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harts/chart1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+xml"/>
  <Override PartName="/xl/charts/chart1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8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+xml"/>
  <Override PartName="/xl/charts/chart19.xml" ContentType="application/vnd.openxmlformats-officedocument.drawingml.chart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drawings/drawing16.xml" ContentType="application/vnd.openxmlformats-officedocument.drawing+xml"/>
  <Override PartName="/xl/charts/chart21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2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+xml"/>
  <Override PartName="/xl/charts/chart23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+xml"/>
  <Override PartName="/xl/charts/chart24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5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9.xml" ContentType="application/vnd.openxmlformats-officedocument.drawing+xml"/>
  <Override PartName="/xl/charts/chart26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1.xml" ContentType="application/vnd.openxmlformats-officedocument.drawing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2.xml" ContentType="application/vnd.openxmlformats-officedocument.drawing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3.xml" ContentType="application/vnd.openxmlformats-officedocument.drawing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4.xml" ContentType="application/vnd.openxmlformats-officedocument.drawing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5.xml" ContentType="application/vnd.openxmlformats-officedocument.drawing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6.xml" ContentType="application/vnd.openxmlformats-officedocument.drawing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7.xml" ContentType="application/vnd.openxmlformats-officedocument.drawing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28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29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0.xml" ContentType="application/vnd.openxmlformats-officedocument.drawing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1.xml" ContentType="application/vnd.openxmlformats-officedocument.drawing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3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3.xml" ContentType="application/vnd.openxmlformats-officedocument.drawing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34.xml" ContentType="application/vnd.openxmlformats-officedocument.drawing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35.xml" ContentType="application/vnd.openxmlformats-officedocument.drawing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36.xml" ContentType="application/vnd.openxmlformats-officedocument.drawing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37.xml" ContentType="application/vnd.openxmlformats-officedocument.drawing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38.xml" ContentType="application/vnd.openxmlformats-officedocument.drawing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39.xml" ContentType="application/vnd.openxmlformats-officedocument.drawing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0.xml" ContentType="application/vnd.openxmlformats-officedocument.drawing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1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2.xml" ContentType="application/vnd.openxmlformats-officedocument.drawing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43.xml" ContentType="application/vnd.openxmlformats-officedocument.drawing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44.xml" ContentType="application/vnd.openxmlformats-officedocument.drawing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45.xml" ContentType="application/vnd.openxmlformats-officedocument.drawing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46.xml" ContentType="application/vnd.openxmlformats-officedocument.drawing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47.xml" ContentType="application/vnd.openxmlformats-officedocument.drawing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48.xml" ContentType="application/vnd.openxmlformats-officedocument.drawing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49.xml" ContentType="application/vnd.openxmlformats-officedocument.drawing+xml"/>
  <Override PartName="/xl/charts/chart69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50.xml" ContentType="application/vnd.openxmlformats-officedocument.drawing+xml"/>
  <Override PartName="/xl/charts/chart70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71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51.xml" ContentType="application/vnd.openxmlformats-officedocument.drawing+xml"/>
  <Override PartName="/xl/charts/chart72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52.xml" ContentType="application/vnd.openxmlformats-officedocument.drawing+xml"/>
  <Override PartName="/xl/charts/chart73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53.xml" ContentType="application/vnd.openxmlformats-officedocument.drawing+xml"/>
  <Override PartName="/xl/charts/chart74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5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54.xml" ContentType="application/vnd.openxmlformats-officedocument.drawing+xml"/>
  <Override PartName="/xl/charts/chart76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55.xml" ContentType="application/vnd.openxmlformats-officedocument.drawing+xml"/>
  <Override PartName="/xl/charts/chart77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56.xml" ContentType="application/vnd.openxmlformats-officedocument.drawing+xml"/>
  <Override PartName="/xl/charts/chart78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9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57.xml" ContentType="application/vnd.openxmlformats-officedocument.drawing+xml"/>
  <Override PartName="/xl/charts/chart80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58.xml" ContentType="application/vnd.openxmlformats-officedocument.drawing+xml"/>
  <Override PartName="/xl/charts/chart81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59.xml" ContentType="application/vnd.openxmlformats-officedocument.drawing+xml"/>
  <Override PartName="/xl/charts/chart82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3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60.xml" ContentType="application/vnd.openxmlformats-officedocument.drawing+xml"/>
  <Override PartName="/xl/charts/chart84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61.xml" ContentType="application/vnd.openxmlformats-officedocument.drawing+xml"/>
  <Override PartName="/xl/charts/chart85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62.xml" ContentType="application/vnd.openxmlformats-officedocument.drawing+xml"/>
  <Override PartName="/xl/charts/chart86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7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63.xml" ContentType="application/vnd.openxmlformats-officedocument.drawing+xml"/>
  <Override PartName="/xl/charts/chart88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64.xml" ContentType="application/vnd.openxmlformats-officedocument.drawing+xml"/>
  <Override PartName="/xl/charts/chart89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65.xml" ContentType="application/vnd.openxmlformats-officedocument.drawing+xml"/>
  <Override PartName="/xl/charts/chart90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91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66.xml" ContentType="application/vnd.openxmlformats-officedocument.drawing+xml"/>
  <Override PartName="/xl/charts/chart92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67.xml" ContentType="application/vnd.openxmlformats-officedocument.drawing+xml"/>
  <Override PartName="/xl/charts/chart93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68.xml" ContentType="application/vnd.openxmlformats-officedocument.drawing+xml"/>
  <Override PartName="/xl/charts/chart94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5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69.xml" ContentType="application/vnd.openxmlformats-officedocument.drawing+xml"/>
  <Override PartName="/xl/charts/chart96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70.xml" ContentType="application/vnd.openxmlformats-officedocument.drawing+xml"/>
  <Override PartName="/xl/charts/chart97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71.xml" ContentType="application/vnd.openxmlformats-officedocument.drawing+xml"/>
  <Override PartName="/xl/charts/chart98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9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72.xml" ContentType="application/vnd.openxmlformats-officedocument.drawing+xml"/>
  <Override PartName="/xl/charts/chart100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73.xml" ContentType="application/vnd.openxmlformats-officedocument.drawing+xml"/>
  <Override PartName="/xl/charts/chart101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74.xml" ContentType="application/vnd.openxmlformats-officedocument.drawing+xml"/>
  <Override PartName="/xl/charts/chart102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03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75.xml" ContentType="application/vnd.openxmlformats-officedocument.drawing+xml"/>
  <Override PartName="/xl/charts/chart104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76.xml" ContentType="application/vnd.openxmlformats-officedocument.drawing+xml"/>
  <Override PartName="/xl/charts/chart105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77.xml" ContentType="application/vnd.openxmlformats-officedocument.drawing+xml"/>
  <Override PartName="/xl/charts/chart106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7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8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78.xml" ContentType="application/vnd.openxmlformats-officedocument.drawing+xml"/>
  <Override PartName="/xl/charts/chart109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79.xml" ContentType="application/vnd.openxmlformats-officedocument.drawing+xml"/>
  <Override PartName="/xl/charts/chart110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80.xml" ContentType="application/vnd.openxmlformats-officedocument.drawing+xml"/>
  <Override PartName="/xl/charts/chart111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12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81.xml" ContentType="application/vnd.openxmlformats-officedocument.drawing+xml"/>
  <Override PartName="/xl/charts/chart113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82.xml" ContentType="application/vnd.openxmlformats-officedocument.drawing+xml"/>
  <Override PartName="/xl/charts/chart114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83.xml" ContentType="application/vnd.openxmlformats-officedocument.drawing+xml"/>
  <Override PartName="/xl/charts/chart115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6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84.xml" ContentType="application/vnd.openxmlformats-officedocument.drawing+xml"/>
  <Override PartName="/xl/charts/chart117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8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85.xml" ContentType="application/vnd.openxmlformats-officedocument.drawing+xml"/>
  <Override PartName="/xl/charts/chart119.xml" ContentType="application/vnd.openxmlformats-officedocument.drawingml.chart+xml"/>
  <Override PartName="/xl/drawings/drawing86.xml" ContentType="application/vnd.openxmlformats-officedocument.drawing+xml"/>
  <Override PartName="/xl/charts/chart120.xml" ContentType="application/vnd.openxmlformats-officedocument.drawingml.chart+xml"/>
  <Override PartName="/xl/drawings/drawing87.xml" ContentType="application/vnd.openxmlformats-officedocument.drawing+xml"/>
  <Override PartName="/xl/charts/chart121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22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88.xml" ContentType="application/vnd.openxmlformats-officedocument.drawing+xml"/>
  <Override PartName="/xl/charts/chart123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24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89.xml" ContentType="application/vnd.openxmlformats-officedocument.drawing+xml"/>
  <Override PartName="/xl/charts/chart125.xml" ContentType="application/vnd.openxmlformats-officedocument.drawingml.chart+xml"/>
  <Override PartName="/xl/drawings/drawing90.xml" ContentType="application/vnd.openxmlformats-officedocument.drawing+xml"/>
  <Override PartName="/xl/charts/chart126.xml" ContentType="application/vnd.openxmlformats-officedocument.drawingml.chart+xml"/>
  <Override PartName="/xl/drawings/drawing91.xml" ContentType="application/vnd.openxmlformats-officedocument.drawing+xml"/>
  <Override PartName="/xl/charts/chart12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2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92.xml" ContentType="application/vnd.openxmlformats-officedocument.drawing+xml"/>
  <Override PartName="/xl/charts/chart129.xml" ContentType="application/vnd.openxmlformats-officedocument.drawingml.chart+xml"/>
  <Override PartName="/xl/drawings/drawing93.xml" ContentType="application/vnd.openxmlformats-officedocument.drawing+xml"/>
  <Override PartName="/xl/charts/chart130.xml" ContentType="application/vnd.openxmlformats-officedocument.drawingml.chart+xml"/>
  <Override PartName="/xl/drawings/drawing94.xml" ContentType="application/vnd.openxmlformats-officedocument.drawing+xml"/>
  <Override PartName="/xl/charts/chart131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32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95.xml" ContentType="application/vnd.openxmlformats-officedocument.drawing+xml"/>
  <Override PartName="/xl/charts/chart133.xml" ContentType="application/vnd.openxmlformats-officedocument.drawingml.chart+xml"/>
  <Override PartName="/xl/drawings/drawing96.xml" ContentType="application/vnd.openxmlformats-officedocument.drawing+xml"/>
  <Override PartName="/xl/charts/chart134.xml" ContentType="application/vnd.openxmlformats-officedocument.drawingml.chart+xml"/>
  <Override PartName="/xl/drawings/drawing97.xml" ContentType="application/vnd.openxmlformats-officedocument.drawing+xml"/>
  <Override PartName="/xl/charts/chart135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36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98.xml" ContentType="application/vnd.openxmlformats-officedocument.drawing+xml"/>
  <Override PartName="/xl/charts/chart137.xml" ContentType="application/vnd.openxmlformats-officedocument.drawingml.chart+xml"/>
  <Override PartName="/xl/drawings/drawing99.xml" ContentType="application/vnd.openxmlformats-officedocument.drawing+xml"/>
  <Override PartName="/xl/charts/chart138.xml" ContentType="application/vnd.openxmlformats-officedocument.drawingml.chart+xml"/>
  <Override PartName="/xl/drawings/drawing100.xml" ContentType="application/vnd.openxmlformats-officedocument.drawing+xml"/>
  <Override PartName="/xl/charts/chart139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40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101.xml" ContentType="application/vnd.openxmlformats-officedocument.drawing+xml"/>
  <Override PartName="/xl/charts/chart141.xml" ContentType="application/vnd.openxmlformats-officedocument.drawingml.chart+xml"/>
  <Override PartName="/xl/drawings/drawing102.xml" ContentType="application/vnd.openxmlformats-officedocument.drawing+xml"/>
  <Override PartName="/xl/charts/chart142.xml" ContentType="application/vnd.openxmlformats-officedocument.drawingml.chart+xml"/>
  <Override PartName="/xl/drawings/drawing103.xml" ContentType="application/vnd.openxmlformats-officedocument.drawing+xml"/>
  <Override PartName="/xl/charts/chart143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44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104.xml" ContentType="application/vnd.openxmlformats-officedocument.drawing+xml"/>
  <Override PartName="/xl/charts/chart145.xml" ContentType="application/vnd.openxmlformats-officedocument.drawingml.chart+xml"/>
  <Override PartName="/xl/drawings/drawing105.xml" ContentType="application/vnd.openxmlformats-officedocument.drawing+xml"/>
  <Override PartName="/xl/charts/chart146.xml" ContentType="application/vnd.openxmlformats-officedocument.drawingml.chart+xml"/>
  <Override PartName="/xl/drawings/drawing106.xml" ContentType="application/vnd.openxmlformats-officedocument.drawing+xml"/>
  <Override PartName="/xl/charts/chart14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4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107.xml" ContentType="application/vnd.openxmlformats-officedocument.drawing+xml"/>
  <Override PartName="/xl/charts/chart149.xml" ContentType="application/vnd.openxmlformats-officedocument.drawingml.chart+xml"/>
  <Override PartName="/xl/drawings/drawing108.xml" ContentType="application/vnd.openxmlformats-officedocument.drawing+xml"/>
  <Override PartName="/xl/charts/chart150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51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109.xml" ContentType="application/vnd.openxmlformats-officedocument.drawing+xml"/>
  <Override PartName="/xl/charts/chart152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10.xml" ContentType="application/vnd.openxmlformats-officedocument.drawing+xml"/>
  <Override PartName="/xl/charts/chart153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111.xml" ContentType="application/vnd.openxmlformats-officedocument.drawing+xml"/>
  <Override PartName="/xl/charts/chart154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55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112.xml" ContentType="application/vnd.openxmlformats-officedocument.drawing+xml"/>
  <Override PartName="/xl/charts/chart156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13.xml" ContentType="application/vnd.openxmlformats-officedocument.drawing+xml"/>
  <Override PartName="/xl/charts/chart157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58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14.xml" ContentType="application/vnd.openxmlformats-officedocument.drawing+xml"/>
  <Override PartName="/xl/charts/chart159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115.xml" ContentType="application/vnd.openxmlformats-officedocument.drawing+xml"/>
  <Override PartName="/xl/charts/chart160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116.xml" ContentType="application/vnd.openxmlformats-officedocument.drawing+xml"/>
  <Override PartName="/xl/charts/chart161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62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117.xml" ContentType="application/vnd.openxmlformats-officedocument.drawing+xml"/>
  <Override PartName="/xl/charts/chart163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118.xml" ContentType="application/vnd.openxmlformats-officedocument.drawing+xml"/>
  <Override PartName="/xl/charts/chart164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19.xml" ContentType="application/vnd.openxmlformats-officedocument.drawing+xml"/>
  <Override PartName="/xl/charts/chart165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66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120.xml" ContentType="application/vnd.openxmlformats-officedocument.drawing+xml"/>
  <Override PartName="/xl/charts/chart167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121.xml" ContentType="application/vnd.openxmlformats-officedocument.drawing+xml"/>
  <Override PartName="/xl/charts/chart168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122.xml" ContentType="application/vnd.openxmlformats-officedocument.drawing+xml"/>
  <Override PartName="/xl/charts/chart169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70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drawings/drawing123.xml" ContentType="application/vnd.openxmlformats-officedocument.drawing+xml"/>
  <Override PartName="/xl/charts/chart171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124.xml" ContentType="application/vnd.openxmlformats-officedocument.drawing+xml"/>
  <Override PartName="/xl/charts/chart172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drawings/drawing125.xml" ContentType="application/vnd.openxmlformats-officedocument.drawing+xml"/>
  <Override PartName="/xl/charts/chart173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74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drawings/drawing126.xml" ContentType="application/vnd.openxmlformats-officedocument.drawing+xml"/>
  <Override PartName="/xl/charts/chart175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127.xml" ContentType="application/vnd.openxmlformats-officedocument.drawing+xml"/>
  <Override PartName="/xl/charts/chart176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128.xml" ContentType="application/vnd.openxmlformats-officedocument.drawing+xml"/>
  <Override PartName="/xl/charts/chart177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78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129.xml" ContentType="application/vnd.openxmlformats-officedocument.drawing+xml"/>
  <Override PartName="/xl/charts/chart179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130.xml" ContentType="application/vnd.openxmlformats-officedocument.drawing+xml"/>
  <Override PartName="/xl/charts/chart180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131.xml" ContentType="application/vnd.openxmlformats-officedocument.drawing+xml"/>
  <Override PartName="/xl/charts/chart181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82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32.xml" ContentType="application/vnd.openxmlformats-officedocument.drawing+xml"/>
  <Override PartName="/xl/charts/chart183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33.xml" ContentType="application/vnd.openxmlformats-officedocument.drawing+xml"/>
  <Override PartName="/xl/charts/chart184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34.xml" ContentType="application/vnd.openxmlformats-officedocument.drawing+xml"/>
  <Override PartName="/xl/charts/chart185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86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135.xml" ContentType="application/vnd.openxmlformats-officedocument.drawing+xml"/>
  <Override PartName="/xl/charts/chart187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136.xml" ContentType="application/vnd.openxmlformats-officedocument.drawing+xml"/>
  <Override PartName="/xl/charts/chart188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137.xml" ContentType="application/vnd.openxmlformats-officedocument.drawing+xml"/>
  <Override PartName="/xl/charts/chart189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90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drawings/drawing138.xml" ContentType="application/vnd.openxmlformats-officedocument.drawing+xml"/>
  <Override PartName="/xl/charts/chart191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139.xml" ContentType="application/vnd.openxmlformats-officedocument.drawing+xml"/>
  <Override PartName="/xl/charts/chart192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/>
  <mc:AlternateContent xmlns:mc="http://schemas.openxmlformats.org/markup-compatibility/2006">
    <mc:Choice Requires="x15">
      <x15ac:absPath xmlns:x15ac="http://schemas.microsoft.com/office/spreadsheetml/2010/11/ac" url="C:\Users\PARAM\Dropbox\Covid 19 Manuscripts\Google Trends Manuscript\For submission disaster medicine and public health preparedness\For revision\"/>
    </mc:Choice>
  </mc:AlternateContent>
  <xr:revisionPtr revIDLastSave="0" documentId="13_ncr:1_{3C3BCDC2-18B8-4F2E-9FB6-42A8C9F0C3FF}" xr6:coauthVersionLast="46" xr6:coauthVersionMax="46" xr10:uidLastSave="{00000000-0000-0000-0000-000000000000}"/>
  <bookViews>
    <workbookView xWindow="-108" yWindow="-108" windowWidth="23256" windowHeight="12576" activeTab="15" xr2:uid="{00000000-000D-0000-FFFF-FFFF00000000}"/>
  </bookViews>
  <sheets>
    <sheet name="Single term search" sheetId="1" r:id="rId1"/>
    <sheet name="Group term search" sheetId="2" r:id="rId2"/>
    <sheet name="multiTimeline (57)" sheetId="406" r:id="rId3"/>
    <sheet name="graph npi vs cases (5)" sheetId="417" r:id="rId4"/>
    <sheet name="graph npi vs testing (3)" sheetId="418" r:id="rId5"/>
    <sheet name="multiTimeline (51)" sheetId="341" r:id="rId6"/>
    <sheet name="npi vs cases (2)" sheetId="352" r:id="rId7"/>
    <sheet name="npi vs testing (2)" sheetId="353" r:id="rId8"/>
    <sheet name="multiTimeline (29)" sheetId="78" r:id="rId9"/>
    <sheet name="graph corona terms vs cases (2)" sheetId="88" r:id="rId10"/>
    <sheet name="graph corona terms vs testing" sheetId="89" r:id="rId11"/>
    <sheet name="multiTimeline (23)" sheetId="29" r:id="rId12"/>
    <sheet name="graph corona vs cases" sheetId="38" r:id="rId13"/>
    <sheet name="graph corona vs test" sheetId="39" r:id="rId14"/>
    <sheet name="multiTimeline (24)" sheetId="40" r:id="rId15"/>
    <sheet name="graph corona vs cases (2)" sheetId="49" r:id="rId16"/>
    <sheet name="graph corona vs tests" sheetId="50" r:id="rId17"/>
    <sheet name="multiTimeline (33)" sheetId="51" r:id="rId18"/>
    <sheet name="graph corona vs cases (3)" sheetId="60" r:id="rId19"/>
    <sheet name="multiTimeline (31)" sheetId="61" r:id="rId20"/>
    <sheet name="graph corona vs cases (4)" sheetId="70" r:id="rId21"/>
    <sheet name="graph corona vs testing" sheetId="71" r:id="rId22"/>
    <sheet name="multiTimeline (28)" sheetId="72" r:id="rId23"/>
    <sheet name="graph corona terms vs cases" sheetId="77" r:id="rId24"/>
    <sheet name="multiTimeline (30)" sheetId="90" r:id="rId25"/>
    <sheet name="graph corona vs cases (18)" sheetId="100" r:id="rId26"/>
    <sheet name="graph corona vs testing (2)" sheetId="101" r:id="rId27"/>
    <sheet name="multiTimeline (27)" sheetId="102" r:id="rId28"/>
    <sheet name="graph corona vs cases (5)" sheetId="111" r:id="rId29"/>
    <sheet name="graph corona vs testing (3)" sheetId="112" r:id="rId30"/>
    <sheet name="multiTimeline (25)" sheetId="113" r:id="rId31"/>
    <sheet name="graph corona vs cases (6)" sheetId="122" r:id="rId32"/>
    <sheet name="multiTimeline (32)" sheetId="124" r:id="rId33"/>
    <sheet name="graph corona vs cases (7)" sheetId="134" r:id="rId34"/>
    <sheet name=" graph corona vs testing (7)" sheetId="135" r:id="rId35"/>
    <sheet name="multiTimeline (26)" sheetId="136" r:id="rId36"/>
    <sheet name="graph corona vs cases (8)" sheetId="145" r:id="rId37"/>
    <sheet name="graph corona vs testing (5)" sheetId="146" r:id="rId38"/>
    <sheet name="multiTimeline (34)" sheetId="147" r:id="rId39"/>
    <sheet name="graph corona vs cases (12)" sheetId="156" r:id="rId40"/>
    <sheet name="graph corona vs testing (12)" sheetId="157" r:id="rId41"/>
    <sheet name="multiTimeline - 2020-06-05T1010" sheetId="158" r:id="rId42"/>
    <sheet name="multiTimeline - 2020-06-05T1008" sheetId="167" r:id="rId43"/>
    <sheet name="multiTimeline - 2020-06-05T1004" sheetId="176" r:id="rId44"/>
    <sheet name="roman vs cases" sheetId="185" r:id="rId45"/>
    <sheet name="roman vs testing" sheetId="186" r:id="rId46"/>
    <sheet name="multiTimeline - 2020-06-05T1006" sheetId="187" r:id="rId47"/>
    <sheet name="multiTimeline - 2020-06-05T1007" sheetId="196" r:id="rId48"/>
    <sheet name="multiTimeline - 2020-06-05T1009" sheetId="205" r:id="rId49"/>
    <sheet name="multiTimeline (41)" sheetId="214" r:id="rId50"/>
    <sheet name="graph instruction vs cases" sheetId="221" r:id="rId51"/>
    <sheet name="graph instruction vs testing" sheetId="222" r:id="rId52"/>
    <sheet name="multiTimeline (42)" sheetId="223" r:id="rId53"/>
    <sheet name="Graph instruction vs cases (2)" sheetId="230" r:id="rId54"/>
    <sheet name="Graph instruction vs testin (2)" sheetId="231" r:id="rId55"/>
    <sheet name="multiTimeline (40)" sheetId="232" r:id="rId56"/>
    <sheet name="graph instruction vs cases  (3)" sheetId="239" r:id="rId57"/>
    <sheet name="graph instruction vs testin (3)" sheetId="240" r:id="rId58"/>
    <sheet name="multiTimeline (38)" sheetId="241" r:id="rId59"/>
    <sheet name="graph instructions vs cases" sheetId="248" r:id="rId60"/>
    <sheet name="graph instruction vs testin (4)" sheetId="249" r:id="rId61"/>
    <sheet name="multiTimeline (35)" sheetId="250" r:id="rId62"/>
    <sheet name="graph instructions vs cases (2)" sheetId="257" r:id="rId63"/>
    <sheet name=" graph instructions vs testi(2)" sheetId="258" r:id="rId64"/>
    <sheet name="multiTimeline (36)" sheetId="259" r:id="rId65"/>
    <sheet name="graph instruction vs cases  (4)" sheetId="266" r:id="rId66"/>
    <sheet name="graph instruction vs testin (5)" sheetId="267" r:id="rId67"/>
    <sheet name="multiTimeline (45)" sheetId="268" r:id="rId68"/>
    <sheet name="graph instructions vs cases (3)" sheetId="275" r:id="rId69"/>
    <sheet name="graph instructions vs testing" sheetId="276" r:id="rId70"/>
    <sheet name="multiTimeline (43)" sheetId="277" r:id="rId71"/>
    <sheet name="Graph instructions vs cases (4)" sheetId="284" r:id="rId72"/>
    <sheet name="Graph instruction vs testin (6)" sheetId="285" r:id="rId73"/>
    <sheet name="multiTimeline (37)" sheetId="286" r:id="rId74"/>
    <sheet name="graph instruction vs cases  (5)" sheetId="293" r:id="rId75"/>
    <sheet name="graph inst vs tests" sheetId="294" r:id="rId76"/>
    <sheet name="multiTimeline (44)" sheetId="295" r:id="rId77"/>
    <sheet name="graph inst vs cases" sheetId="302" r:id="rId78"/>
    <sheet name="graph inst vs test" sheetId="303" r:id="rId79"/>
    <sheet name="multiTimeline (39)" sheetId="304" r:id="rId80"/>
    <sheet name="graph instructions vs cases (5)" sheetId="311" r:id="rId81"/>
    <sheet name="graph instr vs testing" sheetId="312" r:id="rId82"/>
    <sheet name="multiTimeline (52)" sheetId="313" r:id="rId83"/>
    <sheet name="graph npi vs cases" sheetId="324" r:id="rId84"/>
    <sheet name="graph npi vs testing" sheetId="325" r:id="rId85"/>
    <sheet name="multiTimeline (53)" sheetId="326" r:id="rId86"/>
    <sheet name="multiTimeline (54)" sheetId="327" r:id="rId87"/>
    <sheet name="npi vs cases" sheetId="338" r:id="rId88"/>
    <sheet name="npi vs testing" sheetId="339" r:id="rId89"/>
    <sheet name="multiTimeline (55)" sheetId="340" r:id="rId90"/>
    <sheet name="multiTimeline (49)" sheetId="354" r:id="rId91"/>
    <sheet name="npi vs cases (3)" sheetId="365" r:id="rId92"/>
    <sheet name="npi vs testing (3)" sheetId="366" r:id="rId93"/>
    <sheet name="multiTimeline (46)" sheetId="367" r:id="rId94"/>
    <sheet name="graph NPI vs cases (2)" sheetId="378" r:id="rId95"/>
    <sheet name="graph NPI vs testing (13)" sheetId="379" r:id="rId96"/>
    <sheet name="multiTimeline (47)" sheetId="380" r:id="rId97"/>
    <sheet name="graph npi vs cases (3)" sheetId="391" r:id="rId98"/>
    <sheet name="graph npi vs tests" sheetId="392" r:id="rId99"/>
    <sheet name="multiTimeline (56)" sheetId="393" r:id="rId100"/>
    <sheet name="graph npi vs cases (4)" sheetId="404" r:id="rId101"/>
    <sheet name="graph npi vs testing (2)" sheetId="405" r:id="rId102"/>
    <sheet name="multiTimeline (48)" sheetId="419" r:id="rId103"/>
    <sheet name="graph npi vs cases (6)" sheetId="430" r:id="rId104"/>
    <sheet name="graph npi vs testing (4)" sheetId="431" r:id="rId105"/>
    <sheet name="multiTimeline (58)" sheetId="432" r:id="rId106"/>
    <sheet name="graph npi vs cases (7)" sheetId="443" r:id="rId107"/>
    <sheet name="graph npi vs testing (5)" sheetId="444" r:id="rId108"/>
    <sheet name="multiTimeline (50)" sheetId="445" r:id="rId109"/>
    <sheet name="graph npi vs cases (8)" sheetId="456" r:id="rId110"/>
    <sheet name="multiTimeline (63)" sheetId="457" r:id="rId111"/>
    <sheet name="graph symptoms vs cases (15)" sheetId="462" r:id="rId112"/>
    <sheet name="graph symptoms vs tests (15)" sheetId="463" r:id="rId113"/>
    <sheet name="multiTimeline (64)" sheetId="464" r:id="rId114"/>
    <sheet name="graph symtoms vs cases (2)" sheetId="469" r:id="rId115"/>
    <sheet name="multiTimeline (62)" sheetId="470" r:id="rId116"/>
    <sheet name="graph symptoms vs cases" sheetId="475" r:id="rId117"/>
    <sheet name="graph symptoms vs tests" sheetId="476" r:id="rId118"/>
    <sheet name="multiTimeline (60)" sheetId="477" r:id="rId119"/>
    <sheet name="graph symptom vs cases" sheetId="482" r:id="rId120"/>
    <sheet name="graph symptom vs tests (16)" sheetId="483" r:id="rId121"/>
    <sheet name="multiTimeline (59)" sheetId="484" r:id="rId122"/>
    <sheet name="graph symtoms vs cases (3)" sheetId="489" r:id="rId123"/>
    <sheet name="graph symptoms vs testing (17)" sheetId="490" r:id="rId124"/>
    <sheet name="multiTimeline (61)" sheetId="491" r:id="rId125"/>
    <sheet name="graph symptoms vs cases (2)" sheetId="496" r:id="rId126"/>
    <sheet name="graph symptoms vs tests (2)" sheetId="497" r:id="rId127"/>
    <sheet name="multiTimeline (67)" sheetId="498" r:id="rId128"/>
    <sheet name="graph symptoms vs cases (3)" sheetId="503" r:id="rId129"/>
    <sheet name="graph symptoms vs tests (3)" sheetId="504" r:id="rId130"/>
    <sheet name="multiTimeline (66)" sheetId="505" r:id="rId131"/>
    <sheet name="graph symptoms vs cases (4)" sheetId="510" r:id="rId132"/>
    <sheet name="graph symptoms vs tests (4)" sheetId="511" r:id="rId133"/>
    <sheet name="multiTimeline (65)" sheetId="512" r:id="rId134"/>
    <sheet name="graph symptoms vs cases (5)" sheetId="517" r:id="rId135"/>
    <sheet name="graph symptoms vs tests (5)" sheetId="518" r:id="rId136"/>
    <sheet name="multiTimeline (68)" sheetId="519" r:id="rId137"/>
    <sheet name="graph symptoms vs cases (6)" sheetId="524" r:id="rId138"/>
    <sheet name="graph symptoms vs tests (6)" sheetId="525" r:id="rId139"/>
    <sheet name="multiTimeline (69)" sheetId="526" r:id="rId140"/>
    <sheet name="graph symptoms vs cases (7)" sheetId="531" r:id="rId141"/>
    <sheet name="graph symptoms vs tests (7)" sheetId="532" r:id="rId142"/>
  </sheets>
  <definedNames>
    <definedName name="_xlnm._FilterDatabase" localSheetId="32" hidden="1">'multiTimeline (32)'!$H$1:$H$155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3" i="531" l="1"/>
  <c r="D34" i="531"/>
  <c r="D35" i="531"/>
  <c r="D36" i="531"/>
  <c r="D37" i="531"/>
  <c r="D38" i="531"/>
  <c r="D39" i="531"/>
  <c r="D40" i="531"/>
  <c r="D41" i="531"/>
  <c r="D42" i="531"/>
  <c r="D43" i="531"/>
  <c r="D44" i="531"/>
  <c r="D45" i="531"/>
  <c r="D46" i="531"/>
  <c r="D47" i="531"/>
  <c r="D48" i="531"/>
  <c r="D49" i="531"/>
  <c r="D50" i="531"/>
  <c r="D51" i="531"/>
  <c r="D52" i="531"/>
  <c r="D53" i="531"/>
  <c r="D54" i="531"/>
  <c r="D55" i="531"/>
  <c r="D56" i="531"/>
  <c r="D57" i="531"/>
  <c r="D58" i="531"/>
  <c r="D59" i="531"/>
  <c r="D60" i="531"/>
  <c r="D61" i="531"/>
  <c r="D62" i="531"/>
  <c r="D63" i="531"/>
  <c r="D64" i="531"/>
  <c r="D65" i="531"/>
  <c r="D66" i="531"/>
  <c r="D67" i="531"/>
  <c r="D68" i="531"/>
  <c r="D69" i="531"/>
  <c r="D70" i="531"/>
  <c r="D71" i="531"/>
  <c r="D72" i="531"/>
  <c r="D73" i="531"/>
  <c r="D74" i="531"/>
  <c r="D75" i="531"/>
  <c r="D76" i="531"/>
  <c r="D33" i="526"/>
  <c r="E33" i="526"/>
  <c r="D34" i="526"/>
  <c r="E34" i="526"/>
  <c r="D35" i="526"/>
  <c r="E35" i="526"/>
  <c r="D36" i="526"/>
  <c r="E36" i="526"/>
  <c r="D37" i="526"/>
  <c r="E37" i="526"/>
  <c r="D38" i="526"/>
  <c r="E38" i="526"/>
  <c r="D39" i="526"/>
  <c r="E39" i="526"/>
  <c r="D40" i="526"/>
  <c r="E40" i="526"/>
  <c r="D41" i="526"/>
  <c r="E41" i="526"/>
  <c r="D42" i="526"/>
  <c r="E42" i="526"/>
  <c r="D43" i="526"/>
  <c r="E43" i="526"/>
  <c r="D44" i="526"/>
  <c r="E44" i="526"/>
  <c r="D45" i="526"/>
  <c r="E45" i="526"/>
  <c r="D46" i="526"/>
  <c r="E46" i="526"/>
  <c r="D47" i="526"/>
  <c r="E47" i="526"/>
  <c r="D48" i="526"/>
  <c r="E48" i="526"/>
  <c r="D49" i="526"/>
  <c r="E49" i="526"/>
  <c r="D50" i="526"/>
  <c r="E50" i="526"/>
  <c r="D51" i="526"/>
  <c r="E51" i="526"/>
  <c r="D52" i="526"/>
  <c r="E52" i="526"/>
  <c r="D53" i="526"/>
  <c r="E53" i="526"/>
  <c r="D54" i="526"/>
  <c r="E54" i="526"/>
  <c r="D55" i="526"/>
  <c r="E55" i="526"/>
  <c r="D56" i="526"/>
  <c r="E56" i="526"/>
  <c r="D57" i="526"/>
  <c r="E57" i="526"/>
  <c r="D58" i="526"/>
  <c r="E58" i="526"/>
  <c r="D59" i="526"/>
  <c r="E59" i="526"/>
  <c r="D60" i="526"/>
  <c r="E60" i="526"/>
  <c r="D61" i="526"/>
  <c r="E61" i="526"/>
  <c r="D62" i="526"/>
  <c r="E62" i="526"/>
  <c r="D63" i="526"/>
  <c r="E63" i="526"/>
  <c r="D64" i="526"/>
  <c r="E64" i="526"/>
  <c r="D65" i="526"/>
  <c r="E65" i="526"/>
  <c r="D66" i="526"/>
  <c r="E66" i="526"/>
  <c r="D67" i="526"/>
  <c r="E67" i="526"/>
  <c r="D68" i="526"/>
  <c r="E68" i="526"/>
  <c r="D69" i="526"/>
  <c r="E69" i="526"/>
  <c r="D70" i="526"/>
  <c r="E70" i="526"/>
  <c r="D71" i="526"/>
  <c r="E71" i="526"/>
  <c r="D72" i="526"/>
  <c r="E72" i="526"/>
  <c r="D73" i="526"/>
  <c r="E73" i="526"/>
  <c r="D74" i="526"/>
  <c r="E74" i="526"/>
  <c r="D75" i="526"/>
  <c r="E75" i="526"/>
  <c r="D76" i="526"/>
  <c r="E76" i="526"/>
  <c r="D33" i="524" l="1"/>
  <c r="D34" i="524"/>
  <c r="D35" i="524"/>
  <c r="D36" i="524"/>
  <c r="D37" i="524"/>
  <c r="D38" i="524"/>
  <c r="D39" i="524"/>
  <c r="D40" i="524"/>
  <c r="D41" i="524"/>
  <c r="D42" i="524"/>
  <c r="D43" i="524"/>
  <c r="D44" i="524"/>
  <c r="D45" i="524"/>
  <c r="D46" i="524"/>
  <c r="D47" i="524"/>
  <c r="D48" i="524"/>
  <c r="D49" i="524"/>
  <c r="D50" i="524"/>
  <c r="D51" i="524"/>
  <c r="D52" i="524"/>
  <c r="D53" i="524"/>
  <c r="D54" i="524"/>
  <c r="D55" i="524"/>
  <c r="D56" i="524"/>
  <c r="D57" i="524"/>
  <c r="D58" i="524"/>
  <c r="D59" i="524"/>
  <c r="D60" i="524"/>
  <c r="D61" i="524"/>
  <c r="D62" i="524"/>
  <c r="D63" i="524"/>
  <c r="D64" i="524"/>
  <c r="D65" i="524"/>
  <c r="D66" i="524"/>
  <c r="D67" i="524"/>
  <c r="D68" i="524"/>
  <c r="D69" i="524"/>
  <c r="D70" i="524"/>
  <c r="D71" i="524"/>
  <c r="D72" i="524"/>
  <c r="D73" i="524"/>
  <c r="D74" i="524"/>
  <c r="D75" i="524"/>
  <c r="D76" i="524"/>
  <c r="E33" i="519"/>
  <c r="F33" i="519"/>
  <c r="E34" i="519"/>
  <c r="F34" i="519"/>
  <c r="E35" i="519"/>
  <c r="F35" i="519"/>
  <c r="E36" i="519"/>
  <c r="F36" i="519"/>
  <c r="E37" i="519"/>
  <c r="F37" i="519"/>
  <c r="E38" i="519"/>
  <c r="F38" i="519"/>
  <c r="E39" i="519"/>
  <c r="F39" i="519"/>
  <c r="E40" i="519"/>
  <c r="F40" i="519"/>
  <c r="E41" i="519"/>
  <c r="F41" i="519"/>
  <c r="E42" i="519"/>
  <c r="F42" i="519"/>
  <c r="E43" i="519"/>
  <c r="F43" i="519"/>
  <c r="E44" i="519"/>
  <c r="F44" i="519"/>
  <c r="E45" i="519"/>
  <c r="F45" i="519"/>
  <c r="E46" i="519"/>
  <c r="F46" i="519"/>
  <c r="E47" i="519"/>
  <c r="F47" i="519"/>
  <c r="E48" i="519"/>
  <c r="F48" i="519"/>
  <c r="E49" i="519"/>
  <c r="F49" i="519"/>
  <c r="E50" i="519"/>
  <c r="F50" i="519"/>
  <c r="E51" i="519"/>
  <c r="F51" i="519"/>
  <c r="E52" i="519"/>
  <c r="F52" i="519"/>
  <c r="E53" i="519"/>
  <c r="F53" i="519"/>
  <c r="E54" i="519"/>
  <c r="F54" i="519"/>
  <c r="E55" i="519"/>
  <c r="F55" i="519"/>
  <c r="E56" i="519"/>
  <c r="F56" i="519"/>
  <c r="E57" i="519"/>
  <c r="F57" i="519"/>
  <c r="E58" i="519"/>
  <c r="F58" i="519"/>
  <c r="E59" i="519"/>
  <c r="F59" i="519"/>
  <c r="E60" i="519"/>
  <c r="F60" i="519"/>
  <c r="E61" i="519"/>
  <c r="F61" i="519"/>
  <c r="E62" i="519"/>
  <c r="F62" i="519"/>
  <c r="E63" i="519"/>
  <c r="F63" i="519"/>
  <c r="E64" i="519"/>
  <c r="F64" i="519"/>
  <c r="E65" i="519"/>
  <c r="F65" i="519"/>
  <c r="E66" i="519"/>
  <c r="F66" i="519"/>
  <c r="E67" i="519"/>
  <c r="F67" i="519"/>
  <c r="E68" i="519"/>
  <c r="F68" i="519"/>
  <c r="E69" i="519"/>
  <c r="F69" i="519"/>
  <c r="E70" i="519"/>
  <c r="F70" i="519"/>
  <c r="E71" i="519"/>
  <c r="F71" i="519"/>
  <c r="E72" i="519"/>
  <c r="F72" i="519"/>
  <c r="E73" i="519"/>
  <c r="F73" i="519"/>
  <c r="E74" i="519"/>
  <c r="F74" i="519"/>
  <c r="E75" i="519"/>
  <c r="F75" i="519"/>
  <c r="E76" i="519"/>
  <c r="F76" i="519"/>
  <c r="D33" i="517" l="1"/>
  <c r="D34" i="517"/>
  <c r="D35" i="517"/>
  <c r="D36" i="517"/>
  <c r="D37" i="517"/>
  <c r="D38" i="517"/>
  <c r="D39" i="517"/>
  <c r="D40" i="517"/>
  <c r="D41" i="517"/>
  <c r="D42" i="517"/>
  <c r="D43" i="517"/>
  <c r="D44" i="517"/>
  <c r="D45" i="517"/>
  <c r="D46" i="517"/>
  <c r="D47" i="517"/>
  <c r="D48" i="517"/>
  <c r="D49" i="517"/>
  <c r="D50" i="517"/>
  <c r="D51" i="517"/>
  <c r="D52" i="517"/>
  <c r="D53" i="517"/>
  <c r="D54" i="517"/>
  <c r="D55" i="517"/>
  <c r="D56" i="517"/>
  <c r="D57" i="517"/>
  <c r="D58" i="517"/>
  <c r="D59" i="517"/>
  <c r="D60" i="517"/>
  <c r="D61" i="517"/>
  <c r="D62" i="517"/>
  <c r="D63" i="517"/>
  <c r="D64" i="517"/>
  <c r="D65" i="517"/>
  <c r="D66" i="517"/>
  <c r="D67" i="517"/>
  <c r="D68" i="517"/>
  <c r="D69" i="517"/>
  <c r="D70" i="517"/>
  <c r="D71" i="517"/>
  <c r="D72" i="517"/>
  <c r="D73" i="517"/>
  <c r="D74" i="517"/>
  <c r="D75" i="517"/>
  <c r="D76" i="517"/>
  <c r="D33" i="512"/>
  <c r="E33" i="512"/>
  <c r="D34" i="512"/>
  <c r="E34" i="512"/>
  <c r="D35" i="512"/>
  <c r="E35" i="512"/>
  <c r="D36" i="512"/>
  <c r="E36" i="512"/>
  <c r="D37" i="512"/>
  <c r="E37" i="512"/>
  <c r="D38" i="512"/>
  <c r="E38" i="512"/>
  <c r="D39" i="512"/>
  <c r="E39" i="512"/>
  <c r="D40" i="512"/>
  <c r="E40" i="512"/>
  <c r="D41" i="512"/>
  <c r="E41" i="512"/>
  <c r="D42" i="512"/>
  <c r="E42" i="512"/>
  <c r="D43" i="512"/>
  <c r="E43" i="512"/>
  <c r="D44" i="512"/>
  <c r="E44" i="512"/>
  <c r="D45" i="512"/>
  <c r="E45" i="512"/>
  <c r="D46" i="512"/>
  <c r="E46" i="512"/>
  <c r="D47" i="512"/>
  <c r="E47" i="512"/>
  <c r="D48" i="512"/>
  <c r="E48" i="512"/>
  <c r="D49" i="512"/>
  <c r="E49" i="512"/>
  <c r="D50" i="512"/>
  <c r="E50" i="512"/>
  <c r="D51" i="512"/>
  <c r="E51" i="512"/>
  <c r="D52" i="512"/>
  <c r="E52" i="512"/>
  <c r="D53" i="512"/>
  <c r="E53" i="512"/>
  <c r="D54" i="512"/>
  <c r="E54" i="512"/>
  <c r="D55" i="512"/>
  <c r="E55" i="512"/>
  <c r="D56" i="512"/>
  <c r="E56" i="512"/>
  <c r="D57" i="512"/>
  <c r="E57" i="512"/>
  <c r="D58" i="512"/>
  <c r="E58" i="512"/>
  <c r="D59" i="512"/>
  <c r="E59" i="512"/>
  <c r="D60" i="512"/>
  <c r="E60" i="512"/>
  <c r="D61" i="512"/>
  <c r="E61" i="512"/>
  <c r="D62" i="512"/>
  <c r="E62" i="512"/>
  <c r="D63" i="512"/>
  <c r="E63" i="512"/>
  <c r="D64" i="512"/>
  <c r="E64" i="512"/>
  <c r="D65" i="512"/>
  <c r="E65" i="512"/>
  <c r="D66" i="512"/>
  <c r="E66" i="512"/>
  <c r="D67" i="512"/>
  <c r="E67" i="512"/>
  <c r="D68" i="512"/>
  <c r="E68" i="512"/>
  <c r="D69" i="512"/>
  <c r="E69" i="512"/>
  <c r="D70" i="512"/>
  <c r="E70" i="512"/>
  <c r="D71" i="512"/>
  <c r="E71" i="512"/>
  <c r="D72" i="512"/>
  <c r="E72" i="512"/>
  <c r="D73" i="512"/>
  <c r="E73" i="512"/>
  <c r="D74" i="512"/>
  <c r="E74" i="512"/>
  <c r="D75" i="512"/>
  <c r="E75" i="512"/>
  <c r="D76" i="512"/>
  <c r="E76" i="512"/>
  <c r="D33" i="510" l="1"/>
  <c r="D34" i="510"/>
  <c r="D35" i="510"/>
  <c r="D36" i="510"/>
  <c r="D37" i="510"/>
  <c r="D38" i="510"/>
  <c r="D39" i="510"/>
  <c r="D40" i="510"/>
  <c r="D41" i="510"/>
  <c r="D42" i="510"/>
  <c r="D43" i="510"/>
  <c r="D44" i="510"/>
  <c r="D45" i="510"/>
  <c r="D46" i="510"/>
  <c r="D47" i="510"/>
  <c r="D48" i="510"/>
  <c r="D49" i="510"/>
  <c r="D50" i="510"/>
  <c r="D51" i="510"/>
  <c r="D52" i="510"/>
  <c r="D53" i="510"/>
  <c r="D54" i="510"/>
  <c r="D55" i="510"/>
  <c r="D56" i="510"/>
  <c r="D57" i="510"/>
  <c r="D58" i="510"/>
  <c r="D59" i="510"/>
  <c r="D60" i="510"/>
  <c r="D61" i="510"/>
  <c r="D62" i="510"/>
  <c r="D63" i="510"/>
  <c r="D64" i="510"/>
  <c r="D65" i="510"/>
  <c r="D66" i="510"/>
  <c r="D67" i="510"/>
  <c r="D68" i="510"/>
  <c r="D69" i="510"/>
  <c r="D70" i="510"/>
  <c r="D71" i="510"/>
  <c r="D72" i="510"/>
  <c r="D73" i="510"/>
  <c r="D74" i="510"/>
  <c r="D75" i="510"/>
  <c r="D76" i="510"/>
  <c r="E33" i="505"/>
  <c r="F33" i="505"/>
  <c r="E34" i="505"/>
  <c r="F34" i="505"/>
  <c r="E35" i="505"/>
  <c r="F35" i="505"/>
  <c r="E36" i="505"/>
  <c r="F36" i="505"/>
  <c r="E37" i="505"/>
  <c r="F37" i="505"/>
  <c r="E38" i="505"/>
  <c r="F38" i="505"/>
  <c r="E39" i="505"/>
  <c r="F39" i="505"/>
  <c r="E40" i="505"/>
  <c r="F40" i="505"/>
  <c r="E41" i="505"/>
  <c r="F41" i="505"/>
  <c r="E42" i="505"/>
  <c r="F42" i="505"/>
  <c r="E43" i="505"/>
  <c r="F43" i="505"/>
  <c r="E44" i="505"/>
  <c r="F44" i="505"/>
  <c r="E45" i="505"/>
  <c r="F45" i="505"/>
  <c r="E46" i="505"/>
  <c r="F46" i="505"/>
  <c r="E47" i="505"/>
  <c r="F47" i="505"/>
  <c r="E48" i="505"/>
  <c r="F48" i="505"/>
  <c r="E49" i="505"/>
  <c r="F49" i="505"/>
  <c r="E50" i="505"/>
  <c r="F50" i="505"/>
  <c r="E51" i="505"/>
  <c r="F51" i="505"/>
  <c r="E52" i="505"/>
  <c r="F52" i="505"/>
  <c r="E53" i="505"/>
  <c r="F53" i="505"/>
  <c r="E54" i="505"/>
  <c r="F54" i="505"/>
  <c r="E55" i="505"/>
  <c r="F55" i="505"/>
  <c r="E56" i="505"/>
  <c r="F56" i="505"/>
  <c r="E57" i="505"/>
  <c r="F57" i="505"/>
  <c r="E58" i="505"/>
  <c r="F58" i="505"/>
  <c r="E59" i="505"/>
  <c r="F59" i="505"/>
  <c r="E60" i="505"/>
  <c r="F60" i="505"/>
  <c r="E61" i="505"/>
  <c r="F61" i="505"/>
  <c r="E62" i="505"/>
  <c r="F62" i="505"/>
  <c r="E63" i="505"/>
  <c r="F63" i="505"/>
  <c r="E64" i="505"/>
  <c r="F64" i="505"/>
  <c r="E65" i="505"/>
  <c r="F65" i="505"/>
  <c r="E66" i="505"/>
  <c r="F66" i="505"/>
  <c r="E67" i="505"/>
  <c r="F67" i="505"/>
  <c r="E68" i="505"/>
  <c r="F68" i="505"/>
  <c r="E69" i="505"/>
  <c r="F69" i="505"/>
  <c r="E70" i="505"/>
  <c r="F70" i="505"/>
  <c r="E71" i="505"/>
  <c r="F71" i="505"/>
  <c r="E72" i="505"/>
  <c r="F72" i="505"/>
  <c r="E73" i="505"/>
  <c r="F73" i="505"/>
  <c r="E74" i="505"/>
  <c r="F74" i="505"/>
  <c r="E75" i="505"/>
  <c r="F75" i="505"/>
  <c r="E76" i="505"/>
  <c r="F76" i="505"/>
  <c r="D33" i="503" l="1"/>
  <c r="D34" i="503"/>
  <c r="D35" i="503"/>
  <c r="D36" i="503"/>
  <c r="D37" i="503"/>
  <c r="D38" i="503"/>
  <c r="D39" i="503"/>
  <c r="D40" i="503"/>
  <c r="D41" i="503"/>
  <c r="D42" i="503"/>
  <c r="D43" i="503"/>
  <c r="D44" i="503"/>
  <c r="D45" i="503"/>
  <c r="D46" i="503"/>
  <c r="D47" i="503"/>
  <c r="D48" i="503"/>
  <c r="D49" i="503"/>
  <c r="D50" i="503"/>
  <c r="D51" i="503"/>
  <c r="D52" i="503"/>
  <c r="D53" i="503"/>
  <c r="D54" i="503"/>
  <c r="D55" i="503"/>
  <c r="D56" i="503"/>
  <c r="D57" i="503"/>
  <c r="D58" i="503"/>
  <c r="D59" i="503"/>
  <c r="D60" i="503"/>
  <c r="D61" i="503"/>
  <c r="D62" i="503"/>
  <c r="D63" i="503"/>
  <c r="D64" i="503"/>
  <c r="D65" i="503"/>
  <c r="D66" i="503"/>
  <c r="D67" i="503"/>
  <c r="D68" i="503"/>
  <c r="D69" i="503"/>
  <c r="D70" i="503"/>
  <c r="D71" i="503"/>
  <c r="D72" i="503"/>
  <c r="D73" i="503"/>
  <c r="D74" i="503"/>
  <c r="D75" i="503"/>
  <c r="D76" i="503"/>
  <c r="E33" i="498"/>
  <c r="F33" i="498"/>
  <c r="E34" i="498"/>
  <c r="F34" i="498"/>
  <c r="E35" i="498"/>
  <c r="F35" i="498"/>
  <c r="E36" i="498"/>
  <c r="F36" i="498"/>
  <c r="E37" i="498"/>
  <c r="F37" i="498"/>
  <c r="E38" i="498"/>
  <c r="F38" i="498"/>
  <c r="E39" i="498"/>
  <c r="F39" i="498"/>
  <c r="E40" i="498"/>
  <c r="F40" i="498"/>
  <c r="E41" i="498"/>
  <c r="F41" i="498"/>
  <c r="E42" i="498"/>
  <c r="F42" i="498"/>
  <c r="E43" i="498"/>
  <c r="F43" i="498"/>
  <c r="E44" i="498"/>
  <c r="F44" i="498"/>
  <c r="E45" i="498"/>
  <c r="F45" i="498"/>
  <c r="E46" i="498"/>
  <c r="F46" i="498"/>
  <c r="E47" i="498"/>
  <c r="F47" i="498"/>
  <c r="E48" i="498"/>
  <c r="F48" i="498"/>
  <c r="E49" i="498"/>
  <c r="F49" i="498"/>
  <c r="E50" i="498"/>
  <c r="F50" i="498"/>
  <c r="E51" i="498"/>
  <c r="F51" i="498"/>
  <c r="E52" i="498"/>
  <c r="F52" i="498"/>
  <c r="E53" i="498"/>
  <c r="F53" i="498"/>
  <c r="E54" i="498"/>
  <c r="F54" i="498"/>
  <c r="E55" i="498"/>
  <c r="F55" i="498"/>
  <c r="E56" i="498"/>
  <c r="F56" i="498"/>
  <c r="E57" i="498"/>
  <c r="F57" i="498"/>
  <c r="E58" i="498"/>
  <c r="F58" i="498"/>
  <c r="E59" i="498"/>
  <c r="F59" i="498"/>
  <c r="E60" i="498"/>
  <c r="F60" i="498"/>
  <c r="E61" i="498"/>
  <c r="F61" i="498"/>
  <c r="E62" i="498"/>
  <c r="F62" i="498"/>
  <c r="E63" i="498"/>
  <c r="F63" i="498"/>
  <c r="E64" i="498"/>
  <c r="F64" i="498"/>
  <c r="E65" i="498"/>
  <c r="F65" i="498"/>
  <c r="E66" i="498"/>
  <c r="F66" i="498"/>
  <c r="E67" i="498"/>
  <c r="F67" i="498"/>
  <c r="E68" i="498"/>
  <c r="F68" i="498"/>
  <c r="E69" i="498"/>
  <c r="F69" i="498"/>
  <c r="E70" i="498"/>
  <c r="F70" i="498"/>
  <c r="E71" i="498"/>
  <c r="F71" i="498"/>
  <c r="E72" i="498"/>
  <c r="F72" i="498"/>
  <c r="E73" i="498"/>
  <c r="F73" i="498"/>
  <c r="E74" i="498"/>
  <c r="F74" i="498"/>
  <c r="E75" i="498"/>
  <c r="F75" i="498"/>
  <c r="E76" i="498"/>
  <c r="F76" i="498"/>
  <c r="D33" i="496" l="1"/>
  <c r="D34" i="496"/>
  <c r="D35" i="496"/>
  <c r="D36" i="496"/>
  <c r="D37" i="496"/>
  <c r="D38" i="496"/>
  <c r="D39" i="496"/>
  <c r="D40" i="496"/>
  <c r="D41" i="496"/>
  <c r="D42" i="496"/>
  <c r="D43" i="496"/>
  <c r="D44" i="496"/>
  <c r="D45" i="496"/>
  <c r="D46" i="496"/>
  <c r="D47" i="496"/>
  <c r="D48" i="496"/>
  <c r="D49" i="496"/>
  <c r="D50" i="496"/>
  <c r="D51" i="496"/>
  <c r="D52" i="496"/>
  <c r="D53" i="496"/>
  <c r="D54" i="496"/>
  <c r="D55" i="496"/>
  <c r="D56" i="496"/>
  <c r="D57" i="496"/>
  <c r="D58" i="496"/>
  <c r="D59" i="496"/>
  <c r="D60" i="496"/>
  <c r="D61" i="496"/>
  <c r="D62" i="496"/>
  <c r="D63" i="496"/>
  <c r="D64" i="496"/>
  <c r="D65" i="496"/>
  <c r="D66" i="496"/>
  <c r="D67" i="496"/>
  <c r="D68" i="496"/>
  <c r="D69" i="496"/>
  <c r="D70" i="496"/>
  <c r="D71" i="496"/>
  <c r="D72" i="496"/>
  <c r="D73" i="496"/>
  <c r="D74" i="496"/>
  <c r="D75" i="496"/>
  <c r="D76" i="496"/>
  <c r="D33" i="491"/>
  <c r="E33" i="491"/>
  <c r="D34" i="491"/>
  <c r="E34" i="491"/>
  <c r="D35" i="491"/>
  <c r="E35" i="491"/>
  <c r="D36" i="491"/>
  <c r="E36" i="491"/>
  <c r="D37" i="491"/>
  <c r="E37" i="491"/>
  <c r="D38" i="491"/>
  <c r="E38" i="491"/>
  <c r="D39" i="491"/>
  <c r="E39" i="491"/>
  <c r="D40" i="491"/>
  <c r="E40" i="491"/>
  <c r="D41" i="491"/>
  <c r="E41" i="491"/>
  <c r="D42" i="491"/>
  <c r="E42" i="491"/>
  <c r="D43" i="491"/>
  <c r="E43" i="491"/>
  <c r="D44" i="491"/>
  <c r="E44" i="491"/>
  <c r="D45" i="491"/>
  <c r="E45" i="491"/>
  <c r="D46" i="491"/>
  <c r="E46" i="491"/>
  <c r="D47" i="491"/>
  <c r="E47" i="491"/>
  <c r="D48" i="491"/>
  <c r="E48" i="491"/>
  <c r="D49" i="491"/>
  <c r="E49" i="491"/>
  <c r="D50" i="491"/>
  <c r="E50" i="491"/>
  <c r="D51" i="491"/>
  <c r="E51" i="491"/>
  <c r="D52" i="491"/>
  <c r="E52" i="491"/>
  <c r="D53" i="491"/>
  <c r="E53" i="491"/>
  <c r="D54" i="491"/>
  <c r="E54" i="491"/>
  <c r="D55" i="491"/>
  <c r="E55" i="491"/>
  <c r="D56" i="491"/>
  <c r="E56" i="491"/>
  <c r="D57" i="491"/>
  <c r="E57" i="491"/>
  <c r="D58" i="491"/>
  <c r="E58" i="491"/>
  <c r="D59" i="491"/>
  <c r="E59" i="491"/>
  <c r="D60" i="491"/>
  <c r="E60" i="491"/>
  <c r="D61" i="491"/>
  <c r="E61" i="491"/>
  <c r="D62" i="491"/>
  <c r="E62" i="491"/>
  <c r="D63" i="491"/>
  <c r="E63" i="491"/>
  <c r="D64" i="491"/>
  <c r="E64" i="491"/>
  <c r="D65" i="491"/>
  <c r="E65" i="491"/>
  <c r="D66" i="491"/>
  <c r="E66" i="491"/>
  <c r="D67" i="491"/>
  <c r="E67" i="491"/>
  <c r="D68" i="491"/>
  <c r="E68" i="491"/>
  <c r="D69" i="491"/>
  <c r="E69" i="491"/>
  <c r="D70" i="491"/>
  <c r="E70" i="491"/>
  <c r="D71" i="491"/>
  <c r="E71" i="491"/>
  <c r="D72" i="491"/>
  <c r="E72" i="491"/>
  <c r="D73" i="491"/>
  <c r="E73" i="491"/>
  <c r="D74" i="491"/>
  <c r="E74" i="491"/>
  <c r="D75" i="491"/>
  <c r="E75" i="491"/>
  <c r="D76" i="491"/>
  <c r="E76" i="491"/>
  <c r="D3" i="489" l="1"/>
  <c r="D33" i="489"/>
  <c r="D34" i="489"/>
  <c r="D35" i="489"/>
  <c r="D36" i="489"/>
  <c r="D37" i="489"/>
  <c r="D38" i="489"/>
  <c r="D39" i="489"/>
  <c r="D40" i="489"/>
  <c r="D41" i="489"/>
  <c r="D42" i="489"/>
  <c r="D43" i="489"/>
  <c r="D44" i="489"/>
  <c r="D45" i="489"/>
  <c r="D46" i="489"/>
  <c r="D47" i="489"/>
  <c r="D48" i="489"/>
  <c r="D49" i="489"/>
  <c r="D50" i="489"/>
  <c r="D51" i="489"/>
  <c r="D52" i="489"/>
  <c r="D53" i="489"/>
  <c r="D54" i="489"/>
  <c r="D55" i="489"/>
  <c r="D56" i="489"/>
  <c r="D57" i="489"/>
  <c r="D58" i="489"/>
  <c r="D59" i="489"/>
  <c r="D60" i="489"/>
  <c r="D61" i="489"/>
  <c r="D62" i="489"/>
  <c r="D63" i="489"/>
  <c r="D64" i="489"/>
  <c r="D65" i="489"/>
  <c r="D66" i="489"/>
  <c r="D67" i="489"/>
  <c r="D68" i="489"/>
  <c r="D69" i="489"/>
  <c r="D70" i="489"/>
  <c r="D71" i="489"/>
  <c r="D72" i="489"/>
  <c r="D73" i="489"/>
  <c r="D74" i="489"/>
  <c r="D75" i="489"/>
  <c r="D76" i="489"/>
  <c r="D77" i="489"/>
  <c r="D78" i="489"/>
  <c r="D79" i="489"/>
  <c r="D80" i="489"/>
  <c r="D81" i="489"/>
  <c r="D82" i="489"/>
  <c r="D83" i="489"/>
  <c r="D84" i="489"/>
  <c r="D85" i="489"/>
  <c r="D86" i="489"/>
  <c r="D87" i="489"/>
  <c r="D88" i="489"/>
  <c r="D89" i="489"/>
  <c r="D90" i="489"/>
  <c r="D91" i="489"/>
  <c r="D92" i="489"/>
  <c r="D93" i="489"/>
  <c r="D94" i="489"/>
  <c r="D95" i="489"/>
  <c r="D96" i="489"/>
  <c r="D97" i="489"/>
  <c r="D98" i="489"/>
  <c r="D99" i="489"/>
  <c r="D100" i="489"/>
  <c r="D101" i="489"/>
  <c r="D102" i="489"/>
  <c r="D103" i="489"/>
  <c r="D104" i="489"/>
  <c r="D105" i="489"/>
  <c r="D106" i="489"/>
  <c r="D107" i="489"/>
  <c r="D108" i="489"/>
  <c r="D109" i="489"/>
  <c r="D110" i="489"/>
  <c r="D111" i="489"/>
  <c r="D112" i="489"/>
  <c r="D113" i="489"/>
  <c r="D114" i="489"/>
  <c r="D115" i="489"/>
  <c r="D116" i="489"/>
  <c r="D117" i="489"/>
  <c r="D118" i="489"/>
  <c r="D119" i="489"/>
  <c r="D120" i="489"/>
  <c r="D121" i="489"/>
  <c r="D122" i="489"/>
  <c r="D123" i="489"/>
  <c r="D124" i="489"/>
  <c r="D125" i="489"/>
  <c r="D126" i="489"/>
  <c r="D127" i="489"/>
  <c r="D128" i="489"/>
  <c r="D129" i="489"/>
  <c r="D130" i="489"/>
  <c r="D131" i="489"/>
  <c r="D132" i="489"/>
  <c r="D133" i="489"/>
  <c r="D134" i="489"/>
  <c r="D135" i="489"/>
  <c r="D136" i="489"/>
  <c r="D137" i="489"/>
  <c r="D138" i="489"/>
  <c r="D139" i="489"/>
  <c r="D140" i="489"/>
  <c r="D141" i="489"/>
  <c r="D142" i="489"/>
  <c r="D143" i="489"/>
  <c r="D144" i="489"/>
  <c r="D145" i="489"/>
  <c r="D146" i="489"/>
  <c r="D147" i="489"/>
  <c r="D148" i="489"/>
  <c r="D149" i="489"/>
  <c r="D150" i="489"/>
  <c r="D151" i="489"/>
  <c r="D152" i="489"/>
  <c r="D153" i="489"/>
  <c r="D154" i="489"/>
  <c r="D155" i="489"/>
  <c r="D3" i="484"/>
  <c r="E3" i="484"/>
  <c r="D33" i="484"/>
  <c r="E33" i="484"/>
  <c r="D34" i="484"/>
  <c r="E34" i="484"/>
  <c r="D35" i="484"/>
  <c r="E35" i="484"/>
  <c r="D36" i="484"/>
  <c r="E36" i="484"/>
  <c r="D37" i="484"/>
  <c r="E37" i="484"/>
  <c r="D38" i="484"/>
  <c r="E38" i="484"/>
  <c r="D39" i="484"/>
  <c r="E39" i="484"/>
  <c r="D40" i="484"/>
  <c r="E40" i="484"/>
  <c r="D41" i="484"/>
  <c r="E41" i="484"/>
  <c r="D42" i="484"/>
  <c r="E42" i="484"/>
  <c r="D43" i="484"/>
  <c r="E43" i="484"/>
  <c r="D44" i="484"/>
  <c r="E44" i="484"/>
  <c r="D45" i="484"/>
  <c r="E45" i="484"/>
  <c r="D46" i="484"/>
  <c r="E46" i="484"/>
  <c r="D47" i="484"/>
  <c r="E47" i="484"/>
  <c r="D48" i="484"/>
  <c r="E48" i="484"/>
  <c r="D49" i="484"/>
  <c r="E49" i="484"/>
  <c r="D50" i="484"/>
  <c r="E50" i="484"/>
  <c r="D51" i="484"/>
  <c r="E51" i="484"/>
  <c r="D52" i="484"/>
  <c r="E52" i="484"/>
  <c r="D53" i="484"/>
  <c r="E53" i="484"/>
  <c r="D54" i="484"/>
  <c r="E54" i="484"/>
  <c r="D55" i="484"/>
  <c r="E55" i="484"/>
  <c r="D56" i="484"/>
  <c r="E56" i="484"/>
  <c r="D57" i="484"/>
  <c r="E57" i="484"/>
  <c r="D58" i="484"/>
  <c r="E58" i="484"/>
  <c r="D59" i="484"/>
  <c r="E59" i="484"/>
  <c r="D60" i="484"/>
  <c r="E60" i="484"/>
  <c r="D61" i="484"/>
  <c r="E61" i="484"/>
  <c r="D62" i="484"/>
  <c r="E62" i="484"/>
  <c r="D63" i="484"/>
  <c r="E63" i="484"/>
  <c r="D64" i="484"/>
  <c r="E64" i="484"/>
  <c r="D65" i="484"/>
  <c r="E65" i="484"/>
  <c r="D66" i="484"/>
  <c r="E66" i="484"/>
  <c r="D67" i="484"/>
  <c r="E67" i="484"/>
  <c r="D68" i="484"/>
  <c r="E68" i="484"/>
  <c r="D69" i="484"/>
  <c r="E69" i="484"/>
  <c r="D70" i="484"/>
  <c r="E70" i="484"/>
  <c r="D71" i="484"/>
  <c r="E71" i="484"/>
  <c r="D72" i="484"/>
  <c r="E72" i="484"/>
  <c r="D73" i="484"/>
  <c r="E73" i="484"/>
  <c r="D74" i="484"/>
  <c r="E74" i="484"/>
  <c r="D75" i="484"/>
  <c r="E75" i="484"/>
  <c r="D76" i="484"/>
  <c r="E76" i="484"/>
  <c r="D77" i="484"/>
  <c r="E77" i="484"/>
  <c r="D78" i="484"/>
  <c r="E78" i="484"/>
  <c r="D79" i="484"/>
  <c r="E79" i="484"/>
  <c r="D80" i="484"/>
  <c r="E80" i="484"/>
  <c r="D81" i="484"/>
  <c r="E81" i="484"/>
  <c r="D82" i="484"/>
  <c r="E82" i="484"/>
  <c r="D83" i="484"/>
  <c r="E83" i="484"/>
  <c r="D84" i="484"/>
  <c r="E84" i="484"/>
  <c r="D85" i="484"/>
  <c r="E85" i="484"/>
  <c r="D86" i="484"/>
  <c r="E86" i="484"/>
  <c r="D87" i="484"/>
  <c r="E87" i="484"/>
  <c r="D88" i="484"/>
  <c r="E88" i="484"/>
  <c r="D89" i="484"/>
  <c r="E89" i="484"/>
  <c r="D90" i="484"/>
  <c r="E90" i="484"/>
  <c r="D91" i="484"/>
  <c r="E91" i="484"/>
  <c r="D92" i="484"/>
  <c r="E92" i="484"/>
  <c r="D93" i="484"/>
  <c r="E93" i="484"/>
  <c r="D94" i="484"/>
  <c r="E94" i="484"/>
  <c r="D95" i="484"/>
  <c r="E95" i="484"/>
  <c r="D96" i="484"/>
  <c r="E96" i="484"/>
  <c r="D97" i="484"/>
  <c r="E97" i="484"/>
  <c r="D98" i="484"/>
  <c r="E98" i="484"/>
  <c r="D99" i="484"/>
  <c r="E99" i="484"/>
  <c r="D100" i="484"/>
  <c r="E100" i="484"/>
  <c r="D101" i="484"/>
  <c r="E101" i="484"/>
  <c r="D102" i="484"/>
  <c r="E102" i="484"/>
  <c r="D103" i="484"/>
  <c r="E103" i="484"/>
  <c r="D104" i="484"/>
  <c r="E104" i="484"/>
  <c r="D105" i="484"/>
  <c r="E105" i="484"/>
  <c r="D106" i="484"/>
  <c r="E106" i="484"/>
  <c r="D107" i="484"/>
  <c r="E107" i="484"/>
  <c r="D108" i="484"/>
  <c r="E108" i="484"/>
  <c r="D109" i="484"/>
  <c r="E109" i="484"/>
  <c r="D110" i="484"/>
  <c r="E110" i="484"/>
  <c r="D111" i="484"/>
  <c r="E111" i="484"/>
  <c r="D112" i="484"/>
  <c r="E112" i="484"/>
  <c r="D113" i="484"/>
  <c r="E113" i="484"/>
  <c r="D114" i="484"/>
  <c r="E114" i="484"/>
  <c r="D115" i="484"/>
  <c r="E115" i="484"/>
  <c r="D116" i="484"/>
  <c r="E116" i="484"/>
  <c r="D117" i="484"/>
  <c r="E117" i="484"/>
  <c r="D118" i="484"/>
  <c r="E118" i="484"/>
  <c r="D119" i="484"/>
  <c r="E119" i="484"/>
  <c r="D120" i="484"/>
  <c r="E120" i="484"/>
  <c r="D121" i="484"/>
  <c r="E121" i="484"/>
  <c r="D122" i="484"/>
  <c r="E122" i="484"/>
  <c r="D123" i="484"/>
  <c r="E123" i="484"/>
  <c r="D124" i="484"/>
  <c r="E124" i="484"/>
  <c r="D125" i="484"/>
  <c r="E125" i="484"/>
  <c r="D126" i="484"/>
  <c r="E126" i="484"/>
  <c r="D127" i="484"/>
  <c r="E127" i="484"/>
  <c r="D128" i="484"/>
  <c r="E128" i="484"/>
  <c r="D129" i="484"/>
  <c r="E129" i="484"/>
  <c r="D130" i="484"/>
  <c r="E130" i="484"/>
  <c r="D131" i="484"/>
  <c r="E131" i="484"/>
  <c r="D132" i="484"/>
  <c r="E132" i="484"/>
  <c r="D133" i="484"/>
  <c r="E133" i="484"/>
  <c r="D134" i="484"/>
  <c r="E134" i="484"/>
  <c r="D135" i="484"/>
  <c r="E135" i="484"/>
  <c r="D136" i="484"/>
  <c r="E136" i="484"/>
  <c r="D137" i="484"/>
  <c r="E137" i="484"/>
  <c r="D138" i="484"/>
  <c r="E138" i="484"/>
  <c r="D139" i="484"/>
  <c r="E139" i="484"/>
  <c r="D140" i="484"/>
  <c r="E140" i="484"/>
  <c r="D141" i="484"/>
  <c r="E141" i="484"/>
  <c r="D142" i="484"/>
  <c r="E142" i="484"/>
  <c r="D143" i="484"/>
  <c r="E143" i="484"/>
  <c r="D144" i="484"/>
  <c r="E144" i="484"/>
  <c r="D145" i="484"/>
  <c r="E145" i="484"/>
  <c r="D146" i="484"/>
  <c r="E146" i="484"/>
  <c r="D147" i="484"/>
  <c r="E147" i="484"/>
  <c r="D148" i="484"/>
  <c r="E148" i="484"/>
  <c r="D149" i="484"/>
  <c r="E149" i="484"/>
  <c r="D150" i="484"/>
  <c r="E150" i="484"/>
  <c r="D151" i="484"/>
  <c r="E151" i="484"/>
  <c r="D152" i="484"/>
  <c r="E152" i="484"/>
  <c r="D153" i="484"/>
  <c r="E153" i="484"/>
  <c r="D154" i="484"/>
  <c r="E154" i="484"/>
  <c r="D155" i="484"/>
  <c r="E155" i="484"/>
  <c r="D33" i="482" l="1"/>
  <c r="D34" i="482"/>
  <c r="D35" i="482"/>
  <c r="D36" i="482"/>
  <c r="D37" i="482"/>
  <c r="D38" i="482"/>
  <c r="D39" i="482"/>
  <c r="D40" i="482"/>
  <c r="D41" i="482"/>
  <c r="D42" i="482"/>
  <c r="D43" i="482"/>
  <c r="D44" i="482"/>
  <c r="D45" i="482"/>
  <c r="D46" i="482"/>
  <c r="D47" i="482"/>
  <c r="D48" i="482"/>
  <c r="D49" i="482"/>
  <c r="D50" i="482"/>
  <c r="D51" i="482"/>
  <c r="D52" i="482"/>
  <c r="D53" i="482"/>
  <c r="D54" i="482"/>
  <c r="D55" i="482"/>
  <c r="D56" i="482"/>
  <c r="D57" i="482"/>
  <c r="D58" i="482"/>
  <c r="D59" i="482"/>
  <c r="D60" i="482"/>
  <c r="D61" i="482"/>
  <c r="D62" i="482"/>
  <c r="D63" i="482"/>
  <c r="D64" i="482"/>
  <c r="D65" i="482"/>
  <c r="D66" i="482"/>
  <c r="D67" i="482"/>
  <c r="D68" i="482"/>
  <c r="D69" i="482"/>
  <c r="D70" i="482"/>
  <c r="D71" i="482"/>
  <c r="D72" i="482"/>
  <c r="D73" i="482"/>
  <c r="D74" i="482"/>
  <c r="D75" i="482"/>
  <c r="D76" i="482"/>
  <c r="D33" i="477"/>
  <c r="E33" i="477"/>
  <c r="D34" i="477"/>
  <c r="E34" i="477"/>
  <c r="D35" i="477"/>
  <c r="E35" i="477"/>
  <c r="D36" i="477"/>
  <c r="E36" i="477"/>
  <c r="D37" i="477"/>
  <c r="E37" i="477"/>
  <c r="D38" i="477"/>
  <c r="E38" i="477"/>
  <c r="D39" i="477"/>
  <c r="E39" i="477"/>
  <c r="D40" i="477"/>
  <c r="E40" i="477"/>
  <c r="D41" i="477"/>
  <c r="E41" i="477"/>
  <c r="D42" i="477"/>
  <c r="E42" i="477"/>
  <c r="D43" i="477"/>
  <c r="E43" i="477"/>
  <c r="D44" i="477"/>
  <c r="E44" i="477"/>
  <c r="D45" i="477"/>
  <c r="E45" i="477"/>
  <c r="D46" i="477"/>
  <c r="E46" i="477"/>
  <c r="D47" i="477"/>
  <c r="E47" i="477"/>
  <c r="D48" i="477"/>
  <c r="E48" i="477"/>
  <c r="D49" i="477"/>
  <c r="E49" i="477"/>
  <c r="D50" i="477"/>
  <c r="E50" i="477"/>
  <c r="D51" i="477"/>
  <c r="E51" i="477"/>
  <c r="D52" i="477"/>
  <c r="E52" i="477"/>
  <c r="D53" i="477"/>
  <c r="E53" i="477"/>
  <c r="D54" i="477"/>
  <c r="E54" i="477"/>
  <c r="D55" i="477"/>
  <c r="E55" i="477"/>
  <c r="D56" i="477"/>
  <c r="E56" i="477"/>
  <c r="D57" i="477"/>
  <c r="E57" i="477"/>
  <c r="D58" i="477"/>
  <c r="E58" i="477"/>
  <c r="D59" i="477"/>
  <c r="E59" i="477"/>
  <c r="D60" i="477"/>
  <c r="E60" i="477"/>
  <c r="D61" i="477"/>
  <c r="E61" i="477"/>
  <c r="D62" i="477"/>
  <c r="E62" i="477"/>
  <c r="D63" i="477"/>
  <c r="E63" i="477"/>
  <c r="D64" i="477"/>
  <c r="E64" i="477"/>
  <c r="D65" i="477"/>
  <c r="E65" i="477"/>
  <c r="D66" i="477"/>
  <c r="E66" i="477"/>
  <c r="D67" i="477"/>
  <c r="E67" i="477"/>
  <c r="D68" i="477"/>
  <c r="E68" i="477"/>
  <c r="D69" i="477"/>
  <c r="E69" i="477"/>
  <c r="D70" i="477"/>
  <c r="E70" i="477"/>
  <c r="D71" i="477"/>
  <c r="E71" i="477"/>
  <c r="D72" i="477"/>
  <c r="E72" i="477"/>
  <c r="D73" i="477"/>
  <c r="E73" i="477"/>
  <c r="D74" i="477"/>
  <c r="E74" i="477"/>
  <c r="D75" i="477"/>
  <c r="E75" i="477"/>
  <c r="D76" i="477"/>
  <c r="E76" i="477"/>
  <c r="D33" i="475" l="1"/>
  <c r="D34" i="475"/>
  <c r="D35" i="475"/>
  <c r="D36" i="475"/>
  <c r="D37" i="475"/>
  <c r="D38" i="475"/>
  <c r="D39" i="475"/>
  <c r="D40" i="475"/>
  <c r="D41" i="475"/>
  <c r="D42" i="475"/>
  <c r="D43" i="475"/>
  <c r="D44" i="475"/>
  <c r="D45" i="475"/>
  <c r="D46" i="475"/>
  <c r="D47" i="475"/>
  <c r="D48" i="475"/>
  <c r="D49" i="475"/>
  <c r="D50" i="475"/>
  <c r="D51" i="475"/>
  <c r="D52" i="475"/>
  <c r="D53" i="475"/>
  <c r="D54" i="475"/>
  <c r="D55" i="475"/>
  <c r="D56" i="475"/>
  <c r="D57" i="475"/>
  <c r="D58" i="475"/>
  <c r="D59" i="475"/>
  <c r="D60" i="475"/>
  <c r="D61" i="475"/>
  <c r="D62" i="475"/>
  <c r="D63" i="475"/>
  <c r="D64" i="475"/>
  <c r="D65" i="475"/>
  <c r="D66" i="475"/>
  <c r="D67" i="475"/>
  <c r="D68" i="475"/>
  <c r="D69" i="475"/>
  <c r="D70" i="475"/>
  <c r="D71" i="475"/>
  <c r="D72" i="475"/>
  <c r="D73" i="475"/>
  <c r="D74" i="475"/>
  <c r="D75" i="475"/>
  <c r="D76" i="475"/>
  <c r="D33" i="470"/>
  <c r="E33" i="470"/>
  <c r="D34" i="470"/>
  <c r="E34" i="470"/>
  <c r="D35" i="470"/>
  <c r="E35" i="470"/>
  <c r="D36" i="470"/>
  <c r="E36" i="470"/>
  <c r="D37" i="470"/>
  <c r="E37" i="470"/>
  <c r="D38" i="470"/>
  <c r="E38" i="470"/>
  <c r="D39" i="470"/>
  <c r="E39" i="470"/>
  <c r="D40" i="470"/>
  <c r="E40" i="470"/>
  <c r="D41" i="470"/>
  <c r="E41" i="470"/>
  <c r="D42" i="470"/>
  <c r="E42" i="470"/>
  <c r="D43" i="470"/>
  <c r="E43" i="470"/>
  <c r="D44" i="470"/>
  <c r="E44" i="470"/>
  <c r="D45" i="470"/>
  <c r="E45" i="470"/>
  <c r="D46" i="470"/>
  <c r="E46" i="470"/>
  <c r="D47" i="470"/>
  <c r="E47" i="470"/>
  <c r="D48" i="470"/>
  <c r="E48" i="470"/>
  <c r="D49" i="470"/>
  <c r="E49" i="470"/>
  <c r="D50" i="470"/>
  <c r="E50" i="470"/>
  <c r="D51" i="470"/>
  <c r="E51" i="470"/>
  <c r="D52" i="470"/>
  <c r="E52" i="470"/>
  <c r="D53" i="470"/>
  <c r="E53" i="470"/>
  <c r="D54" i="470"/>
  <c r="E54" i="470"/>
  <c r="D55" i="470"/>
  <c r="E55" i="470"/>
  <c r="D56" i="470"/>
  <c r="E56" i="470"/>
  <c r="D57" i="470"/>
  <c r="E57" i="470"/>
  <c r="D58" i="470"/>
  <c r="E58" i="470"/>
  <c r="D59" i="470"/>
  <c r="E59" i="470"/>
  <c r="D60" i="470"/>
  <c r="E60" i="470"/>
  <c r="D61" i="470"/>
  <c r="E61" i="470"/>
  <c r="D62" i="470"/>
  <c r="E62" i="470"/>
  <c r="D63" i="470"/>
  <c r="E63" i="470"/>
  <c r="D64" i="470"/>
  <c r="E64" i="470"/>
  <c r="D65" i="470"/>
  <c r="E65" i="470"/>
  <c r="D66" i="470"/>
  <c r="E66" i="470"/>
  <c r="D67" i="470"/>
  <c r="E67" i="470"/>
  <c r="D68" i="470"/>
  <c r="E68" i="470"/>
  <c r="D69" i="470"/>
  <c r="E69" i="470"/>
  <c r="D70" i="470"/>
  <c r="E70" i="470"/>
  <c r="D71" i="470"/>
  <c r="E71" i="470"/>
  <c r="D72" i="470"/>
  <c r="E72" i="470"/>
  <c r="D73" i="470"/>
  <c r="E73" i="470"/>
  <c r="D74" i="470"/>
  <c r="E74" i="470"/>
  <c r="D75" i="470"/>
  <c r="E75" i="470"/>
  <c r="D76" i="470"/>
  <c r="E76" i="470"/>
  <c r="D33" i="469" l="1"/>
  <c r="D34" i="469"/>
  <c r="D35" i="469"/>
  <c r="D36" i="469"/>
  <c r="D37" i="469"/>
  <c r="D38" i="469"/>
  <c r="D39" i="469"/>
  <c r="D40" i="469"/>
  <c r="D41" i="469"/>
  <c r="D42" i="469"/>
  <c r="D43" i="469"/>
  <c r="D44" i="469"/>
  <c r="D45" i="469"/>
  <c r="D46" i="469"/>
  <c r="D47" i="469"/>
  <c r="D48" i="469"/>
  <c r="D49" i="469"/>
  <c r="D50" i="469"/>
  <c r="D51" i="469"/>
  <c r="D52" i="469"/>
  <c r="D53" i="469"/>
  <c r="D54" i="469"/>
  <c r="D55" i="469"/>
  <c r="D56" i="469"/>
  <c r="D57" i="469"/>
  <c r="D58" i="469"/>
  <c r="D59" i="469"/>
  <c r="D60" i="469"/>
  <c r="D61" i="469"/>
  <c r="D62" i="469"/>
  <c r="D63" i="469"/>
  <c r="D64" i="469"/>
  <c r="D65" i="469"/>
  <c r="D66" i="469"/>
  <c r="D67" i="469"/>
  <c r="D68" i="469"/>
  <c r="D69" i="469"/>
  <c r="D70" i="469"/>
  <c r="D71" i="469"/>
  <c r="D72" i="469"/>
  <c r="D73" i="469"/>
  <c r="D74" i="469"/>
  <c r="D75" i="469"/>
  <c r="D76" i="469"/>
  <c r="E33" i="464"/>
  <c r="F33" i="464"/>
  <c r="E34" i="464"/>
  <c r="F34" i="464"/>
  <c r="E35" i="464"/>
  <c r="F35" i="464"/>
  <c r="E36" i="464"/>
  <c r="F36" i="464"/>
  <c r="E37" i="464"/>
  <c r="F37" i="464"/>
  <c r="E38" i="464"/>
  <c r="F38" i="464"/>
  <c r="E39" i="464"/>
  <c r="F39" i="464"/>
  <c r="E40" i="464"/>
  <c r="F40" i="464"/>
  <c r="E41" i="464"/>
  <c r="F41" i="464"/>
  <c r="E42" i="464"/>
  <c r="F42" i="464"/>
  <c r="E43" i="464"/>
  <c r="F43" i="464"/>
  <c r="E44" i="464"/>
  <c r="F44" i="464"/>
  <c r="E45" i="464"/>
  <c r="F45" i="464"/>
  <c r="E46" i="464"/>
  <c r="F46" i="464"/>
  <c r="E47" i="464"/>
  <c r="F47" i="464"/>
  <c r="E48" i="464"/>
  <c r="F48" i="464"/>
  <c r="E49" i="464"/>
  <c r="F49" i="464"/>
  <c r="E50" i="464"/>
  <c r="F50" i="464"/>
  <c r="E51" i="464"/>
  <c r="F51" i="464"/>
  <c r="E52" i="464"/>
  <c r="F52" i="464"/>
  <c r="E53" i="464"/>
  <c r="F53" i="464"/>
  <c r="E54" i="464"/>
  <c r="F54" i="464"/>
  <c r="E55" i="464"/>
  <c r="F55" i="464"/>
  <c r="E56" i="464"/>
  <c r="F56" i="464"/>
  <c r="E57" i="464"/>
  <c r="F57" i="464"/>
  <c r="E58" i="464"/>
  <c r="F58" i="464"/>
  <c r="E59" i="464"/>
  <c r="F59" i="464"/>
  <c r="E60" i="464"/>
  <c r="F60" i="464"/>
  <c r="E61" i="464"/>
  <c r="F61" i="464"/>
  <c r="E62" i="464"/>
  <c r="F62" i="464"/>
  <c r="E63" i="464"/>
  <c r="F63" i="464"/>
  <c r="E64" i="464"/>
  <c r="F64" i="464"/>
  <c r="E65" i="464"/>
  <c r="F65" i="464"/>
  <c r="E66" i="464"/>
  <c r="F66" i="464"/>
  <c r="E67" i="464"/>
  <c r="F67" i="464"/>
  <c r="E68" i="464"/>
  <c r="F68" i="464"/>
  <c r="E69" i="464"/>
  <c r="F69" i="464"/>
  <c r="E70" i="464"/>
  <c r="F70" i="464"/>
  <c r="E71" i="464"/>
  <c r="F71" i="464"/>
  <c r="E72" i="464"/>
  <c r="F72" i="464"/>
  <c r="E73" i="464"/>
  <c r="F73" i="464"/>
  <c r="E74" i="464"/>
  <c r="F74" i="464"/>
  <c r="E75" i="464"/>
  <c r="F75" i="464"/>
  <c r="E76" i="464"/>
  <c r="F76" i="464"/>
  <c r="D33" i="462" l="1"/>
  <c r="D34" i="462"/>
  <c r="D35" i="462"/>
  <c r="D36" i="462"/>
  <c r="D37" i="462"/>
  <c r="D38" i="462"/>
  <c r="D39" i="462"/>
  <c r="D40" i="462"/>
  <c r="D41" i="462"/>
  <c r="D42" i="462"/>
  <c r="D43" i="462"/>
  <c r="D44" i="462"/>
  <c r="D45" i="462"/>
  <c r="D46" i="462"/>
  <c r="D47" i="462"/>
  <c r="D48" i="462"/>
  <c r="D49" i="462"/>
  <c r="D50" i="462"/>
  <c r="D51" i="462"/>
  <c r="D52" i="462"/>
  <c r="D53" i="462"/>
  <c r="D54" i="462"/>
  <c r="D55" i="462"/>
  <c r="D56" i="462"/>
  <c r="D57" i="462"/>
  <c r="D58" i="462"/>
  <c r="D59" i="462"/>
  <c r="D60" i="462"/>
  <c r="D61" i="462"/>
  <c r="D62" i="462"/>
  <c r="D63" i="462"/>
  <c r="D64" i="462"/>
  <c r="D65" i="462"/>
  <c r="D66" i="462"/>
  <c r="D67" i="462"/>
  <c r="D68" i="462"/>
  <c r="D69" i="462"/>
  <c r="D70" i="462"/>
  <c r="D71" i="462"/>
  <c r="D72" i="462"/>
  <c r="D73" i="462"/>
  <c r="D74" i="462"/>
  <c r="D75" i="462"/>
  <c r="D76" i="462"/>
  <c r="E33" i="457"/>
  <c r="F33" i="457"/>
  <c r="E34" i="457"/>
  <c r="F34" i="457"/>
  <c r="E35" i="457"/>
  <c r="F35" i="457"/>
  <c r="E36" i="457"/>
  <c r="F36" i="457"/>
  <c r="E37" i="457"/>
  <c r="F37" i="457"/>
  <c r="E38" i="457"/>
  <c r="F38" i="457"/>
  <c r="E39" i="457"/>
  <c r="F39" i="457"/>
  <c r="E40" i="457"/>
  <c r="F40" i="457"/>
  <c r="E41" i="457"/>
  <c r="F41" i="457"/>
  <c r="E42" i="457"/>
  <c r="F42" i="457"/>
  <c r="E43" i="457"/>
  <c r="F43" i="457"/>
  <c r="E44" i="457"/>
  <c r="F44" i="457"/>
  <c r="E45" i="457"/>
  <c r="F45" i="457"/>
  <c r="E46" i="457"/>
  <c r="F46" i="457"/>
  <c r="E47" i="457"/>
  <c r="F47" i="457"/>
  <c r="E48" i="457"/>
  <c r="F48" i="457"/>
  <c r="E49" i="457"/>
  <c r="F49" i="457"/>
  <c r="E50" i="457"/>
  <c r="F50" i="457"/>
  <c r="E51" i="457"/>
  <c r="F51" i="457"/>
  <c r="E52" i="457"/>
  <c r="F52" i="457"/>
  <c r="E53" i="457"/>
  <c r="F53" i="457"/>
  <c r="E54" i="457"/>
  <c r="F54" i="457"/>
  <c r="E55" i="457"/>
  <c r="F55" i="457"/>
  <c r="E56" i="457"/>
  <c r="F56" i="457"/>
  <c r="E57" i="457"/>
  <c r="F57" i="457"/>
  <c r="E58" i="457"/>
  <c r="F58" i="457"/>
  <c r="E59" i="457"/>
  <c r="F59" i="457"/>
  <c r="E60" i="457"/>
  <c r="F60" i="457"/>
  <c r="E61" i="457"/>
  <c r="F61" i="457"/>
  <c r="E62" i="457"/>
  <c r="F62" i="457"/>
  <c r="E63" i="457"/>
  <c r="F63" i="457"/>
  <c r="E64" i="457"/>
  <c r="F64" i="457"/>
  <c r="E65" i="457"/>
  <c r="F65" i="457"/>
  <c r="E66" i="457"/>
  <c r="F66" i="457"/>
  <c r="E67" i="457"/>
  <c r="F67" i="457"/>
  <c r="E68" i="457"/>
  <c r="F68" i="457"/>
  <c r="E69" i="457"/>
  <c r="F69" i="457"/>
  <c r="E70" i="457"/>
  <c r="F70" i="457"/>
  <c r="E71" i="457"/>
  <c r="F71" i="457"/>
  <c r="E72" i="457"/>
  <c r="F72" i="457"/>
  <c r="E73" i="457"/>
  <c r="F73" i="457"/>
  <c r="E74" i="457"/>
  <c r="F74" i="457"/>
  <c r="E75" i="457"/>
  <c r="F75" i="457"/>
  <c r="E76" i="457"/>
  <c r="F76" i="457"/>
  <c r="G33" i="456" l="1"/>
  <c r="G34" i="456"/>
  <c r="G35" i="456"/>
  <c r="G36" i="456"/>
  <c r="G37" i="456"/>
  <c r="G38" i="456"/>
  <c r="G39" i="456"/>
  <c r="G40" i="456"/>
  <c r="G41" i="456"/>
  <c r="G42" i="456"/>
  <c r="G43" i="456"/>
  <c r="G44" i="456"/>
  <c r="G45" i="456"/>
  <c r="G46" i="456"/>
  <c r="G47" i="456"/>
  <c r="G48" i="456"/>
  <c r="G49" i="456"/>
  <c r="G50" i="456"/>
  <c r="G51" i="456"/>
  <c r="G52" i="456"/>
  <c r="G53" i="456"/>
  <c r="G54" i="456"/>
  <c r="G55" i="456"/>
  <c r="G56" i="456"/>
  <c r="G57" i="456"/>
  <c r="G58" i="456"/>
  <c r="G59" i="456"/>
  <c r="G60" i="456"/>
  <c r="G61" i="456"/>
  <c r="G62" i="456"/>
  <c r="G63" i="456"/>
  <c r="G64" i="456"/>
  <c r="G65" i="456"/>
  <c r="G66" i="456"/>
  <c r="G67" i="456"/>
  <c r="G68" i="456"/>
  <c r="G69" i="456"/>
  <c r="G70" i="456"/>
  <c r="G71" i="456"/>
  <c r="G72" i="456"/>
  <c r="G73" i="456"/>
  <c r="G74" i="456"/>
  <c r="G75" i="456"/>
  <c r="G76" i="456"/>
  <c r="H33" i="445"/>
  <c r="I33" i="445"/>
  <c r="H34" i="445"/>
  <c r="I34" i="445"/>
  <c r="H35" i="445"/>
  <c r="I35" i="445"/>
  <c r="H36" i="445"/>
  <c r="I36" i="445"/>
  <c r="H37" i="445"/>
  <c r="I37" i="445"/>
  <c r="H38" i="445"/>
  <c r="I38" i="445"/>
  <c r="H39" i="445"/>
  <c r="I39" i="445"/>
  <c r="H40" i="445"/>
  <c r="I40" i="445"/>
  <c r="H41" i="445"/>
  <c r="I41" i="445"/>
  <c r="H42" i="445"/>
  <c r="I42" i="445"/>
  <c r="H43" i="445"/>
  <c r="I43" i="445"/>
  <c r="H44" i="445"/>
  <c r="I44" i="445"/>
  <c r="H45" i="445"/>
  <c r="I45" i="445"/>
  <c r="H46" i="445"/>
  <c r="I46" i="445"/>
  <c r="H47" i="445"/>
  <c r="I47" i="445"/>
  <c r="H48" i="445"/>
  <c r="I48" i="445"/>
  <c r="H49" i="445"/>
  <c r="I49" i="445"/>
  <c r="H50" i="445"/>
  <c r="I50" i="445"/>
  <c r="H51" i="445"/>
  <c r="I51" i="445"/>
  <c r="H52" i="445"/>
  <c r="I52" i="445"/>
  <c r="H53" i="445"/>
  <c r="I53" i="445"/>
  <c r="H54" i="445"/>
  <c r="I54" i="445"/>
  <c r="H55" i="445"/>
  <c r="I55" i="445"/>
  <c r="H56" i="445"/>
  <c r="I56" i="445"/>
  <c r="H57" i="445"/>
  <c r="I57" i="445"/>
  <c r="H58" i="445"/>
  <c r="I58" i="445"/>
  <c r="H59" i="445"/>
  <c r="I59" i="445"/>
  <c r="H60" i="445"/>
  <c r="I60" i="445"/>
  <c r="H61" i="445"/>
  <c r="I61" i="445"/>
  <c r="H62" i="445"/>
  <c r="I62" i="445"/>
  <c r="H63" i="445"/>
  <c r="I63" i="445"/>
  <c r="H64" i="445"/>
  <c r="I64" i="445"/>
  <c r="H65" i="445"/>
  <c r="I65" i="445"/>
  <c r="H66" i="445"/>
  <c r="I66" i="445"/>
  <c r="H67" i="445"/>
  <c r="I67" i="445"/>
  <c r="H68" i="445"/>
  <c r="I68" i="445"/>
  <c r="H69" i="445"/>
  <c r="I69" i="445"/>
  <c r="H70" i="445"/>
  <c r="I70" i="445"/>
  <c r="H71" i="445"/>
  <c r="I71" i="445"/>
  <c r="H72" i="445"/>
  <c r="I72" i="445"/>
  <c r="H73" i="445"/>
  <c r="I73" i="445"/>
  <c r="H74" i="445"/>
  <c r="I74" i="445"/>
  <c r="H75" i="445"/>
  <c r="I75" i="445"/>
  <c r="H76" i="445"/>
  <c r="I76" i="445"/>
  <c r="G33" i="443" l="1"/>
  <c r="G34" i="443"/>
  <c r="G35" i="443"/>
  <c r="G36" i="443"/>
  <c r="G37" i="443"/>
  <c r="G38" i="443"/>
  <c r="G39" i="443"/>
  <c r="G40" i="443"/>
  <c r="G41" i="443"/>
  <c r="G42" i="443"/>
  <c r="G43" i="443"/>
  <c r="G44" i="443"/>
  <c r="G45" i="443"/>
  <c r="G46" i="443"/>
  <c r="G47" i="443"/>
  <c r="G48" i="443"/>
  <c r="G49" i="443"/>
  <c r="G50" i="443"/>
  <c r="G51" i="443"/>
  <c r="G52" i="443"/>
  <c r="G53" i="443"/>
  <c r="G54" i="443"/>
  <c r="G55" i="443"/>
  <c r="G56" i="443"/>
  <c r="G57" i="443"/>
  <c r="G58" i="443"/>
  <c r="G59" i="443"/>
  <c r="G60" i="443"/>
  <c r="G61" i="443"/>
  <c r="G62" i="443"/>
  <c r="G63" i="443"/>
  <c r="G64" i="443"/>
  <c r="G65" i="443"/>
  <c r="G66" i="443"/>
  <c r="G67" i="443"/>
  <c r="G68" i="443"/>
  <c r="G69" i="443"/>
  <c r="G70" i="443"/>
  <c r="G71" i="443"/>
  <c r="G72" i="443"/>
  <c r="G73" i="443"/>
  <c r="G74" i="443"/>
  <c r="G75" i="443"/>
  <c r="G76" i="443"/>
  <c r="H33" i="432"/>
  <c r="I33" i="432"/>
  <c r="H34" i="432"/>
  <c r="I34" i="432"/>
  <c r="H35" i="432"/>
  <c r="I35" i="432"/>
  <c r="H36" i="432"/>
  <c r="I36" i="432"/>
  <c r="H37" i="432"/>
  <c r="I37" i="432"/>
  <c r="H38" i="432"/>
  <c r="I38" i="432"/>
  <c r="H39" i="432"/>
  <c r="I39" i="432"/>
  <c r="H40" i="432"/>
  <c r="I40" i="432"/>
  <c r="H41" i="432"/>
  <c r="I41" i="432"/>
  <c r="H42" i="432"/>
  <c r="I42" i="432"/>
  <c r="H43" i="432"/>
  <c r="I43" i="432"/>
  <c r="H44" i="432"/>
  <c r="I44" i="432"/>
  <c r="H45" i="432"/>
  <c r="I45" i="432"/>
  <c r="H46" i="432"/>
  <c r="I46" i="432"/>
  <c r="H47" i="432"/>
  <c r="I47" i="432"/>
  <c r="H48" i="432"/>
  <c r="I48" i="432"/>
  <c r="H49" i="432"/>
  <c r="I49" i="432"/>
  <c r="H50" i="432"/>
  <c r="I50" i="432"/>
  <c r="H51" i="432"/>
  <c r="I51" i="432"/>
  <c r="H52" i="432"/>
  <c r="I52" i="432"/>
  <c r="H53" i="432"/>
  <c r="I53" i="432"/>
  <c r="H54" i="432"/>
  <c r="I54" i="432"/>
  <c r="H55" i="432"/>
  <c r="I55" i="432"/>
  <c r="H56" i="432"/>
  <c r="I56" i="432"/>
  <c r="H57" i="432"/>
  <c r="I57" i="432"/>
  <c r="H58" i="432"/>
  <c r="I58" i="432"/>
  <c r="H59" i="432"/>
  <c r="I59" i="432"/>
  <c r="H60" i="432"/>
  <c r="I60" i="432"/>
  <c r="H61" i="432"/>
  <c r="I61" i="432"/>
  <c r="H62" i="432"/>
  <c r="I62" i="432"/>
  <c r="H63" i="432"/>
  <c r="I63" i="432"/>
  <c r="H64" i="432"/>
  <c r="I64" i="432"/>
  <c r="H65" i="432"/>
  <c r="I65" i="432"/>
  <c r="H66" i="432"/>
  <c r="I66" i="432"/>
  <c r="H67" i="432"/>
  <c r="I67" i="432"/>
  <c r="H68" i="432"/>
  <c r="I68" i="432"/>
  <c r="H69" i="432"/>
  <c r="I69" i="432"/>
  <c r="H70" i="432"/>
  <c r="I70" i="432"/>
  <c r="H71" i="432"/>
  <c r="I71" i="432"/>
  <c r="H72" i="432"/>
  <c r="I72" i="432"/>
  <c r="H73" i="432"/>
  <c r="I73" i="432"/>
  <c r="H74" i="432"/>
  <c r="I74" i="432"/>
  <c r="H75" i="432"/>
  <c r="I75" i="432"/>
  <c r="H76" i="432"/>
  <c r="I76" i="432"/>
  <c r="G33" i="430" l="1"/>
  <c r="G34" i="430"/>
  <c r="G35" i="430"/>
  <c r="G36" i="430"/>
  <c r="G37" i="430"/>
  <c r="G38" i="430"/>
  <c r="G39" i="430"/>
  <c r="G40" i="430"/>
  <c r="G41" i="430"/>
  <c r="G42" i="430"/>
  <c r="G43" i="430"/>
  <c r="G44" i="430"/>
  <c r="G45" i="430"/>
  <c r="G46" i="430"/>
  <c r="G47" i="430"/>
  <c r="G48" i="430"/>
  <c r="G49" i="430"/>
  <c r="G50" i="430"/>
  <c r="G51" i="430"/>
  <c r="G52" i="430"/>
  <c r="G53" i="430"/>
  <c r="G54" i="430"/>
  <c r="G55" i="430"/>
  <c r="G56" i="430"/>
  <c r="G57" i="430"/>
  <c r="G58" i="430"/>
  <c r="G59" i="430"/>
  <c r="G60" i="430"/>
  <c r="G61" i="430"/>
  <c r="G62" i="430"/>
  <c r="G63" i="430"/>
  <c r="G64" i="430"/>
  <c r="G65" i="430"/>
  <c r="G66" i="430"/>
  <c r="G67" i="430"/>
  <c r="G68" i="430"/>
  <c r="G69" i="430"/>
  <c r="G70" i="430"/>
  <c r="G71" i="430"/>
  <c r="G72" i="430"/>
  <c r="G73" i="430"/>
  <c r="G74" i="430"/>
  <c r="G75" i="430"/>
  <c r="G76" i="430"/>
  <c r="H33" i="419"/>
  <c r="I33" i="419"/>
  <c r="H34" i="419"/>
  <c r="I34" i="419"/>
  <c r="H35" i="419"/>
  <c r="I35" i="419"/>
  <c r="H36" i="419"/>
  <c r="I36" i="419"/>
  <c r="H37" i="419"/>
  <c r="I37" i="419"/>
  <c r="H38" i="419"/>
  <c r="I38" i="419"/>
  <c r="H39" i="419"/>
  <c r="I39" i="419"/>
  <c r="H40" i="419"/>
  <c r="I40" i="419"/>
  <c r="H41" i="419"/>
  <c r="I41" i="419"/>
  <c r="H42" i="419"/>
  <c r="I42" i="419"/>
  <c r="H43" i="419"/>
  <c r="I43" i="419"/>
  <c r="H44" i="419"/>
  <c r="I44" i="419"/>
  <c r="H45" i="419"/>
  <c r="I45" i="419"/>
  <c r="H46" i="419"/>
  <c r="I46" i="419"/>
  <c r="H47" i="419"/>
  <c r="I47" i="419"/>
  <c r="H48" i="419"/>
  <c r="I48" i="419"/>
  <c r="H49" i="419"/>
  <c r="I49" i="419"/>
  <c r="H50" i="419"/>
  <c r="I50" i="419"/>
  <c r="H51" i="419"/>
  <c r="I51" i="419"/>
  <c r="H52" i="419"/>
  <c r="I52" i="419"/>
  <c r="H53" i="419"/>
  <c r="I53" i="419"/>
  <c r="H54" i="419"/>
  <c r="I54" i="419"/>
  <c r="H55" i="419"/>
  <c r="I55" i="419"/>
  <c r="H56" i="419"/>
  <c r="I56" i="419"/>
  <c r="H57" i="419"/>
  <c r="I57" i="419"/>
  <c r="H58" i="419"/>
  <c r="I58" i="419"/>
  <c r="H59" i="419"/>
  <c r="I59" i="419"/>
  <c r="H60" i="419"/>
  <c r="I60" i="419"/>
  <c r="H61" i="419"/>
  <c r="I61" i="419"/>
  <c r="H62" i="419"/>
  <c r="I62" i="419"/>
  <c r="H63" i="419"/>
  <c r="I63" i="419"/>
  <c r="H64" i="419"/>
  <c r="I64" i="419"/>
  <c r="H65" i="419"/>
  <c r="I65" i="419"/>
  <c r="H66" i="419"/>
  <c r="I66" i="419"/>
  <c r="H67" i="419"/>
  <c r="I67" i="419"/>
  <c r="H68" i="419"/>
  <c r="I68" i="419"/>
  <c r="H69" i="419"/>
  <c r="I69" i="419"/>
  <c r="H70" i="419"/>
  <c r="I70" i="419"/>
  <c r="H71" i="419"/>
  <c r="I71" i="419"/>
  <c r="H72" i="419"/>
  <c r="I72" i="419"/>
  <c r="H73" i="419"/>
  <c r="I73" i="419"/>
  <c r="H74" i="419"/>
  <c r="I74" i="419"/>
  <c r="H75" i="419"/>
  <c r="I75" i="419"/>
  <c r="H76" i="419"/>
  <c r="I76" i="419"/>
  <c r="G33" i="417" l="1"/>
  <c r="G34" i="417"/>
  <c r="G35" i="417"/>
  <c r="G36" i="417"/>
  <c r="G37" i="417"/>
  <c r="G38" i="417"/>
  <c r="G39" i="417"/>
  <c r="G40" i="417"/>
  <c r="G41" i="417"/>
  <c r="G42" i="417"/>
  <c r="G43" i="417"/>
  <c r="G44" i="417"/>
  <c r="G45" i="417"/>
  <c r="G46" i="417"/>
  <c r="G47" i="417"/>
  <c r="G48" i="417"/>
  <c r="G49" i="417"/>
  <c r="G50" i="417"/>
  <c r="G51" i="417"/>
  <c r="G52" i="417"/>
  <c r="G53" i="417"/>
  <c r="G54" i="417"/>
  <c r="G55" i="417"/>
  <c r="G56" i="417"/>
  <c r="G57" i="417"/>
  <c r="G58" i="417"/>
  <c r="G59" i="417"/>
  <c r="G60" i="417"/>
  <c r="G61" i="417"/>
  <c r="G62" i="417"/>
  <c r="G63" i="417"/>
  <c r="G64" i="417"/>
  <c r="G65" i="417"/>
  <c r="G66" i="417"/>
  <c r="G67" i="417"/>
  <c r="G68" i="417"/>
  <c r="G69" i="417"/>
  <c r="G70" i="417"/>
  <c r="G71" i="417"/>
  <c r="G72" i="417"/>
  <c r="G73" i="417"/>
  <c r="G74" i="417"/>
  <c r="G75" i="417"/>
  <c r="G76" i="417"/>
  <c r="H33" i="406"/>
  <c r="I33" i="406"/>
  <c r="H34" i="406"/>
  <c r="I34" i="406"/>
  <c r="H35" i="406"/>
  <c r="I35" i="406"/>
  <c r="H36" i="406"/>
  <c r="I36" i="406"/>
  <c r="H37" i="406"/>
  <c r="I37" i="406"/>
  <c r="H38" i="406"/>
  <c r="I38" i="406"/>
  <c r="H39" i="406"/>
  <c r="I39" i="406"/>
  <c r="H40" i="406"/>
  <c r="I40" i="406"/>
  <c r="H41" i="406"/>
  <c r="I41" i="406"/>
  <c r="H42" i="406"/>
  <c r="I42" i="406"/>
  <c r="H43" i="406"/>
  <c r="I43" i="406"/>
  <c r="H44" i="406"/>
  <c r="I44" i="406"/>
  <c r="H45" i="406"/>
  <c r="I45" i="406"/>
  <c r="H46" i="406"/>
  <c r="I46" i="406"/>
  <c r="H47" i="406"/>
  <c r="I47" i="406"/>
  <c r="H48" i="406"/>
  <c r="I48" i="406"/>
  <c r="H49" i="406"/>
  <c r="I49" i="406"/>
  <c r="H50" i="406"/>
  <c r="I50" i="406"/>
  <c r="H51" i="406"/>
  <c r="I51" i="406"/>
  <c r="H52" i="406"/>
  <c r="I52" i="406"/>
  <c r="H53" i="406"/>
  <c r="I53" i="406"/>
  <c r="H54" i="406"/>
  <c r="I54" i="406"/>
  <c r="H55" i="406"/>
  <c r="I55" i="406"/>
  <c r="H56" i="406"/>
  <c r="I56" i="406"/>
  <c r="H57" i="406"/>
  <c r="I57" i="406"/>
  <c r="H58" i="406"/>
  <c r="I58" i="406"/>
  <c r="H59" i="406"/>
  <c r="I59" i="406"/>
  <c r="H60" i="406"/>
  <c r="I60" i="406"/>
  <c r="H61" i="406"/>
  <c r="I61" i="406"/>
  <c r="H62" i="406"/>
  <c r="I62" i="406"/>
  <c r="H63" i="406"/>
  <c r="I63" i="406"/>
  <c r="H64" i="406"/>
  <c r="I64" i="406"/>
  <c r="H65" i="406"/>
  <c r="I65" i="406"/>
  <c r="H66" i="406"/>
  <c r="I66" i="406"/>
  <c r="H67" i="406"/>
  <c r="I67" i="406"/>
  <c r="H68" i="406"/>
  <c r="I68" i="406"/>
  <c r="H69" i="406"/>
  <c r="I69" i="406"/>
  <c r="H70" i="406"/>
  <c r="I70" i="406"/>
  <c r="H71" i="406"/>
  <c r="I71" i="406"/>
  <c r="H72" i="406"/>
  <c r="I72" i="406"/>
  <c r="H73" i="406"/>
  <c r="I73" i="406"/>
  <c r="H74" i="406"/>
  <c r="I74" i="406"/>
  <c r="H75" i="406"/>
  <c r="I75" i="406"/>
  <c r="H76" i="406"/>
  <c r="I76" i="406"/>
  <c r="G33" i="404" l="1"/>
  <c r="G34" i="404"/>
  <c r="G35" i="404"/>
  <c r="G36" i="404"/>
  <c r="G37" i="404"/>
  <c r="G38" i="404"/>
  <c r="G39" i="404"/>
  <c r="G40" i="404"/>
  <c r="G41" i="404"/>
  <c r="G42" i="404"/>
  <c r="G43" i="404"/>
  <c r="G44" i="404"/>
  <c r="G45" i="404"/>
  <c r="G46" i="404"/>
  <c r="G47" i="404"/>
  <c r="G48" i="404"/>
  <c r="G49" i="404"/>
  <c r="G50" i="404"/>
  <c r="G51" i="404"/>
  <c r="G52" i="404"/>
  <c r="G53" i="404"/>
  <c r="G54" i="404"/>
  <c r="G55" i="404"/>
  <c r="G56" i="404"/>
  <c r="G57" i="404"/>
  <c r="G58" i="404"/>
  <c r="G59" i="404"/>
  <c r="G60" i="404"/>
  <c r="G61" i="404"/>
  <c r="G62" i="404"/>
  <c r="G63" i="404"/>
  <c r="G64" i="404"/>
  <c r="G65" i="404"/>
  <c r="G66" i="404"/>
  <c r="G67" i="404"/>
  <c r="G68" i="404"/>
  <c r="G69" i="404"/>
  <c r="G70" i="404"/>
  <c r="G71" i="404"/>
  <c r="G72" i="404"/>
  <c r="G73" i="404"/>
  <c r="G74" i="404"/>
  <c r="G75" i="404"/>
  <c r="G76" i="404"/>
  <c r="H33" i="393"/>
  <c r="I33" i="393"/>
  <c r="H34" i="393"/>
  <c r="I34" i="393"/>
  <c r="H35" i="393"/>
  <c r="I35" i="393"/>
  <c r="H36" i="393"/>
  <c r="I36" i="393"/>
  <c r="H37" i="393"/>
  <c r="I37" i="393"/>
  <c r="H38" i="393"/>
  <c r="I38" i="393"/>
  <c r="H39" i="393"/>
  <c r="I39" i="393"/>
  <c r="H40" i="393"/>
  <c r="I40" i="393"/>
  <c r="H41" i="393"/>
  <c r="I41" i="393"/>
  <c r="H42" i="393"/>
  <c r="I42" i="393"/>
  <c r="H43" i="393"/>
  <c r="I43" i="393"/>
  <c r="H44" i="393"/>
  <c r="I44" i="393"/>
  <c r="H45" i="393"/>
  <c r="I45" i="393"/>
  <c r="H46" i="393"/>
  <c r="I46" i="393"/>
  <c r="H47" i="393"/>
  <c r="I47" i="393"/>
  <c r="H48" i="393"/>
  <c r="I48" i="393"/>
  <c r="H49" i="393"/>
  <c r="I49" i="393"/>
  <c r="H50" i="393"/>
  <c r="I50" i="393"/>
  <c r="H51" i="393"/>
  <c r="I51" i="393"/>
  <c r="H52" i="393"/>
  <c r="I52" i="393"/>
  <c r="H53" i="393"/>
  <c r="I53" i="393"/>
  <c r="H54" i="393"/>
  <c r="I54" i="393"/>
  <c r="H55" i="393"/>
  <c r="I55" i="393"/>
  <c r="H56" i="393"/>
  <c r="I56" i="393"/>
  <c r="H57" i="393"/>
  <c r="I57" i="393"/>
  <c r="H58" i="393"/>
  <c r="I58" i="393"/>
  <c r="H59" i="393"/>
  <c r="I59" i="393"/>
  <c r="H60" i="393"/>
  <c r="I60" i="393"/>
  <c r="H61" i="393"/>
  <c r="I61" i="393"/>
  <c r="H62" i="393"/>
  <c r="I62" i="393"/>
  <c r="H63" i="393"/>
  <c r="I63" i="393"/>
  <c r="H64" i="393"/>
  <c r="I64" i="393"/>
  <c r="H65" i="393"/>
  <c r="I65" i="393"/>
  <c r="H66" i="393"/>
  <c r="I66" i="393"/>
  <c r="H67" i="393"/>
  <c r="I67" i="393"/>
  <c r="H68" i="393"/>
  <c r="I68" i="393"/>
  <c r="H69" i="393"/>
  <c r="I69" i="393"/>
  <c r="H70" i="393"/>
  <c r="I70" i="393"/>
  <c r="H71" i="393"/>
  <c r="I71" i="393"/>
  <c r="H72" i="393"/>
  <c r="I72" i="393"/>
  <c r="H73" i="393"/>
  <c r="I73" i="393"/>
  <c r="H74" i="393"/>
  <c r="I74" i="393"/>
  <c r="H75" i="393"/>
  <c r="I75" i="393"/>
  <c r="H76" i="393"/>
  <c r="I76" i="393"/>
  <c r="G33" i="391" l="1"/>
  <c r="G34" i="391"/>
  <c r="G35" i="391"/>
  <c r="G36" i="391"/>
  <c r="G37" i="391"/>
  <c r="G38" i="391"/>
  <c r="G39" i="391"/>
  <c r="G40" i="391"/>
  <c r="G41" i="391"/>
  <c r="G42" i="391"/>
  <c r="G43" i="391"/>
  <c r="G44" i="391"/>
  <c r="G45" i="391"/>
  <c r="G46" i="391"/>
  <c r="G47" i="391"/>
  <c r="G48" i="391"/>
  <c r="G49" i="391"/>
  <c r="G50" i="391"/>
  <c r="G51" i="391"/>
  <c r="G52" i="391"/>
  <c r="G53" i="391"/>
  <c r="G54" i="391"/>
  <c r="G55" i="391"/>
  <c r="G56" i="391"/>
  <c r="G57" i="391"/>
  <c r="G58" i="391"/>
  <c r="G59" i="391"/>
  <c r="G60" i="391"/>
  <c r="G61" i="391"/>
  <c r="G62" i="391"/>
  <c r="G63" i="391"/>
  <c r="G64" i="391"/>
  <c r="G65" i="391"/>
  <c r="G66" i="391"/>
  <c r="G67" i="391"/>
  <c r="G68" i="391"/>
  <c r="G69" i="391"/>
  <c r="G70" i="391"/>
  <c r="G71" i="391"/>
  <c r="G72" i="391"/>
  <c r="G73" i="391"/>
  <c r="G74" i="391"/>
  <c r="G75" i="391"/>
  <c r="G76" i="391"/>
  <c r="H33" i="380"/>
  <c r="I33" i="380"/>
  <c r="H34" i="380"/>
  <c r="I34" i="380"/>
  <c r="H35" i="380"/>
  <c r="I35" i="380"/>
  <c r="H36" i="380"/>
  <c r="I36" i="380"/>
  <c r="H37" i="380"/>
  <c r="I37" i="380"/>
  <c r="H38" i="380"/>
  <c r="I38" i="380"/>
  <c r="H39" i="380"/>
  <c r="I39" i="380"/>
  <c r="H40" i="380"/>
  <c r="I40" i="380"/>
  <c r="H41" i="380"/>
  <c r="I41" i="380"/>
  <c r="H42" i="380"/>
  <c r="I42" i="380"/>
  <c r="H43" i="380"/>
  <c r="I43" i="380"/>
  <c r="H44" i="380"/>
  <c r="I44" i="380"/>
  <c r="H45" i="380"/>
  <c r="I45" i="380"/>
  <c r="H46" i="380"/>
  <c r="I46" i="380"/>
  <c r="H47" i="380"/>
  <c r="I47" i="380"/>
  <c r="H48" i="380"/>
  <c r="I48" i="380"/>
  <c r="H49" i="380"/>
  <c r="I49" i="380"/>
  <c r="H50" i="380"/>
  <c r="I50" i="380"/>
  <c r="H51" i="380"/>
  <c r="I51" i="380"/>
  <c r="H52" i="380"/>
  <c r="I52" i="380"/>
  <c r="H53" i="380"/>
  <c r="I53" i="380"/>
  <c r="H54" i="380"/>
  <c r="I54" i="380"/>
  <c r="H55" i="380"/>
  <c r="I55" i="380"/>
  <c r="H56" i="380"/>
  <c r="I56" i="380"/>
  <c r="H57" i="380"/>
  <c r="I57" i="380"/>
  <c r="H58" i="380"/>
  <c r="I58" i="380"/>
  <c r="H59" i="380"/>
  <c r="I59" i="380"/>
  <c r="H60" i="380"/>
  <c r="I60" i="380"/>
  <c r="H61" i="380"/>
  <c r="I61" i="380"/>
  <c r="H62" i="380"/>
  <c r="I62" i="380"/>
  <c r="H63" i="380"/>
  <c r="I63" i="380"/>
  <c r="H64" i="380"/>
  <c r="I64" i="380"/>
  <c r="H65" i="380"/>
  <c r="I65" i="380"/>
  <c r="H66" i="380"/>
  <c r="I66" i="380"/>
  <c r="H67" i="380"/>
  <c r="I67" i="380"/>
  <c r="H68" i="380"/>
  <c r="I68" i="380"/>
  <c r="H69" i="380"/>
  <c r="I69" i="380"/>
  <c r="H70" i="380"/>
  <c r="I70" i="380"/>
  <c r="H71" i="380"/>
  <c r="I71" i="380"/>
  <c r="H72" i="380"/>
  <c r="I72" i="380"/>
  <c r="H73" i="380"/>
  <c r="I73" i="380"/>
  <c r="H74" i="380"/>
  <c r="I74" i="380"/>
  <c r="H75" i="380"/>
  <c r="I75" i="380"/>
  <c r="H76" i="380"/>
  <c r="I76" i="380"/>
  <c r="G33" i="378" l="1"/>
  <c r="G34" i="378"/>
  <c r="G35" i="378"/>
  <c r="G36" i="378"/>
  <c r="G37" i="378"/>
  <c r="G38" i="378"/>
  <c r="G39" i="378"/>
  <c r="G40" i="378"/>
  <c r="G41" i="378"/>
  <c r="G42" i="378"/>
  <c r="G43" i="378"/>
  <c r="G44" i="378"/>
  <c r="G45" i="378"/>
  <c r="G46" i="378"/>
  <c r="G47" i="378"/>
  <c r="G48" i="378"/>
  <c r="G49" i="378"/>
  <c r="G50" i="378"/>
  <c r="G51" i="378"/>
  <c r="G52" i="378"/>
  <c r="G53" i="378"/>
  <c r="G54" i="378"/>
  <c r="G55" i="378"/>
  <c r="G56" i="378"/>
  <c r="G57" i="378"/>
  <c r="G58" i="378"/>
  <c r="G59" i="378"/>
  <c r="G60" i="378"/>
  <c r="G61" i="378"/>
  <c r="G62" i="378"/>
  <c r="G63" i="378"/>
  <c r="G64" i="378"/>
  <c r="G65" i="378"/>
  <c r="G66" i="378"/>
  <c r="G67" i="378"/>
  <c r="G68" i="378"/>
  <c r="G69" i="378"/>
  <c r="G70" i="378"/>
  <c r="G71" i="378"/>
  <c r="G72" i="378"/>
  <c r="G73" i="378"/>
  <c r="G74" i="378"/>
  <c r="G75" i="378"/>
  <c r="G76" i="378"/>
  <c r="G77" i="378"/>
  <c r="G78" i="378"/>
  <c r="G79" i="378"/>
  <c r="G80" i="378"/>
  <c r="G81" i="378"/>
  <c r="G82" i="378"/>
  <c r="G83" i="378"/>
  <c r="G84" i="378"/>
  <c r="G85" i="378"/>
  <c r="G86" i="378"/>
  <c r="G87" i="378"/>
  <c r="G88" i="378"/>
  <c r="G89" i="378"/>
  <c r="G90" i="378"/>
  <c r="G91" i="378"/>
  <c r="G92" i="378"/>
  <c r="G93" i="378"/>
  <c r="G94" i="378"/>
  <c r="G95" i="378"/>
  <c r="G96" i="378"/>
  <c r="G97" i="378"/>
  <c r="G98" i="378"/>
  <c r="G99" i="378"/>
  <c r="G100" i="378"/>
  <c r="G101" i="378"/>
  <c r="G102" i="378"/>
  <c r="G103" i="378"/>
  <c r="G104" i="378"/>
  <c r="G105" i="378"/>
  <c r="G106" i="378"/>
  <c r="G107" i="378"/>
  <c r="G108" i="378"/>
  <c r="G109" i="378"/>
  <c r="G110" i="378"/>
  <c r="G111" i="378"/>
  <c r="G112" i="378"/>
  <c r="G113" i="378"/>
  <c r="G114" i="378"/>
  <c r="G115" i="378"/>
  <c r="G116" i="378"/>
  <c r="G117" i="378"/>
  <c r="G118" i="378"/>
  <c r="G119" i="378"/>
  <c r="G120" i="378"/>
  <c r="G121" i="378"/>
  <c r="G122" i="378"/>
  <c r="G123" i="378"/>
  <c r="G124" i="378"/>
  <c r="G125" i="378"/>
  <c r="G126" i="378"/>
  <c r="G127" i="378"/>
  <c r="G128" i="378"/>
  <c r="G129" i="378"/>
  <c r="G130" i="378"/>
  <c r="G131" i="378"/>
  <c r="G132" i="378"/>
  <c r="G133" i="378"/>
  <c r="G134" i="378"/>
  <c r="G135" i="378"/>
  <c r="G136" i="378"/>
  <c r="G137" i="378"/>
  <c r="G138" i="378"/>
  <c r="G139" i="378"/>
  <c r="G140" i="378"/>
  <c r="G141" i="378"/>
  <c r="G142" i="378"/>
  <c r="G143" i="378"/>
  <c r="G144" i="378"/>
  <c r="G145" i="378"/>
  <c r="G146" i="378"/>
  <c r="G147" i="378"/>
  <c r="G148" i="378"/>
  <c r="G149" i="378"/>
  <c r="G150" i="378"/>
  <c r="G151" i="378"/>
  <c r="G152" i="378"/>
  <c r="G153" i="378"/>
  <c r="G154" i="378"/>
  <c r="G155" i="378"/>
  <c r="I3" i="367"/>
  <c r="H33" i="367"/>
  <c r="I33" i="367"/>
  <c r="H34" i="367"/>
  <c r="I34" i="367"/>
  <c r="H35" i="367"/>
  <c r="I35" i="367"/>
  <c r="H36" i="367"/>
  <c r="I36" i="367"/>
  <c r="H37" i="367"/>
  <c r="I37" i="367"/>
  <c r="H38" i="367"/>
  <c r="I38" i="367"/>
  <c r="H39" i="367"/>
  <c r="I39" i="367"/>
  <c r="H40" i="367"/>
  <c r="I40" i="367"/>
  <c r="H41" i="367"/>
  <c r="I41" i="367"/>
  <c r="H42" i="367"/>
  <c r="I42" i="367"/>
  <c r="H43" i="367"/>
  <c r="I43" i="367"/>
  <c r="H44" i="367"/>
  <c r="I44" i="367"/>
  <c r="H45" i="367"/>
  <c r="I45" i="367"/>
  <c r="H46" i="367"/>
  <c r="I46" i="367"/>
  <c r="H47" i="367"/>
  <c r="I47" i="367"/>
  <c r="H48" i="367"/>
  <c r="I48" i="367"/>
  <c r="H49" i="367"/>
  <c r="I49" i="367"/>
  <c r="H50" i="367"/>
  <c r="I50" i="367"/>
  <c r="H51" i="367"/>
  <c r="I51" i="367"/>
  <c r="H52" i="367"/>
  <c r="I52" i="367"/>
  <c r="H53" i="367"/>
  <c r="I53" i="367"/>
  <c r="H54" i="367"/>
  <c r="I54" i="367"/>
  <c r="H55" i="367"/>
  <c r="I55" i="367"/>
  <c r="H56" i="367"/>
  <c r="I56" i="367"/>
  <c r="H57" i="367"/>
  <c r="I57" i="367"/>
  <c r="H58" i="367"/>
  <c r="I58" i="367"/>
  <c r="H59" i="367"/>
  <c r="I59" i="367"/>
  <c r="H60" i="367"/>
  <c r="I60" i="367"/>
  <c r="H61" i="367"/>
  <c r="I61" i="367"/>
  <c r="H62" i="367"/>
  <c r="I62" i="367"/>
  <c r="H63" i="367"/>
  <c r="I63" i="367"/>
  <c r="H64" i="367"/>
  <c r="I64" i="367"/>
  <c r="H65" i="367"/>
  <c r="I65" i="367"/>
  <c r="H66" i="367"/>
  <c r="I66" i="367"/>
  <c r="H67" i="367"/>
  <c r="I67" i="367"/>
  <c r="H68" i="367"/>
  <c r="I68" i="367"/>
  <c r="H69" i="367"/>
  <c r="I69" i="367"/>
  <c r="H70" i="367"/>
  <c r="I70" i="367"/>
  <c r="H71" i="367"/>
  <c r="I71" i="367"/>
  <c r="H72" i="367"/>
  <c r="I72" i="367"/>
  <c r="H73" i="367"/>
  <c r="I73" i="367"/>
  <c r="H74" i="367"/>
  <c r="I74" i="367"/>
  <c r="H75" i="367"/>
  <c r="I75" i="367"/>
  <c r="H76" i="367"/>
  <c r="I76" i="367"/>
  <c r="H77" i="367"/>
  <c r="I77" i="367"/>
  <c r="H78" i="367"/>
  <c r="I78" i="367"/>
  <c r="H79" i="367"/>
  <c r="I79" i="367"/>
  <c r="H80" i="367"/>
  <c r="I80" i="367"/>
  <c r="H81" i="367"/>
  <c r="I81" i="367"/>
  <c r="H82" i="367"/>
  <c r="I82" i="367"/>
  <c r="H83" i="367"/>
  <c r="I83" i="367"/>
  <c r="H84" i="367"/>
  <c r="I84" i="367"/>
  <c r="H85" i="367"/>
  <c r="I85" i="367"/>
  <c r="H86" i="367"/>
  <c r="I86" i="367"/>
  <c r="H87" i="367"/>
  <c r="I87" i="367"/>
  <c r="H88" i="367"/>
  <c r="I88" i="367"/>
  <c r="H89" i="367"/>
  <c r="I89" i="367"/>
  <c r="H90" i="367"/>
  <c r="I90" i="367"/>
  <c r="H91" i="367"/>
  <c r="I91" i="367"/>
  <c r="H92" i="367"/>
  <c r="I92" i="367"/>
  <c r="H93" i="367"/>
  <c r="I93" i="367"/>
  <c r="H94" i="367"/>
  <c r="I94" i="367"/>
  <c r="H95" i="367"/>
  <c r="I95" i="367"/>
  <c r="H96" i="367"/>
  <c r="I96" i="367"/>
  <c r="H97" i="367"/>
  <c r="I97" i="367"/>
  <c r="H98" i="367"/>
  <c r="I98" i="367"/>
  <c r="H99" i="367"/>
  <c r="I99" i="367"/>
  <c r="H100" i="367"/>
  <c r="I100" i="367"/>
  <c r="H101" i="367"/>
  <c r="I101" i="367"/>
  <c r="H102" i="367"/>
  <c r="I102" i="367"/>
  <c r="H103" i="367"/>
  <c r="I103" i="367"/>
  <c r="H104" i="367"/>
  <c r="I104" i="367"/>
  <c r="H105" i="367"/>
  <c r="I105" i="367"/>
  <c r="H106" i="367"/>
  <c r="I106" i="367"/>
  <c r="H107" i="367"/>
  <c r="I107" i="367"/>
  <c r="H108" i="367"/>
  <c r="I108" i="367"/>
  <c r="H109" i="367"/>
  <c r="I109" i="367"/>
  <c r="H110" i="367"/>
  <c r="I110" i="367"/>
  <c r="H111" i="367"/>
  <c r="I111" i="367"/>
  <c r="H112" i="367"/>
  <c r="I112" i="367"/>
  <c r="H113" i="367"/>
  <c r="I113" i="367"/>
  <c r="H114" i="367"/>
  <c r="I114" i="367"/>
  <c r="H115" i="367"/>
  <c r="I115" i="367"/>
  <c r="H116" i="367"/>
  <c r="I116" i="367"/>
  <c r="H117" i="367"/>
  <c r="I117" i="367"/>
  <c r="H118" i="367"/>
  <c r="I118" i="367"/>
  <c r="H119" i="367"/>
  <c r="I119" i="367"/>
  <c r="H120" i="367"/>
  <c r="I120" i="367"/>
  <c r="H121" i="367"/>
  <c r="I121" i="367"/>
  <c r="H122" i="367"/>
  <c r="I122" i="367"/>
  <c r="H123" i="367"/>
  <c r="I123" i="367"/>
  <c r="H124" i="367"/>
  <c r="I124" i="367"/>
  <c r="H125" i="367"/>
  <c r="I125" i="367"/>
  <c r="H126" i="367"/>
  <c r="I126" i="367"/>
  <c r="H127" i="367"/>
  <c r="I127" i="367"/>
  <c r="H128" i="367"/>
  <c r="I128" i="367"/>
  <c r="H129" i="367"/>
  <c r="I129" i="367"/>
  <c r="H130" i="367"/>
  <c r="I130" i="367"/>
  <c r="H131" i="367"/>
  <c r="I131" i="367"/>
  <c r="H132" i="367"/>
  <c r="I132" i="367"/>
  <c r="H133" i="367"/>
  <c r="I133" i="367"/>
  <c r="H134" i="367"/>
  <c r="I134" i="367"/>
  <c r="H135" i="367"/>
  <c r="I135" i="367"/>
  <c r="H136" i="367"/>
  <c r="I136" i="367"/>
  <c r="H137" i="367"/>
  <c r="I137" i="367"/>
  <c r="H138" i="367"/>
  <c r="I138" i="367"/>
  <c r="H139" i="367"/>
  <c r="I139" i="367"/>
  <c r="H140" i="367"/>
  <c r="I140" i="367"/>
  <c r="H141" i="367"/>
  <c r="I141" i="367"/>
  <c r="H142" i="367"/>
  <c r="I142" i="367"/>
  <c r="H143" i="367"/>
  <c r="I143" i="367"/>
  <c r="H144" i="367"/>
  <c r="I144" i="367"/>
  <c r="H145" i="367"/>
  <c r="I145" i="367"/>
  <c r="H146" i="367"/>
  <c r="I146" i="367"/>
  <c r="H147" i="367"/>
  <c r="I147" i="367"/>
  <c r="H148" i="367"/>
  <c r="I148" i="367"/>
  <c r="H149" i="367"/>
  <c r="I149" i="367"/>
  <c r="H150" i="367"/>
  <c r="I150" i="367"/>
  <c r="H151" i="367"/>
  <c r="I151" i="367"/>
  <c r="H152" i="367"/>
  <c r="I152" i="367"/>
  <c r="H153" i="367"/>
  <c r="I153" i="367"/>
  <c r="H154" i="367"/>
  <c r="I154" i="367"/>
  <c r="H155" i="367"/>
  <c r="I155" i="367"/>
  <c r="G33" i="365" l="1"/>
  <c r="G34" i="365"/>
  <c r="G35" i="365"/>
  <c r="G36" i="365"/>
  <c r="G37" i="365"/>
  <c r="G38" i="365"/>
  <c r="G39" i="365"/>
  <c r="G40" i="365"/>
  <c r="G41" i="365"/>
  <c r="G42" i="365"/>
  <c r="G43" i="365"/>
  <c r="G44" i="365"/>
  <c r="G45" i="365"/>
  <c r="G46" i="365"/>
  <c r="G47" i="365"/>
  <c r="G48" i="365"/>
  <c r="G49" i="365"/>
  <c r="G50" i="365"/>
  <c r="G51" i="365"/>
  <c r="G52" i="365"/>
  <c r="G53" i="365"/>
  <c r="G54" i="365"/>
  <c r="G55" i="365"/>
  <c r="G56" i="365"/>
  <c r="G57" i="365"/>
  <c r="G58" i="365"/>
  <c r="G59" i="365"/>
  <c r="G60" i="365"/>
  <c r="G61" i="365"/>
  <c r="G62" i="365"/>
  <c r="G63" i="365"/>
  <c r="G64" i="365"/>
  <c r="G65" i="365"/>
  <c r="G66" i="365"/>
  <c r="G67" i="365"/>
  <c r="G68" i="365"/>
  <c r="G69" i="365"/>
  <c r="G70" i="365"/>
  <c r="G71" i="365"/>
  <c r="G72" i="365"/>
  <c r="G73" i="365"/>
  <c r="G74" i="365"/>
  <c r="G75" i="365"/>
  <c r="G76" i="365"/>
  <c r="H33" i="354"/>
  <c r="I33" i="354"/>
  <c r="H34" i="354"/>
  <c r="I34" i="354"/>
  <c r="H35" i="354"/>
  <c r="I35" i="354"/>
  <c r="H36" i="354"/>
  <c r="I36" i="354"/>
  <c r="H37" i="354"/>
  <c r="I37" i="354"/>
  <c r="H38" i="354"/>
  <c r="I38" i="354"/>
  <c r="H39" i="354"/>
  <c r="I39" i="354"/>
  <c r="H40" i="354"/>
  <c r="I40" i="354"/>
  <c r="H41" i="354"/>
  <c r="I41" i="354"/>
  <c r="H42" i="354"/>
  <c r="I42" i="354"/>
  <c r="H43" i="354"/>
  <c r="I43" i="354"/>
  <c r="H44" i="354"/>
  <c r="I44" i="354"/>
  <c r="H45" i="354"/>
  <c r="I45" i="354"/>
  <c r="H46" i="354"/>
  <c r="I46" i="354"/>
  <c r="H47" i="354"/>
  <c r="I47" i="354"/>
  <c r="H48" i="354"/>
  <c r="I48" i="354"/>
  <c r="H49" i="354"/>
  <c r="I49" i="354"/>
  <c r="H50" i="354"/>
  <c r="I50" i="354"/>
  <c r="H51" i="354"/>
  <c r="I51" i="354"/>
  <c r="H52" i="354"/>
  <c r="I52" i="354"/>
  <c r="H53" i="354"/>
  <c r="I53" i="354"/>
  <c r="H54" i="354"/>
  <c r="I54" i="354"/>
  <c r="H55" i="354"/>
  <c r="I55" i="354"/>
  <c r="H56" i="354"/>
  <c r="I56" i="354"/>
  <c r="H57" i="354"/>
  <c r="I57" i="354"/>
  <c r="H58" i="354"/>
  <c r="I58" i="354"/>
  <c r="H59" i="354"/>
  <c r="I59" i="354"/>
  <c r="H60" i="354"/>
  <c r="I60" i="354"/>
  <c r="H61" i="354"/>
  <c r="I61" i="354"/>
  <c r="H62" i="354"/>
  <c r="I62" i="354"/>
  <c r="H63" i="354"/>
  <c r="I63" i="354"/>
  <c r="H64" i="354"/>
  <c r="I64" i="354"/>
  <c r="H65" i="354"/>
  <c r="I65" i="354"/>
  <c r="H66" i="354"/>
  <c r="I66" i="354"/>
  <c r="H67" i="354"/>
  <c r="I67" i="354"/>
  <c r="H68" i="354"/>
  <c r="I68" i="354"/>
  <c r="H69" i="354"/>
  <c r="I69" i="354"/>
  <c r="H70" i="354"/>
  <c r="I70" i="354"/>
  <c r="H71" i="354"/>
  <c r="I71" i="354"/>
  <c r="H72" i="354"/>
  <c r="I72" i="354"/>
  <c r="H73" i="354"/>
  <c r="I73" i="354"/>
  <c r="H74" i="354"/>
  <c r="I74" i="354"/>
  <c r="H75" i="354"/>
  <c r="I75" i="354"/>
  <c r="H76" i="354"/>
  <c r="I76" i="354"/>
  <c r="G33" i="352" l="1"/>
  <c r="G34" i="352"/>
  <c r="G35" i="352"/>
  <c r="G36" i="352"/>
  <c r="G37" i="352"/>
  <c r="G38" i="352"/>
  <c r="G39" i="352"/>
  <c r="G40" i="352"/>
  <c r="G41" i="352"/>
  <c r="G42" i="352"/>
  <c r="G43" i="352"/>
  <c r="G44" i="352"/>
  <c r="G45" i="352"/>
  <c r="G46" i="352"/>
  <c r="G47" i="352"/>
  <c r="G48" i="352"/>
  <c r="G49" i="352"/>
  <c r="G50" i="352"/>
  <c r="G51" i="352"/>
  <c r="G52" i="352"/>
  <c r="G53" i="352"/>
  <c r="G54" i="352"/>
  <c r="G55" i="352"/>
  <c r="G56" i="352"/>
  <c r="G57" i="352"/>
  <c r="G58" i="352"/>
  <c r="G59" i="352"/>
  <c r="G60" i="352"/>
  <c r="G61" i="352"/>
  <c r="G62" i="352"/>
  <c r="G63" i="352"/>
  <c r="G64" i="352"/>
  <c r="G65" i="352"/>
  <c r="G66" i="352"/>
  <c r="G67" i="352"/>
  <c r="G68" i="352"/>
  <c r="G69" i="352"/>
  <c r="G70" i="352"/>
  <c r="G71" i="352"/>
  <c r="G72" i="352"/>
  <c r="G73" i="352"/>
  <c r="G74" i="352"/>
  <c r="G75" i="352"/>
  <c r="G76" i="352"/>
  <c r="H33" i="341"/>
  <c r="I33" i="341"/>
  <c r="H34" i="341"/>
  <c r="I34" i="341"/>
  <c r="H35" i="341"/>
  <c r="I35" i="341"/>
  <c r="H36" i="341"/>
  <c r="I36" i="341"/>
  <c r="H37" i="341"/>
  <c r="I37" i="341"/>
  <c r="H38" i="341"/>
  <c r="I38" i="341"/>
  <c r="H39" i="341"/>
  <c r="I39" i="341"/>
  <c r="H40" i="341"/>
  <c r="I40" i="341"/>
  <c r="H41" i="341"/>
  <c r="I41" i="341"/>
  <c r="H42" i="341"/>
  <c r="I42" i="341"/>
  <c r="H43" i="341"/>
  <c r="I43" i="341"/>
  <c r="H44" i="341"/>
  <c r="I44" i="341"/>
  <c r="H45" i="341"/>
  <c r="I45" i="341"/>
  <c r="H46" i="341"/>
  <c r="I46" i="341"/>
  <c r="H47" i="341"/>
  <c r="I47" i="341"/>
  <c r="H48" i="341"/>
  <c r="I48" i="341"/>
  <c r="H49" i="341"/>
  <c r="I49" i="341"/>
  <c r="H50" i="341"/>
  <c r="I50" i="341"/>
  <c r="H51" i="341"/>
  <c r="I51" i="341"/>
  <c r="H52" i="341"/>
  <c r="I52" i="341"/>
  <c r="H53" i="341"/>
  <c r="I53" i="341"/>
  <c r="H54" i="341"/>
  <c r="I54" i="341"/>
  <c r="H55" i="341"/>
  <c r="I55" i="341"/>
  <c r="H56" i="341"/>
  <c r="I56" i="341"/>
  <c r="H57" i="341"/>
  <c r="I57" i="341"/>
  <c r="H58" i="341"/>
  <c r="I58" i="341"/>
  <c r="H59" i="341"/>
  <c r="I59" i="341"/>
  <c r="H60" i="341"/>
  <c r="I60" i="341"/>
  <c r="H61" i="341"/>
  <c r="I61" i="341"/>
  <c r="H62" i="341"/>
  <c r="I62" i="341"/>
  <c r="H63" i="341"/>
  <c r="I63" i="341"/>
  <c r="H64" i="341"/>
  <c r="I64" i="341"/>
  <c r="H65" i="341"/>
  <c r="I65" i="341"/>
  <c r="H66" i="341"/>
  <c r="I66" i="341"/>
  <c r="H67" i="341"/>
  <c r="I67" i="341"/>
  <c r="H68" i="341"/>
  <c r="I68" i="341"/>
  <c r="H69" i="341"/>
  <c r="I69" i="341"/>
  <c r="H70" i="341"/>
  <c r="I70" i="341"/>
  <c r="H71" i="341"/>
  <c r="I71" i="341"/>
  <c r="H72" i="341"/>
  <c r="I72" i="341"/>
  <c r="H73" i="341"/>
  <c r="I73" i="341"/>
  <c r="H74" i="341"/>
  <c r="I74" i="341"/>
  <c r="H75" i="341"/>
  <c r="I75" i="341"/>
  <c r="H76" i="341"/>
  <c r="I76" i="341"/>
  <c r="H33" i="340" l="1"/>
  <c r="I33" i="340"/>
  <c r="H34" i="340"/>
  <c r="I34" i="340"/>
  <c r="H35" i="340"/>
  <c r="I35" i="340"/>
  <c r="H36" i="340"/>
  <c r="I36" i="340"/>
  <c r="H37" i="340"/>
  <c r="I37" i="340"/>
  <c r="H38" i="340"/>
  <c r="I38" i="340"/>
  <c r="H39" i="340"/>
  <c r="I39" i="340"/>
  <c r="H40" i="340"/>
  <c r="I40" i="340"/>
  <c r="H41" i="340"/>
  <c r="I41" i="340"/>
  <c r="H42" i="340"/>
  <c r="I42" i="340"/>
  <c r="H43" i="340"/>
  <c r="I43" i="340"/>
  <c r="H44" i="340"/>
  <c r="I44" i="340"/>
  <c r="H45" i="340"/>
  <c r="I45" i="340"/>
  <c r="H46" i="340"/>
  <c r="I46" i="340"/>
  <c r="H47" i="340"/>
  <c r="I47" i="340"/>
  <c r="H48" i="340"/>
  <c r="I48" i="340"/>
  <c r="H49" i="340"/>
  <c r="I49" i="340"/>
  <c r="H50" i="340"/>
  <c r="I50" i="340"/>
  <c r="H51" i="340"/>
  <c r="I51" i="340"/>
  <c r="H52" i="340"/>
  <c r="I52" i="340"/>
  <c r="H53" i="340"/>
  <c r="I53" i="340"/>
  <c r="H54" i="340"/>
  <c r="I54" i="340"/>
  <c r="H55" i="340"/>
  <c r="I55" i="340"/>
  <c r="H56" i="340"/>
  <c r="I56" i="340"/>
  <c r="H57" i="340"/>
  <c r="I57" i="340"/>
  <c r="H58" i="340"/>
  <c r="I58" i="340"/>
  <c r="H59" i="340"/>
  <c r="I59" i="340"/>
  <c r="H60" i="340"/>
  <c r="I60" i="340"/>
  <c r="H61" i="340"/>
  <c r="I61" i="340"/>
  <c r="H62" i="340"/>
  <c r="I62" i="340"/>
  <c r="H63" i="340"/>
  <c r="I63" i="340"/>
  <c r="H64" i="340"/>
  <c r="I64" i="340"/>
  <c r="H65" i="340"/>
  <c r="I65" i="340"/>
  <c r="H66" i="340"/>
  <c r="I66" i="340"/>
  <c r="H67" i="340"/>
  <c r="I67" i="340"/>
  <c r="H68" i="340"/>
  <c r="I68" i="340"/>
  <c r="H69" i="340"/>
  <c r="I69" i="340"/>
  <c r="H70" i="340"/>
  <c r="I70" i="340"/>
  <c r="H71" i="340"/>
  <c r="I71" i="340"/>
  <c r="H72" i="340"/>
  <c r="I72" i="340"/>
  <c r="H73" i="340"/>
  <c r="I73" i="340"/>
  <c r="H74" i="340"/>
  <c r="I74" i="340"/>
  <c r="H75" i="340"/>
  <c r="I75" i="340"/>
  <c r="H76" i="340"/>
  <c r="I76" i="340"/>
  <c r="G33" i="338"/>
  <c r="G34" i="338"/>
  <c r="G35" i="338"/>
  <c r="G36" i="338"/>
  <c r="G37" i="338"/>
  <c r="G38" i="338"/>
  <c r="G39" i="338"/>
  <c r="G40" i="338"/>
  <c r="G41" i="338"/>
  <c r="G42" i="338"/>
  <c r="G43" i="338"/>
  <c r="G44" i="338"/>
  <c r="G45" i="338"/>
  <c r="G46" i="338"/>
  <c r="G47" i="338"/>
  <c r="G48" i="338"/>
  <c r="G49" i="338"/>
  <c r="G50" i="338"/>
  <c r="G51" i="338"/>
  <c r="G52" i="338"/>
  <c r="G53" i="338"/>
  <c r="G54" i="338"/>
  <c r="G55" i="338"/>
  <c r="G56" i="338"/>
  <c r="G57" i="338"/>
  <c r="G58" i="338"/>
  <c r="G59" i="338"/>
  <c r="G60" i="338"/>
  <c r="G61" i="338"/>
  <c r="G62" i="338"/>
  <c r="G63" i="338"/>
  <c r="G64" i="338"/>
  <c r="G65" i="338"/>
  <c r="G66" i="338"/>
  <c r="G67" i="338"/>
  <c r="G68" i="338"/>
  <c r="G69" i="338"/>
  <c r="G70" i="338"/>
  <c r="G71" i="338"/>
  <c r="G72" i="338"/>
  <c r="G73" i="338"/>
  <c r="G74" i="338"/>
  <c r="G75" i="338"/>
  <c r="G76" i="338"/>
  <c r="H33" i="327"/>
  <c r="I33" i="327"/>
  <c r="H34" i="327"/>
  <c r="I34" i="327"/>
  <c r="H35" i="327"/>
  <c r="I35" i="327"/>
  <c r="H36" i="327"/>
  <c r="I36" i="327"/>
  <c r="H37" i="327"/>
  <c r="I37" i="327"/>
  <c r="H38" i="327"/>
  <c r="I38" i="327"/>
  <c r="H39" i="327"/>
  <c r="I39" i="327"/>
  <c r="H40" i="327"/>
  <c r="I40" i="327"/>
  <c r="H41" i="327"/>
  <c r="I41" i="327"/>
  <c r="H42" i="327"/>
  <c r="I42" i="327"/>
  <c r="H43" i="327"/>
  <c r="I43" i="327"/>
  <c r="H44" i="327"/>
  <c r="I44" i="327"/>
  <c r="H45" i="327"/>
  <c r="I45" i="327"/>
  <c r="H46" i="327"/>
  <c r="I46" i="327"/>
  <c r="H47" i="327"/>
  <c r="I47" i="327"/>
  <c r="H48" i="327"/>
  <c r="I48" i="327"/>
  <c r="H49" i="327"/>
  <c r="I49" i="327"/>
  <c r="H50" i="327"/>
  <c r="I50" i="327"/>
  <c r="H51" i="327"/>
  <c r="I51" i="327"/>
  <c r="H52" i="327"/>
  <c r="I52" i="327"/>
  <c r="H53" i="327"/>
  <c r="I53" i="327"/>
  <c r="H54" i="327"/>
  <c r="I54" i="327"/>
  <c r="H55" i="327"/>
  <c r="I55" i="327"/>
  <c r="H56" i="327"/>
  <c r="I56" i="327"/>
  <c r="H57" i="327"/>
  <c r="I57" i="327"/>
  <c r="H58" i="327"/>
  <c r="I58" i="327"/>
  <c r="H59" i="327"/>
  <c r="I59" i="327"/>
  <c r="H60" i="327"/>
  <c r="I60" i="327"/>
  <c r="H61" i="327"/>
  <c r="I61" i="327"/>
  <c r="H62" i="327"/>
  <c r="I62" i="327"/>
  <c r="H63" i="327"/>
  <c r="I63" i="327"/>
  <c r="H64" i="327"/>
  <c r="I64" i="327"/>
  <c r="H65" i="327"/>
  <c r="I65" i="327"/>
  <c r="H66" i="327"/>
  <c r="I66" i="327"/>
  <c r="H67" i="327"/>
  <c r="I67" i="327"/>
  <c r="H68" i="327"/>
  <c r="I68" i="327"/>
  <c r="H69" i="327"/>
  <c r="I69" i="327"/>
  <c r="H70" i="327"/>
  <c r="I70" i="327"/>
  <c r="H71" i="327"/>
  <c r="I71" i="327"/>
  <c r="H72" i="327"/>
  <c r="I72" i="327"/>
  <c r="H73" i="327"/>
  <c r="I73" i="327"/>
  <c r="H74" i="327"/>
  <c r="I74" i="327"/>
  <c r="H75" i="327"/>
  <c r="I75" i="327"/>
  <c r="H76" i="327"/>
  <c r="I76" i="327"/>
  <c r="H33" i="326" l="1"/>
  <c r="I33" i="326"/>
  <c r="H34" i="326"/>
  <c r="I34" i="326"/>
  <c r="H35" i="326"/>
  <c r="I35" i="326"/>
  <c r="H36" i="326"/>
  <c r="I36" i="326"/>
  <c r="H37" i="326"/>
  <c r="I37" i="326"/>
  <c r="H38" i="326"/>
  <c r="I38" i="326"/>
  <c r="H39" i="326"/>
  <c r="I39" i="326"/>
  <c r="H40" i="326"/>
  <c r="I40" i="326"/>
  <c r="H41" i="326"/>
  <c r="I41" i="326"/>
  <c r="H42" i="326"/>
  <c r="I42" i="326"/>
  <c r="H43" i="326"/>
  <c r="I43" i="326"/>
  <c r="H44" i="326"/>
  <c r="I44" i="326"/>
  <c r="H45" i="326"/>
  <c r="I45" i="326"/>
  <c r="H46" i="326"/>
  <c r="I46" i="326"/>
  <c r="H47" i="326"/>
  <c r="I47" i="326"/>
  <c r="H48" i="326"/>
  <c r="I48" i="326"/>
  <c r="H49" i="326"/>
  <c r="I49" i="326"/>
  <c r="H50" i="326"/>
  <c r="I50" i="326"/>
  <c r="H51" i="326"/>
  <c r="I51" i="326"/>
  <c r="H52" i="326"/>
  <c r="I52" i="326"/>
  <c r="H53" i="326"/>
  <c r="I53" i="326"/>
  <c r="H54" i="326"/>
  <c r="I54" i="326"/>
  <c r="H55" i="326"/>
  <c r="I55" i="326"/>
  <c r="H56" i="326"/>
  <c r="I56" i="326"/>
  <c r="H57" i="326"/>
  <c r="I57" i="326"/>
  <c r="H58" i="326"/>
  <c r="I58" i="326"/>
  <c r="H59" i="326"/>
  <c r="I59" i="326"/>
  <c r="H60" i="326"/>
  <c r="I60" i="326"/>
  <c r="H61" i="326"/>
  <c r="I61" i="326"/>
  <c r="H62" i="326"/>
  <c r="I62" i="326"/>
  <c r="H63" i="326"/>
  <c r="I63" i="326"/>
  <c r="H64" i="326"/>
  <c r="I64" i="326"/>
  <c r="H65" i="326"/>
  <c r="I65" i="326"/>
  <c r="H66" i="326"/>
  <c r="I66" i="326"/>
  <c r="H67" i="326"/>
  <c r="I67" i="326"/>
  <c r="H68" i="326"/>
  <c r="I68" i="326"/>
  <c r="H69" i="326"/>
  <c r="I69" i="326"/>
  <c r="H70" i="326"/>
  <c r="I70" i="326"/>
  <c r="H71" i="326"/>
  <c r="I71" i="326"/>
  <c r="H72" i="326"/>
  <c r="I72" i="326"/>
  <c r="H73" i="326"/>
  <c r="I73" i="326"/>
  <c r="H74" i="326"/>
  <c r="I74" i="326"/>
  <c r="H75" i="326"/>
  <c r="I75" i="326"/>
  <c r="H76" i="326"/>
  <c r="I76" i="326"/>
  <c r="G33" i="324"/>
  <c r="G34" i="324"/>
  <c r="G35" i="324"/>
  <c r="G36" i="324"/>
  <c r="G37" i="324"/>
  <c r="G38" i="324"/>
  <c r="G39" i="324"/>
  <c r="G40" i="324"/>
  <c r="G41" i="324"/>
  <c r="G42" i="324"/>
  <c r="G43" i="324"/>
  <c r="G44" i="324"/>
  <c r="G45" i="324"/>
  <c r="G46" i="324"/>
  <c r="G47" i="324"/>
  <c r="G48" i="324"/>
  <c r="G49" i="324"/>
  <c r="G50" i="324"/>
  <c r="G51" i="324"/>
  <c r="G52" i="324"/>
  <c r="G53" i="324"/>
  <c r="G54" i="324"/>
  <c r="G55" i="324"/>
  <c r="G56" i="324"/>
  <c r="G57" i="324"/>
  <c r="G58" i="324"/>
  <c r="G59" i="324"/>
  <c r="G60" i="324"/>
  <c r="G61" i="324"/>
  <c r="G62" i="324"/>
  <c r="G63" i="324"/>
  <c r="G64" i="324"/>
  <c r="G65" i="324"/>
  <c r="G66" i="324"/>
  <c r="G67" i="324"/>
  <c r="G68" i="324"/>
  <c r="G69" i="324"/>
  <c r="G70" i="324"/>
  <c r="G71" i="324"/>
  <c r="G72" i="324"/>
  <c r="G73" i="324"/>
  <c r="G74" i="324"/>
  <c r="G75" i="324"/>
  <c r="G76" i="324"/>
  <c r="H33" i="313"/>
  <c r="I33" i="313"/>
  <c r="H34" i="313"/>
  <c r="I34" i="313"/>
  <c r="H35" i="313"/>
  <c r="I35" i="313"/>
  <c r="H36" i="313"/>
  <c r="I36" i="313"/>
  <c r="H37" i="313"/>
  <c r="I37" i="313"/>
  <c r="H38" i="313"/>
  <c r="I38" i="313"/>
  <c r="H39" i="313"/>
  <c r="I39" i="313"/>
  <c r="H40" i="313"/>
  <c r="I40" i="313"/>
  <c r="H41" i="313"/>
  <c r="I41" i="313"/>
  <c r="H42" i="313"/>
  <c r="I42" i="313"/>
  <c r="H43" i="313"/>
  <c r="I43" i="313"/>
  <c r="H44" i="313"/>
  <c r="I44" i="313"/>
  <c r="H45" i="313"/>
  <c r="I45" i="313"/>
  <c r="H46" i="313"/>
  <c r="I46" i="313"/>
  <c r="H47" i="313"/>
  <c r="I47" i="313"/>
  <c r="H48" i="313"/>
  <c r="I48" i="313"/>
  <c r="H49" i="313"/>
  <c r="I49" i="313"/>
  <c r="H50" i="313"/>
  <c r="I50" i="313"/>
  <c r="H51" i="313"/>
  <c r="I51" i="313"/>
  <c r="H52" i="313"/>
  <c r="I52" i="313"/>
  <c r="H53" i="313"/>
  <c r="I53" i="313"/>
  <c r="H54" i="313"/>
  <c r="I54" i="313"/>
  <c r="H55" i="313"/>
  <c r="I55" i="313"/>
  <c r="H56" i="313"/>
  <c r="I56" i="313"/>
  <c r="H57" i="313"/>
  <c r="I57" i="313"/>
  <c r="H58" i="313"/>
  <c r="I58" i="313"/>
  <c r="H59" i="313"/>
  <c r="I59" i="313"/>
  <c r="H60" i="313"/>
  <c r="I60" i="313"/>
  <c r="H61" i="313"/>
  <c r="I61" i="313"/>
  <c r="H62" i="313"/>
  <c r="I62" i="313"/>
  <c r="H63" i="313"/>
  <c r="I63" i="313"/>
  <c r="H64" i="313"/>
  <c r="I64" i="313"/>
  <c r="H65" i="313"/>
  <c r="I65" i="313"/>
  <c r="H66" i="313"/>
  <c r="I66" i="313"/>
  <c r="H67" i="313"/>
  <c r="I67" i="313"/>
  <c r="H68" i="313"/>
  <c r="I68" i="313"/>
  <c r="H69" i="313"/>
  <c r="I69" i="313"/>
  <c r="H70" i="313"/>
  <c r="I70" i="313"/>
  <c r="H71" i="313"/>
  <c r="I71" i="313"/>
  <c r="H72" i="313"/>
  <c r="I72" i="313"/>
  <c r="H73" i="313"/>
  <c r="I73" i="313"/>
  <c r="H74" i="313"/>
  <c r="I74" i="313"/>
  <c r="H75" i="313"/>
  <c r="I75" i="313"/>
  <c r="H76" i="313"/>
  <c r="I76" i="313"/>
  <c r="E33" i="311" l="1"/>
  <c r="E34" i="311"/>
  <c r="E35" i="311"/>
  <c r="E36" i="311"/>
  <c r="E37" i="311"/>
  <c r="E38" i="311"/>
  <c r="E39" i="311"/>
  <c r="E40" i="311"/>
  <c r="E41" i="311"/>
  <c r="E42" i="311"/>
  <c r="E43" i="311"/>
  <c r="E44" i="311"/>
  <c r="E45" i="311"/>
  <c r="E46" i="311"/>
  <c r="E47" i="311"/>
  <c r="E48" i="311"/>
  <c r="E49" i="311"/>
  <c r="E50" i="311"/>
  <c r="E51" i="311"/>
  <c r="E52" i="311"/>
  <c r="E53" i="311"/>
  <c r="E54" i="311"/>
  <c r="E55" i="311"/>
  <c r="E56" i="311"/>
  <c r="E57" i="311"/>
  <c r="E58" i="311"/>
  <c r="E59" i="311"/>
  <c r="E60" i="311"/>
  <c r="E61" i="311"/>
  <c r="E62" i="311"/>
  <c r="E63" i="311"/>
  <c r="E64" i="311"/>
  <c r="E65" i="311"/>
  <c r="E66" i="311"/>
  <c r="E67" i="311"/>
  <c r="E68" i="311"/>
  <c r="E69" i="311"/>
  <c r="E70" i="311"/>
  <c r="E71" i="311"/>
  <c r="E72" i="311"/>
  <c r="E73" i="311"/>
  <c r="E74" i="311"/>
  <c r="E75" i="311"/>
  <c r="E76" i="311"/>
  <c r="F33" i="304"/>
  <c r="G33" i="304"/>
  <c r="F34" i="304"/>
  <c r="G34" i="304"/>
  <c r="F35" i="304"/>
  <c r="G35" i="304"/>
  <c r="F36" i="304"/>
  <c r="G36" i="304"/>
  <c r="F37" i="304"/>
  <c r="G37" i="304"/>
  <c r="F38" i="304"/>
  <c r="G38" i="304"/>
  <c r="F39" i="304"/>
  <c r="G39" i="304"/>
  <c r="F40" i="304"/>
  <c r="G40" i="304"/>
  <c r="F41" i="304"/>
  <c r="G41" i="304"/>
  <c r="F42" i="304"/>
  <c r="G42" i="304"/>
  <c r="F43" i="304"/>
  <c r="G43" i="304"/>
  <c r="F44" i="304"/>
  <c r="G44" i="304"/>
  <c r="F45" i="304"/>
  <c r="G45" i="304"/>
  <c r="F46" i="304"/>
  <c r="G46" i="304"/>
  <c r="F47" i="304"/>
  <c r="G47" i="304"/>
  <c r="F48" i="304"/>
  <c r="G48" i="304"/>
  <c r="F49" i="304"/>
  <c r="G49" i="304"/>
  <c r="F50" i="304"/>
  <c r="G50" i="304"/>
  <c r="F51" i="304"/>
  <c r="G51" i="304"/>
  <c r="F52" i="304"/>
  <c r="G52" i="304"/>
  <c r="F53" i="304"/>
  <c r="G53" i="304"/>
  <c r="F54" i="304"/>
  <c r="G54" i="304"/>
  <c r="F55" i="304"/>
  <c r="G55" i="304"/>
  <c r="F56" i="304"/>
  <c r="G56" i="304"/>
  <c r="F57" i="304"/>
  <c r="G57" i="304"/>
  <c r="F58" i="304"/>
  <c r="G58" i="304"/>
  <c r="F59" i="304"/>
  <c r="G59" i="304"/>
  <c r="F60" i="304"/>
  <c r="G60" i="304"/>
  <c r="F61" i="304"/>
  <c r="G61" i="304"/>
  <c r="F62" i="304"/>
  <c r="G62" i="304"/>
  <c r="F63" i="304"/>
  <c r="G63" i="304"/>
  <c r="F64" i="304"/>
  <c r="G64" i="304"/>
  <c r="F65" i="304"/>
  <c r="G65" i="304"/>
  <c r="F66" i="304"/>
  <c r="G66" i="304"/>
  <c r="F67" i="304"/>
  <c r="G67" i="304"/>
  <c r="F68" i="304"/>
  <c r="G68" i="304"/>
  <c r="F69" i="304"/>
  <c r="G69" i="304"/>
  <c r="F70" i="304"/>
  <c r="G70" i="304"/>
  <c r="F71" i="304"/>
  <c r="G71" i="304"/>
  <c r="F72" i="304"/>
  <c r="G72" i="304"/>
  <c r="F73" i="304"/>
  <c r="G73" i="304"/>
  <c r="F74" i="304"/>
  <c r="G74" i="304"/>
  <c r="F75" i="304"/>
  <c r="G75" i="304"/>
  <c r="F76" i="304"/>
  <c r="G76" i="304"/>
  <c r="E33" i="302" l="1"/>
  <c r="E34" i="302"/>
  <c r="E35" i="302"/>
  <c r="E36" i="302"/>
  <c r="E37" i="302"/>
  <c r="E38" i="302"/>
  <c r="E39" i="302"/>
  <c r="E40" i="302"/>
  <c r="E41" i="302"/>
  <c r="E42" i="302"/>
  <c r="E43" i="302"/>
  <c r="E44" i="302"/>
  <c r="E45" i="302"/>
  <c r="E46" i="302"/>
  <c r="E47" i="302"/>
  <c r="E48" i="302"/>
  <c r="E49" i="302"/>
  <c r="E50" i="302"/>
  <c r="E51" i="302"/>
  <c r="E52" i="302"/>
  <c r="E53" i="302"/>
  <c r="E54" i="302"/>
  <c r="E55" i="302"/>
  <c r="E56" i="302"/>
  <c r="E57" i="302"/>
  <c r="E58" i="302"/>
  <c r="E59" i="302"/>
  <c r="E60" i="302"/>
  <c r="E61" i="302"/>
  <c r="E62" i="302"/>
  <c r="E63" i="302"/>
  <c r="E64" i="302"/>
  <c r="E65" i="302"/>
  <c r="E66" i="302"/>
  <c r="E67" i="302"/>
  <c r="E68" i="302"/>
  <c r="E69" i="302"/>
  <c r="E70" i="302"/>
  <c r="E71" i="302"/>
  <c r="E72" i="302"/>
  <c r="E73" i="302"/>
  <c r="E74" i="302"/>
  <c r="E75" i="302"/>
  <c r="E76" i="302"/>
  <c r="F33" i="295"/>
  <c r="G33" i="295"/>
  <c r="F34" i="295"/>
  <c r="G34" i="295"/>
  <c r="F35" i="295"/>
  <c r="G35" i="295"/>
  <c r="F36" i="295"/>
  <c r="G36" i="295"/>
  <c r="F37" i="295"/>
  <c r="G37" i="295"/>
  <c r="F38" i="295"/>
  <c r="G38" i="295"/>
  <c r="F39" i="295"/>
  <c r="G39" i="295"/>
  <c r="F40" i="295"/>
  <c r="G40" i="295"/>
  <c r="F41" i="295"/>
  <c r="G41" i="295"/>
  <c r="F42" i="295"/>
  <c r="G42" i="295"/>
  <c r="F43" i="295"/>
  <c r="G43" i="295"/>
  <c r="F44" i="295"/>
  <c r="G44" i="295"/>
  <c r="F45" i="295"/>
  <c r="G45" i="295"/>
  <c r="F46" i="295"/>
  <c r="G46" i="295"/>
  <c r="F47" i="295"/>
  <c r="G47" i="295"/>
  <c r="F48" i="295"/>
  <c r="G48" i="295"/>
  <c r="F49" i="295"/>
  <c r="G49" i="295"/>
  <c r="F50" i="295"/>
  <c r="G50" i="295"/>
  <c r="F51" i="295"/>
  <c r="G51" i="295"/>
  <c r="F52" i="295"/>
  <c r="G52" i="295"/>
  <c r="F53" i="295"/>
  <c r="G53" i="295"/>
  <c r="F54" i="295"/>
  <c r="G54" i="295"/>
  <c r="F55" i="295"/>
  <c r="G55" i="295"/>
  <c r="F56" i="295"/>
  <c r="G56" i="295"/>
  <c r="F57" i="295"/>
  <c r="G57" i="295"/>
  <c r="F58" i="295"/>
  <c r="G58" i="295"/>
  <c r="F59" i="295"/>
  <c r="G59" i="295"/>
  <c r="F60" i="295"/>
  <c r="G60" i="295"/>
  <c r="F61" i="295"/>
  <c r="G61" i="295"/>
  <c r="F62" i="295"/>
  <c r="G62" i="295"/>
  <c r="F63" i="295"/>
  <c r="G63" i="295"/>
  <c r="F64" i="295"/>
  <c r="G64" i="295"/>
  <c r="F65" i="295"/>
  <c r="G65" i="295"/>
  <c r="F66" i="295"/>
  <c r="G66" i="295"/>
  <c r="F67" i="295"/>
  <c r="G67" i="295"/>
  <c r="F68" i="295"/>
  <c r="G68" i="295"/>
  <c r="F69" i="295"/>
  <c r="G69" i="295"/>
  <c r="F70" i="295"/>
  <c r="G70" i="295"/>
  <c r="F71" i="295"/>
  <c r="G71" i="295"/>
  <c r="F72" i="295"/>
  <c r="G72" i="295"/>
  <c r="F73" i="295"/>
  <c r="G73" i="295"/>
  <c r="F74" i="295"/>
  <c r="G74" i="295"/>
  <c r="F75" i="295"/>
  <c r="G75" i="295"/>
  <c r="F76" i="295"/>
  <c r="G76" i="295"/>
  <c r="E33" i="293" l="1"/>
  <c r="E34" i="293"/>
  <c r="E35" i="293"/>
  <c r="E36" i="293"/>
  <c r="E37" i="293"/>
  <c r="E38" i="293"/>
  <c r="E39" i="293"/>
  <c r="E40" i="293"/>
  <c r="E41" i="293"/>
  <c r="E42" i="293"/>
  <c r="E43" i="293"/>
  <c r="E44" i="293"/>
  <c r="E45" i="293"/>
  <c r="E46" i="293"/>
  <c r="E47" i="293"/>
  <c r="E48" i="293"/>
  <c r="E49" i="293"/>
  <c r="E50" i="293"/>
  <c r="E51" i="293"/>
  <c r="E52" i="293"/>
  <c r="E53" i="293"/>
  <c r="E54" i="293"/>
  <c r="E55" i="293"/>
  <c r="E56" i="293"/>
  <c r="E57" i="293"/>
  <c r="E58" i="293"/>
  <c r="E59" i="293"/>
  <c r="E60" i="293"/>
  <c r="E61" i="293"/>
  <c r="E62" i="293"/>
  <c r="E63" i="293"/>
  <c r="E64" i="293"/>
  <c r="E65" i="293"/>
  <c r="E66" i="293"/>
  <c r="E67" i="293"/>
  <c r="E68" i="293"/>
  <c r="E69" i="293"/>
  <c r="E70" i="293"/>
  <c r="E71" i="293"/>
  <c r="E72" i="293"/>
  <c r="E73" i="293"/>
  <c r="E74" i="293"/>
  <c r="E75" i="293"/>
  <c r="E76" i="293"/>
  <c r="F33" i="286"/>
  <c r="G33" i="286"/>
  <c r="F34" i="286"/>
  <c r="G34" i="286"/>
  <c r="F35" i="286"/>
  <c r="G35" i="286"/>
  <c r="F36" i="286"/>
  <c r="G36" i="286"/>
  <c r="F37" i="286"/>
  <c r="G37" i="286"/>
  <c r="F38" i="286"/>
  <c r="G38" i="286"/>
  <c r="F39" i="286"/>
  <c r="G39" i="286"/>
  <c r="F40" i="286"/>
  <c r="G40" i="286"/>
  <c r="F41" i="286"/>
  <c r="G41" i="286"/>
  <c r="F42" i="286"/>
  <c r="G42" i="286"/>
  <c r="F43" i="286"/>
  <c r="G43" i="286"/>
  <c r="F44" i="286"/>
  <c r="G44" i="286"/>
  <c r="F45" i="286"/>
  <c r="G45" i="286"/>
  <c r="F46" i="286"/>
  <c r="G46" i="286"/>
  <c r="F47" i="286"/>
  <c r="G47" i="286"/>
  <c r="F48" i="286"/>
  <c r="G48" i="286"/>
  <c r="F49" i="286"/>
  <c r="G49" i="286"/>
  <c r="F50" i="286"/>
  <c r="G50" i="286"/>
  <c r="F51" i="286"/>
  <c r="G51" i="286"/>
  <c r="F52" i="286"/>
  <c r="G52" i="286"/>
  <c r="F53" i="286"/>
  <c r="G53" i="286"/>
  <c r="F54" i="286"/>
  <c r="G54" i="286"/>
  <c r="F55" i="286"/>
  <c r="G55" i="286"/>
  <c r="F56" i="286"/>
  <c r="G56" i="286"/>
  <c r="F57" i="286"/>
  <c r="G57" i="286"/>
  <c r="F58" i="286"/>
  <c r="G58" i="286"/>
  <c r="F59" i="286"/>
  <c r="G59" i="286"/>
  <c r="F60" i="286"/>
  <c r="G60" i="286"/>
  <c r="F61" i="286"/>
  <c r="G61" i="286"/>
  <c r="F62" i="286"/>
  <c r="G62" i="286"/>
  <c r="F63" i="286"/>
  <c r="G63" i="286"/>
  <c r="F64" i="286"/>
  <c r="G64" i="286"/>
  <c r="F65" i="286"/>
  <c r="G65" i="286"/>
  <c r="F66" i="286"/>
  <c r="G66" i="286"/>
  <c r="F67" i="286"/>
  <c r="G67" i="286"/>
  <c r="F68" i="286"/>
  <c r="G68" i="286"/>
  <c r="F69" i="286"/>
  <c r="G69" i="286"/>
  <c r="F70" i="286"/>
  <c r="G70" i="286"/>
  <c r="F71" i="286"/>
  <c r="G71" i="286"/>
  <c r="F72" i="286"/>
  <c r="G72" i="286"/>
  <c r="F73" i="286"/>
  <c r="G73" i="286"/>
  <c r="F74" i="286"/>
  <c r="G74" i="286"/>
  <c r="F75" i="286"/>
  <c r="G75" i="286"/>
  <c r="F76" i="286"/>
  <c r="G76" i="286"/>
  <c r="E33" i="284" l="1"/>
  <c r="E34" i="284"/>
  <c r="E35" i="284"/>
  <c r="E36" i="284"/>
  <c r="E37" i="284"/>
  <c r="E38" i="284"/>
  <c r="E39" i="284"/>
  <c r="E40" i="284"/>
  <c r="E41" i="284"/>
  <c r="E42" i="284"/>
  <c r="E43" i="284"/>
  <c r="E44" i="284"/>
  <c r="E45" i="284"/>
  <c r="E46" i="284"/>
  <c r="E47" i="284"/>
  <c r="E48" i="284"/>
  <c r="E49" i="284"/>
  <c r="E50" i="284"/>
  <c r="E51" i="284"/>
  <c r="E52" i="284"/>
  <c r="E53" i="284"/>
  <c r="E54" i="284"/>
  <c r="E55" i="284"/>
  <c r="E56" i="284"/>
  <c r="E57" i="284"/>
  <c r="E58" i="284"/>
  <c r="E59" i="284"/>
  <c r="E60" i="284"/>
  <c r="E61" i="284"/>
  <c r="E62" i="284"/>
  <c r="E63" i="284"/>
  <c r="E64" i="284"/>
  <c r="E65" i="284"/>
  <c r="E66" i="284"/>
  <c r="E67" i="284"/>
  <c r="E68" i="284"/>
  <c r="E69" i="284"/>
  <c r="E70" i="284"/>
  <c r="E71" i="284"/>
  <c r="E72" i="284"/>
  <c r="E73" i="284"/>
  <c r="E74" i="284"/>
  <c r="E75" i="284"/>
  <c r="E76" i="284"/>
  <c r="F33" i="277"/>
  <c r="G33" i="277"/>
  <c r="F34" i="277"/>
  <c r="G34" i="277"/>
  <c r="F35" i="277"/>
  <c r="G35" i="277"/>
  <c r="F36" i="277"/>
  <c r="G36" i="277"/>
  <c r="F37" i="277"/>
  <c r="G37" i="277"/>
  <c r="F38" i="277"/>
  <c r="G38" i="277"/>
  <c r="F39" i="277"/>
  <c r="G39" i="277"/>
  <c r="F40" i="277"/>
  <c r="G40" i="277"/>
  <c r="F41" i="277"/>
  <c r="G41" i="277"/>
  <c r="F42" i="277"/>
  <c r="G42" i="277"/>
  <c r="F43" i="277"/>
  <c r="G43" i="277"/>
  <c r="F44" i="277"/>
  <c r="G44" i="277"/>
  <c r="F45" i="277"/>
  <c r="G45" i="277"/>
  <c r="F46" i="277"/>
  <c r="G46" i="277"/>
  <c r="F47" i="277"/>
  <c r="G47" i="277"/>
  <c r="F48" i="277"/>
  <c r="G48" i="277"/>
  <c r="F49" i="277"/>
  <c r="G49" i="277"/>
  <c r="F50" i="277"/>
  <c r="G50" i="277"/>
  <c r="F51" i="277"/>
  <c r="G51" i="277"/>
  <c r="F52" i="277"/>
  <c r="G52" i="277"/>
  <c r="F53" i="277"/>
  <c r="G53" i="277"/>
  <c r="F54" i="277"/>
  <c r="G54" i="277"/>
  <c r="F55" i="277"/>
  <c r="G55" i="277"/>
  <c r="F56" i="277"/>
  <c r="G56" i="277"/>
  <c r="F57" i="277"/>
  <c r="G57" i="277"/>
  <c r="F58" i="277"/>
  <c r="G58" i="277"/>
  <c r="F59" i="277"/>
  <c r="G59" i="277"/>
  <c r="F60" i="277"/>
  <c r="G60" i="277"/>
  <c r="F61" i="277"/>
  <c r="G61" i="277"/>
  <c r="F62" i="277"/>
  <c r="G62" i="277"/>
  <c r="F63" i="277"/>
  <c r="G63" i="277"/>
  <c r="F64" i="277"/>
  <c r="G64" i="277"/>
  <c r="F65" i="277"/>
  <c r="G65" i="277"/>
  <c r="F66" i="277"/>
  <c r="G66" i="277"/>
  <c r="F67" i="277"/>
  <c r="G67" i="277"/>
  <c r="F68" i="277"/>
  <c r="G68" i="277"/>
  <c r="F69" i="277"/>
  <c r="G69" i="277"/>
  <c r="F70" i="277"/>
  <c r="G70" i="277"/>
  <c r="F71" i="277"/>
  <c r="G71" i="277"/>
  <c r="F72" i="277"/>
  <c r="G72" i="277"/>
  <c r="F73" i="277"/>
  <c r="G73" i="277"/>
  <c r="F74" i="277"/>
  <c r="G74" i="277"/>
  <c r="F75" i="277"/>
  <c r="G75" i="277"/>
  <c r="F76" i="277"/>
  <c r="G76" i="277"/>
  <c r="E33" i="275" l="1"/>
  <c r="E34" i="275"/>
  <c r="E35" i="275"/>
  <c r="E36" i="275"/>
  <c r="E37" i="275"/>
  <c r="E38" i="275"/>
  <c r="E39" i="275"/>
  <c r="E40" i="275"/>
  <c r="E41" i="275"/>
  <c r="E42" i="275"/>
  <c r="E43" i="275"/>
  <c r="E44" i="275"/>
  <c r="E45" i="275"/>
  <c r="E46" i="275"/>
  <c r="E47" i="275"/>
  <c r="E48" i="275"/>
  <c r="E49" i="275"/>
  <c r="E50" i="275"/>
  <c r="E51" i="275"/>
  <c r="E52" i="275"/>
  <c r="E53" i="275"/>
  <c r="E54" i="275"/>
  <c r="E55" i="275"/>
  <c r="E56" i="275"/>
  <c r="E57" i="275"/>
  <c r="E58" i="275"/>
  <c r="E59" i="275"/>
  <c r="E60" i="275"/>
  <c r="E61" i="275"/>
  <c r="E62" i="275"/>
  <c r="E63" i="275"/>
  <c r="E64" i="275"/>
  <c r="E65" i="275"/>
  <c r="E66" i="275"/>
  <c r="E67" i="275"/>
  <c r="E68" i="275"/>
  <c r="E69" i="275"/>
  <c r="E70" i="275"/>
  <c r="E71" i="275"/>
  <c r="E72" i="275"/>
  <c r="E73" i="275"/>
  <c r="E74" i="275"/>
  <c r="E75" i="275"/>
  <c r="E76" i="275"/>
  <c r="F33" i="268"/>
  <c r="G33" i="268"/>
  <c r="F34" i="268"/>
  <c r="G34" i="268"/>
  <c r="F35" i="268"/>
  <c r="G35" i="268"/>
  <c r="F36" i="268"/>
  <c r="G36" i="268"/>
  <c r="F37" i="268"/>
  <c r="G37" i="268"/>
  <c r="F38" i="268"/>
  <c r="G38" i="268"/>
  <c r="F39" i="268"/>
  <c r="G39" i="268"/>
  <c r="F40" i="268"/>
  <c r="G40" i="268"/>
  <c r="F41" i="268"/>
  <c r="G41" i="268"/>
  <c r="F42" i="268"/>
  <c r="G42" i="268"/>
  <c r="F43" i="268"/>
  <c r="G43" i="268"/>
  <c r="F44" i="268"/>
  <c r="G44" i="268"/>
  <c r="F45" i="268"/>
  <c r="G45" i="268"/>
  <c r="F46" i="268"/>
  <c r="G46" i="268"/>
  <c r="F47" i="268"/>
  <c r="G47" i="268"/>
  <c r="F48" i="268"/>
  <c r="G48" i="268"/>
  <c r="F49" i="268"/>
  <c r="G49" i="268"/>
  <c r="F50" i="268"/>
  <c r="G50" i="268"/>
  <c r="F51" i="268"/>
  <c r="G51" i="268"/>
  <c r="F52" i="268"/>
  <c r="G52" i="268"/>
  <c r="F53" i="268"/>
  <c r="G53" i="268"/>
  <c r="F54" i="268"/>
  <c r="G54" i="268"/>
  <c r="F55" i="268"/>
  <c r="G55" i="268"/>
  <c r="F56" i="268"/>
  <c r="G56" i="268"/>
  <c r="F57" i="268"/>
  <c r="G57" i="268"/>
  <c r="F58" i="268"/>
  <c r="G58" i="268"/>
  <c r="F59" i="268"/>
  <c r="G59" i="268"/>
  <c r="F60" i="268"/>
  <c r="G60" i="268"/>
  <c r="F61" i="268"/>
  <c r="G61" i="268"/>
  <c r="F62" i="268"/>
  <c r="G62" i="268"/>
  <c r="F63" i="268"/>
  <c r="G63" i="268"/>
  <c r="F64" i="268"/>
  <c r="G64" i="268"/>
  <c r="F65" i="268"/>
  <c r="G65" i="268"/>
  <c r="F66" i="268"/>
  <c r="G66" i="268"/>
  <c r="F67" i="268"/>
  <c r="G67" i="268"/>
  <c r="F68" i="268"/>
  <c r="G68" i="268"/>
  <c r="F69" i="268"/>
  <c r="G69" i="268"/>
  <c r="F70" i="268"/>
  <c r="G70" i="268"/>
  <c r="F71" i="268"/>
  <c r="G71" i="268"/>
  <c r="F72" i="268"/>
  <c r="G72" i="268"/>
  <c r="F73" i="268"/>
  <c r="G73" i="268"/>
  <c r="F74" i="268"/>
  <c r="G74" i="268"/>
  <c r="F75" i="268"/>
  <c r="G75" i="268"/>
  <c r="F76" i="268"/>
  <c r="G76" i="268"/>
  <c r="E33" i="266" l="1"/>
  <c r="E34" i="266"/>
  <c r="E35" i="266"/>
  <c r="E36" i="266"/>
  <c r="E37" i="266"/>
  <c r="E38" i="266"/>
  <c r="E39" i="266"/>
  <c r="E40" i="266"/>
  <c r="E41" i="266"/>
  <c r="E42" i="266"/>
  <c r="E43" i="266"/>
  <c r="E44" i="266"/>
  <c r="E45" i="266"/>
  <c r="E46" i="266"/>
  <c r="E47" i="266"/>
  <c r="E48" i="266"/>
  <c r="E49" i="266"/>
  <c r="E50" i="266"/>
  <c r="E51" i="266"/>
  <c r="E52" i="266"/>
  <c r="E53" i="266"/>
  <c r="E54" i="266"/>
  <c r="E55" i="266"/>
  <c r="E56" i="266"/>
  <c r="E57" i="266"/>
  <c r="E58" i="266"/>
  <c r="E59" i="266"/>
  <c r="E60" i="266"/>
  <c r="E61" i="266"/>
  <c r="E62" i="266"/>
  <c r="E63" i="266"/>
  <c r="E64" i="266"/>
  <c r="E65" i="266"/>
  <c r="E66" i="266"/>
  <c r="E67" i="266"/>
  <c r="E68" i="266"/>
  <c r="E69" i="266"/>
  <c r="E70" i="266"/>
  <c r="E71" i="266"/>
  <c r="E72" i="266"/>
  <c r="E73" i="266"/>
  <c r="E74" i="266"/>
  <c r="E75" i="266"/>
  <c r="E76" i="266"/>
  <c r="F33" i="259"/>
  <c r="G33" i="259"/>
  <c r="F34" i="259"/>
  <c r="G34" i="259"/>
  <c r="F35" i="259"/>
  <c r="G35" i="259"/>
  <c r="F36" i="259"/>
  <c r="G36" i="259"/>
  <c r="F37" i="259"/>
  <c r="G37" i="259"/>
  <c r="F38" i="259"/>
  <c r="G38" i="259"/>
  <c r="F39" i="259"/>
  <c r="G39" i="259"/>
  <c r="F40" i="259"/>
  <c r="G40" i="259"/>
  <c r="F41" i="259"/>
  <c r="G41" i="259"/>
  <c r="F42" i="259"/>
  <c r="G42" i="259"/>
  <c r="F43" i="259"/>
  <c r="G43" i="259"/>
  <c r="F44" i="259"/>
  <c r="G44" i="259"/>
  <c r="F45" i="259"/>
  <c r="G45" i="259"/>
  <c r="F46" i="259"/>
  <c r="G46" i="259"/>
  <c r="F47" i="259"/>
  <c r="G47" i="259"/>
  <c r="F48" i="259"/>
  <c r="G48" i="259"/>
  <c r="F49" i="259"/>
  <c r="G49" i="259"/>
  <c r="F50" i="259"/>
  <c r="G50" i="259"/>
  <c r="F51" i="259"/>
  <c r="G51" i="259"/>
  <c r="F52" i="259"/>
  <c r="G52" i="259"/>
  <c r="F53" i="259"/>
  <c r="G53" i="259"/>
  <c r="F54" i="259"/>
  <c r="G54" i="259"/>
  <c r="F55" i="259"/>
  <c r="G55" i="259"/>
  <c r="F56" i="259"/>
  <c r="G56" i="259"/>
  <c r="F57" i="259"/>
  <c r="G57" i="259"/>
  <c r="F58" i="259"/>
  <c r="G58" i="259"/>
  <c r="F59" i="259"/>
  <c r="G59" i="259"/>
  <c r="F60" i="259"/>
  <c r="G60" i="259"/>
  <c r="F61" i="259"/>
  <c r="G61" i="259"/>
  <c r="F62" i="259"/>
  <c r="G62" i="259"/>
  <c r="F63" i="259"/>
  <c r="G63" i="259"/>
  <c r="F64" i="259"/>
  <c r="G64" i="259"/>
  <c r="F65" i="259"/>
  <c r="G65" i="259"/>
  <c r="F66" i="259"/>
  <c r="G66" i="259"/>
  <c r="F67" i="259"/>
  <c r="G67" i="259"/>
  <c r="F68" i="259"/>
  <c r="G68" i="259"/>
  <c r="F69" i="259"/>
  <c r="G69" i="259"/>
  <c r="F70" i="259"/>
  <c r="G70" i="259"/>
  <c r="F71" i="259"/>
  <c r="G71" i="259"/>
  <c r="F72" i="259"/>
  <c r="G72" i="259"/>
  <c r="F73" i="259"/>
  <c r="G73" i="259"/>
  <c r="F74" i="259"/>
  <c r="G74" i="259"/>
  <c r="F75" i="259"/>
  <c r="G75" i="259"/>
  <c r="F76" i="259"/>
  <c r="G76" i="259"/>
  <c r="E33" i="257" l="1"/>
  <c r="E34" i="257"/>
  <c r="E35" i="257"/>
  <c r="E36" i="257"/>
  <c r="E37" i="257"/>
  <c r="E38" i="257"/>
  <c r="E39" i="257"/>
  <c r="E40" i="257"/>
  <c r="E41" i="257"/>
  <c r="E42" i="257"/>
  <c r="E43" i="257"/>
  <c r="E44" i="257"/>
  <c r="E45" i="257"/>
  <c r="E46" i="257"/>
  <c r="E47" i="257"/>
  <c r="E48" i="257"/>
  <c r="E49" i="257"/>
  <c r="E50" i="257"/>
  <c r="E51" i="257"/>
  <c r="E52" i="257"/>
  <c r="E53" i="257"/>
  <c r="E54" i="257"/>
  <c r="E55" i="257"/>
  <c r="E56" i="257"/>
  <c r="E57" i="257"/>
  <c r="E58" i="257"/>
  <c r="E59" i="257"/>
  <c r="E60" i="257"/>
  <c r="E61" i="257"/>
  <c r="E62" i="257"/>
  <c r="E63" i="257"/>
  <c r="E64" i="257"/>
  <c r="E65" i="257"/>
  <c r="E66" i="257"/>
  <c r="E67" i="257"/>
  <c r="E68" i="257"/>
  <c r="E69" i="257"/>
  <c r="E70" i="257"/>
  <c r="E71" i="257"/>
  <c r="E72" i="257"/>
  <c r="E73" i="257"/>
  <c r="E74" i="257"/>
  <c r="E75" i="257"/>
  <c r="E76" i="257"/>
  <c r="E77" i="257"/>
  <c r="E78" i="257"/>
  <c r="E79" i="257"/>
  <c r="E80" i="257"/>
  <c r="E81" i="257"/>
  <c r="E82" i="257"/>
  <c r="E83" i="257"/>
  <c r="E84" i="257"/>
  <c r="E85" i="257"/>
  <c r="E86" i="257"/>
  <c r="E87" i="257"/>
  <c r="E88" i="257"/>
  <c r="E89" i="257"/>
  <c r="E90" i="257"/>
  <c r="E91" i="257"/>
  <c r="E92" i="257"/>
  <c r="E93" i="257"/>
  <c r="E94" i="257"/>
  <c r="E95" i="257"/>
  <c r="E96" i="257"/>
  <c r="E97" i="257"/>
  <c r="E98" i="257"/>
  <c r="E99" i="257"/>
  <c r="E100" i="257"/>
  <c r="E101" i="257"/>
  <c r="E102" i="257"/>
  <c r="E103" i="257"/>
  <c r="E104" i="257"/>
  <c r="E105" i="257"/>
  <c r="E106" i="257"/>
  <c r="E107" i="257"/>
  <c r="E108" i="257"/>
  <c r="E109" i="257"/>
  <c r="E110" i="257"/>
  <c r="E111" i="257"/>
  <c r="E112" i="257"/>
  <c r="E113" i="257"/>
  <c r="E114" i="257"/>
  <c r="E115" i="257"/>
  <c r="E116" i="257"/>
  <c r="E117" i="257"/>
  <c r="E118" i="257"/>
  <c r="E119" i="257"/>
  <c r="E120" i="257"/>
  <c r="E121" i="257"/>
  <c r="E122" i="257"/>
  <c r="E123" i="257"/>
  <c r="E124" i="257"/>
  <c r="E125" i="257"/>
  <c r="E126" i="257"/>
  <c r="E127" i="257"/>
  <c r="E128" i="257"/>
  <c r="E129" i="257"/>
  <c r="E130" i="257"/>
  <c r="E131" i="257"/>
  <c r="E132" i="257"/>
  <c r="E133" i="257"/>
  <c r="E134" i="257"/>
  <c r="E135" i="257"/>
  <c r="E136" i="257"/>
  <c r="E137" i="257"/>
  <c r="E138" i="257"/>
  <c r="E139" i="257"/>
  <c r="E140" i="257"/>
  <c r="E141" i="257"/>
  <c r="E142" i="257"/>
  <c r="E143" i="257"/>
  <c r="E144" i="257"/>
  <c r="E145" i="257"/>
  <c r="E146" i="257"/>
  <c r="E147" i="257"/>
  <c r="E148" i="257"/>
  <c r="E149" i="257"/>
  <c r="E150" i="257"/>
  <c r="E151" i="257"/>
  <c r="E152" i="257"/>
  <c r="E153" i="257"/>
  <c r="E154" i="257"/>
  <c r="E155" i="257"/>
  <c r="G3" i="250"/>
  <c r="F33" i="250"/>
  <c r="G33" i="250"/>
  <c r="F34" i="250"/>
  <c r="G34" i="250"/>
  <c r="F35" i="250"/>
  <c r="G35" i="250"/>
  <c r="F36" i="250"/>
  <c r="G36" i="250"/>
  <c r="F37" i="250"/>
  <c r="G37" i="250"/>
  <c r="F38" i="250"/>
  <c r="G38" i="250"/>
  <c r="F39" i="250"/>
  <c r="G39" i="250"/>
  <c r="F40" i="250"/>
  <c r="G40" i="250"/>
  <c r="F41" i="250"/>
  <c r="G41" i="250"/>
  <c r="F42" i="250"/>
  <c r="G42" i="250"/>
  <c r="F43" i="250"/>
  <c r="G43" i="250"/>
  <c r="F44" i="250"/>
  <c r="G44" i="250"/>
  <c r="F45" i="250"/>
  <c r="G45" i="250"/>
  <c r="F46" i="250"/>
  <c r="G46" i="250"/>
  <c r="F47" i="250"/>
  <c r="G47" i="250"/>
  <c r="F48" i="250"/>
  <c r="G48" i="250"/>
  <c r="F49" i="250"/>
  <c r="G49" i="250"/>
  <c r="F50" i="250"/>
  <c r="G50" i="250"/>
  <c r="F51" i="250"/>
  <c r="G51" i="250"/>
  <c r="F52" i="250"/>
  <c r="G52" i="250"/>
  <c r="F53" i="250"/>
  <c r="G53" i="250"/>
  <c r="F54" i="250"/>
  <c r="G54" i="250"/>
  <c r="F55" i="250"/>
  <c r="G55" i="250"/>
  <c r="F56" i="250"/>
  <c r="G56" i="250"/>
  <c r="F57" i="250"/>
  <c r="G57" i="250"/>
  <c r="F58" i="250"/>
  <c r="G58" i="250"/>
  <c r="F59" i="250"/>
  <c r="G59" i="250"/>
  <c r="F60" i="250"/>
  <c r="G60" i="250"/>
  <c r="F61" i="250"/>
  <c r="G61" i="250"/>
  <c r="F62" i="250"/>
  <c r="G62" i="250"/>
  <c r="F63" i="250"/>
  <c r="G63" i="250"/>
  <c r="F64" i="250"/>
  <c r="G64" i="250"/>
  <c r="F65" i="250"/>
  <c r="G65" i="250"/>
  <c r="F66" i="250"/>
  <c r="G66" i="250"/>
  <c r="F67" i="250"/>
  <c r="G67" i="250"/>
  <c r="F68" i="250"/>
  <c r="G68" i="250"/>
  <c r="F69" i="250"/>
  <c r="G69" i="250"/>
  <c r="F70" i="250"/>
  <c r="G70" i="250"/>
  <c r="F71" i="250"/>
  <c r="G71" i="250"/>
  <c r="F72" i="250"/>
  <c r="G72" i="250"/>
  <c r="F73" i="250"/>
  <c r="G73" i="250"/>
  <c r="F74" i="250"/>
  <c r="G74" i="250"/>
  <c r="F75" i="250"/>
  <c r="G75" i="250"/>
  <c r="F76" i="250"/>
  <c r="G76" i="250"/>
  <c r="F77" i="250"/>
  <c r="G77" i="250"/>
  <c r="F78" i="250"/>
  <c r="G78" i="250"/>
  <c r="F79" i="250"/>
  <c r="G79" i="250"/>
  <c r="F80" i="250"/>
  <c r="G80" i="250"/>
  <c r="F81" i="250"/>
  <c r="G81" i="250"/>
  <c r="F82" i="250"/>
  <c r="G82" i="250"/>
  <c r="F83" i="250"/>
  <c r="G83" i="250"/>
  <c r="F84" i="250"/>
  <c r="G84" i="250"/>
  <c r="F85" i="250"/>
  <c r="G85" i="250"/>
  <c r="F86" i="250"/>
  <c r="G86" i="250"/>
  <c r="F87" i="250"/>
  <c r="G87" i="250"/>
  <c r="F88" i="250"/>
  <c r="G88" i="250"/>
  <c r="F89" i="250"/>
  <c r="G89" i="250"/>
  <c r="F90" i="250"/>
  <c r="G90" i="250"/>
  <c r="F91" i="250"/>
  <c r="G91" i="250"/>
  <c r="F92" i="250"/>
  <c r="G92" i="250"/>
  <c r="F93" i="250"/>
  <c r="G93" i="250"/>
  <c r="F94" i="250"/>
  <c r="G94" i="250"/>
  <c r="F95" i="250"/>
  <c r="G95" i="250"/>
  <c r="F96" i="250"/>
  <c r="G96" i="250"/>
  <c r="F97" i="250"/>
  <c r="G97" i="250"/>
  <c r="F98" i="250"/>
  <c r="G98" i="250"/>
  <c r="F99" i="250"/>
  <c r="G99" i="250"/>
  <c r="F100" i="250"/>
  <c r="G100" i="250"/>
  <c r="F101" i="250"/>
  <c r="G101" i="250"/>
  <c r="F102" i="250"/>
  <c r="G102" i="250"/>
  <c r="F103" i="250"/>
  <c r="G103" i="250"/>
  <c r="F104" i="250"/>
  <c r="G104" i="250"/>
  <c r="F105" i="250"/>
  <c r="G105" i="250"/>
  <c r="F106" i="250"/>
  <c r="G106" i="250"/>
  <c r="F107" i="250"/>
  <c r="G107" i="250"/>
  <c r="F108" i="250"/>
  <c r="G108" i="250"/>
  <c r="F109" i="250"/>
  <c r="G109" i="250"/>
  <c r="F110" i="250"/>
  <c r="G110" i="250"/>
  <c r="F111" i="250"/>
  <c r="G111" i="250"/>
  <c r="F112" i="250"/>
  <c r="G112" i="250"/>
  <c r="F113" i="250"/>
  <c r="G113" i="250"/>
  <c r="F114" i="250"/>
  <c r="G114" i="250"/>
  <c r="F115" i="250"/>
  <c r="G115" i="250"/>
  <c r="F116" i="250"/>
  <c r="G116" i="250"/>
  <c r="F117" i="250"/>
  <c r="G117" i="250"/>
  <c r="F118" i="250"/>
  <c r="G118" i="250"/>
  <c r="F119" i="250"/>
  <c r="G119" i="250"/>
  <c r="F120" i="250"/>
  <c r="G120" i="250"/>
  <c r="F121" i="250"/>
  <c r="G121" i="250"/>
  <c r="F122" i="250"/>
  <c r="G122" i="250"/>
  <c r="F123" i="250"/>
  <c r="G123" i="250"/>
  <c r="F124" i="250"/>
  <c r="G124" i="250"/>
  <c r="F125" i="250"/>
  <c r="G125" i="250"/>
  <c r="F126" i="250"/>
  <c r="G126" i="250"/>
  <c r="F127" i="250"/>
  <c r="G127" i="250"/>
  <c r="F128" i="250"/>
  <c r="G128" i="250"/>
  <c r="F129" i="250"/>
  <c r="G129" i="250"/>
  <c r="F130" i="250"/>
  <c r="G130" i="250"/>
  <c r="F131" i="250"/>
  <c r="G131" i="250"/>
  <c r="F132" i="250"/>
  <c r="G132" i="250"/>
  <c r="F133" i="250"/>
  <c r="G133" i="250"/>
  <c r="F134" i="250"/>
  <c r="G134" i="250"/>
  <c r="F135" i="250"/>
  <c r="G135" i="250"/>
  <c r="F136" i="250"/>
  <c r="G136" i="250"/>
  <c r="F137" i="250"/>
  <c r="G137" i="250"/>
  <c r="F138" i="250"/>
  <c r="G138" i="250"/>
  <c r="F139" i="250"/>
  <c r="G139" i="250"/>
  <c r="F140" i="250"/>
  <c r="G140" i="250"/>
  <c r="F141" i="250"/>
  <c r="G141" i="250"/>
  <c r="F142" i="250"/>
  <c r="G142" i="250"/>
  <c r="F143" i="250"/>
  <c r="G143" i="250"/>
  <c r="F144" i="250"/>
  <c r="G144" i="250"/>
  <c r="F145" i="250"/>
  <c r="G145" i="250"/>
  <c r="F146" i="250"/>
  <c r="G146" i="250"/>
  <c r="F147" i="250"/>
  <c r="G147" i="250"/>
  <c r="F148" i="250"/>
  <c r="G148" i="250"/>
  <c r="F149" i="250"/>
  <c r="G149" i="250"/>
  <c r="F150" i="250"/>
  <c r="G150" i="250"/>
  <c r="F151" i="250"/>
  <c r="G151" i="250"/>
  <c r="F152" i="250"/>
  <c r="G152" i="250"/>
  <c r="F153" i="250"/>
  <c r="G153" i="250"/>
  <c r="F154" i="250"/>
  <c r="G154" i="250"/>
  <c r="F155" i="250"/>
  <c r="G155" i="250"/>
  <c r="E33" i="248" l="1"/>
  <c r="E34" i="248"/>
  <c r="E35" i="248"/>
  <c r="E36" i="248"/>
  <c r="E37" i="248"/>
  <c r="E38" i="248"/>
  <c r="E39" i="248"/>
  <c r="E40" i="248"/>
  <c r="E41" i="248"/>
  <c r="E42" i="248"/>
  <c r="E43" i="248"/>
  <c r="E44" i="248"/>
  <c r="E45" i="248"/>
  <c r="E46" i="248"/>
  <c r="E47" i="248"/>
  <c r="E48" i="248"/>
  <c r="E49" i="248"/>
  <c r="E50" i="248"/>
  <c r="E51" i="248"/>
  <c r="E52" i="248"/>
  <c r="E53" i="248"/>
  <c r="E54" i="248"/>
  <c r="E55" i="248"/>
  <c r="E56" i="248"/>
  <c r="E57" i="248"/>
  <c r="E58" i="248"/>
  <c r="E59" i="248"/>
  <c r="E60" i="248"/>
  <c r="E61" i="248"/>
  <c r="E62" i="248"/>
  <c r="E63" i="248"/>
  <c r="E64" i="248"/>
  <c r="E65" i="248"/>
  <c r="E66" i="248"/>
  <c r="E67" i="248"/>
  <c r="E68" i="248"/>
  <c r="E69" i="248"/>
  <c r="E70" i="248"/>
  <c r="E71" i="248"/>
  <c r="E72" i="248"/>
  <c r="E73" i="248"/>
  <c r="E74" i="248"/>
  <c r="E75" i="248"/>
  <c r="E76" i="248"/>
  <c r="F33" i="241"/>
  <c r="G33" i="241"/>
  <c r="F34" i="241"/>
  <c r="G34" i="241"/>
  <c r="F35" i="241"/>
  <c r="G35" i="241"/>
  <c r="F36" i="241"/>
  <c r="G36" i="241"/>
  <c r="F37" i="241"/>
  <c r="G37" i="241"/>
  <c r="F38" i="241"/>
  <c r="G38" i="241"/>
  <c r="F39" i="241"/>
  <c r="G39" i="241"/>
  <c r="F40" i="241"/>
  <c r="G40" i="241"/>
  <c r="F41" i="241"/>
  <c r="G41" i="241"/>
  <c r="F42" i="241"/>
  <c r="G42" i="241"/>
  <c r="F43" i="241"/>
  <c r="G43" i="241"/>
  <c r="F44" i="241"/>
  <c r="G44" i="241"/>
  <c r="F45" i="241"/>
  <c r="G45" i="241"/>
  <c r="F46" i="241"/>
  <c r="G46" i="241"/>
  <c r="F47" i="241"/>
  <c r="G47" i="241"/>
  <c r="F48" i="241"/>
  <c r="G48" i="241"/>
  <c r="F49" i="241"/>
  <c r="G49" i="241"/>
  <c r="F50" i="241"/>
  <c r="G50" i="241"/>
  <c r="F51" i="241"/>
  <c r="G51" i="241"/>
  <c r="F52" i="241"/>
  <c r="G52" i="241"/>
  <c r="F53" i="241"/>
  <c r="G53" i="241"/>
  <c r="F54" i="241"/>
  <c r="G54" i="241"/>
  <c r="F55" i="241"/>
  <c r="G55" i="241"/>
  <c r="F56" i="241"/>
  <c r="G56" i="241"/>
  <c r="F57" i="241"/>
  <c r="G57" i="241"/>
  <c r="F58" i="241"/>
  <c r="G58" i="241"/>
  <c r="F59" i="241"/>
  <c r="G59" i="241"/>
  <c r="F60" i="241"/>
  <c r="G60" i="241"/>
  <c r="F61" i="241"/>
  <c r="G61" i="241"/>
  <c r="F62" i="241"/>
  <c r="G62" i="241"/>
  <c r="F63" i="241"/>
  <c r="G63" i="241"/>
  <c r="F64" i="241"/>
  <c r="G64" i="241"/>
  <c r="F65" i="241"/>
  <c r="G65" i="241"/>
  <c r="F66" i="241"/>
  <c r="G66" i="241"/>
  <c r="F67" i="241"/>
  <c r="G67" i="241"/>
  <c r="F68" i="241"/>
  <c r="G68" i="241"/>
  <c r="F69" i="241"/>
  <c r="G69" i="241"/>
  <c r="F70" i="241"/>
  <c r="G70" i="241"/>
  <c r="F71" i="241"/>
  <c r="G71" i="241"/>
  <c r="F72" i="241"/>
  <c r="G72" i="241"/>
  <c r="F73" i="241"/>
  <c r="G73" i="241"/>
  <c r="F74" i="241"/>
  <c r="G74" i="241"/>
  <c r="F75" i="241"/>
  <c r="G75" i="241"/>
  <c r="F76" i="241"/>
  <c r="G76" i="241"/>
  <c r="E33" i="239" l="1"/>
  <c r="E34" i="239"/>
  <c r="E35" i="239"/>
  <c r="E36" i="239"/>
  <c r="E37" i="239"/>
  <c r="E38" i="239"/>
  <c r="E39" i="239"/>
  <c r="E40" i="239"/>
  <c r="E41" i="239"/>
  <c r="E42" i="239"/>
  <c r="E43" i="239"/>
  <c r="E44" i="239"/>
  <c r="E45" i="239"/>
  <c r="E46" i="239"/>
  <c r="E47" i="239"/>
  <c r="E48" i="239"/>
  <c r="E49" i="239"/>
  <c r="E50" i="239"/>
  <c r="E51" i="239"/>
  <c r="E52" i="239"/>
  <c r="E53" i="239"/>
  <c r="E54" i="239"/>
  <c r="E55" i="239"/>
  <c r="E56" i="239"/>
  <c r="E57" i="239"/>
  <c r="E58" i="239"/>
  <c r="E59" i="239"/>
  <c r="E60" i="239"/>
  <c r="E61" i="239"/>
  <c r="E62" i="239"/>
  <c r="E63" i="239"/>
  <c r="E64" i="239"/>
  <c r="E65" i="239"/>
  <c r="E66" i="239"/>
  <c r="E67" i="239"/>
  <c r="E68" i="239"/>
  <c r="E69" i="239"/>
  <c r="E70" i="239"/>
  <c r="E71" i="239"/>
  <c r="E72" i="239"/>
  <c r="E73" i="239"/>
  <c r="E74" i="239"/>
  <c r="E75" i="239"/>
  <c r="E76" i="239"/>
  <c r="F33" i="232"/>
  <c r="G33" i="232"/>
  <c r="F34" i="232"/>
  <c r="G34" i="232"/>
  <c r="F35" i="232"/>
  <c r="G35" i="232"/>
  <c r="F36" i="232"/>
  <c r="G36" i="232"/>
  <c r="F37" i="232"/>
  <c r="G37" i="232"/>
  <c r="F38" i="232"/>
  <c r="G38" i="232"/>
  <c r="F39" i="232"/>
  <c r="G39" i="232"/>
  <c r="F40" i="232"/>
  <c r="G40" i="232"/>
  <c r="F41" i="232"/>
  <c r="G41" i="232"/>
  <c r="F42" i="232"/>
  <c r="G42" i="232"/>
  <c r="F43" i="232"/>
  <c r="G43" i="232"/>
  <c r="F44" i="232"/>
  <c r="G44" i="232"/>
  <c r="F45" i="232"/>
  <c r="G45" i="232"/>
  <c r="F46" i="232"/>
  <c r="G46" i="232"/>
  <c r="F47" i="232"/>
  <c r="G47" i="232"/>
  <c r="F48" i="232"/>
  <c r="G48" i="232"/>
  <c r="F49" i="232"/>
  <c r="G49" i="232"/>
  <c r="F50" i="232"/>
  <c r="G50" i="232"/>
  <c r="F51" i="232"/>
  <c r="G51" i="232"/>
  <c r="F52" i="232"/>
  <c r="G52" i="232"/>
  <c r="F53" i="232"/>
  <c r="G53" i="232"/>
  <c r="F54" i="232"/>
  <c r="G54" i="232"/>
  <c r="F55" i="232"/>
  <c r="G55" i="232"/>
  <c r="F56" i="232"/>
  <c r="G56" i="232"/>
  <c r="F57" i="232"/>
  <c r="G57" i="232"/>
  <c r="F58" i="232"/>
  <c r="G58" i="232"/>
  <c r="F59" i="232"/>
  <c r="G59" i="232"/>
  <c r="F60" i="232"/>
  <c r="G60" i="232"/>
  <c r="F61" i="232"/>
  <c r="G61" i="232"/>
  <c r="F62" i="232"/>
  <c r="G62" i="232"/>
  <c r="F63" i="232"/>
  <c r="G63" i="232"/>
  <c r="F64" i="232"/>
  <c r="G64" i="232"/>
  <c r="F65" i="232"/>
  <c r="G65" i="232"/>
  <c r="F66" i="232"/>
  <c r="G66" i="232"/>
  <c r="F67" i="232"/>
  <c r="G67" i="232"/>
  <c r="F68" i="232"/>
  <c r="G68" i="232"/>
  <c r="F69" i="232"/>
  <c r="G69" i="232"/>
  <c r="F70" i="232"/>
  <c r="G70" i="232"/>
  <c r="F71" i="232"/>
  <c r="G71" i="232"/>
  <c r="F72" i="232"/>
  <c r="G72" i="232"/>
  <c r="F73" i="232"/>
  <c r="G73" i="232"/>
  <c r="F74" i="232"/>
  <c r="G74" i="232"/>
  <c r="F75" i="232"/>
  <c r="G75" i="232"/>
  <c r="F76" i="232"/>
  <c r="G76" i="232"/>
  <c r="E33" i="230" l="1"/>
  <c r="E34" i="230"/>
  <c r="E35" i="230"/>
  <c r="E36" i="230"/>
  <c r="E37" i="230"/>
  <c r="E38" i="230"/>
  <c r="E39" i="230"/>
  <c r="E40" i="230"/>
  <c r="E41" i="230"/>
  <c r="E42" i="230"/>
  <c r="E43" i="230"/>
  <c r="E44" i="230"/>
  <c r="E45" i="230"/>
  <c r="E46" i="230"/>
  <c r="E47" i="230"/>
  <c r="E48" i="230"/>
  <c r="E49" i="230"/>
  <c r="E50" i="230"/>
  <c r="E51" i="230"/>
  <c r="E52" i="230"/>
  <c r="E53" i="230"/>
  <c r="E54" i="230"/>
  <c r="E55" i="230"/>
  <c r="E56" i="230"/>
  <c r="E57" i="230"/>
  <c r="E58" i="230"/>
  <c r="E59" i="230"/>
  <c r="E60" i="230"/>
  <c r="E61" i="230"/>
  <c r="E62" i="230"/>
  <c r="E63" i="230"/>
  <c r="E64" i="230"/>
  <c r="E65" i="230"/>
  <c r="E66" i="230"/>
  <c r="E67" i="230"/>
  <c r="E68" i="230"/>
  <c r="E69" i="230"/>
  <c r="E70" i="230"/>
  <c r="E71" i="230"/>
  <c r="E72" i="230"/>
  <c r="E73" i="230"/>
  <c r="E74" i="230"/>
  <c r="E75" i="230"/>
  <c r="E76" i="230"/>
  <c r="F33" i="223"/>
  <c r="G33" i="223"/>
  <c r="F34" i="223"/>
  <c r="G34" i="223"/>
  <c r="F35" i="223"/>
  <c r="G35" i="223"/>
  <c r="F36" i="223"/>
  <c r="G36" i="223"/>
  <c r="F37" i="223"/>
  <c r="G37" i="223"/>
  <c r="F38" i="223"/>
  <c r="G38" i="223"/>
  <c r="F39" i="223"/>
  <c r="G39" i="223"/>
  <c r="F40" i="223"/>
  <c r="G40" i="223"/>
  <c r="F41" i="223"/>
  <c r="G41" i="223"/>
  <c r="F42" i="223"/>
  <c r="G42" i="223"/>
  <c r="F43" i="223"/>
  <c r="G43" i="223"/>
  <c r="F44" i="223"/>
  <c r="G44" i="223"/>
  <c r="F45" i="223"/>
  <c r="G45" i="223"/>
  <c r="F46" i="223"/>
  <c r="G46" i="223"/>
  <c r="F47" i="223"/>
  <c r="G47" i="223"/>
  <c r="F48" i="223"/>
  <c r="G48" i="223"/>
  <c r="F49" i="223"/>
  <c r="G49" i="223"/>
  <c r="F50" i="223"/>
  <c r="G50" i="223"/>
  <c r="F51" i="223"/>
  <c r="G51" i="223"/>
  <c r="F52" i="223"/>
  <c r="G52" i="223"/>
  <c r="F53" i="223"/>
  <c r="G53" i="223"/>
  <c r="F54" i="223"/>
  <c r="G54" i="223"/>
  <c r="F55" i="223"/>
  <c r="G55" i="223"/>
  <c r="F56" i="223"/>
  <c r="G56" i="223"/>
  <c r="F57" i="223"/>
  <c r="G57" i="223"/>
  <c r="F58" i="223"/>
  <c r="G58" i="223"/>
  <c r="F59" i="223"/>
  <c r="G59" i="223"/>
  <c r="F60" i="223"/>
  <c r="G60" i="223"/>
  <c r="F61" i="223"/>
  <c r="G61" i="223"/>
  <c r="F62" i="223"/>
  <c r="G62" i="223"/>
  <c r="F63" i="223"/>
  <c r="G63" i="223"/>
  <c r="F64" i="223"/>
  <c r="G64" i="223"/>
  <c r="F65" i="223"/>
  <c r="G65" i="223"/>
  <c r="F66" i="223"/>
  <c r="G66" i="223"/>
  <c r="F67" i="223"/>
  <c r="G67" i="223"/>
  <c r="F68" i="223"/>
  <c r="G68" i="223"/>
  <c r="F69" i="223"/>
  <c r="G69" i="223"/>
  <c r="F70" i="223"/>
  <c r="G70" i="223"/>
  <c r="F71" i="223"/>
  <c r="G71" i="223"/>
  <c r="F72" i="223"/>
  <c r="G72" i="223"/>
  <c r="F73" i="223"/>
  <c r="G73" i="223"/>
  <c r="F74" i="223"/>
  <c r="G74" i="223"/>
  <c r="F75" i="223"/>
  <c r="G75" i="223"/>
  <c r="F76" i="223"/>
  <c r="G76" i="223"/>
  <c r="E33" i="221" l="1"/>
  <c r="E34" i="221"/>
  <c r="E35" i="221"/>
  <c r="E36" i="221"/>
  <c r="E37" i="221"/>
  <c r="E38" i="221"/>
  <c r="E39" i="221"/>
  <c r="E40" i="221"/>
  <c r="E41" i="221"/>
  <c r="E42" i="221"/>
  <c r="E43" i="221"/>
  <c r="E44" i="221"/>
  <c r="E45" i="221"/>
  <c r="E46" i="221"/>
  <c r="E47" i="221"/>
  <c r="E48" i="221"/>
  <c r="E49" i="221"/>
  <c r="E50" i="221"/>
  <c r="E51" i="221"/>
  <c r="E52" i="221"/>
  <c r="E53" i="221"/>
  <c r="E54" i="221"/>
  <c r="E55" i="221"/>
  <c r="E56" i="221"/>
  <c r="E57" i="221"/>
  <c r="E58" i="221"/>
  <c r="E59" i="221"/>
  <c r="E60" i="221"/>
  <c r="E61" i="221"/>
  <c r="E62" i="221"/>
  <c r="E63" i="221"/>
  <c r="E64" i="221"/>
  <c r="E65" i="221"/>
  <c r="E66" i="221"/>
  <c r="E67" i="221"/>
  <c r="E68" i="221"/>
  <c r="E69" i="221"/>
  <c r="E70" i="221"/>
  <c r="E71" i="221"/>
  <c r="E72" i="221"/>
  <c r="E73" i="221"/>
  <c r="E74" i="221"/>
  <c r="E75" i="221"/>
  <c r="E76" i="221"/>
  <c r="F33" i="214"/>
  <c r="G33" i="214"/>
  <c r="F34" i="214"/>
  <c r="G34" i="214"/>
  <c r="F35" i="214"/>
  <c r="G35" i="214"/>
  <c r="F36" i="214"/>
  <c r="G36" i="214"/>
  <c r="F37" i="214"/>
  <c r="G37" i="214"/>
  <c r="F38" i="214"/>
  <c r="G38" i="214"/>
  <c r="F39" i="214"/>
  <c r="G39" i="214"/>
  <c r="F40" i="214"/>
  <c r="G40" i="214"/>
  <c r="F41" i="214"/>
  <c r="G41" i="214"/>
  <c r="F42" i="214"/>
  <c r="G42" i="214"/>
  <c r="F43" i="214"/>
  <c r="G43" i="214"/>
  <c r="F44" i="214"/>
  <c r="G44" i="214"/>
  <c r="F45" i="214"/>
  <c r="G45" i="214"/>
  <c r="F46" i="214"/>
  <c r="G46" i="214"/>
  <c r="F47" i="214"/>
  <c r="G47" i="214"/>
  <c r="F48" i="214"/>
  <c r="G48" i="214"/>
  <c r="F49" i="214"/>
  <c r="G49" i="214"/>
  <c r="F50" i="214"/>
  <c r="G50" i="214"/>
  <c r="F51" i="214"/>
  <c r="G51" i="214"/>
  <c r="F52" i="214"/>
  <c r="G52" i="214"/>
  <c r="F53" i="214"/>
  <c r="G53" i="214"/>
  <c r="F54" i="214"/>
  <c r="G54" i="214"/>
  <c r="F55" i="214"/>
  <c r="G55" i="214"/>
  <c r="F56" i="214"/>
  <c r="G56" i="214"/>
  <c r="F57" i="214"/>
  <c r="G57" i="214"/>
  <c r="F58" i="214"/>
  <c r="G58" i="214"/>
  <c r="F59" i="214"/>
  <c r="G59" i="214"/>
  <c r="F60" i="214"/>
  <c r="G60" i="214"/>
  <c r="F61" i="214"/>
  <c r="G61" i="214"/>
  <c r="F62" i="214"/>
  <c r="G62" i="214"/>
  <c r="F63" i="214"/>
  <c r="G63" i="214"/>
  <c r="F64" i="214"/>
  <c r="G64" i="214"/>
  <c r="F65" i="214"/>
  <c r="G65" i="214"/>
  <c r="F66" i="214"/>
  <c r="G66" i="214"/>
  <c r="F67" i="214"/>
  <c r="G67" i="214"/>
  <c r="F68" i="214"/>
  <c r="G68" i="214"/>
  <c r="F69" i="214"/>
  <c r="G69" i="214"/>
  <c r="F70" i="214"/>
  <c r="G70" i="214"/>
  <c r="F71" i="214"/>
  <c r="G71" i="214"/>
  <c r="F72" i="214"/>
  <c r="G72" i="214"/>
  <c r="F73" i="214"/>
  <c r="G73" i="214"/>
  <c r="F74" i="214"/>
  <c r="G74" i="214"/>
  <c r="F75" i="214"/>
  <c r="G75" i="214"/>
  <c r="F76" i="214"/>
  <c r="G76" i="214"/>
  <c r="G33" i="205" l="1"/>
  <c r="H33" i="205"/>
  <c r="G34" i="205"/>
  <c r="H34" i="205"/>
  <c r="G35" i="205"/>
  <c r="H35" i="205"/>
  <c r="G36" i="205"/>
  <c r="H36" i="205"/>
  <c r="G37" i="205"/>
  <c r="H37" i="205"/>
  <c r="G38" i="205"/>
  <c r="H38" i="205"/>
  <c r="G39" i="205"/>
  <c r="H39" i="205"/>
  <c r="G40" i="205"/>
  <c r="H40" i="205"/>
  <c r="G41" i="205"/>
  <c r="H41" i="205"/>
  <c r="G42" i="205"/>
  <c r="H42" i="205"/>
  <c r="G43" i="205"/>
  <c r="H43" i="205"/>
  <c r="G44" i="205"/>
  <c r="H44" i="205"/>
  <c r="G45" i="205"/>
  <c r="H45" i="205"/>
  <c r="G46" i="205"/>
  <c r="H46" i="205"/>
  <c r="G47" i="205"/>
  <c r="H47" i="205"/>
  <c r="G48" i="205"/>
  <c r="H48" i="205"/>
  <c r="G49" i="205"/>
  <c r="H49" i="205"/>
  <c r="G50" i="205"/>
  <c r="H50" i="205"/>
  <c r="G51" i="205"/>
  <c r="H51" i="205"/>
  <c r="G52" i="205"/>
  <c r="H52" i="205"/>
  <c r="G53" i="205"/>
  <c r="H53" i="205"/>
  <c r="G54" i="205"/>
  <c r="H54" i="205"/>
  <c r="G55" i="205"/>
  <c r="H55" i="205"/>
  <c r="G56" i="205"/>
  <c r="H56" i="205"/>
  <c r="G57" i="205"/>
  <c r="H57" i="205"/>
  <c r="G58" i="205"/>
  <c r="H58" i="205"/>
  <c r="G59" i="205"/>
  <c r="H59" i="205"/>
  <c r="G60" i="205"/>
  <c r="H60" i="205"/>
  <c r="G61" i="205"/>
  <c r="H61" i="205"/>
  <c r="G62" i="205"/>
  <c r="H62" i="205"/>
  <c r="G63" i="205"/>
  <c r="H63" i="205"/>
  <c r="G64" i="205"/>
  <c r="H64" i="205"/>
  <c r="G65" i="205"/>
  <c r="H65" i="205"/>
  <c r="G66" i="205"/>
  <c r="H66" i="205"/>
  <c r="G67" i="205"/>
  <c r="H67" i="205"/>
  <c r="G68" i="205"/>
  <c r="H68" i="205"/>
  <c r="G69" i="205"/>
  <c r="H69" i="205"/>
  <c r="G70" i="205"/>
  <c r="H70" i="205"/>
  <c r="G71" i="205"/>
  <c r="H71" i="205"/>
  <c r="G72" i="205"/>
  <c r="H72" i="205"/>
  <c r="G73" i="205"/>
  <c r="H73" i="205"/>
  <c r="G74" i="205"/>
  <c r="H74" i="205"/>
  <c r="G75" i="205"/>
  <c r="H75" i="205"/>
  <c r="G76" i="205"/>
  <c r="H76" i="205"/>
  <c r="G33" i="196" l="1"/>
  <c r="H33" i="196"/>
  <c r="G34" i="196"/>
  <c r="H34" i="196"/>
  <c r="G35" i="196"/>
  <c r="H35" i="196"/>
  <c r="G36" i="196"/>
  <c r="H36" i="196"/>
  <c r="G37" i="196"/>
  <c r="H37" i="196"/>
  <c r="G38" i="196"/>
  <c r="H38" i="196"/>
  <c r="G39" i="196"/>
  <c r="H39" i="196"/>
  <c r="G40" i="196"/>
  <c r="H40" i="196"/>
  <c r="G41" i="196"/>
  <c r="H41" i="196"/>
  <c r="G42" i="196"/>
  <c r="H42" i="196"/>
  <c r="G43" i="196"/>
  <c r="H43" i="196"/>
  <c r="G44" i="196"/>
  <c r="H44" i="196"/>
  <c r="G45" i="196"/>
  <c r="H45" i="196"/>
  <c r="G46" i="196"/>
  <c r="H46" i="196"/>
  <c r="G47" i="196"/>
  <c r="H47" i="196"/>
  <c r="G48" i="196"/>
  <c r="H48" i="196"/>
  <c r="G49" i="196"/>
  <c r="H49" i="196"/>
  <c r="G50" i="196"/>
  <c r="H50" i="196"/>
  <c r="G51" i="196"/>
  <c r="H51" i="196"/>
  <c r="G52" i="196"/>
  <c r="H52" i="196"/>
  <c r="G53" i="196"/>
  <c r="H53" i="196"/>
  <c r="G54" i="196"/>
  <c r="H54" i="196"/>
  <c r="G55" i="196"/>
  <c r="H55" i="196"/>
  <c r="G56" i="196"/>
  <c r="H56" i="196"/>
  <c r="G57" i="196"/>
  <c r="H57" i="196"/>
  <c r="G58" i="196"/>
  <c r="H58" i="196"/>
  <c r="G59" i="196"/>
  <c r="H59" i="196"/>
  <c r="G60" i="196"/>
  <c r="H60" i="196"/>
  <c r="G61" i="196"/>
  <c r="H61" i="196"/>
  <c r="G62" i="196"/>
  <c r="H62" i="196"/>
  <c r="G63" i="196"/>
  <c r="H63" i="196"/>
  <c r="G64" i="196"/>
  <c r="H64" i="196"/>
  <c r="G65" i="196"/>
  <c r="H65" i="196"/>
  <c r="G66" i="196"/>
  <c r="H66" i="196"/>
  <c r="G67" i="196"/>
  <c r="H67" i="196"/>
  <c r="G68" i="196"/>
  <c r="H68" i="196"/>
  <c r="G69" i="196"/>
  <c r="H69" i="196"/>
  <c r="G70" i="196"/>
  <c r="H70" i="196"/>
  <c r="G71" i="196"/>
  <c r="H71" i="196"/>
  <c r="G72" i="196"/>
  <c r="H72" i="196"/>
  <c r="G73" i="196"/>
  <c r="H73" i="196"/>
  <c r="G74" i="196"/>
  <c r="H74" i="196"/>
  <c r="G75" i="196"/>
  <c r="H75" i="196"/>
  <c r="G76" i="196"/>
  <c r="H76" i="196"/>
  <c r="G33" i="187" l="1"/>
  <c r="H33" i="187"/>
  <c r="G34" i="187"/>
  <c r="H34" i="187"/>
  <c r="G35" i="187"/>
  <c r="H35" i="187"/>
  <c r="G36" i="187"/>
  <c r="H36" i="187"/>
  <c r="G37" i="187"/>
  <c r="H37" i="187"/>
  <c r="G38" i="187"/>
  <c r="H38" i="187"/>
  <c r="G39" i="187"/>
  <c r="H39" i="187"/>
  <c r="G40" i="187"/>
  <c r="H40" i="187"/>
  <c r="G41" i="187"/>
  <c r="H41" i="187"/>
  <c r="G42" i="187"/>
  <c r="H42" i="187"/>
  <c r="G43" i="187"/>
  <c r="H43" i="187"/>
  <c r="G44" i="187"/>
  <c r="H44" i="187"/>
  <c r="G45" i="187"/>
  <c r="H45" i="187"/>
  <c r="G46" i="187"/>
  <c r="H46" i="187"/>
  <c r="G47" i="187"/>
  <c r="H47" i="187"/>
  <c r="G48" i="187"/>
  <c r="H48" i="187"/>
  <c r="G49" i="187"/>
  <c r="H49" i="187"/>
  <c r="G50" i="187"/>
  <c r="H50" i="187"/>
  <c r="G51" i="187"/>
  <c r="H51" i="187"/>
  <c r="G52" i="187"/>
  <c r="H52" i="187"/>
  <c r="G53" i="187"/>
  <c r="H53" i="187"/>
  <c r="G54" i="187"/>
  <c r="H54" i="187"/>
  <c r="G55" i="187"/>
  <c r="H55" i="187"/>
  <c r="G56" i="187"/>
  <c r="H56" i="187"/>
  <c r="G57" i="187"/>
  <c r="H57" i="187"/>
  <c r="G58" i="187"/>
  <c r="H58" i="187"/>
  <c r="G59" i="187"/>
  <c r="H59" i="187"/>
  <c r="G60" i="187"/>
  <c r="H60" i="187"/>
  <c r="G61" i="187"/>
  <c r="H61" i="187"/>
  <c r="G62" i="187"/>
  <c r="H62" i="187"/>
  <c r="G63" i="187"/>
  <c r="H63" i="187"/>
  <c r="G64" i="187"/>
  <c r="H64" i="187"/>
  <c r="G65" i="187"/>
  <c r="H65" i="187"/>
  <c r="G66" i="187"/>
  <c r="H66" i="187"/>
  <c r="G67" i="187"/>
  <c r="H67" i="187"/>
  <c r="G68" i="187"/>
  <c r="H68" i="187"/>
  <c r="G69" i="187"/>
  <c r="H69" i="187"/>
  <c r="G70" i="187"/>
  <c r="H70" i="187"/>
  <c r="G71" i="187"/>
  <c r="H71" i="187"/>
  <c r="G72" i="187"/>
  <c r="H72" i="187"/>
  <c r="G73" i="187"/>
  <c r="H73" i="187"/>
  <c r="G74" i="187"/>
  <c r="H74" i="187"/>
  <c r="G75" i="187"/>
  <c r="H75" i="187"/>
  <c r="G76" i="187"/>
  <c r="H76" i="187"/>
  <c r="F33" i="185" l="1"/>
  <c r="F34" i="185"/>
  <c r="F35" i="185"/>
  <c r="F36" i="185"/>
  <c r="F37" i="185"/>
  <c r="F38" i="185"/>
  <c r="F39" i="185"/>
  <c r="F40" i="185"/>
  <c r="F41" i="185"/>
  <c r="F42" i="185"/>
  <c r="F43" i="185"/>
  <c r="F44" i="185"/>
  <c r="F45" i="185"/>
  <c r="F46" i="185"/>
  <c r="F47" i="185"/>
  <c r="F48" i="185"/>
  <c r="F49" i="185"/>
  <c r="F50" i="185"/>
  <c r="F51" i="185"/>
  <c r="F52" i="185"/>
  <c r="F53" i="185"/>
  <c r="F54" i="185"/>
  <c r="F55" i="185"/>
  <c r="F56" i="185"/>
  <c r="F57" i="185"/>
  <c r="F58" i="185"/>
  <c r="F59" i="185"/>
  <c r="F60" i="185"/>
  <c r="F61" i="185"/>
  <c r="F62" i="185"/>
  <c r="F63" i="185"/>
  <c r="F64" i="185"/>
  <c r="F65" i="185"/>
  <c r="F66" i="185"/>
  <c r="F67" i="185"/>
  <c r="F68" i="185"/>
  <c r="F69" i="185"/>
  <c r="F70" i="185"/>
  <c r="F71" i="185"/>
  <c r="F72" i="185"/>
  <c r="F73" i="185"/>
  <c r="F74" i="185"/>
  <c r="F75" i="185"/>
  <c r="F76" i="185"/>
  <c r="F77" i="185"/>
  <c r="F78" i="185"/>
  <c r="F79" i="185"/>
  <c r="F80" i="185"/>
  <c r="F81" i="185"/>
  <c r="F82" i="185"/>
  <c r="F83" i="185"/>
  <c r="F84" i="185"/>
  <c r="F85" i="185"/>
  <c r="F86" i="185"/>
  <c r="F87" i="185"/>
  <c r="F88" i="185"/>
  <c r="F89" i="185"/>
  <c r="F90" i="185"/>
  <c r="F91" i="185"/>
  <c r="F92" i="185"/>
  <c r="F93" i="185"/>
  <c r="F94" i="185"/>
  <c r="F95" i="185"/>
  <c r="F96" i="185"/>
  <c r="F97" i="185"/>
  <c r="F98" i="185"/>
  <c r="F99" i="185"/>
  <c r="F100" i="185"/>
  <c r="F101" i="185"/>
  <c r="F102" i="185"/>
  <c r="F103" i="185"/>
  <c r="F104" i="185"/>
  <c r="F105" i="185"/>
  <c r="F106" i="185"/>
  <c r="F107" i="185"/>
  <c r="F108" i="185"/>
  <c r="F109" i="185"/>
  <c r="F110" i="185"/>
  <c r="F111" i="185"/>
  <c r="F112" i="185"/>
  <c r="F113" i="185"/>
  <c r="F114" i="185"/>
  <c r="F115" i="185"/>
  <c r="F116" i="185"/>
  <c r="F117" i="185"/>
  <c r="F118" i="185"/>
  <c r="F119" i="185"/>
  <c r="F120" i="185"/>
  <c r="F121" i="185"/>
  <c r="F122" i="185"/>
  <c r="F123" i="185"/>
  <c r="F124" i="185"/>
  <c r="F125" i="185"/>
  <c r="F126" i="185"/>
  <c r="F127" i="185"/>
  <c r="F128" i="185"/>
  <c r="F129" i="185"/>
  <c r="F130" i="185"/>
  <c r="F131" i="185"/>
  <c r="F132" i="185"/>
  <c r="F133" i="185"/>
  <c r="F134" i="185"/>
  <c r="F135" i="185"/>
  <c r="F136" i="185"/>
  <c r="F137" i="185"/>
  <c r="F138" i="185"/>
  <c r="F139" i="185"/>
  <c r="F140" i="185"/>
  <c r="F141" i="185"/>
  <c r="F142" i="185"/>
  <c r="F143" i="185"/>
  <c r="F144" i="185"/>
  <c r="F145" i="185"/>
  <c r="F146" i="185"/>
  <c r="F147" i="185"/>
  <c r="F148" i="185"/>
  <c r="F149" i="185"/>
  <c r="F150" i="185"/>
  <c r="F151" i="185"/>
  <c r="F152" i="185"/>
  <c r="F153" i="185"/>
  <c r="F154" i="185"/>
  <c r="F155" i="185"/>
  <c r="H3" i="176"/>
  <c r="G33" i="176"/>
  <c r="H33" i="176"/>
  <c r="G34" i="176"/>
  <c r="H34" i="176"/>
  <c r="G35" i="176"/>
  <c r="H35" i="176"/>
  <c r="G36" i="176"/>
  <c r="H36" i="176"/>
  <c r="G37" i="176"/>
  <c r="H37" i="176"/>
  <c r="G38" i="176"/>
  <c r="H38" i="176"/>
  <c r="G39" i="176"/>
  <c r="H39" i="176"/>
  <c r="G40" i="176"/>
  <c r="H40" i="176"/>
  <c r="G41" i="176"/>
  <c r="H41" i="176"/>
  <c r="G42" i="176"/>
  <c r="H42" i="176"/>
  <c r="G43" i="176"/>
  <c r="H43" i="176"/>
  <c r="G44" i="176"/>
  <c r="H44" i="176"/>
  <c r="G45" i="176"/>
  <c r="H45" i="176"/>
  <c r="G46" i="176"/>
  <c r="H46" i="176"/>
  <c r="G47" i="176"/>
  <c r="H47" i="176"/>
  <c r="G48" i="176"/>
  <c r="H48" i="176"/>
  <c r="G49" i="176"/>
  <c r="H49" i="176"/>
  <c r="G50" i="176"/>
  <c r="H50" i="176"/>
  <c r="G51" i="176"/>
  <c r="H51" i="176"/>
  <c r="G52" i="176"/>
  <c r="H52" i="176"/>
  <c r="G53" i="176"/>
  <c r="H53" i="176"/>
  <c r="G54" i="176"/>
  <c r="H54" i="176"/>
  <c r="G55" i="176"/>
  <c r="H55" i="176"/>
  <c r="G56" i="176"/>
  <c r="H56" i="176"/>
  <c r="G57" i="176"/>
  <c r="H57" i="176"/>
  <c r="G58" i="176"/>
  <c r="H58" i="176"/>
  <c r="G59" i="176"/>
  <c r="H59" i="176"/>
  <c r="G60" i="176"/>
  <c r="H60" i="176"/>
  <c r="G61" i="176"/>
  <c r="H61" i="176"/>
  <c r="G62" i="176"/>
  <c r="H62" i="176"/>
  <c r="G63" i="176"/>
  <c r="H63" i="176"/>
  <c r="G64" i="176"/>
  <c r="H64" i="176"/>
  <c r="G65" i="176"/>
  <c r="H65" i="176"/>
  <c r="G66" i="176"/>
  <c r="H66" i="176"/>
  <c r="G67" i="176"/>
  <c r="H67" i="176"/>
  <c r="G68" i="176"/>
  <c r="H68" i="176"/>
  <c r="G69" i="176"/>
  <c r="H69" i="176"/>
  <c r="G70" i="176"/>
  <c r="H70" i="176"/>
  <c r="G71" i="176"/>
  <c r="H71" i="176"/>
  <c r="G72" i="176"/>
  <c r="H72" i="176"/>
  <c r="G73" i="176"/>
  <c r="H73" i="176"/>
  <c r="G74" i="176"/>
  <c r="H74" i="176"/>
  <c r="G75" i="176"/>
  <c r="H75" i="176"/>
  <c r="G76" i="176"/>
  <c r="H76" i="176"/>
  <c r="G77" i="176"/>
  <c r="H77" i="176"/>
  <c r="G78" i="176"/>
  <c r="H78" i="176"/>
  <c r="G79" i="176"/>
  <c r="H79" i="176"/>
  <c r="G80" i="176"/>
  <c r="H80" i="176"/>
  <c r="G81" i="176"/>
  <c r="H81" i="176"/>
  <c r="G82" i="176"/>
  <c r="H82" i="176"/>
  <c r="G83" i="176"/>
  <c r="H83" i="176"/>
  <c r="G84" i="176"/>
  <c r="H84" i="176"/>
  <c r="G85" i="176"/>
  <c r="H85" i="176"/>
  <c r="G86" i="176"/>
  <c r="H86" i="176"/>
  <c r="G87" i="176"/>
  <c r="H87" i="176"/>
  <c r="G88" i="176"/>
  <c r="H88" i="176"/>
  <c r="G89" i="176"/>
  <c r="H89" i="176"/>
  <c r="G90" i="176"/>
  <c r="H90" i="176"/>
  <c r="G91" i="176"/>
  <c r="H91" i="176"/>
  <c r="G92" i="176"/>
  <c r="H92" i="176"/>
  <c r="G93" i="176"/>
  <c r="H93" i="176"/>
  <c r="G94" i="176"/>
  <c r="H94" i="176"/>
  <c r="G95" i="176"/>
  <c r="H95" i="176"/>
  <c r="G96" i="176"/>
  <c r="H96" i="176"/>
  <c r="G97" i="176"/>
  <c r="H97" i="176"/>
  <c r="G98" i="176"/>
  <c r="H98" i="176"/>
  <c r="G99" i="176"/>
  <c r="H99" i="176"/>
  <c r="G100" i="176"/>
  <c r="H100" i="176"/>
  <c r="G101" i="176"/>
  <c r="H101" i="176"/>
  <c r="G102" i="176"/>
  <c r="H102" i="176"/>
  <c r="G103" i="176"/>
  <c r="H103" i="176"/>
  <c r="G104" i="176"/>
  <c r="H104" i="176"/>
  <c r="G105" i="176"/>
  <c r="H105" i="176"/>
  <c r="G106" i="176"/>
  <c r="H106" i="176"/>
  <c r="G107" i="176"/>
  <c r="H107" i="176"/>
  <c r="G108" i="176"/>
  <c r="H108" i="176"/>
  <c r="G109" i="176"/>
  <c r="H109" i="176"/>
  <c r="G110" i="176"/>
  <c r="H110" i="176"/>
  <c r="G111" i="176"/>
  <c r="H111" i="176"/>
  <c r="G112" i="176"/>
  <c r="H112" i="176"/>
  <c r="G113" i="176"/>
  <c r="H113" i="176"/>
  <c r="G114" i="176"/>
  <c r="H114" i="176"/>
  <c r="G115" i="176"/>
  <c r="H115" i="176"/>
  <c r="G116" i="176"/>
  <c r="H116" i="176"/>
  <c r="G117" i="176"/>
  <c r="H117" i="176"/>
  <c r="G118" i="176"/>
  <c r="H118" i="176"/>
  <c r="G119" i="176"/>
  <c r="H119" i="176"/>
  <c r="G120" i="176"/>
  <c r="H120" i="176"/>
  <c r="G121" i="176"/>
  <c r="H121" i="176"/>
  <c r="G122" i="176"/>
  <c r="H122" i="176"/>
  <c r="G123" i="176"/>
  <c r="H123" i="176"/>
  <c r="G124" i="176"/>
  <c r="H124" i="176"/>
  <c r="G125" i="176"/>
  <c r="H125" i="176"/>
  <c r="G126" i="176"/>
  <c r="H126" i="176"/>
  <c r="G127" i="176"/>
  <c r="H127" i="176"/>
  <c r="G128" i="176"/>
  <c r="H128" i="176"/>
  <c r="G129" i="176"/>
  <c r="H129" i="176"/>
  <c r="G130" i="176"/>
  <c r="H130" i="176"/>
  <c r="G131" i="176"/>
  <c r="H131" i="176"/>
  <c r="G132" i="176"/>
  <c r="H132" i="176"/>
  <c r="G133" i="176"/>
  <c r="H133" i="176"/>
  <c r="G134" i="176"/>
  <c r="H134" i="176"/>
  <c r="G135" i="176"/>
  <c r="H135" i="176"/>
  <c r="G136" i="176"/>
  <c r="H136" i="176"/>
  <c r="G137" i="176"/>
  <c r="H137" i="176"/>
  <c r="G138" i="176"/>
  <c r="H138" i="176"/>
  <c r="G139" i="176"/>
  <c r="H139" i="176"/>
  <c r="G140" i="176"/>
  <c r="H140" i="176"/>
  <c r="G141" i="176"/>
  <c r="H141" i="176"/>
  <c r="G142" i="176"/>
  <c r="H142" i="176"/>
  <c r="G143" i="176"/>
  <c r="H143" i="176"/>
  <c r="G144" i="176"/>
  <c r="H144" i="176"/>
  <c r="G145" i="176"/>
  <c r="H145" i="176"/>
  <c r="G146" i="176"/>
  <c r="H146" i="176"/>
  <c r="G147" i="176"/>
  <c r="H147" i="176"/>
  <c r="G148" i="176"/>
  <c r="H148" i="176"/>
  <c r="G149" i="176"/>
  <c r="H149" i="176"/>
  <c r="G150" i="176"/>
  <c r="H150" i="176"/>
  <c r="G151" i="176"/>
  <c r="H151" i="176"/>
  <c r="G152" i="176"/>
  <c r="H152" i="176"/>
  <c r="G153" i="176"/>
  <c r="H153" i="176"/>
  <c r="G154" i="176"/>
  <c r="H154" i="176"/>
  <c r="G155" i="176"/>
  <c r="H155" i="176"/>
  <c r="G33" i="167" l="1"/>
  <c r="H33" i="167"/>
  <c r="G34" i="167"/>
  <c r="H34" i="167"/>
  <c r="G35" i="167"/>
  <c r="H35" i="167"/>
  <c r="G36" i="167"/>
  <c r="H36" i="167"/>
  <c r="G37" i="167"/>
  <c r="H37" i="167"/>
  <c r="G38" i="167"/>
  <c r="H38" i="167"/>
  <c r="G39" i="167"/>
  <c r="H39" i="167"/>
  <c r="G40" i="167"/>
  <c r="H40" i="167"/>
  <c r="G41" i="167"/>
  <c r="H41" i="167"/>
  <c r="G42" i="167"/>
  <c r="H42" i="167"/>
  <c r="G43" i="167"/>
  <c r="H43" i="167"/>
  <c r="G44" i="167"/>
  <c r="H44" i="167"/>
  <c r="G45" i="167"/>
  <c r="H45" i="167"/>
  <c r="G46" i="167"/>
  <c r="H46" i="167"/>
  <c r="G47" i="167"/>
  <c r="H47" i="167"/>
  <c r="G48" i="167"/>
  <c r="H48" i="167"/>
  <c r="G49" i="167"/>
  <c r="H49" i="167"/>
  <c r="G50" i="167"/>
  <c r="H50" i="167"/>
  <c r="G51" i="167"/>
  <c r="H51" i="167"/>
  <c r="G52" i="167"/>
  <c r="H52" i="167"/>
  <c r="G53" i="167"/>
  <c r="H53" i="167"/>
  <c r="G54" i="167"/>
  <c r="H54" i="167"/>
  <c r="G55" i="167"/>
  <c r="H55" i="167"/>
  <c r="G56" i="167"/>
  <c r="H56" i="167"/>
  <c r="G57" i="167"/>
  <c r="H57" i="167"/>
  <c r="G58" i="167"/>
  <c r="H58" i="167"/>
  <c r="G59" i="167"/>
  <c r="H59" i="167"/>
  <c r="G60" i="167"/>
  <c r="H60" i="167"/>
  <c r="G61" i="167"/>
  <c r="H61" i="167"/>
  <c r="G62" i="167"/>
  <c r="H62" i="167"/>
  <c r="G63" i="167"/>
  <c r="H63" i="167"/>
  <c r="G64" i="167"/>
  <c r="H64" i="167"/>
  <c r="G65" i="167"/>
  <c r="H65" i="167"/>
  <c r="G66" i="167"/>
  <c r="H66" i="167"/>
  <c r="G67" i="167"/>
  <c r="H67" i="167"/>
  <c r="G68" i="167"/>
  <c r="H68" i="167"/>
  <c r="G69" i="167"/>
  <c r="H69" i="167"/>
  <c r="G70" i="167"/>
  <c r="H70" i="167"/>
  <c r="G71" i="167"/>
  <c r="H71" i="167"/>
  <c r="G72" i="167"/>
  <c r="H72" i="167"/>
  <c r="G73" i="167"/>
  <c r="H73" i="167"/>
  <c r="G74" i="167"/>
  <c r="H74" i="167"/>
  <c r="G75" i="167"/>
  <c r="H75" i="167"/>
  <c r="G76" i="167"/>
  <c r="H76" i="167"/>
  <c r="G33" i="158" l="1"/>
  <c r="H33" i="158"/>
  <c r="G34" i="158"/>
  <c r="H34" i="158"/>
  <c r="G35" i="158"/>
  <c r="H35" i="158"/>
  <c r="G36" i="158"/>
  <c r="H36" i="158"/>
  <c r="G37" i="158"/>
  <c r="H37" i="158"/>
  <c r="G38" i="158"/>
  <c r="H38" i="158"/>
  <c r="G39" i="158"/>
  <c r="H39" i="158"/>
  <c r="G40" i="158"/>
  <c r="H40" i="158"/>
  <c r="G41" i="158"/>
  <c r="H41" i="158"/>
  <c r="G42" i="158"/>
  <c r="H42" i="158"/>
  <c r="G43" i="158"/>
  <c r="H43" i="158"/>
  <c r="G44" i="158"/>
  <c r="H44" i="158"/>
  <c r="G45" i="158"/>
  <c r="H45" i="158"/>
  <c r="G46" i="158"/>
  <c r="H46" i="158"/>
  <c r="G47" i="158"/>
  <c r="H47" i="158"/>
  <c r="G48" i="158"/>
  <c r="H48" i="158"/>
  <c r="G49" i="158"/>
  <c r="H49" i="158"/>
  <c r="G50" i="158"/>
  <c r="H50" i="158"/>
  <c r="G51" i="158"/>
  <c r="H51" i="158"/>
  <c r="G52" i="158"/>
  <c r="H52" i="158"/>
  <c r="G53" i="158"/>
  <c r="H53" i="158"/>
  <c r="G54" i="158"/>
  <c r="H54" i="158"/>
  <c r="G55" i="158"/>
  <c r="H55" i="158"/>
  <c r="G56" i="158"/>
  <c r="H56" i="158"/>
  <c r="G57" i="158"/>
  <c r="H57" i="158"/>
  <c r="G58" i="158"/>
  <c r="H58" i="158"/>
  <c r="G59" i="158"/>
  <c r="H59" i="158"/>
  <c r="G60" i="158"/>
  <c r="H60" i="158"/>
  <c r="G61" i="158"/>
  <c r="H61" i="158"/>
  <c r="G62" i="158"/>
  <c r="H62" i="158"/>
  <c r="G63" i="158"/>
  <c r="H63" i="158"/>
  <c r="G64" i="158"/>
  <c r="H64" i="158"/>
  <c r="G65" i="158"/>
  <c r="H65" i="158"/>
  <c r="G66" i="158"/>
  <c r="H66" i="158"/>
  <c r="G67" i="158"/>
  <c r="H67" i="158"/>
  <c r="G68" i="158"/>
  <c r="H68" i="158"/>
  <c r="G69" i="158"/>
  <c r="H69" i="158"/>
  <c r="G70" i="158"/>
  <c r="H70" i="158"/>
  <c r="G71" i="158"/>
  <c r="H71" i="158"/>
  <c r="G72" i="158"/>
  <c r="H72" i="158"/>
  <c r="G73" i="158"/>
  <c r="H73" i="158"/>
  <c r="G74" i="158"/>
  <c r="H74" i="158"/>
  <c r="G75" i="158"/>
  <c r="H75" i="158"/>
  <c r="G76" i="158"/>
  <c r="H76" i="158"/>
  <c r="F33" i="156" l="1"/>
  <c r="F34" i="156"/>
  <c r="F35" i="156"/>
  <c r="F36" i="156"/>
  <c r="F37" i="156"/>
  <c r="F38" i="156"/>
  <c r="F39" i="156"/>
  <c r="F40" i="156"/>
  <c r="F41" i="156"/>
  <c r="F42" i="156"/>
  <c r="F43" i="156"/>
  <c r="F44" i="156"/>
  <c r="F45" i="156"/>
  <c r="F46" i="156"/>
  <c r="F47" i="156"/>
  <c r="F48" i="156"/>
  <c r="F49" i="156"/>
  <c r="F50" i="156"/>
  <c r="F51" i="156"/>
  <c r="F52" i="156"/>
  <c r="F53" i="156"/>
  <c r="F54" i="156"/>
  <c r="F55" i="156"/>
  <c r="F56" i="156"/>
  <c r="F57" i="156"/>
  <c r="F58" i="156"/>
  <c r="F59" i="156"/>
  <c r="F60" i="156"/>
  <c r="F61" i="156"/>
  <c r="F62" i="156"/>
  <c r="F63" i="156"/>
  <c r="F64" i="156"/>
  <c r="F65" i="156"/>
  <c r="F66" i="156"/>
  <c r="F67" i="156"/>
  <c r="F68" i="156"/>
  <c r="F69" i="156"/>
  <c r="F70" i="156"/>
  <c r="F71" i="156"/>
  <c r="F72" i="156"/>
  <c r="F73" i="156"/>
  <c r="F74" i="156"/>
  <c r="F75" i="156"/>
  <c r="F76" i="156"/>
  <c r="G33" i="147"/>
  <c r="H33" i="147"/>
  <c r="G34" i="147"/>
  <c r="H34" i="147"/>
  <c r="G35" i="147"/>
  <c r="H35" i="147"/>
  <c r="G36" i="147"/>
  <c r="H36" i="147"/>
  <c r="G37" i="147"/>
  <c r="H37" i="147"/>
  <c r="G38" i="147"/>
  <c r="H38" i="147"/>
  <c r="G39" i="147"/>
  <c r="H39" i="147"/>
  <c r="G40" i="147"/>
  <c r="H40" i="147"/>
  <c r="G41" i="147"/>
  <c r="H41" i="147"/>
  <c r="G42" i="147"/>
  <c r="H42" i="147"/>
  <c r="G43" i="147"/>
  <c r="H43" i="147"/>
  <c r="G44" i="147"/>
  <c r="H44" i="147"/>
  <c r="G45" i="147"/>
  <c r="H45" i="147"/>
  <c r="G46" i="147"/>
  <c r="H46" i="147"/>
  <c r="G47" i="147"/>
  <c r="H47" i="147"/>
  <c r="G48" i="147"/>
  <c r="H48" i="147"/>
  <c r="G49" i="147"/>
  <c r="H49" i="147"/>
  <c r="G50" i="147"/>
  <c r="H50" i="147"/>
  <c r="G51" i="147"/>
  <c r="H51" i="147"/>
  <c r="G52" i="147"/>
  <c r="H52" i="147"/>
  <c r="G53" i="147"/>
  <c r="H53" i="147"/>
  <c r="G54" i="147"/>
  <c r="H54" i="147"/>
  <c r="G55" i="147"/>
  <c r="H55" i="147"/>
  <c r="G56" i="147"/>
  <c r="H56" i="147"/>
  <c r="G57" i="147"/>
  <c r="H57" i="147"/>
  <c r="G58" i="147"/>
  <c r="H58" i="147"/>
  <c r="G59" i="147"/>
  <c r="H59" i="147"/>
  <c r="G60" i="147"/>
  <c r="H60" i="147"/>
  <c r="G61" i="147"/>
  <c r="H61" i="147"/>
  <c r="G62" i="147"/>
  <c r="H62" i="147"/>
  <c r="G63" i="147"/>
  <c r="H63" i="147"/>
  <c r="G64" i="147"/>
  <c r="H64" i="147"/>
  <c r="G65" i="147"/>
  <c r="H65" i="147"/>
  <c r="G66" i="147"/>
  <c r="H66" i="147"/>
  <c r="G67" i="147"/>
  <c r="H67" i="147"/>
  <c r="G68" i="147"/>
  <c r="H68" i="147"/>
  <c r="G69" i="147"/>
  <c r="H69" i="147"/>
  <c r="G70" i="147"/>
  <c r="H70" i="147"/>
  <c r="G71" i="147"/>
  <c r="H71" i="147"/>
  <c r="G72" i="147"/>
  <c r="H72" i="147"/>
  <c r="G73" i="147"/>
  <c r="H73" i="147"/>
  <c r="G74" i="147"/>
  <c r="H74" i="147"/>
  <c r="G75" i="147"/>
  <c r="H75" i="147"/>
  <c r="G76" i="147"/>
  <c r="H76" i="147"/>
  <c r="F33" i="145" l="1"/>
  <c r="F34" i="145"/>
  <c r="F35" i="145"/>
  <c r="F36" i="145"/>
  <c r="F37" i="145"/>
  <c r="F38" i="145"/>
  <c r="F39" i="145"/>
  <c r="F40" i="145"/>
  <c r="F41" i="145"/>
  <c r="F42" i="145"/>
  <c r="F43" i="145"/>
  <c r="F44" i="145"/>
  <c r="F45" i="145"/>
  <c r="F46" i="145"/>
  <c r="F47" i="145"/>
  <c r="F48" i="145"/>
  <c r="F49" i="145"/>
  <c r="F50" i="145"/>
  <c r="F51" i="145"/>
  <c r="F52" i="145"/>
  <c r="F53" i="145"/>
  <c r="F54" i="145"/>
  <c r="F55" i="145"/>
  <c r="F56" i="145"/>
  <c r="F57" i="145"/>
  <c r="F58" i="145"/>
  <c r="F59" i="145"/>
  <c r="F60" i="145"/>
  <c r="F61" i="145"/>
  <c r="F62" i="145"/>
  <c r="F63" i="145"/>
  <c r="F64" i="145"/>
  <c r="F65" i="145"/>
  <c r="F66" i="145"/>
  <c r="F67" i="145"/>
  <c r="F68" i="145"/>
  <c r="F69" i="145"/>
  <c r="F70" i="145"/>
  <c r="F71" i="145"/>
  <c r="F72" i="145"/>
  <c r="F73" i="145"/>
  <c r="F74" i="145"/>
  <c r="F75" i="145"/>
  <c r="F76" i="145"/>
  <c r="G33" i="136"/>
  <c r="H33" i="136"/>
  <c r="G34" i="136"/>
  <c r="H34" i="136"/>
  <c r="G35" i="136"/>
  <c r="H35" i="136"/>
  <c r="G36" i="136"/>
  <c r="H36" i="136"/>
  <c r="G37" i="136"/>
  <c r="H37" i="136"/>
  <c r="G38" i="136"/>
  <c r="H38" i="136"/>
  <c r="G39" i="136"/>
  <c r="H39" i="136"/>
  <c r="G40" i="136"/>
  <c r="H40" i="136"/>
  <c r="G41" i="136"/>
  <c r="H41" i="136"/>
  <c r="G42" i="136"/>
  <c r="H42" i="136"/>
  <c r="G43" i="136"/>
  <c r="H43" i="136"/>
  <c r="G44" i="136"/>
  <c r="H44" i="136"/>
  <c r="G45" i="136"/>
  <c r="H45" i="136"/>
  <c r="G46" i="136"/>
  <c r="H46" i="136"/>
  <c r="G47" i="136"/>
  <c r="H47" i="136"/>
  <c r="G48" i="136"/>
  <c r="H48" i="136"/>
  <c r="G49" i="136"/>
  <c r="H49" i="136"/>
  <c r="G50" i="136"/>
  <c r="H50" i="136"/>
  <c r="G51" i="136"/>
  <c r="H51" i="136"/>
  <c r="G52" i="136"/>
  <c r="H52" i="136"/>
  <c r="G53" i="136"/>
  <c r="H53" i="136"/>
  <c r="G54" i="136"/>
  <c r="H54" i="136"/>
  <c r="G55" i="136"/>
  <c r="H55" i="136"/>
  <c r="G56" i="136"/>
  <c r="H56" i="136"/>
  <c r="G57" i="136"/>
  <c r="H57" i="136"/>
  <c r="G58" i="136"/>
  <c r="H58" i="136"/>
  <c r="G59" i="136"/>
  <c r="H59" i="136"/>
  <c r="G60" i="136"/>
  <c r="H60" i="136"/>
  <c r="G61" i="136"/>
  <c r="H61" i="136"/>
  <c r="G62" i="136"/>
  <c r="H62" i="136"/>
  <c r="G63" i="136"/>
  <c r="H63" i="136"/>
  <c r="G64" i="136"/>
  <c r="H64" i="136"/>
  <c r="G65" i="136"/>
  <c r="H65" i="136"/>
  <c r="G66" i="136"/>
  <c r="H66" i="136"/>
  <c r="G67" i="136"/>
  <c r="H67" i="136"/>
  <c r="G68" i="136"/>
  <c r="H68" i="136"/>
  <c r="G69" i="136"/>
  <c r="H69" i="136"/>
  <c r="G70" i="136"/>
  <c r="H70" i="136"/>
  <c r="G71" i="136"/>
  <c r="H71" i="136"/>
  <c r="G72" i="136"/>
  <c r="H72" i="136"/>
  <c r="G73" i="136"/>
  <c r="H73" i="136"/>
  <c r="G74" i="136"/>
  <c r="H74" i="136"/>
  <c r="G75" i="136"/>
  <c r="H75" i="136"/>
  <c r="G76" i="136"/>
  <c r="H76" i="136"/>
  <c r="F33" i="134" l="1"/>
  <c r="F34" i="134"/>
  <c r="F35" i="134"/>
  <c r="F36" i="134"/>
  <c r="F37" i="134"/>
  <c r="F38" i="134"/>
  <c r="F39" i="134"/>
  <c r="F40" i="134"/>
  <c r="F41" i="134"/>
  <c r="F42" i="134"/>
  <c r="F43" i="134"/>
  <c r="F44" i="134"/>
  <c r="F45" i="134"/>
  <c r="F46" i="134"/>
  <c r="F47" i="134"/>
  <c r="F48" i="134"/>
  <c r="F49" i="134"/>
  <c r="F50" i="134"/>
  <c r="F51" i="134"/>
  <c r="F52" i="134"/>
  <c r="F53" i="134"/>
  <c r="F54" i="134"/>
  <c r="F55" i="134"/>
  <c r="F56" i="134"/>
  <c r="F57" i="134"/>
  <c r="F58" i="134"/>
  <c r="F59" i="134"/>
  <c r="F60" i="134"/>
  <c r="F61" i="134"/>
  <c r="F62" i="134"/>
  <c r="F63" i="134"/>
  <c r="F64" i="134"/>
  <c r="F65" i="134"/>
  <c r="F66" i="134"/>
  <c r="F67" i="134"/>
  <c r="F68" i="134"/>
  <c r="F69" i="134"/>
  <c r="F70" i="134"/>
  <c r="F71" i="134"/>
  <c r="F72" i="134"/>
  <c r="F73" i="134"/>
  <c r="F74" i="134"/>
  <c r="F75" i="134"/>
  <c r="F76" i="134"/>
  <c r="G33" i="124"/>
  <c r="H33" i="124"/>
  <c r="G34" i="124"/>
  <c r="H34" i="124"/>
  <c r="G35" i="124"/>
  <c r="H35" i="124"/>
  <c r="G36" i="124"/>
  <c r="H36" i="124"/>
  <c r="G37" i="124"/>
  <c r="H37" i="124"/>
  <c r="G38" i="124"/>
  <c r="H38" i="124"/>
  <c r="G39" i="124"/>
  <c r="H39" i="124"/>
  <c r="G40" i="124"/>
  <c r="H40" i="124"/>
  <c r="G41" i="124"/>
  <c r="H41" i="124"/>
  <c r="G42" i="124"/>
  <c r="H42" i="124"/>
  <c r="G43" i="124"/>
  <c r="H43" i="124"/>
  <c r="G44" i="124"/>
  <c r="H44" i="124"/>
  <c r="G45" i="124"/>
  <c r="H45" i="124"/>
  <c r="G46" i="124"/>
  <c r="H46" i="124"/>
  <c r="G47" i="124"/>
  <c r="H47" i="124"/>
  <c r="G48" i="124"/>
  <c r="H48" i="124"/>
  <c r="G49" i="124"/>
  <c r="H49" i="124"/>
  <c r="G50" i="124"/>
  <c r="H50" i="124"/>
  <c r="G51" i="124"/>
  <c r="H51" i="124"/>
  <c r="G52" i="124"/>
  <c r="H52" i="124"/>
  <c r="G53" i="124"/>
  <c r="H53" i="124"/>
  <c r="G54" i="124"/>
  <c r="H54" i="124"/>
  <c r="G55" i="124"/>
  <c r="H55" i="124"/>
  <c r="G56" i="124"/>
  <c r="H56" i="124"/>
  <c r="G57" i="124"/>
  <c r="H57" i="124"/>
  <c r="G58" i="124"/>
  <c r="H58" i="124"/>
  <c r="G59" i="124"/>
  <c r="H59" i="124"/>
  <c r="G60" i="124"/>
  <c r="H60" i="124"/>
  <c r="G61" i="124"/>
  <c r="H61" i="124"/>
  <c r="G62" i="124"/>
  <c r="H62" i="124"/>
  <c r="G63" i="124"/>
  <c r="H63" i="124"/>
  <c r="G64" i="124"/>
  <c r="H64" i="124"/>
  <c r="G65" i="124"/>
  <c r="H65" i="124"/>
  <c r="G66" i="124"/>
  <c r="H66" i="124"/>
  <c r="G67" i="124"/>
  <c r="H67" i="124"/>
  <c r="G68" i="124"/>
  <c r="H68" i="124"/>
  <c r="G69" i="124"/>
  <c r="H69" i="124"/>
  <c r="G70" i="124"/>
  <c r="H70" i="124"/>
  <c r="G71" i="124"/>
  <c r="H71" i="124"/>
  <c r="G72" i="124"/>
  <c r="H72" i="124"/>
  <c r="G73" i="124"/>
  <c r="H73" i="124"/>
  <c r="G74" i="124"/>
  <c r="H74" i="124"/>
  <c r="G75" i="124"/>
  <c r="H75" i="124"/>
  <c r="G76" i="124"/>
  <c r="H76" i="124"/>
  <c r="F33" i="122" l="1"/>
  <c r="F34" i="122"/>
  <c r="F35" i="122"/>
  <c r="F36" i="122"/>
  <c r="F37" i="122"/>
  <c r="F38" i="122"/>
  <c r="F39" i="122"/>
  <c r="F40" i="122"/>
  <c r="F41" i="122"/>
  <c r="F42" i="122"/>
  <c r="F43" i="122"/>
  <c r="F44" i="122"/>
  <c r="F45" i="122"/>
  <c r="F46" i="122"/>
  <c r="F47" i="122"/>
  <c r="F48" i="122"/>
  <c r="F49" i="122"/>
  <c r="F50" i="122"/>
  <c r="F51" i="122"/>
  <c r="F52" i="122"/>
  <c r="F53" i="122"/>
  <c r="F54" i="122"/>
  <c r="F55" i="122"/>
  <c r="F56" i="122"/>
  <c r="F57" i="122"/>
  <c r="F58" i="122"/>
  <c r="F59" i="122"/>
  <c r="F60" i="122"/>
  <c r="F61" i="122"/>
  <c r="F62" i="122"/>
  <c r="F63" i="122"/>
  <c r="F64" i="122"/>
  <c r="F65" i="122"/>
  <c r="F66" i="122"/>
  <c r="F67" i="122"/>
  <c r="F68" i="122"/>
  <c r="F69" i="122"/>
  <c r="F70" i="122"/>
  <c r="F71" i="122"/>
  <c r="F72" i="122"/>
  <c r="F73" i="122"/>
  <c r="F74" i="122"/>
  <c r="F75" i="122"/>
  <c r="F76" i="122"/>
  <c r="G33" i="113"/>
  <c r="H33" i="113"/>
  <c r="G34" i="113"/>
  <c r="H34" i="113"/>
  <c r="G35" i="113"/>
  <c r="H35" i="113"/>
  <c r="G36" i="113"/>
  <c r="H36" i="113"/>
  <c r="G37" i="113"/>
  <c r="H37" i="113"/>
  <c r="G38" i="113"/>
  <c r="H38" i="113"/>
  <c r="G39" i="113"/>
  <c r="H39" i="113"/>
  <c r="G40" i="113"/>
  <c r="H40" i="113"/>
  <c r="G41" i="113"/>
  <c r="H41" i="113"/>
  <c r="G42" i="113"/>
  <c r="H42" i="113"/>
  <c r="G43" i="113"/>
  <c r="H43" i="113"/>
  <c r="G44" i="113"/>
  <c r="H44" i="113"/>
  <c r="G45" i="113"/>
  <c r="H45" i="113"/>
  <c r="G46" i="113"/>
  <c r="H46" i="113"/>
  <c r="G47" i="113"/>
  <c r="H47" i="113"/>
  <c r="G48" i="113"/>
  <c r="H48" i="113"/>
  <c r="G49" i="113"/>
  <c r="H49" i="113"/>
  <c r="G50" i="113"/>
  <c r="H50" i="113"/>
  <c r="G51" i="113"/>
  <c r="H51" i="113"/>
  <c r="G52" i="113"/>
  <c r="H52" i="113"/>
  <c r="G53" i="113"/>
  <c r="H53" i="113"/>
  <c r="G54" i="113"/>
  <c r="H54" i="113"/>
  <c r="G55" i="113"/>
  <c r="H55" i="113"/>
  <c r="G56" i="113"/>
  <c r="H56" i="113"/>
  <c r="G57" i="113"/>
  <c r="H57" i="113"/>
  <c r="G58" i="113"/>
  <c r="H58" i="113"/>
  <c r="G59" i="113"/>
  <c r="H59" i="113"/>
  <c r="G60" i="113"/>
  <c r="H60" i="113"/>
  <c r="G61" i="113"/>
  <c r="H61" i="113"/>
  <c r="G62" i="113"/>
  <c r="H62" i="113"/>
  <c r="G63" i="113"/>
  <c r="H63" i="113"/>
  <c r="G64" i="113"/>
  <c r="H64" i="113"/>
  <c r="G65" i="113"/>
  <c r="H65" i="113"/>
  <c r="G66" i="113"/>
  <c r="H66" i="113"/>
  <c r="G67" i="113"/>
  <c r="H67" i="113"/>
  <c r="G68" i="113"/>
  <c r="H68" i="113"/>
  <c r="G69" i="113"/>
  <c r="H69" i="113"/>
  <c r="G70" i="113"/>
  <c r="H70" i="113"/>
  <c r="G71" i="113"/>
  <c r="H71" i="113"/>
  <c r="G72" i="113"/>
  <c r="H72" i="113"/>
  <c r="G73" i="113"/>
  <c r="H73" i="113"/>
  <c r="G74" i="113"/>
  <c r="H74" i="113"/>
  <c r="G75" i="113"/>
  <c r="H75" i="113"/>
  <c r="G76" i="113"/>
  <c r="H76" i="113"/>
  <c r="F33" i="111" l="1"/>
  <c r="F34" i="111"/>
  <c r="F35" i="111"/>
  <c r="F36" i="111"/>
  <c r="F37" i="111"/>
  <c r="F38" i="111"/>
  <c r="F39" i="111"/>
  <c r="F40" i="111"/>
  <c r="F41" i="111"/>
  <c r="F42" i="111"/>
  <c r="F43" i="111"/>
  <c r="F44" i="111"/>
  <c r="F45" i="111"/>
  <c r="F46" i="111"/>
  <c r="F47" i="111"/>
  <c r="F48" i="111"/>
  <c r="F49" i="111"/>
  <c r="F50" i="111"/>
  <c r="F51" i="111"/>
  <c r="F52" i="111"/>
  <c r="F53" i="111"/>
  <c r="F54" i="111"/>
  <c r="F55" i="111"/>
  <c r="F56" i="111"/>
  <c r="F57" i="111"/>
  <c r="F58" i="111"/>
  <c r="F59" i="111"/>
  <c r="F60" i="111"/>
  <c r="F61" i="111"/>
  <c r="F62" i="111"/>
  <c r="F63" i="111"/>
  <c r="F64" i="111"/>
  <c r="F65" i="111"/>
  <c r="F66" i="111"/>
  <c r="F67" i="111"/>
  <c r="F68" i="111"/>
  <c r="F69" i="111"/>
  <c r="F70" i="111"/>
  <c r="F71" i="111"/>
  <c r="F72" i="111"/>
  <c r="F73" i="111"/>
  <c r="F74" i="111"/>
  <c r="F75" i="111"/>
  <c r="F76" i="111"/>
  <c r="G33" i="102"/>
  <c r="H33" i="102"/>
  <c r="G34" i="102"/>
  <c r="H34" i="102"/>
  <c r="G35" i="102"/>
  <c r="H35" i="102"/>
  <c r="G36" i="102"/>
  <c r="H36" i="102"/>
  <c r="G37" i="102"/>
  <c r="H37" i="102"/>
  <c r="G38" i="102"/>
  <c r="H38" i="102"/>
  <c r="G39" i="102"/>
  <c r="H39" i="102"/>
  <c r="G40" i="102"/>
  <c r="H40" i="102"/>
  <c r="G41" i="102"/>
  <c r="H41" i="102"/>
  <c r="G42" i="102"/>
  <c r="H42" i="102"/>
  <c r="G43" i="102"/>
  <c r="H43" i="102"/>
  <c r="G44" i="102"/>
  <c r="H44" i="102"/>
  <c r="G45" i="102"/>
  <c r="H45" i="102"/>
  <c r="G46" i="102"/>
  <c r="H46" i="102"/>
  <c r="G47" i="102"/>
  <c r="H47" i="102"/>
  <c r="G48" i="102"/>
  <c r="H48" i="102"/>
  <c r="G49" i="102"/>
  <c r="H49" i="102"/>
  <c r="G50" i="102"/>
  <c r="H50" i="102"/>
  <c r="G51" i="102"/>
  <c r="H51" i="102"/>
  <c r="G52" i="102"/>
  <c r="H52" i="102"/>
  <c r="G53" i="102"/>
  <c r="H53" i="102"/>
  <c r="G54" i="102"/>
  <c r="H54" i="102"/>
  <c r="G55" i="102"/>
  <c r="H55" i="102"/>
  <c r="G56" i="102"/>
  <c r="H56" i="102"/>
  <c r="G57" i="102"/>
  <c r="H57" i="102"/>
  <c r="G58" i="102"/>
  <c r="H58" i="102"/>
  <c r="G59" i="102"/>
  <c r="H59" i="102"/>
  <c r="G60" i="102"/>
  <c r="H60" i="102"/>
  <c r="G61" i="102"/>
  <c r="H61" i="102"/>
  <c r="G62" i="102"/>
  <c r="H62" i="102"/>
  <c r="G63" i="102"/>
  <c r="H63" i="102"/>
  <c r="G64" i="102"/>
  <c r="H64" i="102"/>
  <c r="G65" i="102"/>
  <c r="H65" i="102"/>
  <c r="G66" i="102"/>
  <c r="H66" i="102"/>
  <c r="G67" i="102"/>
  <c r="H67" i="102"/>
  <c r="G68" i="102"/>
  <c r="H68" i="102"/>
  <c r="G69" i="102"/>
  <c r="H69" i="102"/>
  <c r="G70" i="102"/>
  <c r="H70" i="102"/>
  <c r="G71" i="102"/>
  <c r="H71" i="102"/>
  <c r="G72" i="102"/>
  <c r="H72" i="102"/>
  <c r="G73" i="102"/>
  <c r="H73" i="102"/>
  <c r="G74" i="102"/>
  <c r="H74" i="102"/>
  <c r="G75" i="102"/>
  <c r="H75" i="102"/>
  <c r="G76" i="102"/>
  <c r="H76" i="102"/>
  <c r="F33" i="100" l="1"/>
  <c r="F34" i="100"/>
  <c r="F35" i="100"/>
  <c r="F36" i="100"/>
  <c r="F37" i="100"/>
  <c r="F38" i="100"/>
  <c r="F39" i="100"/>
  <c r="F40" i="100"/>
  <c r="F41" i="100"/>
  <c r="F42" i="100"/>
  <c r="F43" i="100"/>
  <c r="F44" i="100"/>
  <c r="F45" i="100"/>
  <c r="F46" i="100"/>
  <c r="F47" i="100"/>
  <c r="F48" i="100"/>
  <c r="F49" i="100"/>
  <c r="F50" i="100"/>
  <c r="F51" i="100"/>
  <c r="F52" i="100"/>
  <c r="F53" i="100"/>
  <c r="F54" i="100"/>
  <c r="F55" i="100"/>
  <c r="F56" i="100"/>
  <c r="F57" i="100"/>
  <c r="F58" i="100"/>
  <c r="F59" i="100"/>
  <c r="F60" i="100"/>
  <c r="F61" i="100"/>
  <c r="F62" i="100"/>
  <c r="F63" i="100"/>
  <c r="F64" i="100"/>
  <c r="F65" i="100"/>
  <c r="F66" i="100"/>
  <c r="F67" i="100"/>
  <c r="F68" i="100"/>
  <c r="F69" i="100"/>
  <c r="F70" i="100"/>
  <c r="F71" i="100"/>
  <c r="F72" i="100"/>
  <c r="F73" i="100"/>
  <c r="F74" i="100"/>
  <c r="F75" i="100"/>
  <c r="F76" i="100"/>
  <c r="G33" i="90"/>
  <c r="H33" i="90"/>
  <c r="G34" i="90"/>
  <c r="H34" i="90"/>
  <c r="G35" i="90"/>
  <c r="H35" i="90"/>
  <c r="G36" i="90"/>
  <c r="H36" i="90"/>
  <c r="G37" i="90"/>
  <c r="H37" i="90"/>
  <c r="G38" i="90"/>
  <c r="H38" i="90"/>
  <c r="G39" i="90"/>
  <c r="H39" i="90"/>
  <c r="G40" i="90"/>
  <c r="H40" i="90"/>
  <c r="G41" i="90"/>
  <c r="H41" i="90"/>
  <c r="G42" i="90"/>
  <c r="H42" i="90"/>
  <c r="G43" i="90"/>
  <c r="H43" i="90"/>
  <c r="G44" i="90"/>
  <c r="H44" i="90"/>
  <c r="G45" i="90"/>
  <c r="H45" i="90"/>
  <c r="G46" i="90"/>
  <c r="H46" i="90"/>
  <c r="G47" i="90"/>
  <c r="H47" i="90"/>
  <c r="G48" i="90"/>
  <c r="H48" i="90"/>
  <c r="G49" i="90"/>
  <c r="H49" i="90"/>
  <c r="G50" i="90"/>
  <c r="H50" i="90"/>
  <c r="G51" i="90"/>
  <c r="H51" i="90"/>
  <c r="G52" i="90"/>
  <c r="H52" i="90"/>
  <c r="G53" i="90"/>
  <c r="H53" i="90"/>
  <c r="G54" i="90"/>
  <c r="H54" i="90"/>
  <c r="G55" i="90"/>
  <c r="H55" i="90"/>
  <c r="G56" i="90"/>
  <c r="H56" i="90"/>
  <c r="G57" i="90"/>
  <c r="H57" i="90"/>
  <c r="G58" i="90"/>
  <c r="H58" i="90"/>
  <c r="G59" i="90"/>
  <c r="H59" i="90"/>
  <c r="G60" i="90"/>
  <c r="H60" i="90"/>
  <c r="G61" i="90"/>
  <c r="H61" i="90"/>
  <c r="G62" i="90"/>
  <c r="H62" i="90"/>
  <c r="G63" i="90"/>
  <c r="H63" i="90"/>
  <c r="G64" i="90"/>
  <c r="H64" i="90"/>
  <c r="G65" i="90"/>
  <c r="H65" i="90"/>
  <c r="G66" i="90"/>
  <c r="H66" i="90"/>
  <c r="G67" i="90"/>
  <c r="H67" i="90"/>
  <c r="G68" i="90"/>
  <c r="H68" i="90"/>
  <c r="G69" i="90"/>
  <c r="H69" i="90"/>
  <c r="G70" i="90"/>
  <c r="H70" i="90"/>
  <c r="G71" i="90"/>
  <c r="H71" i="90"/>
  <c r="G72" i="90"/>
  <c r="H72" i="90"/>
  <c r="G73" i="90"/>
  <c r="H73" i="90"/>
  <c r="G74" i="90"/>
  <c r="H74" i="90"/>
  <c r="G75" i="90"/>
  <c r="H75" i="90"/>
  <c r="G76" i="90"/>
  <c r="H76" i="90"/>
  <c r="F33" i="88" l="1"/>
  <c r="F34" i="88"/>
  <c r="F35" i="88"/>
  <c r="F36" i="88"/>
  <c r="F37" i="88"/>
  <c r="F38" i="88"/>
  <c r="F39" i="88"/>
  <c r="F40" i="88"/>
  <c r="F41" i="88"/>
  <c r="F42" i="88"/>
  <c r="F43" i="88"/>
  <c r="F44" i="88"/>
  <c r="F45" i="88"/>
  <c r="F46" i="88"/>
  <c r="F47" i="88"/>
  <c r="F48" i="88"/>
  <c r="F49" i="88"/>
  <c r="F50" i="88"/>
  <c r="F51" i="88"/>
  <c r="F52" i="88"/>
  <c r="F53" i="88"/>
  <c r="F54" i="88"/>
  <c r="F55" i="88"/>
  <c r="F56" i="88"/>
  <c r="F57" i="88"/>
  <c r="F58" i="88"/>
  <c r="F59" i="88"/>
  <c r="F60" i="88"/>
  <c r="F61" i="88"/>
  <c r="F62" i="88"/>
  <c r="F63" i="88"/>
  <c r="F64" i="88"/>
  <c r="F65" i="88"/>
  <c r="F66" i="88"/>
  <c r="F67" i="88"/>
  <c r="F68" i="88"/>
  <c r="F69" i="88"/>
  <c r="F70" i="88"/>
  <c r="F71" i="88"/>
  <c r="F72" i="88"/>
  <c r="F73" i="88"/>
  <c r="F74" i="88"/>
  <c r="F75" i="88"/>
  <c r="F76" i="88"/>
  <c r="F77" i="88"/>
  <c r="F78" i="88"/>
  <c r="F79" i="88"/>
  <c r="F80" i="88"/>
  <c r="F81" i="88"/>
  <c r="F82" i="88"/>
  <c r="F83" i="88"/>
  <c r="F84" i="88"/>
  <c r="F85" i="88"/>
  <c r="F86" i="88"/>
  <c r="F87" i="88"/>
  <c r="F88" i="88"/>
  <c r="F89" i="88"/>
  <c r="F90" i="88"/>
  <c r="F91" i="88"/>
  <c r="F92" i="88"/>
  <c r="F93" i="88"/>
  <c r="F94" i="88"/>
  <c r="F95" i="88"/>
  <c r="F96" i="88"/>
  <c r="F97" i="88"/>
  <c r="F98" i="88"/>
  <c r="F99" i="88"/>
  <c r="F100" i="88"/>
  <c r="F101" i="88"/>
  <c r="F102" i="88"/>
  <c r="F103" i="88"/>
  <c r="F104" i="88"/>
  <c r="F105" i="88"/>
  <c r="F106" i="88"/>
  <c r="F107" i="88"/>
  <c r="F108" i="88"/>
  <c r="F109" i="88"/>
  <c r="F110" i="88"/>
  <c r="F111" i="88"/>
  <c r="F112" i="88"/>
  <c r="F113" i="88"/>
  <c r="F114" i="88"/>
  <c r="F115" i="88"/>
  <c r="F116" i="88"/>
  <c r="F117" i="88"/>
  <c r="F118" i="88"/>
  <c r="F119" i="88"/>
  <c r="F120" i="88"/>
  <c r="F121" i="88"/>
  <c r="F122" i="88"/>
  <c r="F123" i="88"/>
  <c r="F124" i="88"/>
  <c r="F125" i="88"/>
  <c r="F126" i="88"/>
  <c r="F127" i="88"/>
  <c r="F128" i="88"/>
  <c r="F129" i="88"/>
  <c r="F130" i="88"/>
  <c r="F131" i="88"/>
  <c r="F132" i="88"/>
  <c r="F133" i="88"/>
  <c r="F134" i="88"/>
  <c r="F135" i="88"/>
  <c r="F136" i="88"/>
  <c r="F137" i="88"/>
  <c r="F138" i="88"/>
  <c r="F139" i="88"/>
  <c r="F140" i="88"/>
  <c r="F141" i="88"/>
  <c r="F142" i="88"/>
  <c r="F143" i="88"/>
  <c r="F144" i="88"/>
  <c r="F145" i="88"/>
  <c r="F146" i="88"/>
  <c r="F147" i="88"/>
  <c r="F148" i="88"/>
  <c r="F149" i="88"/>
  <c r="F150" i="88"/>
  <c r="F151" i="88"/>
  <c r="F152" i="88"/>
  <c r="F153" i="88"/>
  <c r="F154" i="88"/>
  <c r="F155" i="88"/>
  <c r="I3" i="78"/>
  <c r="G33" i="78"/>
  <c r="I33" i="78"/>
  <c r="G34" i="78"/>
  <c r="I34" i="78"/>
  <c r="G35" i="78"/>
  <c r="I35" i="78"/>
  <c r="G36" i="78"/>
  <c r="I36" i="78"/>
  <c r="G37" i="78"/>
  <c r="I37" i="78"/>
  <c r="G38" i="78"/>
  <c r="I38" i="78"/>
  <c r="G39" i="78"/>
  <c r="I39" i="78"/>
  <c r="G40" i="78"/>
  <c r="I40" i="78"/>
  <c r="G41" i="78"/>
  <c r="I41" i="78"/>
  <c r="G42" i="78"/>
  <c r="I42" i="78"/>
  <c r="G43" i="78"/>
  <c r="I43" i="78"/>
  <c r="G44" i="78"/>
  <c r="I44" i="78"/>
  <c r="G45" i="78"/>
  <c r="I45" i="78"/>
  <c r="G46" i="78"/>
  <c r="I46" i="78"/>
  <c r="G47" i="78"/>
  <c r="I47" i="78"/>
  <c r="G48" i="78"/>
  <c r="I48" i="78"/>
  <c r="G49" i="78"/>
  <c r="I49" i="78"/>
  <c r="G50" i="78"/>
  <c r="I50" i="78"/>
  <c r="G51" i="78"/>
  <c r="I51" i="78"/>
  <c r="G52" i="78"/>
  <c r="I52" i="78"/>
  <c r="G53" i="78"/>
  <c r="I53" i="78"/>
  <c r="G54" i="78"/>
  <c r="I54" i="78"/>
  <c r="G55" i="78"/>
  <c r="I55" i="78"/>
  <c r="G56" i="78"/>
  <c r="I56" i="78"/>
  <c r="G57" i="78"/>
  <c r="I57" i="78"/>
  <c r="G58" i="78"/>
  <c r="I58" i="78"/>
  <c r="G59" i="78"/>
  <c r="I59" i="78"/>
  <c r="G60" i="78"/>
  <c r="I60" i="78"/>
  <c r="G61" i="78"/>
  <c r="I61" i="78"/>
  <c r="G62" i="78"/>
  <c r="I62" i="78"/>
  <c r="G63" i="78"/>
  <c r="I63" i="78"/>
  <c r="G64" i="78"/>
  <c r="I64" i="78"/>
  <c r="G65" i="78"/>
  <c r="I65" i="78"/>
  <c r="G66" i="78"/>
  <c r="I66" i="78"/>
  <c r="G67" i="78"/>
  <c r="I67" i="78"/>
  <c r="G68" i="78"/>
  <c r="I68" i="78"/>
  <c r="G69" i="78"/>
  <c r="I69" i="78"/>
  <c r="G70" i="78"/>
  <c r="I70" i="78"/>
  <c r="G71" i="78"/>
  <c r="I71" i="78"/>
  <c r="G72" i="78"/>
  <c r="I72" i="78"/>
  <c r="G73" i="78"/>
  <c r="I73" i="78"/>
  <c r="G74" i="78"/>
  <c r="I74" i="78"/>
  <c r="G75" i="78"/>
  <c r="I75" i="78"/>
  <c r="G76" i="78"/>
  <c r="I76" i="78"/>
  <c r="G77" i="78"/>
  <c r="I77" i="78"/>
  <c r="G78" i="78"/>
  <c r="I78" i="78"/>
  <c r="G79" i="78"/>
  <c r="I79" i="78"/>
  <c r="G80" i="78"/>
  <c r="I80" i="78"/>
  <c r="G81" i="78"/>
  <c r="I81" i="78"/>
  <c r="G82" i="78"/>
  <c r="I82" i="78"/>
  <c r="G83" i="78"/>
  <c r="I83" i="78"/>
  <c r="G84" i="78"/>
  <c r="I84" i="78"/>
  <c r="G85" i="78"/>
  <c r="I85" i="78"/>
  <c r="G86" i="78"/>
  <c r="I86" i="78"/>
  <c r="G87" i="78"/>
  <c r="I87" i="78"/>
  <c r="G88" i="78"/>
  <c r="I88" i="78"/>
  <c r="G89" i="78"/>
  <c r="I89" i="78"/>
  <c r="G90" i="78"/>
  <c r="I90" i="78"/>
  <c r="G91" i="78"/>
  <c r="I91" i="78"/>
  <c r="G92" i="78"/>
  <c r="I92" i="78"/>
  <c r="G93" i="78"/>
  <c r="I93" i="78"/>
  <c r="G94" i="78"/>
  <c r="I94" i="78"/>
  <c r="G95" i="78"/>
  <c r="I95" i="78"/>
  <c r="G96" i="78"/>
  <c r="I96" i="78"/>
  <c r="G97" i="78"/>
  <c r="I97" i="78"/>
  <c r="G98" i="78"/>
  <c r="I98" i="78"/>
  <c r="G99" i="78"/>
  <c r="I99" i="78"/>
  <c r="G100" i="78"/>
  <c r="I100" i="78"/>
  <c r="G101" i="78"/>
  <c r="I101" i="78"/>
  <c r="G102" i="78"/>
  <c r="I102" i="78"/>
  <c r="G103" i="78"/>
  <c r="I103" i="78"/>
  <c r="G104" i="78"/>
  <c r="I104" i="78"/>
  <c r="G105" i="78"/>
  <c r="I105" i="78"/>
  <c r="G106" i="78"/>
  <c r="I106" i="78"/>
  <c r="G107" i="78"/>
  <c r="I107" i="78"/>
  <c r="G108" i="78"/>
  <c r="I108" i="78"/>
  <c r="G109" i="78"/>
  <c r="I109" i="78"/>
  <c r="G110" i="78"/>
  <c r="I110" i="78"/>
  <c r="G111" i="78"/>
  <c r="I111" i="78"/>
  <c r="G112" i="78"/>
  <c r="I112" i="78"/>
  <c r="G113" i="78"/>
  <c r="I113" i="78"/>
  <c r="G114" i="78"/>
  <c r="I114" i="78"/>
  <c r="G115" i="78"/>
  <c r="I115" i="78"/>
  <c r="G116" i="78"/>
  <c r="I116" i="78"/>
  <c r="G117" i="78"/>
  <c r="I117" i="78"/>
  <c r="G118" i="78"/>
  <c r="I118" i="78"/>
  <c r="G119" i="78"/>
  <c r="I119" i="78"/>
  <c r="G120" i="78"/>
  <c r="I120" i="78"/>
  <c r="G121" i="78"/>
  <c r="I121" i="78"/>
  <c r="G122" i="78"/>
  <c r="I122" i="78"/>
  <c r="G123" i="78"/>
  <c r="I123" i="78"/>
  <c r="G124" i="78"/>
  <c r="I124" i="78"/>
  <c r="G125" i="78"/>
  <c r="I125" i="78"/>
  <c r="G126" i="78"/>
  <c r="I126" i="78"/>
  <c r="G127" i="78"/>
  <c r="I127" i="78"/>
  <c r="G128" i="78"/>
  <c r="I128" i="78"/>
  <c r="G129" i="78"/>
  <c r="I129" i="78"/>
  <c r="G130" i="78"/>
  <c r="I130" i="78"/>
  <c r="G131" i="78"/>
  <c r="I131" i="78"/>
  <c r="G132" i="78"/>
  <c r="I132" i="78"/>
  <c r="G133" i="78"/>
  <c r="I133" i="78"/>
  <c r="G134" i="78"/>
  <c r="I134" i="78"/>
  <c r="G135" i="78"/>
  <c r="I135" i="78"/>
  <c r="G136" i="78"/>
  <c r="I136" i="78"/>
  <c r="G137" i="78"/>
  <c r="I137" i="78"/>
  <c r="G138" i="78"/>
  <c r="I138" i="78"/>
  <c r="G139" i="78"/>
  <c r="I139" i="78"/>
  <c r="G140" i="78"/>
  <c r="I140" i="78"/>
  <c r="G141" i="78"/>
  <c r="I141" i="78"/>
  <c r="G142" i="78"/>
  <c r="I142" i="78"/>
  <c r="G143" i="78"/>
  <c r="I143" i="78"/>
  <c r="G144" i="78"/>
  <c r="I144" i="78"/>
  <c r="G145" i="78"/>
  <c r="I145" i="78"/>
  <c r="G146" i="78"/>
  <c r="I146" i="78"/>
  <c r="G147" i="78"/>
  <c r="I147" i="78"/>
  <c r="G148" i="78"/>
  <c r="I148" i="78"/>
  <c r="G149" i="78"/>
  <c r="I149" i="78"/>
  <c r="G150" i="78"/>
  <c r="I150" i="78"/>
  <c r="G151" i="78"/>
  <c r="I151" i="78"/>
  <c r="G152" i="78"/>
  <c r="I152" i="78"/>
  <c r="G153" i="78"/>
  <c r="I153" i="78"/>
  <c r="G154" i="78"/>
  <c r="I154" i="78"/>
  <c r="G155" i="78"/>
  <c r="I155" i="78"/>
  <c r="I3" i="72" l="1"/>
  <c r="G33" i="72"/>
  <c r="I33" i="72"/>
  <c r="G34" i="72"/>
  <c r="I34" i="72"/>
  <c r="G35" i="72"/>
  <c r="I35" i="72"/>
  <c r="G36" i="72"/>
  <c r="I36" i="72"/>
  <c r="G37" i="72"/>
  <c r="I37" i="72"/>
  <c r="G38" i="72"/>
  <c r="I38" i="72"/>
  <c r="G39" i="72"/>
  <c r="I39" i="72"/>
  <c r="G40" i="72"/>
  <c r="I40" i="72"/>
  <c r="G41" i="72"/>
  <c r="I41" i="72"/>
  <c r="G42" i="72"/>
  <c r="I42" i="72"/>
  <c r="G43" i="72"/>
  <c r="I43" i="72"/>
  <c r="G44" i="72"/>
  <c r="I44" i="72"/>
  <c r="G45" i="72"/>
  <c r="I45" i="72"/>
  <c r="G46" i="72"/>
  <c r="I46" i="72"/>
  <c r="G47" i="72"/>
  <c r="I47" i="72"/>
  <c r="G48" i="72"/>
  <c r="I48" i="72"/>
  <c r="G49" i="72"/>
  <c r="I49" i="72"/>
  <c r="G50" i="72"/>
  <c r="I50" i="72"/>
  <c r="G51" i="72"/>
  <c r="I51" i="72"/>
  <c r="G52" i="72"/>
  <c r="I52" i="72"/>
  <c r="G53" i="72"/>
  <c r="I53" i="72"/>
  <c r="G54" i="72"/>
  <c r="I54" i="72"/>
  <c r="G55" i="72"/>
  <c r="I55" i="72"/>
  <c r="G56" i="72"/>
  <c r="I56" i="72"/>
  <c r="G57" i="72"/>
  <c r="I57" i="72"/>
  <c r="G58" i="72"/>
  <c r="I58" i="72"/>
  <c r="G59" i="72"/>
  <c r="I59" i="72"/>
  <c r="G60" i="72"/>
  <c r="I60" i="72"/>
  <c r="G61" i="72"/>
  <c r="I61" i="72"/>
  <c r="G62" i="72"/>
  <c r="I62" i="72"/>
  <c r="G63" i="72"/>
  <c r="I63" i="72"/>
  <c r="G64" i="72"/>
  <c r="I64" i="72"/>
  <c r="G65" i="72"/>
  <c r="I65" i="72"/>
  <c r="G66" i="72"/>
  <c r="I66" i="72"/>
  <c r="G67" i="72"/>
  <c r="I67" i="72"/>
  <c r="G68" i="72"/>
  <c r="I68" i="72"/>
  <c r="G69" i="72"/>
  <c r="I69" i="72"/>
  <c r="G70" i="72"/>
  <c r="I70" i="72"/>
  <c r="G71" i="72"/>
  <c r="I71" i="72"/>
  <c r="G72" i="72"/>
  <c r="I72" i="72"/>
  <c r="G73" i="72"/>
  <c r="I73" i="72"/>
  <c r="G74" i="72"/>
  <c r="I74" i="72"/>
  <c r="G75" i="72"/>
  <c r="I75" i="72"/>
  <c r="G76" i="72"/>
  <c r="I76" i="72"/>
  <c r="G77" i="72"/>
  <c r="I77" i="72"/>
  <c r="G78" i="72"/>
  <c r="I78" i="72"/>
  <c r="G79" i="72"/>
  <c r="I79" i="72"/>
  <c r="G80" i="72"/>
  <c r="I80" i="72"/>
  <c r="G81" i="72"/>
  <c r="I81" i="72"/>
  <c r="G82" i="72"/>
  <c r="I82" i="72"/>
  <c r="G83" i="72"/>
  <c r="I83" i="72"/>
  <c r="G84" i="72"/>
  <c r="I84" i="72"/>
  <c r="G85" i="72"/>
  <c r="I85" i="72"/>
  <c r="G86" i="72"/>
  <c r="I86" i="72"/>
  <c r="G87" i="72"/>
  <c r="I87" i="72"/>
  <c r="G88" i="72"/>
  <c r="I88" i="72"/>
  <c r="G89" i="72"/>
  <c r="I89" i="72"/>
  <c r="G90" i="72"/>
  <c r="I90" i="72"/>
  <c r="G91" i="72"/>
  <c r="I91" i="72"/>
  <c r="G92" i="72"/>
  <c r="I92" i="72"/>
  <c r="G93" i="72"/>
  <c r="I93" i="72"/>
  <c r="G94" i="72"/>
  <c r="I94" i="72"/>
  <c r="G95" i="72"/>
  <c r="I95" i="72"/>
  <c r="G96" i="72"/>
  <c r="I96" i="72"/>
  <c r="G97" i="72"/>
  <c r="I97" i="72"/>
  <c r="G98" i="72"/>
  <c r="I98" i="72"/>
  <c r="G99" i="72"/>
  <c r="I99" i="72"/>
  <c r="G100" i="72"/>
  <c r="I100" i="72"/>
  <c r="G101" i="72"/>
  <c r="I101" i="72"/>
  <c r="G102" i="72"/>
  <c r="I102" i="72"/>
  <c r="G103" i="72"/>
  <c r="I103" i="72"/>
  <c r="G104" i="72"/>
  <c r="I104" i="72"/>
  <c r="G105" i="72"/>
  <c r="I105" i="72"/>
  <c r="G106" i="72"/>
  <c r="I106" i="72"/>
  <c r="G107" i="72"/>
  <c r="I107" i="72"/>
  <c r="G108" i="72"/>
  <c r="I108" i="72"/>
  <c r="G109" i="72"/>
  <c r="I109" i="72"/>
  <c r="G110" i="72"/>
  <c r="I110" i="72"/>
  <c r="G111" i="72"/>
  <c r="I111" i="72"/>
  <c r="G112" i="72"/>
  <c r="I112" i="72"/>
  <c r="G113" i="72"/>
  <c r="I113" i="72"/>
  <c r="G114" i="72"/>
  <c r="I114" i="72"/>
  <c r="G115" i="72"/>
  <c r="I115" i="72"/>
  <c r="G116" i="72"/>
  <c r="I116" i="72"/>
  <c r="G117" i="72"/>
  <c r="I117" i="72"/>
  <c r="G118" i="72"/>
  <c r="I118" i="72"/>
  <c r="G119" i="72"/>
  <c r="I119" i="72"/>
  <c r="G120" i="72"/>
  <c r="I120" i="72"/>
  <c r="G121" i="72"/>
  <c r="I121" i="72"/>
  <c r="G122" i="72"/>
  <c r="I122" i="72"/>
  <c r="G123" i="72"/>
  <c r="I123" i="72"/>
  <c r="G124" i="72"/>
  <c r="I124" i="72"/>
  <c r="G125" i="72"/>
  <c r="I125" i="72"/>
  <c r="G126" i="72"/>
  <c r="I126" i="72"/>
  <c r="G127" i="72"/>
  <c r="I127" i="72"/>
  <c r="G128" i="72"/>
  <c r="I128" i="72"/>
  <c r="G129" i="72"/>
  <c r="I129" i="72"/>
  <c r="G130" i="72"/>
  <c r="I130" i="72"/>
  <c r="G131" i="72"/>
  <c r="I131" i="72"/>
  <c r="G132" i="72"/>
  <c r="I132" i="72"/>
  <c r="G133" i="72"/>
  <c r="I133" i="72"/>
  <c r="G134" i="72"/>
  <c r="I134" i="72"/>
  <c r="G135" i="72"/>
  <c r="I135" i="72"/>
  <c r="G136" i="72"/>
  <c r="I136" i="72"/>
  <c r="G137" i="72"/>
  <c r="I137" i="72"/>
  <c r="G138" i="72"/>
  <c r="I138" i="72"/>
  <c r="G139" i="72"/>
  <c r="I139" i="72"/>
  <c r="G140" i="72"/>
  <c r="I140" i="72"/>
  <c r="G141" i="72"/>
  <c r="I141" i="72"/>
  <c r="G142" i="72"/>
  <c r="I142" i="72"/>
  <c r="G143" i="72"/>
  <c r="I143" i="72"/>
  <c r="G144" i="72"/>
  <c r="I144" i="72"/>
  <c r="G145" i="72"/>
  <c r="I145" i="72"/>
  <c r="G146" i="72"/>
  <c r="I146" i="72"/>
  <c r="G147" i="72"/>
  <c r="I147" i="72"/>
  <c r="G148" i="72"/>
  <c r="I148" i="72"/>
  <c r="G149" i="72"/>
  <c r="I149" i="72"/>
  <c r="G150" i="72"/>
  <c r="I150" i="72"/>
  <c r="G151" i="72"/>
  <c r="I151" i="72"/>
  <c r="G152" i="72"/>
  <c r="I152" i="72"/>
  <c r="G153" i="72"/>
  <c r="I153" i="72"/>
  <c r="G154" i="72"/>
  <c r="I154" i="72"/>
  <c r="G155" i="72"/>
  <c r="I155" i="72"/>
  <c r="F33" i="70" l="1"/>
  <c r="F34" i="70"/>
  <c r="F35" i="70"/>
  <c r="F36" i="70"/>
  <c r="F37" i="70"/>
  <c r="F38" i="70"/>
  <c r="F39" i="70"/>
  <c r="F40" i="70"/>
  <c r="F41" i="70"/>
  <c r="F42" i="70"/>
  <c r="F43" i="70"/>
  <c r="F44" i="70"/>
  <c r="F45" i="70"/>
  <c r="F46" i="70"/>
  <c r="F47" i="70"/>
  <c r="F48" i="70"/>
  <c r="F49" i="70"/>
  <c r="F50" i="70"/>
  <c r="F51" i="70"/>
  <c r="F52" i="70"/>
  <c r="F53" i="70"/>
  <c r="F54" i="70"/>
  <c r="F55" i="70"/>
  <c r="F56" i="70"/>
  <c r="F57" i="70"/>
  <c r="F58" i="70"/>
  <c r="F59" i="70"/>
  <c r="F60" i="70"/>
  <c r="F61" i="70"/>
  <c r="F62" i="70"/>
  <c r="F63" i="70"/>
  <c r="F64" i="70"/>
  <c r="F65" i="70"/>
  <c r="F66" i="70"/>
  <c r="F67" i="70"/>
  <c r="F68" i="70"/>
  <c r="F69" i="70"/>
  <c r="F70" i="70"/>
  <c r="F71" i="70"/>
  <c r="F72" i="70"/>
  <c r="F73" i="70"/>
  <c r="F74" i="70"/>
  <c r="F75" i="70"/>
  <c r="F76" i="70"/>
  <c r="G33" i="61"/>
  <c r="H33" i="61"/>
  <c r="G34" i="61"/>
  <c r="H34" i="61"/>
  <c r="G35" i="61"/>
  <c r="H35" i="61"/>
  <c r="G36" i="61"/>
  <c r="H36" i="61"/>
  <c r="G37" i="61"/>
  <c r="H37" i="61"/>
  <c r="G38" i="61"/>
  <c r="H38" i="61"/>
  <c r="G39" i="61"/>
  <c r="H39" i="61"/>
  <c r="G40" i="61"/>
  <c r="H40" i="61"/>
  <c r="G41" i="61"/>
  <c r="H41" i="61"/>
  <c r="G42" i="61"/>
  <c r="H42" i="61"/>
  <c r="G43" i="61"/>
  <c r="H43" i="61"/>
  <c r="G44" i="61"/>
  <c r="H44" i="61"/>
  <c r="G45" i="61"/>
  <c r="H45" i="61"/>
  <c r="G46" i="61"/>
  <c r="H46" i="61"/>
  <c r="G47" i="61"/>
  <c r="H47" i="61"/>
  <c r="G48" i="61"/>
  <c r="H48" i="61"/>
  <c r="G49" i="61"/>
  <c r="H49" i="61"/>
  <c r="G50" i="61"/>
  <c r="H50" i="61"/>
  <c r="G51" i="61"/>
  <c r="H51" i="61"/>
  <c r="G52" i="61"/>
  <c r="H52" i="61"/>
  <c r="G53" i="61"/>
  <c r="H53" i="61"/>
  <c r="G54" i="61"/>
  <c r="H54" i="61"/>
  <c r="G55" i="61"/>
  <c r="H55" i="61"/>
  <c r="G56" i="61"/>
  <c r="H56" i="61"/>
  <c r="G57" i="61"/>
  <c r="H57" i="61"/>
  <c r="G58" i="61"/>
  <c r="H58" i="61"/>
  <c r="G59" i="61"/>
  <c r="H59" i="61"/>
  <c r="G60" i="61"/>
  <c r="H60" i="61"/>
  <c r="G61" i="61"/>
  <c r="H61" i="61"/>
  <c r="G62" i="61"/>
  <c r="H62" i="61"/>
  <c r="G63" i="61"/>
  <c r="H63" i="61"/>
  <c r="G64" i="61"/>
  <c r="H64" i="61"/>
  <c r="G65" i="61"/>
  <c r="H65" i="61"/>
  <c r="G66" i="61"/>
  <c r="H66" i="61"/>
  <c r="G67" i="61"/>
  <c r="H67" i="61"/>
  <c r="G68" i="61"/>
  <c r="H68" i="61"/>
  <c r="G69" i="61"/>
  <c r="H69" i="61"/>
  <c r="G70" i="61"/>
  <c r="H70" i="61"/>
  <c r="G71" i="61"/>
  <c r="H71" i="61"/>
  <c r="G72" i="61"/>
  <c r="H72" i="61"/>
  <c r="G73" i="61"/>
  <c r="H73" i="61"/>
  <c r="G74" i="61"/>
  <c r="H74" i="61"/>
  <c r="G75" i="61"/>
  <c r="H75" i="61"/>
  <c r="G76" i="61"/>
  <c r="H76" i="61"/>
  <c r="F33" i="60" l="1"/>
  <c r="F34" i="60"/>
  <c r="F35" i="60"/>
  <c r="F36" i="60"/>
  <c r="F37" i="60"/>
  <c r="F38" i="60"/>
  <c r="F39" i="60"/>
  <c r="F40" i="60"/>
  <c r="F41" i="60"/>
  <c r="F42" i="60"/>
  <c r="F43" i="60"/>
  <c r="F44" i="60"/>
  <c r="F45" i="60"/>
  <c r="F46" i="60"/>
  <c r="F47" i="60"/>
  <c r="F48" i="60"/>
  <c r="F49" i="60"/>
  <c r="F50" i="60"/>
  <c r="F51" i="60"/>
  <c r="F52" i="60"/>
  <c r="F53" i="60"/>
  <c r="F54" i="60"/>
  <c r="F55" i="60"/>
  <c r="F56" i="60"/>
  <c r="F57" i="60"/>
  <c r="F58" i="60"/>
  <c r="F59" i="60"/>
  <c r="F60" i="60"/>
  <c r="F61" i="60"/>
  <c r="F62" i="60"/>
  <c r="F63" i="60"/>
  <c r="F64" i="60"/>
  <c r="F65" i="60"/>
  <c r="F66" i="60"/>
  <c r="F67" i="60"/>
  <c r="F68" i="60"/>
  <c r="F69" i="60"/>
  <c r="F70" i="60"/>
  <c r="F71" i="60"/>
  <c r="F72" i="60"/>
  <c r="F73" i="60"/>
  <c r="F74" i="60"/>
  <c r="F75" i="60"/>
  <c r="F76" i="60"/>
  <c r="G33" i="51"/>
  <c r="H33" i="51"/>
  <c r="G34" i="51"/>
  <c r="H34" i="51"/>
  <c r="G35" i="51"/>
  <c r="H35" i="51"/>
  <c r="G36" i="51"/>
  <c r="H36" i="51"/>
  <c r="G37" i="51"/>
  <c r="H37" i="51"/>
  <c r="G38" i="51"/>
  <c r="H38" i="51"/>
  <c r="G39" i="51"/>
  <c r="H39" i="51"/>
  <c r="G40" i="51"/>
  <c r="H40" i="51"/>
  <c r="G41" i="51"/>
  <c r="H41" i="51"/>
  <c r="G42" i="51"/>
  <c r="H42" i="51"/>
  <c r="G43" i="51"/>
  <c r="H43" i="51"/>
  <c r="G44" i="51"/>
  <c r="H44" i="51"/>
  <c r="G45" i="51"/>
  <c r="H45" i="51"/>
  <c r="G46" i="51"/>
  <c r="H46" i="51"/>
  <c r="G47" i="51"/>
  <c r="H47" i="51"/>
  <c r="G48" i="51"/>
  <c r="H48" i="51"/>
  <c r="G49" i="51"/>
  <c r="H49" i="51"/>
  <c r="G50" i="51"/>
  <c r="H50" i="51"/>
  <c r="G51" i="51"/>
  <c r="H51" i="51"/>
  <c r="G52" i="51"/>
  <c r="H52" i="51"/>
  <c r="G53" i="51"/>
  <c r="H53" i="51"/>
  <c r="G54" i="51"/>
  <c r="H54" i="51"/>
  <c r="G55" i="51"/>
  <c r="H55" i="51"/>
  <c r="G56" i="51"/>
  <c r="H56" i="51"/>
  <c r="G57" i="51"/>
  <c r="H57" i="51"/>
  <c r="G58" i="51"/>
  <c r="H58" i="51"/>
  <c r="G59" i="51"/>
  <c r="H59" i="51"/>
  <c r="G60" i="51"/>
  <c r="H60" i="51"/>
  <c r="G61" i="51"/>
  <c r="H61" i="51"/>
  <c r="G62" i="51"/>
  <c r="H62" i="51"/>
  <c r="G63" i="51"/>
  <c r="H63" i="51"/>
  <c r="G64" i="51"/>
  <c r="H64" i="51"/>
  <c r="G65" i="51"/>
  <c r="H65" i="51"/>
  <c r="G66" i="51"/>
  <c r="H66" i="51"/>
  <c r="G67" i="51"/>
  <c r="H67" i="51"/>
  <c r="G68" i="51"/>
  <c r="H68" i="51"/>
  <c r="G69" i="51"/>
  <c r="H69" i="51"/>
  <c r="G70" i="51"/>
  <c r="H70" i="51"/>
  <c r="G71" i="51"/>
  <c r="H71" i="51"/>
  <c r="G72" i="51"/>
  <c r="H72" i="51"/>
  <c r="G73" i="51"/>
  <c r="H73" i="51"/>
  <c r="G74" i="51"/>
  <c r="H74" i="51"/>
  <c r="G75" i="51"/>
  <c r="H75" i="51"/>
  <c r="G76" i="51"/>
  <c r="H76" i="51"/>
  <c r="F33" i="49" l="1"/>
  <c r="F34" i="49"/>
  <c r="F35" i="49"/>
  <c r="F36" i="49"/>
  <c r="F37" i="49"/>
  <c r="F38" i="49"/>
  <c r="F39" i="49"/>
  <c r="F40" i="49"/>
  <c r="F41" i="49"/>
  <c r="F42" i="49"/>
  <c r="F43" i="49"/>
  <c r="F44" i="49"/>
  <c r="F45" i="49"/>
  <c r="F46" i="49"/>
  <c r="F47" i="49"/>
  <c r="F48" i="49"/>
  <c r="F49" i="49"/>
  <c r="F50" i="49"/>
  <c r="F51" i="49"/>
  <c r="F52" i="49"/>
  <c r="F53" i="49"/>
  <c r="F54" i="49"/>
  <c r="F55" i="49"/>
  <c r="F56" i="49"/>
  <c r="F57" i="49"/>
  <c r="F58" i="49"/>
  <c r="F59" i="49"/>
  <c r="F60" i="49"/>
  <c r="F61" i="49"/>
  <c r="F62" i="49"/>
  <c r="F63" i="49"/>
  <c r="F64" i="49"/>
  <c r="F65" i="49"/>
  <c r="F66" i="49"/>
  <c r="F67" i="49"/>
  <c r="F68" i="49"/>
  <c r="F69" i="49"/>
  <c r="F70" i="49"/>
  <c r="F71" i="49"/>
  <c r="F72" i="49"/>
  <c r="F73" i="49"/>
  <c r="F74" i="49"/>
  <c r="F75" i="49"/>
  <c r="F76" i="49"/>
  <c r="G33" i="40"/>
  <c r="H33" i="40"/>
  <c r="G34" i="40"/>
  <c r="H34" i="40"/>
  <c r="G35" i="40"/>
  <c r="H35" i="40"/>
  <c r="G36" i="40"/>
  <c r="H36" i="40"/>
  <c r="G37" i="40"/>
  <c r="H37" i="40"/>
  <c r="G38" i="40"/>
  <c r="H38" i="40"/>
  <c r="G39" i="40"/>
  <c r="H39" i="40"/>
  <c r="G40" i="40"/>
  <c r="H40" i="40"/>
  <c r="G41" i="40"/>
  <c r="H41" i="40"/>
  <c r="G42" i="40"/>
  <c r="H42" i="40"/>
  <c r="G43" i="40"/>
  <c r="H43" i="40"/>
  <c r="G44" i="40"/>
  <c r="H44" i="40"/>
  <c r="G45" i="40"/>
  <c r="H45" i="40"/>
  <c r="G46" i="40"/>
  <c r="H46" i="40"/>
  <c r="G47" i="40"/>
  <c r="H47" i="40"/>
  <c r="G48" i="40"/>
  <c r="H48" i="40"/>
  <c r="G49" i="40"/>
  <c r="H49" i="40"/>
  <c r="G50" i="40"/>
  <c r="H50" i="40"/>
  <c r="G51" i="40"/>
  <c r="H51" i="40"/>
  <c r="G52" i="40"/>
  <c r="H52" i="40"/>
  <c r="G53" i="40"/>
  <c r="H53" i="40"/>
  <c r="G54" i="40"/>
  <c r="H54" i="40"/>
  <c r="G55" i="40"/>
  <c r="H55" i="40"/>
  <c r="G56" i="40"/>
  <c r="H56" i="40"/>
  <c r="G57" i="40"/>
  <c r="H57" i="40"/>
  <c r="G58" i="40"/>
  <c r="H58" i="40"/>
  <c r="G59" i="40"/>
  <c r="H59" i="40"/>
  <c r="G60" i="40"/>
  <c r="H60" i="40"/>
  <c r="G61" i="40"/>
  <c r="H61" i="40"/>
  <c r="G62" i="40"/>
  <c r="H62" i="40"/>
  <c r="G63" i="40"/>
  <c r="H63" i="40"/>
  <c r="G64" i="40"/>
  <c r="H64" i="40"/>
  <c r="G65" i="40"/>
  <c r="H65" i="40"/>
  <c r="G66" i="40"/>
  <c r="H66" i="40"/>
  <c r="G67" i="40"/>
  <c r="H67" i="40"/>
  <c r="G68" i="40"/>
  <c r="H68" i="40"/>
  <c r="G69" i="40"/>
  <c r="H69" i="40"/>
  <c r="G70" i="40"/>
  <c r="H70" i="40"/>
  <c r="G71" i="40"/>
  <c r="H71" i="40"/>
  <c r="G72" i="40"/>
  <c r="H72" i="40"/>
  <c r="G73" i="40"/>
  <c r="H73" i="40"/>
  <c r="G74" i="40"/>
  <c r="H74" i="40"/>
  <c r="G75" i="40"/>
  <c r="H75" i="40"/>
  <c r="G76" i="40"/>
  <c r="H76" i="40"/>
  <c r="F33" i="38" l="1"/>
  <c r="F34" i="38"/>
  <c r="F35" i="38"/>
  <c r="F36" i="38"/>
  <c r="F37" i="38"/>
  <c r="F38" i="38"/>
  <c r="F39" i="38"/>
  <c r="F40" i="38"/>
  <c r="F41" i="38"/>
  <c r="F42" i="38"/>
  <c r="F43" i="38"/>
  <c r="F44" i="38"/>
  <c r="F45" i="38"/>
  <c r="F46" i="38"/>
  <c r="F47" i="38"/>
  <c r="F48" i="38"/>
  <c r="F49" i="38"/>
  <c r="F50" i="38"/>
  <c r="F51" i="38"/>
  <c r="F52" i="38"/>
  <c r="F53" i="38"/>
  <c r="F54" i="38"/>
  <c r="F55" i="38"/>
  <c r="F56" i="38"/>
  <c r="F57" i="38"/>
  <c r="F58" i="38"/>
  <c r="F59" i="38"/>
  <c r="F60" i="38"/>
  <c r="F61" i="38"/>
  <c r="F62" i="38"/>
  <c r="F63" i="38"/>
  <c r="F64" i="38"/>
  <c r="F65" i="38"/>
  <c r="F66" i="38"/>
  <c r="F67" i="38"/>
  <c r="F68" i="38"/>
  <c r="F69" i="38"/>
  <c r="F70" i="38"/>
  <c r="F71" i="38"/>
  <c r="F72" i="38"/>
  <c r="F73" i="38"/>
  <c r="F74" i="38"/>
  <c r="F75" i="38"/>
  <c r="F76" i="38"/>
  <c r="G33" i="29"/>
  <c r="H33" i="29"/>
  <c r="G34" i="29"/>
  <c r="H34" i="29"/>
  <c r="G35" i="29"/>
  <c r="H35" i="29"/>
  <c r="G36" i="29"/>
  <c r="H36" i="29"/>
  <c r="G37" i="29"/>
  <c r="H37" i="29"/>
  <c r="G38" i="29"/>
  <c r="H38" i="29"/>
  <c r="G39" i="29"/>
  <c r="H39" i="29"/>
  <c r="G40" i="29"/>
  <c r="H40" i="29"/>
  <c r="G41" i="29"/>
  <c r="H41" i="29"/>
  <c r="G42" i="29"/>
  <c r="H42" i="29"/>
  <c r="G43" i="29"/>
  <c r="H43" i="29"/>
  <c r="G44" i="29"/>
  <c r="H44" i="29"/>
  <c r="G45" i="29"/>
  <c r="H45" i="29"/>
  <c r="G46" i="29"/>
  <c r="H46" i="29"/>
  <c r="G47" i="29"/>
  <c r="H47" i="29"/>
  <c r="G48" i="29"/>
  <c r="H48" i="29"/>
  <c r="G49" i="29"/>
  <c r="H49" i="29"/>
  <c r="G50" i="29"/>
  <c r="H50" i="29"/>
  <c r="G51" i="29"/>
  <c r="H51" i="29"/>
  <c r="G52" i="29"/>
  <c r="H52" i="29"/>
  <c r="G53" i="29"/>
  <c r="H53" i="29"/>
  <c r="G54" i="29"/>
  <c r="H54" i="29"/>
  <c r="G55" i="29"/>
  <c r="H55" i="29"/>
  <c r="G56" i="29"/>
  <c r="H56" i="29"/>
  <c r="G57" i="29"/>
  <c r="H57" i="29"/>
  <c r="G58" i="29"/>
  <c r="H58" i="29"/>
  <c r="G59" i="29"/>
  <c r="H59" i="29"/>
  <c r="G60" i="29"/>
  <c r="H60" i="29"/>
  <c r="G61" i="29"/>
  <c r="H61" i="29"/>
  <c r="G62" i="29"/>
  <c r="H62" i="29"/>
  <c r="G63" i="29"/>
  <c r="H63" i="29"/>
  <c r="G64" i="29"/>
  <c r="H64" i="29"/>
  <c r="G65" i="29"/>
  <c r="H65" i="29"/>
  <c r="G66" i="29"/>
  <c r="H66" i="29"/>
  <c r="G67" i="29"/>
  <c r="H67" i="29"/>
  <c r="G68" i="29"/>
  <c r="H68" i="29"/>
  <c r="G69" i="29"/>
  <c r="H69" i="29"/>
  <c r="G70" i="29"/>
  <c r="H70" i="29"/>
  <c r="G71" i="29"/>
  <c r="H71" i="29"/>
  <c r="G72" i="29"/>
  <c r="H72" i="29"/>
  <c r="G73" i="29"/>
  <c r="H73" i="29"/>
  <c r="G74" i="29"/>
  <c r="H74" i="29"/>
  <c r="G75" i="29"/>
  <c r="H75" i="29"/>
  <c r="G76" i="29"/>
  <c r="H76" i="29"/>
</calcChain>
</file>

<file path=xl/sharedStrings.xml><?xml version="1.0" encoding="utf-8"?>
<sst xmlns="http://schemas.openxmlformats.org/spreadsheetml/2006/main" count="2811" uniqueCount="267">
  <si>
    <t>Single search term</t>
  </si>
  <si>
    <t>First peak observed / searches began</t>
  </si>
  <si>
    <t>Second peak observed (Major peak- 100 points)</t>
  </si>
  <si>
    <t>Any subsequent peaks</t>
  </si>
  <si>
    <t>Coronavirus</t>
  </si>
  <si>
    <t>22 March to 1st April (100 points on 28 March)</t>
  </si>
  <si>
    <t>Around 13 April and 24 April</t>
  </si>
  <si>
    <t>Corona</t>
  </si>
  <si>
    <t>Searches began around 29-30 Jan</t>
  </si>
  <si>
    <t>23rd March</t>
  </si>
  <si>
    <t>No</t>
  </si>
  <si>
    <t xml:space="preserve"> Covid 19</t>
  </si>
  <si>
    <t>March 4th</t>
  </si>
  <si>
    <t>April 2nd (29 March to 7th April)</t>
  </si>
  <si>
    <t xml:space="preserve"> Covid</t>
  </si>
  <si>
    <t>March 5th</t>
  </si>
  <si>
    <t>March 28 (25 March to 7 April)</t>
  </si>
  <si>
    <t>Mask</t>
  </si>
  <si>
    <t xml:space="preserve">March 4th </t>
  </si>
  <si>
    <t>Sanitizer</t>
  </si>
  <si>
    <t>Social distancing</t>
  </si>
  <si>
    <t>None</t>
  </si>
  <si>
    <t>Handwash</t>
  </si>
  <si>
    <t>1st week of jan.remained constant at low search between 10-20 points till feb end</t>
  </si>
  <si>
    <t>Soap</t>
  </si>
  <si>
    <t>Constant between 40-60 points from Jan to Feb end</t>
  </si>
  <si>
    <t>March 3rd, 28 March, Major peak on 13 May (100 points</t>
  </si>
  <si>
    <t xml:space="preserve">Fever </t>
  </si>
  <si>
    <t>Constant between 40-60 points from Jan to March 9th</t>
  </si>
  <si>
    <t>Cough</t>
  </si>
  <si>
    <t>Constant between 30-60 points from Jan to March 13th</t>
  </si>
  <si>
    <t>Lockdown</t>
  </si>
  <si>
    <t>May 1, May 17</t>
  </si>
  <si>
    <t> Quarantine</t>
  </si>
  <si>
    <t>Curfew</t>
  </si>
  <si>
    <t>Khansi</t>
  </si>
  <si>
    <t>Constant between 20-60 points from Jan to March 8th</t>
  </si>
  <si>
    <t>Bukhar</t>
  </si>
  <si>
    <t>Constant between 35-70 points from Jan to March 8th</t>
  </si>
  <si>
    <t>Sardi</t>
  </si>
  <si>
    <t>Multiple peaks constant between 25 points and 75 points</t>
  </si>
  <si>
    <t>Sans</t>
  </si>
  <si>
    <t>Group</t>
  </si>
  <si>
    <t xml:space="preserve"> Group Search term</t>
  </si>
  <si>
    <t>Disease related</t>
  </si>
  <si>
    <t>13 April,24 April</t>
  </si>
  <si>
    <t>NPI</t>
  </si>
  <si>
    <t>Slight peak 21 March otherwise constant at very low value</t>
  </si>
  <si>
    <t>Symptoms</t>
  </si>
  <si>
    <t>Govt. instructions</t>
  </si>
  <si>
    <t>1 May, 17 May</t>
  </si>
  <si>
    <t>Hindi symptoms</t>
  </si>
  <si>
    <t>Constant between 20 and 50 points</t>
  </si>
  <si>
    <t>Constant between 20 and 55 points</t>
  </si>
  <si>
    <t>Date</t>
  </si>
  <si>
    <t>Daily Testing</t>
  </si>
  <si>
    <t>DATE</t>
  </si>
  <si>
    <t>Testing</t>
  </si>
  <si>
    <t>Deaths</t>
  </si>
  <si>
    <t>Cases</t>
  </si>
  <si>
    <t>CASES</t>
  </si>
  <si>
    <t>&lt;1</t>
  </si>
  <si>
    <t>Day</t>
  </si>
  <si>
    <t>Category: All categories</t>
  </si>
  <si>
    <t>Covid</t>
  </si>
  <si>
    <t>Covid 19</t>
  </si>
  <si>
    <t>coronavirus</t>
  </si>
  <si>
    <t>Lag (days)</t>
  </si>
  <si>
    <t>testing</t>
  </si>
  <si>
    <t>cases</t>
  </si>
  <si>
    <t>Covid: (Arunachal Pradesh)</t>
  </si>
  <si>
    <t>Covid 19: (Arunachal Pradesh)</t>
  </si>
  <si>
    <t>Corona: (Arunachal Pradesh)</t>
  </si>
  <si>
    <t>Coronavirus: (Arunachal Pradesh)</t>
  </si>
  <si>
    <t>Covid: (Daman and Diu)</t>
  </si>
  <si>
    <t>Covid 19: (Daman and Diu)</t>
  </si>
  <si>
    <t>Corona: (Daman and Diu)</t>
  </si>
  <si>
    <t>Coronavirus: (Daman and Diu)</t>
  </si>
  <si>
    <t>Covid: (Delhi)</t>
  </si>
  <si>
    <t>Covid 19: (Delhi)</t>
  </si>
  <si>
    <t>Corona: (Delhi)</t>
  </si>
  <si>
    <t>Coronavirus: (Delhi)</t>
  </si>
  <si>
    <t>Covid: (Gujarat)</t>
  </si>
  <si>
    <t>Covid 19: (Gujarat)</t>
  </si>
  <si>
    <t>Corona: (Gujarat)</t>
  </si>
  <si>
    <t>Coronavirus: (Gujarat)</t>
  </si>
  <si>
    <t>c</t>
  </si>
  <si>
    <t>tests</t>
  </si>
  <si>
    <t>Covid: (India)</t>
  </si>
  <si>
    <t>Covid 19: (India)</t>
  </si>
  <si>
    <t>Corona: (India)</t>
  </si>
  <si>
    <t>Coronavirus: (India)</t>
  </si>
  <si>
    <t>India (ECDC cases)</t>
  </si>
  <si>
    <t>covid</t>
  </si>
  <si>
    <t>covid 19</t>
  </si>
  <si>
    <t>Covid: (Maharashtra)</t>
  </si>
  <si>
    <t>Covid 19: (Maharashtra)</t>
  </si>
  <si>
    <t>Corona: (Maharashtra)</t>
  </si>
  <si>
    <t>Coronavirus: (Maharashtra)</t>
  </si>
  <si>
    <t>TESTING</t>
  </si>
  <si>
    <t>DEATHS</t>
  </si>
  <si>
    <t>Covid: (Meghalaya)</t>
  </si>
  <si>
    <t>Covid 19: (Meghalaya)</t>
  </si>
  <si>
    <t>Corona: (Meghalaya)</t>
  </si>
  <si>
    <t>Coronavirus: (Meghalaya)</t>
  </si>
  <si>
    <t>Covid: (Mizoram)</t>
  </si>
  <si>
    <t>Covid 19: (Mizoram)</t>
  </si>
  <si>
    <t>Corona: (Mizoram)</t>
  </si>
  <si>
    <t>Coronavirus: (Mizoram)</t>
  </si>
  <si>
    <t>Covid: (Rajasthan)</t>
  </si>
  <si>
    <t>Covid 19: (Rajasthan)</t>
  </si>
  <si>
    <t>Corona: (Rajasthan)</t>
  </si>
  <si>
    <t>Coronavirus: (Rajasthan)</t>
  </si>
  <si>
    <t>Covid: (Sikkim)</t>
  </si>
  <si>
    <t>Covid 19: (Sikkim)</t>
  </si>
  <si>
    <t>Corona: (Sikkim)</t>
  </si>
  <si>
    <t>Coronavirus: (Sikkim)</t>
  </si>
  <si>
    <t>Covid: (Tamil Nadu)</t>
  </si>
  <si>
    <t>Covid 19: (Tamil Nadu)</t>
  </si>
  <si>
    <t>Corona: (Tamil Nadu)</t>
  </si>
  <si>
    <t>Coronavirus: (Tamil Nadu)</t>
  </si>
  <si>
    <t>Lag(Days)</t>
  </si>
  <si>
    <t>Test</t>
  </si>
  <si>
    <t>Case</t>
  </si>
  <si>
    <t>sans: (Delhi)</t>
  </si>
  <si>
    <t>sardi: (Delhi)</t>
  </si>
  <si>
    <t>bukhar: (Delhi)</t>
  </si>
  <si>
    <t>khansi: (Delhi)</t>
  </si>
  <si>
    <t>sans: (Gujarat)</t>
  </si>
  <si>
    <t>sardi: (Gujarat)</t>
  </si>
  <si>
    <t>bukhar: (Gujarat)</t>
  </si>
  <si>
    <t>khansi: (Gujarat)</t>
  </si>
  <si>
    <t>sans: (India)</t>
  </si>
  <si>
    <t>sardi: (India)</t>
  </si>
  <si>
    <t>bukhar: (India)</t>
  </si>
  <si>
    <t>khansi: (India)</t>
  </si>
  <si>
    <t>sans: (Maharashtra)</t>
  </si>
  <si>
    <t>sardi: (Maharashtra)</t>
  </si>
  <si>
    <t>bukhar: (Maharashtra)</t>
  </si>
  <si>
    <t>khansi: (Maharashtra)</t>
  </si>
  <si>
    <t>sans: (Rajasthan)</t>
  </si>
  <si>
    <t>sardi: (Rajasthan)</t>
  </si>
  <si>
    <t>bukhar: (Rajasthan)</t>
  </si>
  <si>
    <t>khansi: (Rajasthan)</t>
  </si>
  <si>
    <t>sans: (Tamil Nadu)</t>
  </si>
  <si>
    <t>sardi: (Tamil Nadu)</t>
  </si>
  <si>
    <t>bukhar: (Tamil Nadu)</t>
  </si>
  <si>
    <t>khansi: (Tamil Nadu)</t>
  </si>
  <si>
    <t>Quarantine</t>
  </si>
  <si>
    <t>Tests</t>
  </si>
  <si>
    <t>curfew: (Arunachal Pradesh)</t>
  </si>
  <si>
    <t>Quarantine: (Arunachal Pradesh)</t>
  </si>
  <si>
    <t>Lockdown: (Arunachal Pradesh)</t>
  </si>
  <si>
    <t>curfew: (Daman and Diu)</t>
  </si>
  <si>
    <t>Quarantine: (Daman and Diu)</t>
  </si>
  <si>
    <t>Lockdown: (Daman and Diu)</t>
  </si>
  <si>
    <t>curfew: (Delhi)</t>
  </si>
  <si>
    <t>Quarantine: (Delhi)</t>
  </si>
  <si>
    <t>Lockdown: (Delhi)</t>
  </si>
  <si>
    <t>curfew: (Gujarat)</t>
  </si>
  <si>
    <t>Quarantine: (Gujarat)</t>
  </si>
  <si>
    <t>Lockdown: (Gujarat)</t>
  </si>
  <si>
    <t>curfew: (India)</t>
  </si>
  <si>
    <t>Quarantine: (India)</t>
  </si>
  <si>
    <t>Lockdown: (India)</t>
  </si>
  <si>
    <t>curfew: (Maharashtra)</t>
  </si>
  <si>
    <t>Quarantine: (Maharashtra)</t>
  </si>
  <si>
    <t>Lockdown: (Maharashtra)</t>
  </si>
  <si>
    <t>curfew: (Meghalaya)</t>
  </si>
  <si>
    <t>Quarantine: (Meghalaya)</t>
  </si>
  <si>
    <t>Lockdown: (Meghalaya)</t>
  </si>
  <si>
    <t>curfew: (Mizoram)</t>
  </si>
  <si>
    <t>Quarantine: (Mizoram)</t>
  </si>
  <si>
    <t>Lockdown: (Mizoram)</t>
  </si>
  <si>
    <t>curfew: (Rajasthan)</t>
  </si>
  <si>
    <t>Quarantine: (Rajasthan)</t>
  </si>
  <si>
    <t>Lockdown: (Rajasthan)</t>
  </si>
  <si>
    <t>curfew: (Sikkim)</t>
  </si>
  <si>
    <t>Quarantine: (Sikkim)</t>
  </si>
  <si>
    <t>Lockdown: (Sikkim)</t>
  </si>
  <si>
    <t>curfew: (Tamil Nadu)</t>
  </si>
  <si>
    <t>Quarantine: (Tamil Nadu)</t>
  </si>
  <si>
    <t>Lockdown: (Tamil Nadu)</t>
  </si>
  <si>
    <t>Social Distancing</t>
  </si>
  <si>
    <t>soap: (Arunachal Pradesh)</t>
  </si>
  <si>
    <t>hand wash: (Arunachal Pradesh)</t>
  </si>
  <si>
    <t>Social distancing: (Arunachal Pradesh)</t>
  </si>
  <si>
    <t>sanitizer: (Arunachal Pradesh)</t>
  </si>
  <si>
    <t>mask: (Arunachal Pradesh)</t>
  </si>
  <si>
    <t>soap: (Daman and Diu)</t>
  </si>
  <si>
    <t>hand wash: (Daman and Diu)</t>
  </si>
  <si>
    <t>Social distancing: (Daman and Diu)</t>
  </si>
  <si>
    <t>sanitizer: (Daman and Diu)</t>
  </si>
  <si>
    <t>mask: (Daman and Diu)</t>
  </si>
  <si>
    <t>soap: (Delhi)</t>
  </si>
  <si>
    <t>hand wash: (Delhi)</t>
  </si>
  <si>
    <t>Social distancing: (Delhi)</t>
  </si>
  <si>
    <t>sanitizer: (Delhi)</t>
  </si>
  <si>
    <t>mask: (Delhi)</t>
  </si>
  <si>
    <t>soap: (Gujarat)</t>
  </si>
  <si>
    <t>hand wash: (Gujarat)</t>
  </si>
  <si>
    <t>Social distancing: (Gujarat)</t>
  </si>
  <si>
    <t>sanitizer: (Gujarat)</t>
  </si>
  <si>
    <t>mask: (Gujarat)</t>
  </si>
  <si>
    <t>Lag(days)</t>
  </si>
  <si>
    <t>soap: (India)</t>
  </si>
  <si>
    <t>hand wash: (India)</t>
  </si>
  <si>
    <t>Social distancing: (India)</t>
  </si>
  <si>
    <t>sanitizer: (India)</t>
  </si>
  <si>
    <t>mask: (India)</t>
  </si>
  <si>
    <t>soap: (Maharashtra)</t>
  </si>
  <si>
    <t>hand wash: (Maharashtra)</t>
  </si>
  <si>
    <t>Social distancing: (Maharashtra)</t>
  </si>
  <si>
    <t>sanitizer: (Maharashtra)</t>
  </si>
  <si>
    <t>mask: (Maharashtra)</t>
  </si>
  <si>
    <t>soap: (Meghalaya)</t>
  </si>
  <si>
    <t>hand wash: (Meghalaya)</t>
  </si>
  <si>
    <t>Social distancing: (Meghalaya)</t>
  </si>
  <si>
    <t>sanitizer: (Meghalaya)</t>
  </si>
  <si>
    <t>mask: (Meghalaya)</t>
  </si>
  <si>
    <t>soap: (Mizoram)</t>
  </si>
  <si>
    <t>hand wash: (Mizoram)</t>
  </si>
  <si>
    <t>Social distancing: (Mizoram)</t>
  </si>
  <si>
    <t>sanitizer: (Mizoram)</t>
  </si>
  <si>
    <t>mask: (Mizoram)</t>
  </si>
  <si>
    <t>soap: (Rajasthan)</t>
  </si>
  <si>
    <t>hand wash: (Rajasthan)</t>
  </si>
  <si>
    <t>Social distancing: (Rajasthan)</t>
  </si>
  <si>
    <t>sanitizer: (Rajasthan)</t>
  </si>
  <si>
    <t>mask: (Rajasthan)</t>
  </si>
  <si>
    <t>soap: (Sikkim)</t>
  </si>
  <si>
    <t>hand wash: (Sikkim)</t>
  </si>
  <si>
    <t>Social distancing: (Sikkim)</t>
  </si>
  <si>
    <t>sanitizer: (Sikkim)</t>
  </si>
  <si>
    <t>mask: (Sikkim)</t>
  </si>
  <si>
    <t>soap: (Tamil Nadu)</t>
  </si>
  <si>
    <t>hand wash: (Tamil Nadu)</t>
  </si>
  <si>
    <t>Social distancing: (Tamil Nadu)</t>
  </si>
  <si>
    <t>sanitizer: (Tamil Nadu)</t>
  </si>
  <si>
    <t>mask: (Tamil Nadu)</t>
  </si>
  <si>
    <t>Fever</t>
  </si>
  <si>
    <t>Cough: (Arunachal Pradesh)</t>
  </si>
  <si>
    <t>Fever: (Arunachal Pradesh)</t>
  </si>
  <si>
    <t>test</t>
  </si>
  <si>
    <t>Cough: (Daman and Diu)</t>
  </si>
  <si>
    <t>Fever: (Daman and Diu)</t>
  </si>
  <si>
    <t>Cough: (Delhi)</t>
  </si>
  <si>
    <t>Fever: (Delhi)</t>
  </si>
  <si>
    <t>Cough: (Gujarat)</t>
  </si>
  <si>
    <t>Fever: (Gujarat)</t>
  </si>
  <si>
    <t>Cough: (India)</t>
  </si>
  <si>
    <t>Fever: (India)</t>
  </si>
  <si>
    <t>Cough: (Maharashtra)</t>
  </si>
  <si>
    <t>Fever: (Maharashtra)</t>
  </si>
  <si>
    <t>Cough: (Meghalaya)</t>
  </si>
  <si>
    <t>Fever: (Meghalaya)</t>
  </si>
  <si>
    <t>Cough: (Mizoram)</t>
  </si>
  <si>
    <t>Fever: (Mizoram)</t>
  </si>
  <si>
    <t>Cough: (Rajasthan)</t>
  </si>
  <si>
    <t>Fever: (Rajasthan)</t>
  </si>
  <si>
    <t>Cough: (Sikkim)</t>
  </si>
  <si>
    <t>Fever: (Sikkim)</t>
  </si>
  <si>
    <t>Cough: (Tamil Nadu)</t>
  </si>
  <si>
    <t>Fever: (Tamil Nadu)</t>
  </si>
  <si>
    <t>First spike observed / searches began</t>
  </si>
  <si>
    <t>Major peak observed (100 points)</t>
  </si>
  <si>
    <t>Any subsequent spikes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</si>
</sst>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&quot; &quot;d"/>
    <numFmt numFmtId="165" formatCode="[$-409]d\-mmm;@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Calibri"/>
      <family val="2"/>
    </font>
    <font>
      <sz val="12"/>
      <name val="Calibri"/>
      <family val="2"/>
    </font>
    <font>
      <sz val="11"/>
      <color rgb="FFFF0000"/>
      <name val="Calibri"/>
      <family val="2"/>
      <scheme val="minor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/>
  </cellStyleXfs>
  <cellXfs count="30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Font="1" applyAlignment="1">
      <alignment wrapText="1"/>
    </xf>
    <xf numFmtId="15" fontId="0" fillId="0" borderId="0" xfId="0" applyNumberFormat="1" applyAlignment="1">
      <alignment wrapText="1"/>
    </xf>
    <xf numFmtId="0" fontId="0" fillId="0" borderId="0" xfId="0" applyAlignment="1">
      <alignment wrapText="1"/>
    </xf>
    <xf numFmtId="0" fontId="3" fillId="0" borderId="0" xfId="0" applyFont="1" applyAlignment="1">
      <alignment wrapText="1"/>
    </xf>
    <xf numFmtId="16" fontId="0" fillId="0" borderId="0" xfId="0" applyNumberFormat="1" applyAlignment="1">
      <alignment wrapText="1"/>
    </xf>
    <xf numFmtId="0" fontId="4" fillId="0" borderId="0" xfId="0" applyFont="1" applyAlignment="1">
      <alignment wrapText="1"/>
    </xf>
    <xf numFmtId="14" fontId="0" fillId="0" borderId="0" xfId="0" applyNumberFormat="1"/>
    <xf numFmtId="16" fontId="0" fillId="0" borderId="0" xfId="0" applyNumberFormat="1"/>
    <xf numFmtId="0" fontId="6" fillId="0" borderId="0" xfId="0" applyFont="1"/>
    <xf numFmtId="0" fontId="7" fillId="0" borderId="0" xfId="0" applyFont="1"/>
    <xf numFmtId="164" fontId="7" fillId="0" borderId="0" xfId="0" applyNumberFormat="1" applyFont="1"/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165" fontId="0" fillId="0" borderId="0" xfId="0" applyNumberFormat="1"/>
    <xf numFmtId="0" fontId="6" fillId="0" borderId="0" xfId="0" applyFont="1" applyAlignment="1">
      <alignment horizontal="center"/>
    </xf>
    <xf numFmtId="165" fontId="7" fillId="0" borderId="0" xfId="0" applyNumberFormat="1" applyFont="1"/>
    <xf numFmtId="0" fontId="8" fillId="0" borderId="0" xfId="0" applyFont="1"/>
    <xf numFmtId="0" fontId="0" fillId="0" borderId="0" xfId="0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1" fontId="0" fillId="0" borderId="0" xfId="0" applyNumberFormat="1"/>
    <xf numFmtId="0" fontId="7" fillId="0" borderId="0" xfId="0" applyFont="1" applyFill="1"/>
    <xf numFmtId="0" fontId="5" fillId="0" borderId="0" xfId="0" applyFont="1" applyFill="1"/>
    <xf numFmtId="0" fontId="9" fillId="0" borderId="0" xfId="0" applyFont="1" applyFill="1" applyAlignment="1">
      <alignment horizontal="center"/>
    </xf>
    <xf numFmtId="0" fontId="9" fillId="0" borderId="0" xfId="0" applyFont="1" applyFill="1"/>
    <xf numFmtId="0" fontId="7" fillId="2" borderId="0" xfId="0" applyFont="1" applyFill="1"/>
    <xf numFmtId="0" fontId="0" fillId="2" borderId="0" xfId="0" applyFill="1"/>
    <xf numFmtId="0" fontId="0" fillId="0" borderId="0" xfId="0" applyFill="1"/>
  </cellXfs>
  <cellStyles count="2">
    <cellStyle name="Normal" xfId="0" builtinId="0"/>
    <cellStyle name="Normal 2" xfId="1" xr:uid="{80B71DC5-BD3D-46EA-AB2A-66C8DEBBCA3B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(57)'!$M$9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(57)'!$M$10:$M$24</c:f>
              <c:numCache>
                <c:formatCode>General</c:formatCode>
                <c:ptCount val="15"/>
                <c:pt idx="0">
                  <c:v>-7.0430283166433683E-2</c:v>
                </c:pt>
                <c:pt idx="1">
                  <c:v>4.2771000023399203E-2</c:v>
                </c:pt>
                <c:pt idx="2">
                  <c:v>0.18537456133454785</c:v>
                </c:pt>
                <c:pt idx="3">
                  <c:v>-4.9298924572451983E-4</c:v>
                </c:pt>
                <c:pt idx="4">
                  <c:v>4.5025820507558288E-2</c:v>
                </c:pt>
                <c:pt idx="5">
                  <c:v>0.15762152644833693</c:v>
                </c:pt>
                <c:pt idx="6">
                  <c:v>-3.415709599215951E-3</c:v>
                </c:pt>
                <c:pt idx="7">
                  <c:v>-9.156257380796709E-2</c:v>
                </c:pt>
                <c:pt idx="8">
                  <c:v>-5.8085998766069596E-2</c:v>
                </c:pt>
                <c:pt idx="9">
                  <c:v>-0.11217726112664698</c:v>
                </c:pt>
                <c:pt idx="10">
                  <c:v>-0.12045719578692245</c:v>
                </c:pt>
                <c:pt idx="11">
                  <c:v>-5.9916424736048364E-2</c:v>
                </c:pt>
                <c:pt idx="12">
                  <c:v>-6.357699022514747E-2</c:v>
                </c:pt>
                <c:pt idx="13">
                  <c:v>-0.12426575394358359</c:v>
                </c:pt>
                <c:pt idx="14">
                  <c:v>-4.7765726542734553E-2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1C-4E8C-94A4-AC66CC5F2671}"/>
            </c:ext>
          </c:extLst>
        </c:ser>
        <c:ser>
          <c:idx val="1"/>
          <c:order val="1"/>
          <c:tx>
            <c:strRef>
              <c:f>'multiTimeline (57)'!$N$9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(57)'!$N$10:$N$24</c:f>
              <c:numCache>
                <c:formatCode>General</c:formatCode>
                <c:ptCount val="15"/>
                <c:pt idx="0">
                  <c:v>-7.6434543006265981E-2</c:v>
                </c:pt>
                <c:pt idx="1">
                  <c:v>-7.7002754732057963E-2</c:v>
                </c:pt>
                <c:pt idx="2">
                  <c:v>5.5398427389962569E-2</c:v>
                </c:pt>
                <c:pt idx="3">
                  <c:v>3.5910692959776905E-2</c:v>
                </c:pt>
                <c:pt idx="4">
                  <c:v>3.26939800542295E-2</c:v>
                </c:pt>
                <c:pt idx="5">
                  <c:v>7.5716897482432557E-2</c:v>
                </c:pt>
                <c:pt idx="6">
                  <c:v>0.14331509320949917</c:v>
                </c:pt>
                <c:pt idx="7">
                  <c:v>0.19390091363661224</c:v>
                </c:pt>
                <c:pt idx="8">
                  <c:v>9.3607196151003404E-3</c:v>
                </c:pt>
                <c:pt idx="9">
                  <c:v>-2.1342009999340623E-2</c:v>
                </c:pt>
                <c:pt idx="10">
                  <c:v>3.8460613301160559E-2</c:v>
                </c:pt>
                <c:pt idx="11">
                  <c:v>-8.0184210422607524E-2</c:v>
                </c:pt>
                <c:pt idx="12">
                  <c:v>-2.3093991815607142E-2</c:v>
                </c:pt>
                <c:pt idx="13">
                  <c:v>-2.6448718091020448E-2</c:v>
                </c:pt>
                <c:pt idx="14">
                  <c:v>-1.9917401920468886E-2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1C-4E8C-94A4-AC66CC5F2671}"/>
            </c:ext>
          </c:extLst>
        </c:ser>
        <c:ser>
          <c:idx val="2"/>
          <c:order val="2"/>
          <c:tx>
            <c:strRef>
              <c:f>'multiTimeline (57)'!$O$9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(57)'!$O$10:$O$24</c:f>
              <c:numCache>
                <c:formatCode>General</c:formatCode>
                <c:ptCount val="15"/>
                <c:pt idx="0">
                  <c:v>-3.8704797346260825E-2</c:v>
                </c:pt>
                <c:pt idx="1">
                  <c:v>-3.8971761170353426E-2</c:v>
                </c:pt>
                <c:pt idx="2">
                  <c:v>0.14103256956016028</c:v>
                </c:pt>
                <c:pt idx="3">
                  <c:v>0.16056221138896967</c:v>
                </c:pt>
                <c:pt idx="4">
                  <c:v>-3.7087085018938808E-2</c:v>
                </c:pt>
                <c:pt idx="5">
                  <c:v>-3.7349197504060412E-2</c:v>
                </c:pt>
                <c:pt idx="6">
                  <c:v>-3.7615041523512888E-2</c:v>
                </c:pt>
                <c:pt idx="7">
                  <c:v>-3.7884697338504775E-2</c:v>
                </c:pt>
                <c:pt idx="8">
                  <c:v>-3.8158247528773538E-2</c:v>
                </c:pt>
                <c:pt idx="9">
                  <c:v>-3.8435777076922223E-2</c:v>
                </c:pt>
                <c:pt idx="10">
                  <c:v>-3.8717373456459654E-2</c:v>
                </c:pt>
                <c:pt idx="11">
                  <c:v>-3.900312672374457E-2</c:v>
                </c:pt>
                <c:pt idx="12">
                  <c:v>-3.9293129614029781E-2</c:v>
                </c:pt>
                <c:pt idx="13">
                  <c:v>-3.9587477641825825E-2</c:v>
                </c:pt>
                <c:pt idx="14">
                  <c:v>-3.9886269205811453E-2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1C-4E8C-94A4-AC66CC5F2671}"/>
            </c:ext>
          </c:extLst>
        </c:ser>
        <c:ser>
          <c:idx val="3"/>
          <c:order val="3"/>
          <c:tx>
            <c:strRef>
              <c:f>'multiTimeline (57)'!$P$9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(57)'!$P$10:$P$24</c:f>
              <c:numCache>
                <c:formatCode>General</c:formatCode>
                <c:ptCount val="15"/>
                <c:pt idx="0">
                  <c:v>-2.3311043899635168E-2</c:v>
                </c:pt>
                <c:pt idx="1">
                  <c:v>-2.3469084489372072E-2</c:v>
                </c:pt>
                <c:pt idx="2">
                  <c:v>-2.3629282637188154E-2</c:v>
                </c:pt>
                <c:pt idx="3">
                  <c:v>-2.3791682829234856E-2</c:v>
                </c:pt>
                <c:pt idx="4">
                  <c:v>0.25807501798192767</c:v>
                </c:pt>
                <c:pt idx="5">
                  <c:v>-2.412327349088177E-2</c:v>
                </c:pt>
                <c:pt idx="6">
                  <c:v>-2.4292559263576825E-2</c:v>
                </c:pt>
                <c:pt idx="7">
                  <c:v>-2.44642377780201E-2</c:v>
                </c:pt>
                <c:pt idx="8">
                  <c:v>-2.4638360125323264E-2</c:v>
                </c:pt>
                <c:pt idx="9">
                  <c:v>-2.4814978861601531E-2</c:v>
                </c:pt>
                <c:pt idx="10">
                  <c:v>-2.4994148060862587E-2</c:v>
                </c:pt>
                <c:pt idx="11">
                  <c:v>-2.5175923370204537E-2</c:v>
                </c:pt>
                <c:pt idx="12">
                  <c:v>-2.5360362067439041E-2</c:v>
                </c:pt>
                <c:pt idx="13">
                  <c:v>-2.5547523121267273E-2</c:v>
                </c:pt>
                <c:pt idx="14">
                  <c:v>-2.5737467254140091E-2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1C-4E8C-94A4-AC66CC5F2671}"/>
            </c:ext>
          </c:extLst>
        </c:ser>
        <c:ser>
          <c:idx val="4"/>
          <c:order val="4"/>
          <c:tx>
            <c:strRef>
              <c:f>'multiTimeline (57)'!$Q$9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(57)'!$Q$10:$Q$24</c:f>
              <c:numCache>
                <c:formatCode>General</c:formatCode>
                <c:ptCount val="15"/>
                <c:pt idx="0">
                  <c:v>-4.1149257242887774E-2</c:v>
                </c:pt>
                <c:pt idx="1">
                  <c:v>-4.1434072851597399E-2</c:v>
                </c:pt>
                <c:pt idx="2">
                  <c:v>-3.9193730027294621E-2</c:v>
                </c:pt>
                <c:pt idx="3">
                  <c:v>-3.9467829903875734E-2</c:v>
                </c:pt>
                <c:pt idx="4">
                  <c:v>-3.974579097123461E-2</c:v>
                </c:pt>
                <c:pt idx="5">
                  <c:v>-3.7296530146792052E-2</c:v>
                </c:pt>
                <c:pt idx="6">
                  <c:v>-3.7561981204921976E-2</c:v>
                </c:pt>
                <c:pt idx="7">
                  <c:v>-3.7831238160211354E-2</c:v>
                </c:pt>
                <c:pt idx="8">
                  <c:v>-3.5134697211913278E-2</c:v>
                </c:pt>
                <c:pt idx="9">
                  <c:v>-3.5389276045071291E-2</c:v>
                </c:pt>
                <c:pt idx="10">
                  <c:v>-3.5647571152697496E-2</c:v>
                </c:pt>
                <c:pt idx="11">
                  <c:v>-3.2651835135071305E-2</c:v>
                </c:pt>
                <c:pt idx="12">
                  <c:v>0.20604535177004696</c:v>
                </c:pt>
                <c:pt idx="13">
                  <c:v>-3.3137311471458916E-2</c:v>
                </c:pt>
                <c:pt idx="14">
                  <c:v>-3.3385503867976056E-2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1C-4E8C-94A4-AC66CC5F2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059384"/>
        <c:axId val="641059712"/>
      </c:lineChart>
      <c:catAx>
        <c:axId val="641059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59712"/>
        <c:crosses val="autoZero"/>
        <c:auto val="1"/>
        <c:lblAlgn val="ctr"/>
        <c:lblOffset val="100"/>
        <c:noMultiLvlLbl val="0"/>
      </c:catAx>
      <c:valAx>
        <c:axId val="64105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59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(29)'!$R$8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(29)'!$R$9:$R$23</c:f>
              <c:numCache>
                <c:formatCode>General</c:formatCode>
                <c:ptCount val="15"/>
                <c:pt idx="0">
                  <c:v>3.93341540596754E-2</c:v>
                </c:pt>
                <c:pt idx="1">
                  <c:v>5.1229902932667576E-2</c:v>
                </c:pt>
                <c:pt idx="2">
                  <c:v>6.1532825451678139E-2</c:v>
                </c:pt>
                <c:pt idx="3">
                  <c:v>7.2221592224935016E-2</c:v>
                </c:pt>
                <c:pt idx="4">
                  <c:v>8.5035921265911238E-2</c:v>
                </c:pt>
                <c:pt idx="5">
                  <c:v>0.10605866205929448</c:v>
                </c:pt>
                <c:pt idx="6">
                  <c:v>0.12909414227878538</c:v>
                </c:pt>
                <c:pt idx="7">
                  <c:v>0.14705608467103073</c:v>
                </c:pt>
                <c:pt idx="8">
                  <c:v>0.16964795391687257</c:v>
                </c:pt>
                <c:pt idx="9">
                  <c:v>0.19457280741603417</c:v>
                </c:pt>
                <c:pt idx="10">
                  <c:v>0.21558357168705933</c:v>
                </c:pt>
                <c:pt idx="11">
                  <c:v>0.24794611229662317</c:v>
                </c:pt>
                <c:pt idx="12">
                  <c:v>0.27726019027110516</c:v>
                </c:pt>
                <c:pt idx="13">
                  <c:v>0.30197416508402286</c:v>
                </c:pt>
                <c:pt idx="14">
                  <c:v>0.31951985748286055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7D-4CED-BB44-B6353CE1410F}"/>
            </c:ext>
          </c:extLst>
        </c:ser>
        <c:ser>
          <c:idx val="1"/>
          <c:order val="1"/>
          <c:tx>
            <c:strRef>
              <c:f>'multiTimeline (29)'!$S$8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(29)'!$S$9:$S$23</c:f>
              <c:numCache>
                <c:formatCode>General</c:formatCode>
                <c:ptCount val="15"/>
                <c:pt idx="0">
                  <c:v>0.16850433040662974</c:v>
                </c:pt>
                <c:pt idx="1">
                  <c:v>0.17769661307768653</c:v>
                </c:pt>
                <c:pt idx="2">
                  <c:v>0.19081055353028617</c:v>
                </c:pt>
                <c:pt idx="3">
                  <c:v>0.20489704911086093</c:v>
                </c:pt>
                <c:pt idx="4">
                  <c:v>0.21999071449658802</c:v>
                </c:pt>
                <c:pt idx="5">
                  <c:v>0.23780903217839397</c:v>
                </c:pt>
                <c:pt idx="6">
                  <c:v>0.25270217041404458</c:v>
                </c:pt>
                <c:pt idx="7">
                  <c:v>0.26652098986207912</c:v>
                </c:pt>
                <c:pt idx="8">
                  <c:v>0.28027569169622291</c:v>
                </c:pt>
                <c:pt idx="9">
                  <c:v>0.29611121091540998</c:v>
                </c:pt>
                <c:pt idx="10">
                  <c:v>0.31386101333095989</c:v>
                </c:pt>
                <c:pt idx="11">
                  <c:v>0.33197710242142964</c:v>
                </c:pt>
                <c:pt idx="12">
                  <c:v>0.35012882716611743</c:v>
                </c:pt>
                <c:pt idx="13">
                  <c:v>0.36556524778603589</c:v>
                </c:pt>
                <c:pt idx="14">
                  <c:v>0.37895987131244185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7D-4CED-BB44-B6353CE1410F}"/>
            </c:ext>
          </c:extLst>
        </c:ser>
        <c:ser>
          <c:idx val="2"/>
          <c:order val="2"/>
          <c:tx>
            <c:strRef>
              <c:f>'multiTimeline (29)'!$T$8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(29)'!$T$9:$T$23</c:f>
              <c:numCache>
                <c:formatCode>General</c:formatCode>
                <c:ptCount val="15"/>
                <c:pt idx="0">
                  <c:v>0.50360201810350103</c:v>
                </c:pt>
                <c:pt idx="1">
                  <c:v>0.51671086643596653</c:v>
                </c:pt>
                <c:pt idx="2">
                  <c:v>0.53220540060441557</c:v>
                </c:pt>
                <c:pt idx="3">
                  <c:v>0.54990742775989121</c:v>
                </c:pt>
                <c:pt idx="4">
                  <c:v>0.56671826464899</c:v>
                </c:pt>
                <c:pt idx="5">
                  <c:v>0.58390796768724307</c:v>
                </c:pt>
                <c:pt idx="6">
                  <c:v>0.60032010323542861</c:v>
                </c:pt>
                <c:pt idx="7">
                  <c:v>0.61418808628359423</c:v>
                </c:pt>
                <c:pt idx="8">
                  <c:v>0.62855795346334908</c:v>
                </c:pt>
                <c:pt idx="9">
                  <c:v>0.64460182101378627</c:v>
                </c:pt>
                <c:pt idx="10">
                  <c:v>0.66118835014511224</c:v>
                </c:pt>
                <c:pt idx="11">
                  <c:v>0.67826581818094089</c:v>
                </c:pt>
                <c:pt idx="12">
                  <c:v>0.69556497665584105</c:v>
                </c:pt>
                <c:pt idx="13">
                  <c:v>0.71093545947340364</c:v>
                </c:pt>
                <c:pt idx="14">
                  <c:v>0.72397586065188713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7D-4CED-BB44-B6353CE1410F}"/>
            </c:ext>
          </c:extLst>
        </c:ser>
        <c:ser>
          <c:idx val="3"/>
          <c:order val="3"/>
          <c:tx>
            <c:strRef>
              <c:f>'multiTimeline (29)'!$U$8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(29)'!$U$9:$U$23</c:f>
              <c:numCache>
                <c:formatCode>General</c:formatCode>
                <c:ptCount val="15"/>
                <c:pt idx="0">
                  <c:v>0.54359900250715498</c:v>
                </c:pt>
                <c:pt idx="1">
                  <c:v>0.55600051639415127</c:v>
                </c:pt>
                <c:pt idx="2">
                  <c:v>0.57122455166552744</c:v>
                </c:pt>
                <c:pt idx="3">
                  <c:v>0.58724418769187503</c:v>
                </c:pt>
                <c:pt idx="4">
                  <c:v>0.60557801954730561</c:v>
                </c:pt>
                <c:pt idx="5">
                  <c:v>0.62049948034929747</c:v>
                </c:pt>
                <c:pt idx="6">
                  <c:v>0.63377351826282891</c:v>
                </c:pt>
                <c:pt idx="7">
                  <c:v>0.64598488161075962</c:v>
                </c:pt>
                <c:pt idx="8">
                  <c:v>0.65970623204457168</c:v>
                </c:pt>
                <c:pt idx="9">
                  <c:v>0.67504551906179144</c:v>
                </c:pt>
                <c:pt idx="10">
                  <c:v>0.69044947937208412</c:v>
                </c:pt>
                <c:pt idx="11">
                  <c:v>0.70708278895896304</c:v>
                </c:pt>
                <c:pt idx="12">
                  <c:v>0.72158264681735129</c:v>
                </c:pt>
                <c:pt idx="13">
                  <c:v>0.73302170931027422</c:v>
                </c:pt>
                <c:pt idx="14">
                  <c:v>0.74261566641620724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7D-4CED-BB44-B6353CE141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4273960"/>
        <c:axId val="504274944"/>
      </c:lineChart>
      <c:catAx>
        <c:axId val="5042739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4274944"/>
        <c:crosses val="autoZero"/>
        <c:auto val="1"/>
        <c:lblAlgn val="ctr"/>
        <c:lblOffset val="100"/>
        <c:noMultiLvlLbl val="0"/>
      </c:catAx>
      <c:valAx>
        <c:axId val="50427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4273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 vs cases  (5)'!$E$3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instruction vs cases 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  (5)'!$E$4:$E$155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3</c:v>
                </c:pt>
                <c:pt idx="78">
                  <c:v>2</c:v>
                </c:pt>
                <c:pt idx="79">
                  <c:v>8</c:v>
                </c:pt>
                <c:pt idx="80">
                  <c:v>7</c:v>
                </c:pt>
                <c:pt idx="81">
                  <c:v>4</c:v>
                </c:pt>
                <c:pt idx="82">
                  <c:v>4</c:v>
                </c:pt>
                <c:pt idx="83">
                  <c:v>0</c:v>
                </c:pt>
                <c:pt idx="84">
                  <c:v>6</c:v>
                </c:pt>
                <c:pt idx="85">
                  <c:v>2</c:v>
                </c:pt>
                <c:pt idx="86">
                  <c:v>10</c:v>
                </c:pt>
                <c:pt idx="87">
                  <c:v>4</c:v>
                </c:pt>
                <c:pt idx="88">
                  <c:v>5</c:v>
                </c:pt>
                <c:pt idx="89">
                  <c:v>20</c:v>
                </c:pt>
                <c:pt idx="90">
                  <c:v>14</c:v>
                </c:pt>
                <c:pt idx="91">
                  <c:v>27</c:v>
                </c:pt>
                <c:pt idx="92">
                  <c:v>13</c:v>
                </c:pt>
                <c:pt idx="93">
                  <c:v>46</c:v>
                </c:pt>
                <c:pt idx="94">
                  <c:v>27</c:v>
                </c:pt>
                <c:pt idx="95">
                  <c:v>60</c:v>
                </c:pt>
                <c:pt idx="96">
                  <c:v>35</c:v>
                </c:pt>
                <c:pt idx="97">
                  <c:v>42</c:v>
                </c:pt>
                <c:pt idx="98">
                  <c:v>40</c:v>
                </c:pt>
                <c:pt idx="99">
                  <c:v>80</c:v>
                </c:pt>
                <c:pt idx="100">
                  <c:v>98</c:v>
                </c:pt>
                <c:pt idx="101">
                  <c:v>139</c:v>
                </c:pt>
                <c:pt idx="102">
                  <c:v>104</c:v>
                </c:pt>
                <c:pt idx="103">
                  <c:v>93</c:v>
                </c:pt>
                <c:pt idx="104">
                  <c:v>108</c:v>
                </c:pt>
                <c:pt idx="105">
                  <c:v>71</c:v>
                </c:pt>
                <c:pt idx="106">
                  <c:v>55</c:v>
                </c:pt>
                <c:pt idx="107">
                  <c:v>98</c:v>
                </c:pt>
                <c:pt idx="108">
                  <c:v>122</c:v>
                </c:pt>
                <c:pt idx="109">
                  <c:v>127</c:v>
                </c:pt>
                <c:pt idx="110">
                  <c:v>98</c:v>
                </c:pt>
                <c:pt idx="111">
                  <c:v>159</c:v>
                </c:pt>
                <c:pt idx="112">
                  <c:v>153</c:v>
                </c:pt>
                <c:pt idx="113">
                  <c:v>76</c:v>
                </c:pt>
                <c:pt idx="114">
                  <c:v>70</c:v>
                </c:pt>
                <c:pt idx="115">
                  <c:v>49</c:v>
                </c:pt>
                <c:pt idx="116">
                  <c:v>102</c:v>
                </c:pt>
                <c:pt idx="117">
                  <c:v>77</c:v>
                </c:pt>
                <c:pt idx="118">
                  <c:v>102</c:v>
                </c:pt>
                <c:pt idx="119">
                  <c:v>76</c:v>
                </c:pt>
                <c:pt idx="120">
                  <c:v>144</c:v>
                </c:pt>
                <c:pt idx="121">
                  <c:v>82</c:v>
                </c:pt>
                <c:pt idx="122">
                  <c:v>106</c:v>
                </c:pt>
                <c:pt idx="123">
                  <c:v>114</c:v>
                </c:pt>
                <c:pt idx="124">
                  <c:v>175</c:v>
                </c:pt>
                <c:pt idx="125">
                  <c:v>97</c:v>
                </c:pt>
                <c:pt idx="126">
                  <c:v>159</c:v>
                </c:pt>
                <c:pt idx="127">
                  <c:v>110</c:v>
                </c:pt>
                <c:pt idx="128">
                  <c:v>152</c:v>
                </c:pt>
                <c:pt idx="129">
                  <c:v>129</c:v>
                </c:pt>
                <c:pt idx="130">
                  <c:v>106</c:v>
                </c:pt>
                <c:pt idx="131">
                  <c:v>174</c:v>
                </c:pt>
                <c:pt idx="132">
                  <c:v>138</c:v>
                </c:pt>
                <c:pt idx="133">
                  <c:v>202</c:v>
                </c:pt>
                <c:pt idx="134">
                  <c:v>206</c:v>
                </c:pt>
                <c:pt idx="135">
                  <c:v>213</c:v>
                </c:pt>
                <c:pt idx="136">
                  <c:v>213</c:v>
                </c:pt>
                <c:pt idx="137">
                  <c:v>242</c:v>
                </c:pt>
                <c:pt idx="138">
                  <c:v>305</c:v>
                </c:pt>
                <c:pt idx="139">
                  <c:v>338</c:v>
                </c:pt>
                <c:pt idx="140">
                  <c:v>170</c:v>
                </c:pt>
                <c:pt idx="141">
                  <c:v>212</c:v>
                </c:pt>
                <c:pt idx="142">
                  <c:v>267</c:v>
                </c:pt>
                <c:pt idx="143">
                  <c:v>248</c:v>
                </c:pt>
                <c:pt idx="144">
                  <c:v>286</c:v>
                </c:pt>
                <c:pt idx="145">
                  <c:v>272</c:v>
                </c:pt>
                <c:pt idx="146">
                  <c:v>236</c:v>
                </c:pt>
                <c:pt idx="147">
                  <c:v>280</c:v>
                </c:pt>
                <c:pt idx="148">
                  <c:v>251</c:v>
                </c:pt>
                <c:pt idx="149">
                  <c:v>298</c:v>
                </c:pt>
                <c:pt idx="150">
                  <c:v>252</c:v>
                </c:pt>
                <c:pt idx="151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71-4C4F-9308-838322A44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89041768"/>
        <c:axId val="589041440"/>
      </c:barChart>
      <c:lineChart>
        <c:grouping val="standard"/>
        <c:varyColors val="0"/>
        <c:ser>
          <c:idx val="0"/>
          <c:order val="0"/>
          <c:tx>
            <c:strRef>
              <c:f>'graph instruction vs cases  (5)'!$B$3</c:f>
              <c:strCache>
                <c:ptCount val="1"/>
                <c:pt idx="0">
                  <c:v>Lockdown: (Rajasthan)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cases 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  (5)'!$B$4:$B$155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11</c:v>
                </c:pt>
                <c:pt idx="79">
                  <c:v>11</c:v>
                </c:pt>
                <c:pt idx="80">
                  <c:v>70</c:v>
                </c:pt>
                <c:pt idx="81">
                  <c:v>60</c:v>
                </c:pt>
                <c:pt idx="82">
                  <c:v>23</c:v>
                </c:pt>
                <c:pt idx="83">
                  <c:v>33</c:v>
                </c:pt>
                <c:pt idx="84">
                  <c:v>25</c:v>
                </c:pt>
                <c:pt idx="85">
                  <c:v>24</c:v>
                </c:pt>
                <c:pt idx="86">
                  <c:v>30</c:v>
                </c:pt>
                <c:pt idx="87">
                  <c:v>26</c:v>
                </c:pt>
                <c:pt idx="88">
                  <c:v>19</c:v>
                </c:pt>
                <c:pt idx="89">
                  <c:v>23</c:v>
                </c:pt>
                <c:pt idx="90">
                  <c:v>19</c:v>
                </c:pt>
                <c:pt idx="91">
                  <c:v>20</c:v>
                </c:pt>
                <c:pt idx="92">
                  <c:v>24</c:v>
                </c:pt>
                <c:pt idx="93">
                  <c:v>15</c:v>
                </c:pt>
                <c:pt idx="94">
                  <c:v>22</c:v>
                </c:pt>
                <c:pt idx="95">
                  <c:v>22</c:v>
                </c:pt>
                <c:pt idx="96">
                  <c:v>40</c:v>
                </c:pt>
                <c:pt idx="97">
                  <c:v>45</c:v>
                </c:pt>
                <c:pt idx="98">
                  <c:v>42</c:v>
                </c:pt>
                <c:pt idx="99">
                  <c:v>34</c:v>
                </c:pt>
                <c:pt idx="100">
                  <c:v>66</c:v>
                </c:pt>
                <c:pt idx="101">
                  <c:v>100</c:v>
                </c:pt>
                <c:pt idx="102">
                  <c:v>63</c:v>
                </c:pt>
                <c:pt idx="103">
                  <c:v>55</c:v>
                </c:pt>
                <c:pt idx="104">
                  <c:v>43</c:v>
                </c:pt>
                <c:pt idx="105">
                  <c:v>48</c:v>
                </c:pt>
                <c:pt idx="106">
                  <c:v>25</c:v>
                </c:pt>
                <c:pt idx="107">
                  <c:v>22</c:v>
                </c:pt>
                <c:pt idx="108">
                  <c:v>24</c:v>
                </c:pt>
                <c:pt idx="109">
                  <c:v>35</c:v>
                </c:pt>
                <c:pt idx="110">
                  <c:v>30</c:v>
                </c:pt>
                <c:pt idx="111">
                  <c:v>27</c:v>
                </c:pt>
                <c:pt idx="112">
                  <c:v>24</c:v>
                </c:pt>
                <c:pt idx="113">
                  <c:v>24</c:v>
                </c:pt>
                <c:pt idx="114">
                  <c:v>32</c:v>
                </c:pt>
                <c:pt idx="115">
                  <c:v>36</c:v>
                </c:pt>
                <c:pt idx="116">
                  <c:v>29</c:v>
                </c:pt>
                <c:pt idx="117">
                  <c:v>38</c:v>
                </c:pt>
                <c:pt idx="118">
                  <c:v>33</c:v>
                </c:pt>
                <c:pt idx="119">
                  <c:v>25</c:v>
                </c:pt>
                <c:pt idx="120">
                  <c:v>31</c:v>
                </c:pt>
                <c:pt idx="121">
                  <c:v>87</c:v>
                </c:pt>
                <c:pt idx="122">
                  <c:v>46</c:v>
                </c:pt>
                <c:pt idx="123">
                  <c:v>42</c:v>
                </c:pt>
                <c:pt idx="124">
                  <c:v>31</c:v>
                </c:pt>
                <c:pt idx="125">
                  <c:v>24</c:v>
                </c:pt>
                <c:pt idx="126">
                  <c:v>25</c:v>
                </c:pt>
                <c:pt idx="127">
                  <c:v>24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29</c:v>
                </c:pt>
                <c:pt idx="132">
                  <c:v>43</c:v>
                </c:pt>
                <c:pt idx="133">
                  <c:v>25</c:v>
                </c:pt>
                <c:pt idx="134">
                  <c:v>25</c:v>
                </c:pt>
                <c:pt idx="135">
                  <c:v>23</c:v>
                </c:pt>
                <c:pt idx="136">
                  <c:v>32</c:v>
                </c:pt>
                <c:pt idx="137">
                  <c:v>90</c:v>
                </c:pt>
                <c:pt idx="138">
                  <c:v>41</c:v>
                </c:pt>
                <c:pt idx="139">
                  <c:v>26</c:v>
                </c:pt>
                <c:pt idx="140">
                  <c:v>15</c:v>
                </c:pt>
                <c:pt idx="141">
                  <c:v>18</c:v>
                </c:pt>
                <c:pt idx="142">
                  <c:v>14</c:v>
                </c:pt>
                <c:pt idx="143">
                  <c:v>12</c:v>
                </c:pt>
                <c:pt idx="144">
                  <c:v>14</c:v>
                </c:pt>
                <c:pt idx="145">
                  <c:v>13</c:v>
                </c:pt>
                <c:pt idx="146">
                  <c:v>16</c:v>
                </c:pt>
                <c:pt idx="147">
                  <c:v>14</c:v>
                </c:pt>
                <c:pt idx="148">
                  <c:v>17</c:v>
                </c:pt>
                <c:pt idx="149">
                  <c:v>15</c:v>
                </c:pt>
                <c:pt idx="150">
                  <c:v>35</c:v>
                </c:pt>
                <c:pt idx="151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71-4C4F-9308-838322A449C8}"/>
            </c:ext>
          </c:extLst>
        </c:ser>
        <c:ser>
          <c:idx val="1"/>
          <c:order val="1"/>
          <c:tx>
            <c:strRef>
              <c:f>'graph instruction vs cases  (5)'!$C$3</c:f>
              <c:strCache>
                <c:ptCount val="1"/>
                <c:pt idx="0">
                  <c:v>Quarantine: (Rajasthan)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cases 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  (5)'!$C$4:$C$155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5</c:v>
                </c:pt>
                <c:pt idx="72">
                  <c:v>4</c:v>
                </c:pt>
                <c:pt idx="73">
                  <c:v>5</c:v>
                </c:pt>
                <c:pt idx="74">
                  <c:v>7</c:v>
                </c:pt>
                <c:pt idx="75">
                  <c:v>10</c:v>
                </c:pt>
                <c:pt idx="76">
                  <c:v>19</c:v>
                </c:pt>
                <c:pt idx="77">
                  <c:v>26</c:v>
                </c:pt>
                <c:pt idx="78">
                  <c:v>32</c:v>
                </c:pt>
                <c:pt idx="79">
                  <c:v>41</c:v>
                </c:pt>
                <c:pt idx="80">
                  <c:v>49</c:v>
                </c:pt>
                <c:pt idx="81">
                  <c:v>39</c:v>
                </c:pt>
                <c:pt idx="82">
                  <c:v>40</c:v>
                </c:pt>
                <c:pt idx="83">
                  <c:v>48</c:v>
                </c:pt>
                <c:pt idx="84">
                  <c:v>37</c:v>
                </c:pt>
                <c:pt idx="85">
                  <c:v>31</c:v>
                </c:pt>
                <c:pt idx="86">
                  <c:v>30</c:v>
                </c:pt>
                <c:pt idx="87">
                  <c:v>24</c:v>
                </c:pt>
                <c:pt idx="88">
                  <c:v>23</c:v>
                </c:pt>
                <c:pt idx="89">
                  <c:v>24</c:v>
                </c:pt>
                <c:pt idx="90">
                  <c:v>21</c:v>
                </c:pt>
                <c:pt idx="91">
                  <c:v>17</c:v>
                </c:pt>
                <c:pt idx="92">
                  <c:v>19</c:v>
                </c:pt>
                <c:pt idx="93">
                  <c:v>17</c:v>
                </c:pt>
                <c:pt idx="94">
                  <c:v>13</c:v>
                </c:pt>
                <c:pt idx="95">
                  <c:v>12</c:v>
                </c:pt>
                <c:pt idx="96">
                  <c:v>10</c:v>
                </c:pt>
                <c:pt idx="97">
                  <c:v>13</c:v>
                </c:pt>
                <c:pt idx="98">
                  <c:v>11</c:v>
                </c:pt>
                <c:pt idx="99">
                  <c:v>14</c:v>
                </c:pt>
                <c:pt idx="100">
                  <c:v>10</c:v>
                </c:pt>
                <c:pt idx="101">
                  <c:v>13</c:v>
                </c:pt>
                <c:pt idx="102">
                  <c:v>12</c:v>
                </c:pt>
                <c:pt idx="103">
                  <c:v>14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8</c:v>
                </c:pt>
                <c:pt idx="108">
                  <c:v>10</c:v>
                </c:pt>
                <c:pt idx="109">
                  <c:v>11</c:v>
                </c:pt>
                <c:pt idx="110">
                  <c:v>9</c:v>
                </c:pt>
                <c:pt idx="111">
                  <c:v>9</c:v>
                </c:pt>
                <c:pt idx="112">
                  <c:v>8</c:v>
                </c:pt>
                <c:pt idx="113">
                  <c:v>10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6</c:v>
                </c:pt>
                <c:pt idx="118">
                  <c:v>8</c:v>
                </c:pt>
                <c:pt idx="119">
                  <c:v>7</c:v>
                </c:pt>
                <c:pt idx="120">
                  <c:v>7</c:v>
                </c:pt>
                <c:pt idx="121">
                  <c:v>5</c:v>
                </c:pt>
                <c:pt idx="122">
                  <c:v>7</c:v>
                </c:pt>
                <c:pt idx="123">
                  <c:v>8</c:v>
                </c:pt>
                <c:pt idx="124">
                  <c:v>5</c:v>
                </c:pt>
                <c:pt idx="125">
                  <c:v>7</c:v>
                </c:pt>
                <c:pt idx="126">
                  <c:v>8</c:v>
                </c:pt>
                <c:pt idx="127">
                  <c:v>8</c:v>
                </c:pt>
                <c:pt idx="128">
                  <c:v>6</c:v>
                </c:pt>
                <c:pt idx="129">
                  <c:v>7</c:v>
                </c:pt>
                <c:pt idx="130">
                  <c:v>6</c:v>
                </c:pt>
                <c:pt idx="131">
                  <c:v>6</c:v>
                </c:pt>
                <c:pt idx="132">
                  <c:v>5</c:v>
                </c:pt>
                <c:pt idx="133">
                  <c:v>7</c:v>
                </c:pt>
                <c:pt idx="134">
                  <c:v>8</c:v>
                </c:pt>
                <c:pt idx="135">
                  <c:v>11</c:v>
                </c:pt>
                <c:pt idx="136">
                  <c:v>6</c:v>
                </c:pt>
                <c:pt idx="137">
                  <c:v>4</c:v>
                </c:pt>
                <c:pt idx="138">
                  <c:v>8</c:v>
                </c:pt>
                <c:pt idx="139">
                  <c:v>5</c:v>
                </c:pt>
                <c:pt idx="140">
                  <c:v>5</c:v>
                </c:pt>
                <c:pt idx="141">
                  <c:v>7</c:v>
                </c:pt>
                <c:pt idx="142">
                  <c:v>8</c:v>
                </c:pt>
                <c:pt idx="143">
                  <c:v>11</c:v>
                </c:pt>
                <c:pt idx="144">
                  <c:v>12</c:v>
                </c:pt>
                <c:pt idx="145">
                  <c:v>9</c:v>
                </c:pt>
                <c:pt idx="146">
                  <c:v>10</c:v>
                </c:pt>
                <c:pt idx="147">
                  <c:v>5</c:v>
                </c:pt>
                <c:pt idx="148">
                  <c:v>4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71-4C4F-9308-838322A449C8}"/>
            </c:ext>
          </c:extLst>
        </c:ser>
        <c:ser>
          <c:idx val="2"/>
          <c:order val="2"/>
          <c:tx>
            <c:strRef>
              <c:f>'graph instruction vs cases  (5)'!$D$3</c:f>
              <c:strCache>
                <c:ptCount val="1"/>
                <c:pt idx="0">
                  <c:v>curfew: (Rajasthan)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cases 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  (5)'!$D$4:$D$155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20</c:v>
                </c:pt>
                <c:pt idx="79">
                  <c:v>28</c:v>
                </c:pt>
                <c:pt idx="80">
                  <c:v>43</c:v>
                </c:pt>
                <c:pt idx="81">
                  <c:v>56</c:v>
                </c:pt>
                <c:pt idx="82">
                  <c:v>27</c:v>
                </c:pt>
                <c:pt idx="83">
                  <c:v>18</c:v>
                </c:pt>
                <c:pt idx="84">
                  <c:v>6</c:v>
                </c:pt>
                <c:pt idx="85">
                  <c:v>8</c:v>
                </c:pt>
                <c:pt idx="86">
                  <c:v>11</c:v>
                </c:pt>
                <c:pt idx="87">
                  <c:v>6</c:v>
                </c:pt>
                <c:pt idx="88">
                  <c:v>4</c:v>
                </c:pt>
                <c:pt idx="89">
                  <c:v>5</c:v>
                </c:pt>
                <c:pt idx="90">
                  <c:v>4</c:v>
                </c:pt>
                <c:pt idx="91">
                  <c:v>5</c:v>
                </c:pt>
                <c:pt idx="92">
                  <c:v>8</c:v>
                </c:pt>
                <c:pt idx="93">
                  <c:v>4</c:v>
                </c:pt>
                <c:pt idx="94">
                  <c:v>3</c:v>
                </c:pt>
                <c:pt idx="95">
                  <c:v>6</c:v>
                </c:pt>
                <c:pt idx="96">
                  <c:v>4</c:v>
                </c:pt>
                <c:pt idx="97">
                  <c:v>4</c:v>
                </c:pt>
                <c:pt idx="98">
                  <c:v>5</c:v>
                </c:pt>
                <c:pt idx="99">
                  <c:v>2</c:v>
                </c:pt>
                <c:pt idx="100">
                  <c:v>3</c:v>
                </c:pt>
                <c:pt idx="101">
                  <c:v>4</c:v>
                </c:pt>
                <c:pt idx="102">
                  <c:v>5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2</c:v>
                </c:pt>
                <c:pt idx="120">
                  <c:v>5</c:v>
                </c:pt>
                <c:pt idx="121">
                  <c:v>4</c:v>
                </c:pt>
                <c:pt idx="122">
                  <c:v>3</c:v>
                </c:pt>
                <c:pt idx="123">
                  <c:v>7</c:v>
                </c:pt>
                <c:pt idx="124">
                  <c:v>6</c:v>
                </c:pt>
                <c:pt idx="125">
                  <c:v>3</c:v>
                </c:pt>
                <c:pt idx="126">
                  <c:v>4</c:v>
                </c:pt>
                <c:pt idx="127">
                  <c:v>1</c:v>
                </c:pt>
                <c:pt idx="128">
                  <c:v>4</c:v>
                </c:pt>
                <c:pt idx="129">
                  <c:v>5</c:v>
                </c:pt>
                <c:pt idx="130">
                  <c:v>3</c:v>
                </c:pt>
                <c:pt idx="131">
                  <c:v>6</c:v>
                </c:pt>
                <c:pt idx="132">
                  <c:v>2</c:v>
                </c:pt>
                <c:pt idx="133">
                  <c:v>3</c:v>
                </c:pt>
                <c:pt idx="134">
                  <c:v>3</c:v>
                </c:pt>
                <c:pt idx="135">
                  <c:v>2</c:v>
                </c:pt>
                <c:pt idx="136">
                  <c:v>4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3</c:v>
                </c:pt>
                <c:pt idx="142">
                  <c:v>2</c:v>
                </c:pt>
                <c:pt idx="143">
                  <c:v>2</c:v>
                </c:pt>
                <c:pt idx="144">
                  <c:v>1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1</c:v>
                </c:pt>
                <c:pt idx="1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71-4C4F-9308-838322A44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9045048"/>
        <c:axId val="589040128"/>
      </c:lineChart>
      <c:dateAx>
        <c:axId val="58904504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040128"/>
        <c:crosses val="autoZero"/>
        <c:auto val="1"/>
        <c:lblOffset val="100"/>
        <c:baseTimeUnit val="days"/>
      </c:dateAx>
      <c:valAx>
        <c:axId val="589040128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045048"/>
        <c:crosses val="autoZero"/>
        <c:crossBetween val="between"/>
      </c:valAx>
      <c:valAx>
        <c:axId val="5890414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041768"/>
        <c:crosses val="max"/>
        <c:crossBetween val="between"/>
      </c:valAx>
      <c:dateAx>
        <c:axId val="589041768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890414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 vs tests'!$E$3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 vs tests'!$E$4:$E$155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12279</c:v>
                </c:pt>
                <c:pt idx="96">
                  <c:v>0</c:v>
                </c:pt>
                <c:pt idx="97">
                  <c:v>5359</c:v>
                </c:pt>
                <c:pt idx="98">
                  <c:v>0</c:v>
                </c:pt>
                <c:pt idx="99">
                  <c:v>1469</c:v>
                </c:pt>
                <c:pt idx="100">
                  <c:v>3242</c:v>
                </c:pt>
                <c:pt idx="101">
                  <c:v>2508</c:v>
                </c:pt>
                <c:pt idx="102">
                  <c:v>3648</c:v>
                </c:pt>
                <c:pt idx="103">
                  <c:v>3299</c:v>
                </c:pt>
                <c:pt idx="104">
                  <c:v>3124</c:v>
                </c:pt>
                <c:pt idx="105">
                  <c:v>2932</c:v>
                </c:pt>
                <c:pt idx="106">
                  <c:v>2918</c:v>
                </c:pt>
                <c:pt idx="107">
                  <c:v>2069</c:v>
                </c:pt>
                <c:pt idx="108">
                  <c:v>4350</c:v>
                </c:pt>
                <c:pt idx="109">
                  <c:v>4417</c:v>
                </c:pt>
                <c:pt idx="110">
                  <c:v>5676</c:v>
                </c:pt>
                <c:pt idx="111">
                  <c:v>4202</c:v>
                </c:pt>
                <c:pt idx="112">
                  <c:v>4765</c:v>
                </c:pt>
                <c:pt idx="113">
                  <c:v>3507</c:v>
                </c:pt>
                <c:pt idx="114">
                  <c:v>4720</c:v>
                </c:pt>
                <c:pt idx="115">
                  <c:v>4509</c:v>
                </c:pt>
                <c:pt idx="116">
                  <c:v>3949</c:v>
                </c:pt>
                <c:pt idx="117">
                  <c:v>4835</c:v>
                </c:pt>
                <c:pt idx="118">
                  <c:v>4729</c:v>
                </c:pt>
                <c:pt idx="119">
                  <c:v>5284</c:v>
                </c:pt>
                <c:pt idx="120">
                  <c:v>5914</c:v>
                </c:pt>
                <c:pt idx="121">
                  <c:v>4839</c:v>
                </c:pt>
                <c:pt idx="122">
                  <c:v>5391</c:v>
                </c:pt>
                <c:pt idx="123">
                  <c:v>6306</c:v>
                </c:pt>
                <c:pt idx="124">
                  <c:v>9018</c:v>
                </c:pt>
                <c:pt idx="125">
                  <c:v>5729</c:v>
                </c:pt>
                <c:pt idx="126">
                  <c:v>4593</c:v>
                </c:pt>
                <c:pt idx="127">
                  <c:v>5930</c:v>
                </c:pt>
                <c:pt idx="128">
                  <c:v>6735</c:v>
                </c:pt>
                <c:pt idx="129">
                  <c:v>6912</c:v>
                </c:pt>
                <c:pt idx="130">
                  <c:v>7267</c:v>
                </c:pt>
                <c:pt idx="131">
                  <c:v>9706</c:v>
                </c:pt>
                <c:pt idx="132">
                  <c:v>9480</c:v>
                </c:pt>
                <c:pt idx="133">
                  <c:v>9073</c:v>
                </c:pt>
                <c:pt idx="134">
                  <c:v>9560</c:v>
                </c:pt>
                <c:pt idx="135">
                  <c:v>8074</c:v>
                </c:pt>
                <c:pt idx="136">
                  <c:v>9122</c:v>
                </c:pt>
                <c:pt idx="137">
                  <c:v>10507</c:v>
                </c:pt>
                <c:pt idx="138">
                  <c:v>11530</c:v>
                </c:pt>
                <c:pt idx="139">
                  <c:v>11057</c:v>
                </c:pt>
                <c:pt idx="140">
                  <c:v>11022</c:v>
                </c:pt>
                <c:pt idx="141">
                  <c:v>10419</c:v>
                </c:pt>
                <c:pt idx="142">
                  <c:v>11190</c:v>
                </c:pt>
                <c:pt idx="143">
                  <c:v>16771</c:v>
                </c:pt>
                <c:pt idx="144">
                  <c:v>13132</c:v>
                </c:pt>
                <c:pt idx="145">
                  <c:v>10769</c:v>
                </c:pt>
                <c:pt idx="146">
                  <c:v>9323</c:v>
                </c:pt>
                <c:pt idx="147">
                  <c:v>13441</c:v>
                </c:pt>
                <c:pt idx="148">
                  <c:v>14956</c:v>
                </c:pt>
                <c:pt idx="149">
                  <c:v>13759</c:v>
                </c:pt>
                <c:pt idx="150">
                  <c:v>16175</c:v>
                </c:pt>
                <c:pt idx="151">
                  <c:v>14287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C8-46D9-BA60-7B41FE2DA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00327400"/>
        <c:axId val="400313952"/>
      </c:barChart>
      <c:lineChart>
        <c:grouping val="standard"/>
        <c:varyColors val="0"/>
        <c:ser>
          <c:idx val="0"/>
          <c:order val="0"/>
          <c:tx>
            <c:strRef>
              <c:f>'graph inst vs tests'!$B$3</c:f>
              <c:strCache>
                <c:ptCount val="1"/>
                <c:pt idx="0">
                  <c:v>Lockdown: (Rajasthan)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 vs tests'!$B$4:$B$155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11</c:v>
                </c:pt>
                <c:pt idx="79">
                  <c:v>11</c:v>
                </c:pt>
                <c:pt idx="80">
                  <c:v>70</c:v>
                </c:pt>
                <c:pt idx="81">
                  <c:v>60</c:v>
                </c:pt>
                <c:pt idx="82">
                  <c:v>23</c:v>
                </c:pt>
                <c:pt idx="83">
                  <c:v>33</c:v>
                </c:pt>
                <c:pt idx="84">
                  <c:v>25</c:v>
                </c:pt>
                <c:pt idx="85">
                  <c:v>24</c:v>
                </c:pt>
                <c:pt idx="86">
                  <c:v>30</c:v>
                </c:pt>
                <c:pt idx="87">
                  <c:v>26</c:v>
                </c:pt>
                <c:pt idx="88">
                  <c:v>19</c:v>
                </c:pt>
                <c:pt idx="89">
                  <c:v>23</c:v>
                </c:pt>
                <c:pt idx="90">
                  <c:v>19</c:v>
                </c:pt>
                <c:pt idx="91">
                  <c:v>20</c:v>
                </c:pt>
                <c:pt idx="92">
                  <c:v>24</c:v>
                </c:pt>
                <c:pt idx="93">
                  <c:v>15</c:v>
                </c:pt>
                <c:pt idx="94">
                  <c:v>22</c:v>
                </c:pt>
                <c:pt idx="95">
                  <c:v>22</c:v>
                </c:pt>
                <c:pt idx="96">
                  <c:v>40</c:v>
                </c:pt>
                <c:pt idx="97">
                  <c:v>45</c:v>
                </c:pt>
                <c:pt idx="98">
                  <c:v>42</c:v>
                </c:pt>
                <c:pt idx="99">
                  <c:v>34</c:v>
                </c:pt>
                <c:pt idx="100">
                  <c:v>66</c:v>
                </c:pt>
                <c:pt idx="101">
                  <c:v>100</c:v>
                </c:pt>
                <c:pt idx="102">
                  <c:v>63</c:v>
                </c:pt>
                <c:pt idx="103">
                  <c:v>55</c:v>
                </c:pt>
                <c:pt idx="104">
                  <c:v>43</c:v>
                </c:pt>
                <c:pt idx="105">
                  <c:v>48</c:v>
                </c:pt>
                <c:pt idx="106">
                  <c:v>25</c:v>
                </c:pt>
                <c:pt idx="107">
                  <c:v>22</c:v>
                </c:pt>
                <c:pt idx="108">
                  <c:v>24</c:v>
                </c:pt>
                <c:pt idx="109">
                  <c:v>35</c:v>
                </c:pt>
                <c:pt idx="110">
                  <c:v>30</c:v>
                </c:pt>
                <c:pt idx="111">
                  <c:v>27</c:v>
                </c:pt>
                <c:pt idx="112">
                  <c:v>24</c:v>
                </c:pt>
                <c:pt idx="113">
                  <c:v>24</c:v>
                </c:pt>
                <c:pt idx="114">
                  <c:v>32</c:v>
                </c:pt>
                <c:pt idx="115">
                  <c:v>36</c:v>
                </c:pt>
                <c:pt idx="116">
                  <c:v>29</c:v>
                </c:pt>
                <c:pt idx="117">
                  <c:v>38</c:v>
                </c:pt>
                <c:pt idx="118">
                  <c:v>33</c:v>
                </c:pt>
                <c:pt idx="119">
                  <c:v>25</c:v>
                </c:pt>
                <c:pt idx="120">
                  <c:v>31</c:v>
                </c:pt>
                <c:pt idx="121">
                  <c:v>87</c:v>
                </c:pt>
                <c:pt idx="122">
                  <c:v>46</c:v>
                </c:pt>
                <c:pt idx="123">
                  <c:v>42</c:v>
                </c:pt>
                <c:pt idx="124">
                  <c:v>31</c:v>
                </c:pt>
                <c:pt idx="125">
                  <c:v>24</c:v>
                </c:pt>
                <c:pt idx="126">
                  <c:v>25</c:v>
                </c:pt>
                <c:pt idx="127">
                  <c:v>24</c:v>
                </c:pt>
                <c:pt idx="128">
                  <c:v>23</c:v>
                </c:pt>
                <c:pt idx="129">
                  <c:v>24</c:v>
                </c:pt>
                <c:pt idx="130">
                  <c:v>25</c:v>
                </c:pt>
                <c:pt idx="131">
                  <c:v>29</c:v>
                </c:pt>
                <c:pt idx="132">
                  <c:v>43</c:v>
                </c:pt>
                <c:pt idx="133">
                  <c:v>25</c:v>
                </c:pt>
                <c:pt idx="134">
                  <c:v>25</c:v>
                </c:pt>
                <c:pt idx="135">
                  <c:v>23</c:v>
                </c:pt>
                <c:pt idx="136">
                  <c:v>32</c:v>
                </c:pt>
                <c:pt idx="137">
                  <c:v>90</c:v>
                </c:pt>
                <c:pt idx="138">
                  <c:v>41</c:v>
                </c:pt>
                <c:pt idx="139">
                  <c:v>26</c:v>
                </c:pt>
                <c:pt idx="140">
                  <c:v>15</c:v>
                </c:pt>
                <c:pt idx="141">
                  <c:v>18</c:v>
                </c:pt>
                <c:pt idx="142">
                  <c:v>14</c:v>
                </c:pt>
                <c:pt idx="143">
                  <c:v>12</c:v>
                </c:pt>
                <c:pt idx="144">
                  <c:v>14</c:v>
                </c:pt>
                <c:pt idx="145">
                  <c:v>13</c:v>
                </c:pt>
                <c:pt idx="146">
                  <c:v>16</c:v>
                </c:pt>
                <c:pt idx="147">
                  <c:v>14</c:v>
                </c:pt>
                <c:pt idx="148">
                  <c:v>17</c:v>
                </c:pt>
                <c:pt idx="149">
                  <c:v>15</c:v>
                </c:pt>
                <c:pt idx="150">
                  <c:v>35</c:v>
                </c:pt>
                <c:pt idx="151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C8-46D9-BA60-7B41FE2DA15C}"/>
            </c:ext>
          </c:extLst>
        </c:ser>
        <c:ser>
          <c:idx val="1"/>
          <c:order val="1"/>
          <c:tx>
            <c:strRef>
              <c:f>'graph inst vs tests'!$C$3</c:f>
              <c:strCache>
                <c:ptCount val="1"/>
                <c:pt idx="0">
                  <c:v>Quarantine: (Rajasthan)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 vs tests'!$C$4:$C$155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0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3</c:v>
                </c:pt>
                <c:pt idx="71">
                  <c:v>5</c:v>
                </c:pt>
                <c:pt idx="72">
                  <c:v>4</c:v>
                </c:pt>
                <c:pt idx="73">
                  <c:v>5</c:v>
                </c:pt>
                <c:pt idx="74">
                  <c:v>7</c:v>
                </c:pt>
                <c:pt idx="75">
                  <c:v>10</c:v>
                </c:pt>
                <c:pt idx="76">
                  <c:v>19</c:v>
                </c:pt>
                <c:pt idx="77">
                  <c:v>26</c:v>
                </c:pt>
                <c:pt idx="78">
                  <c:v>32</c:v>
                </c:pt>
                <c:pt idx="79">
                  <c:v>41</c:v>
                </c:pt>
                <c:pt idx="80">
                  <c:v>49</c:v>
                </c:pt>
                <c:pt idx="81">
                  <c:v>39</c:v>
                </c:pt>
                <c:pt idx="82">
                  <c:v>40</c:v>
                </c:pt>
                <c:pt idx="83">
                  <c:v>48</c:v>
                </c:pt>
                <c:pt idx="84">
                  <c:v>37</c:v>
                </c:pt>
                <c:pt idx="85">
                  <c:v>31</c:v>
                </c:pt>
                <c:pt idx="86">
                  <c:v>30</c:v>
                </c:pt>
                <c:pt idx="87">
                  <c:v>24</c:v>
                </c:pt>
                <c:pt idx="88">
                  <c:v>23</c:v>
                </c:pt>
                <c:pt idx="89">
                  <c:v>24</c:v>
                </c:pt>
                <c:pt idx="90">
                  <c:v>21</c:v>
                </c:pt>
                <c:pt idx="91">
                  <c:v>17</c:v>
                </c:pt>
                <c:pt idx="92">
                  <c:v>19</c:v>
                </c:pt>
                <c:pt idx="93">
                  <c:v>17</c:v>
                </c:pt>
                <c:pt idx="94">
                  <c:v>13</c:v>
                </c:pt>
                <c:pt idx="95">
                  <c:v>12</c:v>
                </c:pt>
                <c:pt idx="96">
                  <c:v>10</c:v>
                </c:pt>
                <c:pt idx="97">
                  <c:v>13</c:v>
                </c:pt>
                <c:pt idx="98">
                  <c:v>11</c:v>
                </c:pt>
                <c:pt idx="99">
                  <c:v>14</c:v>
                </c:pt>
                <c:pt idx="100">
                  <c:v>10</c:v>
                </c:pt>
                <c:pt idx="101">
                  <c:v>13</c:v>
                </c:pt>
                <c:pt idx="102">
                  <c:v>12</c:v>
                </c:pt>
                <c:pt idx="103">
                  <c:v>14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8</c:v>
                </c:pt>
                <c:pt idx="108">
                  <c:v>10</c:v>
                </c:pt>
                <c:pt idx="109">
                  <c:v>11</c:v>
                </c:pt>
                <c:pt idx="110">
                  <c:v>9</c:v>
                </c:pt>
                <c:pt idx="111">
                  <c:v>9</c:v>
                </c:pt>
                <c:pt idx="112">
                  <c:v>8</c:v>
                </c:pt>
                <c:pt idx="113">
                  <c:v>10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6</c:v>
                </c:pt>
                <c:pt idx="118">
                  <c:v>8</c:v>
                </c:pt>
                <c:pt idx="119">
                  <c:v>7</c:v>
                </c:pt>
                <c:pt idx="120">
                  <c:v>7</c:v>
                </c:pt>
                <c:pt idx="121">
                  <c:v>5</c:v>
                </c:pt>
                <c:pt idx="122">
                  <c:v>7</c:v>
                </c:pt>
                <c:pt idx="123">
                  <c:v>8</c:v>
                </c:pt>
                <c:pt idx="124">
                  <c:v>5</c:v>
                </c:pt>
                <c:pt idx="125">
                  <c:v>7</c:v>
                </c:pt>
                <c:pt idx="126">
                  <c:v>8</c:v>
                </c:pt>
                <c:pt idx="127">
                  <c:v>8</c:v>
                </c:pt>
                <c:pt idx="128">
                  <c:v>6</c:v>
                </c:pt>
                <c:pt idx="129">
                  <c:v>7</c:v>
                </c:pt>
                <c:pt idx="130">
                  <c:v>6</c:v>
                </c:pt>
                <c:pt idx="131">
                  <c:v>6</c:v>
                </c:pt>
                <c:pt idx="132">
                  <c:v>5</c:v>
                </c:pt>
                <c:pt idx="133">
                  <c:v>7</c:v>
                </c:pt>
                <c:pt idx="134">
                  <c:v>8</c:v>
                </c:pt>
                <c:pt idx="135">
                  <c:v>11</c:v>
                </c:pt>
                <c:pt idx="136">
                  <c:v>6</c:v>
                </c:pt>
                <c:pt idx="137">
                  <c:v>4</c:v>
                </c:pt>
                <c:pt idx="138">
                  <c:v>8</c:v>
                </c:pt>
                <c:pt idx="139">
                  <c:v>5</c:v>
                </c:pt>
                <c:pt idx="140">
                  <c:v>5</c:v>
                </c:pt>
                <c:pt idx="141">
                  <c:v>7</c:v>
                </c:pt>
                <c:pt idx="142">
                  <c:v>8</c:v>
                </c:pt>
                <c:pt idx="143">
                  <c:v>11</c:v>
                </c:pt>
                <c:pt idx="144">
                  <c:v>12</c:v>
                </c:pt>
                <c:pt idx="145">
                  <c:v>9</c:v>
                </c:pt>
                <c:pt idx="146">
                  <c:v>10</c:v>
                </c:pt>
                <c:pt idx="147">
                  <c:v>5</c:v>
                </c:pt>
                <c:pt idx="148">
                  <c:v>4</c:v>
                </c:pt>
                <c:pt idx="149">
                  <c:v>6</c:v>
                </c:pt>
                <c:pt idx="150">
                  <c:v>6</c:v>
                </c:pt>
                <c:pt idx="15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C8-46D9-BA60-7B41FE2DA15C}"/>
            </c:ext>
          </c:extLst>
        </c:ser>
        <c:ser>
          <c:idx val="2"/>
          <c:order val="2"/>
          <c:tx>
            <c:strRef>
              <c:f>'graph inst vs tests'!$D$3</c:f>
              <c:strCache>
                <c:ptCount val="1"/>
                <c:pt idx="0">
                  <c:v>curfew: (Rajasthan)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 vs tests'!$D$4:$D$155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20</c:v>
                </c:pt>
                <c:pt idx="79">
                  <c:v>28</c:v>
                </c:pt>
                <c:pt idx="80">
                  <c:v>43</c:v>
                </c:pt>
                <c:pt idx="81">
                  <c:v>56</c:v>
                </c:pt>
                <c:pt idx="82">
                  <c:v>27</c:v>
                </c:pt>
                <c:pt idx="83">
                  <c:v>18</c:v>
                </c:pt>
                <c:pt idx="84">
                  <c:v>6</c:v>
                </c:pt>
                <c:pt idx="85">
                  <c:v>8</c:v>
                </c:pt>
                <c:pt idx="86">
                  <c:v>11</c:v>
                </c:pt>
                <c:pt idx="87">
                  <c:v>6</c:v>
                </c:pt>
                <c:pt idx="88">
                  <c:v>4</c:v>
                </c:pt>
                <c:pt idx="89">
                  <c:v>5</c:v>
                </c:pt>
                <c:pt idx="90">
                  <c:v>4</c:v>
                </c:pt>
                <c:pt idx="91">
                  <c:v>5</c:v>
                </c:pt>
                <c:pt idx="92">
                  <c:v>8</c:v>
                </c:pt>
                <c:pt idx="93">
                  <c:v>4</c:v>
                </c:pt>
                <c:pt idx="94">
                  <c:v>3</c:v>
                </c:pt>
                <c:pt idx="95">
                  <c:v>6</c:v>
                </c:pt>
                <c:pt idx="96">
                  <c:v>4</c:v>
                </c:pt>
                <c:pt idx="97">
                  <c:v>4</c:v>
                </c:pt>
                <c:pt idx="98">
                  <c:v>5</c:v>
                </c:pt>
                <c:pt idx="99">
                  <c:v>2</c:v>
                </c:pt>
                <c:pt idx="100">
                  <c:v>3</c:v>
                </c:pt>
                <c:pt idx="101">
                  <c:v>4</c:v>
                </c:pt>
                <c:pt idx="102">
                  <c:v>5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3</c:v>
                </c:pt>
                <c:pt idx="117">
                  <c:v>2</c:v>
                </c:pt>
                <c:pt idx="118">
                  <c:v>3</c:v>
                </c:pt>
                <c:pt idx="119">
                  <c:v>2</c:v>
                </c:pt>
                <c:pt idx="120">
                  <c:v>5</c:v>
                </c:pt>
                <c:pt idx="121">
                  <c:v>4</c:v>
                </c:pt>
                <c:pt idx="122">
                  <c:v>3</c:v>
                </c:pt>
                <c:pt idx="123">
                  <c:v>7</c:v>
                </c:pt>
                <c:pt idx="124">
                  <c:v>6</c:v>
                </c:pt>
                <c:pt idx="125">
                  <c:v>3</c:v>
                </c:pt>
                <c:pt idx="126">
                  <c:v>4</c:v>
                </c:pt>
                <c:pt idx="127">
                  <c:v>1</c:v>
                </c:pt>
                <c:pt idx="128">
                  <c:v>4</c:v>
                </c:pt>
                <c:pt idx="129">
                  <c:v>5</c:v>
                </c:pt>
                <c:pt idx="130">
                  <c:v>3</c:v>
                </c:pt>
                <c:pt idx="131">
                  <c:v>6</c:v>
                </c:pt>
                <c:pt idx="132">
                  <c:v>2</c:v>
                </c:pt>
                <c:pt idx="133">
                  <c:v>3</c:v>
                </c:pt>
                <c:pt idx="134">
                  <c:v>3</c:v>
                </c:pt>
                <c:pt idx="135">
                  <c:v>2</c:v>
                </c:pt>
                <c:pt idx="136">
                  <c:v>4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3</c:v>
                </c:pt>
                <c:pt idx="142">
                  <c:v>2</c:v>
                </c:pt>
                <c:pt idx="143">
                  <c:v>2</c:v>
                </c:pt>
                <c:pt idx="144">
                  <c:v>1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1</c:v>
                </c:pt>
                <c:pt idx="1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C8-46D9-BA60-7B41FE2DA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0318872"/>
        <c:axId val="400317560"/>
      </c:lineChart>
      <c:dateAx>
        <c:axId val="40031887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317560"/>
        <c:crosses val="autoZero"/>
        <c:auto val="1"/>
        <c:lblOffset val="100"/>
        <c:baseTimeUnit val="days"/>
      </c:dateAx>
      <c:valAx>
        <c:axId val="40031756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318872"/>
        <c:crosses val="autoZero"/>
        <c:crossBetween val="between"/>
      </c:valAx>
      <c:valAx>
        <c:axId val="4003139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0327400"/>
        <c:crosses val="max"/>
        <c:crossBetween val="between"/>
      </c:valAx>
      <c:dateAx>
        <c:axId val="400327400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40031395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(44)'!$O$7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(44)'!$O$8:$O$22</c:f>
              <c:numCache>
                <c:formatCode>General</c:formatCode>
                <c:ptCount val="15"/>
                <c:pt idx="0">
                  <c:v>-0.11467025193184023</c:v>
                </c:pt>
                <c:pt idx="1">
                  <c:v>-0.1138973307377824</c:v>
                </c:pt>
                <c:pt idx="2">
                  <c:v>-0.11310973529406429</c:v>
                </c:pt>
                <c:pt idx="3">
                  <c:v>-0.11248168384738824</c:v>
                </c:pt>
                <c:pt idx="4">
                  <c:v>-0.11342813899978957</c:v>
                </c:pt>
                <c:pt idx="5">
                  <c:v>-1.580778857999722E-2</c:v>
                </c:pt>
                <c:pt idx="6">
                  <c:v>8.6384967394852793E-3</c:v>
                </c:pt>
                <c:pt idx="7">
                  <c:v>2.5541753140072864E-3</c:v>
                </c:pt>
                <c:pt idx="8">
                  <c:v>-0.11251209495137399</c:v>
                </c:pt>
                <c:pt idx="9">
                  <c:v>-5.6709993345665732E-2</c:v>
                </c:pt>
                <c:pt idx="10">
                  <c:v>-5.2866570085746786E-2</c:v>
                </c:pt>
                <c:pt idx="11">
                  <c:v>-3.9225020035809528E-3</c:v>
                </c:pt>
                <c:pt idx="12">
                  <c:v>-2.8533994747925819E-2</c:v>
                </c:pt>
                <c:pt idx="13">
                  <c:v>-5.3244652756911745E-2</c:v>
                </c:pt>
                <c:pt idx="14">
                  <c:v>-1.5621006898639746E-2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AA-424D-894F-1EA8FA7BB4F9}"/>
            </c:ext>
          </c:extLst>
        </c:ser>
        <c:ser>
          <c:idx val="1"/>
          <c:order val="1"/>
          <c:tx>
            <c:strRef>
              <c:f>'multiTimeline (44)'!$P$7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(44)'!$P$8:$P$22</c:f>
              <c:numCache>
                <c:formatCode>General</c:formatCode>
                <c:ptCount val="15"/>
                <c:pt idx="0">
                  <c:v>-5.0432855179672907E-2</c:v>
                </c:pt>
                <c:pt idx="1">
                  <c:v>-5.4093906741646144E-2</c:v>
                </c:pt>
                <c:pt idx="2">
                  <c:v>-0.10520519057158123</c:v>
                </c:pt>
                <c:pt idx="3">
                  <c:v>-5.4950248584472623E-2</c:v>
                </c:pt>
                <c:pt idx="4">
                  <c:v>-4.9251798919940602E-2</c:v>
                </c:pt>
                <c:pt idx="5">
                  <c:v>-0.1048370659043428</c:v>
                </c:pt>
                <c:pt idx="6">
                  <c:v>-0.10400692801597368</c:v>
                </c:pt>
                <c:pt idx="7">
                  <c:v>-0.1048733567832382</c:v>
                </c:pt>
                <c:pt idx="8">
                  <c:v>-0.10394953971113181</c:v>
                </c:pt>
                <c:pt idx="9">
                  <c:v>-4.8305753801493947E-2</c:v>
                </c:pt>
                <c:pt idx="10">
                  <c:v>-4.5416383942376362E-2</c:v>
                </c:pt>
                <c:pt idx="11">
                  <c:v>-5.0620310608518723E-2</c:v>
                </c:pt>
                <c:pt idx="12">
                  <c:v>-0.10298119680005745</c:v>
                </c:pt>
                <c:pt idx="13">
                  <c:v>-0.10228146432646695</c:v>
                </c:pt>
                <c:pt idx="14">
                  <c:v>-4.5544533748241571E-2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AA-424D-894F-1EA8FA7BB4F9}"/>
            </c:ext>
          </c:extLst>
        </c:ser>
        <c:ser>
          <c:idx val="2"/>
          <c:order val="2"/>
          <c:tx>
            <c:strRef>
              <c:f>'multiTimeline (44)'!$Q$7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(44)'!$Q$8:$Q$22</c:f>
              <c:numCache>
                <c:formatCode>General</c:formatCode>
                <c:ptCount val="15"/>
                <c:pt idx="0">
                  <c:v>-3.5359331084137829E-2</c:v>
                </c:pt>
                <c:pt idx="1">
                  <c:v>7.3002365041503675E-2</c:v>
                </c:pt>
                <c:pt idx="2">
                  <c:v>-3.5848304003919224E-2</c:v>
                </c:pt>
                <c:pt idx="3">
                  <c:v>-3.6097897390264512E-2</c:v>
                </c:pt>
                <c:pt idx="4">
                  <c:v>-3.6350990886050032E-2</c:v>
                </c:pt>
                <c:pt idx="5">
                  <c:v>-3.6607658638909676E-2</c:v>
                </c:pt>
                <c:pt idx="6">
                  <c:v>-3.6867976905831927E-2</c:v>
                </c:pt>
                <c:pt idx="7">
                  <c:v>-3.7132024128709307E-2</c:v>
                </c:pt>
                <c:pt idx="8">
                  <c:v>-3.7399881013160267E-2</c:v>
                </c:pt>
                <c:pt idx="9">
                  <c:v>-3.7671630610784643E-2</c:v>
                </c:pt>
                <c:pt idx="10">
                  <c:v>7.5439306864958283E-2</c:v>
                </c:pt>
                <c:pt idx="11">
                  <c:v>-3.5831326113655651E-2</c:v>
                </c:pt>
                <c:pt idx="12">
                  <c:v>-3.6096697061568928E-2</c:v>
                </c:pt>
                <c:pt idx="13">
                  <c:v>-3.6366028177686194E-2</c:v>
                </c:pt>
                <c:pt idx="14">
                  <c:v>-3.6639408778024844E-2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AA-424D-894F-1EA8FA7BB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3888304"/>
        <c:axId val="643889944"/>
      </c:lineChart>
      <c:catAx>
        <c:axId val="643888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889944"/>
        <c:crosses val="autoZero"/>
        <c:auto val="1"/>
        <c:lblAlgn val="ctr"/>
        <c:lblOffset val="100"/>
        <c:noMultiLvlLbl val="0"/>
      </c:catAx>
      <c:valAx>
        <c:axId val="643889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888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(44)'!$V$7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(44)'!$V$8:$V$22</c:f>
              <c:numCache>
                <c:formatCode>General</c:formatCode>
                <c:ptCount val="15"/>
                <c:pt idx="0">
                  <c:v>0.16310238726884882</c:v>
                </c:pt>
                <c:pt idx="1">
                  <c:v>0.18326719373833464</c:v>
                </c:pt>
                <c:pt idx="2">
                  <c:v>0.11301957880524784</c:v>
                </c:pt>
                <c:pt idx="3">
                  <c:v>0.11234888691899332</c:v>
                </c:pt>
                <c:pt idx="4">
                  <c:v>0.11609023915296036</c:v>
                </c:pt>
                <c:pt idx="5">
                  <c:v>0.16780281874624611</c:v>
                </c:pt>
                <c:pt idx="6">
                  <c:v>0.1363282725993635</c:v>
                </c:pt>
                <c:pt idx="7">
                  <c:v>0.13099250644794727</c:v>
                </c:pt>
                <c:pt idx="8">
                  <c:v>0.25465956656111577</c:v>
                </c:pt>
                <c:pt idx="9">
                  <c:v>0.24285181113764878</c:v>
                </c:pt>
                <c:pt idx="10">
                  <c:v>1.1796298970143322E-2</c:v>
                </c:pt>
                <c:pt idx="11">
                  <c:v>9.6590641353927462E-2</c:v>
                </c:pt>
                <c:pt idx="12">
                  <c:v>0.10376260652617782</c:v>
                </c:pt>
                <c:pt idx="13">
                  <c:v>0.26405149347492912</c:v>
                </c:pt>
                <c:pt idx="14">
                  <c:v>0.13440408613583277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EA-476F-8825-94FE44E1B9A1}"/>
            </c:ext>
          </c:extLst>
        </c:ser>
        <c:ser>
          <c:idx val="1"/>
          <c:order val="1"/>
          <c:tx>
            <c:strRef>
              <c:f>'multiTimeline (44)'!$W$7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(44)'!$W$8:$W$22</c:f>
              <c:numCache>
                <c:formatCode>General</c:formatCode>
                <c:ptCount val="15"/>
                <c:pt idx="0">
                  <c:v>5.4514640493070435E-2</c:v>
                </c:pt>
                <c:pt idx="1">
                  <c:v>-7.584350087638865E-2</c:v>
                </c:pt>
                <c:pt idx="2">
                  <c:v>-2.2886440158738714E-2</c:v>
                </c:pt>
                <c:pt idx="3">
                  <c:v>4.5502243708300652E-2</c:v>
                </c:pt>
                <c:pt idx="4">
                  <c:v>-2.2895051186003549E-2</c:v>
                </c:pt>
                <c:pt idx="5">
                  <c:v>-4.9897136772338049E-2</c:v>
                </c:pt>
                <c:pt idx="6">
                  <c:v>4.7516379550588302E-2</c:v>
                </c:pt>
                <c:pt idx="7">
                  <c:v>0.14558037994045545</c:v>
                </c:pt>
                <c:pt idx="8">
                  <c:v>1.1379502969596526E-2</c:v>
                </c:pt>
                <c:pt idx="9">
                  <c:v>0.10215492714168552</c:v>
                </c:pt>
                <c:pt idx="10">
                  <c:v>6.2267317083878761E-2</c:v>
                </c:pt>
                <c:pt idx="11">
                  <c:v>3.6025172679601966E-2</c:v>
                </c:pt>
                <c:pt idx="12">
                  <c:v>-2.1090515535787575E-2</c:v>
                </c:pt>
                <c:pt idx="13">
                  <c:v>3.321155907491976E-2</c:v>
                </c:pt>
                <c:pt idx="14">
                  <c:v>-7.3953225653256766E-2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EA-476F-8825-94FE44E1B9A1}"/>
            </c:ext>
          </c:extLst>
        </c:ser>
        <c:ser>
          <c:idx val="2"/>
          <c:order val="2"/>
          <c:tx>
            <c:strRef>
              <c:f>'multiTimeline (44)'!$X$7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(44)'!$X$8:$X$22</c:f>
              <c:numCache>
                <c:formatCode>General</c:formatCode>
                <c:ptCount val="15"/>
                <c:pt idx="0">
                  <c:v>-2.5363853328598276E-2</c:v>
                </c:pt>
                <c:pt idx="1">
                  <c:v>0.16727067867615225</c:v>
                </c:pt>
                <c:pt idx="2">
                  <c:v>-2.5712352211339325E-2</c:v>
                </c:pt>
                <c:pt idx="3">
                  <c:v>2.939847587946668E-2</c:v>
                </c:pt>
                <c:pt idx="4">
                  <c:v>-2.607056251308398E-2</c:v>
                </c:pt>
                <c:pt idx="5">
                  <c:v>-2.6253437207221252E-2</c:v>
                </c:pt>
                <c:pt idx="6">
                  <c:v>-2.6438895958689528E-2</c:v>
                </c:pt>
                <c:pt idx="7">
                  <c:v>-2.6626993934588634E-2</c:v>
                </c:pt>
                <c:pt idx="8">
                  <c:v>-2.6817787883843629E-2</c:v>
                </c:pt>
                <c:pt idx="9">
                  <c:v>-2.7011336194316209E-2</c:v>
                </c:pt>
                <c:pt idx="10">
                  <c:v>2.8491896903160938E-2</c:v>
                </c:pt>
                <c:pt idx="11">
                  <c:v>-2.568925153373286E-2</c:v>
                </c:pt>
                <c:pt idx="12">
                  <c:v>0.21404090667934236</c:v>
                </c:pt>
                <c:pt idx="13">
                  <c:v>-2.6069943678559006E-2</c:v>
                </c:pt>
                <c:pt idx="14">
                  <c:v>-2.6264552919230896E-2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EA-476F-8825-94FE44E1B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450600"/>
        <c:axId val="497449616"/>
      </c:lineChart>
      <c:catAx>
        <c:axId val="497450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7449616"/>
        <c:crosses val="autoZero"/>
        <c:auto val="1"/>
        <c:lblAlgn val="ctr"/>
        <c:lblOffset val="100"/>
        <c:noMultiLvlLbl val="0"/>
      </c:catAx>
      <c:valAx>
        <c:axId val="497449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74506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 vs cases'!$E$3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 vs cases'!$E$4:$E$155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99-4874-B9DE-E507EBC6E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16699400"/>
        <c:axId val="510381264"/>
      </c:barChart>
      <c:lineChart>
        <c:grouping val="standard"/>
        <c:varyColors val="0"/>
        <c:ser>
          <c:idx val="0"/>
          <c:order val="0"/>
          <c:tx>
            <c:strRef>
              <c:f>'graph inst vs cases'!$B$3</c:f>
              <c:strCache>
                <c:ptCount val="1"/>
                <c:pt idx="0">
                  <c:v>Lockdown: (Sikkim)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 vs cases'!$B$4:$B$155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24</c:v>
                </c:pt>
                <c:pt idx="83">
                  <c:v>58</c:v>
                </c:pt>
                <c:pt idx="84">
                  <c:v>0</c:v>
                </c:pt>
                <c:pt idx="85">
                  <c:v>27</c:v>
                </c:pt>
                <c:pt idx="86">
                  <c:v>25</c:v>
                </c:pt>
                <c:pt idx="87">
                  <c:v>26</c:v>
                </c:pt>
                <c:pt idx="88">
                  <c:v>0</c:v>
                </c:pt>
                <c:pt idx="89">
                  <c:v>27</c:v>
                </c:pt>
                <c:pt idx="90">
                  <c:v>0</c:v>
                </c:pt>
                <c:pt idx="91">
                  <c:v>0</c:v>
                </c:pt>
                <c:pt idx="92">
                  <c:v>43</c:v>
                </c:pt>
                <c:pt idx="93">
                  <c:v>39</c:v>
                </c:pt>
                <c:pt idx="94">
                  <c:v>26</c:v>
                </c:pt>
                <c:pt idx="95">
                  <c:v>27</c:v>
                </c:pt>
                <c:pt idx="96">
                  <c:v>54</c:v>
                </c:pt>
                <c:pt idx="97">
                  <c:v>28</c:v>
                </c:pt>
                <c:pt idx="98">
                  <c:v>26</c:v>
                </c:pt>
                <c:pt idx="99">
                  <c:v>0</c:v>
                </c:pt>
                <c:pt idx="100">
                  <c:v>57</c:v>
                </c:pt>
                <c:pt idx="101">
                  <c:v>55</c:v>
                </c:pt>
                <c:pt idx="102">
                  <c:v>37</c:v>
                </c:pt>
                <c:pt idx="103">
                  <c:v>36</c:v>
                </c:pt>
                <c:pt idx="104">
                  <c:v>41</c:v>
                </c:pt>
                <c:pt idx="105">
                  <c:v>26</c:v>
                </c:pt>
                <c:pt idx="106">
                  <c:v>30</c:v>
                </c:pt>
                <c:pt idx="107">
                  <c:v>32</c:v>
                </c:pt>
                <c:pt idx="108">
                  <c:v>54</c:v>
                </c:pt>
                <c:pt idx="109">
                  <c:v>35</c:v>
                </c:pt>
                <c:pt idx="110">
                  <c:v>52</c:v>
                </c:pt>
                <c:pt idx="111">
                  <c:v>0</c:v>
                </c:pt>
                <c:pt idx="112">
                  <c:v>24</c:v>
                </c:pt>
                <c:pt idx="113">
                  <c:v>23</c:v>
                </c:pt>
                <c:pt idx="114">
                  <c:v>24</c:v>
                </c:pt>
                <c:pt idx="115">
                  <c:v>27</c:v>
                </c:pt>
                <c:pt idx="116">
                  <c:v>23</c:v>
                </c:pt>
                <c:pt idx="117">
                  <c:v>28</c:v>
                </c:pt>
                <c:pt idx="118">
                  <c:v>33</c:v>
                </c:pt>
                <c:pt idx="119">
                  <c:v>0</c:v>
                </c:pt>
                <c:pt idx="120">
                  <c:v>37</c:v>
                </c:pt>
                <c:pt idx="121">
                  <c:v>38</c:v>
                </c:pt>
                <c:pt idx="122">
                  <c:v>39</c:v>
                </c:pt>
                <c:pt idx="123">
                  <c:v>65</c:v>
                </c:pt>
                <c:pt idx="124">
                  <c:v>23</c:v>
                </c:pt>
                <c:pt idx="125">
                  <c:v>22</c:v>
                </c:pt>
                <c:pt idx="126">
                  <c:v>24</c:v>
                </c:pt>
                <c:pt idx="127">
                  <c:v>27</c:v>
                </c:pt>
                <c:pt idx="128">
                  <c:v>27</c:v>
                </c:pt>
                <c:pt idx="129">
                  <c:v>42</c:v>
                </c:pt>
                <c:pt idx="130">
                  <c:v>27</c:v>
                </c:pt>
                <c:pt idx="131">
                  <c:v>37</c:v>
                </c:pt>
                <c:pt idx="132">
                  <c:v>47</c:v>
                </c:pt>
                <c:pt idx="133">
                  <c:v>26</c:v>
                </c:pt>
                <c:pt idx="134">
                  <c:v>24</c:v>
                </c:pt>
                <c:pt idx="135">
                  <c:v>0</c:v>
                </c:pt>
                <c:pt idx="136">
                  <c:v>49</c:v>
                </c:pt>
                <c:pt idx="137">
                  <c:v>52</c:v>
                </c:pt>
                <c:pt idx="138">
                  <c:v>42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22</c:v>
                </c:pt>
                <c:pt idx="145">
                  <c:v>27</c:v>
                </c:pt>
                <c:pt idx="146">
                  <c:v>27</c:v>
                </c:pt>
                <c:pt idx="147">
                  <c:v>0</c:v>
                </c:pt>
                <c:pt idx="148">
                  <c:v>0</c:v>
                </c:pt>
                <c:pt idx="149">
                  <c:v>26</c:v>
                </c:pt>
                <c:pt idx="150">
                  <c:v>37</c:v>
                </c:pt>
                <c:pt idx="15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99-4874-B9DE-E507EBC6ECAA}"/>
            </c:ext>
          </c:extLst>
        </c:ser>
        <c:ser>
          <c:idx val="1"/>
          <c:order val="1"/>
          <c:tx>
            <c:strRef>
              <c:f>'graph inst vs cases'!$C$3</c:f>
              <c:strCache>
                <c:ptCount val="1"/>
                <c:pt idx="0">
                  <c:v>Quarantine: (Sikkim)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 vs cases'!$C$4:$C$155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55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52</c:v>
                </c:pt>
                <c:pt idx="77">
                  <c:v>36</c:v>
                </c:pt>
                <c:pt idx="78">
                  <c:v>38</c:v>
                </c:pt>
                <c:pt idx="79">
                  <c:v>71</c:v>
                </c:pt>
                <c:pt idx="80">
                  <c:v>89</c:v>
                </c:pt>
                <c:pt idx="81">
                  <c:v>37</c:v>
                </c:pt>
                <c:pt idx="82">
                  <c:v>32</c:v>
                </c:pt>
                <c:pt idx="83">
                  <c:v>28</c:v>
                </c:pt>
                <c:pt idx="84">
                  <c:v>100</c:v>
                </c:pt>
                <c:pt idx="85">
                  <c:v>56</c:v>
                </c:pt>
                <c:pt idx="86">
                  <c:v>27</c:v>
                </c:pt>
                <c:pt idx="87">
                  <c:v>77</c:v>
                </c:pt>
                <c:pt idx="88">
                  <c:v>27</c:v>
                </c:pt>
                <c:pt idx="89">
                  <c:v>26</c:v>
                </c:pt>
                <c:pt idx="90">
                  <c:v>51</c:v>
                </c:pt>
                <c:pt idx="91">
                  <c:v>0</c:v>
                </c:pt>
                <c:pt idx="92">
                  <c:v>0</c:v>
                </c:pt>
                <c:pt idx="93">
                  <c:v>28</c:v>
                </c:pt>
                <c:pt idx="94">
                  <c:v>27</c:v>
                </c:pt>
                <c:pt idx="95">
                  <c:v>0</c:v>
                </c:pt>
                <c:pt idx="96">
                  <c:v>26</c:v>
                </c:pt>
                <c:pt idx="97">
                  <c:v>0</c:v>
                </c:pt>
                <c:pt idx="98">
                  <c:v>27</c:v>
                </c:pt>
                <c:pt idx="99">
                  <c:v>27</c:v>
                </c:pt>
                <c:pt idx="100">
                  <c:v>29</c:v>
                </c:pt>
                <c:pt idx="101">
                  <c:v>0</c:v>
                </c:pt>
                <c:pt idx="102">
                  <c:v>41</c:v>
                </c:pt>
                <c:pt idx="103">
                  <c:v>24</c:v>
                </c:pt>
                <c:pt idx="104">
                  <c:v>0</c:v>
                </c:pt>
                <c:pt idx="105">
                  <c:v>0</c:v>
                </c:pt>
                <c:pt idx="106">
                  <c:v>23</c:v>
                </c:pt>
                <c:pt idx="107">
                  <c:v>0</c:v>
                </c:pt>
                <c:pt idx="108">
                  <c:v>0</c:v>
                </c:pt>
                <c:pt idx="109">
                  <c:v>26</c:v>
                </c:pt>
                <c:pt idx="110">
                  <c:v>23</c:v>
                </c:pt>
                <c:pt idx="111">
                  <c:v>24</c:v>
                </c:pt>
                <c:pt idx="112">
                  <c:v>23</c:v>
                </c:pt>
                <c:pt idx="113">
                  <c:v>23</c:v>
                </c:pt>
                <c:pt idx="114">
                  <c:v>24</c:v>
                </c:pt>
                <c:pt idx="115">
                  <c:v>0</c:v>
                </c:pt>
                <c:pt idx="116">
                  <c:v>23</c:v>
                </c:pt>
                <c:pt idx="117">
                  <c:v>0</c:v>
                </c:pt>
                <c:pt idx="118">
                  <c:v>25</c:v>
                </c:pt>
                <c:pt idx="119">
                  <c:v>0</c:v>
                </c:pt>
                <c:pt idx="120">
                  <c:v>0</c:v>
                </c:pt>
                <c:pt idx="121">
                  <c:v>24</c:v>
                </c:pt>
                <c:pt idx="122">
                  <c:v>0</c:v>
                </c:pt>
                <c:pt idx="123">
                  <c:v>0</c:v>
                </c:pt>
                <c:pt idx="124">
                  <c:v>24</c:v>
                </c:pt>
                <c:pt idx="125">
                  <c:v>0</c:v>
                </c:pt>
                <c:pt idx="126">
                  <c:v>23</c:v>
                </c:pt>
                <c:pt idx="127">
                  <c:v>26</c:v>
                </c:pt>
                <c:pt idx="128">
                  <c:v>54</c:v>
                </c:pt>
                <c:pt idx="129">
                  <c:v>26</c:v>
                </c:pt>
                <c:pt idx="130">
                  <c:v>0</c:v>
                </c:pt>
                <c:pt idx="131">
                  <c:v>0</c:v>
                </c:pt>
                <c:pt idx="132">
                  <c:v>24</c:v>
                </c:pt>
                <c:pt idx="133">
                  <c:v>26</c:v>
                </c:pt>
                <c:pt idx="134">
                  <c:v>25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26</c:v>
                </c:pt>
                <c:pt idx="140">
                  <c:v>23</c:v>
                </c:pt>
                <c:pt idx="141">
                  <c:v>0</c:v>
                </c:pt>
                <c:pt idx="142">
                  <c:v>24</c:v>
                </c:pt>
                <c:pt idx="143">
                  <c:v>26</c:v>
                </c:pt>
                <c:pt idx="144">
                  <c:v>40</c:v>
                </c:pt>
                <c:pt idx="145">
                  <c:v>0</c:v>
                </c:pt>
                <c:pt idx="146">
                  <c:v>34</c:v>
                </c:pt>
                <c:pt idx="147">
                  <c:v>26</c:v>
                </c:pt>
                <c:pt idx="148">
                  <c:v>0</c:v>
                </c:pt>
                <c:pt idx="149">
                  <c:v>26</c:v>
                </c:pt>
                <c:pt idx="150">
                  <c:v>24</c:v>
                </c:pt>
                <c:pt idx="15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9-4874-B9DE-E507EBC6ECAA}"/>
            </c:ext>
          </c:extLst>
        </c:ser>
        <c:ser>
          <c:idx val="2"/>
          <c:order val="2"/>
          <c:tx>
            <c:strRef>
              <c:f>'graph inst vs cases'!$D$3</c:f>
              <c:strCache>
                <c:ptCount val="1"/>
                <c:pt idx="0">
                  <c:v>curfew: (Sikkim)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 vs cases'!$D$4:$D$155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62</c:v>
                </c:pt>
                <c:pt idx="80">
                  <c:v>44</c:v>
                </c:pt>
                <c:pt idx="81">
                  <c:v>64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28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23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24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24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99-4874-B9DE-E507EBC6E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6567896"/>
        <c:axId val="316565600"/>
      </c:lineChart>
      <c:dateAx>
        <c:axId val="31656789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565600"/>
        <c:crosses val="autoZero"/>
        <c:auto val="1"/>
        <c:lblOffset val="100"/>
        <c:baseTimeUnit val="days"/>
      </c:dateAx>
      <c:valAx>
        <c:axId val="31656560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567896"/>
        <c:crosses val="autoZero"/>
        <c:crossBetween val="between"/>
      </c:valAx>
      <c:valAx>
        <c:axId val="510381264"/>
        <c:scaling>
          <c:orientation val="minMax"/>
          <c:max val="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6699400"/>
        <c:crosses val="max"/>
        <c:crossBetween val="between"/>
        <c:majorUnit val="1"/>
      </c:valAx>
      <c:dateAx>
        <c:axId val="316699400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1038126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 vs test'!$E$3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 vs test'!$A$4:$A$155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 vs test'!$E$4:$E$155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14962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4101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4110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3E-4B06-BE64-5145F5011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12820232"/>
        <c:axId val="512815968"/>
      </c:barChart>
      <c:lineChart>
        <c:grouping val="standard"/>
        <c:varyColors val="0"/>
        <c:ser>
          <c:idx val="0"/>
          <c:order val="0"/>
          <c:tx>
            <c:strRef>
              <c:f>'graph inst vs test'!$B$3</c:f>
              <c:strCache>
                <c:ptCount val="1"/>
                <c:pt idx="0">
                  <c:v>Lockdown: (Sikkim)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 vs test'!$A$4:$A$155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 vs test'!$B$4:$B$155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24</c:v>
                </c:pt>
                <c:pt idx="83">
                  <c:v>58</c:v>
                </c:pt>
                <c:pt idx="84">
                  <c:v>0</c:v>
                </c:pt>
                <c:pt idx="85">
                  <c:v>27</c:v>
                </c:pt>
                <c:pt idx="86">
                  <c:v>25</c:v>
                </c:pt>
                <c:pt idx="87">
                  <c:v>26</c:v>
                </c:pt>
                <c:pt idx="88">
                  <c:v>0</c:v>
                </c:pt>
                <c:pt idx="89">
                  <c:v>27</c:v>
                </c:pt>
                <c:pt idx="90">
                  <c:v>0</c:v>
                </c:pt>
                <c:pt idx="91">
                  <c:v>0</c:v>
                </c:pt>
                <c:pt idx="92">
                  <c:v>43</c:v>
                </c:pt>
                <c:pt idx="93">
                  <c:v>39</c:v>
                </c:pt>
                <c:pt idx="94">
                  <c:v>26</c:v>
                </c:pt>
                <c:pt idx="95">
                  <c:v>27</c:v>
                </c:pt>
                <c:pt idx="96">
                  <c:v>54</c:v>
                </c:pt>
                <c:pt idx="97">
                  <c:v>28</c:v>
                </c:pt>
                <c:pt idx="98">
                  <c:v>26</c:v>
                </c:pt>
                <c:pt idx="99">
                  <c:v>0</c:v>
                </c:pt>
                <c:pt idx="100">
                  <c:v>57</c:v>
                </c:pt>
                <c:pt idx="101">
                  <c:v>55</c:v>
                </c:pt>
                <c:pt idx="102">
                  <c:v>37</c:v>
                </c:pt>
                <c:pt idx="103">
                  <c:v>36</c:v>
                </c:pt>
                <c:pt idx="104">
                  <c:v>41</c:v>
                </c:pt>
                <c:pt idx="105">
                  <c:v>26</c:v>
                </c:pt>
                <c:pt idx="106">
                  <c:v>30</c:v>
                </c:pt>
                <c:pt idx="107">
                  <c:v>32</c:v>
                </c:pt>
                <c:pt idx="108">
                  <c:v>54</c:v>
                </c:pt>
                <c:pt idx="109">
                  <c:v>35</c:v>
                </c:pt>
                <c:pt idx="110">
                  <c:v>52</c:v>
                </c:pt>
                <c:pt idx="111">
                  <c:v>0</c:v>
                </c:pt>
                <c:pt idx="112">
                  <c:v>24</c:v>
                </c:pt>
                <c:pt idx="113">
                  <c:v>23</c:v>
                </c:pt>
                <c:pt idx="114">
                  <c:v>24</c:v>
                </c:pt>
                <c:pt idx="115">
                  <c:v>27</c:v>
                </c:pt>
                <c:pt idx="116">
                  <c:v>23</c:v>
                </c:pt>
                <c:pt idx="117">
                  <c:v>28</c:v>
                </c:pt>
                <c:pt idx="118">
                  <c:v>33</c:v>
                </c:pt>
                <c:pt idx="119">
                  <c:v>0</c:v>
                </c:pt>
                <c:pt idx="120">
                  <c:v>37</c:v>
                </c:pt>
                <c:pt idx="121">
                  <c:v>38</c:v>
                </c:pt>
                <c:pt idx="122">
                  <c:v>39</c:v>
                </c:pt>
                <c:pt idx="123">
                  <c:v>65</c:v>
                </c:pt>
                <c:pt idx="124">
                  <c:v>23</c:v>
                </c:pt>
                <c:pt idx="125">
                  <c:v>22</c:v>
                </c:pt>
                <c:pt idx="126">
                  <c:v>24</c:v>
                </c:pt>
                <c:pt idx="127">
                  <c:v>27</c:v>
                </c:pt>
                <c:pt idx="128">
                  <c:v>27</c:v>
                </c:pt>
                <c:pt idx="129">
                  <c:v>42</c:v>
                </c:pt>
                <c:pt idx="130">
                  <c:v>27</c:v>
                </c:pt>
                <c:pt idx="131">
                  <c:v>37</c:v>
                </c:pt>
                <c:pt idx="132">
                  <c:v>47</c:v>
                </c:pt>
                <c:pt idx="133">
                  <c:v>26</c:v>
                </c:pt>
                <c:pt idx="134">
                  <c:v>24</c:v>
                </c:pt>
                <c:pt idx="135">
                  <c:v>0</c:v>
                </c:pt>
                <c:pt idx="136">
                  <c:v>49</c:v>
                </c:pt>
                <c:pt idx="137">
                  <c:v>52</c:v>
                </c:pt>
                <c:pt idx="138">
                  <c:v>42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22</c:v>
                </c:pt>
                <c:pt idx="145">
                  <c:v>27</c:v>
                </c:pt>
                <c:pt idx="146">
                  <c:v>27</c:v>
                </c:pt>
                <c:pt idx="147">
                  <c:v>0</c:v>
                </c:pt>
                <c:pt idx="148">
                  <c:v>0</c:v>
                </c:pt>
                <c:pt idx="149">
                  <c:v>26</c:v>
                </c:pt>
                <c:pt idx="150">
                  <c:v>37</c:v>
                </c:pt>
                <c:pt idx="15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3E-4B06-BE64-5145F5011D10}"/>
            </c:ext>
          </c:extLst>
        </c:ser>
        <c:ser>
          <c:idx val="1"/>
          <c:order val="1"/>
          <c:tx>
            <c:strRef>
              <c:f>'graph inst vs test'!$C$3</c:f>
              <c:strCache>
                <c:ptCount val="1"/>
                <c:pt idx="0">
                  <c:v>Quarantine: (Sikkim)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 vs test'!$A$4:$A$155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 vs test'!$C$4:$C$155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34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26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55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52</c:v>
                </c:pt>
                <c:pt idx="77">
                  <c:v>36</c:v>
                </c:pt>
                <c:pt idx="78">
                  <c:v>38</c:v>
                </c:pt>
                <c:pt idx="79">
                  <c:v>71</c:v>
                </c:pt>
                <c:pt idx="80">
                  <c:v>89</c:v>
                </c:pt>
                <c:pt idx="81">
                  <c:v>37</c:v>
                </c:pt>
                <c:pt idx="82">
                  <c:v>32</c:v>
                </c:pt>
                <c:pt idx="83">
                  <c:v>28</c:v>
                </c:pt>
                <c:pt idx="84">
                  <c:v>100</c:v>
                </c:pt>
                <c:pt idx="85">
                  <c:v>56</c:v>
                </c:pt>
                <c:pt idx="86">
                  <c:v>27</c:v>
                </c:pt>
                <c:pt idx="87">
                  <c:v>77</c:v>
                </c:pt>
                <c:pt idx="88">
                  <c:v>27</c:v>
                </c:pt>
                <c:pt idx="89">
                  <c:v>26</c:v>
                </c:pt>
                <c:pt idx="90">
                  <c:v>51</c:v>
                </c:pt>
                <c:pt idx="91">
                  <c:v>0</c:v>
                </c:pt>
                <c:pt idx="92">
                  <c:v>0</c:v>
                </c:pt>
                <c:pt idx="93">
                  <c:v>28</c:v>
                </c:pt>
                <c:pt idx="94">
                  <c:v>27</c:v>
                </c:pt>
                <c:pt idx="95">
                  <c:v>0</c:v>
                </c:pt>
                <c:pt idx="96">
                  <c:v>26</c:v>
                </c:pt>
                <c:pt idx="97">
                  <c:v>0</c:v>
                </c:pt>
                <c:pt idx="98">
                  <c:v>27</c:v>
                </c:pt>
                <c:pt idx="99">
                  <c:v>27</c:v>
                </c:pt>
                <c:pt idx="100">
                  <c:v>29</c:v>
                </c:pt>
                <c:pt idx="101">
                  <c:v>0</c:v>
                </c:pt>
                <c:pt idx="102">
                  <c:v>41</c:v>
                </c:pt>
                <c:pt idx="103">
                  <c:v>24</c:v>
                </c:pt>
                <c:pt idx="104">
                  <c:v>0</c:v>
                </c:pt>
                <c:pt idx="105">
                  <c:v>0</c:v>
                </c:pt>
                <c:pt idx="106">
                  <c:v>23</c:v>
                </c:pt>
                <c:pt idx="107">
                  <c:v>0</c:v>
                </c:pt>
                <c:pt idx="108">
                  <c:v>0</c:v>
                </c:pt>
                <c:pt idx="109">
                  <c:v>26</c:v>
                </c:pt>
                <c:pt idx="110">
                  <c:v>23</c:v>
                </c:pt>
                <c:pt idx="111">
                  <c:v>24</c:v>
                </c:pt>
                <c:pt idx="112">
                  <c:v>23</c:v>
                </c:pt>
                <c:pt idx="113">
                  <c:v>23</c:v>
                </c:pt>
                <c:pt idx="114">
                  <c:v>24</c:v>
                </c:pt>
                <c:pt idx="115">
                  <c:v>0</c:v>
                </c:pt>
                <c:pt idx="116">
                  <c:v>23</c:v>
                </c:pt>
                <c:pt idx="117">
                  <c:v>0</c:v>
                </c:pt>
                <c:pt idx="118">
                  <c:v>25</c:v>
                </c:pt>
                <c:pt idx="119">
                  <c:v>0</c:v>
                </c:pt>
                <c:pt idx="120">
                  <c:v>0</c:v>
                </c:pt>
                <c:pt idx="121">
                  <c:v>24</c:v>
                </c:pt>
                <c:pt idx="122">
                  <c:v>0</c:v>
                </c:pt>
                <c:pt idx="123">
                  <c:v>0</c:v>
                </c:pt>
                <c:pt idx="124">
                  <c:v>24</c:v>
                </c:pt>
                <c:pt idx="125">
                  <c:v>0</c:v>
                </c:pt>
                <c:pt idx="126">
                  <c:v>23</c:v>
                </c:pt>
                <c:pt idx="127">
                  <c:v>26</c:v>
                </c:pt>
                <c:pt idx="128">
                  <c:v>54</c:v>
                </c:pt>
                <c:pt idx="129">
                  <c:v>26</c:v>
                </c:pt>
                <c:pt idx="130">
                  <c:v>0</c:v>
                </c:pt>
                <c:pt idx="131">
                  <c:v>0</c:v>
                </c:pt>
                <c:pt idx="132">
                  <c:v>24</c:v>
                </c:pt>
                <c:pt idx="133">
                  <c:v>26</c:v>
                </c:pt>
                <c:pt idx="134">
                  <c:v>25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26</c:v>
                </c:pt>
                <c:pt idx="140">
                  <c:v>23</c:v>
                </c:pt>
                <c:pt idx="141">
                  <c:v>0</c:v>
                </c:pt>
                <c:pt idx="142">
                  <c:v>24</c:v>
                </c:pt>
                <c:pt idx="143">
                  <c:v>26</c:v>
                </c:pt>
                <c:pt idx="144">
                  <c:v>40</c:v>
                </c:pt>
                <c:pt idx="145">
                  <c:v>0</c:v>
                </c:pt>
                <c:pt idx="146">
                  <c:v>34</c:v>
                </c:pt>
                <c:pt idx="147">
                  <c:v>26</c:v>
                </c:pt>
                <c:pt idx="148">
                  <c:v>0</c:v>
                </c:pt>
                <c:pt idx="149">
                  <c:v>26</c:v>
                </c:pt>
                <c:pt idx="150">
                  <c:v>24</c:v>
                </c:pt>
                <c:pt idx="151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3E-4B06-BE64-5145F5011D10}"/>
            </c:ext>
          </c:extLst>
        </c:ser>
        <c:ser>
          <c:idx val="2"/>
          <c:order val="2"/>
          <c:tx>
            <c:strRef>
              <c:f>'graph inst vs test'!$D$3</c:f>
              <c:strCache>
                <c:ptCount val="1"/>
                <c:pt idx="0">
                  <c:v>curfew: (Sikkim)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 vs test'!$A$4:$A$155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 vs test'!$D$4:$D$155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62</c:v>
                </c:pt>
                <c:pt idx="80">
                  <c:v>44</c:v>
                </c:pt>
                <c:pt idx="81">
                  <c:v>64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28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28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23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24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24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C3E-4B06-BE64-5145F5011D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804816"/>
        <c:axId val="512811704"/>
      </c:lineChart>
      <c:dateAx>
        <c:axId val="51280481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811704"/>
        <c:crosses val="autoZero"/>
        <c:auto val="1"/>
        <c:lblOffset val="100"/>
        <c:baseTimeUnit val="days"/>
      </c:dateAx>
      <c:valAx>
        <c:axId val="51281170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804816"/>
        <c:crosses val="autoZero"/>
        <c:crossBetween val="between"/>
      </c:valAx>
      <c:valAx>
        <c:axId val="5128159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820232"/>
        <c:crosses val="max"/>
        <c:crossBetween val="between"/>
      </c:valAx>
      <c:dateAx>
        <c:axId val="51282023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1281596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(39)'!$K$8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(39)'!$K$9:$K$23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9F-47A8-BEC8-EF7D93B686C8}"/>
            </c:ext>
          </c:extLst>
        </c:ser>
        <c:ser>
          <c:idx val="1"/>
          <c:order val="1"/>
          <c:tx>
            <c:strRef>
              <c:f>'multiTimeline (39)'!$L$8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(39)'!$L$9:$L$23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F-47A8-BEC8-EF7D93B686C8}"/>
            </c:ext>
          </c:extLst>
        </c:ser>
        <c:ser>
          <c:idx val="2"/>
          <c:order val="2"/>
          <c:tx>
            <c:strRef>
              <c:f>'multiTimeline (39)'!$M$8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(39)'!$M$9:$M$23</c:f>
              <c:numCache>
                <c:formatCode>General</c:formatCode>
                <c:ptCount val="15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9F-47A8-BEC8-EF7D93B68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0764992"/>
        <c:axId val="640762040"/>
      </c:lineChart>
      <c:catAx>
        <c:axId val="640764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762040"/>
        <c:crosses val="autoZero"/>
        <c:auto val="1"/>
        <c:lblAlgn val="ctr"/>
        <c:lblOffset val="100"/>
        <c:noMultiLvlLbl val="0"/>
      </c:catAx>
      <c:valAx>
        <c:axId val="640762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76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(39)'!$V$8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(39)'!$V$9:$V$23</c:f>
              <c:numCache>
                <c:formatCode>General</c:formatCode>
                <c:ptCount val="15"/>
                <c:pt idx="0">
                  <c:v>0.5434570355040822</c:v>
                </c:pt>
                <c:pt idx="1">
                  <c:v>0.55251531889000227</c:v>
                </c:pt>
                <c:pt idx="2">
                  <c:v>0.56037457216873376</c:v>
                </c:pt>
                <c:pt idx="3">
                  <c:v>0.60169396284156063</c:v>
                </c:pt>
                <c:pt idx="4">
                  <c:v>0.60212885366958979</c:v>
                </c:pt>
                <c:pt idx="5">
                  <c:v>0.63102472435133394</c:v>
                </c:pt>
                <c:pt idx="6">
                  <c:v>0.65056541275495505</c:v>
                </c:pt>
                <c:pt idx="7">
                  <c:v>0.67115160343774205</c:v>
                </c:pt>
                <c:pt idx="8">
                  <c:v>0.6956312827421236</c:v>
                </c:pt>
                <c:pt idx="9">
                  <c:v>0.69467196291924815</c:v>
                </c:pt>
                <c:pt idx="10">
                  <c:v>0.71884048680814805</c:v>
                </c:pt>
                <c:pt idx="11">
                  <c:v>0.73356953326143415</c:v>
                </c:pt>
                <c:pt idx="12">
                  <c:v>0.76013016217658336</c:v>
                </c:pt>
                <c:pt idx="13">
                  <c:v>0.75591694768224882</c:v>
                </c:pt>
                <c:pt idx="14">
                  <c:v>0.76198841028776931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E9-4AF7-B407-926D8D96EC02}"/>
            </c:ext>
          </c:extLst>
        </c:ser>
        <c:ser>
          <c:idx val="1"/>
          <c:order val="1"/>
          <c:tx>
            <c:strRef>
              <c:f>'multiTimeline (39)'!$W$8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(39)'!$W$9:$W$23</c:f>
              <c:numCache>
                <c:formatCode>General</c:formatCode>
                <c:ptCount val="15"/>
                <c:pt idx="0">
                  <c:v>9.0747047773775853E-3</c:v>
                </c:pt>
                <c:pt idx="1">
                  <c:v>1.1036692746435638E-2</c:v>
                </c:pt>
                <c:pt idx="2">
                  <c:v>1.4358752439501746E-2</c:v>
                </c:pt>
                <c:pt idx="3">
                  <c:v>2.1268058490653812E-2</c:v>
                </c:pt>
                <c:pt idx="4">
                  <c:v>2.8098121075631671E-2</c:v>
                </c:pt>
                <c:pt idx="5">
                  <c:v>3.5162500054548858E-2</c:v>
                </c:pt>
                <c:pt idx="6">
                  <c:v>4.4817955003743568E-2</c:v>
                </c:pt>
                <c:pt idx="7">
                  <c:v>5.2453033644102122E-2</c:v>
                </c:pt>
                <c:pt idx="8">
                  <c:v>5.9986061626348799E-2</c:v>
                </c:pt>
                <c:pt idx="9">
                  <c:v>6.6344655916882475E-2</c:v>
                </c:pt>
                <c:pt idx="10">
                  <c:v>7.3279318377733105E-2</c:v>
                </c:pt>
                <c:pt idx="11">
                  <c:v>8.6841453669848884E-2</c:v>
                </c:pt>
                <c:pt idx="12">
                  <c:v>0.10475050741046303</c:v>
                </c:pt>
                <c:pt idx="13">
                  <c:v>0.12264442755469981</c:v>
                </c:pt>
                <c:pt idx="14">
                  <c:v>0.13388738477559911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9-4AF7-B407-926D8D96EC02}"/>
            </c:ext>
          </c:extLst>
        </c:ser>
        <c:ser>
          <c:idx val="2"/>
          <c:order val="2"/>
          <c:tx>
            <c:strRef>
              <c:f>'multiTimeline (39)'!$X$8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(39)'!$X$9:$X$23</c:f>
              <c:numCache>
                <c:formatCode>General</c:formatCode>
                <c:ptCount val="15"/>
                <c:pt idx="0">
                  <c:v>-0.10561085749367931</c:v>
                </c:pt>
                <c:pt idx="1">
                  <c:v>-0.10457854534589378</c:v>
                </c:pt>
                <c:pt idx="2">
                  <c:v>-0.10370825452241068</c:v>
                </c:pt>
                <c:pt idx="3">
                  <c:v>-9.980229182236125E-2</c:v>
                </c:pt>
                <c:pt idx="4">
                  <c:v>-9.7781841481115572E-2</c:v>
                </c:pt>
                <c:pt idx="5">
                  <c:v>-9.7841249836136915E-2</c:v>
                </c:pt>
                <c:pt idx="6">
                  <c:v>-9.445341337147925E-2</c:v>
                </c:pt>
                <c:pt idx="7">
                  <c:v>-9.2972533368903876E-2</c:v>
                </c:pt>
                <c:pt idx="8">
                  <c:v>-8.9702819684630508E-2</c:v>
                </c:pt>
                <c:pt idx="9">
                  <c:v>-8.6658871531956269E-2</c:v>
                </c:pt>
                <c:pt idx="10">
                  <c:v>-7.9015473423236393E-2</c:v>
                </c:pt>
                <c:pt idx="11">
                  <c:v>-7.5794526888434424E-2</c:v>
                </c:pt>
                <c:pt idx="12">
                  <c:v>-3.6993525726036425E-2</c:v>
                </c:pt>
                <c:pt idx="13">
                  <c:v>-5.162635034261287E-2</c:v>
                </c:pt>
                <c:pt idx="14">
                  <c:v>-6.1056926939316691E-2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E9-4AF7-B407-926D8D96E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7178872"/>
        <c:axId val="637181824"/>
      </c:lineChart>
      <c:catAx>
        <c:axId val="6371788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181824"/>
        <c:crosses val="autoZero"/>
        <c:auto val="1"/>
        <c:lblAlgn val="ctr"/>
        <c:lblOffset val="100"/>
        <c:noMultiLvlLbl val="0"/>
      </c:catAx>
      <c:valAx>
        <c:axId val="63718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178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(39)'!$O$8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(39)'!$O$9:$O$23</c:f>
              <c:numCache>
                <c:formatCode>General</c:formatCode>
                <c:ptCount val="15"/>
                <c:pt idx="0">
                  <c:v>0.39381769251830534</c:v>
                </c:pt>
                <c:pt idx="1">
                  <c:v>0.39036097438164974</c:v>
                </c:pt>
                <c:pt idx="2">
                  <c:v>0.38090199750915721</c:v>
                </c:pt>
                <c:pt idx="3">
                  <c:v>0.40825676215534179</c:v>
                </c:pt>
                <c:pt idx="4">
                  <c:v>0.42573376675748248</c:v>
                </c:pt>
                <c:pt idx="5">
                  <c:v>0.45093980034685527</c:v>
                </c:pt>
                <c:pt idx="6">
                  <c:v>0.46894191612076741</c:v>
                </c:pt>
                <c:pt idx="7">
                  <c:v>0.48745177931366696</c:v>
                </c:pt>
                <c:pt idx="8">
                  <c:v>0.50358558593276748</c:v>
                </c:pt>
                <c:pt idx="9">
                  <c:v>0.51431353825864601</c:v>
                </c:pt>
                <c:pt idx="10">
                  <c:v>0.54534524338313062</c:v>
                </c:pt>
                <c:pt idx="11">
                  <c:v>0.54444387920574033</c:v>
                </c:pt>
                <c:pt idx="12">
                  <c:v>0.55589733172850142</c:v>
                </c:pt>
                <c:pt idx="13">
                  <c:v>0.57542182022631938</c:v>
                </c:pt>
                <c:pt idx="14">
                  <c:v>0.58157518152750709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BD-4FEE-B449-3C437400DAAB}"/>
            </c:ext>
          </c:extLst>
        </c:ser>
        <c:ser>
          <c:idx val="1"/>
          <c:order val="1"/>
          <c:tx>
            <c:strRef>
              <c:f>'multiTimeline (39)'!$P$8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(39)'!$P$9:$P$23</c:f>
              <c:numCache>
                <c:formatCode>General</c:formatCode>
                <c:ptCount val="15"/>
                <c:pt idx="0">
                  <c:v>1.6104506618608423E-2</c:v>
                </c:pt>
                <c:pt idx="1">
                  <c:v>1.3644287907013013E-2</c:v>
                </c:pt>
                <c:pt idx="2">
                  <c:v>1.42820690350863E-2</c:v>
                </c:pt>
                <c:pt idx="3">
                  <c:v>2.403461192015266E-2</c:v>
                </c:pt>
                <c:pt idx="4">
                  <c:v>3.2268896363374822E-2</c:v>
                </c:pt>
                <c:pt idx="5">
                  <c:v>3.9660889498795419E-2</c:v>
                </c:pt>
                <c:pt idx="6">
                  <c:v>4.7064612069940268E-2</c:v>
                </c:pt>
                <c:pt idx="7">
                  <c:v>5.2727929151551868E-2</c:v>
                </c:pt>
                <c:pt idx="8">
                  <c:v>5.0133853227526878E-2</c:v>
                </c:pt>
                <c:pt idx="9">
                  <c:v>5.2030579673423595E-2</c:v>
                </c:pt>
                <c:pt idx="10">
                  <c:v>4.9942454523003596E-2</c:v>
                </c:pt>
                <c:pt idx="11">
                  <c:v>5.7569636468892314E-2</c:v>
                </c:pt>
                <c:pt idx="12">
                  <c:v>5.8997777406605674E-2</c:v>
                </c:pt>
                <c:pt idx="13">
                  <c:v>7.173610874798933E-2</c:v>
                </c:pt>
                <c:pt idx="14">
                  <c:v>7.2522557516815009E-2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BD-4FEE-B449-3C437400DAAB}"/>
            </c:ext>
          </c:extLst>
        </c:ser>
        <c:ser>
          <c:idx val="2"/>
          <c:order val="2"/>
          <c:tx>
            <c:strRef>
              <c:f>'multiTimeline (39)'!$Q$8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(39)'!$Q$9:$Q$23</c:f>
              <c:numCache>
                <c:formatCode>General</c:formatCode>
                <c:ptCount val="15"/>
                <c:pt idx="0">
                  <c:v>-9.2382149946692541E-2</c:v>
                </c:pt>
                <c:pt idx="1">
                  <c:v>-9.3737531423295772E-2</c:v>
                </c:pt>
                <c:pt idx="2">
                  <c:v>-9.0783938013674417E-2</c:v>
                </c:pt>
                <c:pt idx="3">
                  <c:v>-9.0202239554299457E-2</c:v>
                </c:pt>
                <c:pt idx="4">
                  <c:v>-8.8493152160735555E-2</c:v>
                </c:pt>
                <c:pt idx="5">
                  <c:v>-8.6543943640950888E-2</c:v>
                </c:pt>
                <c:pt idx="6">
                  <c:v>-8.3687622753828253E-2</c:v>
                </c:pt>
                <c:pt idx="7">
                  <c:v>-7.9918703925608389E-2</c:v>
                </c:pt>
                <c:pt idx="8">
                  <c:v>-7.3861381210101149E-2</c:v>
                </c:pt>
                <c:pt idx="9">
                  <c:v>-6.2582138851879576E-2</c:v>
                </c:pt>
                <c:pt idx="10">
                  <c:v>-4.3969080746795522E-2</c:v>
                </c:pt>
                <c:pt idx="11">
                  <c:v>-3.9746481460651135E-2</c:v>
                </c:pt>
                <c:pt idx="12">
                  <c:v>-2.9910872438868075E-2</c:v>
                </c:pt>
                <c:pt idx="13">
                  <c:v>-2.9710092698575746E-2</c:v>
                </c:pt>
                <c:pt idx="14">
                  <c:v>-3.1685455499152013E-2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BD-4FEE-B449-3C437400D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1910112"/>
        <c:axId val="511905192"/>
      </c:lineChart>
      <c:catAx>
        <c:axId val="5119101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905192"/>
        <c:crosses val="autoZero"/>
        <c:auto val="1"/>
        <c:lblAlgn val="ctr"/>
        <c:lblOffset val="100"/>
        <c:noMultiLvlLbl val="0"/>
      </c:catAx>
      <c:valAx>
        <c:axId val="511905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910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instructions vs cases (5)'!$E$3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instructions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 (5)'!$E$4:$E$155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6</c:v>
                </c:pt>
                <c:pt idx="84">
                  <c:v>8</c:v>
                </c:pt>
                <c:pt idx="85">
                  <c:v>3</c:v>
                </c:pt>
                <c:pt idx="86">
                  <c:v>9</c:v>
                </c:pt>
                <c:pt idx="87">
                  <c:v>4</c:v>
                </c:pt>
                <c:pt idx="88">
                  <c:v>8</c:v>
                </c:pt>
                <c:pt idx="89">
                  <c:v>17</c:v>
                </c:pt>
                <c:pt idx="90">
                  <c:v>57</c:v>
                </c:pt>
                <c:pt idx="91">
                  <c:v>110</c:v>
                </c:pt>
                <c:pt idx="92">
                  <c:v>75</c:v>
                </c:pt>
                <c:pt idx="93">
                  <c:v>102</c:v>
                </c:pt>
                <c:pt idx="94">
                  <c:v>74</c:v>
                </c:pt>
                <c:pt idx="95">
                  <c:v>86</c:v>
                </c:pt>
                <c:pt idx="96">
                  <c:v>50</c:v>
                </c:pt>
                <c:pt idx="97">
                  <c:v>69</c:v>
                </c:pt>
                <c:pt idx="98">
                  <c:v>48</c:v>
                </c:pt>
                <c:pt idx="99">
                  <c:v>96</c:v>
                </c:pt>
                <c:pt idx="100">
                  <c:v>77</c:v>
                </c:pt>
                <c:pt idx="101">
                  <c:v>58</c:v>
                </c:pt>
                <c:pt idx="102">
                  <c:v>106</c:v>
                </c:pt>
                <c:pt idx="103">
                  <c:v>98</c:v>
                </c:pt>
                <c:pt idx="104">
                  <c:v>31</c:v>
                </c:pt>
                <c:pt idx="105">
                  <c:v>38</c:v>
                </c:pt>
                <c:pt idx="106">
                  <c:v>25</c:v>
                </c:pt>
                <c:pt idx="107">
                  <c:v>56</c:v>
                </c:pt>
                <c:pt idx="108">
                  <c:v>49</c:v>
                </c:pt>
                <c:pt idx="109">
                  <c:v>105</c:v>
                </c:pt>
                <c:pt idx="110">
                  <c:v>43</c:v>
                </c:pt>
                <c:pt idx="111">
                  <c:v>76</c:v>
                </c:pt>
                <c:pt idx="112">
                  <c:v>33</c:v>
                </c:pt>
                <c:pt idx="113">
                  <c:v>54</c:v>
                </c:pt>
                <c:pt idx="114">
                  <c:v>72</c:v>
                </c:pt>
                <c:pt idx="115">
                  <c:v>66</c:v>
                </c:pt>
                <c:pt idx="116">
                  <c:v>64</c:v>
                </c:pt>
                <c:pt idx="117">
                  <c:v>52</c:v>
                </c:pt>
                <c:pt idx="118">
                  <c:v>121</c:v>
                </c:pt>
                <c:pt idx="119">
                  <c:v>104</c:v>
                </c:pt>
                <c:pt idx="120">
                  <c:v>161</c:v>
                </c:pt>
                <c:pt idx="121">
                  <c:v>203</c:v>
                </c:pt>
                <c:pt idx="122">
                  <c:v>231</c:v>
                </c:pt>
                <c:pt idx="123">
                  <c:v>266</c:v>
                </c:pt>
                <c:pt idx="124">
                  <c:v>527</c:v>
                </c:pt>
                <c:pt idx="125">
                  <c:v>508</c:v>
                </c:pt>
                <c:pt idx="126">
                  <c:v>771</c:v>
                </c:pt>
                <c:pt idx="127">
                  <c:v>580</c:v>
                </c:pt>
                <c:pt idx="128">
                  <c:v>600</c:v>
                </c:pt>
                <c:pt idx="129">
                  <c:v>526</c:v>
                </c:pt>
                <c:pt idx="130">
                  <c:v>669</c:v>
                </c:pt>
                <c:pt idx="131">
                  <c:v>798</c:v>
                </c:pt>
                <c:pt idx="132">
                  <c:v>716</c:v>
                </c:pt>
                <c:pt idx="133">
                  <c:v>509</c:v>
                </c:pt>
                <c:pt idx="134">
                  <c:v>447</c:v>
                </c:pt>
                <c:pt idx="135">
                  <c:v>434</c:v>
                </c:pt>
                <c:pt idx="136">
                  <c:v>477</c:v>
                </c:pt>
                <c:pt idx="137">
                  <c:v>639</c:v>
                </c:pt>
                <c:pt idx="138">
                  <c:v>536</c:v>
                </c:pt>
                <c:pt idx="139">
                  <c:v>688</c:v>
                </c:pt>
                <c:pt idx="140">
                  <c:v>743</c:v>
                </c:pt>
                <c:pt idx="141">
                  <c:v>776</c:v>
                </c:pt>
                <c:pt idx="142">
                  <c:v>786</c:v>
                </c:pt>
                <c:pt idx="143">
                  <c:v>759</c:v>
                </c:pt>
                <c:pt idx="144">
                  <c:v>765</c:v>
                </c:pt>
                <c:pt idx="145">
                  <c:v>805</c:v>
                </c:pt>
                <c:pt idx="146">
                  <c:v>646</c:v>
                </c:pt>
                <c:pt idx="147">
                  <c:v>817</c:v>
                </c:pt>
                <c:pt idx="148">
                  <c:v>827</c:v>
                </c:pt>
                <c:pt idx="149">
                  <c:v>874</c:v>
                </c:pt>
                <c:pt idx="150">
                  <c:v>938</c:v>
                </c:pt>
                <c:pt idx="151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04-4AF7-88F8-16CC174CF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0801264"/>
        <c:axId val="500800936"/>
      </c:barChart>
      <c:lineChart>
        <c:grouping val="standard"/>
        <c:varyColors val="0"/>
        <c:ser>
          <c:idx val="0"/>
          <c:order val="0"/>
          <c:tx>
            <c:strRef>
              <c:f>'graph instructions vs cases (5)'!$B$3</c:f>
              <c:strCache>
                <c:ptCount val="1"/>
                <c:pt idx="0">
                  <c:v>Lockdown: (Tamil Nadu)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 (5)'!$B$4:$B$155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3</c:v>
                </c:pt>
                <c:pt idx="79">
                  <c:v>2</c:v>
                </c:pt>
                <c:pt idx="80">
                  <c:v>2</c:v>
                </c:pt>
                <c:pt idx="81">
                  <c:v>27</c:v>
                </c:pt>
                <c:pt idx="82">
                  <c:v>15</c:v>
                </c:pt>
                <c:pt idx="83">
                  <c:v>13</c:v>
                </c:pt>
                <c:pt idx="84">
                  <c:v>7</c:v>
                </c:pt>
                <c:pt idx="85">
                  <c:v>8</c:v>
                </c:pt>
                <c:pt idx="86">
                  <c:v>10</c:v>
                </c:pt>
                <c:pt idx="87">
                  <c:v>10</c:v>
                </c:pt>
                <c:pt idx="88">
                  <c:v>7</c:v>
                </c:pt>
                <c:pt idx="89">
                  <c:v>10</c:v>
                </c:pt>
                <c:pt idx="90">
                  <c:v>9</c:v>
                </c:pt>
                <c:pt idx="91">
                  <c:v>7</c:v>
                </c:pt>
                <c:pt idx="92">
                  <c:v>14</c:v>
                </c:pt>
                <c:pt idx="93">
                  <c:v>18</c:v>
                </c:pt>
                <c:pt idx="94">
                  <c:v>16</c:v>
                </c:pt>
                <c:pt idx="95">
                  <c:v>18</c:v>
                </c:pt>
                <c:pt idx="96">
                  <c:v>44</c:v>
                </c:pt>
                <c:pt idx="97">
                  <c:v>20</c:v>
                </c:pt>
                <c:pt idx="98">
                  <c:v>16</c:v>
                </c:pt>
                <c:pt idx="99">
                  <c:v>15</c:v>
                </c:pt>
                <c:pt idx="100">
                  <c:v>16</c:v>
                </c:pt>
                <c:pt idx="101">
                  <c:v>44</c:v>
                </c:pt>
                <c:pt idx="102">
                  <c:v>31</c:v>
                </c:pt>
                <c:pt idx="103">
                  <c:v>33</c:v>
                </c:pt>
                <c:pt idx="104">
                  <c:v>20</c:v>
                </c:pt>
                <c:pt idx="105">
                  <c:v>21</c:v>
                </c:pt>
                <c:pt idx="106">
                  <c:v>11</c:v>
                </c:pt>
                <c:pt idx="107">
                  <c:v>10</c:v>
                </c:pt>
                <c:pt idx="108">
                  <c:v>10</c:v>
                </c:pt>
                <c:pt idx="109">
                  <c:v>14</c:v>
                </c:pt>
                <c:pt idx="110">
                  <c:v>17</c:v>
                </c:pt>
                <c:pt idx="111">
                  <c:v>12</c:v>
                </c:pt>
                <c:pt idx="112">
                  <c:v>14</c:v>
                </c:pt>
                <c:pt idx="113">
                  <c:v>14</c:v>
                </c:pt>
                <c:pt idx="114">
                  <c:v>21</c:v>
                </c:pt>
                <c:pt idx="115">
                  <c:v>21</c:v>
                </c:pt>
                <c:pt idx="116">
                  <c:v>18</c:v>
                </c:pt>
                <c:pt idx="117">
                  <c:v>20</c:v>
                </c:pt>
                <c:pt idx="118">
                  <c:v>21</c:v>
                </c:pt>
                <c:pt idx="119">
                  <c:v>21</c:v>
                </c:pt>
                <c:pt idx="120">
                  <c:v>20</c:v>
                </c:pt>
                <c:pt idx="121">
                  <c:v>38</c:v>
                </c:pt>
                <c:pt idx="122">
                  <c:v>25</c:v>
                </c:pt>
                <c:pt idx="123">
                  <c:v>24</c:v>
                </c:pt>
                <c:pt idx="124">
                  <c:v>27</c:v>
                </c:pt>
                <c:pt idx="125">
                  <c:v>16</c:v>
                </c:pt>
                <c:pt idx="126">
                  <c:v>14</c:v>
                </c:pt>
                <c:pt idx="127">
                  <c:v>13</c:v>
                </c:pt>
                <c:pt idx="128">
                  <c:v>11</c:v>
                </c:pt>
                <c:pt idx="129">
                  <c:v>13</c:v>
                </c:pt>
                <c:pt idx="130">
                  <c:v>13</c:v>
                </c:pt>
                <c:pt idx="131">
                  <c:v>18</c:v>
                </c:pt>
                <c:pt idx="132">
                  <c:v>17</c:v>
                </c:pt>
                <c:pt idx="133">
                  <c:v>12</c:v>
                </c:pt>
                <c:pt idx="134">
                  <c:v>13</c:v>
                </c:pt>
                <c:pt idx="135">
                  <c:v>14</c:v>
                </c:pt>
                <c:pt idx="136">
                  <c:v>21</c:v>
                </c:pt>
                <c:pt idx="137">
                  <c:v>36</c:v>
                </c:pt>
                <c:pt idx="138">
                  <c:v>15</c:v>
                </c:pt>
                <c:pt idx="139">
                  <c:v>9</c:v>
                </c:pt>
                <c:pt idx="140">
                  <c:v>7</c:v>
                </c:pt>
                <c:pt idx="141">
                  <c:v>10</c:v>
                </c:pt>
                <c:pt idx="142">
                  <c:v>6</c:v>
                </c:pt>
                <c:pt idx="143">
                  <c:v>7</c:v>
                </c:pt>
                <c:pt idx="144">
                  <c:v>8</c:v>
                </c:pt>
                <c:pt idx="145">
                  <c:v>9</c:v>
                </c:pt>
                <c:pt idx="146">
                  <c:v>10</c:v>
                </c:pt>
                <c:pt idx="147">
                  <c:v>10</c:v>
                </c:pt>
                <c:pt idx="148">
                  <c:v>12</c:v>
                </c:pt>
                <c:pt idx="149">
                  <c:v>11</c:v>
                </c:pt>
                <c:pt idx="150">
                  <c:v>26</c:v>
                </c:pt>
                <c:pt idx="1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04-4AF7-88F8-16CC174CFC3A}"/>
            </c:ext>
          </c:extLst>
        </c:ser>
        <c:ser>
          <c:idx val="1"/>
          <c:order val="1"/>
          <c:tx>
            <c:strRef>
              <c:f>'graph instructions vs cases (5)'!$C$3</c:f>
              <c:strCache>
                <c:ptCount val="1"/>
                <c:pt idx="0">
                  <c:v>Quarantine: (Tamil Nadu)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 (5)'!$C$4:$C$155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3</c:v>
                </c:pt>
                <c:pt idx="70">
                  <c:v>2</c:v>
                </c:pt>
                <c:pt idx="71">
                  <c:v>6</c:v>
                </c:pt>
                <c:pt idx="72">
                  <c:v>5</c:v>
                </c:pt>
                <c:pt idx="73">
                  <c:v>6</c:v>
                </c:pt>
                <c:pt idx="74">
                  <c:v>7</c:v>
                </c:pt>
                <c:pt idx="75">
                  <c:v>11</c:v>
                </c:pt>
                <c:pt idx="76">
                  <c:v>19</c:v>
                </c:pt>
                <c:pt idx="77">
                  <c:v>20</c:v>
                </c:pt>
                <c:pt idx="78">
                  <c:v>20</c:v>
                </c:pt>
                <c:pt idx="79">
                  <c:v>21</c:v>
                </c:pt>
                <c:pt idx="80">
                  <c:v>36</c:v>
                </c:pt>
                <c:pt idx="81">
                  <c:v>37</c:v>
                </c:pt>
                <c:pt idx="82">
                  <c:v>29</c:v>
                </c:pt>
                <c:pt idx="83">
                  <c:v>34</c:v>
                </c:pt>
                <c:pt idx="84">
                  <c:v>40</c:v>
                </c:pt>
                <c:pt idx="85">
                  <c:v>35</c:v>
                </c:pt>
                <c:pt idx="86">
                  <c:v>31</c:v>
                </c:pt>
                <c:pt idx="87">
                  <c:v>30</c:v>
                </c:pt>
                <c:pt idx="88">
                  <c:v>27</c:v>
                </c:pt>
                <c:pt idx="89">
                  <c:v>23</c:v>
                </c:pt>
                <c:pt idx="90">
                  <c:v>21</c:v>
                </c:pt>
                <c:pt idx="91">
                  <c:v>17</c:v>
                </c:pt>
                <c:pt idx="92">
                  <c:v>17</c:v>
                </c:pt>
                <c:pt idx="93">
                  <c:v>15</c:v>
                </c:pt>
                <c:pt idx="94">
                  <c:v>14</c:v>
                </c:pt>
                <c:pt idx="95">
                  <c:v>12</c:v>
                </c:pt>
                <c:pt idx="96">
                  <c:v>13</c:v>
                </c:pt>
                <c:pt idx="97">
                  <c:v>11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12</c:v>
                </c:pt>
                <c:pt idx="103">
                  <c:v>11</c:v>
                </c:pt>
                <c:pt idx="104">
                  <c:v>10</c:v>
                </c:pt>
                <c:pt idx="105">
                  <c:v>11</c:v>
                </c:pt>
                <c:pt idx="106">
                  <c:v>9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6</c:v>
                </c:pt>
                <c:pt idx="111">
                  <c:v>7</c:v>
                </c:pt>
                <c:pt idx="112">
                  <c:v>8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6</c:v>
                </c:pt>
                <c:pt idx="117">
                  <c:v>7</c:v>
                </c:pt>
                <c:pt idx="118">
                  <c:v>8</c:v>
                </c:pt>
                <c:pt idx="119">
                  <c:v>7</c:v>
                </c:pt>
                <c:pt idx="120">
                  <c:v>7</c:v>
                </c:pt>
                <c:pt idx="121">
                  <c:v>6</c:v>
                </c:pt>
                <c:pt idx="122">
                  <c:v>10</c:v>
                </c:pt>
                <c:pt idx="123">
                  <c:v>7</c:v>
                </c:pt>
                <c:pt idx="124">
                  <c:v>6</c:v>
                </c:pt>
                <c:pt idx="125">
                  <c:v>6</c:v>
                </c:pt>
                <c:pt idx="126">
                  <c:v>7</c:v>
                </c:pt>
                <c:pt idx="127">
                  <c:v>7</c:v>
                </c:pt>
                <c:pt idx="128">
                  <c:v>4</c:v>
                </c:pt>
                <c:pt idx="129">
                  <c:v>5</c:v>
                </c:pt>
                <c:pt idx="130">
                  <c:v>5</c:v>
                </c:pt>
                <c:pt idx="131">
                  <c:v>6</c:v>
                </c:pt>
                <c:pt idx="132">
                  <c:v>5</c:v>
                </c:pt>
                <c:pt idx="133">
                  <c:v>6</c:v>
                </c:pt>
                <c:pt idx="134">
                  <c:v>8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7</c:v>
                </c:pt>
                <c:pt idx="139">
                  <c:v>4</c:v>
                </c:pt>
                <c:pt idx="140">
                  <c:v>6</c:v>
                </c:pt>
                <c:pt idx="141">
                  <c:v>4</c:v>
                </c:pt>
                <c:pt idx="142">
                  <c:v>8</c:v>
                </c:pt>
                <c:pt idx="143">
                  <c:v>8</c:v>
                </c:pt>
                <c:pt idx="144">
                  <c:v>9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6</c:v>
                </c:pt>
                <c:pt idx="150">
                  <c:v>8</c:v>
                </c:pt>
                <c:pt idx="1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04-4AF7-88F8-16CC174CFC3A}"/>
            </c:ext>
          </c:extLst>
        </c:ser>
        <c:ser>
          <c:idx val="2"/>
          <c:order val="2"/>
          <c:tx>
            <c:strRef>
              <c:f>'graph instructions vs cases (5)'!$D$3</c:f>
              <c:strCache>
                <c:ptCount val="1"/>
                <c:pt idx="0">
                  <c:v>curfew: (Tamil Nadu)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 (5)'!$D$4:$D$155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45</c:v>
                </c:pt>
                <c:pt idx="79">
                  <c:v>38</c:v>
                </c:pt>
                <c:pt idx="80">
                  <c:v>64</c:v>
                </c:pt>
                <c:pt idx="81">
                  <c:v>100</c:v>
                </c:pt>
                <c:pt idx="82">
                  <c:v>23</c:v>
                </c:pt>
                <c:pt idx="83">
                  <c:v>20</c:v>
                </c:pt>
                <c:pt idx="84">
                  <c:v>9</c:v>
                </c:pt>
                <c:pt idx="85">
                  <c:v>5</c:v>
                </c:pt>
                <c:pt idx="86">
                  <c:v>6</c:v>
                </c:pt>
                <c:pt idx="87">
                  <c:v>5</c:v>
                </c:pt>
                <c:pt idx="88">
                  <c:v>4</c:v>
                </c:pt>
                <c:pt idx="89">
                  <c:v>6</c:v>
                </c:pt>
                <c:pt idx="90">
                  <c:v>4</c:v>
                </c:pt>
                <c:pt idx="91">
                  <c:v>3</c:v>
                </c:pt>
                <c:pt idx="92">
                  <c:v>3</c:v>
                </c:pt>
                <c:pt idx="93">
                  <c:v>4</c:v>
                </c:pt>
                <c:pt idx="94">
                  <c:v>3</c:v>
                </c:pt>
                <c:pt idx="95">
                  <c:v>4</c:v>
                </c:pt>
                <c:pt idx="96">
                  <c:v>5</c:v>
                </c:pt>
                <c:pt idx="97">
                  <c:v>3</c:v>
                </c:pt>
                <c:pt idx="98">
                  <c:v>4</c:v>
                </c:pt>
                <c:pt idx="99">
                  <c:v>2</c:v>
                </c:pt>
                <c:pt idx="100">
                  <c:v>5</c:v>
                </c:pt>
                <c:pt idx="101">
                  <c:v>5</c:v>
                </c:pt>
                <c:pt idx="102">
                  <c:v>4</c:v>
                </c:pt>
                <c:pt idx="103">
                  <c:v>5</c:v>
                </c:pt>
                <c:pt idx="104">
                  <c:v>3</c:v>
                </c:pt>
                <c:pt idx="105">
                  <c:v>3</c:v>
                </c:pt>
                <c:pt idx="106">
                  <c:v>1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3</c:v>
                </c:pt>
                <c:pt idx="113">
                  <c:v>1</c:v>
                </c:pt>
                <c:pt idx="114">
                  <c:v>4</c:v>
                </c:pt>
                <c:pt idx="115">
                  <c:v>2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3</c:v>
                </c:pt>
                <c:pt idx="125">
                  <c:v>2</c:v>
                </c:pt>
                <c:pt idx="126">
                  <c:v>2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04-4AF7-88F8-16CC174CF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7809160"/>
        <c:axId val="507810144"/>
      </c:lineChart>
      <c:dateAx>
        <c:axId val="50780916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810144"/>
        <c:crosses val="autoZero"/>
        <c:auto val="1"/>
        <c:lblOffset val="100"/>
        <c:baseTimeUnit val="days"/>
      </c:dateAx>
      <c:valAx>
        <c:axId val="50781014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809160"/>
        <c:crosses val="autoZero"/>
        <c:crossBetween val="between"/>
      </c:valAx>
      <c:valAx>
        <c:axId val="5008009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801264"/>
        <c:crosses val="max"/>
        <c:crossBetween val="between"/>
      </c:valAx>
      <c:dateAx>
        <c:axId val="50080126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0080093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terms vs cases (2)'!$F$3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0066"/>
            </a:solidFill>
            <a:ln>
              <a:noFill/>
            </a:ln>
            <a:effectLst/>
          </c:spPr>
          <c:invertIfNegative val="0"/>
          <c:cat>
            <c:numRef>
              <c:f>'graph corona terms vs cases 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terms vs cases (2)'!$F$4:$F$155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1</c:v>
                </c:pt>
                <c:pt idx="63">
                  <c:v>22</c:v>
                </c:pt>
                <c:pt idx="64">
                  <c:v>2</c:v>
                </c:pt>
                <c:pt idx="65">
                  <c:v>1</c:v>
                </c:pt>
                <c:pt idx="66">
                  <c:v>3</c:v>
                </c:pt>
                <c:pt idx="67">
                  <c:v>5</c:v>
                </c:pt>
                <c:pt idx="68">
                  <c:v>9</c:v>
                </c:pt>
                <c:pt idx="69">
                  <c:v>15</c:v>
                </c:pt>
                <c:pt idx="70">
                  <c:v>8</c:v>
                </c:pt>
                <c:pt idx="71">
                  <c:v>10</c:v>
                </c:pt>
                <c:pt idx="72">
                  <c:v>10</c:v>
                </c:pt>
                <c:pt idx="73">
                  <c:v>11</c:v>
                </c:pt>
                <c:pt idx="74">
                  <c:v>10</c:v>
                </c:pt>
                <c:pt idx="75">
                  <c:v>14</c:v>
                </c:pt>
                <c:pt idx="76">
                  <c:v>20</c:v>
                </c:pt>
                <c:pt idx="77">
                  <c:v>25</c:v>
                </c:pt>
                <c:pt idx="78">
                  <c:v>27</c:v>
                </c:pt>
                <c:pt idx="79">
                  <c:v>58</c:v>
                </c:pt>
                <c:pt idx="80">
                  <c:v>78</c:v>
                </c:pt>
                <c:pt idx="81">
                  <c:v>69</c:v>
                </c:pt>
                <c:pt idx="82">
                  <c:v>94</c:v>
                </c:pt>
                <c:pt idx="83">
                  <c:v>74</c:v>
                </c:pt>
                <c:pt idx="84">
                  <c:v>86</c:v>
                </c:pt>
                <c:pt idx="85">
                  <c:v>73</c:v>
                </c:pt>
                <c:pt idx="86">
                  <c:v>153</c:v>
                </c:pt>
                <c:pt idx="87">
                  <c:v>136</c:v>
                </c:pt>
                <c:pt idx="88">
                  <c:v>120</c:v>
                </c:pt>
                <c:pt idx="89">
                  <c:v>187</c:v>
                </c:pt>
                <c:pt idx="90">
                  <c:v>309</c:v>
                </c:pt>
                <c:pt idx="91">
                  <c:v>424</c:v>
                </c:pt>
                <c:pt idx="92">
                  <c:v>486</c:v>
                </c:pt>
                <c:pt idx="93">
                  <c:v>560</c:v>
                </c:pt>
                <c:pt idx="94">
                  <c:v>579</c:v>
                </c:pt>
                <c:pt idx="95">
                  <c:v>609</c:v>
                </c:pt>
                <c:pt idx="96">
                  <c:v>484</c:v>
                </c:pt>
                <c:pt idx="97">
                  <c:v>573</c:v>
                </c:pt>
                <c:pt idx="98">
                  <c:v>565</c:v>
                </c:pt>
                <c:pt idx="99">
                  <c:v>813</c:v>
                </c:pt>
                <c:pt idx="100">
                  <c:v>871</c:v>
                </c:pt>
                <c:pt idx="101">
                  <c:v>854</c:v>
                </c:pt>
                <c:pt idx="102">
                  <c:v>758</c:v>
                </c:pt>
                <c:pt idx="103">
                  <c:v>1243</c:v>
                </c:pt>
                <c:pt idx="104">
                  <c:v>1031</c:v>
                </c:pt>
                <c:pt idx="105">
                  <c:v>886</c:v>
                </c:pt>
                <c:pt idx="106">
                  <c:v>1061</c:v>
                </c:pt>
                <c:pt idx="107">
                  <c:v>922</c:v>
                </c:pt>
                <c:pt idx="108">
                  <c:v>1371</c:v>
                </c:pt>
                <c:pt idx="109">
                  <c:v>1580</c:v>
                </c:pt>
                <c:pt idx="110">
                  <c:v>1239</c:v>
                </c:pt>
                <c:pt idx="111">
                  <c:v>1537</c:v>
                </c:pt>
                <c:pt idx="112">
                  <c:v>1292</c:v>
                </c:pt>
                <c:pt idx="113">
                  <c:v>1667</c:v>
                </c:pt>
                <c:pt idx="114">
                  <c:v>1408</c:v>
                </c:pt>
                <c:pt idx="115">
                  <c:v>1835</c:v>
                </c:pt>
                <c:pt idx="116">
                  <c:v>1607</c:v>
                </c:pt>
                <c:pt idx="117">
                  <c:v>1568</c:v>
                </c:pt>
                <c:pt idx="118">
                  <c:v>1902</c:v>
                </c:pt>
                <c:pt idx="119">
                  <c:v>1705</c:v>
                </c:pt>
                <c:pt idx="120">
                  <c:v>1801</c:v>
                </c:pt>
                <c:pt idx="121">
                  <c:v>2396</c:v>
                </c:pt>
                <c:pt idx="122">
                  <c:v>2564</c:v>
                </c:pt>
                <c:pt idx="123">
                  <c:v>2952</c:v>
                </c:pt>
                <c:pt idx="124">
                  <c:v>3656</c:v>
                </c:pt>
                <c:pt idx="125">
                  <c:v>2971</c:v>
                </c:pt>
                <c:pt idx="126">
                  <c:v>3602</c:v>
                </c:pt>
                <c:pt idx="127">
                  <c:v>3344</c:v>
                </c:pt>
                <c:pt idx="128">
                  <c:v>3339</c:v>
                </c:pt>
                <c:pt idx="129">
                  <c:v>3175</c:v>
                </c:pt>
                <c:pt idx="130">
                  <c:v>4311</c:v>
                </c:pt>
                <c:pt idx="131">
                  <c:v>3592</c:v>
                </c:pt>
                <c:pt idx="132">
                  <c:v>3562</c:v>
                </c:pt>
                <c:pt idx="133">
                  <c:v>3726</c:v>
                </c:pt>
                <c:pt idx="134">
                  <c:v>3991</c:v>
                </c:pt>
                <c:pt idx="135">
                  <c:v>3808</c:v>
                </c:pt>
                <c:pt idx="136">
                  <c:v>4794</c:v>
                </c:pt>
                <c:pt idx="137">
                  <c:v>5049</c:v>
                </c:pt>
                <c:pt idx="138">
                  <c:v>4628</c:v>
                </c:pt>
                <c:pt idx="139">
                  <c:v>6154</c:v>
                </c:pt>
                <c:pt idx="140">
                  <c:v>5720</c:v>
                </c:pt>
                <c:pt idx="141">
                  <c:v>6023</c:v>
                </c:pt>
                <c:pt idx="142">
                  <c:v>6536</c:v>
                </c:pt>
                <c:pt idx="143">
                  <c:v>6667</c:v>
                </c:pt>
                <c:pt idx="144">
                  <c:v>7111</c:v>
                </c:pt>
                <c:pt idx="145">
                  <c:v>6414</c:v>
                </c:pt>
                <c:pt idx="146">
                  <c:v>5907</c:v>
                </c:pt>
                <c:pt idx="147">
                  <c:v>7246</c:v>
                </c:pt>
                <c:pt idx="148">
                  <c:v>7254</c:v>
                </c:pt>
                <c:pt idx="149">
                  <c:v>8138</c:v>
                </c:pt>
                <c:pt idx="150">
                  <c:v>8364</c:v>
                </c:pt>
                <c:pt idx="151">
                  <c:v>8789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C-41E5-9D2E-09F560972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156928"/>
        <c:axId val="76155136"/>
      </c:barChart>
      <c:lineChart>
        <c:grouping val="standard"/>
        <c:varyColors val="0"/>
        <c:ser>
          <c:idx val="0"/>
          <c:order val="0"/>
          <c:tx>
            <c:strRef>
              <c:f>'graph corona terms vs cases (2)'!$B$3</c:f>
              <c:strCache>
                <c:ptCount val="1"/>
                <c:pt idx="0">
                  <c:v>Coronavirus: (India)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terms vs cases 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terms vs cases (2)'!$B$4:$B$155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7</c:v>
                </c:pt>
                <c:pt idx="29">
                  <c:v>10</c:v>
                </c:pt>
                <c:pt idx="30">
                  <c:v>10</c:v>
                </c:pt>
                <c:pt idx="31">
                  <c:v>8</c:v>
                </c:pt>
                <c:pt idx="32">
                  <c:v>7</c:v>
                </c:pt>
                <c:pt idx="33">
                  <c:v>8</c:v>
                </c:pt>
                <c:pt idx="34">
                  <c:v>7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4</c:v>
                </c:pt>
                <c:pt idx="42">
                  <c:v>4</c:v>
                </c:pt>
                <c:pt idx="43">
                  <c:v>5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4</c:v>
                </c:pt>
                <c:pt idx="60">
                  <c:v>4</c:v>
                </c:pt>
                <c:pt idx="61">
                  <c:v>9</c:v>
                </c:pt>
                <c:pt idx="62">
                  <c:v>19</c:v>
                </c:pt>
                <c:pt idx="63">
                  <c:v>27</c:v>
                </c:pt>
                <c:pt idx="64">
                  <c:v>23</c:v>
                </c:pt>
                <c:pt idx="65">
                  <c:v>18</c:v>
                </c:pt>
                <c:pt idx="66">
                  <c:v>15</c:v>
                </c:pt>
                <c:pt idx="67">
                  <c:v>14</c:v>
                </c:pt>
                <c:pt idx="68">
                  <c:v>17</c:v>
                </c:pt>
                <c:pt idx="69">
                  <c:v>19</c:v>
                </c:pt>
                <c:pt idx="70">
                  <c:v>22</c:v>
                </c:pt>
                <c:pt idx="71">
                  <c:v>27</c:v>
                </c:pt>
                <c:pt idx="72">
                  <c:v>34</c:v>
                </c:pt>
                <c:pt idx="73">
                  <c:v>35</c:v>
                </c:pt>
                <c:pt idx="74">
                  <c:v>36</c:v>
                </c:pt>
                <c:pt idx="75">
                  <c:v>40</c:v>
                </c:pt>
                <c:pt idx="76">
                  <c:v>42</c:v>
                </c:pt>
                <c:pt idx="77">
                  <c:v>44</c:v>
                </c:pt>
                <c:pt idx="78">
                  <c:v>78</c:v>
                </c:pt>
                <c:pt idx="79">
                  <c:v>67</c:v>
                </c:pt>
                <c:pt idx="80">
                  <c:v>76</c:v>
                </c:pt>
                <c:pt idx="81">
                  <c:v>80</c:v>
                </c:pt>
                <c:pt idx="82">
                  <c:v>85</c:v>
                </c:pt>
                <c:pt idx="83">
                  <c:v>83</c:v>
                </c:pt>
                <c:pt idx="84">
                  <c:v>93</c:v>
                </c:pt>
                <c:pt idx="85">
                  <c:v>92</c:v>
                </c:pt>
                <c:pt idx="86">
                  <c:v>100</c:v>
                </c:pt>
                <c:pt idx="87">
                  <c:v>98</c:v>
                </c:pt>
                <c:pt idx="88">
                  <c:v>94</c:v>
                </c:pt>
                <c:pt idx="89">
                  <c:v>77</c:v>
                </c:pt>
                <c:pt idx="90">
                  <c:v>75</c:v>
                </c:pt>
                <c:pt idx="91">
                  <c:v>70</c:v>
                </c:pt>
                <c:pt idx="92">
                  <c:v>68</c:v>
                </c:pt>
                <c:pt idx="93">
                  <c:v>84</c:v>
                </c:pt>
                <c:pt idx="94">
                  <c:v>82</c:v>
                </c:pt>
                <c:pt idx="95">
                  <c:v>79</c:v>
                </c:pt>
                <c:pt idx="96">
                  <c:v>57</c:v>
                </c:pt>
                <c:pt idx="97">
                  <c:v>54</c:v>
                </c:pt>
                <c:pt idx="98">
                  <c:v>52</c:v>
                </c:pt>
                <c:pt idx="99">
                  <c:v>52</c:v>
                </c:pt>
                <c:pt idx="100">
                  <c:v>53</c:v>
                </c:pt>
                <c:pt idx="101">
                  <c:v>53</c:v>
                </c:pt>
                <c:pt idx="102">
                  <c:v>52</c:v>
                </c:pt>
                <c:pt idx="103">
                  <c:v>72</c:v>
                </c:pt>
                <c:pt idx="104">
                  <c:v>47</c:v>
                </c:pt>
                <c:pt idx="105">
                  <c:v>65</c:v>
                </c:pt>
                <c:pt idx="106">
                  <c:v>64</c:v>
                </c:pt>
                <c:pt idx="107">
                  <c:v>63</c:v>
                </c:pt>
                <c:pt idx="108">
                  <c:v>67</c:v>
                </c:pt>
                <c:pt idx="109">
                  <c:v>63</c:v>
                </c:pt>
                <c:pt idx="110">
                  <c:v>39</c:v>
                </c:pt>
                <c:pt idx="111">
                  <c:v>39</c:v>
                </c:pt>
                <c:pt idx="112">
                  <c:v>41</c:v>
                </c:pt>
                <c:pt idx="113">
                  <c:v>59</c:v>
                </c:pt>
                <c:pt idx="114">
                  <c:v>57</c:v>
                </c:pt>
                <c:pt idx="115">
                  <c:v>39</c:v>
                </c:pt>
                <c:pt idx="116">
                  <c:v>38</c:v>
                </c:pt>
                <c:pt idx="117">
                  <c:v>35</c:v>
                </c:pt>
                <c:pt idx="118">
                  <c:v>33</c:v>
                </c:pt>
                <c:pt idx="119">
                  <c:v>31</c:v>
                </c:pt>
                <c:pt idx="120">
                  <c:v>29</c:v>
                </c:pt>
                <c:pt idx="121">
                  <c:v>33</c:v>
                </c:pt>
                <c:pt idx="122">
                  <c:v>30</c:v>
                </c:pt>
                <c:pt idx="123">
                  <c:v>33</c:v>
                </c:pt>
                <c:pt idx="124">
                  <c:v>30</c:v>
                </c:pt>
                <c:pt idx="125">
                  <c:v>32</c:v>
                </c:pt>
                <c:pt idx="126">
                  <c:v>33</c:v>
                </c:pt>
                <c:pt idx="127">
                  <c:v>30</c:v>
                </c:pt>
                <c:pt idx="128">
                  <c:v>29</c:v>
                </c:pt>
                <c:pt idx="129">
                  <c:v>30</c:v>
                </c:pt>
                <c:pt idx="130">
                  <c:v>30</c:v>
                </c:pt>
                <c:pt idx="131">
                  <c:v>28</c:v>
                </c:pt>
                <c:pt idx="132">
                  <c:v>27</c:v>
                </c:pt>
                <c:pt idx="133">
                  <c:v>25</c:v>
                </c:pt>
                <c:pt idx="134">
                  <c:v>26</c:v>
                </c:pt>
                <c:pt idx="135">
                  <c:v>26</c:v>
                </c:pt>
                <c:pt idx="136">
                  <c:v>26</c:v>
                </c:pt>
                <c:pt idx="137">
                  <c:v>28</c:v>
                </c:pt>
                <c:pt idx="138">
                  <c:v>25</c:v>
                </c:pt>
                <c:pt idx="139">
                  <c:v>23</c:v>
                </c:pt>
                <c:pt idx="140">
                  <c:v>17</c:v>
                </c:pt>
                <c:pt idx="141">
                  <c:v>18</c:v>
                </c:pt>
                <c:pt idx="142">
                  <c:v>18</c:v>
                </c:pt>
                <c:pt idx="143">
                  <c:v>19</c:v>
                </c:pt>
                <c:pt idx="144">
                  <c:v>19</c:v>
                </c:pt>
                <c:pt idx="145">
                  <c:v>19</c:v>
                </c:pt>
                <c:pt idx="146">
                  <c:v>17</c:v>
                </c:pt>
                <c:pt idx="147">
                  <c:v>17</c:v>
                </c:pt>
                <c:pt idx="148">
                  <c:v>18</c:v>
                </c:pt>
                <c:pt idx="149">
                  <c:v>18</c:v>
                </c:pt>
                <c:pt idx="150">
                  <c:v>19</c:v>
                </c:pt>
                <c:pt idx="15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3C-41E5-9D2E-09F560972B46}"/>
            </c:ext>
          </c:extLst>
        </c:ser>
        <c:ser>
          <c:idx val="1"/>
          <c:order val="1"/>
          <c:tx>
            <c:strRef>
              <c:f>'graph corona terms vs cases (2)'!$C$3</c:f>
              <c:strCache>
                <c:ptCount val="1"/>
                <c:pt idx="0">
                  <c:v>Corona: (India)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terms vs cases 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terms vs cases (2)'!$C$4:$C$155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3</c:v>
                </c:pt>
                <c:pt idx="62">
                  <c:v>8</c:v>
                </c:pt>
                <c:pt idx="63">
                  <c:v>13</c:v>
                </c:pt>
                <c:pt idx="64">
                  <c:v>11</c:v>
                </c:pt>
                <c:pt idx="65">
                  <c:v>8</c:v>
                </c:pt>
                <c:pt idx="66">
                  <c:v>7</c:v>
                </c:pt>
                <c:pt idx="67">
                  <c:v>6</c:v>
                </c:pt>
                <c:pt idx="68">
                  <c:v>8</c:v>
                </c:pt>
                <c:pt idx="69">
                  <c:v>9</c:v>
                </c:pt>
                <c:pt idx="70">
                  <c:v>11</c:v>
                </c:pt>
                <c:pt idx="71">
                  <c:v>13</c:v>
                </c:pt>
                <c:pt idx="72">
                  <c:v>18</c:v>
                </c:pt>
                <c:pt idx="73">
                  <c:v>18</c:v>
                </c:pt>
                <c:pt idx="74">
                  <c:v>20</c:v>
                </c:pt>
                <c:pt idx="75">
                  <c:v>23</c:v>
                </c:pt>
                <c:pt idx="76">
                  <c:v>25</c:v>
                </c:pt>
                <c:pt idx="77">
                  <c:v>27</c:v>
                </c:pt>
                <c:pt idx="78">
                  <c:v>34</c:v>
                </c:pt>
                <c:pt idx="79">
                  <c:v>44</c:v>
                </c:pt>
                <c:pt idx="80">
                  <c:v>51</c:v>
                </c:pt>
                <c:pt idx="81">
                  <c:v>54</c:v>
                </c:pt>
                <c:pt idx="82">
                  <c:v>61</c:v>
                </c:pt>
                <c:pt idx="83">
                  <c:v>58</c:v>
                </c:pt>
                <c:pt idx="84">
                  <c:v>55</c:v>
                </c:pt>
                <c:pt idx="85">
                  <c:v>53</c:v>
                </c:pt>
                <c:pt idx="86">
                  <c:v>57</c:v>
                </c:pt>
                <c:pt idx="87">
                  <c:v>59</c:v>
                </c:pt>
                <c:pt idx="88">
                  <c:v>53</c:v>
                </c:pt>
                <c:pt idx="89">
                  <c:v>43</c:v>
                </c:pt>
                <c:pt idx="90">
                  <c:v>42</c:v>
                </c:pt>
                <c:pt idx="91">
                  <c:v>40</c:v>
                </c:pt>
                <c:pt idx="92">
                  <c:v>39</c:v>
                </c:pt>
                <c:pt idx="93">
                  <c:v>35</c:v>
                </c:pt>
                <c:pt idx="94">
                  <c:v>36</c:v>
                </c:pt>
                <c:pt idx="95">
                  <c:v>36</c:v>
                </c:pt>
                <c:pt idx="96">
                  <c:v>35</c:v>
                </c:pt>
                <c:pt idx="97">
                  <c:v>31</c:v>
                </c:pt>
                <c:pt idx="98">
                  <c:v>31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30</c:v>
                </c:pt>
                <c:pt idx="103">
                  <c:v>29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29</c:v>
                </c:pt>
                <c:pt idx="110">
                  <c:v>26</c:v>
                </c:pt>
                <c:pt idx="111">
                  <c:v>26</c:v>
                </c:pt>
                <c:pt idx="112">
                  <c:v>25</c:v>
                </c:pt>
                <c:pt idx="113">
                  <c:v>25</c:v>
                </c:pt>
                <c:pt idx="114">
                  <c:v>25</c:v>
                </c:pt>
                <c:pt idx="115">
                  <c:v>26</c:v>
                </c:pt>
                <c:pt idx="116">
                  <c:v>26</c:v>
                </c:pt>
                <c:pt idx="117">
                  <c:v>24</c:v>
                </c:pt>
                <c:pt idx="118">
                  <c:v>22</c:v>
                </c:pt>
                <c:pt idx="119">
                  <c:v>22</c:v>
                </c:pt>
                <c:pt idx="120">
                  <c:v>21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22</c:v>
                </c:pt>
                <c:pt idx="125">
                  <c:v>24</c:v>
                </c:pt>
                <c:pt idx="126">
                  <c:v>23</c:v>
                </c:pt>
                <c:pt idx="127">
                  <c:v>23</c:v>
                </c:pt>
                <c:pt idx="128">
                  <c:v>22</c:v>
                </c:pt>
                <c:pt idx="129">
                  <c:v>22</c:v>
                </c:pt>
                <c:pt idx="130">
                  <c:v>22</c:v>
                </c:pt>
                <c:pt idx="131">
                  <c:v>21</c:v>
                </c:pt>
                <c:pt idx="132">
                  <c:v>19</c:v>
                </c:pt>
                <c:pt idx="133">
                  <c:v>17</c:v>
                </c:pt>
                <c:pt idx="134">
                  <c:v>18</c:v>
                </c:pt>
                <c:pt idx="135">
                  <c:v>18</c:v>
                </c:pt>
                <c:pt idx="136">
                  <c:v>19</c:v>
                </c:pt>
                <c:pt idx="137">
                  <c:v>20</c:v>
                </c:pt>
                <c:pt idx="138">
                  <c:v>19</c:v>
                </c:pt>
                <c:pt idx="139">
                  <c:v>19</c:v>
                </c:pt>
                <c:pt idx="140">
                  <c:v>17</c:v>
                </c:pt>
                <c:pt idx="141">
                  <c:v>17</c:v>
                </c:pt>
                <c:pt idx="142">
                  <c:v>16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15</c:v>
                </c:pt>
                <c:pt idx="147">
                  <c:v>14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3C-41E5-9D2E-09F560972B46}"/>
            </c:ext>
          </c:extLst>
        </c:ser>
        <c:ser>
          <c:idx val="2"/>
          <c:order val="2"/>
          <c:tx>
            <c:strRef>
              <c:f>'graph corona terms vs cases (2)'!$D$3</c:f>
              <c:strCache>
                <c:ptCount val="1"/>
                <c:pt idx="0">
                  <c:v>Covid 19: (India)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terms vs cases 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terms vs cases (2)'!$D$4:$D$155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4</c:v>
                </c:pt>
                <c:pt idx="78">
                  <c:v>5</c:v>
                </c:pt>
                <c:pt idx="79">
                  <c:v>6</c:v>
                </c:pt>
                <c:pt idx="80">
                  <c:v>8</c:v>
                </c:pt>
                <c:pt idx="81">
                  <c:v>9</c:v>
                </c:pt>
                <c:pt idx="82">
                  <c:v>12</c:v>
                </c:pt>
                <c:pt idx="83">
                  <c:v>11</c:v>
                </c:pt>
                <c:pt idx="84">
                  <c:v>10</c:v>
                </c:pt>
                <c:pt idx="85">
                  <c:v>11</c:v>
                </c:pt>
                <c:pt idx="86">
                  <c:v>13</c:v>
                </c:pt>
                <c:pt idx="87">
                  <c:v>14</c:v>
                </c:pt>
                <c:pt idx="88">
                  <c:v>14</c:v>
                </c:pt>
                <c:pt idx="89">
                  <c:v>13</c:v>
                </c:pt>
                <c:pt idx="90">
                  <c:v>14</c:v>
                </c:pt>
                <c:pt idx="91">
                  <c:v>14</c:v>
                </c:pt>
                <c:pt idx="92">
                  <c:v>15</c:v>
                </c:pt>
                <c:pt idx="93">
                  <c:v>14</c:v>
                </c:pt>
                <c:pt idx="94">
                  <c:v>14</c:v>
                </c:pt>
                <c:pt idx="95">
                  <c:v>14</c:v>
                </c:pt>
                <c:pt idx="96">
                  <c:v>15</c:v>
                </c:pt>
                <c:pt idx="97">
                  <c:v>14</c:v>
                </c:pt>
                <c:pt idx="98">
                  <c:v>13</c:v>
                </c:pt>
                <c:pt idx="99">
                  <c:v>14</c:v>
                </c:pt>
                <c:pt idx="100">
                  <c:v>15</c:v>
                </c:pt>
                <c:pt idx="101">
                  <c:v>15</c:v>
                </c:pt>
                <c:pt idx="102">
                  <c:v>14</c:v>
                </c:pt>
                <c:pt idx="103">
                  <c:v>14</c:v>
                </c:pt>
                <c:pt idx="104">
                  <c:v>14</c:v>
                </c:pt>
                <c:pt idx="105">
                  <c:v>14</c:v>
                </c:pt>
                <c:pt idx="106">
                  <c:v>14</c:v>
                </c:pt>
                <c:pt idx="107">
                  <c:v>13</c:v>
                </c:pt>
                <c:pt idx="108">
                  <c:v>13</c:v>
                </c:pt>
                <c:pt idx="109">
                  <c:v>14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13</c:v>
                </c:pt>
                <c:pt idx="122">
                  <c:v>13</c:v>
                </c:pt>
                <c:pt idx="123">
                  <c:v>14</c:v>
                </c:pt>
                <c:pt idx="124">
                  <c:v>13</c:v>
                </c:pt>
                <c:pt idx="125">
                  <c:v>14</c:v>
                </c:pt>
                <c:pt idx="126">
                  <c:v>14</c:v>
                </c:pt>
                <c:pt idx="127">
                  <c:v>13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11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11</c:v>
                </c:pt>
                <c:pt idx="138">
                  <c:v>10</c:v>
                </c:pt>
                <c:pt idx="139">
                  <c:v>10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9</c:v>
                </c:pt>
                <c:pt idx="1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3C-41E5-9D2E-09F560972B46}"/>
            </c:ext>
          </c:extLst>
        </c:ser>
        <c:ser>
          <c:idx val="3"/>
          <c:order val="3"/>
          <c:tx>
            <c:strRef>
              <c:f>'graph corona terms vs cases (2)'!$E$3</c:f>
              <c:strCache>
                <c:ptCount val="1"/>
                <c:pt idx="0">
                  <c:v>Covid: (India)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terms vs cases 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terms vs cases (2)'!$E$4:$E$155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11</c:v>
                </c:pt>
                <c:pt idx="81">
                  <c:v>12</c:v>
                </c:pt>
                <c:pt idx="82">
                  <c:v>18</c:v>
                </c:pt>
                <c:pt idx="83">
                  <c:v>16</c:v>
                </c:pt>
                <c:pt idx="84">
                  <c:v>15</c:v>
                </c:pt>
                <c:pt idx="85">
                  <c:v>15</c:v>
                </c:pt>
                <c:pt idx="86">
                  <c:v>18</c:v>
                </c:pt>
                <c:pt idx="87">
                  <c:v>19</c:v>
                </c:pt>
                <c:pt idx="88">
                  <c:v>19</c:v>
                </c:pt>
                <c:pt idx="89">
                  <c:v>17</c:v>
                </c:pt>
                <c:pt idx="90">
                  <c:v>18</c:v>
                </c:pt>
                <c:pt idx="91">
                  <c:v>18</c:v>
                </c:pt>
                <c:pt idx="92">
                  <c:v>19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19</c:v>
                </c:pt>
                <c:pt idx="97">
                  <c:v>18</c:v>
                </c:pt>
                <c:pt idx="98">
                  <c:v>17</c:v>
                </c:pt>
                <c:pt idx="99">
                  <c:v>18</c:v>
                </c:pt>
                <c:pt idx="100">
                  <c:v>19</c:v>
                </c:pt>
                <c:pt idx="101">
                  <c:v>19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17</c:v>
                </c:pt>
                <c:pt idx="108">
                  <c:v>17</c:v>
                </c:pt>
                <c:pt idx="109">
                  <c:v>18</c:v>
                </c:pt>
                <c:pt idx="110">
                  <c:v>17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17</c:v>
                </c:pt>
                <c:pt idx="115">
                  <c:v>18</c:v>
                </c:pt>
                <c:pt idx="116">
                  <c:v>19</c:v>
                </c:pt>
                <c:pt idx="117">
                  <c:v>18</c:v>
                </c:pt>
                <c:pt idx="118">
                  <c:v>16</c:v>
                </c:pt>
                <c:pt idx="119">
                  <c:v>16</c:v>
                </c:pt>
                <c:pt idx="120">
                  <c:v>16</c:v>
                </c:pt>
                <c:pt idx="121">
                  <c:v>18</c:v>
                </c:pt>
                <c:pt idx="122">
                  <c:v>18</c:v>
                </c:pt>
                <c:pt idx="123">
                  <c:v>19</c:v>
                </c:pt>
                <c:pt idx="124">
                  <c:v>18</c:v>
                </c:pt>
                <c:pt idx="125">
                  <c:v>19</c:v>
                </c:pt>
                <c:pt idx="126">
                  <c:v>19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16</c:v>
                </c:pt>
                <c:pt idx="132">
                  <c:v>15</c:v>
                </c:pt>
                <c:pt idx="133">
                  <c:v>14</c:v>
                </c:pt>
                <c:pt idx="134">
                  <c:v>14</c:v>
                </c:pt>
                <c:pt idx="135">
                  <c:v>14</c:v>
                </c:pt>
                <c:pt idx="136">
                  <c:v>15</c:v>
                </c:pt>
                <c:pt idx="137">
                  <c:v>15</c:v>
                </c:pt>
                <c:pt idx="138">
                  <c:v>15</c:v>
                </c:pt>
                <c:pt idx="139">
                  <c:v>15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12</c:v>
                </c:pt>
                <c:pt idx="147">
                  <c:v>12</c:v>
                </c:pt>
                <c:pt idx="148">
                  <c:v>11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3C-41E5-9D2E-09F560972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996160"/>
        <c:axId val="76153600"/>
      </c:lineChart>
      <c:dateAx>
        <c:axId val="75996160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53600"/>
        <c:crosses val="autoZero"/>
        <c:auto val="1"/>
        <c:lblOffset val="100"/>
        <c:baseTimeUnit val="days"/>
      </c:dateAx>
      <c:valAx>
        <c:axId val="7615360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96160"/>
        <c:crosses val="autoZero"/>
        <c:crossBetween val="between"/>
      </c:valAx>
      <c:valAx>
        <c:axId val="761551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0066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56928"/>
        <c:crosses val="max"/>
        <c:crossBetween val="between"/>
      </c:valAx>
      <c:dateAx>
        <c:axId val="76156928"/>
        <c:scaling>
          <c:orientation val="minMax"/>
        </c:scaling>
        <c:delete val="1"/>
        <c:axPos val="b"/>
        <c:numFmt formatCode="[$-409]d\-mmm;@" sourceLinked="1"/>
        <c:majorTickMark val="out"/>
        <c:minorTickMark val="none"/>
        <c:tickLblPos val="nextTo"/>
        <c:crossAx val="76155136"/>
        <c:crosses val="autoZero"/>
        <c:auto val="1"/>
        <c:lblOffset val="100"/>
        <c:baseTimeUnit val="days"/>
      </c:date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 vs testing'!$E$3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 vs testing'!$E$4:$E$155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3684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1621</c:v>
                </c:pt>
                <c:pt idx="99">
                  <c:v>1962</c:v>
                </c:pt>
                <c:pt idx="100">
                  <c:v>1143</c:v>
                </c:pt>
                <c:pt idx="101">
                  <c:v>1432</c:v>
                </c:pt>
                <c:pt idx="102">
                  <c:v>813</c:v>
                </c:pt>
                <c:pt idx="103">
                  <c:v>2091</c:v>
                </c:pt>
                <c:pt idx="104">
                  <c:v>6509</c:v>
                </c:pt>
                <c:pt idx="105">
                  <c:v>2739</c:v>
                </c:pt>
                <c:pt idx="106">
                  <c:v>4011</c:v>
                </c:pt>
                <c:pt idx="107">
                  <c:v>3668</c:v>
                </c:pt>
                <c:pt idx="108">
                  <c:v>5363</c:v>
                </c:pt>
                <c:pt idx="109">
                  <c:v>5840</c:v>
                </c:pt>
                <c:pt idx="110">
                  <c:v>6109</c:v>
                </c:pt>
                <c:pt idx="111">
                  <c:v>6060</c:v>
                </c:pt>
                <c:pt idx="112">
                  <c:v>5978</c:v>
                </c:pt>
                <c:pt idx="113">
                  <c:v>6954</c:v>
                </c:pt>
                <c:pt idx="114">
                  <c:v>6426</c:v>
                </c:pt>
                <c:pt idx="115">
                  <c:v>7707</c:v>
                </c:pt>
                <c:pt idx="116">
                  <c:v>7495</c:v>
                </c:pt>
                <c:pt idx="117">
                  <c:v>7176</c:v>
                </c:pt>
                <c:pt idx="118">
                  <c:v>7093</c:v>
                </c:pt>
                <c:pt idx="119">
                  <c:v>8087</c:v>
                </c:pt>
                <c:pt idx="120">
                  <c:v>9787</c:v>
                </c:pt>
                <c:pt idx="121">
                  <c:v>9615</c:v>
                </c:pt>
                <c:pt idx="122">
                  <c:v>10127</c:v>
                </c:pt>
                <c:pt idx="123">
                  <c:v>10617</c:v>
                </c:pt>
                <c:pt idx="124">
                  <c:v>12863</c:v>
                </c:pt>
                <c:pt idx="125">
                  <c:v>11858</c:v>
                </c:pt>
                <c:pt idx="126">
                  <c:v>13413</c:v>
                </c:pt>
                <c:pt idx="127">
                  <c:v>14195</c:v>
                </c:pt>
                <c:pt idx="128">
                  <c:v>13980</c:v>
                </c:pt>
                <c:pt idx="129">
                  <c:v>13254</c:v>
                </c:pt>
                <c:pt idx="130">
                  <c:v>13367</c:v>
                </c:pt>
                <c:pt idx="131">
                  <c:v>11862</c:v>
                </c:pt>
                <c:pt idx="132">
                  <c:v>11788</c:v>
                </c:pt>
                <c:pt idx="133">
                  <c:v>12780</c:v>
                </c:pt>
                <c:pt idx="134">
                  <c:v>11965</c:v>
                </c:pt>
                <c:pt idx="135">
                  <c:v>11672</c:v>
                </c:pt>
                <c:pt idx="136">
                  <c:v>10535</c:v>
                </c:pt>
                <c:pt idx="137">
                  <c:v>13081</c:v>
                </c:pt>
                <c:pt idx="138">
                  <c:v>11121</c:v>
                </c:pt>
                <c:pt idx="139">
                  <c:v>10333</c:v>
                </c:pt>
                <c:pt idx="140">
                  <c:v>11894</c:v>
                </c:pt>
                <c:pt idx="141">
                  <c:v>12464</c:v>
                </c:pt>
                <c:pt idx="142">
                  <c:v>12653</c:v>
                </c:pt>
                <c:pt idx="143">
                  <c:v>12155</c:v>
                </c:pt>
                <c:pt idx="144">
                  <c:v>12275</c:v>
                </c:pt>
                <c:pt idx="145">
                  <c:v>11835</c:v>
                </c:pt>
                <c:pt idx="146">
                  <c:v>10289</c:v>
                </c:pt>
                <c:pt idx="147">
                  <c:v>11231</c:v>
                </c:pt>
                <c:pt idx="148">
                  <c:v>12246</c:v>
                </c:pt>
                <c:pt idx="149">
                  <c:v>11334</c:v>
                </c:pt>
                <c:pt idx="150">
                  <c:v>12605</c:v>
                </c:pt>
                <c:pt idx="151">
                  <c:v>12807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BC-4E35-BD27-47B437E2D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97342976"/>
        <c:axId val="597340680"/>
      </c:barChart>
      <c:lineChart>
        <c:grouping val="standard"/>
        <c:varyColors val="0"/>
        <c:ser>
          <c:idx val="0"/>
          <c:order val="0"/>
          <c:tx>
            <c:strRef>
              <c:f>'graph instr vs testing'!$B$3</c:f>
              <c:strCache>
                <c:ptCount val="1"/>
                <c:pt idx="0">
                  <c:v>Lockdown: (Tamil Nadu)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 vs testing'!$B$4:$B$155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2</c:v>
                </c:pt>
                <c:pt idx="78">
                  <c:v>3</c:v>
                </c:pt>
                <c:pt idx="79">
                  <c:v>2</c:v>
                </c:pt>
                <c:pt idx="80">
                  <c:v>2</c:v>
                </c:pt>
                <c:pt idx="81">
                  <c:v>27</c:v>
                </c:pt>
                <c:pt idx="82">
                  <c:v>15</c:v>
                </c:pt>
                <c:pt idx="83">
                  <c:v>13</c:v>
                </c:pt>
                <c:pt idx="84">
                  <c:v>7</c:v>
                </c:pt>
                <c:pt idx="85">
                  <c:v>8</c:v>
                </c:pt>
                <c:pt idx="86">
                  <c:v>10</c:v>
                </c:pt>
                <c:pt idx="87">
                  <c:v>10</c:v>
                </c:pt>
                <c:pt idx="88">
                  <c:v>7</c:v>
                </c:pt>
                <c:pt idx="89">
                  <c:v>10</c:v>
                </c:pt>
                <c:pt idx="90">
                  <c:v>9</c:v>
                </c:pt>
                <c:pt idx="91">
                  <c:v>7</c:v>
                </c:pt>
                <c:pt idx="92">
                  <c:v>14</c:v>
                </c:pt>
                <c:pt idx="93">
                  <c:v>18</c:v>
                </c:pt>
                <c:pt idx="94">
                  <c:v>16</c:v>
                </c:pt>
                <c:pt idx="95">
                  <c:v>18</c:v>
                </c:pt>
                <c:pt idx="96">
                  <c:v>44</c:v>
                </c:pt>
                <c:pt idx="97">
                  <c:v>20</c:v>
                </c:pt>
                <c:pt idx="98">
                  <c:v>16</c:v>
                </c:pt>
                <c:pt idx="99">
                  <c:v>15</c:v>
                </c:pt>
                <c:pt idx="100">
                  <c:v>16</c:v>
                </c:pt>
                <c:pt idx="101">
                  <c:v>44</c:v>
                </c:pt>
                <c:pt idx="102">
                  <c:v>31</c:v>
                </c:pt>
                <c:pt idx="103">
                  <c:v>33</c:v>
                </c:pt>
                <c:pt idx="104">
                  <c:v>20</c:v>
                </c:pt>
                <c:pt idx="105">
                  <c:v>21</c:v>
                </c:pt>
                <c:pt idx="106">
                  <c:v>11</c:v>
                </c:pt>
                <c:pt idx="107">
                  <c:v>10</c:v>
                </c:pt>
                <c:pt idx="108">
                  <c:v>10</c:v>
                </c:pt>
                <c:pt idx="109">
                  <c:v>14</c:v>
                </c:pt>
                <c:pt idx="110">
                  <c:v>17</c:v>
                </c:pt>
                <c:pt idx="111">
                  <c:v>12</c:v>
                </c:pt>
                <c:pt idx="112">
                  <c:v>14</c:v>
                </c:pt>
                <c:pt idx="113">
                  <c:v>14</c:v>
                </c:pt>
                <c:pt idx="114">
                  <c:v>21</c:v>
                </c:pt>
                <c:pt idx="115">
                  <c:v>21</c:v>
                </c:pt>
                <c:pt idx="116">
                  <c:v>18</c:v>
                </c:pt>
                <c:pt idx="117">
                  <c:v>20</c:v>
                </c:pt>
                <c:pt idx="118">
                  <c:v>21</c:v>
                </c:pt>
                <c:pt idx="119">
                  <c:v>21</c:v>
                </c:pt>
                <c:pt idx="120">
                  <c:v>20</c:v>
                </c:pt>
                <c:pt idx="121">
                  <c:v>38</c:v>
                </c:pt>
                <c:pt idx="122">
                  <c:v>25</c:v>
                </c:pt>
                <c:pt idx="123">
                  <c:v>24</c:v>
                </c:pt>
                <c:pt idx="124">
                  <c:v>27</c:v>
                </c:pt>
                <c:pt idx="125">
                  <c:v>16</c:v>
                </c:pt>
                <c:pt idx="126">
                  <c:v>14</c:v>
                </c:pt>
                <c:pt idx="127">
                  <c:v>13</c:v>
                </c:pt>
                <c:pt idx="128">
                  <c:v>11</c:v>
                </c:pt>
                <c:pt idx="129">
                  <c:v>13</c:v>
                </c:pt>
                <c:pt idx="130">
                  <c:v>13</c:v>
                </c:pt>
                <c:pt idx="131">
                  <c:v>18</c:v>
                </c:pt>
                <c:pt idx="132">
                  <c:v>17</c:v>
                </c:pt>
                <c:pt idx="133">
                  <c:v>12</c:v>
                </c:pt>
                <c:pt idx="134">
                  <c:v>13</c:v>
                </c:pt>
                <c:pt idx="135">
                  <c:v>14</c:v>
                </c:pt>
                <c:pt idx="136">
                  <c:v>21</c:v>
                </c:pt>
                <c:pt idx="137">
                  <c:v>36</c:v>
                </c:pt>
                <c:pt idx="138">
                  <c:v>15</c:v>
                </c:pt>
                <c:pt idx="139">
                  <c:v>9</c:v>
                </c:pt>
                <c:pt idx="140">
                  <c:v>7</c:v>
                </c:pt>
                <c:pt idx="141">
                  <c:v>10</c:v>
                </c:pt>
                <c:pt idx="142">
                  <c:v>6</c:v>
                </c:pt>
                <c:pt idx="143">
                  <c:v>7</c:v>
                </c:pt>
                <c:pt idx="144">
                  <c:v>8</c:v>
                </c:pt>
                <c:pt idx="145">
                  <c:v>9</c:v>
                </c:pt>
                <c:pt idx="146">
                  <c:v>10</c:v>
                </c:pt>
                <c:pt idx="147">
                  <c:v>10</c:v>
                </c:pt>
                <c:pt idx="148">
                  <c:v>12</c:v>
                </c:pt>
                <c:pt idx="149">
                  <c:v>11</c:v>
                </c:pt>
                <c:pt idx="150">
                  <c:v>26</c:v>
                </c:pt>
                <c:pt idx="1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BC-4E35-BD27-47B437E2D2F6}"/>
            </c:ext>
          </c:extLst>
        </c:ser>
        <c:ser>
          <c:idx val="1"/>
          <c:order val="1"/>
          <c:tx>
            <c:strRef>
              <c:f>'graph instr vs testing'!$C$3</c:f>
              <c:strCache>
                <c:ptCount val="1"/>
                <c:pt idx="0">
                  <c:v>Quarantine: (Tamil Nadu)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 vs testing'!$C$4:$C$155</c:f>
              <c:numCache>
                <c:formatCode>General</c:formatCode>
                <c:ptCount val="1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3</c:v>
                </c:pt>
                <c:pt idx="70">
                  <c:v>2</c:v>
                </c:pt>
                <c:pt idx="71">
                  <c:v>6</c:v>
                </c:pt>
                <c:pt idx="72">
                  <c:v>5</c:v>
                </c:pt>
                <c:pt idx="73">
                  <c:v>6</c:v>
                </c:pt>
                <c:pt idx="74">
                  <c:v>7</c:v>
                </c:pt>
                <c:pt idx="75">
                  <c:v>11</c:v>
                </c:pt>
                <c:pt idx="76">
                  <c:v>19</c:v>
                </c:pt>
                <c:pt idx="77">
                  <c:v>20</c:v>
                </c:pt>
                <c:pt idx="78">
                  <c:v>20</c:v>
                </c:pt>
                <c:pt idx="79">
                  <c:v>21</c:v>
                </c:pt>
                <c:pt idx="80">
                  <c:v>36</c:v>
                </c:pt>
                <c:pt idx="81">
                  <c:v>37</c:v>
                </c:pt>
                <c:pt idx="82">
                  <c:v>29</c:v>
                </c:pt>
                <c:pt idx="83">
                  <c:v>34</c:v>
                </c:pt>
                <c:pt idx="84">
                  <c:v>40</c:v>
                </c:pt>
                <c:pt idx="85">
                  <c:v>35</c:v>
                </c:pt>
                <c:pt idx="86">
                  <c:v>31</c:v>
                </c:pt>
                <c:pt idx="87">
                  <c:v>30</c:v>
                </c:pt>
                <c:pt idx="88">
                  <c:v>27</c:v>
                </c:pt>
                <c:pt idx="89">
                  <c:v>23</c:v>
                </c:pt>
                <c:pt idx="90">
                  <c:v>21</c:v>
                </c:pt>
                <c:pt idx="91">
                  <c:v>17</c:v>
                </c:pt>
                <c:pt idx="92">
                  <c:v>17</c:v>
                </c:pt>
                <c:pt idx="93">
                  <c:v>15</c:v>
                </c:pt>
                <c:pt idx="94">
                  <c:v>14</c:v>
                </c:pt>
                <c:pt idx="95">
                  <c:v>12</c:v>
                </c:pt>
                <c:pt idx="96">
                  <c:v>13</c:v>
                </c:pt>
                <c:pt idx="97">
                  <c:v>11</c:v>
                </c:pt>
                <c:pt idx="98">
                  <c:v>10</c:v>
                </c:pt>
                <c:pt idx="99">
                  <c:v>10</c:v>
                </c:pt>
                <c:pt idx="100">
                  <c:v>10</c:v>
                </c:pt>
                <c:pt idx="101">
                  <c:v>10</c:v>
                </c:pt>
                <c:pt idx="102">
                  <c:v>12</c:v>
                </c:pt>
                <c:pt idx="103">
                  <c:v>11</c:v>
                </c:pt>
                <c:pt idx="104">
                  <c:v>10</c:v>
                </c:pt>
                <c:pt idx="105">
                  <c:v>11</c:v>
                </c:pt>
                <c:pt idx="106">
                  <c:v>9</c:v>
                </c:pt>
                <c:pt idx="107">
                  <c:v>8</c:v>
                </c:pt>
                <c:pt idx="108">
                  <c:v>9</c:v>
                </c:pt>
                <c:pt idx="109">
                  <c:v>9</c:v>
                </c:pt>
                <c:pt idx="110">
                  <c:v>6</c:v>
                </c:pt>
                <c:pt idx="111">
                  <c:v>7</c:v>
                </c:pt>
                <c:pt idx="112">
                  <c:v>8</c:v>
                </c:pt>
                <c:pt idx="113">
                  <c:v>7</c:v>
                </c:pt>
                <c:pt idx="114">
                  <c:v>7</c:v>
                </c:pt>
                <c:pt idx="115">
                  <c:v>7</c:v>
                </c:pt>
                <c:pt idx="116">
                  <c:v>6</c:v>
                </c:pt>
                <c:pt idx="117">
                  <c:v>7</c:v>
                </c:pt>
                <c:pt idx="118">
                  <c:v>8</c:v>
                </c:pt>
                <c:pt idx="119">
                  <c:v>7</c:v>
                </c:pt>
                <c:pt idx="120">
                  <c:v>7</c:v>
                </c:pt>
                <c:pt idx="121">
                  <c:v>6</c:v>
                </c:pt>
                <c:pt idx="122">
                  <c:v>10</c:v>
                </c:pt>
                <c:pt idx="123">
                  <c:v>7</c:v>
                </c:pt>
                <c:pt idx="124">
                  <c:v>6</c:v>
                </c:pt>
                <c:pt idx="125">
                  <c:v>6</c:v>
                </c:pt>
                <c:pt idx="126">
                  <c:v>7</c:v>
                </c:pt>
                <c:pt idx="127">
                  <c:v>7</c:v>
                </c:pt>
                <c:pt idx="128">
                  <c:v>4</c:v>
                </c:pt>
                <c:pt idx="129">
                  <c:v>5</c:v>
                </c:pt>
                <c:pt idx="130">
                  <c:v>5</c:v>
                </c:pt>
                <c:pt idx="131">
                  <c:v>6</c:v>
                </c:pt>
                <c:pt idx="132">
                  <c:v>5</c:v>
                </c:pt>
                <c:pt idx="133">
                  <c:v>6</c:v>
                </c:pt>
                <c:pt idx="134">
                  <c:v>8</c:v>
                </c:pt>
                <c:pt idx="135">
                  <c:v>6</c:v>
                </c:pt>
                <c:pt idx="136">
                  <c:v>6</c:v>
                </c:pt>
                <c:pt idx="137">
                  <c:v>6</c:v>
                </c:pt>
                <c:pt idx="138">
                  <c:v>7</c:v>
                </c:pt>
                <c:pt idx="139">
                  <c:v>4</c:v>
                </c:pt>
                <c:pt idx="140">
                  <c:v>6</c:v>
                </c:pt>
                <c:pt idx="141">
                  <c:v>4</c:v>
                </c:pt>
                <c:pt idx="142">
                  <c:v>8</c:v>
                </c:pt>
                <c:pt idx="143">
                  <c:v>8</c:v>
                </c:pt>
                <c:pt idx="144">
                  <c:v>9</c:v>
                </c:pt>
                <c:pt idx="145">
                  <c:v>7</c:v>
                </c:pt>
                <c:pt idx="146">
                  <c:v>7</c:v>
                </c:pt>
                <c:pt idx="147">
                  <c:v>7</c:v>
                </c:pt>
                <c:pt idx="148">
                  <c:v>7</c:v>
                </c:pt>
                <c:pt idx="149">
                  <c:v>6</c:v>
                </c:pt>
                <c:pt idx="150">
                  <c:v>8</c:v>
                </c:pt>
                <c:pt idx="1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C-4E35-BD27-47B437E2D2F6}"/>
            </c:ext>
          </c:extLst>
        </c:ser>
        <c:ser>
          <c:idx val="2"/>
          <c:order val="2"/>
          <c:tx>
            <c:strRef>
              <c:f>'graph instr vs testing'!$D$3</c:f>
              <c:strCache>
                <c:ptCount val="1"/>
                <c:pt idx="0">
                  <c:v>curfew: (Tamil Nadu)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 vs testing'!$D$4:$D$155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0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0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45</c:v>
                </c:pt>
                <c:pt idx="79">
                  <c:v>38</c:v>
                </c:pt>
                <c:pt idx="80">
                  <c:v>64</c:v>
                </c:pt>
                <c:pt idx="81">
                  <c:v>100</c:v>
                </c:pt>
                <c:pt idx="82">
                  <c:v>23</c:v>
                </c:pt>
                <c:pt idx="83">
                  <c:v>20</c:v>
                </c:pt>
                <c:pt idx="84">
                  <c:v>9</c:v>
                </c:pt>
                <c:pt idx="85">
                  <c:v>5</c:v>
                </c:pt>
                <c:pt idx="86">
                  <c:v>6</c:v>
                </c:pt>
                <c:pt idx="87">
                  <c:v>5</c:v>
                </c:pt>
                <c:pt idx="88">
                  <c:v>4</c:v>
                </c:pt>
                <c:pt idx="89">
                  <c:v>6</c:v>
                </c:pt>
                <c:pt idx="90">
                  <c:v>4</c:v>
                </c:pt>
                <c:pt idx="91">
                  <c:v>3</c:v>
                </c:pt>
                <c:pt idx="92">
                  <c:v>3</c:v>
                </c:pt>
                <c:pt idx="93">
                  <c:v>4</c:v>
                </c:pt>
                <c:pt idx="94">
                  <c:v>3</c:v>
                </c:pt>
                <c:pt idx="95">
                  <c:v>4</c:v>
                </c:pt>
                <c:pt idx="96">
                  <c:v>5</c:v>
                </c:pt>
                <c:pt idx="97">
                  <c:v>3</c:v>
                </c:pt>
                <c:pt idx="98">
                  <c:v>4</c:v>
                </c:pt>
                <c:pt idx="99">
                  <c:v>2</c:v>
                </c:pt>
                <c:pt idx="100">
                  <c:v>5</c:v>
                </c:pt>
                <c:pt idx="101">
                  <c:v>5</c:v>
                </c:pt>
                <c:pt idx="102">
                  <c:v>4</c:v>
                </c:pt>
                <c:pt idx="103">
                  <c:v>5</c:v>
                </c:pt>
                <c:pt idx="104">
                  <c:v>3</c:v>
                </c:pt>
                <c:pt idx="105">
                  <c:v>3</c:v>
                </c:pt>
                <c:pt idx="106">
                  <c:v>1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3</c:v>
                </c:pt>
                <c:pt idx="113">
                  <c:v>1</c:v>
                </c:pt>
                <c:pt idx="114">
                  <c:v>4</c:v>
                </c:pt>
                <c:pt idx="115">
                  <c:v>2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3</c:v>
                </c:pt>
                <c:pt idx="125">
                  <c:v>2</c:v>
                </c:pt>
                <c:pt idx="126">
                  <c:v>2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BC-4E35-BD27-47B437E2D2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811416"/>
        <c:axId val="509899496"/>
      </c:lineChart>
      <c:dateAx>
        <c:axId val="51081141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899496"/>
        <c:crosses val="autoZero"/>
        <c:auto val="1"/>
        <c:lblOffset val="100"/>
        <c:baseTimeUnit val="days"/>
      </c:dateAx>
      <c:valAx>
        <c:axId val="509899496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811416"/>
        <c:crosses val="autoZero"/>
        <c:crossBetween val="between"/>
      </c:valAx>
      <c:valAx>
        <c:axId val="5973406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342976"/>
        <c:crosses val="max"/>
        <c:crossBetween val="between"/>
      </c:valAx>
      <c:dateAx>
        <c:axId val="597342976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973406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(52)'!$M$8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(52)'!$M$9:$M$23</c:f>
              <c:numCache>
                <c:formatCode>General</c:formatCode>
                <c:ptCount val="15"/>
                <c:pt idx="0">
                  <c:v>3.5093037985872821E-2</c:v>
                </c:pt>
                <c:pt idx="1">
                  <c:v>4.1970133499627423E-2</c:v>
                </c:pt>
                <c:pt idx="2">
                  <c:v>1.0456514021386976E-2</c:v>
                </c:pt>
                <c:pt idx="3">
                  <c:v>4.592922677882353E-2</c:v>
                </c:pt>
                <c:pt idx="4">
                  <c:v>-7.4376960948905113E-2</c:v>
                </c:pt>
                <c:pt idx="5">
                  <c:v>0.13848976078784006</c:v>
                </c:pt>
                <c:pt idx="6">
                  <c:v>-3.1307405046080275E-2</c:v>
                </c:pt>
                <c:pt idx="7">
                  <c:v>-5.2307621414365284E-2</c:v>
                </c:pt>
                <c:pt idx="8">
                  <c:v>-6.935623732607378E-2</c:v>
                </c:pt>
                <c:pt idx="9">
                  <c:v>0.13162902892567951</c:v>
                </c:pt>
                <c:pt idx="10">
                  <c:v>-5.7773393474912955E-2</c:v>
                </c:pt>
                <c:pt idx="11">
                  <c:v>-2.771557698720881E-2</c:v>
                </c:pt>
                <c:pt idx="12">
                  <c:v>-4.8005476764893189E-2</c:v>
                </c:pt>
                <c:pt idx="13">
                  <c:v>0.11756069574302812</c:v>
                </c:pt>
                <c:pt idx="14">
                  <c:v>-0.11653086005262962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D8-412D-BD82-A67BD5C1607D}"/>
            </c:ext>
          </c:extLst>
        </c:ser>
        <c:ser>
          <c:idx val="1"/>
          <c:order val="1"/>
          <c:tx>
            <c:strRef>
              <c:f>'multiTimeline (52)'!$N$8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(52)'!$N$9:$N$23</c:f>
              <c:numCache>
                <c:formatCode>General</c:formatCode>
                <c:ptCount val="15"/>
                <c:pt idx="0">
                  <c:v>-7.7325810739405074E-2</c:v>
                </c:pt>
                <c:pt idx="1">
                  <c:v>-2.6828438998381748E-2</c:v>
                </c:pt>
                <c:pt idx="2">
                  <c:v>2.1399485360621282E-2</c:v>
                </c:pt>
                <c:pt idx="3">
                  <c:v>-2.0775372381110113E-2</c:v>
                </c:pt>
                <c:pt idx="4">
                  <c:v>-2.1738836603610041E-2</c:v>
                </c:pt>
                <c:pt idx="5">
                  <c:v>3.0494999954481541E-2</c:v>
                </c:pt>
                <c:pt idx="6">
                  <c:v>8.6549586488455149E-2</c:v>
                </c:pt>
                <c:pt idx="7">
                  <c:v>4.6498850748801966E-2</c:v>
                </c:pt>
                <c:pt idx="8">
                  <c:v>8.6090738895817531E-2</c:v>
                </c:pt>
                <c:pt idx="9">
                  <c:v>-2.3778511624708124E-2</c:v>
                </c:pt>
                <c:pt idx="10">
                  <c:v>9.5531052632052749E-2</c:v>
                </c:pt>
                <c:pt idx="11">
                  <c:v>-8.251188010408321E-2</c:v>
                </c:pt>
                <c:pt idx="12">
                  <c:v>-7.9767218759903141E-2</c:v>
                </c:pt>
                <c:pt idx="13">
                  <c:v>-3.6138379859636427E-3</c:v>
                </c:pt>
                <c:pt idx="14">
                  <c:v>-1.7146475377839664E-2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8-412D-BD82-A67BD5C1607D}"/>
            </c:ext>
          </c:extLst>
        </c:ser>
        <c:ser>
          <c:idx val="2"/>
          <c:order val="2"/>
          <c:tx>
            <c:strRef>
              <c:f>'multiTimeline (52)'!$O$8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(52)'!$O$9:$O$23</c:f>
              <c:numCache>
                <c:formatCode>General</c:formatCode>
                <c:ptCount val="15"/>
                <c:pt idx="0">
                  <c:v>-5.9136114762672325E-2</c:v>
                </c:pt>
                <c:pt idx="1">
                  <c:v>0.16488401669024691</c:v>
                </c:pt>
                <c:pt idx="2">
                  <c:v>-5.6824768885050121E-2</c:v>
                </c:pt>
                <c:pt idx="3">
                  <c:v>6.06566300720058E-2</c:v>
                </c:pt>
                <c:pt idx="4">
                  <c:v>-5.7637424678494122E-2</c:v>
                </c:pt>
                <c:pt idx="5">
                  <c:v>-5.4678006122877279E-2</c:v>
                </c:pt>
                <c:pt idx="6">
                  <c:v>4.9351327814433625E-2</c:v>
                </c:pt>
                <c:pt idx="7">
                  <c:v>-5.5474190581696552E-2</c:v>
                </c:pt>
                <c:pt idx="8">
                  <c:v>-5.5881041808412989E-2</c:v>
                </c:pt>
                <c:pt idx="9">
                  <c:v>-5.6293904940298838E-2</c:v>
                </c:pt>
                <c:pt idx="10">
                  <c:v>-5.6712914224645021E-2</c:v>
                </c:pt>
                <c:pt idx="11">
                  <c:v>-5.7138207935797256E-2</c:v>
                </c:pt>
                <c:pt idx="12">
                  <c:v>5.4579282889517501E-2</c:v>
                </c:pt>
                <c:pt idx="13">
                  <c:v>-5.8008222790986538E-2</c:v>
                </c:pt>
                <c:pt idx="14">
                  <c:v>6.8755761489496706E-2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D8-412D-BD82-A67BD5C1607D}"/>
            </c:ext>
          </c:extLst>
        </c:ser>
        <c:ser>
          <c:idx val="3"/>
          <c:order val="3"/>
          <c:tx>
            <c:strRef>
              <c:f>'multiTimeline (52)'!$P$8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(52)'!$P$9:$P$23</c:f>
              <c:numCache>
                <c:formatCode>General</c:formatCode>
                <c:ptCount val="15"/>
                <c:pt idx="0">
                  <c:v>3.725225699475132E-2</c:v>
                </c:pt>
                <c:pt idx="1">
                  <c:v>5.1879517282122388E-2</c:v>
                </c:pt>
                <c:pt idx="2">
                  <c:v>-6.2158480218955349E-2</c:v>
                </c:pt>
                <c:pt idx="3">
                  <c:v>-6.2602516099518501E-2</c:v>
                </c:pt>
                <c:pt idx="4">
                  <c:v>-6.3052942315428143E-2</c:v>
                </c:pt>
                <c:pt idx="5">
                  <c:v>5.6678891377832108E-2</c:v>
                </c:pt>
                <c:pt idx="6">
                  <c:v>4.8511485826114323E-2</c:v>
                </c:pt>
                <c:pt idx="7">
                  <c:v>5.585322748032566E-2</c:v>
                </c:pt>
                <c:pt idx="8">
                  <c:v>-6.49213915977154E-2</c:v>
                </c:pt>
                <c:pt idx="9">
                  <c:v>-6.2120169811798381E-2</c:v>
                </c:pt>
                <c:pt idx="10">
                  <c:v>-6.2585500619065357E-2</c:v>
                </c:pt>
                <c:pt idx="11">
                  <c:v>5.4625198766629302E-2</c:v>
                </c:pt>
                <c:pt idx="12">
                  <c:v>6.2319426681147573E-2</c:v>
                </c:pt>
                <c:pt idx="13">
                  <c:v>-6.4024285908893169E-2</c:v>
                </c:pt>
                <c:pt idx="14">
                  <c:v>7.3647311277951016E-2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D8-412D-BD82-A67BD5C1607D}"/>
            </c:ext>
          </c:extLst>
        </c:ser>
        <c:ser>
          <c:idx val="4"/>
          <c:order val="4"/>
          <c:tx>
            <c:strRef>
              <c:f>'multiTimeline (52)'!$Q$8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(52)'!$Q$9:$Q$23</c:f>
              <c:numCache>
                <c:formatCode>General</c:formatCode>
                <c:ptCount val="15"/>
                <c:pt idx="0">
                  <c:v>-3.0375218082934051E-2</c:v>
                </c:pt>
                <c:pt idx="1">
                  <c:v>-3.3172882557163871E-2</c:v>
                </c:pt>
                <c:pt idx="2">
                  <c:v>-3.1785902840940766E-2</c:v>
                </c:pt>
                <c:pt idx="3">
                  <c:v>2.6330262435189017E-2</c:v>
                </c:pt>
                <c:pt idx="4">
                  <c:v>-3.3239911062512721E-2</c:v>
                </c:pt>
                <c:pt idx="5">
                  <c:v>0.11140324265636666</c:v>
                </c:pt>
                <c:pt idx="6">
                  <c:v>0.10654261872202775</c:v>
                </c:pt>
                <c:pt idx="7">
                  <c:v>2.3912494409335003E-2</c:v>
                </c:pt>
                <c:pt idx="8">
                  <c:v>-1.8474240253422342E-2</c:v>
                </c:pt>
                <c:pt idx="9">
                  <c:v>6.1094541355446487E-2</c:v>
                </c:pt>
                <c:pt idx="10">
                  <c:v>-3.5133652344702129E-2</c:v>
                </c:pt>
                <c:pt idx="11">
                  <c:v>-3.8066640231391453E-2</c:v>
                </c:pt>
                <c:pt idx="12">
                  <c:v>4.3844551312717646E-2</c:v>
                </c:pt>
                <c:pt idx="13">
                  <c:v>0.1171854124323618</c:v>
                </c:pt>
                <c:pt idx="14">
                  <c:v>-0.10327765680457349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D8-412D-BD82-A67BD5C16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0995424"/>
        <c:axId val="640997392"/>
      </c:lineChart>
      <c:catAx>
        <c:axId val="640995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997392"/>
        <c:crosses val="autoZero"/>
        <c:auto val="1"/>
        <c:lblAlgn val="ctr"/>
        <c:lblOffset val="100"/>
        <c:noMultiLvlLbl val="0"/>
      </c:catAx>
      <c:valAx>
        <c:axId val="64099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99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(52)'!$T$8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(52)'!$T$9:$T$23</c:f>
              <c:numCache>
                <c:formatCode>General</c:formatCode>
                <c:ptCount val="15"/>
                <c:pt idx="0">
                  <c:v>0.11779522005137036</c:v>
                </c:pt>
                <c:pt idx="1">
                  <c:v>9.1683647080542371E-2</c:v>
                </c:pt>
                <c:pt idx="2">
                  <c:v>6.3089332195545009E-2</c:v>
                </c:pt>
                <c:pt idx="3">
                  <c:v>0.1253678090938018</c:v>
                </c:pt>
                <c:pt idx="4">
                  <c:v>7.8884032679089874E-2</c:v>
                </c:pt>
                <c:pt idx="5">
                  <c:v>7.5124313982910598E-2</c:v>
                </c:pt>
                <c:pt idx="6">
                  <c:v>9.2504876661503047E-2</c:v>
                </c:pt>
                <c:pt idx="7">
                  <c:v>0.13829519131213913</c:v>
                </c:pt>
                <c:pt idx="8">
                  <c:v>8.6993711550024527E-2</c:v>
                </c:pt>
                <c:pt idx="9">
                  <c:v>1.9456106812728347E-2</c:v>
                </c:pt>
                <c:pt idx="10">
                  <c:v>0.12695999531580576</c:v>
                </c:pt>
                <c:pt idx="11">
                  <c:v>0.10235793171434451</c:v>
                </c:pt>
                <c:pt idx="12">
                  <c:v>5.9259456233228064E-2</c:v>
                </c:pt>
                <c:pt idx="13">
                  <c:v>0.12974061336332018</c:v>
                </c:pt>
                <c:pt idx="14">
                  <c:v>0.14132303072875263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53-4ABB-B18C-F8E39E57D430}"/>
            </c:ext>
          </c:extLst>
        </c:ser>
        <c:ser>
          <c:idx val="1"/>
          <c:order val="1"/>
          <c:tx>
            <c:strRef>
              <c:f>'multiTimeline (52)'!$U$8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(52)'!$U$9:$U$23</c:f>
              <c:numCache>
                <c:formatCode>General</c:formatCode>
                <c:ptCount val="15"/>
                <c:pt idx="0">
                  <c:v>0.10028532365154653</c:v>
                </c:pt>
                <c:pt idx="1">
                  <c:v>6.6493270512248778E-2</c:v>
                </c:pt>
                <c:pt idx="2">
                  <c:v>5.2053759736538701E-3</c:v>
                </c:pt>
                <c:pt idx="3">
                  <c:v>6.6305722102825274E-2</c:v>
                </c:pt>
                <c:pt idx="4">
                  <c:v>8.9457482087864748E-2</c:v>
                </c:pt>
                <c:pt idx="5">
                  <c:v>9.5617418005259261E-2</c:v>
                </c:pt>
                <c:pt idx="6">
                  <c:v>0.14257004811396545</c:v>
                </c:pt>
                <c:pt idx="7">
                  <c:v>0.14958923986119621</c:v>
                </c:pt>
                <c:pt idx="8">
                  <c:v>7.9359066197268485E-2</c:v>
                </c:pt>
                <c:pt idx="9">
                  <c:v>-3.0862113860358635E-2</c:v>
                </c:pt>
                <c:pt idx="10">
                  <c:v>-3.3313438247632145E-2</c:v>
                </c:pt>
                <c:pt idx="11">
                  <c:v>2.397395641977047E-2</c:v>
                </c:pt>
                <c:pt idx="12">
                  <c:v>-3.1853623191577291E-3</c:v>
                </c:pt>
                <c:pt idx="13">
                  <c:v>-5.777495408307276E-2</c:v>
                </c:pt>
                <c:pt idx="14">
                  <c:v>3.197013465195038E-2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53-4ABB-B18C-F8E39E57D430}"/>
            </c:ext>
          </c:extLst>
        </c:ser>
        <c:ser>
          <c:idx val="2"/>
          <c:order val="2"/>
          <c:tx>
            <c:strRef>
              <c:f>'multiTimeline (52)'!$V$8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(52)'!$V$9:$V$23</c:f>
              <c:numCache>
                <c:formatCode>General</c:formatCode>
                <c:ptCount val="15"/>
                <c:pt idx="0">
                  <c:v>2.6105457405960989E-2</c:v>
                </c:pt>
                <c:pt idx="1">
                  <c:v>8.851739880687165E-2</c:v>
                </c:pt>
                <c:pt idx="2">
                  <c:v>8.8447837893491366E-2</c:v>
                </c:pt>
                <c:pt idx="3">
                  <c:v>0.12019682598926533</c:v>
                </c:pt>
                <c:pt idx="4">
                  <c:v>7.2629803691450487E-2</c:v>
                </c:pt>
                <c:pt idx="5">
                  <c:v>3.7704151833161906E-2</c:v>
                </c:pt>
                <c:pt idx="6">
                  <c:v>4.4362069127982462E-2</c:v>
                </c:pt>
                <c:pt idx="7">
                  <c:v>5.8442555828697007E-2</c:v>
                </c:pt>
                <c:pt idx="8">
                  <c:v>1.2093724931984717E-2</c:v>
                </c:pt>
                <c:pt idx="9">
                  <c:v>5.5527773933613266E-2</c:v>
                </c:pt>
                <c:pt idx="10">
                  <c:v>5.7313825184530535E-2</c:v>
                </c:pt>
                <c:pt idx="11">
                  <c:v>5.4289652085606106E-2</c:v>
                </c:pt>
                <c:pt idx="12">
                  <c:v>5.7260718620593766E-2</c:v>
                </c:pt>
                <c:pt idx="13">
                  <c:v>0.13101352265157032</c:v>
                </c:pt>
                <c:pt idx="14">
                  <c:v>7.4919996524007437E-2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53-4ABB-B18C-F8E39E57D430}"/>
            </c:ext>
          </c:extLst>
        </c:ser>
        <c:ser>
          <c:idx val="3"/>
          <c:order val="3"/>
          <c:tx>
            <c:strRef>
              <c:f>'multiTimeline (52)'!$W$8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(52)'!$W$9:$W$23</c:f>
              <c:numCache>
                <c:formatCode>General</c:formatCode>
                <c:ptCount val="15"/>
                <c:pt idx="0">
                  <c:v>7.4044671542929097E-2</c:v>
                </c:pt>
                <c:pt idx="1">
                  <c:v>-1.0311720794017088E-2</c:v>
                </c:pt>
                <c:pt idx="2">
                  <c:v>4.4798819773032669E-2</c:v>
                </c:pt>
                <c:pt idx="3">
                  <c:v>1.0660428877761745E-2</c:v>
                </c:pt>
                <c:pt idx="4">
                  <c:v>-2.8754279285699652E-2</c:v>
                </c:pt>
                <c:pt idx="5">
                  <c:v>6.5307127918286023E-2</c:v>
                </c:pt>
                <c:pt idx="6">
                  <c:v>4.8561952883713212E-2</c:v>
                </c:pt>
                <c:pt idx="7">
                  <c:v>9.053325161401081E-2</c:v>
                </c:pt>
                <c:pt idx="8">
                  <c:v>2.2076775170549165E-2</c:v>
                </c:pt>
                <c:pt idx="9">
                  <c:v>-3.5334447935681369E-4</c:v>
                </c:pt>
                <c:pt idx="10">
                  <c:v>-1.749633291916905E-2</c:v>
                </c:pt>
                <c:pt idx="11">
                  <c:v>-4.2656836577623029E-2</c:v>
                </c:pt>
                <c:pt idx="12">
                  <c:v>1.202939582051833E-2</c:v>
                </c:pt>
                <c:pt idx="13">
                  <c:v>1.2355665598775765E-2</c:v>
                </c:pt>
                <c:pt idx="14">
                  <c:v>-4.0894537908813811E-3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53-4ABB-B18C-F8E39E57D430}"/>
            </c:ext>
          </c:extLst>
        </c:ser>
        <c:ser>
          <c:idx val="4"/>
          <c:order val="4"/>
          <c:tx>
            <c:strRef>
              <c:f>'multiTimeline (52)'!$X$8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(52)'!$X$9:$X$23</c:f>
              <c:numCache>
                <c:formatCode>General</c:formatCode>
                <c:ptCount val="15"/>
                <c:pt idx="0">
                  <c:v>8.4130425249432424E-3</c:v>
                </c:pt>
                <c:pt idx="1">
                  <c:v>9.7607572429185968E-2</c:v>
                </c:pt>
                <c:pt idx="2">
                  <c:v>4.7618875601510124E-2</c:v>
                </c:pt>
                <c:pt idx="3">
                  <c:v>4.8524845832225286E-2</c:v>
                </c:pt>
                <c:pt idx="4">
                  <c:v>9.8221366330046023E-2</c:v>
                </c:pt>
                <c:pt idx="5">
                  <c:v>6.9296934218377959E-2</c:v>
                </c:pt>
                <c:pt idx="6">
                  <c:v>1.6852729654263147E-2</c:v>
                </c:pt>
                <c:pt idx="7">
                  <c:v>7.3542040128909301E-3</c:v>
                </c:pt>
                <c:pt idx="8">
                  <c:v>1.5291241721028878E-2</c:v>
                </c:pt>
                <c:pt idx="9">
                  <c:v>-3.2385577122215389E-2</c:v>
                </c:pt>
                <c:pt idx="10">
                  <c:v>-4.4842138438842593E-3</c:v>
                </c:pt>
                <c:pt idx="11">
                  <c:v>6.6249190884234213E-2</c:v>
                </c:pt>
                <c:pt idx="12">
                  <c:v>0.11780190498346021</c:v>
                </c:pt>
                <c:pt idx="13">
                  <c:v>0.10302903989536023</c:v>
                </c:pt>
                <c:pt idx="14">
                  <c:v>5.0430067382001974E-2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53-4ABB-B18C-F8E39E57D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062664"/>
        <c:axId val="641058400"/>
      </c:lineChart>
      <c:catAx>
        <c:axId val="641062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58400"/>
        <c:crosses val="autoZero"/>
        <c:auto val="1"/>
        <c:lblAlgn val="ctr"/>
        <c:lblOffset val="100"/>
        <c:noMultiLvlLbl val="0"/>
      </c:catAx>
      <c:valAx>
        <c:axId val="64105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62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247594050743664E-2"/>
          <c:y val="0.17171296296296296"/>
          <c:w val="0.85619925634295713"/>
          <c:h val="0.39347659667541557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'graph npi vs cases'!$G$3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npi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7-4FE1-BCAD-6F4BEC5D3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1575040"/>
        <c:axId val="111569152"/>
      </c:barChart>
      <c:lineChart>
        <c:grouping val="standard"/>
        <c:varyColors val="0"/>
        <c:ser>
          <c:idx val="0"/>
          <c:order val="0"/>
          <c:tx>
            <c:strRef>
              <c:f>'graph npi vs cases'!$B$3</c:f>
              <c:strCache>
                <c:ptCount val="1"/>
                <c:pt idx="0">
                  <c:v>mask: (Arunachal Pradesh)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35</c:v>
                </c:pt>
                <c:pt idx="25">
                  <c:v>0</c:v>
                </c:pt>
                <c:pt idx="26">
                  <c:v>0</c:v>
                </c:pt>
                <c:pt idx="27">
                  <c:v>33</c:v>
                </c:pt>
                <c:pt idx="28">
                  <c:v>0</c:v>
                </c:pt>
                <c:pt idx="29">
                  <c:v>32</c:v>
                </c:pt>
                <c:pt idx="30">
                  <c:v>0</c:v>
                </c:pt>
                <c:pt idx="31">
                  <c:v>0</c:v>
                </c:pt>
                <c:pt idx="32">
                  <c:v>33</c:v>
                </c:pt>
                <c:pt idx="33">
                  <c:v>30</c:v>
                </c:pt>
                <c:pt idx="34">
                  <c:v>0</c:v>
                </c:pt>
                <c:pt idx="35">
                  <c:v>0</c:v>
                </c:pt>
                <c:pt idx="36">
                  <c:v>32</c:v>
                </c:pt>
                <c:pt idx="37">
                  <c:v>0</c:v>
                </c:pt>
                <c:pt idx="38">
                  <c:v>35</c:v>
                </c:pt>
                <c:pt idx="39">
                  <c:v>0</c:v>
                </c:pt>
                <c:pt idx="40">
                  <c:v>0</c:v>
                </c:pt>
                <c:pt idx="41">
                  <c:v>31</c:v>
                </c:pt>
                <c:pt idx="42">
                  <c:v>31</c:v>
                </c:pt>
                <c:pt idx="43">
                  <c:v>33</c:v>
                </c:pt>
                <c:pt idx="44">
                  <c:v>33</c:v>
                </c:pt>
                <c:pt idx="45">
                  <c:v>0</c:v>
                </c:pt>
                <c:pt idx="46">
                  <c:v>34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34</c:v>
                </c:pt>
                <c:pt idx="59">
                  <c:v>0</c:v>
                </c:pt>
                <c:pt idx="60">
                  <c:v>0</c:v>
                </c:pt>
                <c:pt idx="61">
                  <c:v>33</c:v>
                </c:pt>
                <c:pt idx="62">
                  <c:v>0</c:v>
                </c:pt>
                <c:pt idx="63">
                  <c:v>0</c:v>
                </c:pt>
                <c:pt idx="64">
                  <c:v>61</c:v>
                </c:pt>
                <c:pt idx="65">
                  <c:v>31</c:v>
                </c:pt>
                <c:pt idx="66">
                  <c:v>33</c:v>
                </c:pt>
                <c:pt idx="67">
                  <c:v>47</c:v>
                </c:pt>
                <c:pt idx="68">
                  <c:v>0</c:v>
                </c:pt>
                <c:pt idx="69">
                  <c:v>100</c:v>
                </c:pt>
                <c:pt idx="70">
                  <c:v>0</c:v>
                </c:pt>
                <c:pt idx="71">
                  <c:v>0</c:v>
                </c:pt>
                <c:pt idx="72">
                  <c:v>30</c:v>
                </c:pt>
                <c:pt idx="73">
                  <c:v>35</c:v>
                </c:pt>
                <c:pt idx="74">
                  <c:v>30</c:v>
                </c:pt>
                <c:pt idx="75">
                  <c:v>30</c:v>
                </c:pt>
                <c:pt idx="76">
                  <c:v>32</c:v>
                </c:pt>
                <c:pt idx="77">
                  <c:v>30</c:v>
                </c:pt>
                <c:pt idx="78">
                  <c:v>32</c:v>
                </c:pt>
                <c:pt idx="79">
                  <c:v>30</c:v>
                </c:pt>
                <c:pt idx="80">
                  <c:v>49</c:v>
                </c:pt>
                <c:pt idx="81">
                  <c:v>29</c:v>
                </c:pt>
                <c:pt idx="82">
                  <c:v>39</c:v>
                </c:pt>
                <c:pt idx="83">
                  <c:v>41</c:v>
                </c:pt>
                <c:pt idx="84">
                  <c:v>32</c:v>
                </c:pt>
                <c:pt idx="85">
                  <c:v>0</c:v>
                </c:pt>
                <c:pt idx="86">
                  <c:v>28</c:v>
                </c:pt>
                <c:pt idx="87">
                  <c:v>38</c:v>
                </c:pt>
                <c:pt idx="88">
                  <c:v>61</c:v>
                </c:pt>
                <c:pt idx="89">
                  <c:v>31</c:v>
                </c:pt>
                <c:pt idx="90">
                  <c:v>56</c:v>
                </c:pt>
                <c:pt idx="91">
                  <c:v>29</c:v>
                </c:pt>
                <c:pt idx="92">
                  <c:v>40</c:v>
                </c:pt>
                <c:pt idx="93">
                  <c:v>0</c:v>
                </c:pt>
                <c:pt idx="94">
                  <c:v>87</c:v>
                </c:pt>
                <c:pt idx="95">
                  <c:v>29</c:v>
                </c:pt>
                <c:pt idx="96">
                  <c:v>45</c:v>
                </c:pt>
                <c:pt idx="97">
                  <c:v>29</c:v>
                </c:pt>
                <c:pt idx="98">
                  <c:v>45</c:v>
                </c:pt>
                <c:pt idx="99">
                  <c:v>0</c:v>
                </c:pt>
                <c:pt idx="100">
                  <c:v>35</c:v>
                </c:pt>
                <c:pt idx="101">
                  <c:v>0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32</c:v>
                </c:pt>
                <c:pt idx="106">
                  <c:v>33</c:v>
                </c:pt>
                <c:pt idx="107">
                  <c:v>61</c:v>
                </c:pt>
                <c:pt idx="108">
                  <c:v>0</c:v>
                </c:pt>
                <c:pt idx="109">
                  <c:v>31</c:v>
                </c:pt>
                <c:pt idx="110">
                  <c:v>31</c:v>
                </c:pt>
                <c:pt idx="111">
                  <c:v>33</c:v>
                </c:pt>
                <c:pt idx="112">
                  <c:v>32</c:v>
                </c:pt>
                <c:pt idx="113">
                  <c:v>45</c:v>
                </c:pt>
                <c:pt idx="114">
                  <c:v>29</c:v>
                </c:pt>
                <c:pt idx="115">
                  <c:v>32</c:v>
                </c:pt>
                <c:pt idx="116">
                  <c:v>32</c:v>
                </c:pt>
                <c:pt idx="117">
                  <c:v>33</c:v>
                </c:pt>
                <c:pt idx="118">
                  <c:v>31</c:v>
                </c:pt>
                <c:pt idx="119">
                  <c:v>28</c:v>
                </c:pt>
                <c:pt idx="120">
                  <c:v>0</c:v>
                </c:pt>
                <c:pt idx="121">
                  <c:v>27</c:v>
                </c:pt>
                <c:pt idx="122">
                  <c:v>0</c:v>
                </c:pt>
                <c:pt idx="123">
                  <c:v>0</c:v>
                </c:pt>
                <c:pt idx="124">
                  <c:v>60</c:v>
                </c:pt>
                <c:pt idx="125">
                  <c:v>28</c:v>
                </c:pt>
                <c:pt idx="126">
                  <c:v>0</c:v>
                </c:pt>
                <c:pt idx="127">
                  <c:v>30</c:v>
                </c:pt>
                <c:pt idx="128">
                  <c:v>35</c:v>
                </c:pt>
                <c:pt idx="129">
                  <c:v>0</c:v>
                </c:pt>
                <c:pt idx="130">
                  <c:v>0</c:v>
                </c:pt>
                <c:pt idx="131">
                  <c:v>31</c:v>
                </c:pt>
                <c:pt idx="132">
                  <c:v>30</c:v>
                </c:pt>
                <c:pt idx="133">
                  <c:v>32</c:v>
                </c:pt>
                <c:pt idx="134">
                  <c:v>0</c:v>
                </c:pt>
                <c:pt idx="135">
                  <c:v>91</c:v>
                </c:pt>
                <c:pt idx="136">
                  <c:v>0</c:v>
                </c:pt>
                <c:pt idx="137">
                  <c:v>31</c:v>
                </c:pt>
                <c:pt idx="138">
                  <c:v>31</c:v>
                </c:pt>
                <c:pt idx="139">
                  <c:v>30</c:v>
                </c:pt>
                <c:pt idx="140">
                  <c:v>0</c:v>
                </c:pt>
                <c:pt idx="141">
                  <c:v>29</c:v>
                </c:pt>
                <c:pt idx="142">
                  <c:v>30</c:v>
                </c:pt>
                <c:pt idx="143">
                  <c:v>47</c:v>
                </c:pt>
                <c:pt idx="144">
                  <c:v>0</c:v>
                </c:pt>
                <c:pt idx="145">
                  <c:v>50</c:v>
                </c:pt>
                <c:pt idx="146">
                  <c:v>0</c:v>
                </c:pt>
                <c:pt idx="147">
                  <c:v>31</c:v>
                </c:pt>
                <c:pt idx="148">
                  <c:v>31</c:v>
                </c:pt>
                <c:pt idx="149">
                  <c:v>30</c:v>
                </c:pt>
                <c:pt idx="150">
                  <c:v>0</c:v>
                </c:pt>
                <c:pt idx="151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D7-4FE1-BCAD-6F4BEC5D3E4D}"/>
            </c:ext>
          </c:extLst>
        </c:ser>
        <c:ser>
          <c:idx val="1"/>
          <c:order val="1"/>
          <c:tx>
            <c:strRef>
              <c:f>'graph npi vs cases'!$C$3</c:f>
              <c:strCache>
                <c:ptCount val="1"/>
                <c:pt idx="0">
                  <c:v>sanitizer: (Arunachal Pradesh)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34</c:v>
                </c:pt>
                <c:pt idx="67">
                  <c:v>47</c:v>
                </c:pt>
                <c:pt idx="68">
                  <c:v>37</c:v>
                </c:pt>
                <c:pt idx="69">
                  <c:v>0</c:v>
                </c:pt>
                <c:pt idx="70">
                  <c:v>0</c:v>
                </c:pt>
                <c:pt idx="71">
                  <c:v>29</c:v>
                </c:pt>
                <c:pt idx="72">
                  <c:v>31</c:v>
                </c:pt>
                <c:pt idx="73">
                  <c:v>47</c:v>
                </c:pt>
                <c:pt idx="74">
                  <c:v>0</c:v>
                </c:pt>
                <c:pt idx="75">
                  <c:v>44</c:v>
                </c:pt>
                <c:pt idx="76">
                  <c:v>32</c:v>
                </c:pt>
                <c:pt idx="77">
                  <c:v>31</c:v>
                </c:pt>
                <c:pt idx="78">
                  <c:v>32</c:v>
                </c:pt>
                <c:pt idx="79">
                  <c:v>40</c:v>
                </c:pt>
                <c:pt idx="80">
                  <c:v>0</c:v>
                </c:pt>
                <c:pt idx="81">
                  <c:v>29</c:v>
                </c:pt>
                <c:pt idx="82">
                  <c:v>59</c:v>
                </c:pt>
                <c:pt idx="83">
                  <c:v>61</c:v>
                </c:pt>
                <c:pt idx="84">
                  <c:v>62</c:v>
                </c:pt>
                <c:pt idx="85">
                  <c:v>70</c:v>
                </c:pt>
                <c:pt idx="86">
                  <c:v>0</c:v>
                </c:pt>
                <c:pt idx="87">
                  <c:v>29</c:v>
                </c:pt>
                <c:pt idx="88">
                  <c:v>30</c:v>
                </c:pt>
                <c:pt idx="89">
                  <c:v>31</c:v>
                </c:pt>
                <c:pt idx="90">
                  <c:v>29</c:v>
                </c:pt>
                <c:pt idx="91">
                  <c:v>0</c:v>
                </c:pt>
                <c:pt idx="92">
                  <c:v>0</c:v>
                </c:pt>
                <c:pt idx="93">
                  <c:v>30</c:v>
                </c:pt>
                <c:pt idx="94">
                  <c:v>31</c:v>
                </c:pt>
                <c:pt idx="95">
                  <c:v>30</c:v>
                </c:pt>
                <c:pt idx="96">
                  <c:v>0</c:v>
                </c:pt>
                <c:pt idx="97">
                  <c:v>30</c:v>
                </c:pt>
                <c:pt idx="98">
                  <c:v>0</c:v>
                </c:pt>
                <c:pt idx="99">
                  <c:v>0</c:v>
                </c:pt>
                <c:pt idx="100">
                  <c:v>34</c:v>
                </c:pt>
                <c:pt idx="101">
                  <c:v>28</c:v>
                </c:pt>
                <c:pt idx="102">
                  <c:v>31</c:v>
                </c:pt>
                <c:pt idx="103">
                  <c:v>0</c:v>
                </c:pt>
                <c:pt idx="104">
                  <c:v>0</c:v>
                </c:pt>
                <c:pt idx="105">
                  <c:v>32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32</c:v>
                </c:pt>
                <c:pt idx="111">
                  <c:v>0</c:v>
                </c:pt>
                <c:pt idx="112">
                  <c:v>32</c:v>
                </c:pt>
                <c:pt idx="113">
                  <c:v>30</c:v>
                </c:pt>
                <c:pt idx="114">
                  <c:v>32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27</c:v>
                </c:pt>
                <c:pt idx="122">
                  <c:v>29</c:v>
                </c:pt>
                <c:pt idx="123">
                  <c:v>31</c:v>
                </c:pt>
                <c:pt idx="124">
                  <c:v>30</c:v>
                </c:pt>
                <c:pt idx="125">
                  <c:v>28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31</c:v>
                </c:pt>
                <c:pt idx="132">
                  <c:v>0</c:v>
                </c:pt>
                <c:pt idx="133">
                  <c:v>0</c:v>
                </c:pt>
                <c:pt idx="134">
                  <c:v>31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31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59</c:v>
                </c:pt>
                <c:pt idx="143">
                  <c:v>31</c:v>
                </c:pt>
                <c:pt idx="144">
                  <c:v>34</c:v>
                </c:pt>
                <c:pt idx="145">
                  <c:v>33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30</c:v>
                </c:pt>
                <c:pt idx="150">
                  <c:v>0</c:v>
                </c:pt>
                <c:pt idx="151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D7-4FE1-BCAD-6F4BEC5D3E4D}"/>
            </c:ext>
          </c:extLst>
        </c:ser>
        <c:ser>
          <c:idx val="2"/>
          <c:order val="2"/>
          <c:tx>
            <c:strRef>
              <c:f>'graph npi vs cases'!$D$3</c:f>
              <c:strCache>
                <c:ptCount val="1"/>
                <c:pt idx="0">
                  <c:v>Social distancing: (Arunachal Pradesh)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34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28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29</c:v>
                </c:pt>
                <c:pt idx="92">
                  <c:v>0</c:v>
                </c:pt>
                <c:pt idx="93">
                  <c:v>30</c:v>
                </c:pt>
                <c:pt idx="94">
                  <c:v>0</c:v>
                </c:pt>
                <c:pt idx="95">
                  <c:v>62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30</c:v>
                </c:pt>
                <c:pt idx="125">
                  <c:v>0</c:v>
                </c:pt>
                <c:pt idx="126">
                  <c:v>33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30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33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D7-4FE1-BCAD-6F4BEC5D3E4D}"/>
            </c:ext>
          </c:extLst>
        </c:ser>
        <c:ser>
          <c:idx val="3"/>
          <c:order val="3"/>
          <c:tx>
            <c:strRef>
              <c:f>'graph npi vs cases'!$E$3</c:f>
              <c:strCache>
                <c:ptCount val="1"/>
                <c:pt idx="0">
                  <c:v>hand wash: (Arunachal Pradesh)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33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34</c:v>
                </c:pt>
                <c:pt idx="79">
                  <c:v>0</c:v>
                </c:pt>
                <c:pt idx="80">
                  <c:v>31</c:v>
                </c:pt>
                <c:pt idx="81">
                  <c:v>29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29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31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30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31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27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D7-4FE1-BCAD-6F4BEC5D3E4D}"/>
            </c:ext>
          </c:extLst>
        </c:ser>
        <c:ser>
          <c:idx val="4"/>
          <c:order val="4"/>
          <c:tx>
            <c:strRef>
              <c:f>'graph npi vs cases'!$F$3</c:f>
              <c:strCache>
                <c:ptCount val="1"/>
                <c:pt idx="0">
                  <c:v>soap: (Arunachal Pradesh)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38</c:v>
                </c:pt>
                <c:pt idx="3">
                  <c:v>0</c:v>
                </c:pt>
                <c:pt idx="4">
                  <c:v>39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38</c:v>
                </c:pt>
                <c:pt idx="25">
                  <c:v>0</c:v>
                </c:pt>
                <c:pt idx="26">
                  <c:v>0</c:v>
                </c:pt>
                <c:pt idx="27">
                  <c:v>34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29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33</c:v>
                </c:pt>
                <c:pt idx="66">
                  <c:v>0</c:v>
                </c:pt>
                <c:pt idx="67">
                  <c:v>33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32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29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31</c:v>
                </c:pt>
                <c:pt idx="96">
                  <c:v>30</c:v>
                </c:pt>
                <c:pt idx="97">
                  <c:v>0</c:v>
                </c:pt>
                <c:pt idx="98">
                  <c:v>31</c:v>
                </c:pt>
                <c:pt idx="99">
                  <c:v>0</c:v>
                </c:pt>
                <c:pt idx="100">
                  <c:v>35</c:v>
                </c:pt>
                <c:pt idx="101">
                  <c:v>0</c:v>
                </c:pt>
                <c:pt idx="102">
                  <c:v>0</c:v>
                </c:pt>
                <c:pt idx="103">
                  <c:v>33</c:v>
                </c:pt>
                <c:pt idx="104">
                  <c:v>30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30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32</c:v>
                </c:pt>
                <c:pt idx="117">
                  <c:v>98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29</c:v>
                </c:pt>
                <c:pt idx="127">
                  <c:v>0</c:v>
                </c:pt>
                <c:pt idx="128">
                  <c:v>0</c:v>
                </c:pt>
                <c:pt idx="129">
                  <c:v>34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30</c:v>
                </c:pt>
                <c:pt idx="138">
                  <c:v>31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34</c:v>
                </c:pt>
                <c:pt idx="145">
                  <c:v>29</c:v>
                </c:pt>
                <c:pt idx="146">
                  <c:v>0</c:v>
                </c:pt>
                <c:pt idx="147">
                  <c:v>33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D7-4FE1-BCAD-6F4BEC5D3E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553536"/>
        <c:axId val="111567616"/>
      </c:lineChart>
      <c:dateAx>
        <c:axId val="11155353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567616"/>
        <c:crosses val="autoZero"/>
        <c:auto val="1"/>
        <c:lblOffset val="100"/>
        <c:baseTimeUnit val="days"/>
      </c:dateAx>
      <c:valAx>
        <c:axId val="111567616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553536"/>
        <c:crosses val="autoZero"/>
        <c:crossBetween val="between"/>
      </c:valAx>
      <c:valAx>
        <c:axId val="111569152"/>
        <c:scaling>
          <c:orientation val="minMax"/>
          <c:max val="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575040"/>
        <c:crosses val="max"/>
        <c:crossBetween val="between"/>
        <c:majorUnit val="1"/>
      </c:valAx>
      <c:dateAx>
        <c:axId val="111575040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11569152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978346456692931E-2"/>
          <c:y val="0.74478153466110852"/>
          <c:w val="0.91082108486439195"/>
          <c:h val="0.227440790489424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247594050743664E-2"/>
          <c:y val="0.17171296296296296"/>
          <c:w val="0.85539370078740162"/>
          <c:h val="0.42125437445319336"/>
        </c:manualLayout>
      </c:layout>
      <c:barChart>
        <c:barDir val="col"/>
        <c:grouping val="clustered"/>
        <c:varyColors val="0"/>
        <c:ser>
          <c:idx val="5"/>
          <c:order val="5"/>
          <c:tx>
            <c:strRef>
              <c:f>'graph npi vs testing'!$G$3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npi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26</c:v>
                </c:pt>
                <c:pt idx="109">
                  <c:v>0</c:v>
                </c:pt>
                <c:pt idx="110">
                  <c:v>0</c:v>
                </c:pt>
                <c:pt idx="111">
                  <c:v>15</c:v>
                </c:pt>
                <c:pt idx="112">
                  <c:v>42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16</c:v>
                </c:pt>
                <c:pt idx="118">
                  <c:v>26</c:v>
                </c:pt>
                <c:pt idx="119">
                  <c:v>52</c:v>
                </c:pt>
                <c:pt idx="120">
                  <c:v>0</c:v>
                </c:pt>
                <c:pt idx="121">
                  <c:v>30</c:v>
                </c:pt>
                <c:pt idx="122">
                  <c:v>0</c:v>
                </c:pt>
                <c:pt idx="123">
                  <c:v>0</c:v>
                </c:pt>
                <c:pt idx="124">
                  <c:v>59</c:v>
                </c:pt>
                <c:pt idx="125">
                  <c:v>101</c:v>
                </c:pt>
                <c:pt idx="126">
                  <c:v>69</c:v>
                </c:pt>
                <c:pt idx="127">
                  <c:v>105</c:v>
                </c:pt>
                <c:pt idx="128">
                  <c:v>210</c:v>
                </c:pt>
                <c:pt idx="129">
                  <c:v>243</c:v>
                </c:pt>
                <c:pt idx="130">
                  <c:v>226</c:v>
                </c:pt>
                <c:pt idx="131">
                  <c:v>255</c:v>
                </c:pt>
                <c:pt idx="132">
                  <c:v>179</c:v>
                </c:pt>
                <c:pt idx="133">
                  <c:v>226</c:v>
                </c:pt>
                <c:pt idx="134">
                  <c:v>194</c:v>
                </c:pt>
                <c:pt idx="135">
                  <c:v>265</c:v>
                </c:pt>
                <c:pt idx="136">
                  <c:v>221</c:v>
                </c:pt>
                <c:pt idx="137">
                  <c:v>186</c:v>
                </c:pt>
                <c:pt idx="138">
                  <c:v>313</c:v>
                </c:pt>
                <c:pt idx="139">
                  <c:v>279</c:v>
                </c:pt>
                <c:pt idx="140">
                  <c:v>216</c:v>
                </c:pt>
                <c:pt idx="141">
                  <c:v>281</c:v>
                </c:pt>
                <c:pt idx="142">
                  <c:v>406</c:v>
                </c:pt>
                <c:pt idx="143">
                  <c:v>362</c:v>
                </c:pt>
                <c:pt idx="144">
                  <c:v>222</c:v>
                </c:pt>
                <c:pt idx="145">
                  <c:v>569</c:v>
                </c:pt>
                <c:pt idx="146">
                  <c:v>322</c:v>
                </c:pt>
                <c:pt idx="147">
                  <c:v>117</c:v>
                </c:pt>
                <c:pt idx="148">
                  <c:v>548</c:v>
                </c:pt>
                <c:pt idx="149">
                  <c:v>504</c:v>
                </c:pt>
                <c:pt idx="150">
                  <c:v>529</c:v>
                </c:pt>
                <c:pt idx="151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9-4F7B-A342-9B7B2810A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1953024"/>
        <c:axId val="111947136"/>
      </c:barChart>
      <c:lineChart>
        <c:grouping val="standard"/>
        <c:varyColors val="0"/>
        <c:ser>
          <c:idx val="0"/>
          <c:order val="0"/>
          <c:tx>
            <c:strRef>
              <c:f>'graph npi vs testing'!$B$3</c:f>
              <c:strCache>
                <c:ptCount val="1"/>
                <c:pt idx="0">
                  <c:v>mask: (Arunachal Pradesh)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33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35</c:v>
                </c:pt>
                <c:pt idx="25">
                  <c:v>0</c:v>
                </c:pt>
                <c:pt idx="26">
                  <c:v>0</c:v>
                </c:pt>
                <c:pt idx="27">
                  <c:v>33</c:v>
                </c:pt>
                <c:pt idx="28">
                  <c:v>0</c:v>
                </c:pt>
                <c:pt idx="29">
                  <c:v>32</c:v>
                </c:pt>
                <c:pt idx="30">
                  <c:v>0</c:v>
                </c:pt>
                <c:pt idx="31">
                  <c:v>0</c:v>
                </c:pt>
                <c:pt idx="32">
                  <c:v>33</c:v>
                </c:pt>
                <c:pt idx="33">
                  <c:v>30</c:v>
                </c:pt>
                <c:pt idx="34">
                  <c:v>0</c:v>
                </c:pt>
                <c:pt idx="35">
                  <c:v>0</c:v>
                </c:pt>
                <c:pt idx="36">
                  <c:v>32</c:v>
                </c:pt>
                <c:pt idx="37">
                  <c:v>0</c:v>
                </c:pt>
                <c:pt idx="38">
                  <c:v>35</c:v>
                </c:pt>
                <c:pt idx="39">
                  <c:v>0</c:v>
                </c:pt>
                <c:pt idx="40">
                  <c:v>0</c:v>
                </c:pt>
                <c:pt idx="41">
                  <c:v>31</c:v>
                </c:pt>
                <c:pt idx="42">
                  <c:v>31</c:v>
                </c:pt>
                <c:pt idx="43">
                  <c:v>33</c:v>
                </c:pt>
                <c:pt idx="44">
                  <c:v>33</c:v>
                </c:pt>
                <c:pt idx="45">
                  <c:v>0</c:v>
                </c:pt>
                <c:pt idx="46">
                  <c:v>34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34</c:v>
                </c:pt>
                <c:pt idx="59">
                  <c:v>0</c:v>
                </c:pt>
                <c:pt idx="60">
                  <c:v>0</c:v>
                </c:pt>
                <c:pt idx="61">
                  <c:v>33</c:v>
                </c:pt>
                <c:pt idx="62">
                  <c:v>0</c:v>
                </c:pt>
                <c:pt idx="63">
                  <c:v>0</c:v>
                </c:pt>
                <c:pt idx="64">
                  <c:v>61</c:v>
                </c:pt>
                <c:pt idx="65">
                  <c:v>31</c:v>
                </c:pt>
                <c:pt idx="66">
                  <c:v>33</c:v>
                </c:pt>
                <c:pt idx="67">
                  <c:v>47</c:v>
                </c:pt>
                <c:pt idx="68">
                  <c:v>0</c:v>
                </c:pt>
                <c:pt idx="69">
                  <c:v>100</c:v>
                </c:pt>
                <c:pt idx="70">
                  <c:v>0</c:v>
                </c:pt>
                <c:pt idx="71">
                  <c:v>0</c:v>
                </c:pt>
                <c:pt idx="72">
                  <c:v>30</c:v>
                </c:pt>
                <c:pt idx="73">
                  <c:v>35</c:v>
                </c:pt>
                <c:pt idx="74">
                  <c:v>30</c:v>
                </c:pt>
                <c:pt idx="75">
                  <c:v>30</c:v>
                </c:pt>
                <c:pt idx="76">
                  <c:v>32</c:v>
                </c:pt>
                <c:pt idx="77">
                  <c:v>30</c:v>
                </c:pt>
                <c:pt idx="78">
                  <c:v>32</c:v>
                </c:pt>
                <c:pt idx="79">
                  <c:v>30</c:v>
                </c:pt>
                <c:pt idx="80">
                  <c:v>49</c:v>
                </c:pt>
                <c:pt idx="81">
                  <c:v>29</c:v>
                </c:pt>
                <c:pt idx="82">
                  <c:v>39</c:v>
                </c:pt>
                <c:pt idx="83">
                  <c:v>41</c:v>
                </c:pt>
                <c:pt idx="84">
                  <c:v>32</c:v>
                </c:pt>
                <c:pt idx="85">
                  <c:v>0</c:v>
                </c:pt>
                <c:pt idx="86">
                  <c:v>28</c:v>
                </c:pt>
                <c:pt idx="87">
                  <c:v>38</c:v>
                </c:pt>
                <c:pt idx="88">
                  <c:v>61</c:v>
                </c:pt>
                <c:pt idx="89">
                  <c:v>31</c:v>
                </c:pt>
                <c:pt idx="90">
                  <c:v>56</c:v>
                </c:pt>
                <c:pt idx="91">
                  <c:v>29</c:v>
                </c:pt>
                <c:pt idx="92">
                  <c:v>40</c:v>
                </c:pt>
                <c:pt idx="93">
                  <c:v>0</c:v>
                </c:pt>
                <c:pt idx="94">
                  <c:v>87</c:v>
                </c:pt>
                <c:pt idx="95">
                  <c:v>29</c:v>
                </c:pt>
                <c:pt idx="96">
                  <c:v>45</c:v>
                </c:pt>
                <c:pt idx="97">
                  <c:v>29</c:v>
                </c:pt>
                <c:pt idx="98">
                  <c:v>45</c:v>
                </c:pt>
                <c:pt idx="99">
                  <c:v>0</c:v>
                </c:pt>
                <c:pt idx="100">
                  <c:v>35</c:v>
                </c:pt>
                <c:pt idx="101">
                  <c:v>0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32</c:v>
                </c:pt>
                <c:pt idx="106">
                  <c:v>33</c:v>
                </c:pt>
                <c:pt idx="107">
                  <c:v>61</c:v>
                </c:pt>
                <c:pt idx="108">
                  <c:v>0</c:v>
                </c:pt>
                <c:pt idx="109">
                  <c:v>31</c:v>
                </c:pt>
                <c:pt idx="110">
                  <c:v>31</c:v>
                </c:pt>
                <c:pt idx="111">
                  <c:v>33</c:v>
                </c:pt>
                <c:pt idx="112">
                  <c:v>32</c:v>
                </c:pt>
                <c:pt idx="113">
                  <c:v>45</c:v>
                </c:pt>
                <c:pt idx="114">
                  <c:v>29</c:v>
                </c:pt>
                <c:pt idx="115">
                  <c:v>32</c:v>
                </c:pt>
                <c:pt idx="116">
                  <c:v>32</c:v>
                </c:pt>
                <c:pt idx="117">
                  <c:v>33</c:v>
                </c:pt>
                <c:pt idx="118">
                  <c:v>31</c:v>
                </c:pt>
                <c:pt idx="119">
                  <c:v>28</c:v>
                </c:pt>
                <c:pt idx="120">
                  <c:v>0</c:v>
                </c:pt>
                <c:pt idx="121">
                  <c:v>27</c:v>
                </c:pt>
                <c:pt idx="122">
                  <c:v>0</c:v>
                </c:pt>
                <c:pt idx="123">
                  <c:v>0</c:v>
                </c:pt>
                <c:pt idx="124">
                  <c:v>60</c:v>
                </c:pt>
                <c:pt idx="125">
                  <c:v>28</c:v>
                </c:pt>
                <c:pt idx="126">
                  <c:v>0</c:v>
                </c:pt>
                <c:pt idx="127">
                  <c:v>30</c:v>
                </c:pt>
                <c:pt idx="128">
                  <c:v>35</c:v>
                </c:pt>
                <c:pt idx="129">
                  <c:v>0</c:v>
                </c:pt>
                <c:pt idx="130">
                  <c:v>0</c:v>
                </c:pt>
                <c:pt idx="131">
                  <c:v>31</c:v>
                </c:pt>
                <c:pt idx="132">
                  <c:v>30</c:v>
                </c:pt>
                <c:pt idx="133">
                  <c:v>32</c:v>
                </c:pt>
                <c:pt idx="134">
                  <c:v>0</c:v>
                </c:pt>
                <c:pt idx="135">
                  <c:v>91</c:v>
                </c:pt>
                <c:pt idx="136">
                  <c:v>0</c:v>
                </c:pt>
                <c:pt idx="137">
                  <c:v>31</c:v>
                </c:pt>
                <c:pt idx="138">
                  <c:v>31</c:v>
                </c:pt>
                <c:pt idx="139">
                  <c:v>30</c:v>
                </c:pt>
                <c:pt idx="140">
                  <c:v>0</c:v>
                </c:pt>
                <c:pt idx="141">
                  <c:v>29</c:v>
                </c:pt>
                <c:pt idx="142">
                  <c:v>30</c:v>
                </c:pt>
                <c:pt idx="143">
                  <c:v>47</c:v>
                </c:pt>
                <c:pt idx="144">
                  <c:v>0</c:v>
                </c:pt>
                <c:pt idx="145">
                  <c:v>50</c:v>
                </c:pt>
                <c:pt idx="146">
                  <c:v>0</c:v>
                </c:pt>
                <c:pt idx="147">
                  <c:v>31</c:v>
                </c:pt>
                <c:pt idx="148">
                  <c:v>31</c:v>
                </c:pt>
                <c:pt idx="149">
                  <c:v>30</c:v>
                </c:pt>
                <c:pt idx="150">
                  <c:v>0</c:v>
                </c:pt>
                <c:pt idx="151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9-4F7B-A342-9B7B2810A5F1}"/>
            </c:ext>
          </c:extLst>
        </c:ser>
        <c:ser>
          <c:idx val="1"/>
          <c:order val="1"/>
          <c:tx>
            <c:strRef>
              <c:f>'graph npi vs testing'!$C$3</c:f>
              <c:strCache>
                <c:ptCount val="1"/>
                <c:pt idx="0">
                  <c:v>sanitizer: (Arunachal Pradesh)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34</c:v>
                </c:pt>
                <c:pt idx="67">
                  <c:v>47</c:v>
                </c:pt>
                <c:pt idx="68">
                  <c:v>37</c:v>
                </c:pt>
                <c:pt idx="69">
                  <c:v>0</c:v>
                </c:pt>
                <c:pt idx="70">
                  <c:v>0</c:v>
                </c:pt>
                <c:pt idx="71">
                  <c:v>29</c:v>
                </c:pt>
                <c:pt idx="72">
                  <c:v>31</c:v>
                </c:pt>
                <c:pt idx="73">
                  <c:v>47</c:v>
                </c:pt>
                <c:pt idx="74">
                  <c:v>0</c:v>
                </c:pt>
                <c:pt idx="75">
                  <c:v>44</c:v>
                </c:pt>
                <c:pt idx="76">
                  <c:v>32</c:v>
                </c:pt>
                <c:pt idx="77">
                  <c:v>31</c:v>
                </c:pt>
                <c:pt idx="78">
                  <c:v>32</c:v>
                </c:pt>
                <c:pt idx="79">
                  <c:v>40</c:v>
                </c:pt>
                <c:pt idx="80">
                  <c:v>0</c:v>
                </c:pt>
                <c:pt idx="81">
                  <c:v>29</c:v>
                </c:pt>
                <c:pt idx="82">
                  <c:v>59</c:v>
                </c:pt>
                <c:pt idx="83">
                  <c:v>61</c:v>
                </c:pt>
                <c:pt idx="84">
                  <c:v>62</c:v>
                </c:pt>
                <c:pt idx="85">
                  <c:v>70</c:v>
                </c:pt>
                <c:pt idx="86">
                  <c:v>0</c:v>
                </c:pt>
                <c:pt idx="87">
                  <c:v>29</c:v>
                </c:pt>
                <c:pt idx="88">
                  <c:v>30</c:v>
                </c:pt>
                <c:pt idx="89">
                  <c:v>31</c:v>
                </c:pt>
                <c:pt idx="90">
                  <c:v>29</c:v>
                </c:pt>
                <c:pt idx="91">
                  <c:v>0</c:v>
                </c:pt>
                <c:pt idx="92">
                  <c:v>0</c:v>
                </c:pt>
                <c:pt idx="93">
                  <c:v>30</c:v>
                </c:pt>
                <c:pt idx="94">
                  <c:v>31</c:v>
                </c:pt>
                <c:pt idx="95">
                  <c:v>30</c:v>
                </c:pt>
                <c:pt idx="96">
                  <c:v>0</c:v>
                </c:pt>
                <c:pt idx="97">
                  <c:v>30</c:v>
                </c:pt>
                <c:pt idx="98">
                  <c:v>0</c:v>
                </c:pt>
                <c:pt idx="99">
                  <c:v>0</c:v>
                </c:pt>
                <c:pt idx="100">
                  <c:v>34</c:v>
                </c:pt>
                <c:pt idx="101">
                  <c:v>28</c:v>
                </c:pt>
                <c:pt idx="102">
                  <c:v>31</c:v>
                </c:pt>
                <c:pt idx="103">
                  <c:v>0</c:v>
                </c:pt>
                <c:pt idx="104">
                  <c:v>0</c:v>
                </c:pt>
                <c:pt idx="105">
                  <c:v>32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32</c:v>
                </c:pt>
                <c:pt idx="111">
                  <c:v>0</c:v>
                </c:pt>
                <c:pt idx="112">
                  <c:v>32</c:v>
                </c:pt>
                <c:pt idx="113">
                  <c:v>30</c:v>
                </c:pt>
                <c:pt idx="114">
                  <c:v>32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27</c:v>
                </c:pt>
                <c:pt idx="122">
                  <c:v>29</c:v>
                </c:pt>
                <c:pt idx="123">
                  <c:v>31</c:v>
                </c:pt>
                <c:pt idx="124">
                  <c:v>30</c:v>
                </c:pt>
                <c:pt idx="125">
                  <c:v>28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31</c:v>
                </c:pt>
                <c:pt idx="132">
                  <c:v>0</c:v>
                </c:pt>
                <c:pt idx="133">
                  <c:v>0</c:v>
                </c:pt>
                <c:pt idx="134">
                  <c:v>31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31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59</c:v>
                </c:pt>
                <c:pt idx="143">
                  <c:v>31</c:v>
                </c:pt>
                <c:pt idx="144">
                  <c:v>34</c:v>
                </c:pt>
                <c:pt idx="145">
                  <c:v>33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30</c:v>
                </c:pt>
                <c:pt idx="150">
                  <c:v>0</c:v>
                </c:pt>
                <c:pt idx="151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C9-4F7B-A342-9B7B2810A5F1}"/>
            </c:ext>
          </c:extLst>
        </c:ser>
        <c:ser>
          <c:idx val="2"/>
          <c:order val="2"/>
          <c:tx>
            <c:strRef>
              <c:f>'graph npi vs testing'!$D$3</c:f>
              <c:strCache>
                <c:ptCount val="1"/>
                <c:pt idx="0">
                  <c:v>Social distancing: (Arunachal Pradesh)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34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28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29</c:v>
                </c:pt>
                <c:pt idx="92">
                  <c:v>0</c:v>
                </c:pt>
                <c:pt idx="93">
                  <c:v>30</c:v>
                </c:pt>
                <c:pt idx="94">
                  <c:v>0</c:v>
                </c:pt>
                <c:pt idx="95">
                  <c:v>62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30</c:v>
                </c:pt>
                <c:pt idx="125">
                  <c:v>0</c:v>
                </c:pt>
                <c:pt idx="126">
                  <c:v>33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30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33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C9-4F7B-A342-9B7B2810A5F1}"/>
            </c:ext>
          </c:extLst>
        </c:ser>
        <c:ser>
          <c:idx val="3"/>
          <c:order val="3"/>
          <c:tx>
            <c:strRef>
              <c:f>'graph npi vs testing'!$E$3</c:f>
              <c:strCache>
                <c:ptCount val="1"/>
                <c:pt idx="0">
                  <c:v>hand wash: (Arunachal Pradesh)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33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34</c:v>
                </c:pt>
                <c:pt idx="79">
                  <c:v>0</c:v>
                </c:pt>
                <c:pt idx="80">
                  <c:v>31</c:v>
                </c:pt>
                <c:pt idx="81">
                  <c:v>29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29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31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32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30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31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31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27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C9-4F7B-A342-9B7B2810A5F1}"/>
            </c:ext>
          </c:extLst>
        </c:ser>
        <c:ser>
          <c:idx val="4"/>
          <c:order val="4"/>
          <c:tx>
            <c:strRef>
              <c:f>'graph npi vs testing'!$F$3</c:f>
              <c:strCache>
                <c:ptCount val="1"/>
                <c:pt idx="0">
                  <c:v>soap: (Arunachal Pradesh)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38</c:v>
                </c:pt>
                <c:pt idx="3">
                  <c:v>0</c:v>
                </c:pt>
                <c:pt idx="4">
                  <c:v>39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35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37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38</c:v>
                </c:pt>
                <c:pt idx="25">
                  <c:v>0</c:v>
                </c:pt>
                <c:pt idx="26">
                  <c:v>0</c:v>
                </c:pt>
                <c:pt idx="27">
                  <c:v>34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33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29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30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33</c:v>
                </c:pt>
                <c:pt idx="66">
                  <c:v>0</c:v>
                </c:pt>
                <c:pt idx="67">
                  <c:v>33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32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29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31</c:v>
                </c:pt>
                <c:pt idx="96">
                  <c:v>30</c:v>
                </c:pt>
                <c:pt idx="97">
                  <c:v>0</c:v>
                </c:pt>
                <c:pt idx="98">
                  <c:v>31</c:v>
                </c:pt>
                <c:pt idx="99">
                  <c:v>0</c:v>
                </c:pt>
                <c:pt idx="100">
                  <c:v>35</c:v>
                </c:pt>
                <c:pt idx="101">
                  <c:v>0</c:v>
                </c:pt>
                <c:pt idx="102">
                  <c:v>0</c:v>
                </c:pt>
                <c:pt idx="103">
                  <c:v>33</c:v>
                </c:pt>
                <c:pt idx="104">
                  <c:v>30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30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32</c:v>
                </c:pt>
                <c:pt idx="117">
                  <c:v>98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29</c:v>
                </c:pt>
                <c:pt idx="127">
                  <c:v>0</c:v>
                </c:pt>
                <c:pt idx="128">
                  <c:v>0</c:v>
                </c:pt>
                <c:pt idx="129">
                  <c:v>34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30</c:v>
                </c:pt>
                <c:pt idx="138">
                  <c:v>31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34</c:v>
                </c:pt>
                <c:pt idx="145">
                  <c:v>29</c:v>
                </c:pt>
                <c:pt idx="146">
                  <c:v>0</c:v>
                </c:pt>
                <c:pt idx="147">
                  <c:v>33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C9-4F7B-A342-9B7B2810A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944064"/>
        <c:axId val="111945600"/>
      </c:lineChart>
      <c:dateAx>
        <c:axId val="11194406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45600"/>
        <c:crosses val="autoZero"/>
        <c:auto val="1"/>
        <c:lblOffset val="100"/>
        <c:baseTimeUnit val="days"/>
      </c:dateAx>
      <c:valAx>
        <c:axId val="11194560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44064"/>
        <c:crosses val="autoZero"/>
        <c:crossBetween val="between"/>
      </c:valAx>
      <c:valAx>
        <c:axId val="1119471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953024"/>
        <c:crosses val="max"/>
        <c:crossBetween val="between"/>
      </c:valAx>
      <c:dateAx>
        <c:axId val="11195302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11947136"/>
        <c:crosses val="autoZero"/>
        <c:auto val="1"/>
        <c:lblOffset val="100"/>
        <c:baseTimeUnit val="days"/>
      </c:dateAx>
      <c:spPr>
        <a:noFill/>
        <a:ln w="25400">
          <a:noFill/>
        </a:ln>
        <a:effectLst/>
      </c:spPr>
    </c:plotArea>
    <c:legend>
      <c:legendPos val="b"/>
      <c:layout>
        <c:manualLayout>
          <c:xMode val="edge"/>
          <c:yMode val="edge"/>
          <c:x val="3.4867235345581803E-2"/>
          <c:y val="0.73726523767862362"/>
          <c:w val="0.96513276465441822"/>
          <c:h val="0.216438466025080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(53)'!$M$8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(53)'!$M$9:$M$23</c:f>
              <c:numCache>
                <c:formatCode>General</c:formatCode>
                <c:ptCount val="15"/>
                <c:pt idx="0">
                  <c:v>3.5093037985872821E-2</c:v>
                </c:pt>
                <c:pt idx="1">
                  <c:v>4.1970133499627423E-2</c:v>
                </c:pt>
                <c:pt idx="2">
                  <c:v>1.0456514021386976E-2</c:v>
                </c:pt>
                <c:pt idx="3">
                  <c:v>4.592922677882353E-2</c:v>
                </c:pt>
                <c:pt idx="4">
                  <c:v>-7.4376960948905113E-2</c:v>
                </c:pt>
                <c:pt idx="5">
                  <c:v>0.13848976078784006</c:v>
                </c:pt>
                <c:pt idx="6">
                  <c:v>-3.1307405046080275E-2</c:v>
                </c:pt>
                <c:pt idx="7">
                  <c:v>-5.2307621414365284E-2</c:v>
                </c:pt>
                <c:pt idx="8">
                  <c:v>-6.935623732607378E-2</c:v>
                </c:pt>
                <c:pt idx="9">
                  <c:v>0.13162902892567951</c:v>
                </c:pt>
                <c:pt idx="10">
                  <c:v>-5.7773393474912955E-2</c:v>
                </c:pt>
                <c:pt idx="11">
                  <c:v>-2.771557698720881E-2</c:v>
                </c:pt>
                <c:pt idx="12">
                  <c:v>-4.8005476764893189E-2</c:v>
                </c:pt>
                <c:pt idx="13">
                  <c:v>0.11756069574302812</c:v>
                </c:pt>
                <c:pt idx="14">
                  <c:v>-0.11653086005262962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A0-4E10-B467-EEC741664211}"/>
            </c:ext>
          </c:extLst>
        </c:ser>
        <c:ser>
          <c:idx val="1"/>
          <c:order val="1"/>
          <c:tx>
            <c:strRef>
              <c:f>'multiTimeline (53)'!$N$8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(53)'!$N$9:$N$23</c:f>
              <c:numCache>
                <c:formatCode>General</c:formatCode>
                <c:ptCount val="15"/>
                <c:pt idx="0">
                  <c:v>-7.7325810739405074E-2</c:v>
                </c:pt>
                <c:pt idx="1">
                  <c:v>-2.6828438998381748E-2</c:v>
                </c:pt>
                <c:pt idx="2">
                  <c:v>2.1399485360621282E-2</c:v>
                </c:pt>
                <c:pt idx="3">
                  <c:v>-2.0775372381110113E-2</c:v>
                </c:pt>
                <c:pt idx="4">
                  <c:v>-2.1738836603610041E-2</c:v>
                </c:pt>
                <c:pt idx="5">
                  <c:v>3.0494999954481541E-2</c:v>
                </c:pt>
                <c:pt idx="6">
                  <c:v>8.6549586488455149E-2</c:v>
                </c:pt>
                <c:pt idx="7">
                  <c:v>4.6498850748801966E-2</c:v>
                </c:pt>
                <c:pt idx="8">
                  <c:v>8.6090738895817531E-2</c:v>
                </c:pt>
                <c:pt idx="9">
                  <c:v>-2.3778511624708124E-2</c:v>
                </c:pt>
                <c:pt idx="10">
                  <c:v>9.5531052632052749E-2</c:v>
                </c:pt>
                <c:pt idx="11">
                  <c:v>-8.251188010408321E-2</c:v>
                </c:pt>
                <c:pt idx="12">
                  <c:v>-7.9767218759903141E-2</c:v>
                </c:pt>
                <c:pt idx="13">
                  <c:v>-3.6138379859636427E-3</c:v>
                </c:pt>
                <c:pt idx="14">
                  <c:v>-1.7146475377839664E-2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A0-4E10-B467-EEC741664211}"/>
            </c:ext>
          </c:extLst>
        </c:ser>
        <c:ser>
          <c:idx val="2"/>
          <c:order val="2"/>
          <c:tx>
            <c:strRef>
              <c:f>'multiTimeline (53)'!$O$8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(53)'!$O$9:$O$23</c:f>
              <c:numCache>
                <c:formatCode>General</c:formatCode>
                <c:ptCount val="15"/>
                <c:pt idx="0">
                  <c:v>-5.9136114762672325E-2</c:v>
                </c:pt>
                <c:pt idx="1">
                  <c:v>0.16488401669024691</c:v>
                </c:pt>
                <c:pt idx="2">
                  <c:v>-5.6824768885050121E-2</c:v>
                </c:pt>
                <c:pt idx="3">
                  <c:v>6.06566300720058E-2</c:v>
                </c:pt>
                <c:pt idx="4">
                  <c:v>-5.7637424678494122E-2</c:v>
                </c:pt>
                <c:pt idx="5">
                  <c:v>-5.4678006122877279E-2</c:v>
                </c:pt>
                <c:pt idx="6">
                  <c:v>4.9351327814433625E-2</c:v>
                </c:pt>
                <c:pt idx="7">
                  <c:v>-5.5474190581696552E-2</c:v>
                </c:pt>
                <c:pt idx="8">
                  <c:v>-5.5881041808412989E-2</c:v>
                </c:pt>
                <c:pt idx="9">
                  <c:v>-5.6293904940298838E-2</c:v>
                </c:pt>
                <c:pt idx="10">
                  <c:v>-5.6712914224645021E-2</c:v>
                </c:pt>
                <c:pt idx="11">
                  <c:v>-5.7138207935797256E-2</c:v>
                </c:pt>
                <c:pt idx="12">
                  <c:v>5.4579282889517501E-2</c:v>
                </c:pt>
                <c:pt idx="13">
                  <c:v>-5.8008222790986538E-2</c:v>
                </c:pt>
                <c:pt idx="14">
                  <c:v>6.8755761489496706E-2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A0-4E10-B467-EEC741664211}"/>
            </c:ext>
          </c:extLst>
        </c:ser>
        <c:ser>
          <c:idx val="3"/>
          <c:order val="3"/>
          <c:tx>
            <c:strRef>
              <c:f>'multiTimeline (53)'!$P$8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(53)'!$P$9:$P$23</c:f>
              <c:numCache>
                <c:formatCode>General</c:formatCode>
                <c:ptCount val="15"/>
                <c:pt idx="0">
                  <c:v>3.725225699475132E-2</c:v>
                </c:pt>
                <c:pt idx="1">
                  <c:v>5.1879517282122388E-2</c:v>
                </c:pt>
                <c:pt idx="2">
                  <c:v>-6.2158480218955349E-2</c:v>
                </c:pt>
                <c:pt idx="3">
                  <c:v>-6.2602516099518501E-2</c:v>
                </c:pt>
                <c:pt idx="4">
                  <c:v>-6.3052942315428143E-2</c:v>
                </c:pt>
                <c:pt idx="5">
                  <c:v>5.6678891377832108E-2</c:v>
                </c:pt>
                <c:pt idx="6">
                  <c:v>4.8511485826114323E-2</c:v>
                </c:pt>
                <c:pt idx="7">
                  <c:v>5.585322748032566E-2</c:v>
                </c:pt>
                <c:pt idx="8">
                  <c:v>-6.49213915977154E-2</c:v>
                </c:pt>
                <c:pt idx="9">
                  <c:v>-6.2120169811798381E-2</c:v>
                </c:pt>
                <c:pt idx="10">
                  <c:v>-6.2585500619065357E-2</c:v>
                </c:pt>
                <c:pt idx="11">
                  <c:v>5.4625198766629302E-2</c:v>
                </c:pt>
                <c:pt idx="12">
                  <c:v>6.2319426681147573E-2</c:v>
                </c:pt>
                <c:pt idx="13">
                  <c:v>-6.4024285908893169E-2</c:v>
                </c:pt>
                <c:pt idx="14">
                  <c:v>7.3647311277951016E-2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A0-4E10-B467-EEC741664211}"/>
            </c:ext>
          </c:extLst>
        </c:ser>
        <c:ser>
          <c:idx val="4"/>
          <c:order val="4"/>
          <c:tx>
            <c:strRef>
              <c:f>'multiTimeline (53)'!$Q$8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(53)'!$Q$9:$Q$23</c:f>
              <c:numCache>
                <c:formatCode>General</c:formatCode>
                <c:ptCount val="15"/>
                <c:pt idx="0">
                  <c:v>-3.0375218082934051E-2</c:v>
                </c:pt>
                <c:pt idx="1">
                  <c:v>-3.3172882557163871E-2</c:v>
                </c:pt>
                <c:pt idx="2">
                  <c:v>-3.1785902840940766E-2</c:v>
                </c:pt>
                <c:pt idx="3">
                  <c:v>2.6330262435189017E-2</c:v>
                </c:pt>
                <c:pt idx="4">
                  <c:v>-3.3239911062512721E-2</c:v>
                </c:pt>
                <c:pt idx="5">
                  <c:v>0.11140324265636666</c:v>
                </c:pt>
                <c:pt idx="6">
                  <c:v>0.10654261872202775</c:v>
                </c:pt>
                <c:pt idx="7">
                  <c:v>2.3912494409335003E-2</c:v>
                </c:pt>
                <c:pt idx="8">
                  <c:v>-1.8474240253422342E-2</c:v>
                </c:pt>
                <c:pt idx="9">
                  <c:v>6.1094541355446487E-2</c:v>
                </c:pt>
                <c:pt idx="10">
                  <c:v>-3.5133652344702129E-2</c:v>
                </c:pt>
                <c:pt idx="11">
                  <c:v>-3.8066640231391453E-2</c:v>
                </c:pt>
                <c:pt idx="12">
                  <c:v>4.3844551312717646E-2</c:v>
                </c:pt>
                <c:pt idx="13">
                  <c:v>0.1171854124323618</c:v>
                </c:pt>
                <c:pt idx="14">
                  <c:v>-0.10327765680457349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A0-4E10-B467-EEC741664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0995424"/>
        <c:axId val="640997392"/>
      </c:lineChart>
      <c:catAx>
        <c:axId val="640995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997392"/>
        <c:crosses val="autoZero"/>
        <c:auto val="1"/>
        <c:lblAlgn val="ctr"/>
        <c:lblOffset val="100"/>
        <c:noMultiLvlLbl val="0"/>
      </c:catAx>
      <c:valAx>
        <c:axId val="64099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995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(53)'!$T$8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(53)'!$T$9:$T$23</c:f>
              <c:numCache>
                <c:formatCode>General</c:formatCode>
                <c:ptCount val="15"/>
                <c:pt idx="0">
                  <c:v>0.11779522005137036</c:v>
                </c:pt>
                <c:pt idx="1">
                  <c:v>9.1683647080542371E-2</c:v>
                </c:pt>
                <c:pt idx="2">
                  <c:v>6.3089332195545009E-2</c:v>
                </c:pt>
                <c:pt idx="3">
                  <c:v>0.1253678090938018</c:v>
                </c:pt>
                <c:pt idx="4">
                  <c:v>7.8884032679089874E-2</c:v>
                </c:pt>
                <c:pt idx="5">
                  <c:v>7.5124313982910598E-2</c:v>
                </c:pt>
                <c:pt idx="6">
                  <c:v>9.2504876661503047E-2</c:v>
                </c:pt>
                <c:pt idx="7">
                  <c:v>0.13829519131213913</c:v>
                </c:pt>
                <c:pt idx="8">
                  <c:v>8.6993711550024527E-2</c:v>
                </c:pt>
                <c:pt idx="9">
                  <c:v>1.9456106812728347E-2</c:v>
                </c:pt>
                <c:pt idx="10">
                  <c:v>0.12695999531580576</c:v>
                </c:pt>
                <c:pt idx="11">
                  <c:v>0.10235793171434451</c:v>
                </c:pt>
                <c:pt idx="12">
                  <c:v>5.9259456233228064E-2</c:v>
                </c:pt>
                <c:pt idx="13">
                  <c:v>0.12974061336332018</c:v>
                </c:pt>
                <c:pt idx="14">
                  <c:v>0.14132303072875263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44-492E-9370-91A4050260E1}"/>
            </c:ext>
          </c:extLst>
        </c:ser>
        <c:ser>
          <c:idx val="1"/>
          <c:order val="1"/>
          <c:tx>
            <c:strRef>
              <c:f>'multiTimeline (53)'!$U$8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(53)'!$U$9:$U$23</c:f>
              <c:numCache>
                <c:formatCode>General</c:formatCode>
                <c:ptCount val="15"/>
                <c:pt idx="0">
                  <c:v>0.10028532365154653</c:v>
                </c:pt>
                <c:pt idx="1">
                  <c:v>6.6493270512248778E-2</c:v>
                </c:pt>
                <c:pt idx="2">
                  <c:v>5.2053759736538701E-3</c:v>
                </c:pt>
                <c:pt idx="3">
                  <c:v>6.6305722102825274E-2</c:v>
                </c:pt>
                <c:pt idx="4">
                  <c:v>8.9457482087864748E-2</c:v>
                </c:pt>
                <c:pt idx="5">
                  <c:v>9.5617418005259261E-2</c:v>
                </c:pt>
                <c:pt idx="6">
                  <c:v>0.14257004811396545</c:v>
                </c:pt>
                <c:pt idx="7">
                  <c:v>0.14958923986119621</c:v>
                </c:pt>
                <c:pt idx="8">
                  <c:v>7.9359066197268485E-2</c:v>
                </c:pt>
                <c:pt idx="9">
                  <c:v>-3.0862113860358635E-2</c:v>
                </c:pt>
                <c:pt idx="10">
                  <c:v>-3.3313438247632145E-2</c:v>
                </c:pt>
                <c:pt idx="11">
                  <c:v>2.397395641977047E-2</c:v>
                </c:pt>
                <c:pt idx="12">
                  <c:v>-3.1853623191577291E-3</c:v>
                </c:pt>
                <c:pt idx="13">
                  <c:v>-5.777495408307276E-2</c:v>
                </c:pt>
                <c:pt idx="14">
                  <c:v>3.197013465195038E-2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44-492E-9370-91A4050260E1}"/>
            </c:ext>
          </c:extLst>
        </c:ser>
        <c:ser>
          <c:idx val="2"/>
          <c:order val="2"/>
          <c:tx>
            <c:strRef>
              <c:f>'multiTimeline (53)'!$V$8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(53)'!$V$9:$V$23</c:f>
              <c:numCache>
                <c:formatCode>General</c:formatCode>
                <c:ptCount val="15"/>
                <c:pt idx="0">
                  <c:v>2.6105457405960989E-2</c:v>
                </c:pt>
                <c:pt idx="1">
                  <c:v>8.851739880687165E-2</c:v>
                </c:pt>
                <c:pt idx="2">
                  <c:v>8.8447837893491366E-2</c:v>
                </c:pt>
                <c:pt idx="3">
                  <c:v>0.12019682598926533</c:v>
                </c:pt>
                <c:pt idx="4">
                  <c:v>7.2629803691450487E-2</c:v>
                </c:pt>
                <c:pt idx="5">
                  <c:v>3.7704151833161906E-2</c:v>
                </c:pt>
                <c:pt idx="6">
                  <c:v>4.4362069127982462E-2</c:v>
                </c:pt>
                <c:pt idx="7">
                  <c:v>5.8442555828697007E-2</c:v>
                </c:pt>
                <c:pt idx="8">
                  <c:v>1.2093724931984717E-2</c:v>
                </c:pt>
                <c:pt idx="9">
                  <c:v>5.5527773933613266E-2</c:v>
                </c:pt>
                <c:pt idx="10">
                  <c:v>5.7313825184530535E-2</c:v>
                </c:pt>
                <c:pt idx="11">
                  <c:v>5.4289652085606106E-2</c:v>
                </c:pt>
                <c:pt idx="12">
                  <c:v>5.7260718620593766E-2</c:v>
                </c:pt>
                <c:pt idx="13">
                  <c:v>0.13101352265157032</c:v>
                </c:pt>
                <c:pt idx="14">
                  <c:v>7.4919996524007437E-2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44-492E-9370-91A4050260E1}"/>
            </c:ext>
          </c:extLst>
        </c:ser>
        <c:ser>
          <c:idx val="3"/>
          <c:order val="3"/>
          <c:tx>
            <c:strRef>
              <c:f>'multiTimeline (53)'!$W$8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(53)'!$W$9:$W$23</c:f>
              <c:numCache>
                <c:formatCode>General</c:formatCode>
                <c:ptCount val="15"/>
                <c:pt idx="0">
                  <c:v>7.4044671542929097E-2</c:v>
                </c:pt>
                <c:pt idx="1">
                  <c:v>-1.0311720794017088E-2</c:v>
                </c:pt>
                <c:pt idx="2">
                  <c:v>4.4798819773032669E-2</c:v>
                </c:pt>
                <c:pt idx="3">
                  <c:v>1.0660428877761745E-2</c:v>
                </c:pt>
                <c:pt idx="4">
                  <c:v>-2.8754279285699652E-2</c:v>
                </c:pt>
                <c:pt idx="5">
                  <c:v>6.5307127918286023E-2</c:v>
                </c:pt>
                <c:pt idx="6">
                  <c:v>4.8561952883713212E-2</c:v>
                </c:pt>
                <c:pt idx="7">
                  <c:v>9.053325161401081E-2</c:v>
                </c:pt>
                <c:pt idx="8">
                  <c:v>2.2076775170549165E-2</c:v>
                </c:pt>
                <c:pt idx="9">
                  <c:v>-3.5334447935681369E-4</c:v>
                </c:pt>
                <c:pt idx="10">
                  <c:v>-1.749633291916905E-2</c:v>
                </c:pt>
                <c:pt idx="11">
                  <c:v>-4.2656836577623029E-2</c:v>
                </c:pt>
                <c:pt idx="12">
                  <c:v>1.202939582051833E-2</c:v>
                </c:pt>
                <c:pt idx="13">
                  <c:v>1.2355665598775765E-2</c:v>
                </c:pt>
                <c:pt idx="14">
                  <c:v>-4.0894537908813811E-3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44-492E-9370-91A4050260E1}"/>
            </c:ext>
          </c:extLst>
        </c:ser>
        <c:ser>
          <c:idx val="4"/>
          <c:order val="4"/>
          <c:tx>
            <c:strRef>
              <c:f>'multiTimeline (53)'!$X$8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(53)'!$X$9:$X$23</c:f>
              <c:numCache>
                <c:formatCode>General</c:formatCode>
                <c:ptCount val="15"/>
                <c:pt idx="0">
                  <c:v>8.4130425249432424E-3</c:v>
                </c:pt>
                <c:pt idx="1">
                  <c:v>9.7607572429185968E-2</c:v>
                </c:pt>
                <c:pt idx="2">
                  <c:v>4.7618875601510124E-2</c:v>
                </c:pt>
                <c:pt idx="3">
                  <c:v>4.8524845832225286E-2</c:v>
                </c:pt>
                <c:pt idx="4">
                  <c:v>9.8221366330046023E-2</c:v>
                </c:pt>
                <c:pt idx="5">
                  <c:v>6.9296934218377959E-2</c:v>
                </c:pt>
                <c:pt idx="6">
                  <c:v>1.6852729654263147E-2</c:v>
                </c:pt>
                <c:pt idx="7">
                  <c:v>7.3542040128909301E-3</c:v>
                </c:pt>
                <c:pt idx="8">
                  <c:v>1.5291241721028878E-2</c:v>
                </c:pt>
                <c:pt idx="9">
                  <c:v>-3.2385577122215389E-2</c:v>
                </c:pt>
                <c:pt idx="10">
                  <c:v>-4.4842138438842593E-3</c:v>
                </c:pt>
                <c:pt idx="11">
                  <c:v>6.6249190884234213E-2</c:v>
                </c:pt>
                <c:pt idx="12">
                  <c:v>0.11780190498346021</c:v>
                </c:pt>
                <c:pt idx="13">
                  <c:v>0.10302903989536023</c:v>
                </c:pt>
                <c:pt idx="14">
                  <c:v>5.0430067382001974E-2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44-492E-9370-91A40502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062664"/>
        <c:axId val="641058400"/>
      </c:lineChart>
      <c:catAx>
        <c:axId val="6410626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58400"/>
        <c:crosses val="autoZero"/>
        <c:auto val="1"/>
        <c:lblAlgn val="ctr"/>
        <c:lblOffset val="100"/>
        <c:noMultiLvlLbl val="0"/>
      </c:catAx>
      <c:valAx>
        <c:axId val="641058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62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206036745406826E-2"/>
          <c:y val="0.17171296296296298"/>
          <c:w val="0.8762384076990376"/>
          <c:h val="0.6714577865266842"/>
        </c:manualLayout>
      </c:layout>
      <c:lineChart>
        <c:grouping val="standard"/>
        <c:varyColors val="0"/>
        <c:ser>
          <c:idx val="0"/>
          <c:order val="0"/>
          <c:tx>
            <c:strRef>
              <c:f>'multiTimeline (55)'!$N$7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(55)'!$N$8:$N$22</c:f>
              <c:numCache>
                <c:formatCode>General</c:formatCode>
                <c:ptCount val="15"/>
                <c:pt idx="0">
                  <c:v>-0.1011690299110948</c:v>
                </c:pt>
                <c:pt idx="1">
                  <c:v>0.11845024218319611</c:v>
                </c:pt>
                <c:pt idx="2">
                  <c:v>3.320907257808367E-2</c:v>
                </c:pt>
                <c:pt idx="3">
                  <c:v>-0.10355552921216787</c:v>
                </c:pt>
                <c:pt idx="4">
                  <c:v>-1.7227810885007005E-2</c:v>
                </c:pt>
                <c:pt idx="5">
                  <c:v>8.9989264300024949E-2</c:v>
                </c:pt>
                <c:pt idx="6">
                  <c:v>4.00990170298062E-2</c:v>
                </c:pt>
                <c:pt idx="7">
                  <c:v>-1.5028425691082556E-2</c:v>
                </c:pt>
                <c:pt idx="8">
                  <c:v>4.7879630662572302E-2</c:v>
                </c:pt>
                <c:pt idx="9">
                  <c:v>-3.9232854609585109E-2</c:v>
                </c:pt>
                <c:pt idx="10">
                  <c:v>-3.7313747222903253E-2</c:v>
                </c:pt>
                <c:pt idx="11">
                  <c:v>-3.3473615986611825E-2</c:v>
                </c:pt>
                <c:pt idx="12">
                  <c:v>-0.10339525183142544</c:v>
                </c:pt>
                <c:pt idx="13">
                  <c:v>-3.0415076819708529E-2</c:v>
                </c:pt>
                <c:pt idx="14">
                  <c:v>4.2726513025185195E-2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2-4087-8914-A63B5A9CBB6A}"/>
            </c:ext>
          </c:extLst>
        </c:ser>
        <c:ser>
          <c:idx val="1"/>
          <c:order val="1"/>
          <c:tx>
            <c:strRef>
              <c:f>'multiTimeline (55)'!$O$7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(55)'!$O$8:$O$22</c:f>
              <c:numCache>
                <c:formatCode>General</c:formatCode>
                <c:ptCount val="15"/>
                <c:pt idx="0">
                  <c:v>-9.5987989846054889E-2</c:v>
                </c:pt>
                <c:pt idx="1">
                  <c:v>-2.8736953444159729E-2</c:v>
                </c:pt>
                <c:pt idx="2">
                  <c:v>-1.791229907449101E-2</c:v>
                </c:pt>
                <c:pt idx="3">
                  <c:v>-9.642870920163818E-2</c:v>
                </c:pt>
                <c:pt idx="4">
                  <c:v>-9.5465408055130554E-2</c:v>
                </c:pt>
                <c:pt idx="5">
                  <c:v>-9.4446935825502787E-2</c:v>
                </c:pt>
                <c:pt idx="6">
                  <c:v>-9.3264242815803866E-2</c:v>
                </c:pt>
                <c:pt idx="7">
                  <c:v>-9.1982385550281362E-2</c:v>
                </c:pt>
                <c:pt idx="8">
                  <c:v>-9.2708931341466141E-2</c:v>
                </c:pt>
                <c:pt idx="9">
                  <c:v>-9.3447092904276774E-2</c:v>
                </c:pt>
                <c:pt idx="10">
                  <c:v>-9.2239253146413402E-2</c:v>
                </c:pt>
                <c:pt idx="11">
                  <c:v>-9.2982354487702049E-2</c:v>
                </c:pt>
                <c:pt idx="12">
                  <c:v>-2.5183228580756778E-2</c:v>
                </c:pt>
                <c:pt idx="13">
                  <c:v>-9.4505208815321123E-2</c:v>
                </c:pt>
                <c:pt idx="14">
                  <c:v>-9.5285571785308665E-2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2-4087-8914-A63B5A9CBB6A}"/>
            </c:ext>
          </c:extLst>
        </c:ser>
        <c:ser>
          <c:idx val="2"/>
          <c:order val="2"/>
          <c:tx>
            <c:strRef>
              <c:f>'multiTimeline (55)'!$P$7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(55)'!$P$8:$P$22</c:f>
              <c:numCache>
                <c:formatCode>General</c:formatCode>
                <c:ptCount val="15"/>
                <c:pt idx="0">
                  <c:v>-2.6065740547808258E-2</c:v>
                </c:pt>
                <c:pt idx="1">
                  <c:v>-2.6243052853454969E-2</c:v>
                </c:pt>
                <c:pt idx="2">
                  <c:v>-2.6422794075066276E-2</c:v>
                </c:pt>
                <c:pt idx="3">
                  <c:v>-2.6605014466888031E-2</c:v>
                </c:pt>
                <c:pt idx="4">
                  <c:v>-2.6789765679173769E-2</c:v>
                </c:pt>
                <c:pt idx="5">
                  <c:v>-2.6977100807001098E-2</c:v>
                </c:pt>
                <c:pt idx="6">
                  <c:v>-2.7167074441146962E-2</c:v>
                </c:pt>
                <c:pt idx="7">
                  <c:v>-2.7359742721133107E-2</c:v>
                </c:pt>
                <c:pt idx="8">
                  <c:v>-2.7555163390539233E-2</c:v>
                </c:pt>
                <c:pt idx="9">
                  <c:v>-2.7753395854710296E-2</c:v>
                </c:pt>
                <c:pt idx="10">
                  <c:v>-2.7954501240966705E-2</c:v>
                </c:pt>
                <c:pt idx="11">
                  <c:v>-2.8158542461457235E-2</c:v>
                </c:pt>
                <c:pt idx="12">
                  <c:v>-2.8365584278782371E-2</c:v>
                </c:pt>
                <c:pt idx="13">
                  <c:v>-2.8575693374533775E-2</c:v>
                </c:pt>
                <c:pt idx="14">
                  <c:v>-2.8788938420905279E-2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2-4087-8914-A63B5A9CBB6A}"/>
            </c:ext>
          </c:extLst>
        </c:ser>
        <c:ser>
          <c:idx val="3"/>
          <c:order val="3"/>
          <c:tx>
            <c:strRef>
              <c:f>'multiTimeline (55)'!$Q$7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(55)'!$Q$8:$Q$22</c:f>
              <c:numCache>
                <c:formatCode>General</c:formatCode>
                <c:ptCount val="15"/>
                <c:pt idx="0">
                  <c:v>-4.8552492281435794E-2</c:v>
                </c:pt>
                <c:pt idx="1">
                  <c:v>-4.8890758691436449E-2</c:v>
                </c:pt>
                <c:pt idx="2">
                  <c:v>-4.9233772278234222E-2</c:v>
                </c:pt>
                <c:pt idx="3">
                  <c:v>-4.9581633694446639E-2</c:v>
                </c:pt>
                <c:pt idx="4">
                  <c:v>-4.9934446458837607E-2</c:v>
                </c:pt>
                <c:pt idx="5">
                  <c:v>7.213904332296503E-2</c:v>
                </c:pt>
                <c:pt idx="6">
                  <c:v>-4.7842703648003936E-2</c:v>
                </c:pt>
                <c:pt idx="7">
                  <c:v>-4.8189271999843367E-2</c:v>
                </c:pt>
                <c:pt idx="8">
                  <c:v>-4.854089850984835E-2</c:v>
                </c:pt>
                <c:pt idx="9">
                  <c:v>-4.8897694738801151E-2</c:v>
                </c:pt>
                <c:pt idx="10">
                  <c:v>-4.92597755528391E-2</c:v>
                </c:pt>
                <c:pt idx="11">
                  <c:v>9.8728434473311144E-2</c:v>
                </c:pt>
                <c:pt idx="12">
                  <c:v>-5.0000267673115266E-2</c:v>
                </c:pt>
                <c:pt idx="13">
                  <c:v>-5.0378926376601553E-2</c:v>
                </c:pt>
                <c:pt idx="14">
                  <c:v>-5.0763364735376591E-2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92-4087-8914-A63B5A9CB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040736"/>
        <c:axId val="716040080"/>
      </c:lineChart>
      <c:catAx>
        <c:axId val="716040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6040080"/>
        <c:crosses val="autoZero"/>
        <c:auto val="1"/>
        <c:lblAlgn val="ctr"/>
        <c:lblOffset val="100"/>
        <c:noMultiLvlLbl val="0"/>
      </c:catAx>
      <c:valAx>
        <c:axId val="716040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604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(55)'!$U$7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(55)'!$U$8:$U$22</c:f>
              <c:numCache>
                <c:formatCode>General</c:formatCode>
                <c:ptCount val="15"/>
                <c:pt idx="0">
                  <c:v>5.4274911263046521E-3</c:v>
                </c:pt>
                <c:pt idx="1">
                  <c:v>0.11569339800282759</c:v>
                </c:pt>
                <c:pt idx="2">
                  <c:v>6.3573583275290321E-2</c:v>
                </c:pt>
                <c:pt idx="3">
                  <c:v>1.8890122735707855E-2</c:v>
                </c:pt>
                <c:pt idx="4">
                  <c:v>-6.9013862422134128E-2</c:v>
                </c:pt>
                <c:pt idx="5">
                  <c:v>3.3203858045552238E-2</c:v>
                </c:pt>
                <c:pt idx="6">
                  <c:v>-2.6981576817943394E-2</c:v>
                </c:pt>
                <c:pt idx="7">
                  <c:v>-6.539795381954748E-2</c:v>
                </c:pt>
                <c:pt idx="8">
                  <c:v>-1.1194467297247554E-2</c:v>
                </c:pt>
                <c:pt idx="9">
                  <c:v>7.9940571086037429E-2</c:v>
                </c:pt>
                <c:pt idx="10">
                  <c:v>7.3479784859188033E-2</c:v>
                </c:pt>
                <c:pt idx="11">
                  <c:v>2.8294859820991371E-2</c:v>
                </c:pt>
                <c:pt idx="12">
                  <c:v>6.6262671706352888E-2</c:v>
                </c:pt>
                <c:pt idx="13">
                  <c:v>2.6716130838839874E-2</c:v>
                </c:pt>
                <c:pt idx="14">
                  <c:v>0.14697562437938683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C-409D-AEEC-4523428CA981}"/>
            </c:ext>
          </c:extLst>
        </c:ser>
        <c:ser>
          <c:idx val="1"/>
          <c:order val="1"/>
          <c:tx>
            <c:strRef>
              <c:f>'multiTimeline (55)'!$V$7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(55)'!$V$8:$V$22</c:f>
              <c:numCache>
                <c:formatCode>General</c:formatCode>
                <c:ptCount val="15"/>
                <c:pt idx="0">
                  <c:v>-1.588142440675281E-2</c:v>
                </c:pt>
                <c:pt idx="1">
                  <c:v>-4.2181879847921801E-2</c:v>
                </c:pt>
                <c:pt idx="2">
                  <c:v>-3.3599605370863067E-2</c:v>
                </c:pt>
                <c:pt idx="3">
                  <c:v>-7.6614369444265876E-2</c:v>
                </c:pt>
                <c:pt idx="4">
                  <c:v>-6.768789553055686E-2</c:v>
                </c:pt>
                <c:pt idx="5">
                  <c:v>-0.14637002055661691</c:v>
                </c:pt>
                <c:pt idx="6">
                  <c:v>-0.17020306963590145</c:v>
                </c:pt>
                <c:pt idx="7">
                  <c:v>-7.7109031533710723E-2</c:v>
                </c:pt>
                <c:pt idx="8">
                  <c:v>-9.9522208522975178E-2</c:v>
                </c:pt>
                <c:pt idx="9">
                  <c:v>-0.16679550275092783</c:v>
                </c:pt>
                <c:pt idx="10">
                  <c:v>-0.15447723885997186</c:v>
                </c:pt>
                <c:pt idx="11">
                  <c:v>-5.6443863308944742E-2</c:v>
                </c:pt>
                <c:pt idx="12">
                  <c:v>-7.3481355939459786E-2</c:v>
                </c:pt>
                <c:pt idx="13">
                  <c:v>-0.16773131302336972</c:v>
                </c:pt>
                <c:pt idx="14">
                  <c:v>-0.15599018913640916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C-409D-AEEC-4523428CA981}"/>
            </c:ext>
          </c:extLst>
        </c:ser>
        <c:ser>
          <c:idx val="2"/>
          <c:order val="2"/>
          <c:tx>
            <c:strRef>
              <c:f>'multiTimeline (55)'!$W$7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(55)'!$W$8:$W$22</c:f>
              <c:numCache>
                <c:formatCode>General</c:formatCode>
                <c:ptCount val="15"/>
                <c:pt idx="0">
                  <c:v>-6.3548980974612063E-2</c:v>
                </c:pt>
                <c:pt idx="1">
                  <c:v>-6.4016937647484756E-2</c:v>
                </c:pt>
                <c:pt idx="2">
                  <c:v>-6.4491861281204488E-2</c:v>
                </c:pt>
                <c:pt idx="3">
                  <c:v>-6.4973909174472516E-2</c:v>
                </c:pt>
                <c:pt idx="4">
                  <c:v>-6.546324341376375E-2</c:v>
                </c:pt>
                <c:pt idx="5">
                  <c:v>-6.5960031057518159E-2</c:v>
                </c:pt>
                <c:pt idx="6">
                  <c:v>-6.6464444328928951E-2</c:v>
                </c:pt>
                <c:pt idx="7">
                  <c:v>-6.6976660817804984E-2</c:v>
                </c:pt>
                <c:pt idx="8">
                  <c:v>-6.7496863692007955E-2</c:v>
                </c:pt>
                <c:pt idx="9">
                  <c:v>-6.8025241919000765E-2</c:v>
                </c:pt>
                <c:pt idx="10">
                  <c:v>-6.856199049807965E-2</c:v>
                </c:pt>
                <c:pt idx="11">
                  <c:v>-6.9107310703895641E-2</c:v>
                </c:pt>
                <c:pt idx="12">
                  <c:v>-6.9661410341915475E-2</c:v>
                </c:pt>
                <c:pt idx="13">
                  <c:v>-7.0224504016510397E-2</c:v>
                </c:pt>
                <c:pt idx="14">
                  <c:v>-7.0796813412412882E-2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0C-409D-AEEC-4523428CA981}"/>
            </c:ext>
          </c:extLst>
        </c:ser>
        <c:ser>
          <c:idx val="3"/>
          <c:order val="3"/>
          <c:tx>
            <c:strRef>
              <c:f>'multiTimeline (55)'!$X$7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(55)'!$X$8:$X$22</c:f>
              <c:numCache>
                <c:formatCode>General</c:formatCode>
                <c:ptCount val="15"/>
                <c:pt idx="0">
                  <c:v>6.3541508704910016E-2</c:v>
                </c:pt>
                <c:pt idx="1">
                  <c:v>0.11511168411439175</c:v>
                </c:pt>
                <c:pt idx="2">
                  <c:v>-1.5105974561805098E-2</c:v>
                </c:pt>
                <c:pt idx="3">
                  <c:v>1.7771205868707196E-3</c:v>
                </c:pt>
                <c:pt idx="4">
                  <c:v>-0.1052073431293342</c:v>
                </c:pt>
                <c:pt idx="5">
                  <c:v>-6.7878469890352663E-2</c:v>
                </c:pt>
                <c:pt idx="6">
                  <c:v>-6.5254031061821646E-3</c:v>
                </c:pt>
                <c:pt idx="7">
                  <c:v>-1.7507434458934108E-2</c:v>
                </c:pt>
                <c:pt idx="8">
                  <c:v>-3.3245143956976565E-2</c:v>
                </c:pt>
                <c:pt idx="9">
                  <c:v>-5.8378202874830191E-2</c:v>
                </c:pt>
                <c:pt idx="10">
                  <c:v>-1.9930255891702303E-2</c:v>
                </c:pt>
                <c:pt idx="11">
                  <c:v>-2.9742024025022188E-2</c:v>
                </c:pt>
                <c:pt idx="12">
                  <c:v>-1.8944555447917542E-3</c:v>
                </c:pt>
                <c:pt idx="13">
                  <c:v>2.6914341651628194E-2</c:v>
                </c:pt>
                <c:pt idx="14">
                  <c:v>-2.2496688137498347E-2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20C-409D-AEEC-4523428CA9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0293616"/>
        <c:axId val="640294600"/>
      </c:lineChart>
      <c:catAx>
        <c:axId val="640293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294600"/>
        <c:crosses val="autoZero"/>
        <c:auto val="1"/>
        <c:lblAlgn val="ctr"/>
        <c:lblOffset val="100"/>
        <c:noMultiLvlLbl val="0"/>
      </c:catAx>
      <c:valAx>
        <c:axId val="640294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293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'npi vs cases'!$G$3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CC"/>
            </a:solidFill>
            <a:ln>
              <a:noFill/>
            </a:ln>
            <a:effectLst/>
          </c:spPr>
          <c:invertIfNegative val="0"/>
          <c:cat>
            <c:numRef>
              <c:f>'npi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58-42EB-86B6-70DE88E69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5569408"/>
        <c:axId val="55567872"/>
      </c:barChart>
      <c:lineChart>
        <c:grouping val="standard"/>
        <c:varyColors val="0"/>
        <c:ser>
          <c:idx val="0"/>
          <c:order val="0"/>
          <c:tx>
            <c:strRef>
              <c:f>'npi vs cases'!$B$3</c:f>
              <c:strCache>
                <c:ptCount val="1"/>
                <c:pt idx="0">
                  <c:v>mask: (Daman and Diu)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'npi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28</c:v>
                </c:pt>
                <c:pt idx="25">
                  <c:v>38</c:v>
                </c:pt>
                <c:pt idx="26">
                  <c:v>0</c:v>
                </c:pt>
                <c:pt idx="27">
                  <c:v>31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28</c:v>
                </c:pt>
                <c:pt idx="35">
                  <c:v>0</c:v>
                </c:pt>
                <c:pt idx="36">
                  <c:v>29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28</c:v>
                </c:pt>
                <c:pt idx="64">
                  <c:v>29</c:v>
                </c:pt>
                <c:pt idx="65">
                  <c:v>27</c:v>
                </c:pt>
                <c:pt idx="66">
                  <c:v>0</c:v>
                </c:pt>
                <c:pt idx="67">
                  <c:v>0</c:v>
                </c:pt>
                <c:pt idx="68">
                  <c:v>28</c:v>
                </c:pt>
                <c:pt idx="69">
                  <c:v>0</c:v>
                </c:pt>
                <c:pt idx="70">
                  <c:v>0</c:v>
                </c:pt>
                <c:pt idx="71">
                  <c:v>30</c:v>
                </c:pt>
                <c:pt idx="72">
                  <c:v>0</c:v>
                </c:pt>
                <c:pt idx="73">
                  <c:v>31</c:v>
                </c:pt>
                <c:pt idx="74">
                  <c:v>37</c:v>
                </c:pt>
                <c:pt idx="75">
                  <c:v>29</c:v>
                </c:pt>
                <c:pt idx="76">
                  <c:v>0</c:v>
                </c:pt>
                <c:pt idx="77">
                  <c:v>43</c:v>
                </c:pt>
                <c:pt idx="78">
                  <c:v>0</c:v>
                </c:pt>
                <c:pt idx="79">
                  <c:v>27</c:v>
                </c:pt>
                <c:pt idx="80">
                  <c:v>29</c:v>
                </c:pt>
                <c:pt idx="81">
                  <c:v>34</c:v>
                </c:pt>
                <c:pt idx="82">
                  <c:v>0</c:v>
                </c:pt>
                <c:pt idx="83">
                  <c:v>28</c:v>
                </c:pt>
                <c:pt idx="84">
                  <c:v>0</c:v>
                </c:pt>
                <c:pt idx="85">
                  <c:v>32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31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95</c:v>
                </c:pt>
                <c:pt idx="99">
                  <c:v>33</c:v>
                </c:pt>
                <c:pt idx="100">
                  <c:v>0</c:v>
                </c:pt>
                <c:pt idx="101">
                  <c:v>0</c:v>
                </c:pt>
                <c:pt idx="102">
                  <c:v>38</c:v>
                </c:pt>
                <c:pt idx="103">
                  <c:v>0</c:v>
                </c:pt>
                <c:pt idx="104">
                  <c:v>59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32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26</c:v>
                </c:pt>
                <c:pt idx="121">
                  <c:v>0</c:v>
                </c:pt>
                <c:pt idx="122">
                  <c:v>0</c:v>
                </c:pt>
                <c:pt idx="123">
                  <c:v>30</c:v>
                </c:pt>
                <c:pt idx="124">
                  <c:v>61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32</c:v>
                </c:pt>
                <c:pt idx="130">
                  <c:v>32</c:v>
                </c:pt>
                <c:pt idx="131">
                  <c:v>0</c:v>
                </c:pt>
                <c:pt idx="132">
                  <c:v>30</c:v>
                </c:pt>
                <c:pt idx="133">
                  <c:v>28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31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38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31</c:v>
                </c:pt>
                <c:pt idx="147">
                  <c:v>27</c:v>
                </c:pt>
                <c:pt idx="148">
                  <c:v>31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58-42EB-86B6-70DE88E697A1}"/>
            </c:ext>
          </c:extLst>
        </c:ser>
        <c:ser>
          <c:idx val="1"/>
          <c:order val="1"/>
          <c:tx>
            <c:strRef>
              <c:f>'npi vs cases'!$C$3</c:f>
              <c:strCache>
                <c:ptCount val="1"/>
                <c:pt idx="0">
                  <c:v>sanitizer: (Daman and Diu)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'npi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27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</c:v>
                </c:pt>
                <c:pt idx="65">
                  <c:v>0</c:v>
                </c:pt>
                <c:pt idx="66">
                  <c:v>32</c:v>
                </c:pt>
                <c:pt idx="67">
                  <c:v>0</c:v>
                </c:pt>
                <c:pt idx="68">
                  <c:v>28</c:v>
                </c:pt>
                <c:pt idx="69">
                  <c:v>0</c:v>
                </c:pt>
                <c:pt idx="70">
                  <c:v>26</c:v>
                </c:pt>
                <c:pt idx="71">
                  <c:v>30</c:v>
                </c:pt>
                <c:pt idx="72">
                  <c:v>0</c:v>
                </c:pt>
                <c:pt idx="73">
                  <c:v>29</c:v>
                </c:pt>
                <c:pt idx="74">
                  <c:v>49</c:v>
                </c:pt>
                <c:pt idx="75">
                  <c:v>29</c:v>
                </c:pt>
                <c:pt idx="76">
                  <c:v>38</c:v>
                </c:pt>
                <c:pt idx="77">
                  <c:v>29</c:v>
                </c:pt>
                <c:pt idx="78">
                  <c:v>31</c:v>
                </c:pt>
                <c:pt idx="79">
                  <c:v>27</c:v>
                </c:pt>
                <c:pt idx="80">
                  <c:v>48</c:v>
                </c:pt>
                <c:pt idx="81">
                  <c:v>100</c:v>
                </c:pt>
                <c:pt idx="82">
                  <c:v>53</c:v>
                </c:pt>
                <c:pt idx="83">
                  <c:v>31</c:v>
                </c:pt>
                <c:pt idx="84">
                  <c:v>40</c:v>
                </c:pt>
                <c:pt idx="85">
                  <c:v>31</c:v>
                </c:pt>
                <c:pt idx="86">
                  <c:v>29</c:v>
                </c:pt>
                <c:pt idx="87">
                  <c:v>31</c:v>
                </c:pt>
                <c:pt idx="88">
                  <c:v>0</c:v>
                </c:pt>
                <c:pt idx="89">
                  <c:v>30</c:v>
                </c:pt>
                <c:pt idx="90">
                  <c:v>0</c:v>
                </c:pt>
                <c:pt idx="91">
                  <c:v>29</c:v>
                </c:pt>
                <c:pt idx="92">
                  <c:v>32</c:v>
                </c:pt>
                <c:pt idx="93">
                  <c:v>0</c:v>
                </c:pt>
                <c:pt idx="94">
                  <c:v>31</c:v>
                </c:pt>
                <c:pt idx="95">
                  <c:v>0</c:v>
                </c:pt>
                <c:pt idx="96">
                  <c:v>32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34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33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26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28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29</c:v>
                </c:pt>
                <c:pt idx="143">
                  <c:v>0</c:v>
                </c:pt>
                <c:pt idx="144">
                  <c:v>0</c:v>
                </c:pt>
                <c:pt idx="145">
                  <c:v>35</c:v>
                </c:pt>
                <c:pt idx="146">
                  <c:v>31</c:v>
                </c:pt>
                <c:pt idx="147">
                  <c:v>26</c:v>
                </c:pt>
                <c:pt idx="148">
                  <c:v>25</c:v>
                </c:pt>
                <c:pt idx="149">
                  <c:v>0</c:v>
                </c:pt>
                <c:pt idx="150">
                  <c:v>28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58-42EB-86B6-70DE88E697A1}"/>
            </c:ext>
          </c:extLst>
        </c:ser>
        <c:ser>
          <c:idx val="2"/>
          <c:order val="2"/>
          <c:tx>
            <c:strRef>
              <c:f>'npi vs cases'!$D$3</c:f>
              <c:strCache>
                <c:ptCount val="1"/>
                <c:pt idx="0">
                  <c:v>Social distancing: (Daman and Diu)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'npi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58-42EB-86B6-70DE88E697A1}"/>
            </c:ext>
          </c:extLst>
        </c:ser>
        <c:ser>
          <c:idx val="3"/>
          <c:order val="3"/>
          <c:tx>
            <c:strRef>
              <c:f>'npi vs cases'!$E$3</c:f>
              <c:strCache>
                <c:ptCount val="1"/>
                <c:pt idx="0">
                  <c:v>hand wash: (Daman and Diu)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'npi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28</c:v>
                </c:pt>
                <c:pt idx="81">
                  <c:v>34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58-42EB-86B6-70DE88E697A1}"/>
            </c:ext>
          </c:extLst>
        </c:ser>
        <c:ser>
          <c:idx val="4"/>
          <c:order val="4"/>
          <c:tx>
            <c:strRef>
              <c:f>'npi vs cases'!$F$3</c:f>
              <c:strCache>
                <c:ptCount val="1"/>
                <c:pt idx="0">
                  <c:v>soap: (Daman and Diu)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'npi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29</c:v>
                </c:pt>
                <c:pt idx="68">
                  <c:v>0</c:v>
                </c:pt>
                <c:pt idx="69">
                  <c:v>40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31</c:v>
                </c:pt>
                <c:pt idx="74">
                  <c:v>0</c:v>
                </c:pt>
                <c:pt idx="75">
                  <c:v>33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28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36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26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30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31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58-42EB-86B6-70DE88E69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56352"/>
        <c:axId val="55566336"/>
      </c:lineChart>
      <c:dateAx>
        <c:axId val="5555635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566336"/>
        <c:crosses val="autoZero"/>
        <c:auto val="1"/>
        <c:lblOffset val="100"/>
        <c:baseTimeUnit val="days"/>
      </c:dateAx>
      <c:valAx>
        <c:axId val="5556633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556352"/>
        <c:crosses val="autoZero"/>
        <c:crossBetween val="between"/>
      </c:valAx>
      <c:valAx>
        <c:axId val="55567872"/>
        <c:scaling>
          <c:orientation val="minMax"/>
          <c:max val="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CC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569408"/>
        <c:crosses val="max"/>
        <c:crossBetween val="between"/>
        <c:majorUnit val="1"/>
      </c:valAx>
      <c:dateAx>
        <c:axId val="55569408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556787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terms vs testing'!$F$3</c:f>
              <c:strCache>
                <c:ptCount val="1"/>
                <c:pt idx="0">
                  <c:v>tests</c:v>
                </c:pt>
              </c:strCache>
            </c:strRef>
          </c:tx>
          <c:spPr>
            <a:solidFill>
              <a:srgbClr val="FF0066"/>
            </a:solidFill>
            <a:ln cmpd="dbl">
              <a:solidFill>
                <a:srgbClr val="FF0066"/>
              </a:solidFill>
            </a:ln>
            <a:effectLst/>
          </c:spPr>
          <c:invertIfNegative val="0"/>
          <c:cat>
            <c:numRef>
              <c:f>'graph corona terms vs testing'!$A$4:$A$155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terms vs testing'!$F$4:$F$155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1050</c:v>
                </c:pt>
                <c:pt idx="79">
                  <c:v>1229</c:v>
                </c:pt>
                <c:pt idx="80">
                  <c:v>1506</c:v>
                </c:pt>
                <c:pt idx="81">
                  <c:v>1216</c:v>
                </c:pt>
                <c:pt idx="82">
                  <c:v>2580</c:v>
                </c:pt>
                <c:pt idx="83">
                  <c:v>1987</c:v>
                </c:pt>
                <c:pt idx="84">
                  <c:v>2450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4346</c:v>
                </c:pt>
                <c:pt idx="91">
                  <c:v>5163</c:v>
                </c:pt>
                <c:pt idx="92">
                  <c:v>7900</c:v>
                </c:pt>
                <c:pt idx="93">
                  <c:v>13394</c:v>
                </c:pt>
                <c:pt idx="94">
                  <c:v>10705</c:v>
                </c:pt>
                <c:pt idx="95">
                  <c:v>9584</c:v>
                </c:pt>
                <c:pt idx="96">
                  <c:v>11534</c:v>
                </c:pt>
                <c:pt idx="97">
                  <c:v>12947</c:v>
                </c:pt>
                <c:pt idx="98">
                  <c:v>13904</c:v>
                </c:pt>
                <c:pt idx="99">
                  <c:v>16991</c:v>
                </c:pt>
                <c:pt idx="100">
                  <c:v>16420</c:v>
                </c:pt>
                <c:pt idx="101">
                  <c:v>18044</c:v>
                </c:pt>
                <c:pt idx="102">
                  <c:v>16374</c:v>
                </c:pt>
                <c:pt idx="103">
                  <c:v>21806</c:v>
                </c:pt>
                <c:pt idx="104">
                  <c:v>27339</c:v>
                </c:pt>
                <c:pt idx="105">
                  <c:v>29706</c:v>
                </c:pt>
                <c:pt idx="106">
                  <c:v>28357</c:v>
                </c:pt>
                <c:pt idx="107">
                  <c:v>32167</c:v>
                </c:pt>
                <c:pt idx="108">
                  <c:v>37000</c:v>
                </c:pt>
                <c:pt idx="109">
                  <c:v>29463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41247</c:v>
                </c:pt>
                <c:pt idx="115">
                  <c:v>38168</c:v>
                </c:pt>
                <c:pt idx="116">
                  <c:v>45352</c:v>
                </c:pt>
                <c:pt idx="117">
                  <c:v>40510</c:v>
                </c:pt>
                <c:pt idx="118">
                  <c:v>50914</c:v>
                </c:pt>
                <c:pt idx="119">
                  <c:v>54031</c:v>
                </c:pt>
                <c:pt idx="120">
                  <c:v>59437</c:v>
                </c:pt>
                <c:pt idx="121">
                  <c:v>72453</c:v>
                </c:pt>
                <c:pt idx="122">
                  <c:v>73709</c:v>
                </c:pt>
                <c:pt idx="123">
                  <c:v>70087</c:v>
                </c:pt>
                <c:pt idx="124">
                  <c:v>60783</c:v>
                </c:pt>
                <c:pt idx="125">
                  <c:v>84713</c:v>
                </c:pt>
                <c:pt idx="126">
                  <c:v>84835</c:v>
                </c:pt>
                <c:pt idx="127">
                  <c:v>80632</c:v>
                </c:pt>
                <c:pt idx="128">
                  <c:v>80375</c:v>
                </c:pt>
                <c:pt idx="129">
                  <c:v>85425</c:v>
                </c:pt>
                <c:pt idx="130">
                  <c:v>85824</c:v>
                </c:pt>
                <c:pt idx="131">
                  <c:v>64651</c:v>
                </c:pt>
                <c:pt idx="132">
                  <c:v>85891</c:v>
                </c:pt>
                <c:pt idx="133">
                  <c:v>94671</c:v>
                </c:pt>
                <c:pt idx="134">
                  <c:v>92791</c:v>
                </c:pt>
                <c:pt idx="135">
                  <c:v>92911</c:v>
                </c:pt>
                <c:pt idx="136">
                  <c:v>94325</c:v>
                </c:pt>
                <c:pt idx="137">
                  <c:v>93365</c:v>
                </c:pt>
                <c:pt idx="138">
                  <c:v>75150</c:v>
                </c:pt>
                <c:pt idx="139">
                  <c:v>101475</c:v>
                </c:pt>
                <c:pt idx="140">
                  <c:v>108121</c:v>
                </c:pt>
                <c:pt idx="141">
                  <c:v>103532</c:v>
                </c:pt>
                <c:pt idx="142">
                  <c:v>103514</c:v>
                </c:pt>
                <c:pt idx="143">
                  <c:v>115364</c:v>
                </c:pt>
                <c:pt idx="144">
                  <c:v>108623</c:v>
                </c:pt>
                <c:pt idx="145">
                  <c:v>90170</c:v>
                </c:pt>
                <c:pt idx="146">
                  <c:v>92528</c:v>
                </c:pt>
                <c:pt idx="147">
                  <c:v>116041</c:v>
                </c:pt>
                <c:pt idx="148">
                  <c:v>119976</c:v>
                </c:pt>
                <c:pt idx="149">
                  <c:v>121702</c:v>
                </c:pt>
                <c:pt idx="150">
                  <c:v>127761</c:v>
                </c:pt>
                <c:pt idx="151">
                  <c:v>125428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F-41B9-9F11-7925CB2F6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6185600"/>
        <c:axId val="75753728"/>
      </c:barChart>
      <c:lineChart>
        <c:grouping val="standard"/>
        <c:varyColors val="0"/>
        <c:ser>
          <c:idx val="0"/>
          <c:order val="0"/>
          <c:tx>
            <c:strRef>
              <c:f>'graph corona terms vs testing'!$B$3</c:f>
              <c:strCache>
                <c:ptCount val="1"/>
                <c:pt idx="0">
                  <c:v>Coronavirus: (India)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terms vs testing'!$A$4:$A$155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terms vs testing'!$B$4:$B$155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7</c:v>
                </c:pt>
                <c:pt idx="29">
                  <c:v>10</c:v>
                </c:pt>
                <c:pt idx="30">
                  <c:v>10</c:v>
                </c:pt>
                <c:pt idx="31">
                  <c:v>8</c:v>
                </c:pt>
                <c:pt idx="32">
                  <c:v>7</c:v>
                </c:pt>
                <c:pt idx="33">
                  <c:v>8</c:v>
                </c:pt>
                <c:pt idx="34">
                  <c:v>7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4</c:v>
                </c:pt>
                <c:pt idx="42">
                  <c:v>4</c:v>
                </c:pt>
                <c:pt idx="43">
                  <c:v>5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4</c:v>
                </c:pt>
                <c:pt idx="60">
                  <c:v>4</c:v>
                </c:pt>
                <c:pt idx="61">
                  <c:v>9</c:v>
                </c:pt>
                <c:pt idx="62">
                  <c:v>19</c:v>
                </c:pt>
                <c:pt idx="63">
                  <c:v>27</c:v>
                </c:pt>
                <c:pt idx="64">
                  <c:v>23</c:v>
                </c:pt>
                <c:pt idx="65">
                  <c:v>18</c:v>
                </c:pt>
                <c:pt idx="66">
                  <c:v>15</c:v>
                </c:pt>
                <c:pt idx="67">
                  <c:v>14</c:v>
                </c:pt>
                <c:pt idx="68">
                  <c:v>17</c:v>
                </c:pt>
                <c:pt idx="69">
                  <c:v>19</c:v>
                </c:pt>
                <c:pt idx="70">
                  <c:v>22</c:v>
                </c:pt>
                <c:pt idx="71">
                  <c:v>27</c:v>
                </c:pt>
                <c:pt idx="72">
                  <c:v>34</c:v>
                </c:pt>
                <c:pt idx="73">
                  <c:v>35</c:v>
                </c:pt>
                <c:pt idx="74">
                  <c:v>36</c:v>
                </c:pt>
                <c:pt idx="75">
                  <c:v>40</c:v>
                </c:pt>
                <c:pt idx="76">
                  <c:v>42</c:v>
                </c:pt>
                <c:pt idx="77">
                  <c:v>44</c:v>
                </c:pt>
                <c:pt idx="78">
                  <c:v>78</c:v>
                </c:pt>
                <c:pt idx="79">
                  <c:v>67</c:v>
                </c:pt>
                <c:pt idx="80">
                  <c:v>76</c:v>
                </c:pt>
                <c:pt idx="81">
                  <c:v>80</c:v>
                </c:pt>
                <c:pt idx="82">
                  <c:v>85</c:v>
                </c:pt>
                <c:pt idx="83">
                  <c:v>83</c:v>
                </c:pt>
                <c:pt idx="84">
                  <c:v>93</c:v>
                </c:pt>
                <c:pt idx="85">
                  <c:v>92</c:v>
                </c:pt>
                <c:pt idx="86">
                  <c:v>100</c:v>
                </c:pt>
                <c:pt idx="87">
                  <c:v>98</c:v>
                </c:pt>
                <c:pt idx="88">
                  <c:v>94</c:v>
                </c:pt>
                <c:pt idx="89">
                  <c:v>77</c:v>
                </c:pt>
                <c:pt idx="90">
                  <c:v>75</c:v>
                </c:pt>
                <c:pt idx="91">
                  <c:v>70</c:v>
                </c:pt>
                <c:pt idx="92">
                  <c:v>68</c:v>
                </c:pt>
                <c:pt idx="93">
                  <c:v>84</c:v>
                </c:pt>
                <c:pt idx="94">
                  <c:v>82</c:v>
                </c:pt>
                <c:pt idx="95">
                  <c:v>79</c:v>
                </c:pt>
                <c:pt idx="96">
                  <c:v>57</c:v>
                </c:pt>
                <c:pt idx="97">
                  <c:v>54</c:v>
                </c:pt>
                <c:pt idx="98">
                  <c:v>52</c:v>
                </c:pt>
                <c:pt idx="99">
                  <c:v>52</c:v>
                </c:pt>
                <c:pt idx="100">
                  <c:v>53</c:v>
                </c:pt>
                <c:pt idx="101">
                  <c:v>53</c:v>
                </c:pt>
                <c:pt idx="102">
                  <c:v>52</c:v>
                </c:pt>
                <c:pt idx="103">
                  <c:v>72</c:v>
                </c:pt>
                <c:pt idx="104">
                  <c:v>47</c:v>
                </c:pt>
                <c:pt idx="105">
                  <c:v>65</c:v>
                </c:pt>
                <c:pt idx="106">
                  <c:v>64</c:v>
                </c:pt>
                <c:pt idx="107">
                  <c:v>63</c:v>
                </c:pt>
                <c:pt idx="108">
                  <c:v>67</c:v>
                </c:pt>
                <c:pt idx="109">
                  <c:v>63</c:v>
                </c:pt>
                <c:pt idx="110">
                  <c:v>39</c:v>
                </c:pt>
                <c:pt idx="111">
                  <c:v>39</c:v>
                </c:pt>
                <c:pt idx="112">
                  <c:v>41</c:v>
                </c:pt>
                <c:pt idx="113">
                  <c:v>59</c:v>
                </c:pt>
                <c:pt idx="114">
                  <c:v>57</c:v>
                </c:pt>
                <c:pt idx="115">
                  <c:v>39</c:v>
                </c:pt>
                <c:pt idx="116">
                  <c:v>38</c:v>
                </c:pt>
                <c:pt idx="117">
                  <c:v>35</c:v>
                </c:pt>
                <c:pt idx="118">
                  <c:v>33</c:v>
                </c:pt>
                <c:pt idx="119">
                  <c:v>31</c:v>
                </c:pt>
                <c:pt idx="120">
                  <c:v>29</c:v>
                </c:pt>
                <c:pt idx="121">
                  <c:v>33</c:v>
                </c:pt>
                <c:pt idx="122">
                  <c:v>30</c:v>
                </c:pt>
                <c:pt idx="123">
                  <c:v>33</c:v>
                </c:pt>
                <c:pt idx="124">
                  <c:v>30</c:v>
                </c:pt>
                <c:pt idx="125">
                  <c:v>32</c:v>
                </c:pt>
                <c:pt idx="126">
                  <c:v>33</c:v>
                </c:pt>
                <c:pt idx="127">
                  <c:v>30</c:v>
                </c:pt>
                <c:pt idx="128">
                  <c:v>29</c:v>
                </c:pt>
                <c:pt idx="129">
                  <c:v>30</c:v>
                </c:pt>
                <c:pt idx="130">
                  <c:v>30</c:v>
                </c:pt>
                <c:pt idx="131">
                  <c:v>28</c:v>
                </c:pt>
                <c:pt idx="132">
                  <c:v>27</c:v>
                </c:pt>
                <c:pt idx="133">
                  <c:v>25</c:v>
                </c:pt>
                <c:pt idx="134">
                  <c:v>26</c:v>
                </c:pt>
                <c:pt idx="135">
                  <c:v>26</c:v>
                </c:pt>
                <c:pt idx="136">
                  <c:v>26</c:v>
                </c:pt>
                <c:pt idx="137">
                  <c:v>28</c:v>
                </c:pt>
                <c:pt idx="138">
                  <c:v>25</c:v>
                </c:pt>
                <c:pt idx="139">
                  <c:v>23</c:v>
                </c:pt>
                <c:pt idx="140">
                  <c:v>17</c:v>
                </c:pt>
                <c:pt idx="141">
                  <c:v>18</c:v>
                </c:pt>
                <c:pt idx="142">
                  <c:v>18</c:v>
                </c:pt>
                <c:pt idx="143">
                  <c:v>19</c:v>
                </c:pt>
                <c:pt idx="144">
                  <c:v>19</c:v>
                </c:pt>
                <c:pt idx="145">
                  <c:v>19</c:v>
                </c:pt>
                <c:pt idx="146">
                  <c:v>17</c:v>
                </c:pt>
                <c:pt idx="147">
                  <c:v>17</c:v>
                </c:pt>
                <c:pt idx="148">
                  <c:v>18</c:v>
                </c:pt>
                <c:pt idx="149">
                  <c:v>18</c:v>
                </c:pt>
                <c:pt idx="150">
                  <c:v>19</c:v>
                </c:pt>
                <c:pt idx="15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F-41B9-9F11-7925CB2F65AA}"/>
            </c:ext>
          </c:extLst>
        </c:ser>
        <c:ser>
          <c:idx val="1"/>
          <c:order val="1"/>
          <c:tx>
            <c:strRef>
              <c:f>'graph corona terms vs testing'!$C$3</c:f>
              <c:strCache>
                <c:ptCount val="1"/>
                <c:pt idx="0">
                  <c:v>Corona: (India)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terms vs testing'!$A$4:$A$155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terms vs testing'!$C$4:$C$155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3</c:v>
                </c:pt>
                <c:pt idx="62">
                  <c:v>8</c:v>
                </c:pt>
                <c:pt idx="63">
                  <c:v>13</c:v>
                </c:pt>
                <c:pt idx="64">
                  <c:v>11</c:v>
                </c:pt>
                <c:pt idx="65">
                  <c:v>8</c:v>
                </c:pt>
                <c:pt idx="66">
                  <c:v>7</c:v>
                </c:pt>
                <c:pt idx="67">
                  <c:v>6</c:v>
                </c:pt>
                <c:pt idx="68">
                  <c:v>8</c:v>
                </c:pt>
                <c:pt idx="69">
                  <c:v>9</c:v>
                </c:pt>
                <c:pt idx="70">
                  <c:v>11</c:v>
                </c:pt>
                <c:pt idx="71">
                  <c:v>13</c:v>
                </c:pt>
                <c:pt idx="72">
                  <c:v>18</c:v>
                </c:pt>
                <c:pt idx="73">
                  <c:v>18</c:v>
                </c:pt>
                <c:pt idx="74">
                  <c:v>20</c:v>
                </c:pt>
                <c:pt idx="75">
                  <c:v>23</c:v>
                </c:pt>
                <c:pt idx="76">
                  <c:v>25</c:v>
                </c:pt>
                <c:pt idx="77">
                  <c:v>27</c:v>
                </c:pt>
                <c:pt idx="78">
                  <c:v>34</c:v>
                </c:pt>
                <c:pt idx="79">
                  <c:v>44</c:v>
                </c:pt>
                <c:pt idx="80">
                  <c:v>51</c:v>
                </c:pt>
                <c:pt idx="81">
                  <c:v>54</c:v>
                </c:pt>
                <c:pt idx="82">
                  <c:v>61</c:v>
                </c:pt>
                <c:pt idx="83">
                  <c:v>58</c:v>
                </c:pt>
                <c:pt idx="84">
                  <c:v>55</c:v>
                </c:pt>
                <c:pt idx="85">
                  <c:v>53</c:v>
                </c:pt>
                <c:pt idx="86">
                  <c:v>57</c:v>
                </c:pt>
                <c:pt idx="87">
                  <c:v>59</c:v>
                </c:pt>
                <c:pt idx="88">
                  <c:v>53</c:v>
                </c:pt>
                <c:pt idx="89">
                  <c:v>43</c:v>
                </c:pt>
                <c:pt idx="90">
                  <c:v>42</c:v>
                </c:pt>
                <c:pt idx="91">
                  <c:v>40</c:v>
                </c:pt>
                <c:pt idx="92">
                  <c:v>39</c:v>
                </c:pt>
                <c:pt idx="93">
                  <c:v>35</c:v>
                </c:pt>
                <c:pt idx="94">
                  <c:v>36</c:v>
                </c:pt>
                <c:pt idx="95">
                  <c:v>36</c:v>
                </c:pt>
                <c:pt idx="96">
                  <c:v>35</c:v>
                </c:pt>
                <c:pt idx="97">
                  <c:v>31</c:v>
                </c:pt>
                <c:pt idx="98">
                  <c:v>31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30</c:v>
                </c:pt>
                <c:pt idx="103">
                  <c:v>29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29</c:v>
                </c:pt>
                <c:pt idx="110">
                  <c:v>26</c:v>
                </c:pt>
                <c:pt idx="111">
                  <c:v>26</c:v>
                </c:pt>
                <c:pt idx="112">
                  <c:v>25</c:v>
                </c:pt>
                <c:pt idx="113">
                  <c:v>25</c:v>
                </c:pt>
                <c:pt idx="114">
                  <c:v>25</c:v>
                </c:pt>
                <c:pt idx="115">
                  <c:v>26</c:v>
                </c:pt>
                <c:pt idx="116">
                  <c:v>26</c:v>
                </c:pt>
                <c:pt idx="117">
                  <c:v>24</c:v>
                </c:pt>
                <c:pt idx="118">
                  <c:v>22</c:v>
                </c:pt>
                <c:pt idx="119">
                  <c:v>22</c:v>
                </c:pt>
                <c:pt idx="120">
                  <c:v>21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22</c:v>
                </c:pt>
                <c:pt idx="125">
                  <c:v>24</c:v>
                </c:pt>
                <c:pt idx="126">
                  <c:v>23</c:v>
                </c:pt>
                <c:pt idx="127">
                  <c:v>23</c:v>
                </c:pt>
                <c:pt idx="128">
                  <c:v>22</c:v>
                </c:pt>
                <c:pt idx="129">
                  <c:v>22</c:v>
                </c:pt>
                <c:pt idx="130">
                  <c:v>22</c:v>
                </c:pt>
                <c:pt idx="131">
                  <c:v>21</c:v>
                </c:pt>
                <c:pt idx="132">
                  <c:v>19</c:v>
                </c:pt>
                <c:pt idx="133">
                  <c:v>17</c:v>
                </c:pt>
                <c:pt idx="134">
                  <c:v>18</c:v>
                </c:pt>
                <c:pt idx="135">
                  <c:v>18</c:v>
                </c:pt>
                <c:pt idx="136">
                  <c:v>19</c:v>
                </c:pt>
                <c:pt idx="137">
                  <c:v>20</c:v>
                </c:pt>
                <c:pt idx="138">
                  <c:v>19</c:v>
                </c:pt>
                <c:pt idx="139">
                  <c:v>19</c:v>
                </c:pt>
                <c:pt idx="140">
                  <c:v>17</c:v>
                </c:pt>
                <c:pt idx="141">
                  <c:v>17</c:v>
                </c:pt>
                <c:pt idx="142">
                  <c:v>16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15</c:v>
                </c:pt>
                <c:pt idx="147">
                  <c:v>14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F-41B9-9F11-7925CB2F65AA}"/>
            </c:ext>
          </c:extLst>
        </c:ser>
        <c:ser>
          <c:idx val="2"/>
          <c:order val="2"/>
          <c:tx>
            <c:strRef>
              <c:f>'graph corona terms vs testing'!$D$3</c:f>
              <c:strCache>
                <c:ptCount val="1"/>
                <c:pt idx="0">
                  <c:v>Covid 19: (India)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terms vs testing'!$A$4:$A$155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terms vs testing'!$D$4:$D$155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4</c:v>
                </c:pt>
                <c:pt idx="78">
                  <c:v>5</c:v>
                </c:pt>
                <c:pt idx="79">
                  <c:v>6</c:v>
                </c:pt>
                <c:pt idx="80">
                  <c:v>8</c:v>
                </c:pt>
                <c:pt idx="81">
                  <c:v>9</c:v>
                </c:pt>
                <c:pt idx="82">
                  <c:v>12</c:v>
                </c:pt>
                <c:pt idx="83">
                  <c:v>11</c:v>
                </c:pt>
                <c:pt idx="84">
                  <c:v>10</c:v>
                </c:pt>
                <c:pt idx="85">
                  <c:v>11</c:v>
                </c:pt>
                <c:pt idx="86">
                  <c:v>13</c:v>
                </c:pt>
                <c:pt idx="87">
                  <c:v>14</c:v>
                </c:pt>
                <c:pt idx="88">
                  <c:v>14</c:v>
                </c:pt>
                <c:pt idx="89">
                  <c:v>13</c:v>
                </c:pt>
                <c:pt idx="90">
                  <c:v>14</c:v>
                </c:pt>
                <c:pt idx="91">
                  <c:v>14</c:v>
                </c:pt>
                <c:pt idx="92">
                  <c:v>15</c:v>
                </c:pt>
                <c:pt idx="93">
                  <c:v>14</c:v>
                </c:pt>
                <c:pt idx="94">
                  <c:v>14</c:v>
                </c:pt>
                <c:pt idx="95">
                  <c:v>14</c:v>
                </c:pt>
                <c:pt idx="96">
                  <c:v>15</c:v>
                </c:pt>
                <c:pt idx="97">
                  <c:v>14</c:v>
                </c:pt>
                <c:pt idx="98">
                  <c:v>13</c:v>
                </c:pt>
                <c:pt idx="99">
                  <c:v>14</c:v>
                </c:pt>
                <c:pt idx="100">
                  <c:v>15</c:v>
                </c:pt>
                <c:pt idx="101">
                  <c:v>15</c:v>
                </c:pt>
                <c:pt idx="102">
                  <c:v>14</c:v>
                </c:pt>
                <c:pt idx="103">
                  <c:v>14</c:v>
                </c:pt>
                <c:pt idx="104">
                  <c:v>14</c:v>
                </c:pt>
                <c:pt idx="105">
                  <c:v>14</c:v>
                </c:pt>
                <c:pt idx="106">
                  <c:v>14</c:v>
                </c:pt>
                <c:pt idx="107">
                  <c:v>13</c:v>
                </c:pt>
                <c:pt idx="108">
                  <c:v>13</c:v>
                </c:pt>
                <c:pt idx="109">
                  <c:v>14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13</c:v>
                </c:pt>
                <c:pt idx="122">
                  <c:v>13</c:v>
                </c:pt>
                <c:pt idx="123">
                  <c:v>14</c:v>
                </c:pt>
                <c:pt idx="124">
                  <c:v>13</c:v>
                </c:pt>
                <c:pt idx="125">
                  <c:v>14</c:v>
                </c:pt>
                <c:pt idx="126">
                  <c:v>14</c:v>
                </c:pt>
                <c:pt idx="127">
                  <c:v>13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11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11</c:v>
                </c:pt>
                <c:pt idx="138">
                  <c:v>10</c:v>
                </c:pt>
                <c:pt idx="139">
                  <c:v>10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9</c:v>
                </c:pt>
                <c:pt idx="1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BF-41B9-9F11-7925CB2F65AA}"/>
            </c:ext>
          </c:extLst>
        </c:ser>
        <c:ser>
          <c:idx val="3"/>
          <c:order val="3"/>
          <c:tx>
            <c:strRef>
              <c:f>'graph corona terms vs testing'!$E$3</c:f>
              <c:strCache>
                <c:ptCount val="1"/>
                <c:pt idx="0">
                  <c:v>Covid: (India)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terms vs testing'!$A$4:$A$155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terms vs testing'!$E$4:$E$155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11</c:v>
                </c:pt>
                <c:pt idx="81">
                  <c:v>12</c:v>
                </c:pt>
                <c:pt idx="82">
                  <c:v>18</c:v>
                </c:pt>
                <c:pt idx="83">
                  <c:v>16</c:v>
                </c:pt>
                <c:pt idx="84">
                  <c:v>15</c:v>
                </c:pt>
                <c:pt idx="85">
                  <c:v>15</c:v>
                </c:pt>
                <c:pt idx="86">
                  <c:v>18</c:v>
                </c:pt>
                <c:pt idx="87">
                  <c:v>19</c:v>
                </c:pt>
                <c:pt idx="88">
                  <c:v>19</c:v>
                </c:pt>
                <c:pt idx="89">
                  <c:v>17</c:v>
                </c:pt>
                <c:pt idx="90">
                  <c:v>18</c:v>
                </c:pt>
                <c:pt idx="91">
                  <c:v>18</c:v>
                </c:pt>
                <c:pt idx="92">
                  <c:v>19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19</c:v>
                </c:pt>
                <c:pt idx="97">
                  <c:v>18</c:v>
                </c:pt>
                <c:pt idx="98">
                  <c:v>17</c:v>
                </c:pt>
                <c:pt idx="99">
                  <c:v>18</c:v>
                </c:pt>
                <c:pt idx="100">
                  <c:v>19</c:v>
                </c:pt>
                <c:pt idx="101">
                  <c:v>19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17</c:v>
                </c:pt>
                <c:pt idx="108">
                  <c:v>17</c:v>
                </c:pt>
                <c:pt idx="109">
                  <c:v>18</c:v>
                </c:pt>
                <c:pt idx="110">
                  <c:v>17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17</c:v>
                </c:pt>
                <c:pt idx="115">
                  <c:v>18</c:v>
                </c:pt>
                <c:pt idx="116">
                  <c:v>19</c:v>
                </c:pt>
                <c:pt idx="117">
                  <c:v>18</c:v>
                </c:pt>
                <c:pt idx="118">
                  <c:v>16</c:v>
                </c:pt>
                <c:pt idx="119">
                  <c:v>16</c:v>
                </c:pt>
                <c:pt idx="120">
                  <c:v>16</c:v>
                </c:pt>
                <c:pt idx="121">
                  <c:v>18</c:v>
                </c:pt>
                <c:pt idx="122">
                  <c:v>18</c:v>
                </c:pt>
                <c:pt idx="123">
                  <c:v>19</c:v>
                </c:pt>
                <c:pt idx="124">
                  <c:v>18</c:v>
                </c:pt>
                <c:pt idx="125">
                  <c:v>19</c:v>
                </c:pt>
                <c:pt idx="126">
                  <c:v>19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16</c:v>
                </c:pt>
                <c:pt idx="132">
                  <c:v>15</c:v>
                </c:pt>
                <c:pt idx="133">
                  <c:v>14</c:v>
                </c:pt>
                <c:pt idx="134">
                  <c:v>14</c:v>
                </c:pt>
                <c:pt idx="135">
                  <c:v>14</c:v>
                </c:pt>
                <c:pt idx="136">
                  <c:v>15</c:v>
                </c:pt>
                <c:pt idx="137">
                  <c:v>15</c:v>
                </c:pt>
                <c:pt idx="138">
                  <c:v>15</c:v>
                </c:pt>
                <c:pt idx="139">
                  <c:v>15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12</c:v>
                </c:pt>
                <c:pt idx="147">
                  <c:v>12</c:v>
                </c:pt>
                <c:pt idx="148">
                  <c:v>11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BF-41B9-9F11-7925CB2F6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46304"/>
        <c:axId val="75752192"/>
      </c:lineChart>
      <c:dateAx>
        <c:axId val="75746304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52192"/>
        <c:crosses val="autoZero"/>
        <c:auto val="1"/>
        <c:lblOffset val="100"/>
        <c:baseTimeUnit val="days"/>
      </c:dateAx>
      <c:valAx>
        <c:axId val="7575219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746304"/>
        <c:crosses val="autoZero"/>
        <c:crossBetween val="between"/>
      </c:valAx>
      <c:valAx>
        <c:axId val="7575372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rgbClr val="FF0066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185600"/>
        <c:crosses val="max"/>
        <c:crossBetween val="between"/>
      </c:valAx>
      <c:dateAx>
        <c:axId val="76185600"/>
        <c:scaling>
          <c:orientation val="minMax"/>
        </c:scaling>
        <c:delete val="1"/>
        <c:axPos val="b"/>
        <c:numFmt formatCode="[$-409]d\-mmm;@" sourceLinked="1"/>
        <c:majorTickMark val="out"/>
        <c:minorTickMark val="none"/>
        <c:tickLblPos val="nextTo"/>
        <c:crossAx val="7575372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'npi vs testing'!$G$3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CC"/>
            </a:solidFill>
            <a:ln>
              <a:noFill/>
            </a:ln>
            <a:effectLst/>
          </c:spPr>
          <c:invertIfNegative val="0"/>
          <c:cat>
            <c:numRef>
              <c:f>'npi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50</c:v>
                </c:pt>
                <c:pt idx="101">
                  <c:v>81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26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200</c:v>
                </c:pt>
                <c:pt idx="113">
                  <c:v>239</c:v>
                </c:pt>
                <c:pt idx="114">
                  <c:v>0</c:v>
                </c:pt>
                <c:pt idx="115">
                  <c:v>0</c:v>
                </c:pt>
                <c:pt idx="116">
                  <c:v>515</c:v>
                </c:pt>
                <c:pt idx="117">
                  <c:v>478</c:v>
                </c:pt>
                <c:pt idx="118">
                  <c:v>0</c:v>
                </c:pt>
                <c:pt idx="119">
                  <c:v>0</c:v>
                </c:pt>
                <c:pt idx="120">
                  <c:v>543</c:v>
                </c:pt>
                <c:pt idx="121">
                  <c:v>539</c:v>
                </c:pt>
                <c:pt idx="122">
                  <c:v>0</c:v>
                </c:pt>
                <c:pt idx="123">
                  <c:v>0</c:v>
                </c:pt>
                <c:pt idx="124">
                  <c:v>106</c:v>
                </c:pt>
                <c:pt idx="125">
                  <c:v>347</c:v>
                </c:pt>
                <c:pt idx="126">
                  <c:v>186</c:v>
                </c:pt>
                <c:pt idx="127">
                  <c:v>305</c:v>
                </c:pt>
                <c:pt idx="128">
                  <c:v>158</c:v>
                </c:pt>
                <c:pt idx="129">
                  <c:v>0</c:v>
                </c:pt>
                <c:pt idx="130">
                  <c:v>0</c:v>
                </c:pt>
                <c:pt idx="131">
                  <c:v>182</c:v>
                </c:pt>
                <c:pt idx="132">
                  <c:v>214</c:v>
                </c:pt>
                <c:pt idx="133">
                  <c:v>317</c:v>
                </c:pt>
                <c:pt idx="134">
                  <c:v>260</c:v>
                </c:pt>
                <c:pt idx="135">
                  <c:v>362</c:v>
                </c:pt>
                <c:pt idx="136">
                  <c:v>0</c:v>
                </c:pt>
                <c:pt idx="137">
                  <c:v>0</c:v>
                </c:pt>
                <c:pt idx="138">
                  <c:v>414</c:v>
                </c:pt>
                <c:pt idx="139">
                  <c:v>258</c:v>
                </c:pt>
                <c:pt idx="140">
                  <c:v>308</c:v>
                </c:pt>
                <c:pt idx="141">
                  <c:v>319</c:v>
                </c:pt>
                <c:pt idx="142">
                  <c:v>523</c:v>
                </c:pt>
                <c:pt idx="143">
                  <c:v>319</c:v>
                </c:pt>
                <c:pt idx="144">
                  <c:v>380</c:v>
                </c:pt>
                <c:pt idx="145">
                  <c:v>407</c:v>
                </c:pt>
                <c:pt idx="146">
                  <c:v>303</c:v>
                </c:pt>
                <c:pt idx="147">
                  <c:v>484</c:v>
                </c:pt>
                <c:pt idx="148">
                  <c:v>305</c:v>
                </c:pt>
                <c:pt idx="149">
                  <c:v>300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1-4E04-9CBE-CBC5641B3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6838016"/>
        <c:axId val="56836480"/>
      </c:barChart>
      <c:lineChart>
        <c:grouping val="standard"/>
        <c:varyColors val="0"/>
        <c:ser>
          <c:idx val="0"/>
          <c:order val="0"/>
          <c:tx>
            <c:strRef>
              <c:f>'npi vs testing'!$B$3</c:f>
              <c:strCache>
                <c:ptCount val="1"/>
                <c:pt idx="0">
                  <c:v>mask: (Daman and Diu)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'npi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28</c:v>
                </c:pt>
                <c:pt idx="25">
                  <c:v>38</c:v>
                </c:pt>
                <c:pt idx="26">
                  <c:v>0</c:v>
                </c:pt>
                <c:pt idx="27">
                  <c:v>31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28</c:v>
                </c:pt>
                <c:pt idx="35">
                  <c:v>0</c:v>
                </c:pt>
                <c:pt idx="36">
                  <c:v>29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26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28</c:v>
                </c:pt>
                <c:pt idx="64">
                  <c:v>29</c:v>
                </c:pt>
                <c:pt idx="65">
                  <c:v>27</c:v>
                </c:pt>
                <c:pt idx="66">
                  <c:v>0</c:v>
                </c:pt>
                <c:pt idx="67">
                  <c:v>0</c:v>
                </c:pt>
                <c:pt idx="68">
                  <c:v>28</c:v>
                </c:pt>
                <c:pt idx="69">
                  <c:v>0</c:v>
                </c:pt>
                <c:pt idx="70">
                  <c:v>0</c:v>
                </c:pt>
                <c:pt idx="71">
                  <c:v>30</c:v>
                </c:pt>
                <c:pt idx="72">
                  <c:v>0</c:v>
                </c:pt>
                <c:pt idx="73">
                  <c:v>31</c:v>
                </c:pt>
                <c:pt idx="74">
                  <c:v>37</c:v>
                </c:pt>
                <c:pt idx="75">
                  <c:v>29</c:v>
                </c:pt>
                <c:pt idx="76">
                  <c:v>0</c:v>
                </c:pt>
                <c:pt idx="77">
                  <c:v>43</c:v>
                </c:pt>
                <c:pt idx="78">
                  <c:v>0</c:v>
                </c:pt>
                <c:pt idx="79">
                  <c:v>27</c:v>
                </c:pt>
                <c:pt idx="80">
                  <c:v>29</c:v>
                </c:pt>
                <c:pt idx="81">
                  <c:v>34</c:v>
                </c:pt>
                <c:pt idx="82">
                  <c:v>0</c:v>
                </c:pt>
                <c:pt idx="83">
                  <c:v>28</c:v>
                </c:pt>
                <c:pt idx="84">
                  <c:v>0</c:v>
                </c:pt>
                <c:pt idx="85">
                  <c:v>32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31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95</c:v>
                </c:pt>
                <c:pt idx="99">
                  <c:v>33</c:v>
                </c:pt>
                <c:pt idx="100">
                  <c:v>0</c:v>
                </c:pt>
                <c:pt idx="101">
                  <c:v>0</c:v>
                </c:pt>
                <c:pt idx="102">
                  <c:v>38</c:v>
                </c:pt>
                <c:pt idx="103">
                  <c:v>0</c:v>
                </c:pt>
                <c:pt idx="104">
                  <c:v>59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32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26</c:v>
                </c:pt>
                <c:pt idx="121">
                  <c:v>0</c:v>
                </c:pt>
                <c:pt idx="122">
                  <c:v>0</c:v>
                </c:pt>
                <c:pt idx="123">
                  <c:v>30</c:v>
                </c:pt>
                <c:pt idx="124">
                  <c:v>61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32</c:v>
                </c:pt>
                <c:pt idx="130">
                  <c:v>32</c:v>
                </c:pt>
                <c:pt idx="131">
                  <c:v>0</c:v>
                </c:pt>
                <c:pt idx="132">
                  <c:v>30</c:v>
                </c:pt>
                <c:pt idx="133">
                  <c:v>28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31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38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31</c:v>
                </c:pt>
                <c:pt idx="147">
                  <c:v>27</c:v>
                </c:pt>
                <c:pt idx="148">
                  <c:v>31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41-4E04-9CBE-CBC5641B3584}"/>
            </c:ext>
          </c:extLst>
        </c:ser>
        <c:ser>
          <c:idx val="1"/>
          <c:order val="1"/>
          <c:tx>
            <c:strRef>
              <c:f>'npi vs testing'!$C$3</c:f>
              <c:strCache>
                <c:ptCount val="1"/>
                <c:pt idx="0">
                  <c:v>sanitizer: (Daman and Diu)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'npi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31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27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28</c:v>
                </c:pt>
                <c:pt idx="65">
                  <c:v>0</c:v>
                </c:pt>
                <c:pt idx="66">
                  <c:v>32</c:v>
                </c:pt>
                <c:pt idx="67">
                  <c:v>0</c:v>
                </c:pt>
                <c:pt idx="68">
                  <c:v>28</c:v>
                </c:pt>
                <c:pt idx="69">
                  <c:v>0</c:v>
                </c:pt>
                <c:pt idx="70">
                  <c:v>26</c:v>
                </c:pt>
                <c:pt idx="71">
                  <c:v>30</c:v>
                </c:pt>
                <c:pt idx="72">
                  <c:v>0</c:v>
                </c:pt>
                <c:pt idx="73">
                  <c:v>29</c:v>
                </c:pt>
                <c:pt idx="74">
                  <c:v>49</c:v>
                </c:pt>
                <c:pt idx="75">
                  <c:v>29</c:v>
                </c:pt>
                <c:pt idx="76">
                  <c:v>38</c:v>
                </c:pt>
                <c:pt idx="77">
                  <c:v>29</c:v>
                </c:pt>
                <c:pt idx="78">
                  <c:v>31</c:v>
                </c:pt>
                <c:pt idx="79">
                  <c:v>27</c:v>
                </c:pt>
                <c:pt idx="80">
                  <c:v>48</c:v>
                </c:pt>
                <c:pt idx="81">
                  <c:v>100</c:v>
                </c:pt>
                <c:pt idx="82">
                  <c:v>53</c:v>
                </c:pt>
                <c:pt idx="83">
                  <c:v>31</c:v>
                </c:pt>
                <c:pt idx="84">
                  <c:v>40</c:v>
                </c:pt>
                <c:pt idx="85">
                  <c:v>31</c:v>
                </c:pt>
                <c:pt idx="86">
                  <c:v>29</c:v>
                </c:pt>
                <c:pt idx="87">
                  <c:v>31</c:v>
                </c:pt>
                <c:pt idx="88">
                  <c:v>0</c:v>
                </c:pt>
                <c:pt idx="89">
                  <c:v>30</c:v>
                </c:pt>
                <c:pt idx="90">
                  <c:v>0</c:v>
                </c:pt>
                <c:pt idx="91">
                  <c:v>29</c:v>
                </c:pt>
                <c:pt idx="92">
                  <c:v>32</c:v>
                </c:pt>
                <c:pt idx="93">
                  <c:v>0</c:v>
                </c:pt>
                <c:pt idx="94">
                  <c:v>31</c:v>
                </c:pt>
                <c:pt idx="95">
                  <c:v>0</c:v>
                </c:pt>
                <c:pt idx="96">
                  <c:v>32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34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33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26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28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29</c:v>
                </c:pt>
                <c:pt idx="143">
                  <c:v>0</c:v>
                </c:pt>
                <c:pt idx="144">
                  <c:v>0</c:v>
                </c:pt>
                <c:pt idx="145">
                  <c:v>35</c:v>
                </c:pt>
                <c:pt idx="146">
                  <c:v>31</c:v>
                </c:pt>
                <c:pt idx="147">
                  <c:v>26</c:v>
                </c:pt>
                <c:pt idx="148">
                  <c:v>25</c:v>
                </c:pt>
                <c:pt idx="149">
                  <c:v>0</c:v>
                </c:pt>
                <c:pt idx="150">
                  <c:v>28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41-4E04-9CBE-CBC5641B3584}"/>
            </c:ext>
          </c:extLst>
        </c:ser>
        <c:ser>
          <c:idx val="2"/>
          <c:order val="2"/>
          <c:tx>
            <c:strRef>
              <c:f>'npi vs testing'!$D$3</c:f>
              <c:strCache>
                <c:ptCount val="1"/>
                <c:pt idx="0">
                  <c:v>Social distancing: (Daman and Diu)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'npi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41-4E04-9CBE-CBC5641B3584}"/>
            </c:ext>
          </c:extLst>
        </c:ser>
        <c:ser>
          <c:idx val="3"/>
          <c:order val="3"/>
          <c:tx>
            <c:strRef>
              <c:f>'npi vs testing'!$E$3</c:f>
              <c:strCache>
                <c:ptCount val="1"/>
                <c:pt idx="0">
                  <c:v>hand wash: (Daman and Diu)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'npi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28</c:v>
                </c:pt>
                <c:pt idx="81">
                  <c:v>34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41-4E04-9CBE-CBC5641B3584}"/>
            </c:ext>
          </c:extLst>
        </c:ser>
        <c:ser>
          <c:idx val="4"/>
          <c:order val="4"/>
          <c:tx>
            <c:strRef>
              <c:f>'npi vs testing'!$F$3</c:f>
              <c:strCache>
                <c:ptCount val="1"/>
                <c:pt idx="0">
                  <c:v>soap: (Daman and Diu)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'npi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29</c:v>
                </c:pt>
                <c:pt idx="68">
                  <c:v>0</c:v>
                </c:pt>
                <c:pt idx="69">
                  <c:v>40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31</c:v>
                </c:pt>
                <c:pt idx="74">
                  <c:v>0</c:v>
                </c:pt>
                <c:pt idx="75">
                  <c:v>33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28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36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26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30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31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41-4E04-9CBE-CBC5641B3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824960"/>
        <c:axId val="56826496"/>
      </c:lineChart>
      <c:dateAx>
        <c:axId val="5682496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6496"/>
        <c:crosses val="autoZero"/>
        <c:auto val="1"/>
        <c:lblOffset val="100"/>
        <c:baseTimeUnit val="days"/>
      </c:dateAx>
      <c:valAx>
        <c:axId val="5682649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4960"/>
        <c:crosses val="autoZero"/>
        <c:crossBetween val="between"/>
      </c:valAx>
      <c:valAx>
        <c:axId val="568364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CC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38016"/>
        <c:crosses val="max"/>
        <c:crossBetween val="between"/>
      </c:valAx>
      <c:dateAx>
        <c:axId val="56838016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68364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3206036745406826E-2"/>
          <c:y val="0.17171296296296298"/>
          <c:w val="0.8762384076990376"/>
          <c:h val="0.6714577865266842"/>
        </c:manualLayout>
      </c:layout>
      <c:lineChart>
        <c:grouping val="standard"/>
        <c:varyColors val="0"/>
        <c:ser>
          <c:idx val="0"/>
          <c:order val="0"/>
          <c:tx>
            <c:strRef>
              <c:f>'multiTimeline (55)'!$N$7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(55)'!$N$8:$N$22</c:f>
              <c:numCache>
                <c:formatCode>General</c:formatCode>
                <c:ptCount val="15"/>
                <c:pt idx="0">
                  <c:v>-0.1011690299110948</c:v>
                </c:pt>
                <c:pt idx="1">
                  <c:v>0.11845024218319611</c:v>
                </c:pt>
                <c:pt idx="2">
                  <c:v>3.320907257808367E-2</c:v>
                </c:pt>
                <c:pt idx="3">
                  <c:v>-0.10355552921216787</c:v>
                </c:pt>
                <c:pt idx="4">
                  <c:v>-1.7227810885007005E-2</c:v>
                </c:pt>
                <c:pt idx="5">
                  <c:v>8.9989264300024949E-2</c:v>
                </c:pt>
                <c:pt idx="6">
                  <c:v>4.00990170298062E-2</c:v>
                </c:pt>
                <c:pt idx="7">
                  <c:v>-1.5028425691082556E-2</c:v>
                </c:pt>
                <c:pt idx="8">
                  <c:v>4.7879630662572302E-2</c:v>
                </c:pt>
                <c:pt idx="9">
                  <c:v>-3.9232854609585109E-2</c:v>
                </c:pt>
                <c:pt idx="10">
                  <c:v>-3.7313747222903253E-2</c:v>
                </c:pt>
                <c:pt idx="11">
                  <c:v>-3.3473615986611825E-2</c:v>
                </c:pt>
                <c:pt idx="12">
                  <c:v>-0.10339525183142544</c:v>
                </c:pt>
                <c:pt idx="13">
                  <c:v>-3.0415076819708529E-2</c:v>
                </c:pt>
                <c:pt idx="14">
                  <c:v>4.2726513025185195E-2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1C-4C7C-AF35-96D6FB8BFCB8}"/>
            </c:ext>
          </c:extLst>
        </c:ser>
        <c:ser>
          <c:idx val="1"/>
          <c:order val="1"/>
          <c:tx>
            <c:strRef>
              <c:f>'multiTimeline (55)'!$O$7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(55)'!$O$8:$O$22</c:f>
              <c:numCache>
                <c:formatCode>General</c:formatCode>
                <c:ptCount val="15"/>
                <c:pt idx="0">
                  <c:v>-9.5987989846054889E-2</c:v>
                </c:pt>
                <c:pt idx="1">
                  <c:v>-2.8736953444159729E-2</c:v>
                </c:pt>
                <c:pt idx="2">
                  <c:v>-1.791229907449101E-2</c:v>
                </c:pt>
                <c:pt idx="3">
                  <c:v>-9.642870920163818E-2</c:v>
                </c:pt>
                <c:pt idx="4">
                  <c:v>-9.5465408055130554E-2</c:v>
                </c:pt>
                <c:pt idx="5">
                  <c:v>-9.4446935825502787E-2</c:v>
                </c:pt>
                <c:pt idx="6">
                  <c:v>-9.3264242815803866E-2</c:v>
                </c:pt>
                <c:pt idx="7">
                  <c:v>-9.1982385550281362E-2</c:v>
                </c:pt>
                <c:pt idx="8">
                  <c:v>-9.2708931341466141E-2</c:v>
                </c:pt>
                <c:pt idx="9">
                  <c:v>-9.3447092904276774E-2</c:v>
                </c:pt>
                <c:pt idx="10">
                  <c:v>-9.2239253146413402E-2</c:v>
                </c:pt>
                <c:pt idx="11">
                  <c:v>-9.2982354487702049E-2</c:v>
                </c:pt>
                <c:pt idx="12">
                  <c:v>-2.5183228580756778E-2</c:v>
                </c:pt>
                <c:pt idx="13">
                  <c:v>-9.4505208815321123E-2</c:v>
                </c:pt>
                <c:pt idx="14">
                  <c:v>-9.5285571785308665E-2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1C-4C7C-AF35-96D6FB8BFCB8}"/>
            </c:ext>
          </c:extLst>
        </c:ser>
        <c:ser>
          <c:idx val="2"/>
          <c:order val="2"/>
          <c:tx>
            <c:strRef>
              <c:f>'multiTimeline (55)'!$P$7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(55)'!$P$8:$P$22</c:f>
              <c:numCache>
                <c:formatCode>General</c:formatCode>
                <c:ptCount val="15"/>
                <c:pt idx="0">
                  <c:v>-2.6065740547808258E-2</c:v>
                </c:pt>
                <c:pt idx="1">
                  <c:v>-2.6243052853454969E-2</c:v>
                </c:pt>
                <c:pt idx="2">
                  <c:v>-2.6422794075066276E-2</c:v>
                </c:pt>
                <c:pt idx="3">
                  <c:v>-2.6605014466888031E-2</c:v>
                </c:pt>
                <c:pt idx="4">
                  <c:v>-2.6789765679173769E-2</c:v>
                </c:pt>
                <c:pt idx="5">
                  <c:v>-2.6977100807001098E-2</c:v>
                </c:pt>
                <c:pt idx="6">
                  <c:v>-2.7167074441146962E-2</c:v>
                </c:pt>
                <c:pt idx="7">
                  <c:v>-2.7359742721133107E-2</c:v>
                </c:pt>
                <c:pt idx="8">
                  <c:v>-2.7555163390539233E-2</c:v>
                </c:pt>
                <c:pt idx="9">
                  <c:v>-2.7753395854710296E-2</c:v>
                </c:pt>
                <c:pt idx="10">
                  <c:v>-2.7954501240966705E-2</c:v>
                </c:pt>
                <c:pt idx="11">
                  <c:v>-2.8158542461457235E-2</c:v>
                </c:pt>
                <c:pt idx="12">
                  <c:v>-2.8365584278782371E-2</c:v>
                </c:pt>
                <c:pt idx="13">
                  <c:v>-2.8575693374533775E-2</c:v>
                </c:pt>
                <c:pt idx="14">
                  <c:v>-2.8788938420905279E-2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1C-4C7C-AF35-96D6FB8BFCB8}"/>
            </c:ext>
          </c:extLst>
        </c:ser>
        <c:ser>
          <c:idx val="3"/>
          <c:order val="3"/>
          <c:tx>
            <c:strRef>
              <c:f>'multiTimeline (55)'!$Q$7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(55)'!$Q$8:$Q$22</c:f>
              <c:numCache>
                <c:formatCode>General</c:formatCode>
                <c:ptCount val="15"/>
                <c:pt idx="0">
                  <c:v>-4.8552492281435794E-2</c:v>
                </c:pt>
                <c:pt idx="1">
                  <c:v>-4.8890758691436449E-2</c:v>
                </c:pt>
                <c:pt idx="2">
                  <c:v>-4.9233772278234222E-2</c:v>
                </c:pt>
                <c:pt idx="3">
                  <c:v>-4.9581633694446639E-2</c:v>
                </c:pt>
                <c:pt idx="4">
                  <c:v>-4.9934446458837607E-2</c:v>
                </c:pt>
                <c:pt idx="5">
                  <c:v>7.213904332296503E-2</c:v>
                </c:pt>
                <c:pt idx="6">
                  <c:v>-4.7842703648003936E-2</c:v>
                </c:pt>
                <c:pt idx="7">
                  <c:v>-4.8189271999843367E-2</c:v>
                </c:pt>
                <c:pt idx="8">
                  <c:v>-4.854089850984835E-2</c:v>
                </c:pt>
                <c:pt idx="9">
                  <c:v>-4.8897694738801151E-2</c:v>
                </c:pt>
                <c:pt idx="10">
                  <c:v>-4.92597755528391E-2</c:v>
                </c:pt>
                <c:pt idx="11">
                  <c:v>9.8728434473311144E-2</c:v>
                </c:pt>
                <c:pt idx="12">
                  <c:v>-5.0000267673115266E-2</c:v>
                </c:pt>
                <c:pt idx="13">
                  <c:v>-5.0378926376601553E-2</c:v>
                </c:pt>
                <c:pt idx="14">
                  <c:v>-5.0763364735376591E-2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1C-4C7C-AF35-96D6FB8BF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16040736"/>
        <c:axId val="716040080"/>
      </c:lineChart>
      <c:catAx>
        <c:axId val="7160407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6040080"/>
        <c:crosses val="autoZero"/>
        <c:auto val="1"/>
        <c:lblAlgn val="ctr"/>
        <c:lblOffset val="100"/>
        <c:noMultiLvlLbl val="0"/>
      </c:catAx>
      <c:valAx>
        <c:axId val="7160400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16040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(55)'!$U$7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(55)'!$U$8:$U$22</c:f>
              <c:numCache>
                <c:formatCode>General</c:formatCode>
                <c:ptCount val="15"/>
                <c:pt idx="0">
                  <c:v>5.4274911263046521E-3</c:v>
                </c:pt>
                <c:pt idx="1">
                  <c:v>0.11569339800282759</c:v>
                </c:pt>
                <c:pt idx="2">
                  <c:v>6.3573583275290321E-2</c:v>
                </c:pt>
                <c:pt idx="3">
                  <c:v>1.8890122735707855E-2</c:v>
                </c:pt>
                <c:pt idx="4">
                  <c:v>-6.9013862422134128E-2</c:v>
                </c:pt>
                <c:pt idx="5">
                  <c:v>3.3203858045552238E-2</c:v>
                </c:pt>
                <c:pt idx="6">
                  <c:v>-2.6981576817943394E-2</c:v>
                </c:pt>
                <c:pt idx="7">
                  <c:v>-6.539795381954748E-2</c:v>
                </c:pt>
                <c:pt idx="8">
                  <c:v>-1.1194467297247554E-2</c:v>
                </c:pt>
                <c:pt idx="9">
                  <c:v>7.9940571086037429E-2</c:v>
                </c:pt>
                <c:pt idx="10">
                  <c:v>7.3479784859188033E-2</c:v>
                </c:pt>
                <c:pt idx="11">
                  <c:v>2.8294859820991371E-2</c:v>
                </c:pt>
                <c:pt idx="12">
                  <c:v>6.6262671706352888E-2</c:v>
                </c:pt>
                <c:pt idx="13">
                  <c:v>2.6716130838839874E-2</c:v>
                </c:pt>
                <c:pt idx="14">
                  <c:v>0.14697562437938683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2-4541-B7A9-FC5F929BA192}"/>
            </c:ext>
          </c:extLst>
        </c:ser>
        <c:ser>
          <c:idx val="1"/>
          <c:order val="1"/>
          <c:tx>
            <c:strRef>
              <c:f>'multiTimeline (55)'!$V$7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(55)'!$V$8:$V$22</c:f>
              <c:numCache>
                <c:formatCode>General</c:formatCode>
                <c:ptCount val="15"/>
                <c:pt idx="0">
                  <c:v>-1.588142440675281E-2</c:v>
                </c:pt>
                <c:pt idx="1">
                  <c:v>-4.2181879847921801E-2</c:v>
                </c:pt>
                <c:pt idx="2">
                  <c:v>-3.3599605370863067E-2</c:v>
                </c:pt>
                <c:pt idx="3">
                  <c:v>-7.6614369444265876E-2</c:v>
                </c:pt>
                <c:pt idx="4">
                  <c:v>-6.768789553055686E-2</c:v>
                </c:pt>
                <c:pt idx="5">
                  <c:v>-0.14637002055661691</c:v>
                </c:pt>
                <c:pt idx="6">
                  <c:v>-0.17020306963590145</c:v>
                </c:pt>
                <c:pt idx="7">
                  <c:v>-7.7109031533710723E-2</c:v>
                </c:pt>
                <c:pt idx="8">
                  <c:v>-9.9522208522975178E-2</c:v>
                </c:pt>
                <c:pt idx="9">
                  <c:v>-0.16679550275092783</c:v>
                </c:pt>
                <c:pt idx="10">
                  <c:v>-0.15447723885997186</c:v>
                </c:pt>
                <c:pt idx="11">
                  <c:v>-5.6443863308944742E-2</c:v>
                </c:pt>
                <c:pt idx="12">
                  <c:v>-7.3481355939459786E-2</c:v>
                </c:pt>
                <c:pt idx="13">
                  <c:v>-0.16773131302336972</c:v>
                </c:pt>
                <c:pt idx="14">
                  <c:v>-0.15599018913640916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2-4541-B7A9-FC5F929BA192}"/>
            </c:ext>
          </c:extLst>
        </c:ser>
        <c:ser>
          <c:idx val="2"/>
          <c:order val="2"/>
          <c:tx>
            <c:strRef>
              <c:f>'multiTimeline (55)'!$W$7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(55)'!$W$8:$W$22</c:f>
              <c:numCache>
                <c:formatCode>General</c:formatCode>
                <c:ptCount val="15"/>
                <c:pt idx="0">
                  <c:v>-6.3548980974612063E-2</c:v>
                </c:pt>
                <c:pt idx="1">
                  <c:v>-6.4016937647484756E-2</c:v>
                </c:pt>
                <c:pt idx="2">
                  <c:v>-6.4491861281204488E-2</c:v>
                </c:pt>
                <c:pt idx="3">
                  <c:v>-6.4973909174472516E-2</c:v>
                </c:pt>
                <c:pt idx="4">
                  <c:v>-6.546324341376375E-2</c:v>
                </c:pt>
                <c:pt idx="5">
                  <c:v>-6.5960031057518159E-2</c:v>
                </c:pt>
                <c:pt idx="6">
                  <c:v>-6.6464444328928951E-2</c:v>
                </c:pt>
                <c:pt idx="7">
                  <c:v>-6.6976660817804984E-2</c:v>
                </c:pt>
                <c:pt idx="8">
                  <c:v>-6.7496863692007955E-2</c:v>
                </c:pt>
                <c:pt idx="9">
                  <c:v>-6.8025241919000765E-2</c:v>
                </c:pt>
                <c:pt idx="10">
                  <c:v>-6.856199049807965E-2</c:v>
                </c:pt>
                <c:pt idx="11">
                  <c:v>-6.9107310703895641E-2</c:v>
                </c:pt>
                <c:pt idx="12">
                  <c:v>-6.9661410341915475E-2</c:v>
                </c:pt>
                <c:pt idx="13">
                  <c:v>-7.0224504016510397E-2</c:v>
                </c:pt>
                <c:pt idx="14">
                  <c:v>-7.0796813412412882E-2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2-4541-B7A9-FC5F929BA192}"/>
            </c:ext>
          </c:extLst>
        </c:ser>
        <c:ser>
          <c:idx val="3"/>
          <c:order val="3"/>
          <c:tx>
            <c:strRef>
              <c:f>'multiTimeline (55)'!$X$7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(55)'!$X$8:$X$22</c:f>
              <c:numCache>
                <c:formatCode>General</c:formatCode>
                <c:ptCount val="15"/>
                <c:pt idx="0">
                  <c:v>6.3541508704910016E-2</c:v>
                </c:pt>
                <c:pt idx="1">
                  <c:v>0.11511168411439175</c:v>
                </c:pt>
                <c:pt idx="2">
                  <c:v>-1.5105974561805098E-2</c:v>
                </c:pt>
                <c:pt idx="3">
                  <c:v>1.7771205868707196E-3</c:v>
                </c:pt>
                <c:pt idx="4">
                  <c:v>-0.1052073431293342</c:v>
                </c:pt>
                <c:pt idx="5">
                  <c:v>-6.7878469890352663E-2</c:v>
                </c:pt>
                <c:pt idx="6">
                  <c:v>-6.5254031061821646E-3</c:v>
                </c:pt>
                <c:pt idx="7">
                  <c:v>-1.7507434458934108E-2</c:v>
                </c:pt>
                <c:pt idx="8">
                  <c:v>-3.3245143956976565E-2</c:v>
                </c:pt>
                <c:pt idx="9">
                  <c:v>-5.8378202874830191E-2</c:v>
                </c:pt>
                <c:pt idx="10">
                  <c:v>-1.9930255891702303E-2</c:v>
                </c:pt>
                <c:pt idx="11">
                  <c:v>-2.9742024025022188E-2</c:v>
                </c:pt>
                <c:pt idx="12">
                  <c:v>-1.8944555447917542E-3</c:v>
                </c:pt>
                <c:pt idx="13">
                  <c:v>2.6914341651628194E-2</c:v>
                </c:pt>
                <c:pt idx="14">
                  <c:v>-2.2496688137498347E-2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D2-4541-B7A9-FC5F929BA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0293616"/>
        <c:axId val="640294600"/>
      </c:lineChart>
      <c:catAx>
        <c:axId val="640293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294600"/>
        <c:crosses val="autoZero"/>
        <c:auto val="1"/>
        <c:lblAlgn val="ctr"/>
        <c:lblOffset val="100"/>
        <c:noMultiLvlLbl val="0"/>
      </c:catAx>
      <c:valAx>
        <c:axId val="640294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293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(49)'!$M$7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(49)'!$M$8:$M$22</c:f>
              <c:numCache>
                <c:formatCode>General</c:formatCode>
                <c:ptCount val="15"/>
                <c:pt idx="0">
                  <c:v>0.46186260290734726</c:v>
                </c:pt>
                <c:pt idx="1">
                  <c:v>0.44807550378593963</c:v>
                </c:pt>
                <c:pt idx="2">
                  <c:v>0.42271341356742437</c:v>
                </c:pt>
                <c:pt idx="3">
                  <c:v>0.43880646508457188</c:v>
                </c:pt>
                <c:pt idx="4">
                  <c:v>0.4172175386322125</c:v>
                </c:pt>
                <c:pt idx="5">
                  <c:v>0.39141417647985283</c:v>
                </c:pt>
                <c:pt idx="6">
                  <c:v>0.36867147397715233</c:v>
                </c:pt>
                <c:pt idx="7">
                  <c:v>0.36720495012542209</c:v>
                </c:pt>
                <c:pt idx="8">
                  <c:v>0.36994273470923056</c:v>
                </c:pt>
                <c:pt idx="9">
                  <c:v>0.35215459745952576</c:v>
                </c:pt>
                <c:pt idx="10">
                  <c:v>0.33802473268941402</c:v>
                </c:pt>
                <c:pt idx="11">
                  <c:v>0.33293873693650688</c:v>
                </c:pt>
                <c:pt idx="12">
                  <c:v>0.32573705247511586</c:v>
                </c:pt>
                <c:pt idx="13">
                  <c:v>0.3030278114739211</c:v>
                </c:pt>
                <c:pt idx="14">
                  <c:v>0.29713998253809915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6B-4C84-B89C-C13E383E6143}"/>
            </c:ext>
          </c:extLst>
        </c:ser>
        <c:ser>
          <c:idx val="1"/>
          <c:order val="1"/>
          <c:tx>
            <c:strRef>
              <c:f>'multiTimeline (49)'!$N$7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(49)'!$N$8:$N$22</c:f>
              <c:numCache>
                <c:formatCode>General</c:formatCode>
                <c:ptCount val="15"/>
                <c:pt idx="0">
                  <c:v>0.21614127505182534</c:v>
                </c:pt>
                <c:pt idx="1">
                  <c:v>0.20037074850373493</c:v>
                </c:pt>
                <c:pt idx="2">
                  <c:v>0.20693946025074614</c:v>
                </c:pt>
                <c:pt idx="3">
                  <c:v>0.18719950702382745</c:v>
                </c:pt>
                <c:pt idx="4">
                  <c:v>0.19458059135878231</c:v>
                </c:pt>
                <c:pt idx="5">
                  <c:v>0.17040109653610971</c:v>
                </c:pt>
                <c:pt idx="6">
                  <c:v>0.16790122941568311</c:v>
                </c:pt>
                <c:pt idx="7">
                  <c:v>0.16546404969382547</c:v>
                </c:pt>
                <c:pt idx="8">
                  <c:v>0.15458637548183704</c:v>
                </c:pt>
                <c:pt idx="9">
                  <c:v>0.14870488190437836</c:v>
                </c:pt>
                <c:pt idx="10">
                  <c:v>0.14213745109876458</c:v>
                </c:pt>
                <c:pt idx="11">
                  <c:v>0.13250952988353473</c:v>
                </c:pt>
                <c:pt idx="12">
                  <c:v>0.1219432566454311</c:v>
                </c:pt>
                <c:pt idx="13">
                  <c:v>0.11140652670764357</c:v>
                </c:pt>
                <c:pt idx="14">
                  <c:v>0.11339036360484153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6B-4C84-B89C-C13E383E6143}"/>
            </c:ext>
          </c:extLst>
        </c:ser>
        <c:ser>
          <c:idx val="2"/>
          <c:order val="2"/>
          <c:tx>
            <c:strRef>
              <c:f>'multiTimeline (49)'!$O$7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(49)'!$O$8:$O$22</c:f>
              <c:numCache>
                <c:formatCode>General</c:formatCode>
                <c:ptCount val="15"/>
                <c:pt idx="0">
                  <c:v>0.53527694764939482</c:v>
                </c:pt>
                <c:pt idx="1">
                  <c:v>0.56603966750125512</c:v>
                </c:pt>
                <c:pt idx="2">
                  <c:v>0.55617376175500743</c:v>
                </c:pt>
                <c:pt idx="3">
                  <c:v>0.58270074392665794</c:v>
                </c:pt>
                <c:pt idx="4">
                  <c:v>0.593162264638877</c:v>
                </c:pt>
                <c:pt idx="5">
                  <c:v>0.56786129510891714</c:v>
                </c:pt>
                <c:pt idx="6">
                  <c:v>0.62505762262187026</c:v>
                </c:pt>
                <c:pt idx="7">
                  <c:v>0.59487042577003024</c:v>
                </c:pt>
                <c:pt idx="8">
                  <c:v>0.60211030745230765</c:v>
                </c:pt>
                <c:pt idx="9">
                  <c:v>0.63588421008626517</c:v>
                </c:pt>
                <c:pt idx="10">
                  <c:v>0.67195127432951685</c:v>
                </c:pt>
                <c:pt idx="11">
                  <c:v>0.61205872391464633</c:v>
                </c:pt>
                <c:pt idx="12">
                  <c:v>0.65448177734762258</c:v>
                </c:pt>
                <c:pt idx="13">
                  <c:v>0.65272967423469808</c:v>
                </c:pt>
                <c:pt idx="14">
                  <c:v>0.64894856959892577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6B-4C84-B89C-C13E383E6143}"/>
            </c:ext>
          </c:extLst>
        </c:ser>
        <c:ser>
          <c:idx val="3"/>
          <c:order val="3"/>
          <c:tx>
            <c:strRef>
              <c:f>'multiTimeline (49)'!$P$7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(49)'!$P$8:$P$22</c:f>
              <c:numCache>
                <c:formatCode>General</c:formatCode>
                <c:ptCount val="15"/>
                <c:pt idx="0">
                  <c:v>0.25775274612706844</c:v>
                </c:pt>
                <c:pt idx="1">
                  <c:v>0.23804573865497955</c:v>
                </c:pt>
                <c:pt idx="2">
                  <c:v>0.26516133147322468</c:v>
                </c:pt>
                <c:pt idx="3">
                  <c:v>0.25647885867409276</c:v>
                </c:pt>
                <c:pt idx="4">
                  <c:v>0.26466748108660154</c:v>
                </c:pt>
                <c:pt idx="5">
                  <c:v>0.2775595240309468</c:v>
                </c:pt>
                <c:pt idx="6">
                  <c:v>0.26815492208327907</c:v>
                </c:pt>
                <c:pt idx="7">
                  <c:v>0.29266511325740813</c:v>
                </c:pt>
                <c:pt idx="8">
                  <c:v>0.2903484795340997</c:v>
                </c:pt>
                <c:pt idx="9">
                  <c:v>0.24911960195381158</c:v>
                </c:pt>
                <c:pt idx="10">
                  <c:v>0.25969081856808901</c:v>
                </c:pt>
                <c:pt idx="11">
                  <c:v>0.24075585755946249</c:v>
                </c:pt>
                <c:pt idx="12">
                  <c:v>0.24391035089995569</c:v>
                </c:pt>
                <c:pt idx="13">
                  <c:v>0.26549783266965521</c:v>
                </c:pt>
                <c:pt idx="14">
                  <c:v>0.28002154392861639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6B-4C84-B89C-C13E383E6143}"/>
            </c:ext>
          </c:extLst>
        </c:ser>
        <c:ser>
          <c:idx val="4"/>
          <c:order val="4"/>
          <c:tx>
            <c:strRef>
              <c:f>'multiTimeline (49)'!$Q$7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(49)'!$Q$8:$Q$22</c:f>
              <c:numCache>
                <c:formatCode>General</c:formatCode>
                <c:ptCount val="15"/>
                <c:pt idx="0">
                  <c:v>0.5968287201555984</c:v>
                </c:pt>
                <c:pt idx="1">
                  <c:v>0.59855827106526494</c:v>
                </c:pt>
                <c:pt idx="2">
                  <c:v>0.56309630600881022</c:v>
                </c:pt>
                <c:pt idx="3">
                  <c:v>0.65175589901451569</c:v>
                </c:pt>
                <c:pt idx="4">
                  <c:v>0.58509261100524934</c:v>
                </c:pt>
                <c:pt idx="5">
                  <c:v>0.53635027009462521</c:v>
                </c:pt>
                <c:pt idx="6">
                  <c:v>0.47414096973039999</c:v>
                </c:pt>
                <c:pt idx="7">
                  <c:v>0.4996977196774145</c:v>
                </c:pt>
                <c:pt idx="8">
                  <c:v>0.50973015038392289</c:v>
                </c:pt>
                <c:pt idx="9">
                  <c:v>0.42681812585465695</c:v>
                </c:pt>
                <c:pt idx="10">
                  <c:v>0.4317222784423469</c:v>
                </c:pt>
                <c:pt idx="11">
                  <c:v>0.434512252305707</c:v>
                </c:pt>
                <c:pt idx="12">
                  <c:v>0.44121409805987016</c:v>
                </c:pt>
                <c:pt idx="13">
                  <c:v>0.43653404340320423</c:v>
                </c:pt>
                <c:pt idx="14">
                  <c:v>0.41554501578377773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6B-4C84-B89C-C13E383E6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6323400"/>
        <c:axId val="626323728"/>
      </c:lineChart>
      <c:catAx>
        <c:axId val="626323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323728"/>
        <c:crosses val="autoZero"/>
        <c:auto val="1"/>
        <c:lblAlgn val="ctr"/>
        <c:lblOffset val="100"/>
        <c:noMultiLvlLbl val="0"/>
      </c:catAx>
      <c:valAx>
        <c:axId val="62632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323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(49)'!$T$7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(49)'!$T$8:$T$22</c:f>
              <c:numCache>
                <c:formatCode>General</c:formatCode>
                <c:ptCount val="15"/>
                <c:pt idx="0">
                  <c:v>0.44846184685192564</c:v>
                </c:pt>
                <c:pt idx="1">
                  <c:v>0.43886013094674448</c:v>
                </c:pt>
                <c:pt idx="2">
                  <c:v>0.42836766606556897</c:v>
                </c:pt>
                <c:pt idx="3">
                  <c:v>0.43296742352558076</c:v>
                </c:pt>
                <c:pt idx="4">
                  <c:v>0.41545491736055079</c:v>
                </c:pt>
                <c:pt idx="5">
                  <c:v>0.37568726977295652</c:v>
                </c:pt>
                <c:pt idx="6">
                  <c:v>0.35782189432472555</c:v>
                </c:pt>
                <c:pt idx="7">
                  <c:v>0.34706276869560532</c:v>
                </c:pt>
                <c:pt idx="8">
                  <c:v>0.33825788563531461</c:v>
                </c:pt>
                <c:pt idx="9">
                  <c:v>0.32878460876018356</c:v>
                </c:pt>
                <c:pt idx="10">
                  <c:v>0.32131299636863569</c:v>
                </c:pt>
                <c:pt idx="11">
                  <c:v>0.31938019363991255</c:v>
                </c:pt>
                <c:pt idx="12">
                  <c:v>0.30083075720752439</c:v>
                </c:pt>
                <c:pt idx="13">
                  <c:v>0.28776780118171091</c:v>
                </c:pt>
                <c:pt idx="14">
                  <c:v>0.2883282361604933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9-47FF-80F8-D74EADC76316}"/>
            </c:ext>
          </c:extLst>
        </c:ser>
        <c:ser>
          <c:idx val="1"/>
          <c:order val="1"/>
          <c:tx>
            <c:strRef>
              <c:f>'multiTimeline (49)'!$U$7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(49)'!$U$8:$U$22</c:f>
              <c:numCache>
                <c:formatCode>General</c:formatCode>
                <c:ptCount val="15"/>
                <c:pt idx="0">
                  <c:v>0.20097702850715313</c:v>
                </c:pt>
                <c:pt idx="1">
                  <c:v>0.19441000653626625</c:v>
                </c:pt>
                <c:pt idx="2">
                  <c:v>0.18941699115177069</c:v>
                </c:pt>
                <c:pt idx="3">
                  <c:v>0.18252495567383142</c:v>
                </c:pt>
                <c:pt idx="4">
                  <c:v>0.17163181999951918</c:v>
                </c:pt>
                <c:pt idx="5">
                  <c:v>0.15870400726218883</c:v>
                </c:pt>
                <c:pt idx="6">
                  <c:v>0.15482433724980196</c:v>
                </c:pt>
                <c:pt idx="7">
                  <c:v>0.14313158427387898</c:v>
                </c:pt>
                <c:pt idx="8">
                  <c:v>0.13618092721071931</c:v>
                </c:pt>
                <c:pt idx="9">
                  <c:v>0.12225705774244369</c:v>
                </c:pt>
                <c:pt idx="10">
                  <c:v>0.12638003346318588</c:v>
                </c:pt>
                <c:pt idx="11">
                  <c:v>0.11690869134647637</c:v>
                </c:pt>
                <c:pt idx="12">
                  <c:v>0.10949286354599992</c:v>
                </c:pt>
                <c:pt idx="13">
                  <c:v>0.10241712004507379</c:v>
                </c:pt>
                <c:pt idx="14">
                  <c:v>0.11070317998647196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B9-47FF-80F8-D74EADC76316}"/>
            </c:ext>
          </c:extLst>
        </c:ser>
        <c:ser>
          <c:idx val="2"/>
          <c:order val="2"/>
          <c:tx>
            <c:strRef>
              <c:f>'multiTimeline (49)'!$V$7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(49)'!$V$8:$V$22</c:f>
              <c:numCache>
                <c:formatCode>General</c:formatCode>
                <c:ptCount val="15"/>
                <c:pt idx="0">
                  <c:v>0.56243845779290214</c:v>
                </c:pt>
                <c:pt idx="1">
                  <c:v>0.58601807445926279</c:v>
                </c:pt>
                <c:pt idx="2">
                  <c:v>0.56049404018654381</c:v>
                </c:pt>
                <c:pt idx="3">
                  <c:v>0.60478991542639016</c:v>
                </c:pt>
                <c:pt idx="4">
                  <c:v>0.60835419242336386</c:v>
                </c:pt>
                <c:pt idx="5">
                  <c:v>0.57656285053252887</c:v>
                </c:pt>
                <c:pt idx="6">
                  <c:v>0.62036178068064107</c:v>
                </c:pt>
                <c:pt idx="7">
                  <c:v>0.59294934381501518</c:v>
                </c:pt>
                <c:pt idx="8">
                  <c:v>0.60464585949147198</c:v>
                </c:pt>
                <c:pt idx="9">
                  <c:v>0.64134946728319853</c:v>
                </c:pt>
                <c:pt idx="10">
                  <c:v>0.70903178288479785</c:v>
                </c:pt>
                <c:pt idx="11">
                  <c:v>0.61854922339812657</c:v>
                </c:pt>
                <c:pt idx="12">
                  <c:v>0.69681530957871529</c:v>
                </c:pt>
                <c:pt idx="13">
                  <c:v>0.66803937561251792</c:v>
                </c:pt>
                <c:pt idx="14">
                  <c:v>0.6798376020024044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B9-47FF-80F8-D74EADC76316}"/>
            </c:ext>
          </c:extLst>
        </c:ser>
        <c:ser>
          <c:idx val="3"/>
          <c:order val="3"/>
          <c:tx>
            <c:strRef>
              <c:f>'multiTimeline (49)'!$W$7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(49)'!$W$8:$W$22</c:f>
              <c:numCache>
                <c:formatCode>General</c:formatCode>
                <c:ptCount val="15"/>
                <c:pt idx="0">
                  <c:v>0.26092618392407924</c:v>
                </c:pt>
                <c:pt idx="1">
                  <c:v>0.27875538083160051</c:v>
                </c:pt>
                <c:pt idx="2">
                  <c:v>0.25011181346465083</c:v>
                </c:pt>
                <c:pt idx="3">
                  <c:v>0.27055518216228036</c:v>
                </c:pt>
                <c:pt idx="4">
                  <c:v>0.27506067183616728</c:v>
                </c:pt>
                <c:pt idx="5">
                  <c:v>0.27630601442889208</c:v>
                </c:pt>
                <c:pt idx="6">
                  <c:v>0.28665587176079782</c:v>
                </c:pt>
                <c:pt idx="7">
                  <c:v>0.27931807927053076</c:v>
                </c:pt>
                <c:pt idx="8">
                  <c:v>0.26282181118912828</c:v>
                </c:pt>
                <c:pt idx="9">
                  <c:v>0.22819390807081588</c:v>
                </c:pt>
                <c:pt idx="10">
                  <c:v>0.24954980793316672</c:v>
                </c:pt>
                <c:pt idx="11">
                  <c:v>0.21457617502740226</c:v>
                </c:pt>
                <c:pt idx="12">
                  <c:v>0.20943487080140419</c:v>
                </c:pt>
                <c:pt idx="13">
                  <c:v>0.21606560631426289</c:v>
                </c:pt>
                <c:pt idx="14">
                  <c:v>0.25778043704432158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B9-47FF-80F8-D74EADC76316}"/>
            </c:ext>
          </c:extLst>
        </c:ser>
        <c:ser>
          <c:idx val="4"/>
          <c:order val="4"/>
          <c:tx>
            <c:strRef>
              <c:f>'multiTimeline (49)'!$X$7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(49)'!$X$8:$X$22</c:f>
              <c:numCache>
                <c:formatCode>General</c:formatCode>
                <c:ptCount val="15"/>
                <c:pt idx="0">
                  <c:v>0.56362376094634725</c:v>
                </c:pt>
                <c:pt idx="1">
                  <c:v>0.53022721912361626</c:v>
                </c:pt>
                <c:pt idx="2">
                  <c:v>0.51796443171087081</c:v>
                </c:pt>
                <c:pt idx="3">
                  <c:v>0.60670794366382996</c:v>
                </c:pt>
                <c:pt idx="4">
                  <c:v>0.57869294016577144</c:v>
                </c:pt>
                <c:pt idx="5">
                  <c:v>0.56036650674215072</c:v>
                </c:pt>
                <c:pt idx="6">
                  <c:v>0.47802737862992195</c:v>
                </c:pt>
                <c:pt idx="7">
                  <c:v>0.51032440591668993</c:v>
                </c:pt>
                <c:pt idx="8">
                  <c:v>0.4896679549213081</c:v>
                </c:pt>
                <c:pt idx="9">
                  <c:v>0.4416799445127132</c:v>
                </c:pt>
                <c:pt idx="10">
                  <c:v>0.42729637047710395</c:v>
                </c:pt>
                <c:pt idx="11">
                  <c:v>0.40405907912729538</c:v>
                </c:pt>
                <c:pt idx="12">
                  <c:v>0.38276002036150175</c:v>
                </c:pt>
                <c:pt idx="13">
                  <c:v>0.37834839557164118</c:v>
                </c:pt>
                <c:pt idx="14">
                  <c:v>0.35555994759767118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B9-47FF-80F8-D74EADC76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7128096"/>
        <c:axId val="507129408"/>
      </c:lineChart>
      <c:catAx>
        <c:axId val="5071280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129408"/>
        <c:crosses val="autoZero"/>
        <c:auto val="1"/>
        <c:lblAlgn val="ctr"/>
        <c:lblOffset val="100"/>
        <c:noMultiLvlLbl val="0"/>
      </c:catAx>
      <c:valAx>
        <c:axId val="507129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128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'npi vs cases (3)'!$G$3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'npi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 (3)'!$G$4:$G$155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5</c:v>
                </c:pt>
                <c:pt idx="80">
                  <c:v>7</c:v>
                </c:pt>
                <c:pt idx="81">
                  <c:v>4</c:v>
                </c:pt>
                <c:pt idx="82">
                  <c:v>12</c:v>
                </c:pt>
                <c:pt idx="83">
                  <c:v>4</c:v>
                </c:pt>
                <c:pt idx="84">
                  <c:v>4</c:v>
                </c:pt>
                <c:pt idx="85">
                  <c:v>5</c:v>
                </c:pt>
                <c:pt idx="86">
                  <c:v>4</c:v>
                </c:pt>
                <c:pt idx="87">
                  <c:v>8</c:v>
                </c:pt>
                <c:pt idx="88">
                  <c:v>8</c:v>
                </c:pt>
                <c:pt idx="89">
                  <c:v>7</c:v>
                </c:pt>
                <c:pt idx="90">
                  <c:v>4</c:v>
                </c:pt>
                <c:pt idx="91">
                  <c:v>13</c:v>
                </c:pt>
                <c:pt idx="92">
                  <c:v>1</c:v>
                </c:pt>
                <c:pt idx="93">
                  <c:v>7</c:v>
                </c:pt>
                <c:pt idx="94">
                  <c:v>13</c:v>
                </c:pt>
                <c:pt idx="95">
                  <c:v>20</c:v>
                </c:pt>
                <c:pt idx="96">
                  <c:v>18</c:v>
                </c:pt>
                <c:pt idx="97">
                  <c:v>29</c:v>
                </c:pt>
                <c:pt idx="98">
                  <c:v>11</c:v>
                </c:pt>
                <c:pt idx="99">
                  <c:v>76</c:v>
                </c:pt>
                <c:pt idx="100">
                  <c:v>116</c:v>
                </c:pt>
                <c:pt idx="101">
                  <c:v>90</c:v>
                </c:pt>
                <c:pt idx="102">
                  <c:v>48</c:v>
                </c:pt>
                <c:pt idx="103">
                  <c:v>56</c:v>
                </c:pt>
                <c:pt idx="104">
                  <c:v>78</c:v>
                </c:pt>
                <c:pt idx="105">
                  <c:v>116</c:v>
                </c:pt>
                <c:pt idx="106">
                  <c:v>163</c:v>
                </c:pt>
                <c:pt idx="107">
                  <c:v>170</c:v>
                </c:pt>
                <c:pt idx="108">
                  <c:v>277</c:v>
                </c:pt>
                <c:pt idx="109">
                  <c:v>367</c:v>
                </c:pt>
                <c:pt idx="110">
                  <c:v>196</c:v>
                </c:pt>
                <c:pt idx="111">
                  <c:v>239</c:v>
                </c:pt>
                <c:pt idx="112">
                  <c:v>229</c:v>
                </c:pt>
                <c:pt idx="113">
                  <c:v>217</c:v>
                </c:pt>
                <c:pt idx="114">
                  <c:v>191</c:v>
                </c:pt>
                <c:pt idx="115">
                  <c:v>256</c:v>
                </c:pt>
                <c:pt idx="116">
                  <c:v>230</c:v>
                </c:pt>
                <c:pt idx="117">
                  <c:v>247</c:v>
                </c:pt>
                <c:pt idx="118">
                  <c:v>226</c:v>
                </c:pt>
                <c:pt idx="119">
                  <c:v>308</c:v>
                </c:pt>
                <c:pt idx="120">
                  <c:v>313</c:v>
                </c:pt>
                <c:pt idx="121">
                  <c:v>326</c:v>
                </c:pt>
                <c:pt idx="122">
                  <c:v>333</c:v>
                </c:pt>
                <c:pt idx="123">
                  <c:v>374</c:v>
                </c:pt>
                <c:pt idx="124">
                  <c:v>376</c:v>
                </c:pt>
                <c:pt idx="125">
                  <c:v>441</c:v>
                </c:pt>
                <c:pt idx="126">
                  <c:v>380</c:v>
                </c:pt>
                <c:pt idx="127">
                  <c:v>388</c:v>
                </c:pt>
                <c:pt idx="128">
                  <c:v>390</c:v>
                </c:pt>
                <c:pt idx="129">
                  <c:v>394</c:v>
                </c:pt>
                <c:pt idx="130">
                  <c:v>398</c:v>
                </c:pt>
                <c:pt idx="131">
                  <c:v>347</c:v>
                </c:pt>
                <c:pt idx="132">
                  <c:v>362</c:v>
                </c:pt>
                <c:pt idx="133">
                  <c:v>364</c:v>
                </c:pt>
                <c:pt idx="134">
                  <c:v>324</c:v>
                </c:pt>
                <c:pt idx="135">
                  <c:v>340</c:v>
                </c:pt>
                <c:pt idx="136">
                  <c:v>1057</c:v>
                </c:pt>
                <c:pt idx="137">
                  <c:v>391</c:v>
                </c:pt>
                <c:pt idx="138">
                  <c:v>366</c:v>
                </c:pt>
                <c:pt idx="139">
                  <c:v>395</c:v>
                </c:pt>
                <c:pt idx="140">
                  <c:v>398</c:v>
                </c:pt>
                <c:pt idx="141">
                  <c:v>371</c:v>
                </c:pt>
                <c:pt idx="142">
                  <c:v>363</c:v>
                </c:pt>
                <c:pt idx="143">
                  <c:v>396</c:v>
                </c:pt>
                <c:pt idx="144">
                  <c:v>394</c:v>
                </c:pt>
                <c:pt idx="145">
                  <c:v>405</c:v>
                </c:pt>
                <c:pt idx="146">
                  <c:v>361</c:v>
                </c:pt>
                <c:pt idx="147">
                  <c:v>376</c:v>
                </c:pt>
                <c:pt idx="148">
                  <c:v>367</c:v>
                </c:pt>
                <c:pt idx="149">
                  <c:v>372</c:v>
                </c:pt>
                <c:pt idx="150">
                  <c:v>412</c:v>
                </c:pt>
                <c:pt idx="151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56-4CC9-BA3A-F87D88AAA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0674176"/>
        <c:axId val="120672640"/>
      </c:barChart>
      <c:lineChart>
        <c:grouping val="standard"/>
        <c:varyColors val="0"/>
        <c:ser>
          <c:idx val="0"/>
          <c:order val="0"/>
          <c:tx>
            <c:strRef>
              <c:f>'npi vs cases (3)'!$B$3</c:f>
              <c:strCache>
                <c:ptCount val="1"/>
                <c:pt idx="0">
                  <c:v>mask: (Gujarat)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'npi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 (3)'!$B$4:$B$155</c:f>
              <c:numCache>
                <c:formatCode>General</c:formatCode>
                <c:ptCount val="152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6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7</c:v>
                </c:pt>
                <c:pt idx="12">
                  <c:v>5</c:v>
                </c:pt>
                <c:pt idx="13">
                  <c:v>4</c:v>
                </c:pt>
                <c:pt idx="14">
                  <c:v>6</c:v>
                </c:pt>
                <c:pt idx="15">
                  <c:v>6</c:v>
                </c:pt>
                <c:pt idx="16">
                  <c:v>5</c:v>
                </c:pt>
                <c:pt idx="17">
                  <c:v>3</c:v>
                </c:pt>
                <c:pt idx="18">
                  <c:v>5</c:v>
                </c:pt>
                <c:pt idx="19">
                  <c:v>4</c:v>
                </c:pt>
                <c:pt idx="20">
                  <c:v>4</c:v>
                </c:pt>
                <c:pt idx="21">
                  <c:v>8</c:v>
                </c:pt>
                <c:pt idx="22">
                  <c:v>5</c:v>
                </c:pt>
                <c:pt idx="23">
                  <c:v>5</c:v>
                </c:pt>
                <c:pt idx="24">
                  <c:v>6</c:v>
                </c:pt>
                <c:pt idx="25">
                  <c:v>4</c:v>
                </c:pt>
                <c:pt idx="26">
                  <c:v>5</c:v>
                </c:pt>
                <c:pt idx="27">
                  <c:v>7</c:v>
                </c:pt>
                <c:pt idx="28">
                  <c:v>9</c:v>
                </c:pt>
                <c:pt idx="29">
                  <c:v>10</c:v>
                </c:pt>
                <c:pt idx="30">
                  <c:v>12</c:v>
                </c:pt>
                <c:pt idx="31">
                  <c:v>7</c:v>
                </c:pt>
                <c:pt idx="32">
                  <c:v>8</c:v>
                </c:pt>
                <c:pt idx="33">
                  <c:v>16</c:v>
                </c:pt>
                <c:pt idx="34">
                  <c:v>9</c:v>
                </c:pt>
                <c:pt idx="35">
                  <c:v>9</c:v>
                </c:pt>
                <c:pt idx="36">
                  <c:v>7</c:v>
                </c:pt>
                <c:pt idx="37">
                  <c:v>7</c:v>
                </c:pt>
                <c:pt idx="38">
                  <c:v>12</c:v>
                </c:pt>
                <c:pt idx="39">
                  <c:v>12</c:v>
                </c:pt>
                <c:pt idx="40">
                  <c:v>10</c:v>
                </c:pt>
                <c:pt idx="41">
                  <c:v>9</c:v>
                </c:pt>
                <c:pt idx="42">
                  <c:v>11</c:v>
                </c:pt>
                <c:pt idx="43">
                  <c:v>13</c:v>
                </c:pt>
                <c:pt idx="44">
                  <c:v>10</c:v>
                </c:pt>
                <c:pt idx="45">
                  <c:v>10</c:v>
                </c:pt>
                <c:pt idx="46">
                  <c:v>9</c:v>
                </c:pt>
                <c:pt idx="47">
                  <c:v>8</c:v>
                </c:pt>
                <c:pt idx="48">
                  <c:v>10</c:v>
                </c:pt>
                <c:pt idx="49">
                  <c:v>12</c:v>
                </c:pt>
                <c:pt idx="50">
                  <c:v>10</c:v>
                </c:pt>
                <c:pt idx="51">
                  <c:v>10</c:v>
                </c:pt>
                <c:pt idx="52">
                  <c:v>15</c:v>
                </c:pt>
                <c:pt idx="53">
                  <c:v>8</c:v>
                </c:pt>
                <c:pt idx="54">
                  <c:v>11</c:v>
                </c:pt>
                <c:pt idx="55">
                  <c:v>9</c:v>
                </c:pt>
                <c:pt idx="56">
                  <c:v>9</c:v>
                </c:pt>
                <c:pt idx="57">
                  <c:v>11</c:v>
                </c:pt>
                <c:pt idx="58">
                  <c:v>13</c:v>
                </c:pt>
                <c:pt idx="59">
                  <c:v>7</c:v>
                </c:pt>
                <c:pt idx="60">
                  <c:v>12</c:v>
                </c:pt>
                <c:pt idx="61">
                  <c:v>14</c:v>
                </c:pt>
                <c:pt idx="62">
                  <c:v>24</c:v>
                </c:pt>
                <c:pt idx="63">
                  <c:v>47</c:v>
                </c:pt>
                <c:pt idx="64">
                  <c:v>56</c:v>
                </c:pt>
                <c:pt idx="65">
                  <c:v>45</c:v>
                </c:pt>
                <c:pt idx="66">
                  <c:v>32</c:v>
                </c:pt>
                <c:pt idx="67">
                  <c:v>25</c:v>
                </c:pt>
                <c:pt idx="68">
                  <c:v>18</c:v>
                </c:pt>
                <c:pt idx="69">
                  <c:v>19</c:v>
                </c:pt>
                <c:pt idx="70">
                  <c:v>20</c:v>
                </c:pt>
                <c:pt idx="71">
                  <c:v>17</c:v>
                </c:pt>
                <c:pt idx="72">
                  <c:v>26</c:v>
                </c:pt>
                <c:pt idx="73">
                  <c:v>41</c:v>
                </c:pt>
                <c:pt idx="74">
                  <c:v>40</c:v>
                </c:pt>
                <c:pt idx="75">
                  <c:v>46</c:v>
                </c:pt>
                <c:pt idx="76">
                  <c:v>39</c:v>
                </c:pt>
                <c:pt idx="77">
                  <c:v>35</c:v>
                </c:pt>
                <c:pt idx="78">
                  <c:v>46</c:v>
                </c:pt>
                <c:pt idx="79">
                  <c:v>74</c:v>
                </c:pt>
                <c:pt idx="80">
                  <c:v>74</c:v>
                </c:pt>
                <c:pt idx="81">
                  <c:v>29</c:v>
                </c:pt>
                <c:pt idx="82">
                  <c:v>43</c:v>
                </c:pt>
                <c:pt idx="83">
                  <c:v>34</c:v>
                </c:pt>
                <c:pt idx="84">
                  <c:v>22</c:v>
                </c:pt>
                <c:pt idx="85">
                  <c:v>23</c:v>
                </c:pt>
                <c:pt idx="86">
                  <c:v>25</c:v>
                </c:pt>
                <c:pt idx="87">
                  <c:v>21</c:v>
                </c:pt>
                <c:pt idx="88">
                  <c:v>26</c:v>
                </c:pt>
                <c:pt idx="89">
                  <c:v>20</c:v>
                </c:pt>
                <c:pt idx="90">
                  <c:v>15</c:v>
                </c:pt>
                <c:pt idx="91">
                  <c:v>18</c:v>
                </c:pt>
                <c:pt idx="92">
                  <c:v>20</c:v>
                </c:pt>
                <c:pt idx="93">
                  <c:v>14</c:v>
                </c:pt>
                <c:pt idx="94">
                  <c:v>22</c:v>
                </c:pt>
                <c:pt idx="95">
                  <c:v>25</c:v>
                </c:pt>
                <c:pt idx="96">
                  <c:v>21</c:v>
                </c:pt>
                <c:pt idx="97">
                  <c:v>19</c:v>
                </c:pt>
                <c:pt idx="98">
                  <c:v>15</c:v>
                </c:pt>
                <c:pt idx="99">
                  <c:v>21</c:v>
                </c:pt>
                <c:pt idx="100">
                  <c:v>23</c:v>
                </c:pt>
                <c:pt idx="101">
                  <c:v>23</c:v>
                </c:pt>
                <c:pt idx="102">
                  <c:v>20</c:v>
                </c:pt>
                <c:pt idx="103">
                  <c:v>26</c:v>
                </c:pt>
                <c:pt idx="104">
                  <c:v>21</c:v>
                </c:pt>
                <c:pt idx="105">
                  <c:v>23</c:v>
                </c:pt>
                <c:pt idx="106">
                  <c:v>19</c:v>
                </c:pt>
                <c:pt idx="107">
                  <c:v>30</c:v>
                </c:pt>
                <c:pt idx="108">
                  <c:v>29</c:v>
                </c:pt>
                <c:pt idx="109">
                  <c:v>29</c:v>
                </c:pt>
                <c:pt idx="110">
                  <c:v>26</c:v>
                </c:pt>
                <c:pt idx="111">
                  <c:v>22</c:v>
                </c:pt>
                <c:pt idx="112">
                  <c:v>26</c:v>
                </c:pt>
                <c:pt idx="113">
                  <c:v>19</c:v>
                </c:pt>
                <c:pt idx="114">
                  <c:v>19</c:v>
                </c:pt>
                <c:pt idx="115">
                  <c:v>20</c:v>
                </c:pt>
                <c:pt idx="116">
                  <c:v>28</c:v>
                </c:pt>
                <c:pt idx="117">
                  <c:v>20</c:v>
                </c:pt>
                <c:pt idx="118">
                  <c:v>21</c:v>
                </c:pt>
                <c:pt idx="119">
                  <c:v>20</c:v>
                </c:pt>
                <c:pt idx="120">
                  <c:v>25</c:v>
                </c:pt>
                <c:pt idx="121">
                  <c:v>19</c:v>
                </c:pt>
                <c:pt idx="122">
                  <c:v>24</c:v>
                </c:pt>
                <c:pt idx="123">
                  <c:v>21</c:v>
                </c:pt>
                <c:pt idx="124">
                  <c:v>25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27</c:v>
                </c:pt>
                <c:pt idx="129">
                  <c:v>21</c:v>
                </c:pt>
                <c:pt idx="130">
                  <c:v>17</c:v>
                </c:pt>
                <c:pt idx="131">
                  <c:v>22</c:v>
                </c:pt>
                <c:pt idx="132">
                  <c:v>34</c:v>
                </c:pt>
                <c:pt idx="133">
                  <c:v>44</c:v>
                </c:pt>
                <c:pt idx="134">
                  <c:v>30</c:v>
                </c:pt>
                <c:pt idx="135">
                  <c:v>35</c:v>
                </c:pt>
                <c:pt idx="136">
                  <c:v>37</c:v>
                </c:pt>
                <c:pt idx="137">
                  <c:v>33</c:v>
                </c:pt>
                <c:pt idx="138">
                  <c:v>46</c:v>
                </c:pt>
                <c:pt idx="139">
                  <c:v>45</c:v>
                </c:pt>
                <c:pt idx="140">
                  <c:v>54</c:v>
                </c:pt>
                <c:pt idx="141">
                  <c:v>40</c:v>
                </c:pt>
                <c:pt idx="142">
                  <c:v>41</c:v>
                </c:pt>
                <c:pt idx="143">
                  <c:v>45</c:v>
                </c:pt>
                <c:pt idx="144">
                  <c:v>40</c:v>
                </c:pt>
                <c:pt idx="145">
                  <c:v>37</c:v>
                </c:pt>
                <c:pt idx="146">
                  <c:v>37</c:v>
                </c:pt>
                <c:pt idx="147">
                  <c:v>33</c:v>
                </c:pt>
                <c:pt idx="148">
                  <c:v>34</c:v>
                </c:pt>
                <c:pt idx="149">
                  <c:v>42</c:v>
                </c:pt>
                <c:pt idx="150">
                  <c:v>43</c:v>
                </c:pt>
                <c:pt idx="15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56-4CC9-BA3A-F87D88AAA0CD}"/>
            </c:ext>
          </c:extLst>
        </c:ser>
        <c:ser>
          <c:idx val="1"/>
          <c:order val="1"/>
          <c:tx>
            <c:strRef>
              <c:f>'npi vs cases (3)'!$C$3</c:f>
              <c:strCache>
                <c:ptCount val="1"/>
                <c:pt idx="0">
                  <c:v>sanitizer: (Gujarat)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'npi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 (3)'!$C$4:$C$155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3</c:v>
                </c:pt>
                <c:pt idx="62">
                  <c:v>5</c:v>
                </c:pt>
                <c:pt idx="63">
                  <c:v>18</c:v>
                </c:pt>
                <c:pt idx="64">
                  <c:v>22</c:v>
                </c:pt>
                <c:pt idx="65">
                  <c:v>24</c:v>
                </c:pt>
                <c:pt idx="66">
                  <c:v>18</c:v>
                </c:pt>
                <c:pt idx="67">
                  <c:v>12</c:v>
                </c:pt>
                <c:pt idx="68">
                  <c:v>11</c:v>
                </c:pt>
                <c:pt idx="69">
                  <c:v>8</c:v>
                </c:pt>
                <c:pt idx="70">
                  <c:v>11</c:v>
                </c:pt>
                <c:pt idx="71">
                  <c:v>17</c:v>
                </c:pt>
                <c:pt idx="72">
                  <c:v>25</c:v>
                </c:pt>
                <c:pt idx="73">
                  <c:v>37</c:v>
                </c:pt>
                <c:pt idx="74">
                  <c:v>35</c:v>
                </c:pt>
                <c:pt idx="75">
                  <c:v>53</c:v>
                </c:pt>
                <c:pt idx="76">
                  <c:v>44</c:v>
                </c:pt>
                <c:pt idx="77">
                  <c:v>53</c:v>
                </c:pt>
                <c:pt idx="78">
                  <c:v>53</c:v>
                </c:pt>
                <c:pt idx="79">
                  <c:v>100</c:v>
                </c:pt>
                <c:pt idx="80">
                  <c:v>96</c:v>
                </c:pt>
                <c:pt idx="81">
                  <c:v>39</c:v>
                </c:pt>
                <c:pt idx="82">
                  <c:v>47</c:v>
                </c:pt>
                <c:pt idx="83">
                  <c:v>31</c:v>
                </c:pt>
                <c:pt idx="84">
                  <c:v>25</c:v>
                </c:pt>
                <c:pt idx="85">
                  <c:v>19</c:v>
                </c:pt>
                <c:pt idx="86">
                  <c:v>16</c:v>
                </c:pt>
                <c:pt idx="87">
                  <c:v>16</c:v>
                </c:pt>
                <c:pt idx="88">
                  <c:v>16</c:v>
                </c:pt>
                <c:pt idx="89">
                  <c:v>14</c:v>
                </c:pt>
                <c:pt idx="90">
                  <c:v>9</c:v>
                </c:pt>
                <c:pt idx="91">
                  <c:v>7</c:v>
                </c:pt>
                <c:pt idx="92">
                  <c:v>9</c:v>
                </c:pt>
                <c:pt idx="93">
                  <c:v>14</c:v>
                </c:pt>
                <c:pt idx="94">
                  <c:v>8</c:v>
                </c:pt>
                <c:pt idx="95">
                  <c:v>12</c:v>
                </c:pt>
                <c:pt idx="96">
                  <c:v>9</c:v>
                </c:pt>
                <c:pt idx="97">
                  <c:v>12</c:v>
                </c:pt>
                <c:pt idx="98">
                  <c:v>9</c:v>
                </c:pt>
                <c:pt idx="99">
                  <c:v>14</c:v>
                </c:pt>
                <c:pt idx="100">
                  <c:v>13</c:v>
                </c:pt>
                <c:pt idx="101">
                  <c:v>8</c:v>
                </c:pt>
                <c:pt idx="102">
                  <c:v>11</c:v>
                </c:pt>
                <c:pt idx="103">
                  <c:v>9</c:v>
                </c:pt>
                <c:pt idx="104">
                  <c:v>10</c:v>
                </c:pt>
                <c:pt idx="105">
                  <c:v>10</c:v>
                </c:pt>
                <c:pt idx="106">
                  <c:v>9</c:v>
                </c:pt>
                <c:pt idx="107">
                  <c:v>12</c:v>
                </c:pt>
                <c:pt idx="108">
                  <c:v>13</c:v>
                </c:pt>
                <c:pt idx="109">
                  <c:v>10</c:v>
                </c:pt>
                <c:pt idx="110">
                  <c:v>12</c:v>
                </c:pt>
                <c:pt idx="111">
                  <c:v>14</c:v>
                </c:pt>
                <c:pt idx="112">
                  <c:v>11</c:v>
                </c:pt>
                <c:pt idx="113">
                  <c:v>15</c:v>
                </c:pt>
                <c:pt idx="114">
                  <c:v>10</c:v>
                </c:pt>
                <c:pt idx="115">
                  <c:v>16</c:v>
                </c:pt>
                <c:pt idx="116">
                  <c:v>14</c:v>
                </c:pt>
                <c:pt idx="117">
                  <c:v>15</c:v>
                </c:pt>
                <c:pt idx="118">
                  <c:v>10</c:v>
                </c:pt>
                <c:pt idx="119">
                  <c:v>13</c:v>
                </c:pt>
                <c:pt idx="120">
                  <c:v>13</c:v>
                </c:pt>
                <c:pt idx="121">
                  <c:v>14</c:v>
                </c:pt>
                <c:pt idx="122">
                  <c:v>14</c:v>
                </c:pt>
                <c:pt idx="123">
                  <c:v>12</c:v>
                </c:pt>
                <c:pt idx="124">
                  <c:v>14</c:v>
                </c:pt>
                <c:pt idx="125">
                  <c:v>14</c:v>
                </c:pt>
                <c:pt idx="126">
                  <c:v>16</c:v>
                </c:pt>
                <c:pt idx="127">
                  <c:v>14</c:v>
                </c:pt>
                <c:pt idx="128">
                  <c:v>13</c:v>
                </c:pt>
                <c:pt idx="129">
                  <c:v>16</c:v>
                </c:pt>
                <c:pt idx="130">
                  <c:v>11</c:v>
                </c:pt>
                <c:pt idx="131">
                  <c:v>10</c:v>
                </c:pt>
                <c:pt idx="132">
                  <c:v>19</c:v>
                </c:pt>
                <c:pt idx="133">
                  <c:v>12</c:v>
                </c:pt>
                <c:pt idx="134">
                  <c:v>23</c:v>
                </c:pt>
                <c:pt idx="135">
                  <c:v>16</c:v>
                </c:pt>
                <c:pt idx="136">
                  <c:v>24</c:v>
                </c:pt>
                <c:pt idx="137">
                  <c:v>20</c:v>
                </c:pt>
                <c:pt idx="138">
                  <c:v>18</c:v>
                </c:pt>
                <c:pt idx="139">
                  <c:v>22</c:v>
                </c:pt>
                <c:pt idx="140">
                  <c:v>29</c:v>
                </c:pt>
                <c:pt idx="141">
                  <c:v>25</c:v>
                </c:pt>
                <c:pt idx="142">
                  <c:v>26</c:v>
                </c:pt>
                <c:pt idx="143">
                  <c:v>26</c:v>
                </c:pt>
                <c:pt idx="144">
                  <c:v>23</c:v>
                </c:pt>
                <c:pt idx="145">
                  <c:v>31</c:v>
                </c:pt>
                <c:pt idx="146">
                  <c:v>20</c:v>
                </c:pt>
                <c:pt idx="147">
                  <c:v>23</c:v>
                </c:pt>
                <c:pt idx="148">
                  <c:v>21</c:v>
                </c:pt>
                <c:pt idx="149">
                  <c:v>15</c:v>
                </c:pt>
                <c:pt idx="150">
                  <c:v>20</c:v>
                </c:pt>
                <c:pt idx="15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56-4CC9-BA3A-F87D88AAA0CD}"/>
            </c:ext>
          </c:extLst>
        </c:ser>
        <c:ser>
          <c:idx val="2"/>
          <c:order val="2"/>
          <c:tx>
            <c:strRef>
              <c:f>'npi vs cases (3)'!$D$3</c:f>
              <c:strCache>
                <c:ptCount val="1"/>
                <c:pt idx="0">
                  <c:v>Social distancing: (Gujarat)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'npi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 (3)'!$D$4:$D$155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3</c:v>
                </c:pt>
                <c:pt idx="83">
                  <c:v>2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5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3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1</c:v>
                </c:pt>
                <c:pt idx="99">
                  <c:v>2</c:v>
                </c:pt>
                <c:pt idx="100">
                  <c:v>2</c:v>
                </c:pt>
                <c:pt idx="101">
                  <c:v>1</c:v>
                </c:pt>
                <c:pt idx="102">
                  <c:v>2</c:v>
                </c:pt>
                <c:pt idx="103">
                  <c:v>1</c:v>
                </c:pt>
                <c:pt idx="104">
                  <c:v>3</c:v>
                </c:pt>
                <c:pt idx="105">
                  <c:v>2</c:v>
                </c:pt>
                <c:pt idx="106">
                  <c:v>1</c:v>
                </c:pt>
                <c:pt idx="107">
                  <c:v>2</c:v>
                </c:pt>
                <c:pt idx="108">
                  <c:v>1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1</c:v>
                </c:pt>
                <c:pt idx="126">
                  <c:v>4</c:v>
                </c:pt>
                <c:pt idx="127">
                  <c:v>3</c:v>
                </c:pt>
                <c:pt idx="128">
                  <c:v>2</c:v>
                </c:pt>
                <c:pt idx="129">
                  <c:v>1</c:v>
                </c:pt>
                <c:pt idx="130">
                  <c:v>3</c:v>
                </c:pt>
                <c:pt idx="131">
                  <c:v>1</c:v>
                </c:pt>
                <c:pt idx="132">
                  <c:v>2</c:v>
                </c:pt>
                <c:pt idx="133">
                  <c:v>2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4</c:v>
                </c:pt>
                <c:pt idx="140">
                  <c:v>2</c:v>
                </c:pt>
                <c:pt idx="141">
                  <c:v>2</c:v>
                </c:pt>
                <c:pt idx="142">
                  <c:v>1</c:v>
                </c:pt>
                <c:pt idx="143">
                  <c:v>2</c:v>
                </c:pt>
                <c:pt idx="144">
                  <c:v>3</c:v>
                </c:pt>
                <c:pt idx="145">
                  <c:v>1</c:v>
                </c:pt>
                <c:pt idx="146">
                  <c:v>1</c:v>
                </c:pt>
                <c:pt idx="147">
                  <c:v>3</c:v>
                </c:pt>
                <c:pt idx="148">
                  <c:v>2</c:v>
                </c:pt>
                <c:pt idx="149">
                  <c:v>2</c:v>
                </c:pt>
                <c:pt idx="150">
                  <c:v>1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56-4CC9-BA3A-F87D88AAA0CD}"/>
            </c:ext>
          </c:extLst>
        </c:ser>
        <c:ser>
          <c:idx val="3"/>
          <c:order val="3"/>
          <c:tx>
            <c:strRef>
              <c:f>'npi vs cases (3)'!$E$3</c:f>
              <c:strCache>
                <c:ptCount val="1"/>
                <c:pt idx="0">
                  <c:v>hand wash: (Gujarat)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'npi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 (3)'!$E$4:$E$155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3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6</c:v>
                </c:pt>
                <c:pt idx="74">
                  <c:v>4</c:v>
                </c:pt>
                <c:pt idx="75">
                  <c:v>2</c:v>
                </c:pt>
                <c:pt idx="76">
                  <c:v>3</c:v>
                </c:pt>
                <c:pt idx="77">
                  <c:v>3</c:v>
                </c:pt>
                <c:pt idx="78">
                  <c:v>5</c:v>
                </c:pt>
                <c:pt idx="79">
                  <c:v>6</c:v>
                </c:pt>
                <c:pt idx="80">
                  <c:v>10</c:v>
                </c:pt>
                <c:pt idx="81">
                  <c:v>3</c:v>
                </c:pt>
                <c:pt idx="82">
                  <c:v>4</c:v>
                </c:pt>
                <c:pt idx="83">
                  <c:v>4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1</c:v>
                </c:pt>
                <c:pt idx="96">
                  <c:v>2</c:v>
                </c:pt>
                <c:pt idx="97">
                  <c:v>2</c:v>
                </c:pt>
                <c:pt idx="98">
                  <c:v>1</c:v>
                </c:pt>
                <c:pt idx="99">
                  <c:v>2</c:v>
                </c:pt>
                <c:pt idx="100">
                  <c:v>3</c:v>
                </c:pt>
                <c:pt idx="101">
                  <c:v>1</c:v>
                </c:pt>
                <c:pt idx="102">
                  <c:v>3</c:v>
                </c:pt>
                <c:pt idx="103">
                  <c:v>1</c:v>
                </c:pt>
                <c:pt idx="104">
                  <c:v>6</c:v>
                </c:pt>
                <c:pt idx="105">
                  <c:v>3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1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4</c:v>
                </c:pt>
                <c:pt idx="116">
                  <c:v>4</c:v>
                </c:pt>
                <c:pt idx="117">
                  <c:v>3</c:v>
                </c:pt>
                <c:pt idx="118">
                  <c:v>3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4</c:v>
                </c:pt>
                <c:pt idx="123">
                  <c:v>3</c:v>
                </c:pt>
                <c:pt idx="124">
                  <c:v>2</c:v>
                </c:pt>
                <c:pt idx="125">
                  <c:v>1</c:v>
                </c:pt>
                <c:pt idx="126">
                  <c:v>2</c:v>
                </c:pt>
                <c:pt idx="127">
                  <c:v>1</c:v>
                </c:pt>
                <c:pt idx="128">
                  <c:v>3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2</c:v>
                </c:pt>
                <c:pt idx="134">
                  <c:v>3</c:v>
                </c:pt>
                <c:pt idx="135">
                  <c:v>2</c:v>
                </c:pt>
                <c:pt idx="136">
                  <c:v>3</c:v>
                </c:pt>
                <c:pt idx="137">
                  <c:v>4</c:v>
                </c:pt>
                <c:pt idx="138">
                  <c:v>3</c:v>
                </c:pt>
                <c:pt idx="139">
                  <c:v>2</c:v>
                </c:pt>
                <c:pt idx="140">
                  <c:v>4</c:v>
                </c:pt>
                <c:pt idx="141">
                  <c:v>3</c:v>
                </c:pt>
                <c:pt idx="142">
                  <c:v>2</c:v>
                </c:pt>
                <c:pt idx="143">
                  <c:v>3</c:v>
                </c:pt>
                <c:pt idx="144">
                  <c:v>4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1</c:v>
                </c:pt>
                <c:pt idx="149">
                  <c:v>2</c:v>
                </c:pt>
                <c:pt idx="150">
                  <c:v>2</c:v>
                </c:pt>
                <c:pt idx="1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56-4CC9-BA3A-F87D88AAA0CD}"/>
            </c:ext>
          </c:extLst>
        </c:ser>
        <c:ser>
          <c:idx val="4"/>
          <c:order val="4"/>
          <c:tx>
            <c:strRef>
              <c:f>'npi vs cases (3)'!$F$3</c:f>
              <c:strCache>
                <c:ptCount val="1"/>
                <c:pt idx="0">
                  <c:v>soap: (Gujarat)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'npi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 (3)'!$F$4:$F$155</c:f>
              <c:numCache>
                <c:formatCode>General</c:formatCode>
                <c:ptCount val="152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6</c:v>
                </c:pt>
                <c:pt idx="11">
                  <c:v>5</c:v>
                </c:pt>
                <c:pt idx="12">
                  <c:v>6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6</c:v>
                </c:pt>
                <c:pt idx="26">
                  <c:v>3</c:v>
                </c:pt>
                <c:pt idx="27">
                  <c:v>3</c:v>
                </c:pt>
                <c:pt idx="28">
                  <c:v>5</c:v>
                </c:pt>
                <c:pt idx="29">
                  <c:v>4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5</c:v>
                </c:pt>
                <c:pt idx="34">
                  <c:v>4</c:v>
                </c:pt>
                <c:pt idx="35">
                  <c:v>4</c:v>
                </c:pt>
                <c:pt idx="36">
                  <c:v>5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4</c:v>
                </c:pt>
                <c:pt idx="42">
                  <c:v>5</c:v>
                </c:pt>
                <c:pt idx="43">
                  <c:v>5</c:v>
                </c:pt>
                <c:pt idx="44">
                  <c:v>6</c:v>
                </c:pt>
                <c:pt idx="45">
                  <c:v>3</c:v>
                </c:pt>
                <c:pt idx="46">
                  <c:v>3</c:v>
                </c:pt>
                <c:pt idx="47">
                  <c:v>6</c:v>
                </c:pt>
                <c:pt idx="48">
                  <c:v>6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3</c:v>
                </c:pt>
                <c:pt idx="53">
                  <c:v>4</c:v>
                </c:pt>
                <c:pt idx="54">
                  <c:v>5</c:v>
                </c:pt>
                <c:pt idx="55">
                  <c:v>5</c:v>
                </c:pt>
                <c:pt idx="56">
                  <c:v>6</c:v>
                </c:pt>
                <c:pt idx="57">
                  <c:v>6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6</c:v>
                </c:pt>
                <c:pt idx="63">
                  <c:v>6</c:v>
                </c:pt>
                <c:pt idx="64">
                  <c:v>4</c:v>
                </c:pt>
                <c:pt idx="65">
                  <c:v>6</c:v>
                </c:pt>
                <c:pt idx="66">
                  <c:v>6</c:v>
                </c:pt>
                <c:pt idx="67">
                  <c:v>4</c:v>
                </c:pt>
                <c:pt idx="68">
                  <c:v>5</c:v>
                </c:pt>
                <c:pt idx="69">
                  <c:v>5</c:v>
                </c:pt>
                <c:pt idx="70">
                  <c:v>4</c:v>
                </c:pt>
                <c:pt idx="71">
                  <c:v>6</c:v>
                </c:pt>
                <c:pt idx="72">
                  <c:v>6</c:v>
                </c:pt>
                <c:pt idx="73">
                  <c:v>5</c:v>
                </c:pt>
                <c:pt idx="74">
                  <c:v>7</c:v>
                </c:pt>
                <c:pt idx="75">
                  <c:v>6</c:v>
                </c:pt>
                <c:pt idx="76">
                  <c:v>5</c:v>
                </c:pt>
                <c:pt idx="77">
                  <c:v>8</c:v>
                </c:pt>
                <c:pt idx="78">
                  <c:v>7</c:v>
                </c:pt>
                <c:pt idx="79">
                  <c:v>6</c:v>
                </c:pt>
                <c:pt idx="80">
                  <c:v>7</c:v>
                </c:pt>
                <c:pt idx="81">
                  <c:v>5</c:v>
                </c:pt>
                <c:pt idx="82">
                  <c:v>6</c:v>
                </c:pt>
                <c:pt idx="83">
                  <c:v>4</c:v>
                </c:pt>
                <c:pt idx="84">
                  <c:v>2</c:v>
                </c:pt>
                <c:pt idx="85">
                  <c:v>4</c:v>
                </c:pt>
                <c:pt idx="86">
                  <c:v>6</c:v>
                </c:pt>
                <c:pt idx="87">
                  <c:v>8</c:v>
                </c:pt>
                <c:pt idx="88">
                  <c:v>4</c:v>
                </c:pt>
                <c:pt idx="89">
                  <c:v>6</c:v>
                </c:pt>
                <c:pt idx="90">
                  <c:v>4</c:v>
                </c:pt>
                <c:pt idx="91">
                  <c:v>5</c:v>
                </c:pt>
                <c:pt idx="92">
                  <c:v>7</c:v>
                </c:pt>
                <c:pt idx="93">
                  <c:v>8</c:v>
                </c:pt>
                <c:pt idx="94">
                  <c:v>3</c:v>
                </c:pt>
                <c:pt idx="95">
                  <c:v>6</c:v>
                </c:pt>
                <c:pt idx="96">
                  <c:v>4</c:v>
                </c:pt>
                <c:pt idx="97">
                  <c:v>5</c:v>
                </c:pt>
                <c:pt idx="98">
                  <c:v>7</c:v>
                </c:pt>
                <c:pt idx="99">
                  <c:v>3</c:v>
                </c:pt>
                <c:pt idx="100">
                  <c:v>5</c:v>
                </c:pt>
                <c:pt idx="101">
                  <c:v>6</c:v>
                </c:pt>
                <c:pt idx="102">
                  <c:v>4</c:v>
                </c:pt>
                <c:pt idx="103">
                  <c:v>6</c:v>
                </c:pt>
                <c:pt idx="104">
                  <c:v>6</c:v>
                </c:pt>
                <c:pt idx="105">
                  <c:v>7</c:v>
                </c:pt>
                <c:pt idx="106">
                  <c:v>5</c:v>
                </c:pt>
                <c:pt idx="107">
                  <c:v>5</c:v>
                </c:pt>
                <c:pt idx="108">
                  <c:v>4</c:v>
                </c:pt>
                <c:pt idx="109">
                  <c:v>4</c:v>
                </c:pt>
                <c:pt idx="110">
                  <c:v>8</c:v>
                </c:pt>
                <c:pt idx="111">
                  <c:v>4</c:v>
                </c:pt>
                <c:pt idx="112">
                  <c:v>7</c:v>
                </c:pt>
                <c:pt idx="113">
                  <c:v>7</c:v>
                </c:pt>
                <c:pt idx="114">
                  <c:v>4</c:v>
                </c:pt>
                <c:pt idx="115">
                  <c:v>3</c:v>
                </c:pt>
                <c:pt idx="116">
                  <c:v>7</c:v>
                </c:pt>
                <c:pt idx="117">
                  <c:v>5</c:v>
                </c:pt>
                <c:pt idx="118">
                  <c:v>7</c:v>
                </c:pt>
                <c:pt idx="119">
                  <c:v>7</c:v>
                </c:pt>
                <c:pt idx="120">
                  <c:v>4</c:v>
                </c:pt>
                <c:pt idx="121">
                  <c:v>5</c:v>
                </c:pt>
                <c:pt idx="122">
                  <c:v>7</c:v>
                </c:pt>
                <c:pt idx="123">
                  <c:v>8</c:v>
                </c:pt>
                <c:pt idx="124">
                  <c:v>7</c:v>
                </c:pt>
                <c:pt idx="125">
                  <c:v>6</c:v>
                </c:pt>
                <c:pt idx="126">
                  <c:v>6</c:v>
                </c:pt>
                <c:pt idx="127">
                  <c:v>5</c:v>
                </c:pt>
                <c:pt idx="128">
                  <c:v>8</c:v>
                </c:pt>
                <c:pt idx="129">
                  <c:v>7</c:v>
                </c:pt>
                <c:pt idx="130">
                  <c:v>4</c:v>
                </c:pt>
                <c:pt idx="131">
                  <c:v>9</c:v>
                </c:pt>
                <c:pt idx="132">
                  <c:v>11</c:v>
                </c:pt>
                <c:pt idx="133">
                  <c:v>16</c:v>
                </c:pt>
                <c:pt idx="134">
                  <c:v>8</c:v>
                </c:pt>
                <c:pt idx="135">
                  <c:v>11</c:v>
                </c:pt>
                <c:pt idx="136">
                  <c:v>10</c:v>
                </c:pt>
                <c:pt idx="137">
                  <c:v>12</c:v>
                </c:pt>
                <c:pt idx="138">
                  <c:v>9</c:v>
                </c:pt>
                <c:pt idx="139">
                  <c:v>11</c:v>
                </c:pt>
                <c:pt idx="140">
                  <c:v>7</c:v>
                </c:pt>
                <c:pt idx="141">
                  <c:v>8</c:v>
                </c:pt>
                <c:pt idx="142">
                  <c:v>7</c:v>
                </c:pt>
                <c:pt idx="143">
                  <c:v>11</c:v>
                </c:pt>
                <c:pt idx="144">
                  <c:v>7</c:v>
                </c:pt>
                <c:pt idx="145">
                  <c:v>11</c:v>
                </c:pt>
                <c:pt idx="146">
                  <c:v>6</c:v>
                </c:pt>
                <c:pt idx="147">
                  <c:v>10</c:v>
                </c:pt>
                <c:pt idx="148">
                  <c:v>9</c:v>
                </c:pt>
                <c:pt idx="149">
                  <c:v>10</c:v>
                </c:pt>
                <c:pt idx="150">
                  <c:v>8</c:v>
                </c:pt>
                <c:pt idx="1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56-4CC9-BA3A-F87D88AAA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652928"/>
        <c:axId val="120654464"/>
      </c:lineChart>
      <c:dateAx>
        <c:axId val="12065292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54464"/>
        <c:crosses val="autoZero"/>
        <c:auto val="1"/>
        <c:lblOffset val="100"/>
        <c:baseTimeUnit val="days"/>
      </c:dateAx>
      <c:valAx>
        <c:axId val="12065446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52928"/>
        <c:crosses val="autoZero"/>
        <c:crossBetween val="between"/>
      </c:valAx>
      <c:valAx>
        <c:axId val="1206726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674176"/>
        <c:crosses val="max"/>
        <c:crossBetween val="between"/>
      </c:valAx>
      <c:dateAx>
        <c:axId val="120674176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206726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'npi vs testing (3)'!$G$3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'npi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 (3)'!$G$4:$G$155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4224</c:v>
                </c:pt>
                <c:pt idx="99">
                  <c:v>0</c:v>
                </c:pt>
                <c:pt idx="100">
                  <c:v>3494</c:v>
                </c:pt>
                <c:pt idx="101">
                  <c:v>2045</c:v>
                </c:pt>
                <c:pt idx="102">
                  <c:v>1952</c:v>
                </c:pt>
                <c:pt idx="103">
                  <c:v>2536</c:v>
                </c:pt>
                <c:pt idx="104">
                  <c:v>729</c:v>
                </c:pt>
                <c:pt idx="105">
                  <c:v>4217</c:v>
                </c:pt>
                <c:pt idx="106">
                  <c:v>1706</c:v>
                </c:pt>
                <c:pt idx="107">
                  <c:v>2580</c:v>
                </c:pt>
                <c:pt idx="108">
                  <c:v>2619</c:v>
                </c:pt>
                <c:pt idx="109">
                  <c:v>3002</c:v>
                </c:pt>
                <c:pt idx="110">
                  <c:v>4212</c:v>
                </c:pt>
                <c:pt idx="111">
                  <c:v>3513</c:v>
                </c:pt>
                <c:pt idx="112">
                  <c:v>2592</c:v>
                </c:pt>
                <c:pt idx="113">
                  <c:v>2963</c:v>
                </c:pt>
                <c:pt idx="114">
                  <c:v>4359</c:v>
                </c:pt>
                <c:pt idx="115">
                  <c:v>1572</c:v>
                </c:pt>
                <c:pt idx="116">
                  <c:v>2776</c:v>
                </c:pt>
                <c:pt idx="117">
                  <c:v>2484</c:v>
                </c:pt>
                <c:pt idx="118">
                  <c:v>2526</c:v>
                </c:pt>
                <c:pt idx="119">
                  <c:v>3387</c:v>
                </c:pt>
                <c:pt idx="120">
                  <c:v>4519</c:v>
                </c:pt>
                <c:pt idx="121">
                  <c:v>4767</c:v>
                </c:pt>
                <c:pt idx="122">
                  <c:v>5342</c:v>
                </c:pt>
                <c:pt idx="123">
                  <c:v>5944</c:v>
                </c:pt>
                <c:pt idx="124">
                  <c:v>4588</c:v>
                </c:pt>
                <c:pt idx="125">
                  <c:v>4984</c:v>
                </c:pt>
                <c:pt idx="126">
                  <c:v>5559</c:v>
                </c:pt>
                <c:pt idx="127">
                  <c:v>5362</c:v>
                </c:pt>
                <c:pt idx="128">
                  <c:v>4833</c:v>
                </c:pt>
                <c:pt idx="129">
                  <c:v>4264</c:v>
                </c:pt>
                <c:pt idx="130">
                  <c:v>3843</c:v>
                </c:pt>
                <c:pt idx="131">
                  <c:v>2977</c:v>
                </c:pt>
                <c:pt idx="132">
                  <c:v>3066</c:v>
                </c:pt>
                <c:pt idx="133">
                  <c:v>2761</c:v>
                </c:pt>
                <c:pt idx="134">
                  <c:v>2411</c:v>
                </c:pt>
                <c:pt idx="135">
                  <c:v>3151</c:v>
                </c:pt>
                <c:pt idx="136">
                  <c:v>10548</c:v>
                </c:pt>
                <c:pt idx="137">
                  <c:v>5193</c:v>
                </c:pt>
                <c:pt idx="138">
                  <c:v>5224</c:v>
                </c:pt>
                <c:pt idx="139">
                  <c:v>5850</c:v>
                </c:pt>
                <c:pt idx="140">
                  <c:v>6098</c:v>
                </c:pt>
                <c:pt idx="141">
                  <c:v>5380</c:v>
                </c:pt>
                <c:pt idx="142">
                  <c:v>6410</c:v>
                </c:pt>
                <c:pt idx="143">
                  <c:v>5506</c:v>
                </c:pt>
                <c:pt idx="144">
                  <c:v>4800</c:v>
                </c:pt>
                <c:pt idx="145">
                  <c:v>3493</c:v>
                </c:pt>
                <c:pt idx="146">
                  <c:v>2952</c:v>
                </c:pt>
                <c:pt idx="147">
                  <c:v>4550</c:v>
                </c:pt>
                <c:pt idx="148">
                  <c:v>4185</c:v>
                </c:pt>
                <c:pt idx="149">
                  <c:v>3433</c:v>
                </c:pt>
                <c:pt idx="150">
                  <c:v>4299</c:v>
                </c:pt>
                <c:pt idx="151">
                  <c:v>6150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0F-47E3-854E-629CD5DDC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0871936"/>
        <c:axId val="120870400"/>
      </c:barChart>
      <c:lineChart>
        <c:grouping val="standard"/>
        <c:varyColors val="0"/>
        <c:ser>
          <c:idx val="0"/>
          <c:order val="0"/>
          <c:tx>
            <c:strRef>
              <c:f>'npi vs testing (3)'!$B$3</c:f>
              <c:strCache>
                <c:ptCount val="1"/>
                <c:pt idx="0">
                  <c:v>mask: (Gujarat)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'npi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 (3)'!$B$4:$B$155</c:f>
              <c:numCache>
                <c:formatCode>General</c:formatCode>
                <c:ptCount val="152"/>
                <c:pt idx="0">
                  <c:v>4</c:v>
                </c:pt>
                <c:pt idx="1">
                  <c:v>5</c:v>
                </c:pt>
                <c:pt idx="2">
                  <c:v>4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6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7</c:v>
                </c:pt>
                <c:pt idx="12">
                  <c:v>5</c:v>
                </c:pt>
                <c:pt idx="13">
                  <c:v>4</c:v>
                </c:pt>
                <c:pt idx="14">
                  <c:v>6</c:v>
                </c:pt>
                <c:pt idx="15">
                  <c:v>6</c:v>
                </c:pt>
                <c:pt idx="16">
                  <c:v>5</c:v>
                </c:pt>
                <c:pt idx="17">
                  <c:v>3</c:v>
                </c:pt>
                <c:pt idx="18">
                  <c:v>5</c:v>
                </c:pt>
                <c:pt idx="19">
                  <c:v>4</c:v>
                </c:pt>
                <c:pt idx="20">
                  <c:v>4</c:v>
                </c:pt>
                <c:pt idx="21">
                  <c:v>8</c:v>
                </c:pt>
                <c:pt idx="22">
                  <c:v>5</c:v>
                </c:pt>
                <c:pt idx="23">
                  <c:v>5</c:v>
                </c:pt>
                <c:pt idx="24">
                  <c:v>6</c:v>
                </c:pt>
                <c:pt idx="25">
                  <c:v>4</c:v>
                </c:pt>
                <c:pt idx="26">
                  <c:v>5</c:v>
                </c:pt>
                <c:pt idx="27">
                  <c:v>7</c:v>
                </c:pt>
                <c:pt idx="28">
                  <c:v>9</c:v>
                </c:pt>
                <c:pt idx="29">
                  <c:v>10</c:v>
                </c:pt>
                <c:pt idx="30">
                  <c:v>12</c:v>
                </c:pt>
                <c:pt idx="31">
                  <c:v>7</c:v>
                </c:pt>
                <c:pt idx="32">
                  <c:v>8</c:v>
                </c:pt>
                <c:pt idx="33">
                  <c:v>16</c:v>
                </c:pt>
                <c:pt idx="34">
                  <c:v>9</c:v>
                </c:pt>
                <c:pt idx="35">
                  <c:v>9</c:v>
                </c:pt>
                <c:pt idx="36">
                  <c:v>7</c:v>
                </c:pt>
                <c:pt idx="37">
                  <c:v>7</c:v>
                </c:pt>
                <c:pt idx="38">
                  <c:v>12</c:v>
                </c:pt>
                <c:pt idx="39">
                  <c:v>12</c:v>
                </c:pt>
                <c:pt idx="40">
                  <c:v>10</c:v>
                </c:pt>
                <c:pt idx="41">
                  <c:v>9</c:v>
                </c:pt>
                <c:pt idx="42">
                  <c:v>11</c:v>
                </c:pt>
                <c:pt idx="43">
                  <c:v>13</c:v>
                </c:pt>
                <c:pt idx="44">
                  <c:v>10</c:v>
                </c:pt>
                <c:pt idx="45">
                  <c:v>10</c:v>
                </c:pt>
                <c:pt idx="46">
                  <c:v>9</c:v>
                </c:pt>
                <c:pt idx="47">
                  <c:v>8</c:v>
                </c:pt>
                <c:pt idx="48">
                  <c:v>10</c:v>
                </c:pt>
                <c:pt idx="49">
                  <c:v>12</c:v>
                </c:pt>
                <c:pt idx="50">
                  <c:v>10</c:v>
                </c:pt>
                <c:pt idx="51">
                  <c:v>10</c:v>
                </c:pt>
                <c:pt idx="52">
                  <c:v>15</c:v>
                </c:pt>
                <c:pt idx="53">
                  <c:v>8</c:v>
                </c:pt>
                <c:pt idx="54">
                  <c:v>11</c:v>
                </c:pt>
                <c:pt idx="55">
                  <c:v>9</c:v>
                </c:pt>
                <c:pt idx="56">
                  <c:v>9</c:v>
                </c:pt>
                <c:pt idx="57">
                  <c:v>11</c:v>
                </c:pt>
                <c:pt idx="58">
                  <c:v>13</c:v>
                </c:pt>
                <c:pt idx="59">
                  <c:v>7</c:v>
                </c:pt>
                <c:pt idx="60">
                  <c:v>12</c:v>
                </c:pt>
                <c:pt idx="61">
                  <c:v>14</c:v>
                </c:pt>
                <c:pt idx="62">
                  <c:v>24</c:v>
                </c:pt>
                <c:pt idx="63">
                  <c:v>47</c:v>
                </c:pt>
                <c:pt idx="64">
                  <c:v>56</c:v>
                </c:pt>
                <c:pt idx="65">
                  <c:v>45</c:v>
                </c:pt>
                <c:pt idx="66">
                  <c:v>32</c:v>
                </c:pt>
                <c:pt idx="67">
                  <c:v>25</c:v>
                </c:pt>
                <c:pt idx="68">
                  <c:v>18</c:v>
                </c:pt>
                <c:pt idx="69">
                  <c:v>19</c:v>
                </c:pt>
                <c:pt idx="70">
                  <c:v>20</c:v>
                </c:pt>
                <c:pt idx="71">
                  <c:v>17</c:v>
                </c:pt>
                <c:pt idx="72">
                  <c:v>26</c:v>
                </c:pt>
                <c:pt idx="73">
                  <c:v>41</c:v>
                </c:pt>
                <c:pt idx="74">
                  <c:v>40</c:v>
                </c:pt>
                <c:pt idx="75">
                  <c:v>46</c:v>
                </c:pt>
                <c:pt idx="76">
                  <c:v>39</c:v>
                </c:pt>
                <c:pt idx="77">
                  <c:v>35</c:v>
                </c:pt>
                <c:pt idx="78">
                  <c:v>46</c:v>
                </c:pt>
                <c:pt idx="79">
                  <c:v>74</c:v>
                </c:pt>
                <c:pt idx="80">
                  <c:v>74</c:v>
                </c:pt>
                <c:pt idx="81">
                  <c:v>29</c:v>
                </c:pt>
                <c:pt idx="82">
                  <c:v>43</c:v>
                </c:pt>
                <c:pt idx="83">
                  <c:v>34</c:v>
                </c:pt>
                <c:pt idx="84">
                  <c:v>22</c:v>
                </c:pt>
                <c:pt idx="85">
                  <c:v>23</c:v>
                </c:pt>
                <c:pt idx="86">
                  <c:v>25</c:v>
                </c:pt>
                <c:pt idx="87">
                  <c:v>21</c:v>
                </c:pt>
                <c:pt idx="88">
                  <c:v>26</c:v>
                </c:pt>
                <c:pt idx="89">
                  <c:v>20</c:v>
                </c:pt>
                <c:pt idx="90">
                  <c:v>15</c:v>
                </c:pt>
                <c:pt idx="91">
                  <c:v>18</c:v>
                </c:pt>
                <c:pt idx="92">
                  <c:v>20</c:v>
                </c:pt>
                <c:pt idx="93">
                  <c:v>14</c:v>
                </c:pt>
                <c:pt idx="94">
                  <c:v>22</c:v>
                </c:pt>
                <c:pt idx="95">
                  <c:v>25</c:v>
                </c:pt>
                <c:pt idx="96">
                  <c:v>21</c:v>
                </c:pt>
                <c:pt idx="97">
                  <c:v>19</c:v>
                </c:pt>
                <c:pt idx="98">
                  <c:v>15</c:v>
                </c:pt>
                <c:pt idx="99">
                  <c:v>21</c:v>
                </c:pt>
                <c:pt idx="100">
                  <c:v>23</c:v>
                </c:pt>
                <c:pt idx="101">
                  <c:v>23</c:v>
                </c:pt>
                <c:pt idx="102">
                  <c:v>20</c:v>
                </c:pt>
                <c:pt idx="103">
                  <c:v>26</c:v>
                </c:pt>
                <c:pt idx="104">
                  <c:v>21</c:v>
                </c:pt>
                <c:pt idx="105">
                  <c:v>23</c:v>
                </c:pt>
                <c:pt idx="106">
                  <c:v>19</c:v>
                </c:pt>
                <c:pt idx="107">
                  <c:v>30</c:v>
                </c:pt>
                <c:pt idx="108">
                  <c:v>29</c:v>
                </c:pt>
                <c:pt idx="109">
                  <c:v>29</c:v>
                </c:pt>
                <c:pt idx="110">
                  <c:v>26</c:v>
                </c:pt>
                <c:pt idx="111">
                  <c:v>22</c:v>
                </c:pt>
                <c:pt idx="112">
                  <c:v>26</c:v>
                </c:pt>
                <c:pt idx="113">
                  <c:v>19</c:v>
                </c:pt>
                <c:pt idx="114">
                  <c:v>19</c:v>
                </c:pt>
                <c:pt idx="115">
                  <c:v>20</c:v>
                </c:pt>
                <c:pt idx="116">
                  <c:v>28</c:v>
                </c:pt>
                <c:pt idx="117">
                  <c:v>20</c:v>
                </c:pt>
                <c:pt idx="118">
                  <c:v>21</c:v>
                </c:pt>
                <c:pt idx="119">
                  <c:v>20</c:v>
                </c:pt>
                <c:pt idx="120">
                  <c:v>25</c:v>
                </c:pt>
                <c:pt idx="121">
                  <c:v>19</c:v>
                </c:pt>
                <c:pt idx="122">
                  <c:v>24</c:v>
                </c:pt>
                <c:pt idx="123">
                  <c:v>21</c:v>
                </c:pt>
                <c:pt idx="124">
                  <c:v>25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27</c:v>
                </c:pt>
                <c:pt idx="129">
                  <c:v>21</c:v>
                </c:pt>
                <c:pt idx="130">
                  <c:v>17</c:v>
                </c:pt>
                <c:pt idx="131">
                  <c:v>22</c:v>
                </c:pt>
                <c:pt idx="132">
                  <c:v>34</c:v>
                </c:pt>
                <c:pt idx="133">
                  <c:v>44</c:v>
                </c:pt>
                <c:pt idx="134">
                  <c:v>30</c:v>
                </c:pt>
                <c:pt idx="135">
                  <c:v>35</c:v>
                </c:pt>
                <c:pt idx="136">
                  <c:v>37</c:v>
                </c:pt>
                <c:pt idx="137">
                  <c:v>33</c:v>
                </c:pt>
                <c:pt idx="138">
                  <c:v>46</c:v>
                </c:pt>
                <c:pt idx="139">
                  <c:v>45</c:v>
                </c:pt>
                <c:pt idx="140">
                  <c:v>54</c:v>
                </c:pt>
                <c:pt idx="141">
                  <c:v>40</c:v>
                </c:pt>
                <c:pt idx="142">
                  <c:v>41</c:v>
                </c:pt>
                <c:pt idx="143">
                  <c:v>45</c:v>
                </c:pt>
                <c:pt idx="144">
                  <c:v>40</c:v>
                </c:pt>
                <c:pt idx="145">
                  <c:v>37</c:v>
                </c:pt>
                <c:pt idx="146">
                  <c:v>37</c:v>
                </c:pt>
                <c:pt idx="147">
                  <c:v>33</c:v>
                </c:pt>
                <c:pt idx="148">
                  <c:v>34</c:v>
                </c:pt>
                <c:pt idx="149">
                  <c:v>42</c:v>
                </c:pt>
                <c:pt idx="150">
                  <c:v>43</c:v>
                </c:pt>
                <c:pt idx="15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0F-47E3-854E-629CD5DDCE3C}"/>
            </c:ext>
          </c:extLst>
        </c:ser>
        <c:ser>
          <c:idx val="1"/>
          <c:order val="1"/>
          <c:tx>
            <c:strRef>
              <c:f>'npi vs testing (3)'!$C$3</c:f>
              <c:strCache>
                <c:ptCount val="1"/>
                <c:pt idx="0">
                  <c:v>sanitizer: (Gujarat)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'npi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 (3)'!$C$4:$C$155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2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0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2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3</c:v>
                </c:pt>
                <c:pt idx="62">
                  <c:v>5</c:v>
                </c:pt>
                <c:pt idx="63">
                  <c:v>18</c:v>
                </c:pt>
                <c:pt idx="64">
                  <c:v>22</c:v>
                </c:pt>
                <c:pt idx="65">
                  <c:v>24</c:v>
                </c:pt>
                <c:pt idx="66">
                  <c:v>18</c:v>
                </c:pt>
                <c:pt idx="67">
                  <c:v>12</c:v>
                </c:pt>
                <c:pt idx="68">
                  <c:v>11</c:v>
                </c:pt>
                <c:pt idx="69">
                  <c:v>8</c:v>
                </c:pt>
                <c:pt idx="70">
                  <c:v>11</c:v>
                </c:pt>
                <c:pt idx="71">
                  <c:v>17</c:v>
                </c:pt>
                <c:pt idx="72">
                  <c:v>25</c:v>
                </c:pt>
                <c:pt idx="73">
                  <c:v>37</c:v>
                </c:pt>
                <c:pt idx="74">
                  <c:v>35</c:v>
                </c:pt>
                <c:pt idx="75">
                  <c:v>53</c:v>
                </c:pt>
                <c:pt idx="76">
                  <c:v>44</c:v>
                </c:pt>
                <c:pt idx="77">
                  <c:v>53</c:v>
                </c:pt>
                <c:pt idx="78">
                  <c:v>53</c:v>
                </c:pt>
                <c:pt idx="79">
                  <c:v>100</c:v>
                </c:pt>
                <c:pt idx="80">
                  <c:v>96</c:v>
                </c:pt>
                <c:pt idx="81">
                  <c:v>39</c:v>
                </c:pt>
                <c:pt idx="82">
                  <c:v>47</c:v>
                </c:pt>
                <c:pt idx="83">
                  <c:v>31</c:v>
                </c:pt>
                <c:pt idx="84">
                  <c:v>25</c:v>
                </c:pt>
                <c:pt idx="85">
                  <c:v>19</c:v>
                </c:pt>
                <c:pt idx="86">
                  <c:v>16</c:v>
                </c:pt>
                <c:pt idx="87">
                  <c:v>16</c:v>
                </c:pt>
                <c:pt idx="88">
                  <c:v>16</c:v>
                </c:pt>
                <c:pt idx="89">
                  <c:v>14</c:v>
                </c:pt>
                <c:pt idx="90">
                  <c:v>9</c:v>
                </c:pt>
                <c:pt idx="91">
                  <c:v>7</c:v>
                </c:pt>
                <c:pt idx="92">
                  <c:v>9</c:v>
                </c:pt>
                <c:pt idx="93">
                  <c:v>14</c:v>
                </c:pt>
                <c:pt idx="94">
                  <c:v>8</c:v>
                </c:pt>
                <c:pt idx="95">
                  <c:v>12</c:v>
                </c:pt>
                <c:pt idx="96">
                  <c:v>9</c:v>
                </c:pt>
                <c:pt idx="97">
                  <c:v>12</c:v>
                </c:pt>
                <c:pt idx="98">
                  <c:v>9</c:v>
                </c:pt>
                <c:pt idx="99">
                  <c:v>14</c:v>
                </c:pt>
                <c:pt idx="100">
                  <c:v>13</c:v>
                </c:pt>
                <c:pt idx="101">
                  <c:v>8</c:v>
                </c:pt>
                <c:pt idx="102">
                  <c:v>11</c:v>
                </c:pt>
                <c:pt idx="103">
                  <c:v>9</c:v>
                </c:pt>
                <c:pt idx="104">
                  <c:v>10</c:v>
                </c:pt>
                <c:pt idx="105">
                  <c:v>10</c:v>
                </c:pt>
                <c:pt idx="106">
                  <c:v>9</c:v>
                </c:pt>
                <c:pt idx="107">
                  <c:v>12</c:v>
                </c:pt>
                <c:pt idx="108">
                  <c:v>13</c:v>
                </c:pt>
                <c:pt idx="109">
                  <c:v>10</c:v>
                </c:pt>
                <c:pt idx="110">
                  <c:v>12</c:v>
                </c:pt>
                <c:pt idx="111">
                  <c:v>14</c:v>
                </c:pt>
                <c:pt idx="112">
                  <c:v>11</c:v>
                </c:pt>
                <c:pt idx="113">
                  <c:v>15</c:v>
                </c:pt>
                <c:pt idx="114">
                  <c:v>10</c:v>
                </c:pt>
                <c:pt idx="115">
                  <c:v>16</c:v>
                </c:pt>
                <c:pt idx="116">
                  <c:v>14</c:v>
                </c:pt>
                <c:pt idx="117">
                  <c:v>15</c:v>
                </c:pt>
                <c:pt idx="118">
                  <c:v>10</c:v>
                </c:pt>
                <c:pt idx="119">
                  <c:v>13</c:v>
                </c:pt>
                <c:pt idx="120">
                  <c:v>13</c:v>
                </c:pt>
                <c:pt idx="121">
                  <c:v>14</c:v>
                </c:pt>
                <c:pt idx="122">
                  <c:v>14</c:v>
                </c:pt>
                <c:pt idx="123">
                  <c:v>12</c:v>
                </c:pt>
                <c:pt idx="124">
                  <c:v>14</c:v>
                </c:pt>
                <c:pt idx="125">
                  <c:v>14</c:v>
                </c:pt>
                <c:pt idx="126">
                  <c:v>16</c:v>
                </c:pt>
                <c:pt idx="127">
                  <c:v>14</c:v>
                </c:pt>
                <c:pt idx="128">
                  <c:v>13</c:v>
                </c:pt>
                <c:pt idx="129">
                  <c:v>16</c:v>
                </c:pt>
                <c:pt idx="130">
                  <c:v>11</c:v>
                </c:pt>
                <c:pt idx="131">
                  <c:v>10</c:v>
                </c:pt>
                <c:pt idx="132">
                  <c:v>19</c:v>
                </c:pt>
                <c:pt idx="133">
                  <c:v>12</c:v>
                </c:pt>
                <c:pt idx="134">
                  <c:v>23</c:v>
                </c:pt>
                <c:pt idx="135">
                  <c:v>16</c:v>
                </c:pt>
                <c:pt idx="136">
                  <c:v>24</c:v>
                </c:pt>
                <c:pt idx="137">
                  <c:v>20</c:v>
                </c:pt>
                <c:pt idx="138">
                  <c:v>18</c:v>
                </c:pt>
                <c:pt idx="139">
                  <c:v>22</c:v>
                </c:pt>
                <c:pt idx="140">
                  <c:v>29</c:v>
                </c:pt>
                <c:pt idx="141">
                  <c:v>25</c:v>
                </c:pt>
                <c:pt idx="142">
                  <c:v>26</c:v>
                </c:pt>
                <c:pt idx="143">
                  <c:v>26</c:v>
                </c:pt>
                <c:pt idx="144">
                  <c:v>23</c:v>
                </c:pt>
                <c:pt idx="145">
                  <c:v>31</c:v>
                </c:pt>
                <c:pt idx="146">
                  <c:v>20</c:v>
                </c:pt>
                <c:pt idx="147">
                  <c:v>23</c:v>
                </c:pt>
                <c:pt idx="148">
                  <c:v>21</c:v>
                </c:pt>
                <c:pt idx="149">
                  <c:v>15</c:v>
                </c:pt>
                <c:pt idx="150">
                  <c:v>20</c:v>
                </c:pt>
                <c:pt idx="15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0F-47E3-854E-629CD5DDCE3C}"/>
            </c:ext>
          </c:extLst>
        </c:ser>
        <c:ser>
          <c:idx val="2"/>
          <c:order val="2"/>
          <c:tx>
            <c:strRef>
              <c:f>'npi vs testing (3)'!$D$3</c:f>
              <c:strCache>
                <c:ptCount val="1"/>
                <c:pt idx="0">
                  <c:v>Social distancing: (Gujarat)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'npi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 (3)'!$D$4:$D$155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3</c:v>
                </c:pt>
                <c:pt idx="83">
                  <c:v>2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5</c:v>
                </c:pt>
                <c:pt idx="89">
                  <c:v>1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3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1</c:v>
                </c:pt>
                <c:pt idx="99">
                  <c:v>2</c:v>
                </c:pt>
                <c:pt idx="100">
                  <c:v>2</c:v>
                </c:pt>
                <c:pt idx="101">
                  <c:v>1</c:v>
                </c:pt>
                <c:pt idx="102">
                  <c:v>2</c:v>
                </c:pt>
                <c:pt idx="103">
                  <c:v>1</c:v>
                </c:pt>
                <c:pt idx="104">
                  <c:v>3</c:v>
                </c:pt>
                <c:pt idx="105">
                  <c:v>2</c:v>
                </c:pt>
                <c:pt idx="106">
                  <c:v>1</c:v>
                </c:pt>
                <c:pt idx="107">
                  <c:v>2</c:v>
                </c:pt>
                <c:pt idx="108">
                  <c:v>1</c:v>
                </c:pt>
                <c:pt idx="109">
                  <c:v>2</c:v>
                </c:pt>
                <c:pt idx="110">
                  <c:v>1</c:v>
                </c:pt>
                <c:pt idx="111">
                  <c:v>1</c:v>
                </c:pt>
                <c:pt idx="112">
                  <c:v>2</c:v>
                </c:pt>
                <c:pt idx="113">
                  <c:v>1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1</c:v>
                </c:pt>
                <c:pt idx="126">
                  <c:v>4</c:v>
                </c:pt>
                <c:pt idx="127">
                  <c:v>3</c:v>
                </c:pt>
                <c:pt idx="128">
                  <c:v>2</c:v>
                </c:pt>
                <c:pt idx="129">
                  <c:v>1</c:v>
                </c:pt>
                <c:pt idx="130">
                  <c:v>3</c:v>
                </c:pt>
                <c:pt idx="131">
                  <c:v>1</c:v>
                </c:pt>
                <c:pt idx="132">
                  <c:v>2</c:v>
                </c:pt>
                <c:pt idx="133">
                  <c:v>2</c:v>
                </c:pt>
                <c:pt idx="134">
                  <c:v>1</c:v>
                </c:pt>
                <c:pt idx="135">
                  <c:v>2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4</c:v>
                </c:pt>
                <c:pt idx="140">
                  <c:v>2</c:v>
                </c:pt>
                <c:pt idx="141">
                  <c:v>2</c:v>
                </c:pt>
                <c:pt idx="142">
                  <c:v>1</c:v>
                </c:pt>
                <c:pt idx="143">
                  <c:v>2</c:v>
                </c:pt>
                <c:pt idx="144">
                  <c:v>3</c:v>
                </c:pt>
                <c:pt idx="145">
                  <c:v>1</c:v>
                </c:pt>
                <c:pt idx="146">
                  <c:v>1</c:v>
                </c:pt>
                <c:pt idx="147">
                  <c:v>3</c:v>
                </c:pt>
                <c:pt idx="148">
                  <c:v>2</c:v>
                </c:pt>
                <c:pt idx="149">
                  <c:v>2</c:v>
                </c:pt>
                <c:pt idx="150">
                  <c:v>1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0F-47E3-854E-629CD5DDCE3C}"/>
            </c:ext>
          </c:extLst>
        </c:ser>
        <c:ser>
          <c:idx val="3"/>
          <c:order val="3"/>
          <c:tx>
            <c:strRef>
              <c:f>'npi vs testing (3)'!$E$3</c:f>
              <c:strCache>
                <c:ptCount val="1"/>
                <c:pt idx="0">
                  <c:v>hand wash: (Gujarat)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'npi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 (3)'!$E$4:$E$155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2</c:v>
                </c:pt>
                <c:pt idx="24">
                  <c:v>2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3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  <c:pt idx="65">
                  <c:v>3</c:v>
                </c:pt>
                <c:pt idx="66">
                  <c:v>2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6</c:v>
                </c:pt>
                <c:pt idx="74">
                  <c:v>4</c:v>
                </c:pt>
                <c:pt idx="75">
                  <c:v>2</c:v>
                </c:pt>
                <c:pt idx="76">
                  <c:v>3</c:v>
                </c:pt>
                <c:pt idx="77">
                  <c:v>3</c:v>
                </c:pt>
                <c:pt idx="78">
                  <c:v>5</c:v>
                </c:pt>
                <c:pt idx="79">
                  <c:v>6</c:v>
                </c:pt>
                <c:pt idx="80">
                  <c:v>10</c:v>
                </c:pt>
                <c:pt idx="81">
                  <c:v>3</c:v>
                </c:pt>
                <c:pt idx="82">
                  <c:v>4</c:v>
                </c:pt>
                <c:pt idx="83">
                  <c:v>4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2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3</c:v>
                </c:pt>
                <c:pt idx="95">
                  <c:v>1</c:v>
                </c:pt>
                <c:pt idx="96">
                  <c:v>2</c:v>
                </c:pt>
                <c:pt idx="97">
                  <c:v>2</c:v>
                </c:pt>
                <c:pt idx="98">
                  <c:v>1</c:v>
                </c:pt>
                <c:pt idx="99">
                  <c:v>2</c:v>
                </c:pt>
                <c:pt idx="100">
                  <c:v>3</c:v>
                </c:pt>
                <c:pt idx="101">
                  <c:v>1</c:v>
                </c:pt>
                <c:pt idx="102">
                  <c:v>3</c:v>
                </c:pt>
                <c:pt idx="103">
                  <c:v>1</c:v>
                </c:pt>
                <c:pt idx="104">
                  <c:v>6</c:v>
                </c:pt>
                <c:pt idx="105">
                  <c:v>3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1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4</c:v>
                </c:pt>
                <c:pt idx="116">
                  <c:v>4</c:v>
                </c:pt>
                <c:pt idx="117">
                  <c:v>3</c:v>
                </c:pt>
                <c:pt idx="118">
                  <c:v>3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4</c:v>
                </c:pt>
                <c:pt idx="123">
                  <c:v>3</c:v>
                </c:pt>
                <c:pt idx="124">
                  <c:v>2</c:v>
                </c:pt>
                <c:pt idx="125">
                  <c:v>1</c:v>
                </c:pt>
                <c:pt idx="126">
                  <c:v>2</c:v>
                </c:pt>
                <c:pt idx="127">
                  <c:v>1</c:v>
                </c:pt>
                <c:pt idx="128">
                  <c:v>3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2</c:v>
                </c:pt>
                <c:pt idx="134">
                  <c:v>3</c:v>
                </c:pt>
                <c:pt idx="135">
                  <c:v>2</c:v>
                </c:pt>
                <c:pt idx="136">
                  <c:v>3</c:v>
                </c:pt>
                <c:pt idx="137">
                  <c:v>4</c:v>
                </c:pt>
                <c:pt idx="138">
                  <c:v>3</c:v>
                </c:pt>
                <c:pt idx="139">
                  <c:v>2</c:v>
                </c:pt>
                <c:pt idx="140">
                  <c:v>4</c:v>
                </c:pt>
                <c:pt idx="141">
                  <c:v>3</c:v>
                </c:pt>
                <c:pt idx="142">
                  <c:v>2</c:v>
                </c:pt>
                <c:pt idx="143">
                  <c:v>3</c:v>
                </c:pt>
                <c:pt idx="144">
                  <c:v>4</c:v>
                </c:pt>
                <c:pt idx="145">
                  <c:v>1</c:v>
                </c:pt>
                <c:pt idx="146">
                  <c:v>2</c:v>
                </c:pt>
                <c:pt idx="147">
                  <c:v>3</c:v>
                </c:pt>
                <c:pt idx="148">
                  <c:v>1</c:v>
                </c:pt>
                <c:pt idx="149">
                  <c:v>2</c:v>
                </c:pt>
                <c:pt idx="150">
                  <c:v>2</c:v>
                </c:pt>
                <c:pt idx="1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50F-47E3-854E-629CD5DDCE3C}"/>
            </c:ext>
          </c:extLst>
        </c:ser>
        <c:ser>
          <c:idx val="4"/>
          <c:order val="4"/>
          <c:tx>
            <c:strRef>
              <c:f>'npi vs testing (3)'!$F$3</c:f>
              <c:strCache>
                <c:ptCount val="1"/>
                <c:pt idx="0">
                  <c:v>soap: (Gujarat)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'npi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 (3)'!$F$4:$F$155</c:f>
              <c:numCache>
                <c:formatCode>General</c:formatCode>
                <c:ptCount val="152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3</c:v>
                </c:pt>
                <c:pt idx="5">
                  <c:v>6</c:v>
                </c:pt>
                <c:pt idx="6">
                  <c:v>5</c:v>
                </c:pt>
                <c:pt idx="7">
                  <c:v>4</c:v>
                </c:pt>
                <c:pt idx="8">
                  <c:v>3</c:v>
                </c:pt>
                <c:pt idx="9">
                  <c:v>4</c:v>
                </c:pt>
                <c:pt idx="10">
                  <c:v>6</c:v>
                </c:pt>
                <c:pt idx="11">
                  <c:v>5</c:v>
                </c:pt>
                <c:pt idx="12">
                  <c:v>6</c:v>
                </c:pt>
                <c:pt idx="13">
                  <c:v>4</c:v>
                </c:pt>
                <c:pt idx="14">
                  <c:v>4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  <c:pt idx="18">
                  <c:v>3</c:v>
                </c:pt>
                <c:pt idx="19">
                  <c:v>6</c:v>
                </c:pt>
                <c:pt idx="20">
                  <c:v>5</c:v>
                </c:pt>
                <c:pt idx="21">
                  <c:v>6</c:v>
                </c:pt>
                <c:pt idx="22">
                  <c:v>5</c:v>
                </c:pt>
                <c:pt idx="23">
                  <c:v>4</c:v>
                </c:pt>
                <c:pt idx="24">
                  <c:v>4</c:v>
                </c:pt>
                <c:pt idx="25">
                  <c:v>6</c:v>
                </c:pt>
                <c:pt idx="26">
                  <c:v>3</c:v>
                </c:pt>
                <c:pt idx="27">
                  <c:v>3</c:v>
                </c:pt>
                <c:pt idx="28">
                  <c:v>5</c:v>
                </c:pt>
                <c:pt idx="29">
                  <c:v>4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5</c:v>
                </c:pt>
                <c:pt idx="34">
                  <c:v>4</c:v>
                </c:pt>
                <c:pt idx="35">
                  <c:v>4</c:v>
                </c:pt>
                <c:pt idx="36">
                  <c:v>5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4</c:v>
                </c:pt>
                <c:pt idx="42">
                  <c:v>5</c:v>
                </c:pt>
                <c:pt idx="43">
                  <c:v>5</c:v>
                </c:pt>
                <c:pt idx="44">
                  <c:v>6</c:v>
                </c:pt>
                <c:pt idx="45">
                  <c:v>3</c:v>
                </c:pt>
                <c:pt idx="46">
                  <c:v>3</c:v>
                </c:pt>
                <c:pt idx="47">
                  <c:v>6</c:v>
                </c:pt>
                <c:pt idx="48">
                  <c:v>6</c:v>
                </c:pt>
                <c:pt idx="49">
                  <c:v>5</c:v>
                </c:pt>
                <c:pt idx="50">
                  <c:v>5</c:v>
                </c:pt>
                <c:pt idx="51">
                  <c:v>5</c:v>
                </c:pt>
                <c:pt idx="52">
                  <c:v>3</c:v>
                </c:pt>
                <c:pt idx="53">
                  <c:v>4</c:v>
                </c:pt>
                <c:pt idx="54">
                  <c:v>5</c:v>
                </c:pt>
                <c:pt idx="55">
                  <c:v>5</c:v>
                </c:pt>
                <c:pt idx="56">
                  <c:v>6</c:v>
                </c:pt>
                <c:pt idx="57">
                  <c:v>6</c:v>
                </c:pt>
                <c:pt idx="58">
                  <c:v>5</c:v>
                </c:pt>
                <c:pt idx="59">
                  <c:v>5</c:v>
                </c:pt>
                <c:pt idx="60">
                  <c:v>5</c:v>
                </c:pt>
                <c:pt idx="61">
                  <c:v>5</c:v>
                </c:pt>
                <c:pt idx="62">
                  <c:v>6</c:v>
                </c:pt>
                <c:pt idx="63">
                  <c:v>6</c:v>
                </c:pt>
                <c:pt idx="64">
                  <c:v>4</c:v>
                </c:pt>
                <c:pt idx="65">
                  <c:v>6</c:v>
                </c:pt>
                <c:pt idx="66">
                  <c:v>6</c:v>
                </c:pt>
                <c:pt idx="67">
                  <c:v>4</c:v>
                </c:pt>
                <c:pt idx="68">
                  <c:v>5</c:v>
                </c:pt>
                <c:pt idx="69">
                  <c:v>5</c:v>
                </c:pt>
                <c:pt idx="70">
                  <c:v>4</c:v>
                </c:pt>
                <c:pt idx="71">
                  <c:v>6</c:v>
                </c:pt>
                <c:pt idx="72">
                  <c:v>6</c:v>
                </c:pt>
                <c:pt idx="73">
                  <c:v>5</c:v>
                </c:pt>
                <c:pt idx="74">
                  <c:v>7</c:v>
                </c:pt>
                <c:pt idx="75">
                  <c:v>6</c:v>
                </c:pt>
                <c:pt idx="76">
                  <c:v>5</c:v>
                </c:pt>
                <c:pt idx="77">
                  <c:v>8</c:v>
                </c:pt>
                <c:pt idx="78">
                  <c:v>7</c:v>
                </c:pt>
                <c:pt idx="79">
                  <c:v>6</c:v>
                </c:pt>
                <c:pt idx="80">
                  <c:v>7</c:v>
                </c:pt>
                <c:pt idx="81">
                  <c:v>5</c:v>
                </c:pt>
                <c:pt idx="82">
                  <c:v>6</c:v>
                </c:pt>
                <c:pt idx="83">
                  <c:v>4</c:v>
                </c:pt>
                <c:pt idx="84">
                  <c:v>2</c:v>
                </c:pt>
                <c:pt idx="85">
                  <c:v>4</c:v>
                </c:pt>
                <c:pt idx="86">
                  <c:v>6</c:v>
                </c:pt>
                <c:pt idx="87">
                  <c:v>8</c:v>
                </c:pt>
                <c:pt idx="88">
                  <c:v>4</c:v>
                </c:pt>
                <c:pt idx="89">
                  <c:v>6</c:v>
                </c:pt>
                <c:pt idx="90">
                  <c:v>4</c:v>
                </c:pt>
                <c:pt idx="91">
                  <c:v>5</c:v>
                </c:pt>
                <c:pt idx="92">
                  <c:v>7</c:v>
                </c:pt>
                <c:pt idx="93">
                  <c:v>8</c:v>
                </c:pt>
                <c:pt idx="94">
                  <c:v>3</c:v>
                </c:pt>
                <c:pt idx="95">
                  <c:v>6</c:v>
                </c:pt>
                <c:pt idx="96">
                  <c:v>4</c:v>
                </c:pt>
                <c:pt idx="97">
                  <c:v>5</c:v>
                </c:pt>
                <c:pt idx="98">
                  <c:v>7</c:v>
                </c:pt>
                <c:pt idx="99">
                  <c:v>3</c:v>
                </c:pt>
                <c:pt idx="100">
                  <c:v>5</c:v>
                </c:pt>
                <c:pt idx="101">
                  <c:v>6</c:v>
                </c:pt>
                <c:pt idx="102">
                  <c:v>4</c:v>
                </c:pt>
                <c:pt idx="103">
                  <c:v>6</c:v>
                </c:pt>
                <c:pt idx="104">
                  <c:v>6</c:v>
                </c:pt>
                <c:pt idx="105">
                  <c:v>7</c:v>
                </c:pt>
                <c:pt idx="106">
                  <c:v>5</c:v>
                </c:pt>
                <c:pt idx="107">
                  <c:v>5</c:v>
                </c:pt>
                <c:pt idx="108">
                  <c:v>4</c:v>
                </c:pt>
                <c:pt idx="109">
                  <c:v>4</c:v>
                </c:pt>
                <c:pt idx="110">
                  <c:v>8</c:v>
                </c:pt>
                <c:pt idx="111">
                  <c:v>4</c:v>
                </c:pt>
                <c:pt idx="112">
                  <c:v>7</c:v>
                </c:pt>
                <c:pt idx="113">
                  <c:v>7</c:v>
                </c:pt>
                <c:pt idx="114">
                  <c:v>4</c:v>
                </c:pt>
                <c:pt idx="115">
                  <c:v>3</c:v>
                </c:pt>
                <c:pt idx="116">
                  <c:v>7</c:v>
                </c:pt>
                <c:pt idx="117">
                  <c:v>5</c:v>
                </c:pt>
                <c:pt idx="118">
                  <c:v>7</c:v>
                </c:pt>
                <c:pt idx="119">
                  <c:v>7</c:v>
                </c:pt>
                <c:pt idx="120">
                  <c:v>4</c:v>
                </c:pt>
                <c:pt idx="121">
                  <c:v>5</c:v>
                </c:pt>
                <c:pt idx="122">
                  <c:v>7</c:v>
                </c:pt>
                <c:pt idx="123">
                  <c:v>8</c:v>
                </c:pt>
                <c:pt idx="124">
                  <c:v>7</c:v>
                </c:pt>
                <c:pt idx="125">
                  <c:v>6</c:v>
                </c:pt>
                <c:pt idx="126">
                  <c:v>6</c:v>
                </c:pt>
                <c:pt idx="127">
                  <c:v>5</c:v>
                </c:pt>
                <c:pt idx="128">
                  <c:v>8</c:v>
                </c:pt>
                <c:pt idx="129">
                  <c:v>7</c:v>
                </c:pt>
                <c:pt idx="130">
                  <c:v>4</c:v>
                </c:pt>
                <c:pt idx="131">
                  <c:v>9</c:v>
                </c:pt>
                <c:pt idx="132">
                  <c:v>11</c:v>
                </c:pt>
                <c:pt idx="133">
                  <c:v>16</c:v>
                </c:pt>
                <c:pt idx="134">
                  <c:v>8</c:v>
                </c:pt>
                <c:pt idx="135">
                  <c:v>11</c:v>
                </c:pt>
                <c:pt idx="136">
                  <c:v>10</c:v>
                </c:pt>
                <c:pt idx="137">
                  <c:v>12</c:v>
                </c:pt>
                <c:pt idx="138">
                  <c:v>9</c:v>
                </c:pt>
                <c:pt idx="139">
                  <c:v>11</c:v>
                </c:pt>
                <c:pt idx="140">
                  <c:v>7</c:v>
                </c:pt>
                <c:pt idx="141">
                  <c:v>8</c:v>
                </c:pt>
                <c:pt idx="142">
                  <c:v>7</c:v>
                </c:pt>
                <c:pt idx="143">
                  <c:v>11</c:v>
                </c:pt>
                <c:pt idx="144">
                  <c:v>7</c:v>
                </c:pt>
                <c:pt idx="145">
                  <c:v>11</c:v>
                </c:pt>
                <c:pt idx="146">
                  <c:v>6</c:v>
                </c:pt>
                <c:pt idx="147">
                  <c:v>10</c:v>
                </c:pt>
                <c:pt idx="148">
                  <c:v>9</c:v>
                </c:pt>
                <c:pt idx="149">
                  <c:v>10</c:v>
                </c:pt>
                <c:pt idx="150">
                  <c:v>8</c:v>
                </c:pt>
                <c:pt idx="1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0F-47E3-854E-629CD5DDC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850688"/>
        <c:axId val="120868864"/>
      </c:lineChart>
      <c:dateAx>
        <c:axId val="12085068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68864"/>
        <c:crosses val="autoZero"/>
        <c:auto val="1"/>
        <c:lblOffset val="100"/>
        <c:baseTimeUnit val="days"/>
      </c:dateAx>
      <c:valAx>
        <c:axId val="12086886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50688"/>
        <c:crosses val="autoZero"/>
        <c:crossBetween val="between"/>
      </c:valAx>
      <c:valAx>
        <c:axId val="1208704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871936"/>
        <c:crosses val="max"/>
        <c:crossBetween val="between"/>
      </c:valAx>
      <c:dateAx>
        <c:axId val="120871936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2087040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(46)'!$M$8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(46)'!$M$9:$M$23</c:f>
              <c:numCache>
                <c:formatCode>General</c:formatCode>
                <c:ptCount val="15"/>
                <c:pt idx="0">
                  <c:v>0.34884597835455772</c:v>
                </c:pt>
                <c:pt idx="1">
                  <c:v>0.33649594454049309</c:v>
                </c:pt>
                <c:pt idx="2">
                  <c:v>0.32632079583727214</c:v>
                </c:pt>
                <c:pt idx="3">
                  <c:v>0.3207054025790434</c:v>
                </c:pt>
                <c:pt idx="4">
                  <c:v>0.31902634985754319</c:v>
                </c:pt>
                <c:pt idx="5">
                  <c:v>0.31242390920867308</c:v>
                </c:pt>
                <c:pt idx="6">
                  <c:v>0.30637902617140172</c:v>
                </c:pt>
                <c:pt idx="7">
                  <c:v>0.30040347159333952</c:v>
                </c:pt>
                <c:pt idx="8">
                  <c:v>0.29212431585709514</c:v>
                </c:pt>
                <c:pt idx="9">
                  <c:v>0.28567028565022412</c:v>
                </c:pt>
                <c:pt idx="10">
                  <c:v>0.28131009409975793</c:v>
                </c:pt>
                <c:pt idx="11">
                  <c:v>0.27709045858439812</c:v>
                </c:pt>
                <c:pt idx="12">
                  <c:v>0.2745949480025367</c:v>
                </c:pt>
                <c:pt idx="13">
                  <c:v>0.26622806343042504</c:v>
                </c:pt>
                <c:pt idx="14">
                  <c:v>0.26107842572539713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54-4422-BE47-4EC64E7968BC}"/>
            </c:ext>
          </c:extLst>
        </c:ser>
        <c:ser>
          <c:idx val="1"/>
          <c:order val="1"/>
          <c:tx>
            <c:strRef>
              <c:f>'multiTimeline (46)'!$N$8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(46)'!$N$9:$N$23</c:f>
              <c:numCache>
                <c:formatCode>General</c:formatCode>
                <c:ptCount val="15"/>
                <c:pt idx="0">
                  <c:v>8.9317819359486988E-2</c:v>
                </c:pt>
                <c:pt idx="1">
                  <c:v>8.8592433328995135E-2</c:v>
                </c:pt>
                <c:pt idx="2">
                  <c:v>8.8337276055359903E-2</c:v>
                </c:pt>
                <c:pt idx="3">
                  <c:v>8.7817785435528498E-2</c:v>
                </c:pt>
                <c:pt idx="4">
                  <c:v>8.5914790787247966E-2</c:v>
                </c:pt>
                <c:pt idx="5">
                  <c:v>8.2179475631200441E-2</c:v>
                </c:pt>
                <c:pt idx="6">
                  <c:v>7.9983727353669487E-2</c:v>
                </c:pt>
                <c:pt idx="7">
                  <c:v>7.496938848095315E-2</c:v>
                </c:pt>
                <c:pt idx="8">
                  <c:v>7.586883925765503E-2</c:v>
                </c:pt>
                <c:pt idx="9">
                  <c:v>7.3305600137476293E-2</c:v>
                </c:pt>
                <c:pt idx="10">
                  <c:v>7.2059167760748957E-2</c:v>
                </c:pt>
                <c:pt idx="11">
                  <c:v>6.831626425319591E-2</c:v>
                </c:pt>
                <c:pt idx="12">
                  <c:v>6.869799212800469E-2</c:v>
                </c:pt>
                <c:pt idx="13">
                  <c:v>6.5645786122513039E-2</c:v>
                </c:pt>
                <c:pt idx="14">
                  <c:v>6.4153840070095336E-2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54-4422-BE47-4EC64E7968BC}"/>
            </c:ext>
          </c:extLst>
        </c:ser>
        <c:ser>
          <c:idx val="2"/>
          <c:order val="2"/>
          <c:tx>
            <c:strRef>
              <c:f>'multiTimeline (46)'!$O$8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(46)'!$O$9:$O$23</c:f>
              <c:numCache>
                <c:formatCode>General</c:formatCode>
                <c:ptCount val="15"/>
                <c:pt idx="0">
                  <c:v>0.46331633257797061</c:v>
                </c:pt>
                <c:pt idx="1">
                  <c:v>0.4656184001077997</c:v>
                </c:pt>
                <c:pt idx="2">
                  <c:v>0.49778017407705827</c:v>
                </c:pt>
                <c:pt idx="3">
                  <c:v>0.49875202211157926</c:v>
                </c:pt>
                <c:pt idx="4">
                  <c:v>0.50216675843572534</c:v>
                </c:pt>
                <c:pt idx="5">
                  <c:v>0.50081088909289651</c:v>
                </c:pt>
                <c:pt idx="6">
                  <c:v>0.50502235030614251</c:v>
                </c:pt>
                <c:pt idx="7">
                  <c:v>0.50292777387322507</c:v>
                </c:pt>
                <c:pt idx="8">
                  <c:v>0.52925338752339535</c:v>
                </c:pt>
                <c:pt idx="9">
                  <c:v>0.55588488727584517</c:v>
                </c:pt>
                <c:pt idx="10">
                  <c:v>0.58694311147562306</c:v>
                </c:pt>
                <c:pt idx="11">
                  <c:v>0.5891401622579483</c:v>
                </c:pt>
                <c:pt idx="12">
                  <c:v>0.59453087749244082</c:v>
                </c:pt>
                <c:pt idx="13">
                  <c:v>0.5984585622661901</c:v>
                </c:pt>
                <c:pt idx="14">
                  <c:v>0.59926297845107668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54-4422-BE47-4EC64E7968BC}"/>
            </c:ext>
          </c:extLst>
        </c:ser>
        <c:ser>
          <c:idx val="3"/>
          <c:order val="3"/>
          <c:tx>
            <c:strRef>
              <c:f>'multiTimeline (46)'!$P$8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(46)'!$P$9:$P$23</c:f>
              <c:numCache>
                <c:formatCode>General</c:formatCode>
                <c:ptCount val="15"/>
                <c:pt idx="0">
                  <c:v>3.3602585606064335E-2</c:v>
                </c:pt>
                <c:pt idx="1">
                  <c:v>3.8184858545961556E-2</c:v>
                </c:pt>
                <c:pt idx="2">
                  <c:v>4.080901823713956E-2</c:v>
                </c:pt>
                <c:pt idx="3">
                  <c:v>4.147294146948094E-2</c:v>
                </c:pt>
                <c:pt idx="4">
                  <c:v>4.2121174665408073E-2</c:v>
                </c:pt>
                <c:pt idx="5">
                  <c:v>4.1831997654339412E-2</c:v>
                </c:pt>
                <c:pt idx="6">
                  <c:v>4.4592887634192981E-2</c:v>
                </c:pt>
                <c:pt idx="7">
                  <c:v>4.7689344427220663E-2</c:v>
                </c:pt>
                <c:pt idx="8">
                  <c:v>5.2701207370357203E-2</c:v>
                </c:pt>
                <c:pt idx="9">
                  <c:v>5.367753871421585E-2</c:v>
                </c:pt>
                <c:pt idx="10">
                  <c:v>6.131441488903467E-2</c:v>
                </c:pt>
                <c:pt idx="11">
                  <c:v>4.9226623573406091E-2</c:v>
                </c:pt>
                <c:pt idx="12">
                  <c:v>5.3986657608804466E-2</c:v>
                </c:pt>
                <c:pt idx="13">
                  <c:v>5.9190757100701784E-2</c:v>
                </c:pt>
                <c:pt idx="14">
                  <c:v>6.5501027584569799E-2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54-4422-BE47-4EC64E7968BC}"/>
            </c:ext>
          </c:extLst>
        </c:ser>
        <c:ser>
          <c:idx val="4"/>
          <c:order val="4"/>
          <c:tx>
            <c:strRef>
              <c:f>'multiTimeline (46)'!$Q$8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(46)'!$Q$9:$Q$23</c:f>
              <c:numCache>
                <c:formatCode>General</c:formatCode>
                <c:ptCount val="15"/>
                <c:pt idx="0">
                  <c:v>0.77503784657412256</c:v>
                </c:pt>
                <c:pt idx="1">
                  <c:v>0.77488582529608518</c:v>
                </c:pt>
                <c:pt idx="2">
                  <c:v>0.77492886115415727</c:v>
                </c:pt>
                <c:pt idx="3">
                  <c:v>0.77681741586867958</c:v>
                </c:pt>
                <c:pt idx="4">
                  <c:v>0.78054970609139585</c:v>
                </c:pt>
                <c:pt idx="5">
                  <c:v>0.77478992010435144</c:v>
                </c:pt>
                <c:pt idx="6">
                  <c:v>0.79368002814979488</c:v>
                </c:pt>
                <c:pt idx="7">
                  <c:v>0.79198119257756394</c:v>
                </c:pt>
                <c:pt idx="8">
                  <c:v>0.80532182312897294</c:v>
                </c:pt>
                <c:pt idx="9">
                  <c:v>0.80115157907440138</c:v>
                </c:pt>
                <c:pt idx="10">
                  <c:v>0.80539198352863095</c:v>
                </c:pt>
                <c:pt idx="11">
                  <c:v>0.795167725498649</c:v>
                </c:pt>
                <c:pt idx="12">
                  <c:v>0.77382614339132727</c:v>
                </c:pt>
                <c:pt idx="13">
                  <c:v>0.77921940886763741</c:v>
                </c:pt>
                <c:pt idx="14">
                  <c:v>0.7824060800154069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54-4422-BE47-4EC64E7968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2717432"/>
        <c:axId val="512718744"/>
      </c:lineChart>
      <c:catAx>
        <c:axId val="5127174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718744"/>
        <c:crosses val="autoZero"/>
        <c:auto val="1"/>
        <c:lblAlgn val="ctr"/>
        <c:lblOffset val="100"/>
        <c:noMultiLvlLbl val="0"/>
      </c:catAx>
      <c:valAx>
        <c:axId val="512718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717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(46)'!$T$8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(46)'!$T$9:$T$23</c:f>
              <c:numCache>
                <c:formatCode>General</c:formatCode>
                <c:ptCount val="15"/>
                <c:pt idx="0">
                  <c:v>0.34222771944033259</c:v>
                </c:pt>
                <c:pt idx="1">
                  <c:v>0.32889620522643198</c:v>
                </c:pt>
                <c:pt idx="2">
                  <c:v>0.31680983443583716</c:v>
                </c:pt>
                <c:pt idx="3">
                  <c:v>0.31119412731210117</c:v>
                </c:pt>
                <c:pt idx="4">
                  <c:v>0.306444357815639</c:v>
                </c:pt>
                <c:pt idx="5">
                  <c:v>0.29748044053889749</c:v>
                </c:pt>
                <c:pt idx="6">
                  <c:v>0.28723499968200927</c:v>
                </c:pt>
                <c:pt idx="7">
                  <c:v>0.28076000377094029</c:v>
                </c:pt>
                <c:pt idx="8">
                  <c:v>0.27194717385920947</c:v>
                </c:pt>
                <c:pt idx="9">
                  <c:v>0.26191194717802951</c:v>
                </c:pt>
                <c:pt idx="10">
                  <c:v>0.25889455633428576</c:v>
                </c:pt>
                <c:pt idx="11">
                  <c:v>0.25379789668488145</c:v>
                </c:pt>
                <c:pt idx="12">
                  <c:v>0.24646659499708296</c:v>
                </c:pt>
                <c:pt idx="13">
                  <c:v>0.24090862977643454</c:v>
                </c:pt>
                <c:pt idx="14">
                  <c:v>0.23872112344585664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0-4981-B0CF-F0E693D630C9}"/>
            </c:ext>
          </c:extLst>
        </c:ser>
        <c:ser>
          <c:idx val="1"/>
          <c:order val="1"/>
          <c:tx>
            <c:strRef>
              <c:f>'multiTimeline (46)'!$U$8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(46)'!$U$9:$U$23</c:f>
              <c:numCache>
                <c:formatCode>General</c:formatCode>
                <c:ptCount val="15"/>
                <c:pt idx="0">
                  <c:v>7.930826626307709E-2</c:v>
                </c:pt>
                <c:pt idx="1">
                  <c:v>7.8994959212427746E-2</c:v>
                </c:pt>
                <c:pt idx="2">
                  <c:v>7.6506105317367137E-2</c:v>
                </c:pt>
                <c:pt idx="3">
                  <c:v>7.3091133710242034E-2</c:v>
                </c:pt>
                <c:pt idx="4">
                  <c:v>6.8943381876075335E-2</c:v>
                </c:pt>
                <c:pt idx="5">
                  <c:v>6.4020444152771194E-2</c:v>
                </c:pt>
                <c:pt idx="6">
                  <c:v>5.9208684379903405E-2</c:v>
                </c:pt>
                <c:pt idx="7">
                  <c:v>5.3767031862626213E-2</c:v>
                </c:pt>
                <c:pt idx="8">
                  <c:v>5.3742119018429783E-2</c:v>
                </c:pt>
                <c:pt idx="9">
                  <c:v>4.9056702497543792E-2</c:v>
                </c:pt>
                <c:pt idx="10">
                  <c:v>4.7571563374249309E-2</c:v>
                </c:pt>
                <c:pt idx="11">
                  <c:v>4.464996994617669E-2</c:v>
                </c:pt>
                <c:pt idx="12">
                  <c:v>4.4280007487277832E-2</c:v>
                </c:pt>
                <c:pt idx="13">
                  <c:v>4.4684099130792576E-2</c:v>
                </c:pt>
                <c:pt idx="14">
                  <c:v>4.7759195705428074E-2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70-4981-B0CF-F0E693D630C9}"/>
            </c:ext>
          </c:extLst>
        </c:ser>
        <c:ser>
          <c:idx val="2"/>
          <c:order val="2"/>
          <c:tx>
            <c:strRef>
              <c:f>'multiTimeline (46)'!$V$8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(46)'!$V$9:$V$23</c:f>
              <c:numCache>
                <c:formatCode>General</c:formatCode>
                <c:ptCount val="15"/>
                <c:pt idx="0">
                  <c:v>0.50389004800616</c:v>
                </c:pt>
                <c:pt idx="1">
                  <c:v>0.51606275273289892</c:v>
                </c:pt>
                <c:pt idx="2">
                  <c:v>0.53670869400136223</c:v>
                </c:pt>
                <c:pt idx="3">
                  <c:v>0.53128926585817793</c:v>
                </c:pt>
                <c:pt idx="4">
                  <c:v>0.52880106106056712</c:v>
                </c:pt>
                <c:pt idx="5">
                  <c:v>0.53349185154571865</c:v>
                </c:pt>
                <c:pt idx="6">
                  <c:v>0.53266551878743973</c:v>
                </c:pt>
                <c:pt idx="7">
                  <c:v>0.54431120020240764</c:v>
                </c:pt>
                <c:pt idx="8">
                  <c:v>0.56763640919715497</c:v>
                </c:pt>
                <c:pt idx="9">
                  <c:v>0.59376844496869086</c:v>
                </c:pt>
                <c:pt idx="10">
                  <c:v>0.60598411005202002</c:v>
                </c:pt>
                <c:pt idx="11">
                  <c:v>0.61621610190992671</c:v>
                </c:pt>
                <c:pt idx="12">
                  <c:v>0.62746774725740329</c:v>
                </c:pt>
                <c:pt idx="13">
                  <c:v>0.63590515871224162</c:v>
                </c:pt>
                <c:pt idx="14">
                  <c:v>0.63814069204672286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70-4981-B0CF-F0E693D630C9}"/>
            </c:ext>
          </c:extLst>
        </c:ser>
        <c:ser>
          <c:idx val="3"/>
          <c:order val="3"/>
          <c:tx>
            <c:strRef>
              <c:f>'multiTimeline (46)'!$W$8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(46)'!$W$9:$W$23</c:f>
              <c:numCache>
                <c:formatCode>General</c:formatCode>
                <c:ptCount val="15"/>
                <c:pt idx="0">
                  <c:v>3.339209527701794E-2</c:v>
                </c:pt>
                <c:pt idx="1">
                  <c:v>3.6621240163972314E-2</c:v>
                </c:pt>
                <c:pt idx="2">
                  <c:v>3.6733039253152272E-2</c:v>
                </c:pt>
                <c:pt idx="3">
                  <c:v>3.503712270429668E-2</c:v>
                </c:pt>
                <c:pt idx="4">
                  <c:v>3.3528381793316131E-2</c:v>
                </c:pt>
                <c:pt idx="5">
                  <c:v>3.2635168512858505E-2</c:v>
                </c:pt>
                <c:pt idx="6">
                  <c:v>3.7383721404371899E-2</c:v>
                </c:pt>
                <c:pt idx="7">
                  <c:v>4.2459906023738378E-2</c:v>
                </c:pt>
                <c:pt idx="8">
                  <c:v>4.7087816840580228E-2</c:v>
                </c:pt>
                <c:pt idx="9">
                  <c:v>4.8372737052704555E-2</c:v>
                </c:pt>
                <c:pt idx="10">
                  <c:v>5.8343161329514795E-2</c:v>
                </c:pt>
                <c:pt idx="11">
                  <c:v>4.6952471410483497E-2</c:v>
                </c:pt>
                <c:pt idx="12">
                  <c:v>5.3822826522125902E-2</c:v>
                </c:pt>
                <c:pt idx="13">
                  <c:v>6.130376361105655E-2</c:v>
                </c:pt>
                <c:pt idx="14">
                  <c:v>6.6629058712187619E-2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70-4981-B0CF-F0E693D630C9}"/>
            </c:ext>
          </c:extLst>
        </c:ser>
        <c:ser>
          <c:idx val="4"/>
          <c:order val="4"/>
          <c:tx>
            <c:strRef>
              <c:f>'multiTimeline (46)'!$X$8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(46)'!$X$9:$X$23</c:f>
              <c:numCache>
                <c:formatCode>General</c:formatCode>
                <c:ptCount val="15"/>
                <c:pt idx="0">
                  <c:v>0.81159258594010086</c:v>
                </c:pt>
                <c:pt idx="1">
                  <c:v>0.81646750629609421</c:v>
                </c:pt>
                <c:pt idx="2">
                  <c:v>0.80429547778915611</c:v>
                </c:pt>
                <c:pt idx="3">
                  <c:v>0.78945563451333611</c:v>
                </c:pt>
                <c:pt idx="4">
                  <c:v>0.774552235628443</c:v>
                </c:pt>
                <c:pt idx="5">
                  <c:v>0.75966731233705787</c:v>
                </c:pt>
                <c:pt idx="6">
                  <c:v>0.7753073422995187</c:v>
                </c:pt>
                <c:pt idx="7">
                  <c:v>0.78699482102748475</c:v>
                </c:pt>
                <c:pt idx="8">
                  <c:v>0.79375008612657572</c:v>
                </c:pt>
                <c:pt idx="9">
                  <c:v>0.78743343619140216</c:v>
                </c:pt>
                <c:pt idx="10">
                  <c:v>0.77858507613380978</c:v>
                </c:pt>
                <c:pt idx="11">
                  <c:v>0.75112463887033665</c:v>
                </c:pt>
                <c:pt idx="12">
                  <c:v>0.73365079474343553</c:v>
                </c:pt>
                <c:pt idx="13">
                  <c:v>0.73716464059436382</c:v>
                </c:pt>
                <c:pt idx="14">
                  <c:v>0.74712947060848733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70-4981-B0CF-F0E693D63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814632"/>
        <c:axId val="625817256"/>
      </c:lineChart>
      <c:catAx>
        <c:axId val="625814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817256"/>
        <c:crosses val="autoZero"/>
        <c:auto val="1"/>
        <c:lblAlgn val="ctr"/>
        <c:lblOffset val="100"/>
        <c:noMultiLvlLbl val="0"/>
      </c:catAx>
      <c:valAx>
        <c:axId val="625817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814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'graph NPI vs cases (2)'!$G$3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0066"/>
            </a:solidFill>
            <a:ln>
              <a:noFill/>
            </a:ln>
            <a:effectLst/>
          </c:spPr>
          <c:invertIfNegative val="0"/>
          <c:cat>
            <c:numRef>
              <c:f>'graph NPI vs cases 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(2)'!$G$4:$G$155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1</c:v>
                </c:pt>
                <c:pt idx="63">
                  <c:v>22</c:v>
                </c:pt>
                <c:pt idx="64">
                  <c:v>2</c:v>
                </c:pt>
                <c:pt idx="65">
                  <c:v>1</c:v>
                </c:pt>
                <c:pt idx="66">
                  <c:v>3</c:v>
                </c:pt>
                <c:pt idx="67">
                  <c:v>5</c:v>
                </c:pt>
                <c:pt idx="68">
                  <c:v>9</c:v>
                </c:pt>
                <c:pt idx="69">
                  <c:v>15</c:v>
                </c:pt>
                <c:pt idx="70">
                  <c:v>8</c:v>
                </c:pt>
                <c:pt idx="71">
                  <c:v>10</c:v>
                </c:pt>
                <c:pt idx="72">
                  <c:v>10</c:v>
                </c:pt>
                <c:pt idx="73">
                  <c:v>11</c:v>
                </c:pt>
                <c:pt idx="74">
                  <c:v>10</c:v>
                </c:pt>
                <c:pt idx="75">
                  <c:v>14</c:v>
                </c:pt>
                <c:pt idx="76">
                  <c:v>20</c:v>
                </c:pt>
                <c:pt idx="77">
                  <c:v>25</c:v>
                </c:pt>
                <c:pt idx="78">
                  <c:v>27</c:v>
                </c:pt>
                <c:pt idx="79">
                  <c:v>58</c:v>
                </c:pt>
                <c:pt idx="80">
                  <c:v>78</c:v>
                </c:pt>
                <c:pt idx="81">
                  <c:v>69</c:v>
                </c:pt>
                <c:pt idx="82">
                  <c:v>94</c:v>
                </c:pt>
                <c:pt idx="83">
                  <c:v>74</c:v>
                </c:pt>
                <c:pt idx="84">
                  <c:v>86</c:v>
                </c:pt>
                <c:pt idx="85">
                  <c:v>73</c:v>
                </c:pt>
                <c:pt idx="86">
                  <c:v>153</c:v>
                </c:pt>
                <c:pt idx="87">
                  <c:v>136</c:v>
                </c:pt>
                <c:pt idx="88">
                  <c:v>120</c:v>
                </c:pt>
                <c:pt idx="89">
                  <c:v>187</c:v>
                </c:pt>
                <c:pt idx="90">
                  <c:v>309</c:v>
                </c:pt>
                <c:pt idx="91">
                  <c:v>424</c:v>
                </c:pt>
                <c:pt idx="92">
                  <c:v>486</c:v>
                </c:pt>
                <c:pt idx="93">
                  <c:v>560</c:v>
                </c:pt>
                <c:pt idx="94">
                  <c:v>579</c:v>
                </c:pt>
                <c:pt idx="95">
                  <c:v>609</c:v>
                </c:pt>
                <c:pt idx="96">
                  <c:v>484</c:v>
                </c:pt>
                <c:pt idx="97">
                  <c:v>573</c:v>
                </c:pt>
                <c:pt idx="98">
                  <c:v>565</c:v>
                </c:pt>
                <c:pt idx="99">
                  <c:v>813</c:v>
                </c:pt>
                <c:pt idx="100">
                  <c:v>871</c:v>
                </c:pt>
                <c:pt idx="101">
                  <c:v>854</c:v>
                </c:pt>
                <c:pt idx="102">
                  <c:v>758</c:v>
                </c:pt>
                <c:pt idx="103">
                  <c:v>1243</c:v>
                </c:pt>
                <c:pt idx="104">
                  <c:v>1031</c:v>
                </c:pt>
                <c:pt idx="105">
                  <c:v>886</c:v>
                </c:pt>
                <c:pt idx="106">
                  <c:v>1061</c:v>
                </c:pt>
                <c:pt idx="107">
                  <c:v>922</c:v>
                </c:pt>
                <c:pt idx="108">
                  <c:v>1371</c:v>
                </c:pt>
                <c:pt idx="109">
                  <c:v>1580</c:v>
                </c:pt>
                <c:pt idx="110">
                  <c:v>1239</c:v>
                </c:pt>
                <c:pt idx="111">
                  <c:v>1537</c:v>
                </c:pt>
                <c:pt idx="112">
                  <c:v>1292</c:v>
                </c:pt>
                <c:pt idx="113">
                  <c:v>1667</c:v>
                </c:pt>
                <c:pt idx="114">
                  <c:v>1408</c:v>
                </c:pt>
                <c:pt idx="115">
                  <c:v>1835</c:v>
                </c:pt>
                <c:pt idx="116">
                  <c:v>1607</c:v>
                </c:pt>
                <c:pt idx="117">
                  <c:v>1568</c:v>
                </c:pt>
                <c:pt idx="118">
                  <c:v>1902</c:v>
                </c:pt>
                <c:pt idx="119">
                  <c:v>1705</c:v>
                </c:pt>
                <c:pt idx="120">
                  <c:v>1801</c:v>
                </c:pt>
                <c:pt idx="121">
                  <c:v>2396</c:v>
                </c:pt>
                <c:pt idx="122">
                  <c:v>2564</c:v>
                </c:pt>
                <c:pt idx="123">
                  <c:v>2952</c:v>
                </c:pt>
                <c:pt idx="124">
                  <c:v>3656</c:v>
                </c:pt>
                <c:pt idx="125">
                  <c:v>2971</c:v>
                </c:pt>
                <c:pt idx="126">
                  <c:v>3602</c:v>
                </c:pt>
                <c:pt idx="127">
                  <c:v>3344</c:v>
                </c:pt>
                <c:pt idx="128">
                  <c:v>3339</c:v>
                </c:pt>
                <c:pt idx="129">
                  <c:v>3175</c:v>
                </c:pt>
                <c:pt idx="130">
                  <c:v>4311</c:v>
                </c:pt>
                <c:pt idx="131">
                  <c:v>3592</c:v>
                </c:pt>
                <c:pt idx="132">
                  <c:v>3562</c:v>
                </c:pt>
                <c:pt idx="133">
                  <c:v>3726</c:v>
                </c:pt>
                <c:pt idx="134">
                  <c:v>3991</c:v>
                </c:pt>
                <c:pt idx="135">
                  <c:v>3808</c:v>
                </c:pt>
                <c:pt idx="136">
                  <c:v>4794</c:v>
                </c:pt>
                <c:pt idx="137">
                  <c:v>5049</c:v>
                </c:pt>
                <c:pt idx="138">
                  <c:v>4628</c:v>
                </c:pt>
                <c:pt idx="139">
                  <c:v>6154</c:v>
                </c:pt>
                <c:pt idx="140">
                  <c:v>5720</c:v>
                </c:pt>
                <c:pt idx="141">
                  <c:v>6023</c:v>
                </c:pt>
                <c:pt idx="142">
                  <c:v>6536</c:v>
                </c:pt>
                <c:pt idx="143">
                  <c:v>6667</c:v>
                </c:pt>
                <c:pt idx="144">
                  <c:v>7111</c:v>
                </c:pt>
                <c:pt idx="145">
                  <c:v>6414</c:v>
                </c:pt>
                <c:pt idx="146">
                  <c:v>5907</c:v>
                </c:pt>
                <c:pt idx="147">
                  <c:v>7246</c:v>
                </c:pt>
                <c:pt idx="148">
                  <c:v>7254</c:v>
                </c:pt>
                <c:pt idx="149">
                  <c:v>8138</c:v>
                </c:pt>
                <c:pt idx="150">
                  <c:v>8364</c:v>
                </c:pt>
                <c:pt idx="151">
                  <c:v>8789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27-4267-B570-40633C1E6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335552"/>
        <c:axId val="99334016"/>
      </c:barChart>
      <c:lineChart>
        <c:grouping val="standard"/>
        <c:varyColors val="0"/>
        <c:ser>
          <c:idx val="0"/>
          <c:order val="0"/>
          <c:tx>
            <c:strRef>
              <c:f>'graph NPI vs cases (2)'!$B$3</c:f>
              <c:strCache>
                <c:ptCount val="1"/>
                <c:pt idx="0">
                  <c:v>mask: (India)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(2)'!$B$4:$B$155</c:f>
              <c:numCache>
                <c:formatCode>General</c:formatCode>
                <c:ptCount val="15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6</c:v>
                </c:pt>
                <c:pt idx="17">
                  <c:v>7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9</c:v>
                </c:pt>
                <c:pt idx="27">
                  <c:v>12</c:v>
                </c:pt>
                <c:pt idx="28">
                  <c:v>12</c:v>
                </c:pt>
                <c:pt idx="29">
                  <c:v>16</c:v>
                </c:pt>
                <c:pt idx="30">
                  <c:v>17</c:v>
                </c:pt>
                <c:pt idx="31">
                  <c:v>13</c:v>
                </c:pt>
                <c:pt idx="32">
                  <c:v>14</c:v>
                </c:pt>
                <c:pt idx="33">
                  <c:v>16</c:v>
                </c:pt>
                <c:pt idx="34">
                  <c:v>15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13</c:v>
                </c:pt>
                <c:pt idx="40">
                  <c:v>13</c:v>
                </c:pt>
                <c:pt idx="41">
                  <c:v>12</c:v>
                </c:pt>
                <c:pt idx="42">
                  <c:v>14</c:v>
                </c:pt>
                <c:pt idx="43">
                  <c:v>15</c:v>
                </c:pt>
                <c:pt idx="44">
                  <c:v>12</c:v>
                </c:pt>
                <c:pt idx="45">
                  <c:v>16</c:v>
                </c:pt>
                <c:pt idx="46">
                  <c:v>13</c:v>
                </c:pt>
                <c:pt idx="47">
                  <c:v>14</c:v>
                </c:pt>
                <c:pt idx="48">
                  <c:v>15</c:v>
                </c:pt>
                <c:pt idx="49">
                  <c:v>14</c:v>
                </c:pt>
                <c:pt idx="50">
                  <c:v>12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10</c:v>
                </c:pt>
                <c:pt idx="55">
                  <c:v>12</c:v>
                </c:pt>
                <c:pt idx="56">
                  <c:v>14</c:v>
                </c:pt>
                <c:pt idx="57">
                  <c:v>13</c:v>
                </c:pt>
                <c:pt idx="58">
                  <c:v>14</c:v>
                </c:pt>
                <c:pt idx="59">
                  <c:v>14</c:v>
                </c:pt>
                <c:pt idx="60">
                  <c:v>13</c:v>
                </c:pt>
                <c:pt idx="61">
                  <c:v>19</c:v>
                </c:pt>
                <c:pt idx="62">
                  <c:v>49</c:v>
                </c:pt>
                <c:pt idx="63">
                  <c:v>100</c:v>
                </c:pt>
                <c:pt idx="64">
                  <c:v>94</c:v>
                </c:pt>
                <c:pt idx="65">
                  <c:v>62</c:v>
                </c:pt>
                <c:pt idx="66">
                  <c:v>47</c:v>
                </c:pt>
                <c:pt idx="67">
                  <c:v>36</c:v>
                </c:pt>
                <c:pt idx="68">
                  <c:v>36</c:v>
                </c:pt>
                <c:pt idx="69">
                  <c:v>34</c:v>
                </c:pt>
                <c:pt idx="70">
                  <c:v>38</c:v>
                </c:pt>
                <c:pt idx="71">
                  <c:v>39</c:v>
                </c:pt>
                <c:pt idx="72">
                  <c:v>50</c:v>
                </c:pt>
                <c:pt idx="73">
                  <c:v>65</c:v>
                </c:pt>
                <c:pt idx="74">
                  <c:v>56</c:v>
                </c:pt>
                <c:pt idx="75">
                  <c:v>58</c:v>
                </c:pt>
                <c:pt idx="76">
                  <c:v>59</c:v>
                </c:pt>
                <c:pt idx="77">
                  <c:v>58</c:v>
                </c:pt>
                <c:pt idx="78">
                  <c:v>62</c:v>
                </c:pt>
                <c:pt idx="79">
                  <c:v>68</c:v>
                </c:pt>
                <c:pt idx="80">
                  <c:v>71</c:v>
                </c:pt>
                <c:pt idx="81">
                  <c:v>36</c:v>
                </c:pt>
                <c:pt idx="82">
                  <c:v>47</c:v>
                </c:pt>
                <c:pt idx="83">
                  <c:v>41</c:v>
                </c:pt>
                <c:pt idx="84">
                  <c:v>32</c:v>
                </c:pt>
                <c:pt idx="85">
                  <c:v>32</c:v>
                </c:pt>
                <c:pt idx="86">
                  <c:v>31</c:v>
                </c:pt>
                <c:pt idx="87">
                  <c:v>29</c:v>
                </c:pt>
                <c:pt idx="88">
                  <c:v>28</c:v>
                </c:pt>
                <c:pt idx="89">
                  <c:v>27</c:v>
                </c:pt>
                <c:pt idx="90">
                  <c:v>24</c:v>
                </c:pt>
                <c:pt idx="91">
                  <c:v>25</c:v>
                </c:pt>
                <c:pt idx="92">
                  <c:v>25</c:v>
                </c:pt>
                <c:pt idx="93">
                  <c:v>25</c:v>
                </c:pt>
                <c:pt idx="94">
                  <c:v>35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31</c:v>
                </c:pt>
                <c:pt idx="99">
                  <c:v>34</c:v>
                </c:pt>
                <c:pt idx="100">
                  <c:v>31</c:v>
                </c:pt>
                <c:pt idx="101">
                  <c:v>30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27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26</c:v>
                </c:pt>
                <c:pt idx="113">
                  <c:v>24</c:v>
                </c:pt>
                <c:pt idx="114">
                  <c:v>25</c:v>
                </c:pt>
                <c:pt idx="115">
                  <c:v>28</c:v>
                </c:pt>
                <c:pt idx="116">
                  <c:v>28</c:v>
                </c:pt>
                <c:pt idx="117">
                  <c:v>27</c:v>
                </c:pt>
                <c:pt idx="118">
                  <c:v>27</c:v>
                </c:pt>
                <c:pt idx="119">
                  <c:v>25</c:v>
                </c:pt>
                <c:pt idx="120">
                  <c:v>26</c:v>
                </c:pt>
                <c:pt idx="121">
                  <c:v>27</c:v>
                </c:pt>
                <c:pt idx="122">
                  <c:v>33</c:v>
                </c:pt>
                <c:pt idx="123">
                  <c:v>28</c:v>
                </c:pt>
                <c:pt idx="124">
                  <c:v>30</c:v>
                </c:pt>
                <c:pt idx="125">
                  <c:v>32</c:v>
                </c:pt>
                <c:pt idx="126">
                  <c:v>31</c:v>
                </c:pt>
                <c:pt idx="127">
                  <c:v>33</c:v>
                </c:pt>
                <c:pt idx="128">
                  <c:v>31</c:v>
                </c:pt>
                <c:pt idx="129">
                  <c:v>31</c:v>
                </c:pt>
                <c:pt idx="130">
                  <c:v>29</c:v>
                </c:pt>
                <c:pt idx="131">
                  <c:v>34</c:v>
                </c:pt>
                <c:pt idx="132">
                  <c:v>43</c:v>
                </c:pt>
                <c:pt idx="133">
                  <c:v>41</c:v>
                </c:pt>
                <c:pt idx="134">
                  <c:v>38</c:v>
                </c:pt>
                <c:pt idx="135">
                  <c:v>40</c:v>
                </c:pt>
                <c:pt idx="136">
                  <c:v>41</c:v>
                </c:pt>
                <c:pt idx="137">
                  <c:v>42</c:v>
                </c:pt>
                <c:pt idx="138">
                  <c:v>41</c:v>
                </c:pt>
                <c:pt idx="139">
                  <c:v>40</c:v>
                </c:pt>
                <c:pt idx="140">
                  <c:v>39</c:v>
                </c:pt>
                <c:pt idx="141">
                  <c:v>39</c:v>
                </c:pt>
                <c:pt idx="142">
                  <c:v>39</c:v>
                </c:pt>
                <c:pt idx="143">
                  <c:v>40</c:v>
                </c:pt>
                <c:pt idx="144">
                  <c:v>42</c:v>
                </c:pt>
                <c:pt idx="145">
                  <c:v>41</c:v>
                </c:pt>
                <c:pt idx="146">
                  <c:v>41</c:v>
                </c:pt>
                <c:pt idx="147">
                  <c:v>42</c:v>
                </c:pt>
                <c:pt idx="148">
                  <c:v>40</c:v>
                </c:pt>
                <c:pt idx="149">
                  <c:v>42</c:v>
                </c:pt>
                <c:pt idx="150">
                  <c:v>46</c:v>
                </c:pt>
                <c:pt idx="151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27-4267-B570-40633C1E6EB1}"/>
            </c:ext>
          </c:extLst>
        </c:ser>
        <c:ser>
          <c:idx val="1"/>
          <c:order val="1"/>
          <c:tx>
            <c:strRef>
              <c:f>'graph NPI vs cases (2)'!$C$3</c:f>
              <c:strCache>
                <c:ptCount val="1"/>
                <c:pt idx="0">
                  <c:v>sanitizer: (India)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(2)'!$C$4:$C$155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10</c:v>
                </c:pt>
                <c:pt idx="63">
                  <c:v>37</c:v>
                </c:pt>
                <c:pt idx="64">
                  <c:v>50</c:v>
                </c:pt>
                <c:pt idx="65">
                  <c:v>38</c:v>
                </c:pt>
                <c:pt idx="66">
                  <c:v>29</c:v>
                </c:pt>
                <c:pt idx="67">
                  <c:v>24</c:v>
                </c:pt>
                <c:pt idx="68">
                  <c:v>27</c:v>
                </c:pt>
                <c:pt idx="69">
                  <c:v>28</c:v>
                </c:pt>
                <c:pt idx="70">
                  <c:v>32</c:v>
                </c:pt>
                <c:pt idx="71">
                  <c:v>38</c:v>
                </c:pt>
                <c:pt idx="72">
                  <c:v>49</c:v>
                </c:pt>
                <c:pt idx="73">
                  <c:v>68</c:v>
                </c:pt>
                <c:pt idx="74">
                  <c:v>62</c:v>
                </c:pt>
                <c:pt idx="75">
                  <c:v>66</c:v>
                </c:pt>
                <c:pt idx="76">
                  <c:v>72</c:v>
                </c:pt>
                <c:pt idx="77">
                  <c:v>77</c:v>
                </c:pt>
                <c:pt idx="78">
                  <c:v>81</c:v>
                </c:pt>
                <c:pt idx="79">
                  <c:v>90</c:v>
                </c:pt>
                <c:pt idx="80">
                  <c:v>98</c:v>
                </c:pt>
                <c:pt idx="81">
                  <c:v>52</c:v>
                </c:pt>
                <c:pt idx="82">
                  <c:v>64</c:v>
                </c:pt>
                <c:pt idx="83">
                  <c:v>45</c:v>
                </c:pt>
                <c:pt idx="84">
                  <c:v>28</c:v>
                </c:pt>
                <c:pt idx="85">
                  <c:v>24</c:v>
                </c:pt>
                <c:pt idx="86">
                  <c:v>21</c:v>
                </c:pt>
                <c:pt idx="87">
                  <c:v>21</c:v>
                </c:pt>
                <c:pt idx="88">
                  <c:v>18</c:v>
                </c:pt>
                <c:pt idx="89">
                  <c:v>18</c:v>
                </c:pt>
                <c:pt idx="90">
                  <c:v>15</c:v>
                </c:pt>
                <c:pt idx="91">
                  <c:v>12</c:v>
                </c:pt>
                <c:pt idx="92">
                  <c:v>13</c:v>
                </c:pt>
                <c:pt idx="93">
                  <c:v>14</c:v>
                </c:pt>
                <c:pt idx="94">
                  <c:v>15</c:v>
                </c:pt>
                <c:pt idx="95">
                  <c:v>13</c:v>
                </c:pt>
                <c:pt idx="96">
                  <c:v>12</c:v>
                </c:pt>
                <c:pt idx="97">
                  <c:v>14</c:v>
                </c:pt>
                <c:pt idx="98">
                  <c:v>13</c:v>
                </c:pt>
                <c:pt idx="99">
                  <c:v>14</c:v>
                </c:pt>
                <c:pt idx="100">
                  <c:v>13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11</c:v>
                </c:pt>
                <c:pt idx="105">
                  <c:v>11</c:v>
                </c:pt>
                <c:pt idx="106">
                  <c:v>12</c:v>
                </c:pt>
                <c:pt idx="107">
                  <c:v>12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13</c:v>
                </c:pt>
                <c:pt idx="112">
                  <c:v>13</c:v>
                </c:pt>
                <c:pt idx="113">
                  <c:v>12</c:v>
                </c:pt>
                <c:pt idx="114">
                  <c:v>12</c:v>
                </c:pt>
                <c:pt idx="115">
                  <c:v>13</c:v>
                </c:pt>
                <c:pt idx="116">
                  <c:v>11</c:v>
                </c:pt>
                <c:pt idx="117">
                  <c:v>12</c:v>
                </c:pt>
                <c:pt idx="118">
                  <c:v>13</c:v>
                </c:pt>
                <c:pt idx="119">
                  <c:v>13</c:v>
                </c:pt>
                <c:pt idx="120">
                  <c:v>12</c:v>
                </c:pt>
                <c:pt idx="121">
                  <c:v>11</c:v>
                </c:pt>
                <c:pt idx="122">
                  <c:v>12</c:v>
                </c:pt>
                <c:pt idx="123">
                  <c:v>12</c:v>
                </c:pt>
                <c:pt idx="124">
                  <c:v>15</c:v>
                </c:pt>
                <c:pt idx="125">
                  <c:v>13</c:v>
                </c:pt>
                <c:pt idx="126">
                  <c:v>14</c:v>
                </c:pt>
                <c:pt idx="127">
                  <c:v>16</c:v>
                </c:pt>
                <c:pt idx="128">
                  <c:v>15</c:v>
                </c:pt>
                <c:pt idx="129">
                  <c:v>16</c:v>
                </c:pt>
                <c:pt idx="130">
                  <c:v>13</c:v>
                </c:pt>
                <c:pt idx="131">
                  <c:v>18</c:v>
                </c:pt>
                <c:pt idx="132">
                  <c:v>18</c:v>
                </c:pt>
                <c:pt idx="133">
                  <c:v>19</c:v>
                </c:pt>
                <c:pt idx="134">
                  <c:v>20</c:v>
                </c:pt>
                <c:pt idx="135">
                  <c:v>21</c:v>
                </c:pt>
                <c:pt idx="136">
                  <c:v>21</c:v>
                </c:pt>
                <c:pt idx="137">
                  <c:v>19</c:v>
                </c:pt>
                <c:pt idx="138">
                  <c:v>20</c:v>
                </c:pt>
                <c:pt idx="139">
                  <c:v>22</c:v>
                </c:pt>
                <c:pt idx="140">
                  <c:v>20</c:v>
                </c:pt>
                <c:pt idx="141">
                  <c:v>23</c:v>
                </c:pt>
                <c:pt idx="142">
                  <c:v>21</c:v>
                </c:pt>
                <c:pt idx="143">
                  <c:v>21</c:v>
                </c:pt>
                <c:pt idx="144">
                  <c:v>19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20</c:v>
                </c:pt>
                <c:pt idx="149">
                  <c:v>19</c:v>
                </c:pt>
                <c:pt idx="150">
                  <c:v>19</c:v>
                </c:pt>
                <c:pt idx="15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27-4267-B570-40633C1E6EB1}"/>
            </c:ext>
          </c:extLst>
        </c:ser>
        <c:ser>
          <c:idx val="2"/>
          <c:order val="2"/>
          <c:tx>
            <c:strRef>
              <c:f>'graph NPI vs cases (2)'!$D$3</c:f>
              <c:strCache>
                <c:ptCount val="1"/>
                <c:pt idx="0">
                  <c:v>Social distancing: (India)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(2)'!$D$4:$D$155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2</c:v>
                </c:pt>
                <c:pt idx="83">
                  <c:v>2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  <c:pt idx="96">
                  <c:v>2</c:v>
                </c:pt>
                <c:pt idx="97">
                  <c:v>1</c:v>
                </c:pt>
                <c:pt idx="98">
                  <c:v>2</c:v>
                </c:pt>
                <c:pt idx="99">
                  <c:v>2</c:v>
                </c:pt>
                <c:pt idx="100">
                  <c:v>1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1</c:v>
                </c:pt>
                <c:pt idx="105">
                  <c:v>2</c:v>
                </c:pt>
                <c:pt idx="106">
                  <c:v>2</c:v>
                </c:pt>
                <c:pt idx="107">
                  <c:v>3</c:v>
                </c:pt>
                <c:pt idx="108">
                  <c:v>1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1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27-4267-B570-40633C1E6EB1}"/>
            </c:ext>
          </c:extLst>
        </c:ser>
        <c:ser>
          <c:idx val="3"/>
          <c:order val="3"/>
          <c:tx>
            <c:strRef>
              <c:f>'graph NPI vs cases (2)'!$E$3</c:f>
              <c:strCache>
                <c:ptCount val="1"/>
                <c:pt idx="0">
                  <c:v>hand wash: (India)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(2)'!$E$4:$E$155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3</c:v>
                </c:pt>
                <c:pt idx="72">
                  <c:v>3</c:v>
                </c:pt>
                <c:pt idx="73">
                  <c:v>5</c:v>
                </c:pt>
                <c:pt idx="74">
                  <c:v>4</c:v>
                </c:pt>
                <c:pt idx="75">
                  <c:v>5</c:v>
                </c:pt>
                <c:pt idx="76">
                  <c:v>6</c:v>
                </c:pt>
                <c:pt idx="77">
                  <c:v>7</c:v>
                </c:pt>
                <c:pt idx="78">
                  <c:v>8</c:v>
                </c:pt>
                <c:pt idx="79">
                  <c:v>7</c:v>
                </c:pt>
                <c:pt idx="80">
                  <c:v>9</c:v>
                </c:pt>
                <c:pt idx="81">
                  <c:v>4</c:v>
                </c:pt>
                <c:pt idx="82">
                  <c:v>6</c:v>
                </c:pt>
                <c:pt idx="83">
                  <c:v>5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3</c:v>
                </c:pt>
                <c:pt idx="88">
                  <c:v>2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1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1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3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27-4267-B570-40633C1E6EB1}"/>
            </c:ext>
          </c:extLst>
        </c:ser>
        <c:ser>
          <c:idx val="4"/>
          <c:order val="4"/>
          <c:tx>
            <c:strRef>
              <c:f>'graph NPI vs cases (2)'!$F$3</c:f>
              <c:strCache>
                <c:ptCount val="1"/>
                <c:pt idx="0">
                  <c:v>soap: (India)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(2)'!$F$4:$F$155</c:f>
              <c:numCache>
                <c:formatCode>General</c:formatCode>
                <c:ptCount val="152"/>
                <c:pt idx="0">
                  <c:v>7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8</c:v>
                </c:pt>
                <c:pt idx="18">
                  <c:v>7</c:v>
                </c:pt>
                <c:pt idx="19">
                  <c:v>7</c:v>
                </c:pt>
                <c:pt idx="20">
                  <c:v>8</c:v>
                </c:pt>
                <c:pt idx="21">
                  <c:v>9</c:v>
                </c:pt>
                <c:pt idx="22">
                  <c:v>8</c:v>
                </c:pt>
                <c:pt idx="23">
                  <c:v>7</c:v>
                </c:pt>
                <c:pt idx="24">
                  <c:v>7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7</c:v>
                </c:pt>
                <c:pt idx="29">
                  <c:v>8</c:v>
                </c:pt>
                <c:pt idx="30">
                  <c:v>6</c:v>
                </c:pt>
                <c:pt idx="31">
                  <c:v>7</c:v>
                </c:pt>
                <c:pt idx="32">
                  <c:v>7</c:v>
                </c:pt>
                <c:pt idx="33">
                  <c:v>8</c:v>
                </c:pt>
                <c:pt idx="34">
                  <c:v>8</c:v>
                </c:pt>
                <c:pt idx="35">
                  <c:v>7</c:v>
                </c:pt>
                <c:pt idx="36">
                  <c:v>8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8</c:v>
                </c:pt>
                <c:pt idx="41">
                  <c:v>7</c:v>
                </c:pt>
                <c:pt idx="42">
                  <c:v>8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8</c:v>
                </c:pt>
                <c:pt idx="47">
                  <c:v>8</c:v>
                </c:pt>
                <c:pt idx="48">
                  <c:v>9</c:v>
                </c:pt>
                <c:pt idx="49">
                  <c:v>9</c:v>
                </c:pt>
                <c:pt idx="50">
                  <c:v>7</c:v>
                </c:pt>
                <c:pt idx="51">
                  <c:v>7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7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9</c:v>
                </c:pt>
                <c:pt idx="61">
                  <c:v>9</c:v>
                </c:pt>
                <c:pt idx="62">
                  <c:v>10</c:v>
                </c:pt>
                <c:pt idx="63">
                  <c:v>9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7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9</c:v>
                </c:pt>
                <c:pt idx="73">
                  <c:v>8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10</c:v>
                </c:pt>
                <c:pt idx="78">
                  <c:v>9</c:v>
                </c:pt>
                <c:pt idx="79">
                  <c:v>8</c:v>
                </c:pt>
                <c:pt idx="80">
                  <c:v>8</c:v>
                </c:pt>
                <c:pt idx="81">
                  <c:v>7</c:v>
                </c:pt>
                <c:pt idx="82">
                  <c:v>8</c:v>
                </c:pt>
                <c:pt idx="83">
                  <c:v>8</c:v>
                </c:pt>
                <c:pt idx="84">
                  <c:v>7</c:v>
                </c:pt>
                <c:pt idx="85">
                  <c:v>10</c:v>
                </c:pt>
                <c:pt idx="86">
                  <c:v>11</c:v>
                </c:pt>
                <c:pt idx="87">
                  <c:v>11</c:v>
                </c:pt>
                <c:pt idx="88">
                  <c:v>9</c:v>
                </c:pt>
                <c:pt idx="89">
                  <c:v>10</c:v>
                </c:pt>
                <c:pt idx="90">
                  <c:v>9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9</c:v>
                </c:pt>
                <c:pt idx="95">
                  <c:v>8</c:v>
                </c:pt>
                <c:pt idx="96">
                  <c:v>9</c:v>
                </c:pt>
                <c:pt idx="97">
                  <c:v>8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8</c:v>
                </c:pt>
                <c:pt idx="104">
                  <c:v>8</c:v>
                </c:pt>
                <c:pt idx="105">
                  <c:v>10</c:v>
                </c:pt>
                <c:pt idx="106">
                  <c:v>10</c:v>
                </c:pt>
                <c:pt idx="107">
                  <c:v>11</c:v>
                </c:pt>
                <c:pt idx="108">
                  <c:v>9</c:v>
                </c:pt>
                <c:pt idx="109">
                  <c:v>8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10</c:v>
                </c:pt>
                <c:pt idx="114">
                  <c:v>9</c:v>
                </c:pt>
                <c:pt idx="115">
                  <c:v>10</c:v>
                </c:pt>
                <c:pt idx="116">
                  <c:v>9</c:v>
                </c:pt>
                <c:pt idx="117">
                  <c:v>10</c:v>
                </c:pt>
                <c:pt idx="118">
                  <c:v>10</c:v>
                </c:pt>
                <c:pt idx="119">
                  <c:v>9</c:v>
                </c:pt>
                <c:pt idx="120">
                  <c:v>10</c:v>
                </c:pt>
                <c:pt idx="121">
                  <c:v>9</c:v>
                </c:pt>
                <c:pt idx="122">
                  <c:v>10</c:v>
                </c:pt>
                <c:pt idx="123">
                  <c:v>10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10</c:v>
                </c:pt>
                <c:pt idx="128">
                  <c:v>11</c:v>
                </c:pt>
                <c:pt idx="129">
                  <c:v>11</c:v>
                </c:pt>
                <c:pt idx="130">
                  <c:v>10</c:v>
                </c:pt>
                <c:pt idx="131">
                  <c:v>12</c:v>
                </c:pt>
                <c:pt idx="132">
                  <c:v>12</c:v>
                </c:pt>
                <c:pt idx="133">
                  <c:v>17</c:v>
                </c:pt>
                <c:pt idx="134">
                  <c:v>15</c:v>
                </c:pt>
                <c:pt idx="135">
                  <c:v>13</c:v>
                </c:pt>
                <c:pt idx="136">
                  <c:v>11</c:v>
                </c:pt>
                <c:pt idx="137">
                  <c:v>11</c:v>
                </c:pt>
                <c:pt idx="138">
                  <c:v>12</c:v>
                </c:pt>
                <c:pt idx="139">
                  <c:v>11</c:v>
                </c:pt>
                <c:pt idx="140">
                  <c:v>12</c:v>
                </c:pt>
                <c:pt idx="141">
                  <c:v>12</c:v>
                </c:pt>
                <c:pt idx="142">
                  <c:v>11</c:v>
                </c:pt>
                <c:pt idx="143">
                  <c:v>12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27-4267-B570-40633C1E6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18400"/>
        <c:axId val="99332480"/>
      </c:lineChart>
      <c:dateAx>
        <c:axId val="99318400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32480"/>
        <c:crosses val="autoZero"/>
        <c:auto val="1"/>
        <c:lblOffset val="100"/>
        <c:baseTimeUnit val="days"/>
      </c:dateAx>
      <c:valAx>
        <c:axId val="9933248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18400"/>
        <c:crosses val="autoZero"/>
        <c:crossBetween val="between"/>
      </c:valAx>
      <c:valAx>
        <c:axId val="993340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0066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35552"/>
        <c:crosses val="max"/>
        <c:crossBetween val="between"/>
      </c:valAx>
      <c:dateAx>
        <c:axId val="99335552"/>
        <c:scaling>
          <c:orientation val="minMax"/>
        </c:scaling>
        <c:delete val="1"/>
        <c:axPos val="b"/>
        <c:numFmt formatCode="[$-409]d\-mmm;@" sourceLinked="1"/>
        <c:majorTickMark val="out"/>
        <c:minorTickMark val="none"/>
        <c:tickLblPos val="nextTo"/>
        <c:crossAx val="9933401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(23)'!$N$9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(23)'!$N$10:$N$24</c:f>
              <c:numCache>
                <c:formatCode>General</c:formatCode>
                <c:ptCount val="15"/>
                <c:pt idx="0">
                  <c:v>-2.7299741850376176E-3</c:v>
                </c:pt>
                <c:pt idx="1">
                  <c:v>1.2732321886525223E-2</c:v>
                </c:pt>
                <c:pt idx="2">
                  <c:v>-2.2690753071587796E-2</c:v>
                </c:pt>
                <c:pt idx="3">
                  <c:v>-2.0411547927883515E-2</c:v>
                </c:pt>
                <c:pt idx="4">
                  <c:v>-2.0810617969690803E-2</c:v>
                </c:pt>
                <c:pt idx="5">
                  <c:v>-7.7720893886150605E-3</c:v>
                </c:pt>
                <c:pt idx="6">
                  <c:v>9.9946825100825551E-4</c:v>
                </c:pt>
                <c:pt idx="7">
                  <c:v>-2.3318090918491258E-2</c:v>
                </c:pt>
                <c:pt idx="8">
                  <c:v>-5.9338233448461815E-3</c:v>
                </c:pt>
                <c:pt idx="9">
                  <c:v>-1.1902825107954506E-3</c:v>
                </c:pt>
                <c:pt idx="10">
                  <c:v>-5.0025088527823253E-2</c:v>
                </c:pt>
                <c:pt idx="11">
                  <c:v>-7.9506194921478077E-3</c:v>
                </c:pt>
                <c:pt idx="12">
                  <c:v>-2.479154891735709E-2</c:v>
                </c:pt>
                <c:pt idx="13">
                  <c:v>-5.4614018214898523E-2</c:v>
                </c:pt>
                <c:pt idx="14">
                  <c:v>-3.1953694079297892E-2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56-4650-B85A-1601232CEBED}"/>
            </c:ext>
          </c:extLst>
        </c:ser>
        <c:ser>
          <c:idx val="1"/>
          <c:order val="1"/>
          <c:tx>
            <c:strRef>
              <c:f>'multiTimeline (23)'!$O$9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(23)'!$O$10:$O$24</c:f>
              <c:numCache>
                <c:formatCode>General</c:formatCode>
                <c:ptCount val="15"/>
                <c:pt idx="0">
                  <c:v>7.7328485378576062E-2</c:v>
                </c:pt>
                <c:pt idx="1">
                  <c:v>3.0172426437223357E-3</c:v>
                </c:pt>
                <c:pt idx="2">
                  <c:v>1.4680585006380493E-2</c:v>
                </c:pt>
                <c:pt idx="3">
                  <c:v>-3.1816977474232254E-2</c:v>
                </c:pt>
                <c:pt idx="4">
                  <c:v>7.395789966818507E-3</c:v>
                </c:pt>
                <c:pt idx="5">
                  <c:v>1.6642411168755891E-2</c:v>
                </c:pt>
                <c:pt idx="6">
                  <c:v>9.9103241873894545E-3</c:v>
                </c:pt>
                <c:pt idx="7">
                  <c:v>1.2440381482084878E-2</c:v>
                </c:pt>
                <c:pt idx="8">
                  <c:v>2.2503949106597095E-2</c:v>
                </c:pt>
                <c:pt idx="9">
                  <c:v>5.9597924898345478E-2</c:v>
                </c:pt>
                <c:pt idx="10">
                  <c:v>-1.4828612982958974E-2</c:v>
                </c:pt>
                <c:pt idx="11">
                  <c:v>3.6075399410113729E-2</c:v>
                </c:pt>
                <c:pt idx="12">
                  <c:v>9.980261677137791E-3</c:v>
                </c:pt>
                <c:pt idx="13">
                  <c:v>-3.1133408540487111E-2</c:v>
                </c:pt>
                <c:pt idx="14">
                  <c:v>-2.6737247975722082E-2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56-4650-B85A-1601232CEBED}"/>
            </c:ext>
          </c:extLst>
        </c:ser>
        <c:ser>
          <c:idx val="2"/>
          <c:order val="2"/>
          <c:tx>
            <c:strRef>
              <c:f>'multiTimeline (23)'!$P$9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(23)'!$P$10:$P$24</c:f>
              <c:numCache>
                <c:formatCode>General</c:formatCode>
                <c:ptCount val="15"/>
                <c:pt idx="0">
                  <c:v>0.1486257546527151</c:v>
                </c:pt>
                <c:pt idx="1">
                  <c:v>0.10330809518705367</c:v>
                </c:pt>
                <c:pt idx="2">
                  <c:v>1.5743805409549089E-2</c:v>
                </c:pt>
                <c:pt idx="3">
                  <c:v>3.878002461214982E-2</c:v>
                </c:pt>
                <c:pt idx="4">
                  <c:v>0.17022000521094588</c:v>
                </c:pt>
                <c:pt idx="5">
                  <c:v>2.8510475647044585E-2</c:v>
                </c:pt>
                <c:pt idx="6">
                  <c:v>9.9485990397128257E-2</c:v>
                </c:pt>
                <c:pt idx="7">
                  <c:v>1.0335413052836367E-3</c:v>
                </c:pt>
                <c:pt idx="8">
                  <c:v>7.9026322121885567E-2</c:v>
                </c:pt>
                <c:pt idx="9">
                  <c:v>-1.0751659079069094E-2</c:v>
                </c:pt>
                <c:pt idx="10">
                  <c:v>5.8048338082987871E-2</c:v>
                </c:pt>
                <c:pt idx="11">
                  <c:v>3.1953513851745205E-2</c:v>
                </c:pt>
                <c:pt idx="12">
                  <c:v>5.8490023079646812E-2</c:v>
                </c:pt>
                <c:pt idx="13">
                  <c:v>-2.8427799975965985E-2</c:v>
                </c:pt>
                <c:pt idx="14">
                  <c:v>2.9411683862187517E-2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56-4650-B85A-1601232CEBED}"/>
            </c:ext>
          </c:extLst>
        </c:ser>
        <c:ser>
          <c:idx val="3"/>
          <c:order val="3"/>
          <c:tx>
            <c:strRef>
              <c:f>'multiTimeline (23)'!$Q$9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(23)'!$Q$10:$Q$24</c:f>
              <c:numCache>
                <c:formatCode>General</c:formatCode>
                <c:ptCount val="15"/>
                <c:pt idx="0">
                  <c:v>0.16903852308636977</c:v>
                </c:pt>
                <c:pt idx="1">
                  <c:v>9.0178644499698771E-2</c:v>
                </c:pt>
                <c:pt idx="2">
                  <c:v>4.1236439272338797E-2</c:v>
                </c:pt>
                <c:pt idx="3">
                  <c:v>5.6817595675175775E-2</c:v>
                </c:pt>
                <c:pt idx="4">
                  <c:v>0.16453274616985245</c:v>
                </c:pt>
                <c:pt idx="5">
                  <c:v>4.3108762720968745E-2</c:v>
                </c:pt>
                <c:pt idx="6">
                  <c:v>9.0013915960125923E-2</c:v>
                </c:pt>
                <c:pt idx="7">
                  <c:v>8.6520993219512798E-4</c:v>
                </c:pt>
                <c:pt idx="8">
                  <c:v>0.10205534585903818</c:v>
                </c:pt>
                <c:pt idx="9">
                  <c:v>-7.002890814395941E-4</c:v>
                </c:pt>
                <c:pt idx="10">
                  <c:v>4.052789077873057E-2</c:v>
                </c:pt>
                <c:pt idx="11">
                  <c:v>3.8470437377974842E-2</c:v>
                </c:pt>
                <c:pt idx="12">
                  <c:v>3.096893159215143E-2</c:v>
                </c:pt>
                <c:pt idx="13">
                  <c:v>-2.0545080059896529E-2</c:v>
                </c:pt>
                <c:pt idx="14">
                  <c:v>1.862216939087415E-2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656-4650-B85A-1601232CE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266800"/>
        <c:axId val="502265160"/>
      </c:lineChart>
      <c:catAx>
        <c:axId val="5022668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265160"/>
        <c:crosses val="autoZero"/>
        <c:auto val="1"/>
        <c:lblAlgn val="ctr"/>
        <c:lblOffset val="100"/>
        <c:noMultiLvlLbl val="0"/>
      </c:catAx>
      <c:valAx>
        <c:axId val="502265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26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'graph NPI vs testing (13)'!$G$3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0066"/>
            </a:solidFill>
            <a:ln>
              <a:solidFill>
                <a:srgbClr val="FF0066"/>
              </a:solidFill>
            </a:ln>
            <a:effectLst/>
          </c:spPr>
          <c:invertIfNegative val="0"/>
          <c:cat>
            <c:numRef>
              <c:f>'graph NPI vs testing (13)'!$A$4:$A$155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(13)'!$G$4:$G$155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1050</c:v>
                </c:pt>
                <c:pt idx="79">
                  <c:v>1229</c:v>
                </c:pt>
                <c:pt idx="80">
                  <c:v>1506</c:v>
                </c:pt>
                <c:pt idx="81">
                  <c:v>1216</c:v>
                </c:pt>
                <c:pt idx="82">
                  <c:v>2580</c:v>
                </c:pt>
                <c:pt idx="83">
                  <c:v>1987</c:v>
                </c:pt>
                <c:pt idx="84">
                  <c:v>2450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4346</c:v>
                </c:pt>
                <c:pt idx="91">
                  <c:v>5163</c:v>
                </c:pt>
                <c:pt idx="92">
                  <c:v>7900</c:v>
                </c:pt>
                <c:pt idx="93">
                  <c:v>13394</c:v>
                </c:pt>
                <c:pt idx="94">
                  <c:v>10705</c:v>
                </c:pt>
                <c:pt idx="95">
                  <c:v>9584</c:v>
                </c:pt>
                <c:pt idx="96">
                  <c:v>11534</c:v>
                </c:pt>
                <c:pt idx="97">
                  <c:v>12947</c:v>
                </c:pt>
                <c:pt idx="98">
                  <c:v>13904</c:v>
                </c:pt>
                <c:pt idx="99">
                  <c:v>16991</c:v>
                </c:pt>
                <c:pt idx="100">
                  <c:v>16420</c:v>
                </c:pt>
                <c:pt idx="101">
                  <c:v>18044</c:v>
                </c:pt>
                <c:pt idx="102">
                  <c:v>16374</c:v>
                </c:pt>
                <c:pt idx="103">
                  <c:v>21806</c:v>
                </c:pt>
                <c:pt idx="104">
                  <c:v>27339</c:v>
                </c:pt>
                <c:pt idx="105">
                  <c:v>29706</c:v>
                </c:pt>
                <c:pt idx="106">
                  <c:v>28357</c:v>
                </c:pt>
                <c:pt idx="107">
                  <c:v>32167</c:v>
                </c:pt>
                <c:pt idx="108">
                  <c:v>37000</c:v>
                </c:pt>
                <c:pt idx="109">
                  <c:v>29463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41247</c:v>
                </c:pt>
                <c:pt idx="115">
                  <c:v>38168</c:v>
                </c:pt>
                <c:pt idx="116">
                  <c:v>45352</c:v>
                </c:pt>
                <c:pt idx="117">
                  <c:v>40510</c:v>
                </c:pt>
                <c:pt idx="118">
                  <c:v>50914</c:v>
                </c:pt>
                <c:pt idx="119">
                  <c:v>54031</c:v>
                </c:pt>
                <c:pt idx="120">
                  <c:v>59437</c:v>
                </c:pt>
                <c:pt idx="121">
                  <c:v>72453</c:v>
                </c:pt>
                <c:pt idx="122">
                  <c:v>73709</c:v>
                </c:pt>
                <c:pt idx="123">
                  <c:v>70087</c:v>
                </c:pt>
                <c:pt idx="124">
                  <c:v>60783</c:v>
                </c:pt>
                <c:pt idx="125">
                  <c:v>84713</c:v>
                </c:pt>
                <c:pt idx="126">
                  <c:v>84835</c:v>
                </c:pt>
                <c:pt idx="127">
                  <c:v>80632</c:v>
                </c:pt>
                <c:pt idx="128">
                  <c:v>80375</c:v>
                </c:pt>
                <c:pt idx="129">
                  <c:v>85425</c:v>
                </c:pt>
                <c:pt idx="130">
                  <c:v>85824</c:v>
                </c:pt>
                <c:pt idx="131">
                  <c:v>64651</c:v>
                </c:pt>
                <c:pt idx="132">
                  <c:v>85891</c:v>
                </c:pt>
                <c:pt idx="133">
                  <c:v>94671</c:v>
                </c:pt>
                <c:pt idx="134">
                  <c:v>92791</c:v>
                </c:pt>
                <c:pt idx="135">
                  <c:v>92911</c:v>
                </c:pt>
                <c:pt idx="136">
                  <c:v>94325</c:v>
                </c:pt>
                <c:pt idx="137">
                  <c:v>93365</c:v>
                </c:pt>
                <c:pt idx="138">
                  <c:v>75150</c:v>
                </c:pt>
                <c:pt idx="139">
                  <c:v>101475</c:v>
                </c:pt>
                <c:pt idx="140">
                  <c:v>108121</c:v>
                </c:pt>
                <c:pt idx="141">
                  <c:v>103532</c:v>
                </c:pt>
                <c:pt idx="142">
                  <c:v>103514</c:v>
                </c:pt>
                <c:pt idx="143">
                  <c:v>115364</c:v>
                </c:pt>
                <c:pt idx="144">
                  <c:v>108623</c:v>
                </c:pt>
                <c:pt idx="145">
                  <c:v>90170</c:v>
                </c:pt>
                <c:pt idx="146">
                  <c:v>92528</c:v>
                </c:pt>
                <c:pt idx="147">
                  <c:v>116041</c:v>
                </c:pt>
                <c:pt idx="148">
                  <c:v>119976</c:v>
                </c:pt>
                <c:pt idx="149">
                  <c:v>121702</c:v>
                </c:pt>
                <c:pt idx="150">
                  <c:v>127761</c:v>
                </c:pt>
                <c:pt idx="151">
                  <c:v>125428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76-4625-A485-C66016CA8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114816"/>
        <c:axId val="100100736"/>
      </c:barChart>
      <c:lineChart>
        <c:grouping val="standard"/>
        <c:varyColors val="0"/>
        <c:ser>
          <c:idx val="0"/>
          <c:order val="0"/>
          <c:tx>
            <c:strRef>
              <c:f>'graph NPI vs testing (13)'!$B$3</c:f>
              <c:strCache>
                <c:ptCount val="1"/>
                <c:pt idx="0">
                  <c:v>mask: (India)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(13)'!$A$4:$A$155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(13)'!$B$4:$B$155</c:f>
              <c:numCache>
                <c:formatCode>General</c:formatCode>
                <c:ptCount val="152"/>
                <c:pt idx="0">
                  <c:v>6</c:v>
                </c:pt>
                <c:pt idx="1">
                  <c:v>6</c:v>
                </c:pt>
                <c:pt idx="2">
                  <c:v>6</c:v>
                </c:pt>
                <c:pt idx="3">
                  <c:v>7</c:v>
                </c:pt>
                <c:pt idx="4">
                  <c:v>7</c:v>
                </c:pt>
                <c:pt idx="5">
                  <c:v>6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6</c:v>
                </c:pt>
                <c:pt idx="10">
                  <c:v>7</c:v>
                </c:pt>
                <c:pt idx="11">
                  <c:v>8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7</c:v>
                </c:pt>
                <c:pt idx="16">
                  <c:v>6</c:v>
                </c:pt>
                <c:pt idx="17">
                  <c:v>7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7</c:v>
                </c:pt>
                <c:pt idx="22">
                  <c:v>7</c:v>
                </c:pt>
                <c:pt idx="23">
                  <c:v>7</c:v>
                </c:pt>
                <c:pt idx="24">
                  <c:v>8</c:v>
                </c:pt>
                <c:pt idx="25">
                  <c:v>9</c:v>
                </c:pt>
                <c:pt idx="26">
                  <c:v>9</c:v>
                </c:pt>
                <c:pt idx="27">
                  <c:v>12</c:v>
                </c:pt>
                <c:pt idx="28">
                  <c:v>12</c:v>
                </c:pt>
                <c:pt idx="29">
                  <c:v>16</c:v>
                </c:pt>
                <c:pt idx="30">
                  <c:v>17</c:v>
                </c:pt>
                <c:pt idx="31">
                  <c:v>13</c:v>
                </c:pt>
                <c:pt idx="32">
                  <c:v>14</c:v>
                </c:pt>
                <c:pt idx="33">
                  <c:v>16</c:v>
                </c:pt>
                <c:pt idx="34">
                  <c:v>15</c:v>
                </c:pt>
                <c:pt idx="35">
                  <c:v>12</c:v>
                </c:pt>
                <c:pt idx="36">
                  <c:v>12</c:v>
                </c:pt>
                <c:pt idx="37">
                  <c:v>12</c:v>
                </c:pt>
                <c:pt idx="38">
                  <c:v>12</c:v>
                </c:pt>
                <c:pt idx="39">
                  <c:v>13</c:v>
                </c:pt>
                <c:pt idx="40">
                  <c:v>13</c:v>
                </c:pt>
                <c:pt idx="41">
                  <c:v>12</c:v>
                </c:pt>
                <c:pt idx="42">
                  <c:v>14</c:v>
                </c:pt>
                <c:pt idx="43">
                  <c:v>15</c:v>
                </c:pt>
                <c:pt idx="44">
                  <c:v>12</c:v>
                </c:pt>
                <c:pt idx="45">
                  <c:v>16</c:v>
                </c:pt>
                <c:pt idx="46">
                  <c:v>13</c:v>
                </c:pt>
                <c:pt idx="47">
                  <c:v>14</c:v>
                </c:pt>
                <c:pt idx="48">
                  <c:v>15</c:v>
                </c:pt>
                <c:pt idx="49">
                  <c:v>14</c:v>
                </c:pt>
                <c:pt idx="50">
                  <c:v>12</c:v>
                </c:pt>
                <c:pt idx="51">
                  <c:v>11</c:v>
                </c:pt>
                <c:pt idx="52">
                  <c:v>12</c:v>
                </c:pt>
                <c:pt idx="53">
                  <c:v>13</c:v>
                </c:pt>
                <c:pt idx="54">
                  <c:v>10</c:v>
                </c:pt>
                <c:pt idx="55">
                  <c:v>12</c:v>
                </c:pt>
                <c:pt idx="56">
                  <c:v>14</c:v>
                </c:pt>
                <c:pt idx="57">
                  <c:v>13</c:v>
                </c:pt>
                <c:pt idx="58">
                  <c:v>14</c:v>
                </c:pt>
                <c:pt idx="59">
                  <c:v>14</c:v>
                </c:pt>
                <c:pt idx="60">
                  <c:v>13</c:v>
                </c:pt>
                <c:pt idx="61">
                  <c:v>19</c:v>
                </c:pt>
                <c:pt idx="62">
                  <c:v>49</c:v>
                </c:pt>
                <c:pt idx="63">
                  <c:v>100</c:v>
                </c:pt>
                <c:pt idx="64">
                  <c:v>94</c:v>
                </c:pt>
                <c:pt idx="65">
                  <c:v>62</c:v>
                </c:pt>
                <c:pt idx="66">
                  <c:v>47</c:v>
                </c:pt>
                <c:pt idx="67">
                  <c:v>36</c:v>
                </c:pt>
                <c:pt idx="68">
                  <c:v>36</c:v>
                </c:pt>
                <c:pt idx="69">
                  <c:v>34</c:v>
                </c:pt>
                <c:pt idx="70">
                  <c:v>38</c:v>
                </c:pt>
                <c:pt idx="71">
                  <c:v>39</c:v>
                </c:pt>
                <c:pt idx="72">
                  <c:v>50</c:v>
                </c:pt>
                <c:pt idx="73">
                  <c:v>65</c:v>
                </c:pt>
                <c:pt idx="74">
                  <c:v>56</c:v>
                </c:pt>
                <c:pt idx="75">
                  <c:v>58</c:v>
                </c:pt>
                <c:pt idx="76">
                  <c:v>59</c:v>
                </c:pt>
                <c:pt idx="77">
                  <c:v>58</c:v>
                </c:pt>
                <c:pt idx="78">
                  <c:v>62</c:v>
                </c:pt>
                <c:pt idx="79">
                  <c:v>68</c:v>
                </c:pt>
                <c:pt idx="80">
                  <c:v>71</c:v>
                </c:pt>
                <c:pt idx="81">
                  <c:v>36</c:v>
                </c:pt>
                <c:pt idx="82">
                  <c:v>47</c:v>
                </c:pt>
                <c:pt idx="83">
                  <c:v>41</c:v>
                </c:pt>
                <c:pt idx="84">
                  <c:v>32</c:v>
                </c:pt>
                <c:pt idx="85">
                  <c:v>32</c:v>
                </c:pt>
                <c:pt idx="86">
                  <c:v>31</c:v>
                </c:pt>
                <c:pt idx="87">
                  <c:v>29</c:v>
                </c:pt>
                <c:pt idx="88">
                  <c:v>28</c:v>
                </c:pt>
                <c:pt idx="89">
                  <c:v>27</c:v>
                </c:pt>
                <c:pt idx="90">
                  <c:v>24</c:v>
                </c:pt>
                <c:pt idx="91">
                  <c:v>25</c:v>
                </c:pt>
                <c:pt idx="92">
                  <c:v>25</c:v>
                </c:pt>
                <c:pt idx="93">
                  <c:v>25</c:v>
                </c:pt>
                <c:pt idx="94">
                  <c:v>35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31</c:v>
                </c:pt>
                <c:pt idx="99">
                  <c:v>34</c:v>
                </c:pt>
                <c:pt idx="100">
                  <c:v>31</c:v>
                </c:pt>
                <c:pt idx="101">
                  <c:v>30</c:v>
                </c:pt>
                <c:pt idx="102">
                  <c:v>28</c:v>
                </c:pt>
                <c:pt idx="103">
                  <c:v>29</c:v>
                </c:pt>
                <c:pt idx="104">
                  <c:v>29</c:v>
                </c:pt>
                <c:pt idx="105">
                  <c:v>27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27</c:v>
                </c:pt>
                <c:pt idx="110">
                  <c:v>27</c:v>
                </c:pt>
                <c:pt idx="111">
                  <c:v>27</c:v>
                </c:pt>
                <c:pt idx="112">
                  <c:v>26</c:v>
                </c:pt>
                <c:pt idx="113">
                  <c:v>24</c:v>
                </c:pt>
                <c:pt idx="114">
                  <c:v>25</c:v>
                </c:pt>
                <c:pt idx="115">
                  <c:v>28</c:v>
                </c:pt>
                <c:pt idx="116">
                  <c:v>28</c:v>
                </c:pt>
                <c:pt idx="117">
                  <c:v>27</c:v>
                </c:pt>
                <c:pt idx="118">
                  <c:v>27</c:v>
                </c:pt>
                <c:pt idx="119">
                  <c:v>25</c:v>
                </c:pt>
                <c:pt idx="120">
                  <c:v>26</c:v>
                </c:pt>
                <c:pt idx="121">
                  <c:v>27</c:v>
                </c:pt>
                <c:pt idx="122">
                  <c:v>33</c:v>
                </c:pt>
                <c:pt idx="123">
                  <c:v>28</c:v>
                </c:pt>
                <c:pt idx="124">
                  <c:v>30</c:v>
                </c:pt>
                <c:pt idx="125">
                  <c:v>32</c:v>
                </c:pt>
                <c:pt idx="126">
                  <c:v>31</c:v>
                </c:pt>
                <c:pt idx="127">
                  <c:v>33</c:v>
                </c:pt>
                <c:pt idx="128">
                  <c:v>31</c:v>
                </c:pt>
                <c:pt idx="129">
                  <c:v>31</c:v>
                </c:pt>
                <c:pt idx="130">
                  <c:v>29</c:v>
                </c:pt>
                <c:pt idx="131">
                  <c:v>34</c:v>
                </c:pt>
                <c:pt idx="132">
                  <c:v>43</c:v>
                </c:pt>
                <c:pt idx="133">
                  <c:v>41</c:v>
                </c:pt>
                <c:pt idx="134">
                  <c:v>38</c:v>
                </c:pt>
                <c:pt idx="135">
                  <c:v>40</c:v>
                </c:pt>
                <c:pt idx="136">
                  <c:v>41</c:v>
                </c:pt>
                <c:pt idx="137">
                  <c:v>42</c:v>
                </c:pt>
                <c:pt idx="138">
                  <c:v>41</c:v>
                </c:pt>
                <c:pt idx="139">
                  <c:v>40</c:v>
                </c:pt>
                <c:pt idx="140">
                  <c:v>39</c:v>
                </c:pt>
                <c:pt idx="141">
                  <c:v>39</c:v>
                </c:pt>
                <c:pt idx="142">
                  <c:v>39</c:v>
                </c:pt>
                <c:pt idx="143">
                  <c:v>40</c:v>
                </c:pt>
                <c:pt idx="144">
                  <c:v>42</c:v>
                </c:pt>
                <c:pt idx="145">
                  <c:v>41</c:v>
                </c:pt>
                <c:pt idx="146">
                  <c:v>41</c:v>
                </c:pt>
                <c:pt idx="147">
                  <c:v>42</c:v>
                </c:pt>
                <c:pt idx="148">
                  <c:v>40</c:v>
                </c:pt>
                <c:pt idx="149">
                  <c:v>42</c:v>
                </c:pt>
                <c:pt idx="150">
                  <c:v>46</c:v>
                </c:pt>
                <c:pt idx="151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76-4625-A485-C66016CA8FE0}"/>
            </c:ext>
          </c:extLst>
        </c:ser>
        <c:ser>
          <c:idx val="1"/>
          <c:order val="1"/>
          <c:tx>
            <c:strRef>
              <c:f>'graph NPI vs testing (13)'!$C$3</c:f>
              <c:strCache>
                <c:ptCount val="1"/>
                <c:pt idx="0">
                  <c:v>sanitizer: (India)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(13)'!$A$4:$A$155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(13)'!$C$4:$C$155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10</c:v>
                </c:pt>
                <c:pt idx="63">
                  <c:v>37</c:v>
                </c:pt>
                <c:pt idx="64">
                  <c:v>50</c:v>
                </c:pt>
                <c:pt idx="65">
                  <c:v>38</c:v>
                </c:pt>
                <c:pt idx="66">
                  <c:v>29</c:v>
                </c:pt>
                <c:pt idx="67">
                  <c:v>24</c:v>
                </c:pt>
                <c:pt idx="68">
                  <c:v>27</c:v>
                </c:pt>
                <c:pt idx="69">
                  <c:v>28</c:v>
                </c:pt>
                <c:pt idx="70">
                  <c:v>32</c:v>
                </c:pt>
                <c:pt idx="71">
                  <c:v>38</c:v>
                </c:pt>
                <c:pt idx="72">
                  <c:v>49</c:v>
                </c:pt>
                <c:pt idx="73">
                  <c:v>68</c:v>
                </c:pt>
                <c:pt idx="74">
                  <c:v>62</c:v>
                </c:pt>
                <c:pt idx="75">
                  <c:v>66</c:v>
                </c:pt>
                <c:pt idx="76">
                  <c:v>72</c:v>
                </c:pt>
                <c:pt idx="77">
                  <c:v>77</c:v>
                </c:pt>
                <c:pt idx="78">
                  <c:v>81</c:v>
                </c:pt>
                <c:pt idx="79">
                  <c:v>90</c:v>
                </c:pt>
                <c:pt idx="80">
                  <c:v>98</c:v>
                </c:pt>
                <c:pt idx="81">
                  <c:v>52</c:v>
                </c:pt>
                <c:pt idx="82">
                  <c:v>64</c:v>
                </c:pt>
                <c:pt idx="83">
                  <c:v>45</c:v>
                </c:pt>
                <c:pt idx="84">
                  <c:v>28</c:v>
                </c:pt>
                <c:pt idx="85">
                  <c:v>24</c:v>
                </c:pt>
                <c:pt idx="86">
                  <c:v>21</c:v>
                </c:pt>
                <c:pt idx="87">
                  <c:v>21</c:v>
                </c:pt>
                <c:pt idx="88">
                  <c:v>18</c:v>
                </c:pt>
                <c:pt idx="89">
                  <c:v>18</c:v>
                </c:pt>
                <c:pt idx="90">
                  <c:v>15</c:v>
                </c:pt>
                <c:pt idx="91">
                  <c:v>12</c:v>
                </c:pt>
                <c:pt idx="92">
                  <c:v>13</c:v>
                </c:pt>
                <c:pt idx="93">
                  <c:v>14</c:v>
                </c:pt>
                <c:pt idx="94">
                  <c:v>15</c:v>
                </c:pt>
                <c:pt idx="95">
                  <c:v>13</c:v>
                </c:pt>
                <c:pt idx="96">
                  <c:v>12</c:v>
                </c:pt>
                <c:pt idx="97">
                  <c:v>14</c:v>
                </c:pt>
                <c:pt idx="98">
                  <c:v>13</c:v>
                </c:pt>
                <c:pt idx="99">
                  <c:v>14</c:v>
                </c:pt>
                <c:pt idx="100">
                  <c:v>13</c:v>
                </c:pt>
                <c:pt idx="101">
                  <c:v>12</c:v>
                </c:pt>
                <c:pt idx="102">
                  <c:v>12</c:v>
                </c:pt>
                <c:pt idx="103">
                  <c:v>12</c:v>
                </c:pt>
                <c:pt idx="104">
                  <c:v>11</c:v>
                </c:pt>
                <c:pt idx="105">
                  <c:v>11</c:v>
                </c:pt>
                <c:pt idx="106">
                  <c:v>12</c:v>
                </c:pt>
                <c:pt idx="107">
                  <c:v>12</c:v>
                </c:pt>
                <c:pt idx="108">
                  <c:v>11</c:v>
                </c:pt>
                <c:pt idx="109">
                  <c:v>11</c:v>
                </c:pt>
                <c:pt idx="110">
                  <c:v>11</c:v>
                </c:pt>
                <c:pt idx="111">
                  <c:v>13</c:v>
                </c:pt>
                <c:pt idx="112">
                  <c:v>13</c:v>
                </c:pt>
                <c:pt idx="113">
                  <c:v>12</c:v>
                </c:pt>
                <c:pt idx="114">
                  <c:v>12</c:v>
                </c:pt>
                <c:pt idx="115">
                  <c:v>13</c:v>
                </c:pt>
                <c:pt idx="116">
                  <c:v>11</c:v>
                </c:pt>
                <c:pt idx="117">
                  <c:v>12</c:v>
                </c:pt>
                <c:pt idx="118">
                  <c:v>13</c:v>
                </c:pt>
                <c:pt idx="119">
                  <c:v>13</c:v>
                </c:pt>
                <c:pt idx="120">
                  <c:v>12</c:v>
                </c:pt>
                <c:pt idx="121">
                  <c:v>11</c:v>
                </c:pt>
                <c:pt idx="122">
                  <c:v>12</c:v>
                </c:pt>
                <c:pt idx="123">
                  <c:v>12</c:v>
                </c:pt>
                <c:pt idx="124">
                  <c:v>15</c:v>
                </c:pt>
                <c:pt idx="125">
                  <c:v>13</c:v>
                </c:pt>
                <c:pt idx="126">
                  <c:v>14</c:v>
                </c:pt>
                <c:pt idx="127">
                  <c:v>16</c:v>
                </c:pt>
                <c:pt idx="128">
                  <c:v>15</c:v>
                </c:pt>
                <c:pt idx="129">
                  <c:v>16</c:v>
                </c:pt>
                <c:pt idx="130">
                  <c:v>13</c:v>
                </c:pt>
                <c:pt idx="131">
                  <c:v>18</c:v>
                </c:pt>
                <c:pt idx="132">
                  <c:v>18</c:v>
                </c:pt>
                <c:pt idx="133">
                  <c:v>19</c:v>
                </c:pt>
                <c:pt idx="134">
                  <c:v>20</c:v>
                </c:pt>
                <c:pt idx="135">
                  <c:v>21</c:v>
                </c:pt>
                <c:pt idx="136">
                  <c:v>21</c:v>
                </c:pt>
                <c:pt idx="137">
                  <c:v>19</c:v>
                </c:pt>
                <c:pt idx="138">
                  <c:v>20</c:v>
                </c:pt>
                <c:pt idx="139">
                  <c:v>22</c:v>
                </c:pt>
                <c:pt idx="140">
                  <c:v>20</c:v>
                </c:pt>
                <c:pt idx="141">
                  <c:v>23</c:v>
                </c:pt>
                <c:pt idx="142">
                  <c:v>21</c:v>
                </c:pt>
                <c:pt idx="143">
                  <c:v>21</c:v>
                </c:pt>
                <c:pt idx="144">
                  <c:v>19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20</c:v>
                </c:pt>
                <c:pt idx="149">
                  <c:v>19</c:v>
                </c:pt>
                <c:pt idx="150">
                  <c:v>19</c:v>
                </c:pt>
                <c:pt idx="151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76-4625-A485-C66016CA8FE0}"/>
            </c:ext>
          </c:extLst>
        </c:ser>
        <c:ser>
          <c:idx val="2"/>
          <c:order val="2"/>
          <c:tx>
            <c:strRef>
              <c:f>'graph NPI vs testing (13)'!$D$3</c:f>
              <c:strCache>
                <c:ptCount val="1"/>
                <c:pt idx="0">
                  <c:v>Social distancing: (India)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(13)'!$A$4:$A$155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(13)'!$D$4:$D$155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0</c:v>
                </c:pt>
                <c:pt idx="64">
                  <c:v>1</c:v>
                </c:pt>
                <c:pt idx="65">
                  <c:v>1</c:v>
                </c:pt>
                <c:pt idx="66">
                  <c:v>0</c:v>
                </c:pt>
                <c:pt idx="67">
                  <c:v>1</c:v>
                </c:pt>
                <c:pt idx="68">
                  <c:v>0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3</c:v>
                </c:pt>
                <c:pt idx="80">
                  <c:v>3</c:v>
                </c:pt>
                <c:pt idx="81">
                  <c:v>3</c:v>
                </c:pt>
                <c:pt idx="82">
                  <c:v>2</c:v>
                </c:pt>
                <c:pt idx="83">
                  <c:v>2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  <c:pt idx="96">
                  <c:v>2</c:v>
                </c:pt>
                <c:pt idx="97">
                  <c:v>1</c:v>
                </c:pt>
                <c:pt idx="98">
                  <c:v>2</c:v>
                </c:pt>
                <c:pt idx="99">
                  <c:v>2</c:v>
                </c:pt>
                <c:pt idx="100">
                  <c:v>1</c:v>
                </c:pt>
                <c:pt idx="101">
                  <c:v>2</c:v>
                </c:pt>
                <c:pt idx="102">
                  <c:v>2</c:v>
                </c:pt>
                <c:pt idx="103">
                  <c:v>2</c:v>
                </c:pt>
                <c:pt idx="104">
                  <c:v>1</c:v>
                </c:pt>
                <c:pt idx="105">
                  <c:v>2</c:v>
                </c:pt>
                <c:pt idx="106">
                  <c:v>2</c:v>
                </c:pt>
                <c:pt idx="107">
                  <c:v>3</c:v>
                </c:pt>
                <c:pt idx="108">
                  <c:v>1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1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1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76-4625-A485-C66016CA8FE0}"/>
            </c:ext>
          </c:extLst>
        </c:ser>
        <c:ser>
          <c:idx val="3"/>
          <c:order val="3"/>
          <c:tx>
            <c:strRef>
              <c:f>'graph NPI vs testing (13)'!$E$3</c:f>
              <c:strCache>
                <c:ptCount val="1"/>
                <c:pt idx="0">
                  <c:v>hand wash: (India)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(13)'!$A$4:$A$155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(13)'!$E$4:$E$155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2</c:v>
                </c:pt>
                <c:pt idx="63">
                  <c:v>3</c:v>
                </c:pt>
                <c:pt idx="64">
                  <c:v>3</c:v>
                </c:pt>
                <c:pt idx="65">
                  <c:v>3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2</c:v>
                </c:pt>
                <c:pt idx="70">
                  <c:v>2</c:v>
                </c:pt>
                <c:pt idx="71">
                  <c:v>3</c:v>
                </c:pt>
                <c:pt idx="72">
                  <c:v>3</c:v>
                </c:pt>
                <c:pt idx="73">
                  <c:v>5</c:v>
                </c:pt>
                <c:pt idx="74">
                  <c:v>4</c:v>
                </c:pt>
                <c:pt idx="75">
                  <c:v>5</c:v>
                </c:pt>
                <c:pt idx="76">
                  <c:v>6</c:v>
                </c:pt>
                <c:pt idx="77">
                  <c:v>7</c:v>
                </c:pt>
                <c:pt idx="78">
                  <c:v>8</c:v>
                </c:pt>
                <c:pt idx="79">
                  <c:v>7</c:v>
                </c:pt>
                <c:pt idx="80">
                  <c:v>9</c:v>
                </c:pt>
                <c:pt idx="81">
                  <c:v>4</c:v>
                </c:pt>
                <c:pt idx="82">
                  <c:v>6</c:v>
                </c:pt>
                <c:pt idx="83">
                  <c:v>5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3</c:v>
                </c:pt>
                <c:pt idx="88">
                  <c:v>2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1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2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2</c:v>
                </c:pt>
                <c:pt idx="124">
                  <c:v>2</c:v>
                </c:pt>
                <c:pt idx="125">
                  <c:v>2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1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3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76-4625-A485-C66016CA8FE0}"/>
            </c:ext>
          </c:extLst>
        </c:ser>
        <c:ser>
          <c:idx val="4"/>
          <c:order val="4"/>
          <c:tx>
            <c:strRef>
              <c:f>'graph NPI vs testing (13)'!$F$3</c:f>
              <c:strCache>
                <c:ptCount val="1"/>
                <c:pt idx="0">
                  <c:v>soap: (India)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(13)'!$A$4:$A$155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(13)'!$F$4:$F$155</c:f>
              <c:numCache>
                <c:formatCode>General</c:formatCode>
                <c:ptCount val="152"/>
                <c:pt idx="0">
                  <c:v>7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7</c:v>
                </c:pt>
                <c:pt idx="7">
                  <c:v>8</c:v>
                </c:pt>
                <c:pt idx="8">
                  <c:v>7</c:v>
                </c:pt>
                <c:pt idx="9">
                  <c:v>7</c:v>
                </c:pt>
                <c:pt idx="10">
                  <c:v>7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7</c:v>
                </c:pt>
                <c:pt idx="17">
                  <c:v>8</c:v>
                </c:pt>
                <c:pt idx="18">
                  <c:v>7</c:v>
                </c:pt>
                <c:pt idx="19">
                  <c:v>7</c:v>
                </c:pt>
                <c:pt idx="20">
                  <c:v>8</c:v>
                </c:pt>
                <c:pt idx="21">
                  <c:v>9</c:v>
                </c:pt>
                <c:pt idx="22">
                  <c:v>8</c:v>
                </c:pt>
                <c:pt idx="23">
                  <c:v>7</c:v>
                </c:pt>
                <c:pt idx="24">
                  <c:v>7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7</c:v>
                </c:pt>
                <c:pt idx="29">
                  <c:v>8</c:v>
                </c:pt>
                <c:pt idx="30">
                  <c:v>6</c:v>
                </c:pt>
                <c:pt idx="31">
                  <c:v>7</c:v>
                </c:pt>
                <c:pt idx="32">
                  <c:v>7</c:v>
                </c:pt>
                <c:pt idx="33">
                  <c:v>8</c:v>
                </c:pt>
                <c:pt idx="34">
                  <c:v>8</c:v>
                </c:pt>
                <c:pt idx="35">
                  <c:v>7</c:v>
                </c:pt>
                <c:pt idx="36">
                  <c:v>8</c:v>
                </c:pt>
                <c:pt idx="37">
                  <c:v>7</c:v>
                </c:pt>
                <c:pt idx="38">
                  <c:v>7</c:v>
                </c:pt>
                <c:pt idx="39">
                  <c:v>7</c:v>
                </c:pt>
                <c:pt idx="40">
                  <c:v>8</c:v>
                </c:pt>
                <c:pt idx="41">
                  <c:v>7</c:v>
                </c:pt>
                <c:pt idx="42">
                  <c:v>8</c:v>
                </c:pt>
                <c:pt idx="43">
                  <c:v>7</c:v>
                </c:pt>
                <c:pt idx="44">
                  <c:v>7</c:v>
                </c:pt>
                <c:pt idx="45">
                  <c:v>7</c:v>
                </c:pt>
                <c:pt idx="46">
                  <c:v>8</c:v>
                </c:pt>
                <c:pt idx="47">
                  <c:v>8</c:v>
                </c:pt>
                <c:pt idx="48">
                  <c:v>9</c:v>
                </c:pt>
                <c:pt idx="49">
                  <c:v>9</c:v>
                </c:pt>
                <c:pt idx="50">
                  <c:v>7</c:v>
                </c:pt>
                <c:pt idx="51">
                  <c:v>7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7</c:v>
                </c:pt>
                <c:pt idx="57">
                  <c:v>8</c:v>
                </c:pt>
                <c:pt idx="58">
                  <c:v>8</c:v>
                </c:pt>
                <c:pt idx="59">
                  <c:v>8</c:v>
                </c:pt>
                <c:pt idx="60">
                  <c:v>9</c:v>
                </c:pt>
                <c:pt idx="61">
                  <c:v>9</c:v>
                </c:pt>
                <c:pt idx="62">
                  <c:v>10</c:v>
                </c:pt>
                <c:pt idx="63">
                  <c:v>9</c:v>
                </c:pt>
                <c:pt idx="64">
                  <c:v>8</c:v>
                </c:pt>
                <c:pt idx="65">
                  <c:v>8</c:v>
                </c:pt>
                <c:pt idx="66">
                  <c:v>8</c:v>
                </c:pt>
                <c:pt idx="67">
                  <c:v>7</c:v>
                </c:pt>
                <c:pt idx="68">
                  <c:v>8</c:v>
                </c:pt>
                <c:pt idx="69">
                  <c:v>8</c:v>
                </c:pt>
                <c:pt idx="70">
                  <c:v>8</c:v>
                </c:pt>
                <c:pt idx="71">
                  <c:v>8</c:v>
                </c:pt>
                <c:pt idx="72">
                  <c:v>9</c:v>
                </c:pt>
                <c:pt idx="73">
                  <c:v>8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10</c:v>
                </c:pt>
                <c:pt idx="78">
                  <c:v>9</c:v>
                </c:pt>
                <c:pt idx="79">
                  <c:v>8</c:v>
                </c:pt>
                <c:pt idx="80">
                  <c:v>8</c:v>
                </c:pt>
                <c:pt idx="81">
                  <c:v>7</c:v>
                </c:pt>
                <c:pt idx="82">
                  <c:v>8</c:v>
                </c:pt>
                <c:pt idx="83">
                  <c:v>8</c:v>
                </c:pt>
                <c:pt idx="84">
                  <c:v>7</c:v>
                </c:pt>
                <c:pt idx="85">
                  <c:v>10</c:v>
                </c:pt>
                <c:pt idx="86">
                  <c:v>11</c:v>
                </c:pt>
                <c:pt idx="87">
                  <c:v>11</c:v>
                </c:pt>
                <c:pt idx="88">
                  <c:v>9</c:v>
                </c:pt>
                <c:pt idx="89">
                  <c:v>10</c:v>
                </c:pt>
                <c:pt idx="90">
                  <c:v>9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9</c:v>
                </c:pt>
                <c:pt idx="95">
                  <c:v>8</c:v>
                </c:pt>
                <c:pt idx="96">
                  <c:v>9</c:v>
                </c:pt>
                <c:pt idx="97">
                  <c:v>8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8</c:v>
                </c:pt>
                <c:pt idx="104">
                  <c:v>8</c:v>
                </c:pt>
                <c:pt idx="105">
                  <c:v>10</c:v>
                </c:pt>
                <c:pt idx="106">
                  <c:v>10</c:v>
                </c:pt>
                <c:pt idx="107">
                  <c:v>11</c:v>
                </c:pt>
                <c:pt idx="108">
                  <c:v>9</c:v>
                </c:pt>
                <c:pt idx="109">
                  <c:v>8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10</c:v>
                </c:pt>
                <c:pt idx="114">
                  <c:v>9</c:v>
                </c:pt>
                <c:pt idx="115">
                  <c:v>10</c:v>
                </c:pt>
                <c:pt idx="116">
                  <c:v>9</c:v>
                </c:pt>
                <c:pt idx="117">
                  <c:v>10</c:v>
                </c:pt>
                <c:pt idx="118">
                  <c:v>10</c:v>
                </c:pt>
                <c:pt idx="119">
                  <c:v>9</c:v>
                </c:pt>
                <c:pt idx="120">
                  <c:v>10</c:v>
                </c:pt>
                <c:pt idx="121">
                  <c:v>9</c:v>
                </c:pt>
                <c:pt idx="122">
                  <c:v>10</c:v>
                </c:pt>
                <c:pt idx="123">
                  <c:v>10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10</c:v>
                </c:pt>
                <c:pt idx="128">
                  <c:v>11</c:v>
                </c:pt>
                <c:pt idx="129">
                  <c:v>11</c:v>
                </c:pt>
                <c:pt idx="130">
                  <c:v>10</c:v>
                </c:pt>
                <c:pt idx="131">
                  <c:v>12</c:v>
                </c:pt>
                <c:pt idx="132">
                  <c:v>12</c:v>
                </c:pt>
                <c:pt idx="133">
                  <c:v>17</c:v>
                </c:pt>
                <c:pt idx="134">
                  <c:v>15</c:v>
                </c:pt>
                <c:pt idx="135">
                  <c:v>13</c:v>
                </c:pt>
                <c:pt idx="136">
                  <c:v>11</c:v>
                </c:pt>
                <c:pt idx="137">
                  <c:v>11</c:v>
                </c:pt>
                <c:pt idx="138">
                  <c:v>12</c:v>
                </c:pt>
                <c:pt idx="139">
                  <c:v>11</c:v>
                </c:pt>
                <c:pt idx="140">
                  <c:v>12</c:v>
                </c:pt>
                <c:pt idx="141">
                  <c:v>12</c:v>
                </c:pt>
                <c:pt idx="142">
                  <c:v>11</c:v>
                </c:pt>
                <c:pt idx="143">
                  <c:v>12</c:v>
                </c:pt>
                <c:pt idx="144">
                  <c:v>11</c:v>
                </c:pt>
                <c:pt idx="145">
                  <c:v>11</c:v>
                </c:pt>
                <c:pt idx="146">
                  <c:v>11</c:v>
                </c:pt>
                <c:pt idx="147">
                  <c:v>12</c:v>
                </c:pt>
                <c:pt idx="148">
                  <c:v>12</c:v>
                </c:pt>
                <c:pt idx="149">
                  <c:v>12</c:v>
                </c:pt>
                <c:pt idx="150">
                  <c:v>12</c:v>
                </c:pt>
                <c:pt idx="15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76-4625-A485-C66016CA8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085120"/>
        <c:axId val="100099200"/>
      </c:lineChart>
      <c:dateAx>
        <c:axId val="100085120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99200"/>
        <c:crosses val="autoZero"/>
        <c:auto val="1"/>
        <c:lblOffset val="100"/>
        <c:baseTimeUnit val="days"/>
      </c:dateAx>
      <c:valAx>
        <c:axId val="10009920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085120"/>
        <c:crosses val="autoZero"/>
        <c:crossBetween val="between"/>
      </c:valAx>
      <c:valAx>
        <c:axId val="1001007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0066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114816"/>
        <c:crosses val="max"/>
        <c:crossBetween val="between"/>
      </c:valAx>
      <c:dateAx>
        <c:axId val="100114816"/>
        <c:scaling>
          <c:orientation val="minMax"/>
        </c:scaling>
        <c:delete val="1"/>
        <c:axPos val="b"/>
        <c:numFmt formatCode="[$-409]d\-mmm;@" sourceLinked="1"/>
        <c:majorTickMark val="out"/>
        <c:minorTickMark val="none"/>
        <c:tickLblPos val="nextTo"/>
        <c:crossAx val="10010073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(47)'!$M$8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(47)'!$M$9:$M$23</c:f>
              <c:numCache>
                <c:formatCode>General</c:formatCode>
                <c:ptCount val="15"/>
                <c:pt idx="0">
                  <c:v>0.31895826395525184</c:v>
                </c:pt>
                <c:pt idx="1">
                  <c:v>0.30245111956080373</c:v>
                </c:pt>
                <c:pt idx="2">
                  <c:v>0.2953116478681761</c:v>
                </c:pt>
                <c:pt idx="3">
                  <c:v>0.27751132130350181</c:v>
                </c:pt>
                <c:pt idx="4">
                  <c:v>0.27117317153064802</c:v>
                </c:pt>
                <c:pt idx="5">
                  <c:v>0.2656822097184226</c:v>
                </c:pt>
                <c:pt idx="6">
                  <c:v>0.26245251845789008</c:v>
                </c:pt>
                <c:pt idx="7">
                  <c:v>0.25291650334530819</c:v>
                </c:pt>
                <c:pt idx="8">
                  <c:v>0.24415388030694049</c:v>
                </c:pt>
                <c:pt idx="9">
                  <c:v>0.22570747485673232</c:v>
                </c:pt>
                <c:pt idx="10">
                  <c:v>0.2143929762101075</c:v>
                </c:pt>
                <c:pt idx="11">
                  <c:v>0.20440218591629808</c:v>
                </c:pt>
                <c:pt idx="12">
                  <c:v>0.19437911531463412</c:v>
                </c:pt>
                <c:pt idx="13">
                  <c:v>0.1846877158968615</c:v>
                </c:pt>
                <c:pt idx="14">
                  <c:v>0.17151305959405316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1E-4AEB-BE6D-236147D4CED5}"/>
            </c:ext>
          </c:extLst>
        </c:ser>
        <c:ser>
          <c:idx val="1"/>
          <c:order val="1"/>
          <c:tx>
            <c:strRef>
              <c:f>'multiTimeline (47)'!$N$8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(47)'!$N$9:$N$23</c:f>
              <c:numCache>
                <c:formatCode>General</c:formatCode>
                <c:ptCount val="15"/>
                <c:pt idx="0">
                  <c:v>0.14354597657477172</c:v>
                </c:pt>
                <c:pt idx="1">
                  <c:v>0.13903485616973235</c:v>
                </c:pt>
                <c:pt idx="2">
                  <c:v>0.14137610248154928</c:v>
                </c:pt>
                <c:pt idx="3">
                  <c:v>0.13185183507377035</c:v>
                </c:pt>
                <c:pt idx="4">
                  <c:v>0.1239142700193137</c:v>
                </c:pt>
                <c:pt idx="5">
                  <c:v>0.12207813593238025</c:v>
                </c:pt>
                <c:pt idx="6">
                  <c:v>0.1142814756288989</c:v>
                </c:pt>
                <c:pt idx="7">
                  <c:v>0.10028819280838418</c:v>
                </c:pt>
                <c:pt idx="8">
                  <c:v>9.4845302287639058E-2</c:v>
                </c:pt>
                <c:pt idx="9">
                  <c:v>8.7711021136930314E-2</c:v>
                </c:pt>
                <c:pt idx="10">
                  <c:v>8.3012206751988685E-2</c:v>
                </c:pt>
                <c:pt idx="11">
                  <c:v>7.8312657295831464E-2</c:v>
                </c:pt>
                <c:pt idx="12">
                  <c:v>7.0505206883685057E-2</c:v>
                </c:pt>
                <c:pt idx="13">
                  <c:v>6.4980298812548729E-2</c:v>
                </c:pt>
                <c:pt idx="14">
                  <c:v>5.8553347394614139E-2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1E-4AEB-BE6D-236147D4CED5}"/>
            </c:ext>
          </c:extLst>
        </c:ser>
        <c:ser>
          <c:idx val="2"/>
          <c:order val="2"/>
          <c:tx>
            <c:strRef>
              <c:f>'multiTimeline (47)'!$O$8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(47)'!$O$9:$O$23</c:f>
              <c:numCache>
                <c:formatCode>General</c:formatCode>
                <c:ptCount val="15"/>
                <c:pt idx="0">
                  <c:v>0.38809103799312961</c:v>
                </c:pt>
                <c:pt idx="1">
                  <c:v>0.40105412383270833</c:v>
                </c:pt>
                <c:pt idx="2">
                  <c:v>0.40378139465412971</c:v>
                </c:pt>
                <c:pt idx="3">
                  <c:v>0.40468601389837888</c:v>
                </c:pt>
                <c:pt idx="4">
                  <c:v>0.42872760904827256</c:v>
                </c:pt>
                <c:pt idx="5">
                  <c:v>0.45389159107516852</c:v>
                </c:pt>
                <c:pt idx="6">
                  <c:v>0.47826401157773896</c:v>
                </c:pt>
                <c:pt idx="7">
                  <c:v>0.47295742968904525</c:v>
                </c:pt>
                <c:pt idx="8">
                  <c:v>0.47203267348191591</c:v>
                </c:pt>
                <c:pt idx="9">
                  <c:v>0.48463850120056545</c:v>
                </c:pt>
                <c:pt idx="10">
                  <c:v>0.50096877636235548</c:v>
                </c:pt>
                <c:pt idx="11">
                  <c:v>0.50312849395422632</c:v>
                </c:pt>
                <c:pt idx="12">
                  <c:v>0.51691138076893972</c:v>
                </c:pt>
                <c:pt idx="13">
                  <c:v>0.52666570150365788</c:v>
                </c:pt>
                <c:pt idx="14">
                  <c:v>0.52239938650779039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1E-4AEB-BE6D-236147D4CED5}"/>
            </c:ext>
          </c:extLst>
        </c:ser>
        <c:ser>
          <c:idx val="3"/>
          <c:order val="3"/>
          <c:tx>
            <c:strRef>
              <c:f>'multiTimeline (47)'!$P$8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(47)'!$P$9:$P$23</c:f>
              <c:numCache>
                <c:formatCode>General</c:formatCode>
                <c:ptCount val="15"/>
                <c:pt idx="0">
                  <c:v>0.16173860298637679</c:v>
                </c:pt>
                <c:pt idx="1">
                  <c:v>0.15014626941424614</c:v>
                </c:pt>
                <c:pt idx="2">
                  <c:v>0.14155694338347455</c:v>
                </c:pt>
                <c:pt idx="3">
                  <c:v>0.13206555702569167</c:v>
                </c:pt>
                <c:pt idx="4">
                  <c:v>0.17469863913597314</c:v>
                </c:pt>
                <c:pt idx="5">
                  <c:v>0.15121457443561909</c:v>
                </c:pt>
                <c:pt idx="6">
                  <c:v>0.1722781843955497</c:v>
                </c:pt>
                <c:pt idx="7">
                  <c:v>0.15672911258589012</c:v>
                </c:pt>
                <c:pt idx="8">
                  <c:v>0.14188677896144195</c:v>
                </c:pt>
                <c:pt idx="9">
                  <c:v>0.12509087296534457</c:v>
                </c:pt>
                <c:pt idx="10">
                  <c:v>0.11638692013813208</c:v>
                </c:pt>
                <c:pt idx="11">
                  <c:v>0.11291577654740394</c:v>
                </c:pt>
                <c:pt idx="12">
                  <c:v>0.10287425658895348</c:v>
                </c:pt>
                <c:pt idx="13">
                  <c:v>0.11085605126366005</c:v>
                </c:pt>
                <c:pt idx="14">
                  <c:v>7.9652121805142126E-2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1E-4AEB-BE6D-236147D4CED5}"/>
            </c:ext>
          </c:extLst>
        </c:ser>
        <c:ser>
          <c:idx val="4"/>
          <c:order val="4"/>
          <c:tx>
            <c:strRef>
              <c:f>'multiTimeline (47)'!$Q$8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(47)'!$Q$9:$Q$23</c:f>
              <c:numCache>
                <c:formatCode>General</c:formatCode>
                <c:ptCount val="15"/>
                <c:pt idx="0">
                  <c:v>0.72305890865025402</c:v>
                </c:pt>
                <c:pt idx="1">
                  <c:v>0.73734396606056918</c:v>
                </c:pt>
                <c:pt idx="2">
                  <c:v>0.73180733688180766</c:v>
                </c:pt>
                <c:pt idx="3">
                  <c:v>0.72673346201448596</c:v>
                </c:pt>
                <c:pt idx="4">
                  <c:v>0.76202390242564955</c:v>
                </c:pt>
                <c:pt idx="5">
                  <c:v>0.75268064127495071</c:v>
                </c:pt>
                <c:pt idx="6">
                  <c:v>0.76540045604640305</c:v>
                </c:pt>
                <c:pt idx="7">
                  <c:v>0.75612037407971155</c:v>
                </c:pt>
                <c:pt idx="8">
                  <c:v>0.76858316325224407</c:v>
                </c:pt>
                <c:pt idx="9">
                  <c:v>0.77115764901232098</c:v>
                </c:pt>
                <c:pt idx="10">
                  <c:v>0.78171984642151371</c:v>
                </c:pt>
                <c:pt idx="11">
                  <c:v>0.77652363888179277</c:v>
                </c:pt>
                <c:pt idx="12">
                  <c:v>0.75089423599923732</c:v>
                </c:pt>
                <c:pt idx="13">
                  <c:v>0.71961183718638566</c:v>
                </c:pt>
                <c:pt idx="14">
                  <c:v>0.72887070562645928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81E-4AEB-BE6D-236147D4C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059384"/>
        <c:axId val="641062336"/>
      </c:lineChart>
      <c:catAx>
        <c:axId val="641059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62336"/>
        <c:crosses val="autoZero"/>
        <c:auto val="1"/>
        <c:lblAlgn val="ctr"/>
        <c:lblOffset val="100"/>
        <c:noMultiLvlLbl val="0"/>
      </c:catAx>
      <c:valAx>
        <c:axId val="64106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59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(47)'!$T$8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(47)'!$T$9:$T$23</c:f>
              <c:numCache>
                <c:formatCode>General</c:formatCode>
                <c:ptCount val="15"/>
                <c:pt idx="0">
                  <c:v>0.29041650494545079</c:v>
                </c:pt>
                <c:pt idx="1">
                  <c:v>0.28852906741809364</c:v>
                </c:pt>
                <c:pt idx="2">
                  <c:v>0.26903059458910217</c:v>
                </c:pt>
                <c:pt idx="3">
                  <c:v>0.25511399007167151</c:v>
                </c:pt>
                <c:pt idx="4">
                  <c:v>0.24978888356418125</c:v>
                </c:pt>
                <c:pt idx="5">
                  <c:v>0.23889619085706271</c:v>
                </c:pt>
                <c:pt idx="6">
                  <c:v>0.24246966073320647</c:v>
                </c:pt>
                <c:pt idx="7">
                  <c:v>0.23482953206262577</c:v>
                </c:pt>
                <c:pt idx="8">
                  <c:v>0.23158955266023257</c:v>
                </c:pt>
                <c:pt idx="9">
                  <c:v>0.20968635482387524</c:v>
                </c:pt>
                <c:pt idx="10">
                  <c:v>0.199751945319914</c:v>
                </c:pt>
                <c:pt idx="11">
                  <c:v>0.20418225087792305</c:v>
                </c:pt>
                <c:pt idx="12">
                  <c:v>0.19205981948238654</c:v>
                </c:pt>
                <c:pt idx="13">
                  <c:v>0.18784216128064926</c:v>
                </c:pt>
                <c:pt idx="14">
                  <c:v>0.17487670832806973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4-4C89-9F35-6E5DF2DEA441}"/>
            </c:ext>
          </c:extLst>
        </c:ser>
        <c:ser>
          <c:idx val="1"/>
          <c:order val="1"/>
          <c:tx>
            <c:strRef>
              <c:f>'multiTimeline (47)'!$U$8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(47)'!$U$9:$U$23</c:f>
              <c:numCache>
                <c:formatCode>General</c:formatCode>
                <c:ptCount val="15"/>
                <c:pt idx="0">
                  <c:v>0.11933161050813543</c:v>
                </c:pt>
                <c:pt idx="1">
                  <c:v>0.11293243582342027</c:v>
                </c:pt>
                <c:pt idx="2">
                  <c:v>0.11523615133576183</c:v>
                </c:pt>
                <c:pt idx="3">
                  <c:v>0.10760782536043835</c:v>
                </c:pt>
                <c:pt idx="4">
                  <c:v>9.6469219196792119E-2</c:v>
                </c:pt>
                <c:pt idx="5">
                  <c:v>9.6750825912774549E-2</c:v>
                </c:pt>
                <c:pt idx="6">
                  <c:v>8.3694755061705539E-2</c:v>
                </c:pt>
                <c:pt idx="7">
                  <c:v>7.2193126479195069E-2</c:v>
                </c:pt>
                <c:pt idx="8">
                  <c:v>7.6469632316100045E-2</c:v>
                </c:pt>
                <c:pt idx="9">
                  <c:v>7.3842505738856618E-2</c:v>
                </c:pt>
                <c:pt idx="10">
                  <c:v>6.9824853219785862E-2</c:v>
                </c:pt>
                <c:pt idx="11">
                  <c:v>5.3585203289857095E-2</c:v>
                </c:pt>
                <c:pt idx="12">
                  <c:v>5.7313905669465502E-2</c:v>
                </c:pt>
                <c:pt idx="13">
                  <c:v>6.3357146705248099E-2</c:v>
                </c:pt>
                <c:pt idx="14">
                  <c:v>5.6878825440155746E-2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4-4C89-9F35-6E5DF2DEA441}"/>
            </c:ext>
          </c:extLst>
        </c:ser>
        <c:ser>
          <c:idx val="2"/>
          <c:order val="2"/>
          <c:tx>
            <c:strRef>
              <c:f>'multiTimeline (47)'!$V$8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(47)'!$V$9:$V$23</c:f>
              <c:numCache>
                <c:formatCode>General</c:formatCode>
                <c:ptCount val="15"/>
                <c:pt idx="0">
                  <c:v>0.48618638627199906</c:v>
                </c:pt>
                <c:pt idx="1">
                  <c:v>0.47890768656088367</c:v>
                </c:pt>
                <c:pt idx="2">
                  <c:v>0.5108914398743799</c:v>
                </c:pt>
                <c:pt idx="3">
                  <c:v>0.49225298026691733</c:v>
                </c:pt>
                <c:pt idx="4">
                  <c:v>0.52132224514843317</c:v>
                </c:pt>
                <c:pt idx="5">
                  <c:v>0.53982558157148897</c:v>
                </c:pt>
                <c:pt idx="6">
                  <c:v>0.53049770626676163</c:v>
                </c:pt>
                <c:pt idx="7">
                  <c:v>0.55738671956798924</c:v>
                </c:pt>
                <c:pt idx="8">
                  <c:v>0.5529521606267519</c:v>
                </c:pt>
                <c:pt idx="9">
                  <c:v>0.57685138915520595</c:v>
                </c:pt>
                <c:pt idx="10">
                  <c:v>0.61871191796821334</c:v>
                </c:pt>
                <c:pt idx="11">
                  <c:v>0.59050404283909708</c:v>
                </c:pt>
                <c:pt idx="12">
                  <c:v>0.61117597428454207</c:v>
                </c:pt>
                <c:pt idx="13">
                  <c:v>0.57254197834316678</c:v>
                </c:pt>
                <c:pt idx="14">
                  <c:v>0.61367533310563915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4-4C89-9F35-6E5DF2DEA441}"/>
            </c:ext>
          </c:extLst>
        </c:ser>
        <c:ser>
          <c:idx val="3"/>
          <c:order val="3"/>
          <c:tx>
            <c:strRef>
              <c:f>'multiTimeline (47)'!$W$8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(47)'!$W$9:$W$23</c:f>
              <c:numCache>
                <c:formatCode>General</c:formatCode>
                <c:ptCount val="15"/>
                <c:pt idx="0">
                  <c:v>0.15107846122476973</c:v>
                </c:pt>
                <c:pt idx="1">
                  <c:v>0.13729684443732004</c:v>
                </c:pt>
                <c:pt idx="2">
                  <c:v>0.14366130946771283</c:v>
                </c:pt>
                <c:pt idx="3">
                  <c:v>0.13703988789673718</c:v>
                </c:pt>
                <c:pt idx="4">
                  <c:v>0.1586515619219375</c:v>
                </c:pt>
                <c:pt idx="5">
                  <c:v>0.1678229314216661</c:v>
                </c:pt>
                <c:pt idx="6">
                  <c:v>0.14597622066419241</c:v>
                </c:pt>
                <c:pt idx="7">
                  <c:v>0.17847041304015906</c:v>
                </c:pt>
                <c:pt idx="8">
                  <c:v>0.13636748663004464</c:v>
                </c:pt>
                <c:pt idx="9">
                  <c:v>0.15244956409993118</c:v>
                </c:pt>
                <c:pt idx="10">
                  <c:v>0.13162954530551402</c:v>
                </c:pt>
                <c:pt idx="11">
                  <c:v>0.14796629558189656</c:v>
                </c:pt>
                <c:pt idx="12">
                  <c:v>0.10227532893362518</c:v>
                </c:pt>
                <c:pt idx="13">
                  <c:v>0.13385472808353696</c:v>
                </c:pt>
                <c:pt idx="14">
                  <c:v>0.12689171650932876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54-4C89-9F35-6E5DF2DEA441}"/>
            </c:ext>
          </c:extLst>
        </c:ser>
        <c:ser>
          <c:idx val="4"/>
          <c:order val="4"/>
          <c:tx>
            <c:strRef>
              <c:f>'multiTimeline (47)'!$X$8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(47)'!$X$9:$X$23</c:f>
              <c:numCache>
                <c:formatCode>General</c:formatCode>
                <c:ptCount val="15"/>
                <c:pt idx="0">
                  <c:v>0.68249252069030131</c:v>
                </c:pt>
                <c:pt idx="1">
                  <c:v>0.72280628690472082</c:v>
                </c:pt>
                <c:pt idx="2">
                  <c:v>0.71728334915369341</c:v>
                </c:pt>
                <c:pt idx="3">
                  <c:v>0.71086908448115804</c:v>
                </c:pt>
                <c:pt idx="4">
                  <c:v>0.70607090525963745</c:v>
                </c:pt>
                <c:pt idx="5">
                  <c:v>0.72636089983928354</c:v>
                </c:pt>
                <c:pt idx="6">
                  <c:v>0.71669273666645683</c:v>
                </c:pt>
                <c:pt idx="7">
                  <c:v>0.7449094290500724</c:v>
                </c:pt>
                <c:pt idx="8">
                  <c:v>0.74732668926178425</c:v>
                </c:pt>
                <c:pt idx="9">
                  <c:v>0.76945544570871993</c:v>
                </c:pt>
                <c:pt idx="10">
                  <c:v>0.78218306469656707</c:v>
                </c:pt>
                <c:pt idx="11">
                  <c:v>0.72070953424049133</c:v>
                </c:pt>
                <c:pt idx="12">
                  <c:v>0.7031525148963097</c:v>
                </c:pt>
                <c:pt idx="13">
                  <c:v>0.68579985745542249</c:v>
                </c:pt>
                <c:pt idx="14">
                  <c:v>0.68090701043743551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54-4C89-9F35-6E5DF2DEA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0968856"/>
        <c:axId val="640972792"/>
      </c:lineChart>
      <c:catAx>
        <c:axId val="640968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972792"/>
        <c:crosses val="autoZero"/>
        <c:auto val="1"/>
        <c:lblAlgn val="ctr"/>
        <c:lblOffset val="100"/>
        <c:noMultiLvlLbl val="0"/>
      </c:catAx>
      <c:valAx>
        <c:axId val="6409727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968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'graph npi vs cases (3)'!$G$3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CC"/>
            </a:solidFill>
            <a:ln>
              <a:noFill/>
            </a:ln>
            <a:effectLst/>
          </c:spPr>
          <c:invertIfNegative val="0"/>
          <c:cat>
            <c:numRef>
              <c:f>'graph npi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(3)'!$G$4:$G$155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14</c:v>
                </c:pt>
                <c:pt idx="74">
                  <c:v>18</c:v>
                </c:pt>
                <c:pt idx="75">
                  <c:v>6</c:v>
                </c:pt>
                <c:pt idx="76">
                  <c:v>3</c:v>
                </c:pt>
                <c:pt idx="77">
                  <c:v>3</c:v>
                </c:pt>
                <c:pt idx="78">
                  <c:v>4</c:v>
                </c:pt>
                <c:pt idx="79">
                  <c:v>4</c:v>
                </c:pt>
                <c:pt idx="80">
                  <c:v>12</c:v>
                </c:pt>
                <c:pt idx="81">
                  <c:v>10</c:v>
                </c:pt>
                <c:pt idx="82">
                  <c:v>23</c:v>
                </c:pt>
                <c:pt idx="83">
                  <c:v>10</c:v>
                </c:pt>
                <c:pt idx="84">
                  <c:v>15</c:v>
                </c:pt>
                <c:pt idx="85">
                  <c:v>3</c:v>
                </c:pt>
                <c:pt idx="86">
                  <c:v>31</c:v>
                </c:pt>
                <c:pt idx="87">
                  <c:v>30</c:v>
                </c:pt>
                <c:pt idx="88">
                  <c:v>17</c:v>
                </c:pt>
                <c:pt idx="89">
                  <c:v>17</c:v>
                </c:pt>
                <c:pt idx="90">
                  <c:v>82</c:v>
                </c:pt>
                <c:pt idx="91">
                  <c:v>33</c:v>
                </c:pt>
                <c:pt idx="92">
                  <c:v>88</c:v>
                </c:pt>
                <c:pt idx="93">
                  <c:v>64</c:v>
                </c:pt>
                <c:pt idx="94">
                  <c:v>148</c:v>
                </c:pt>
                <c:pt idx="95">
                  <c:v>112</c:v>
                </c:pt>
                <c:pt idx="96">
                  <c:v>121</c:v>
                </c:pt>
                <c:pt idx="97">
                  <c:v>150</c:v>
                </c:pt>
                <c:pt idx="98">
                  <c:v>117</c:v>
                </c:pt>
                <c:pt idx="99">
                  <c:v>229</c:v>
                </c:pt>
                <c:pt idx="100">
                  <c:v>210</c:v>
                </c:pt>
                <c:pt idx="101">
                  <c:v>187</c:v>
                </c:pt>
                <c:pt idx="102">
                  <c:v>221</c:v>
                </c:pt>
                <c:pt idx="103">
                  <c:v>352</c:v>
                </c:pt>
                <c:pt idx="104">
                  <c:v>346</c:v>
                </c:pt>
                <c:pt idx="105">
                  <c:v>236</c:v>
                </c:pt>
                <c:pt idx="106">
                  <c:v>285</c:v>
                </c:pt>
                <c:pt idx="107">
                  <c:v>120</c:v>
                </c:pt>
                <c:pt idx="108">
                  <c:v>327</c:v>
                </c:pt>
                <c:pt idx="109">
                  <c:v>552</c:v>
                </c:pt>
                <c:pt idx="110">
                  <c:v>466</c:v>
                </c:pt>
                <c:pt idx="111">
                  <c:v>552</c:v>
                </c:pt>
                <c:pt idx="112">
                  <c:v>431</c:v>
                </c:pt>
                <c:pt idx="113">
                  <c:v>778</c:v>
                </c:pt>
                <c:pt idx="114">
                  <c:v>390</c:v>
                </c:pt>
                <c:pt idx="115">
                  <c:v>811</c:v>
                </c:pt>
                <c:pt idx="116">
                  <c:v>440</c:v>
                </c:pt>
                <c:pt idx="117">
                  <c:v>522</c:v>
                </c:pt>
                <c:pt idx="118">
                  <c:v>728</c:v>
                </c:pt>
                <c:pt idx="119">
                  <c:v>597</c:v>
                </c:pt>
                <c:pt idx="120">
                  <c:v>583</c:v>
                </c:pt>
                <c:pt idx="121">
                  <c:v>1008</c:v>
                </c:pt>
                <c:pt idx="122">
                  <c:v>790</c:v>
                </c:pt>
                <c:pt idx="123">
                  <c:v>678</c:v>
                </c:pt>
                <c:pt idx="124">
                  <c:v>1567</c:v>
                </c:pt>
                <c:pt idx="125">
                  <c:v>984</c:v>
                </c:pt>
                <c:pt idx="126">
                  <c:v>1233</c:v>
                </c:pt>
                <c:pt idx="127">
                  <c:v>1216</c:v>
                </c:pt>
                <c:pt idx="128">
                  <c:v>1089</c:v>
                </c:pt>
                <c:pt idx="129">
                  <c:v>1165</c:v>
                </c:pt>
                <c:pt idx="130">
                  <c:v>1943</c:v>
                </c:pt>
                <c:pt idx="131">
                  <c:v>1230</c:v>
                </c:pt>
                <c:pt idx="132">
                  <c:v>1026</c:v>
                </c:pt>
                <c:pt idx="133">
                  <c:v>1495</c:v>
                </c:pt>
                <c:pt idx="134">
                  <c:v>1602</c:v>
                </c:pt>
                <c:pt idx="135">
                  <c:v>1576</c:v>
                </c:pt>
                <c:pt idx="136">
                  <c:v>1606</c:v>
                </c:pt>
                <c:pt idx="137">
                  <c:v>2347</c:v>
                </c:pt>
                <c:pt idx="138">
                  <c:v>2005</c:v>
                </c:pt>
                <c:pt idx="139">
                  <c:v>2078</c:v>
                </c:pt>
                <c:pt idx="140">
                  <c:v>2161</c:v>
                </c:pt>
                <c:pt idx="141">
                  <c:v>2345</c:v>
                </c:pt>
                <c:pt idx="142">
                  <c:v>2940</c:v>
                </c:pt>
                <c:pt idx="143">
                  <c:v>2608</c:v>
                </c:pt>
                <c:pt idx="144">
                  <c:v>3041</c:v>
                </c:pt>
                <c:pt idx="145">
                  <c:v>2436</c:v>
                </c:pt>
                <c:pt idx="146">
                  <c:v>2091</c:v>
                </c:pt>
                <c:pt idx="147">
                  <c:v>2190</c:v>
                </c:pt>
                <c:pt idx="148">
                  <c:v>2598</c:v>
                </c:pt>
                <c:pt idx="149">
                  <c:v>2682</c:v>
                </c:pt>
                <c:pt idx="150">
                  <c:v>2940</c:v>
                </c:pt>
                <c:pt idx="151">
                  <c:v>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7-4689-8A92-5A9FFE94E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6920576"/>
        <c:axId val="126919040"/>
      </c:barChart>
      <c:lineChart>
        <c:grouping val="standard"/>
        <c:varyColors val="0"/>
        <c:ser>
          <c:idx val="0"/>
          <c:order val="0"/>
          <c:tx>
            <c:strRef>
              <c:f>'graph npi vs cases (3)'!$B$3</c:f>
              <c:strCache>
                <c:ptCount val="1"/>
                <c:pt idx="0">
                  <c:v>mask: (Maharashtra)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(3)'!$B$4:$B$155</c:f>
              <c:numCache>
                <c:formatCode>General</c:formatCode>
                <c:ptCount val="152"/>
                <c:pt idx="0">
                  <c:v>8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9</c:v>
                </c:pt>
                <c:pt idx="11">
                  <c:v>12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5</c:v>
                </c:pt>
                <c:pt idx="17">
                  <c:v>10</c:v>
                </c:pt>
                <c:pt idx="18">
                  <c:v>8</c:v>
                </c:pt>
                <c:pt idx="19">
                  <c:v>7</c:v>
                </c:pt>
                <c:pt idx="20">
                  <c:v>10</c:v>
                </c:pt>
                <c:pt idx="21">
                  <c:v>6</c:v>
                </c:pt>
                <c:pt idx="22">
                  <c:v>8</c:v>
                </c:pt>
                <c:pt idx="23">
                  <c:v>9</c:v>
                </c:pt>
                <c:pt idx="24">
                  <c:v>10</c:v>
                </c:pt>
                <c:pt idx="25">
                  <c:v>11</c:v>
                </c:pt>
                <c:pt idx="26">
                  <c:v>12</c:v>
                </c:pt>
                <c:pt idx="27">
                  <c:v>12</c:v>
                </c:pt>
                <c:pt idx="28">
                  <c:v>13</c:v>
                </c:pt>
                <c:pt idx="29">
                  <c:v>20</c:v>
                </c:pt>
                <c:pt idx="30">
                  <c:v>24</c:v>
                </c:pt>
                <c:pt idx="31">
                  <c:v>18</c:v>
                </c:pt>
                <c:pt idx="32">
                  <c:v>19</c:v>
                </c:pt>
                <c:pt idx="33">
                  <c:v>17</c:v>
                </c:pt>
                <c:pt idx="34">
                  <c:v>19</c:v>
                </c:pt>
                <c:pt idx="35">
                  <c:v>13</c:v>
                </c:pt>
                <c:pt idx="36">
                  <c:v>12</c:v>
                </c:pt>
                <c:pt idx="37">
                  <c:v>13</c:v>
                </c:pt>
                <c:pt idx="38">
                  <c:v>16</c:v>
                </c:pt>
                <c:pt idx="39">
                  <c:v>14</c:v>
                </c:pt>
                <c:pt idx="40">
                  <c:v>14</c:v>
                </c:pt>
                <c:pt idx="41">
                  <c:v>13</c:v>
                </c:pt>
                <c:pt idx="42">
                  <c:v>17</c:v>
                </c:pt>
                <c:pt idx="43">
                  <c:v>16</c:v>
                </c:pt>
                <c:pt idx="44">
                  <c:v>16</c:v>
                </c:pt>
                <c:pt idx="45">
                  <c:v>14</c:v>
                </c:pt>
                <c:pt idx="46">
                  <c:v>13</c:v>
                </c:pt>
                <c:pt idx="47">
                  <c:v>13</c:v>
                </c:pt>
                <c:pt idx="48">
                  <c:v>16</c:v>
                </c:pt>
                <c:pt idx="49">
                  <c:v>17</c:v>
                </c:pt>
                <c:pt idx="50">
                  <c:v>13</c:v>
                </c:pt>
                <c:pt idx="51">
                  <c:v>10</c:v>
                </c:pt>
                <c:pt idx="52">
                  <c:v>13</c:v>
                </c:pt>
                <c:pt idx="53">
                  <c:v>15</c:v>
                </c:pt>
                <c:pt idx="54">
                  <c:v>13</c:v>
                </c:pt>
                <c:pt idx="55">
                  <c:v>16</c:v>
                </c:pt>
                <c:pt idx="56">
                  <c:v>16</c:v>
                </c:pt>
                <c:pt idx="57">
                  <c:v>15</c:v>
                </c:pt>
                <c:pt idx="58">
                  <c:v>20</c:v>
                </c:pt>
                <c:pt idx="59">
                  <c:v>16</c:v>
                </c:pt>
                <c:pt idx="60">
                  <c:v>15</c:v>
                </c:pt>
                <c:pt idx="61">
                  <c:v>20</c:v>
                </c:pt>
                <c:pt idx="62">
                  <c:v>46</c:v>
                </c:pt>
                <c:pt idx="63">
                  <c:v>85</c:v>
                </c:pt>
                <c:pt idx="64">
                  <c:v>74</c:v>
                </c:pt>
                <c:pt idx="65">
                  <c:v>66</c:v>
                </c:pt>
                <c:pt idx="66">
                  <c:v>46</c:v>
                </c:pt>
                <c:pt idx="67">
                  <c:v>32</c:v>
                </c:pt>
                <c:pt idx="68">
                  <c:v>31</c:v>
                </c:pt>
                <c:pt idx="69">
                  <c:v>44</c:v>
                </c:pt>
                <c:pt idx="70">
                  <c:v>74</c:v>
                </c:pt>
                <c:pt idx="71">
                  <c:v>84</c:v>
                </c:pt>
                <c:pt idx="72">
                  <c:v>89</c:v>
                </c:pt>
                <c:pt idx="73">
                  <c:v>96</c:v>
                </c:pt>
                <c:pt idx="74">
                  <c:v>81</c:v>
                </c:pt>
                <c:pt idx="75">
                  <c:v>76</c:v>
                </c:pt>
                <c:pt idx="76">
                  <c:v>68</c:v>
                </c:pt>
                <c:pt idx="77">
                  <c:v>58</c:v>
                </c:pt>
                <c:pt idx="78">
                  <c:v>50</c:v>
                </c:pt>
                <c:pt idx="79">
                  <c:v>48</c:v>
                </c:pt>
                <c:pt idx="80">
                  <c:v>50</c:v>
                </c:pt>
                <c:pt idx="81">
                  <c:v>30</c:v>
                </c:pt>
                <c:pt idx="82">
                  <c:v>34</c:v>
                </c:pt>
                <c:pt idx="83">
                  <c:v>34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29</c:v>
                </c:pt>
                <c:pt idx="88">
                  <c:v>26</c:v>
                </c:pt>
                <c:pt idx="89">
                  <c:v>27</c:v>
                </c:pt>
                <c:pt idx="90">
                  <c:v>23</c:v>
                </c:pt>
                <c:pt idx="91">
                  <c:v>26</c:v>
                </c:pt>
                <c:pt idx="92">
                  <c:v>27</c:v>
                </c:pt>
                <c:pt idx="93">
                  <c:v>25</c:v>
                </c:pt>
                <c:pt idx="94">
                  <c:v>35</c:v>
                </c:pt>
                <c:pt idx="95">
                  <c:v>31</c:v>
                </c:pt>
                <c:pt idx="96">
                  <c:v>36</c:v>
                </c:pt>
                <c:pt idx="97">
                  <c:v>30</c:v>
                </c:pt>
                <c:pt idx="98">
                  <c:v>44</c:v>
                </c:pt>
                <c:pt idx="99">
                  <c:v>42</c:v>
                </c:pt>
                <c:pt idx="100">
                  <c:v>33</c:v>
                </c:pt>
                <c:pt idx="101">
                  <c:v>31</c:v>
                </c:pt>
                <c:pt idx="102">
                  <c:v>30</c:v>
                </c:pt>
                <c:pt idx="103">
                  <c:v>27</c:v>
                </c:pt>
                <c:pt idx="104">
                  <c:v>23</c:v>
                </c:pt>
                <c:pt idx="105">
                  <c:v>26</c:v>
                </c:pt>
                <c:pt idx="106">
                  <c:v>29</c:v>
                </c:pt>
                <c:pt idx="107">
                  <c:v>27</c:v>
                </c:pt>
                <c:pt idx="108">
                  <c:v>24</c:v>
                </c:pt>
                <c:pt idx="109">
                  <c:v>29</c:v>
                </c:pt>
                <c:pt idx="110">
                  <c:v>22</c:v>
                </c:pt>
                <c:pt idx="111">
                  <c:v>27</c:v>
                </c:pt>
                <c:pt idx="112">
                  <c:v>25</c:v>
                </c:pt>
                <c:pt idx="113">
                  <c:v>26</c:v>
                </c:pt>
                <c:pt idx="114">
                  <c:v>24</c:v>
                </c:pt>
                <c:pt idx="115">
                  <c:v>26</c:v>
                </c:pt>
                <c:pt idx="116">
                  <c:v>24</c:v>
                </c:pt>
                <c:pt idx="117">
                  <c:v>27</c:v>
                </c:pt>
                <c:pt idx="118">
                  <c:v>30</c:v>
                </c:pt>
                <c:pt idx="119">
                  <c:v>26</c:v>
                </c:pt>
                <c:pt idx="120">
                  <c:v>24</c:v>
                </c:pt>
                <c:pt idx="121">
                  <c:v>27</c:v>
                </c:pt>
                <c:pt idx="122">
                  <c:v>34</c:v>
                </c:pt>
                <c:pt idx="123">
                  <c:v>28</c:v>
                </c:pt>
                <c:pt idx="124">
                  <c:v>30</c:v>
                </c:pt>
                <c:pt idx="125">
                  <c:v>29</c:v>
                </c:pt>
                <c:pt idx="126">
                  <c:v>30</c:v>
                </c:pt>
                <c:pt idx="127">
                  <c:v>30</c:v>
                </c:pt>
                <c:pt idx="128">
                  <c:v>33</c:v>
                </c:pt>
                <c:pt idx="129">
                  <c:v>31</c:v>
                </c:pt>
                <c:pt idx="130">
                  <c:v>28</c:v>
                </c:pt>
                <c:pt idx="131">
                  <c:v>34</c:v>
                </c:pt>
                <c:pt idx="132">
                  <c:v>44</c:v>
                </c:pt>
                <c:pt idx="133">
                  <c:v>38</c:v>
                </c:pt>
                <c:pt idx="134">
                  <c:v>41</c:v>
                </c:pt>
                <c:pt idx="135">
                  <c:v>40</c:v>
                </c:pt>
                <c:pt idx="136">
                  <c:v>45</c:v>
                </c:pt>
                <c:pt idx="137">
                  <c:v>46</c:v>
                </c:pt>
                <c:pt idx="138">
                  <c:v>40</c:v>
                </c:pt>
                <c:pt idx="139">
                  <c:v>38</c:v>
                </c:pt>
                <c:pt idx="140">
                  <c:v>46</c:v>
                </c:pt>
                <c:pt idx="141">
                  <c:v>40</c:v>
                </c:pt>
                <c:pt idx="142">
                  <c:v>45</c:v>
                </c:pt>
                <c:pt idx="143">
                  <c:v>48</c:v>
                </c:pt>
                <c:pt idx="144">
                  <c:v>44</c:v>
                </c:pt>
                <c:pt idx="145">
                  <c:v>41</c:v>
                </c:pt>
                <c:pt idx="146">
                  <c:v>39</c:v>
                </c:pt>
                <c:pt idx="147">
                  <c:v>43</c:v>
                </c:pt>
                <c:pt idx="148">
                  <c:v>43</c:v>
                </c:pt>
                <c:pt idx="149">
                  <c:v>48</c:v>
                </c:pt>
                <c:pt idx="150">
                  <c:v>47</c:v>
                </c:pt>
                <c:pt idx="151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57-4689-8A92-5A9FFE94EE50}"/>
            </c:ext>
          </c:extLst>
        </c:ser>
        <c:ser>
          <c:idx val="1"/>
          <c:order val="1"/>
          <c:tx>
            <c:strRef>
              <c:f>'graph npi vs cases (3)'!$C$3</c:f>
              <c:strCache>
                <c:ptCount val="1"/>
                <c:pt idx="0">
                  <c:v>sanitizer: (Maharashtra)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(3)'!$C$4:$C$155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9</c:v>
                </c:pt>
                <c:pt idx="63">
                  <c:v>27</c:v>
                </c:pt>
                <c:pt idx="64">
                  <c:v>38</c:v>
                </c:pt>
                <c:pt idx="65">
                  <c:v>34</c:v>
                </c:pt>
                <c:pt idx="66">
                  <c:v>28</c:v>
                </c:pt>
                <c:pt idx="67">
                  <c:v>24</c:v>
                </c:pt>
                <c:pt idx="68">
                  <c:v>24</c:v>
                </c:pt>
                <c:pt idx="69">
                  <c:v>33</c:v>
                </c:pt>
                <c:pt idx="70">
                  <c:v>59</c:v>
                </c:pt>
                <c:pt idx="71">
                  <c:v>86</c:v>
                </c:pt>
                <c:pt idx="72">
                  <c:v>93</c:v>
                </c:pt>
                <c:pt idx="73">
                  <c:v>100</c:v>
                </c:pt>
                <c:pt idx="74">
                  <c:v>86</c:v>
                </c:pt>
                <c:pt idx="75">
                  <c:v>79</c:v>
                </c:pt>
                <c:pt idx="76">
                  <c:v>88</c:v>
                </c:pt>
                <c:pt idx="77">
                  <c:v>78</c:v>
                </c:pt>
                <c:pt idx="78">
                  <c:v>69</c:v>
                </c:pt>
                <c:pt idx="79">
                  <c:v>64</c:v>
                </c:pt>
                <c:pt idx="80">
                  <c:v>74</c:v>
                </c:pt>
                <c:pt idx="81">
                  <c:v>34</c:v>
                </c:pt>
                <c:pt idx="82">
                  <c:v>41</c:v>
                </c:pt>
                <c:pt idx="83">
                  <c:v>31</c:v>
                </c:pt>
                <c:pt idx="84">
                  <c:v>19</c:v>
                </c:pt>
                <c:pt idx="85">
                  <c:v>21</c:v>
                </c:pt>
                <c:pt idx="86">
                  <c:v>21</c:v>
                </c:pt>
                <c:pt idx="87">
                  <c:v>21</c:v>
                </c:pt>
                <c:pt idx="88">
                  <c:v>18</c:v>
                </c:pt>
                <c:pt idx="89">
                  <c:v>14</c:v>
                </c:pt>
                <c:pt idx="90">
                  <c:v>17</c:v>
                </c:pt>
                <c:pt idx="91">
                  <c:v>13</c:v>
                </c:pt>
                <c:pt idx="92">
                  <c:v>13</c:v>
                </c:pt>
                <c:pt idx="93">
                  <c:v>14</c:v>
                </c:pt>
                <c:pt idx="94">
                  <c:v>13</c:v>
                </c:pt>
                <c:pt idx="95">
                  <c:v>14</c:v>
                </c:pt>
                <c:pt idx="96">
                  <c:v>11</c:v>
                </c:pt>
                <c:pt idx="97">
                  <c:v>14</c:v>
                </c:pt>
                <c:pt idx="98">
                  <c:v>15</c:v>
                </c:pt>
                <c:pt idx="99">
                  <c:v>16</c:v>
                </c:pt>
                <c:pt idx="100">
                  <c:v>14</c:v>
                </c:pt>
                <c:pt idx="101">
                  <c:v>11</c:v>
                </c:pt>
                <c:pt idx="102">
                  <c:v>14</c:v>
                </c:pt>
                <c:pt idx="103">
                  <c:v>14</c:v>
                </c:pt>
                <c:pt idx="104">
                  <c:v>11</c:v>
                </c:pt>
                <c:pt idx="105">
                  <c:v>10</c:v>
                </c:pt>
                <c:pt idx="106">
                  <c:v>13</c:v>
                </c:pt>
                <c:pt idx="107">
                  <c:v>11</c:v>
                </c:pt>
                <c:pt idx="108">
                  <c:v>14</c:v>
                </c:pt>
                <c:pt idx="109">
                  <c:v>10</c:v>
                </c:pt>
                <c:pt idx="110">
                  <c:v>12</c:v>
                </c:pt>
                <c:pt idx="111">
                  <c:v>15</c:v>
                </c:pt>
                <c:pt idx="112">
                  <c:v>11</c:v>
                </c:pt>
                <c:pt idx="113">
                  <c:v>14</c:v>
                </c:pt>
                <c:pt idx="114">
                  <c:v>13</c:v>
                </c:pt>
                <c:pt idx="115">
                  <c:v>12</c:v>
                </c:pt>
                <c:pt idx="116">
                  <c:v>13</c:v>
                </c:pt>
                <c:pt idx="117">
                  <c:v>15</c:v>
                </c:pt>
                <c:pt idx="118">
                  <c:v>25</c:v>
                </c:pt>
                <c:pt idx="119">
                  <c:v>24</c:v>
                </c:pt>
                <c:pt idx="120">
                  <c:v>19</c:v>
                </c:pt>
                <c:pt idx="121">
                  <c:v>11</c:v>
                </c:pt>
                <c:pt idx="122">
                  <c:v>12</c:v>
                </c:pt>
                <c:pt idx="123">
                  <c:v>15</c:v>
                </c:pt>
                <c:pt idx="124">
                  <c:v>17</c:v>
                </c:pt>
                <c:pt idx="125">
                  <c:v>17</c:v>
                </c:pt>
                <c:pt idx="126">
                  <c:v>14</c:v>
                </c:pt>
                <c:pt idx="127">
                  <c:v>16</c:v>
                </c:pt>
                <c:pt idx="128">
                  <c:v>17</c:v>
                </c:pt>
                <c:pt idx="129">
                  <c:v>16</c:v>
                </c:pt>
                <c:pt idx="130">
                  <c:v>13</c:v>
                </c:pt>
                <c:pt idx="131">
                  <c:v>21</c:v>
                </c:pt>
                <c:pt idx="132">
                  <c:v>21</c:v>
                </c:pt>
                <c:pt idx="133">
                  <c:v>23</c:v>
                </c:pt>
                <c:pt idx="134">
                  <c:v>21</c:v>
                </c:pt>
                <c:pt idx="135">
                  <c:v>24</c:v>
                </c:pt>
                <c:pt idx="136">
                  <c:v>24</c:v>
                </c:pt>
                <c:pt idx="137">
                  <c:v>25</c:v>
                </c:pt>
                <c:pt idx="138">
                  <c:v>23</c:v>
                </c:pt>
                <c:pt idx="139">
                  <c:v>23</c:v>
                </c:pt>
                <c:pt idx="140">
                  <c:v>23</c:v>
                </c:pt>
                <c:pt idx="141">
                  <c:v>24</c:v>
                </c:pt>
                <c:pt idx="142">
                  <c:v>26</c:v>
                </c:pt>
                <c:pt idx="143">
                  <c:v>25</c:v>
                </c:pt>
                <c:pt idx="144">
                  <c:v>21</c:v>
                </c:pt>
                <c:pt idx="145">
                  <c:v>33</c:v>
                </c:pt>
                <c:pt idx="146">
                  <c:v>28</c:v>
                </c:pt>
                <c:pt idx="147">
                  <c:v>24</c:v>
                </c:pt>
                <c:pt idx="148">
                  <c:v>29</c:v>
                </c:pt>
                <c:pt idx="149">
                  <c:v>27</c:v>
                </c:pt>
                <c:pt idx="150">
                  <c:v>21</c:v>
                </c:pt>
                <c:pt idx="151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57-4689-8A92-5A9FFE94EE50}"/>
            </c:ext>
          </c:extLst>
        </c:ser>
        <c:ser>
          <c:idx val="2"/>
          <c:order val="2"/>
          <c:tx>
            <c:strRef>
              <c:f>'graph npi vs cases (3)'!$D$3</c:f>
              <c:strCache>
                <c:ptCount val="1"/>
                <c:pt idx="0">
                  <c:v>Social distancing: (Maharashtra)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(3)'!$D$4:$D$155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3</c:v>
                </c:pt>
                <c:pt idx="78">
                  <c:v>3</c:v>
                </c:pt>
                <c:pt idx="79">
                  <c:v>4</c:v>
                </c:pt>
                <c:pt idx="80">
                  <c:v>4</c:v>
                </c:pt>
                <c:pt idx="81">
                  <c:v>3</c:v>
                </c:pt>
                <c:pt idx="82">
                  <c:v>2</c:v>
                </c:pt>
                <c:pt idx="83">
                  <c:v>4</c:v>
                </c:pt>
                <c:pt idx="84">
                  <c:v>3</c:v>
                </c:pt>
                <c:pt idx="85">
                  <c:v>4</c:v>
                </c:pt>
                <c:pt idx="86">
                  <c:v>3</c:v>
                </c:pt>
                <c:pt idx="87">
                  <c:v>2</c:v>
                </c:pt>
                <c:pt idx="88">
                  <c:v>4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2</c:v>
                </c:pt>
                <c:pt idx="95">
                  <c:v>3</c:v>
                </c:pt>
                <c:pt idx="96">
                  <c:v>3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4</c:v>
                </c:pt>
                <c:pt idx="104">
                  <c:v>3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3</c:v>
                </c:pt>
                <c:pt idx="110">
                  <c:v>2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3</c:v>
                </c:pt>
                <c:pt idx="115">
                  <c:v>3</c:v>
                </c:pt>
                <c:pt idx="116">
                  <c:v>2</c:v>
                </c:pt>
                <c:pt idx="117">
                  <c:v>3</c:v>
                </c:pt>
                <c:pt idx="118">
                  <c:v>5</c:v>
                </c:pt>
                <c:pt idx="119">
                  <c:v>5</c:v>
                </c:pt>
                <c:pt idx="120">
                  <c:v>3</c:v>
                </c:pt>
                <c:pt idx="121">
                  <c:v>2</c:v>
                </c:pt>
                <c:pt idx="122">
                  <c:v>1</c:v>
                </c:pt>
                <c:pt idx="123">
                  <c:v>2</c:v>
                </c:pt>
                <c:pt idx="124">
                  <c:v>4</c:v>
                </c:pt>
                <c:pt idx="125">
                  <c:v>3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3</c:v>
                </c:pt>
                <c:pt idx="130">
                  <c:v>1</c:v>
                </c:pt>
                <c:pt idx="131">
                  <c:v>2</c:v>
                </c:pt>
                <c:pt idx="132">
                  <c:v>3</c:v>
                </c:pt>
                <c:pt idx="133">
                  <c:v>2</c:v>
                </c:pt>
                <c:pt idx="134">
                  <c:v>2</c:v>
                </c:pt>
                <c:pt idx="135">
                  <c:v>3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3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1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57-4689-8A92-5A9FFE94EE50}"/>
            </c:ext>
          </c:extLst>
        </c:ser>
        <c:ser>
          <c:idx val="3"/>
          <c:order val="3"/>
          <c:tx>
            <c:strRef>
              <c:f>'graph npi vs cases (3)'!$E$3</c:f>
              <c:strCache>
                <c:ptCount val="1"/>
                <c:pt idx="0">
                  <c:v>hand wash: (Maharashtra)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(3)'!$E$4:$E$155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5</c:v>
                </c:pt>
                <c:pt idx="72">
                  <c:v>4</c:v>
                </c:pt>
                <c:pt idx="73">
                  <c:v>6</c:v>
                </c:pt>
                <c:pt idx="74">
                  <c:v>5</c:v>
                </c:pt>
                <c:pt idx="75">
                  <c:v>6</c:v>
                </c:pt>
                <c:pt idx="76">
                  <c:v>6</c:v>
                </c:pt>
                <c:pt idx="77">
                  <c:v>7</c:v>
                </c:pt>
                <c:pt idx="78">
                  <c:v>5</c:v>
                </c:pt>
                <c:pt idx="79">
                  <c:v>5</c:v>
                </c:pt>
                <c:pt idx="80">
                  <c:v>7</c:v>
                </c:pt>
                <c:pt idx="81">
                  <c:v>3</c:v>
                </c:pt>
                <c:pt idx="82">
                  <c:v>4</c:v>
                </c:pt>
                <c:pt idx="83">
                  <c:v>2</c:v>
                </c:pt>
                <c:pt idx="84">
                  <c:v>3</c:v>
                </c:pt>
                <c:pt idx="85">
                  <c:v>2</c:v>
                </c:pt>
                <c:pt idx="86">
                  <c:v>3</c:v>
                </c:pt>
                <c:pt idx="87">
                  <c:v>2</c:v>
                </c:pt>
                <c:pt idx="88">
                  <c:v>3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3</c:v>
                </c:pt>
                <c:pt idx="99">
                  <c:v>2</c:v>
                </c:pt>
                <c:pt idx="100">
                  <c:v>3</c:v>
                </c:pt>
                <c:pt idx="101">
                  <c:v>3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3</c:v>
                </c:pt>
                <c:pt idx="107">
                  <c:v>3</c:v>
                </c:pt>
                <c:pt idx="108">
                  <c:v>2</c:v>
                </c:pt>
                <c:pt idx="109">
                  <c:v>3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1</c:v>
                </c:pt>
                <c:pt idx="124">
                  <c:v>3</c:v>
                </c:pt>
                <c:pt idx="125">
                  <c:v>2</c:v>
                </c:pt>
                <c:pt idx="126">
                  <c:v>3</c:v>
                </c:pt>
                <c:pt idx="127">
                  <c:v>1</c:v>
                </c:pt>
                <c:pt idx="128">
                  <c:v>1</c:v>
                </c:pt>
                <c:pt idx="129">
                  <c:v>3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2</c:v>
                </c:pt>
                <c:pt idx="134">
                  <c:v>3</c:v>
                </c:pt>
                <c:pt idx="135">
                  <c:v>2</c:v>
                </c:pt>
                <c:pt idx="136">
                  <c:v>2</c:v>
                </c:pt>
                <c:pt idx="137">
                  <c:v>3</c:v>
                </c:pt>
                <c:pt idx="138">
                  <c:v>3</c:v>
                </c:pt>
                <c:pt idx="139">
                  <c:v>2</c:v>
                </c:pt>
                <c:pt idx="140">
                  <c:v>4</c:v>
                </c:pt>
                <c:pt idx="141">
                  <c:v>2</c:v>
                </c:pt>
                <c:pt idx="142">
                  <c:v>3</c:v>
                </c:pt>
                <c:pt idx="143">
                  <c:v>3</c:v>
                </c:pt>
                <c:pt idx="144">
                  <c:v>4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1</c:v>
                </c:pt>
                <c:pt idx="149">
                  <c:v>3</c:v>
                </c:pt>
                <c:pt idx="150">
                  <c:v>2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57-4689-8A92-5A9FFE94EE50}"/>
            </c:ext>
          </c:extLst>
        </c:ser>
        <c:ser>
          <c:idx val="4"/>
          <c:order val="4"/>
          <c:tx>
            <c:strRef>
              <c:f>'graph npi vs cases (3)'!$F$3</c:f>
              <c:strCache>
                <c:ptCount val="1"/>
                <c:pt idx="0">
                  <c:v>soap: (Maharashtra)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(3)'!$F$4:$F$155</c:f>
              <c:numCache>
                <c:formatCode>General</c:formatCode>
                <c:ptCount val="152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7</c:v>
                </c:pt>
                <c:pt idx="7">
                  <c:v>10</c:v>
                </c:pt>
                <c:pt idx="8">
                  <c:v>8</c:v>
                </c:pt>
                <c:pt idx="9">
                  <c:v>8</c:v>
                </c:pt>
                <c:pt idx="10">
                  <c:v>6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9</c:v>
                </c:pt>
                <c:pt idx="18">
                  <c:v>6</c:v>
                </c:pt>
                <c:pt idx="19">
                  <c:v>8</c:v>
                </c:pt>
                <c:pt idx="20">
                  <c:v>9</c:v>
                </c:pt>
                <c:pt idx="21">
                  <c:v>11</c:v>
                </c:pt>
                <c:pt idx="22">
                  <c:v>9</c:v>
                </c:pt>
                <c:pt idx="23">
                  <c:v>6</c:v>
                </c:pt>
                <c:pt idx="24">
                  <c:v>7</c:v>
                </c:pt>
                <c:pt idx="25">
                  <c:v>6</c:v>
                </c:pt>
                <c:pt idx="26">
                  <c:v>9</c:v>
                </c:pt>
                <c:pt idx="27">
                  <c:v>7</c:v>
                </c:pt>
                <c:pt idx="28">
                  <c:v>8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8</c:v>
                </c:pt>
                <c:pt idx="36">
                  <c:v>9</c:v>
                </c:pt>
                <c:pt idx="37">
                  <c:v>7</c:v>
                </c:pt>
                <c:pt idx="38">
                  <c:v>8</c:v>
                </c:pt>
                <c:pt idx="39">
                  <c:v>7</c:v>
                </c:pt>
                <c:pt idx="40">
                  <c:v>7</c:v>
                </c:pt>
                <c:pt idx="41">
                  <c:v>8</c:v>
                </c:pt>
                <c:pt idx="42">
                  <c:v>7</c:v>
                </c:pt>
                <c:pt idx="43">
                  <c:v>10</c:v>
                </c:pt>
                <c:pt idx="44">
                  <c:v>7</c:v>
                </c:pt>
                <c:pt idx="45">
                  <c:v>8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8</c:v>
                </c:pt>
                <c:pt idx="51">
                  <c:v>9</c:v>
                </c:pt>
                <c:pt idx="52">
                  <c:v>8</c:v>
                </c:pt>
                <c:pt idx="53">
                  <c:v>9</c:v>
                </c:pt>
                <c:pt idx="54">
                  <c:v>10</c:v>
                </c:pt>
                <c:pt idx="55">
                  <c:v>10</c:v>
                </c:pt>
                <c:pt idx="56">
                  <c:v>8</c:v>
                </c:pt>
                <c:pt idx="57">
                  <c:v>8</c:v>
                </c:pt>
                <c:pt idx="58">
                  <c:v>7</c:v>
                </c:pt>
                <c:pt idx="59">
                  <c:v>9</c:v>
                </c:pt>
                <c:pt idx="60">
                  <c:v>7</c:v>
                </c:pt>
                <c:pt idx="61">
                  <c:v>9</c:v>
                </c:pt>
                <c:pt idx="62">
                  <c:v>8</c:v>
                </c:pt>
                <c:pt idx="63">
                  <c:v>10</c:v>
                </c:pt>
                <c:pt idx="64">
                  <c:v>10</c:v>
                </c:pt>
                <c:pt idx="65">
                  <c:v>8</c:v>
                </c:pt>
                <c:pt idx="66">
                  <c:v>7</c:v>
                </c:pt>
                <c:pt idx="67">
                  <c:v>8</c:v>
                </c:pt>
                <c:pt idx="68">
                  <c:v>10</c:v>
                </c:pt>
                <c:pt idx="69">
                  <c:v>8</c:v>
                </c:pt>
                <c:pt idx="70">
                  <c:v>7</c:v>
                </c:pt>
                <c:pt idx="71">
                  <c:v>9</c:v>
                </c:pt>
                <c:pt idx="72">
                  <c:v>11</c:v>
                </c:pt>
                <c:pt idx="73">
                  <c:v>9</c:v>
                </c:pt>
                <c:pt idx="74">
                  <c:v>7</c:v>
                </c:pt>
                <c:pt idx="75">
                  <c:v>9</c:v>
                </c:pt>
                <c:pt idx="76">
                  <c:v>10</c:v>
                </c:pt>
                <c:pt idx="77">
                  <c:v>9</c:v>
                </c:pt>
                <c:pt idx="78">
                  <c:v>8</c:v>
                </c:pt>
                <c:pt idx="79">
                  <c:v>8</c:v>
                </c:pt>
                <c:pt idx="80">
                  <c:v>10</c:v>
                </c:pt>
                <c:pt idx="81">
                  <c:v>7</c:v>
                </c:pt>
                <c:pt idx="82">
                  <c:v>8</c:v>
                </c:pt>
                <c:pt idx="83">
                  <c:v>7</c:v>
                </c:pt>
                <c:pt idx="84">
                  <c:v>7</c:v>
                </c:pt>
                <c:pt idx="85">
                  <c:v>11</c:v>
                </c:pt>
                <c:pt idx="86">
                  <c:v>10</c:v>
                </c:pt>
                <c:pt idx="87">
                  <c:v>9</c:v>
                </c:pt>
                <c:pt idx="88">
                  <c:v>11</c:v>
                </c:pt>
                <c:pt idx="89">
                  <c:v>9</c:v>
                </c:pt>
                <c:pt idx="90">
                  <c:v>10</c:v>
                </c:pt>
                <c:pt idx="91">
                  <c:v>8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8</c:v>
                </c:pt>
                <c:pt idx="96">
                  <c:v>9</c:v>
                </c:pt>
                <c:pt idx="97">
                  <c:v>9</c:v>
                </c:pt>
                <c:pt idx="98">
                  <c:v>11</c:v>
                </c:pt>
                <c:pt idx="99">
                  <c:v>10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10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12</c:v>
                </c:pt>
                <c:pt idx="110">
                  <c:v>11</c:v>
                </c:pt>
                <c:pt idx="111">
                  <c:v>12</c:v>
                </c:pt>
                <c:pt idx="112">
                  <c:v>10</c:v>
                </c:pt>
                <c:pt idx="113">
                  <c:v>11</c:v>
                </c:pt>
                <c:pt idx="114">
                  <c:v>10</c:v>
                </c:pt>
                <c:pt idx="115">
                  <c:v>12</c:v>
                </c:pt>
                <c:pt idx="116">
                  <c:v>10</c:v>
                </c:pt>
                <c:pt idx="117">
                  <c:v>9</c:v>
                </c:pt>
                <c:pt idx="118">
                  <c:v>11</c:v>
                </c:pt>
                <c:pt idx="119">
                  <c:v>10</c:v>
                </c:pt>
                <c:pt idx="120">
                  <c:v>12</c:v>
                </c:pt>
                <c:pt idx="121">
                  <c:v>8</c:v>
                </c:pt>
                <c:pt idx="122">
                  <c:v>9</c:v>
                </c:pt>
                <c:pt idx="123">
                  <c:v>11</c:v>
                </c:pt>
                <c:pt idx="124">
                  <c:v>10</c:v>
                </c:pt>
                <c:pt idx="125">
                  <c:v>12</c:v>
                </c:pt>
                <c:pt idx="126">
                  <c:v>12</c:v>
                </c:pt>
                <c:pt idx="127">
                  <c:v>10</c:v>
                </c:pt>
                <c:pt idx="128">
                  <c:v>13</c:v>
                </c:pt>
                <c:pt idx="129">
                  <c:v>10</c:v>
                </c:pt>
                <c:pt idx="130">
                  <c:v>12</c:v>
                </c:pt>
                <c:pt idx="131">
                  <c:v>11</c:v>
                </c:pt>
                <c:pt idx="132">
                  <c:v>12</c:v>
                </c:pt>
                <c:pt idx="133">
                  <c:v>16</c:v>
                </c:pt>
                <c:pt idx="134">
                  <c:v>17</c:v>
                </c:pt>
                <c:pt idx="135">
                  <c:v>14</c:v>
                </c:pt>
                <c:pt idx="136">
                  <c:v>14</c:v>
                </c:pt>
                <c:pt idx="137">
                  <c:v>12</c:v>
                </c:pt>
                <c:pt idx="138">
                  <c:v>16</c:v>
                </c:pt>
                <c:pt idx="139">
                  <c:v>14</c:v>
                </c:pt>
                <c:pt idx="140">
                  <c:v>13</c:v>
                </c:pt>
                <c:pt idx="141">
                  <c:v>11</c:v>
                </c:pt>
                <c:pt idx="142">
                  <c:v>12</c:v>
                </c:pt>
                <c:pt idx="143">
                  <c:v>14</c:v>
                </c:pt>
                <c:pt idx="144">
                  <c:v>10</c:v>
                </c:pt>
                <c:pt idx="145">
                  <c:v>12</c:v>
                </c:pt>
                <c:pt idx="146">
                  <c:v>11</c:v>
                </c:pt>
                <c:pt idx="147">
                  <c:v>12</c:v>
                </c:pt>
                <c:pt idx="148">
                  <c:v>11</c:v>
                </c:pt>
                <c:pt idx="149">
                  <c:v>13</c:v>
                </c:pt>
                <c:pt idx="150">
                  <c:v>15</c:v>
                </c:pt>
                <c:pt idx="15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57-4689-8A92-5A9FFE94E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903424"/>
        <c:axId val="126904960"/>
      </c:lineChart>
      <c:dateAx>
        <c:axId val="12690342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04960"/>
        <c:crosses val="autoZero"/>
        <c:auto val="1"/>
        <c:lblOffset val="100"/>
        <c:baseTimeUnit val="days"/>
      </c:dateAx>
      <c:valAx>
        <c:axId val="12690496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03424"/>
        <c:crosses val="autoZero"/>
        <c:crossBetween val="between"/>
      </c:valAx>
      <c:valAx>
        <c:axId val="1269190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CC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6920576"/>
        <c:crosses val="max"/>
        <c:crossBetween val="between"/>
      </c:valAx>
      <c:dateAx>
        <c:axId val="126920576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269190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'graph npi vs tests'!$G$3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CC"/>
            </a:solidFill>
            <a:ln>
              <a:noFill/>
            </a:ln>
            <a:effectLst/>
          </c:spPr>
          <c:invertIfNegative val="0"/>
          <c:cat>
            <c:numRef>
              <c:f>'graph npi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tests'!$G$4:$G$155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16008</c:v>
                </c:pt>
                <c:pt idx="96">
                  <c:v>1555</c:v>
                </c:pt>
                <c:pt idx="97">
                  <c:v>3314</c:v>
                </c:pt>
                <c:pt idx="98">
                  <c:v>0</c:v>
                </c:pt>
                <c:pt idx="99">
                  <c:v>0</c:v>
                </c:pt>
                <c:pt idx="100">
                  <c:v>9123</c:v>
                </c:pt>
                <c:pt idx="101">
                  <c:v>1841</c:v>
                </c:pt>
                <c:pt idx="102">
                  <c:v>3827</c:v>
                </c:pt>
                <c:pt idx="103">
                  <c:v>4057</c:v>
                </c:pt>
                <c:pt idx="104">
                  <c:v>1346</c:v>
                </c:pt>
                <c:pt idx="105">
                  <c:v>4071</c:v>
                </c:pt>
                <c:pt idx="106">
                  <c:v>5740</c:v>
                </c:pt>
                <c:pt idx="107">
                  <c:v>4796</c:v>
                </c:pt>
                <c:pt idx="108">
                  <c:v>4488</c:v>
                </c:pt>
                <c:pt idx="109">
                  <c:v>6630</c:v>
                </c:pt>
                <c:pt idx="110">
                  <c:v>4525</c:v>
                </c:pt>
                <c:pt idx="111">
                  <c:v>4517</c:v>
                </c:pt>
                <c:pt idx="112">
                  <c:v>6466</c:v>
                </c:pt>
                <c:pt idx="113">
                  <c:v>6893</c:v>
                </c:pt>
                <c:pt idx="114">
                  <c:v>6013</c:v>
                </c:pt>
                <c:pt idx="115">
                  <c:v>5702</c:v>
                </c:pt>
                <c:pt idx="116">
                  <c:v>7067</c:v>
                </c:pt>
                <c:pt idx="117">
                  <c:v>7168</c:v>
                </c:pt>
                <c:pt idx="118">
                  <c:v>4573</c:v>
                </c:pt>
                <c:pt idx="119">
                  <c:v>8106</c:v>
                </c:pt>
                <c:pt idx="120">
                  <c:v>6968</c:v>
                </c:pt>
                <c:pt idx="121">
                  <c:v>8465</c:v>
                </c:pt>
                <c:pt idx="122">
                  <c:v>6926</c:v>
                </c:pt>
                <c:pt idx="123">
                  <c:v>8669</c:v>
                </c:pt>
                <c:pt idx="124">
                  <c:v>8620</c:v>
                </c:pt>
                <c:pt idx="125">
                  <c:v>6949</c:v>
                </c:pt>
                <c:pt idx="126">
                  <c:v>6423</c:v>
                </c:pt>
                <c:pt idx="127">
                  <c:v>7474</c:v>
                </c:pt>
                <c:pt idx="128">
                  <c:v>11257</c:v>
                </c:pt>
                <c:pt idx="129">
                  <c:v>9697</c:v>
                </c:pt>
                <c:pt idx="130">
                  <c:v>5350</c:v>
                </c:pt>
                <c:pt idx="131">
                  <c:v>3390</c:v>
                </c:pt>
                <c:pt idx="132">
                  <c:v>3370</c:v>
                </c:pt>
                <c:pt idx="133">
                  <c:v>8777</c:v>
                </c:pt>
                <c:pt idx="134">
                  <c:v>9421</c:v>
                </c:pt>
                <c:pt idx="135">
                  <c:v>10416</c:v>
                </c:pt>
                <c:pt idx="136">
                  <c:v>10917</c:v>
                </c:pt>
                <c:pt idx="137">
                  <c:v>12225</c:v>
                </c:pt>
                <c:pt idx="138">
                  <c:v>8397</c:v>
                </c:pt>
                <c:pt idx="139">
                  <c:v>11835</c:v>
                </c:pt>
                <c:pt idx="140">
                  <c:v>13263</c:v>
                </c:pt>
                <c:pt idx="141">
                  <c:v>12386</c:v>
                </c:pt>
                <c:pt idx="142">
                  <c:v>13166</c:v>
                </c:pt>
                <c:pt idx="143">
                  <c:v>15845</c:v>
                </c:pt>
                <c:pt idx="144">
                  <c:v>14538</c:v>
                </c:pt>
                <c:pt idx="145">
                  <c:v>15715</c:v>
                </c:pt>
                <c:pt idx="146">
                  <c:v>11572</c:v>
                </c:pt>
                <c:pt idx="147">
                  <c:v>14263</c:v>
                </c:pt>
                <c:pt idx="148">
                  <c:v>15453</c:v>
                </c:pt>
                <c:pt idx="149">
                  <c:v>14092</c:v>
                </c:pt>
                <c:pt idx="150">
                  <c:v>14096</c:v>
                </c:pt>
                <c:pt idx="151">
                  <c:v>14516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1-47EE-9D07-70FA2B0EE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8715776"/>
        <c:axId val="128714240"/>
      </c:barChart>
      <c:lineChart>
        <c:grouping val="standard"/>
        <c:varyColors val="0"/>
        <c:ser>
          <c:idx val="0"/>
          <c:order val="0"/>
          <c:tx>
            <c:strRef>
              <c:f>'graph npi vs tests'!$B$3</c:f>
              <c:strCache>
                <c:ptCount val="1"/>
                <c:pt idx="0">
                  <c:v>mask: (Maharashtra)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tests'!$B$4:$B$155</c:f>
              <c:numCache>
                <c:formatCode>General</c:formatCode>
                <c:ptCount val="152"/>
                <c:pt idx="0">
                  <c:v>8</c:v>
                </c:pt>
                <c:pt idx="1">
                  <c:v>8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8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9</c:v>
                </c:pt>
                <c:pt idx="11">
                  <c:v>12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7</c:v>
                </c:pt>
                <c:pt idx="16">
                  <c:v>5</c:v>
                </c:pt>
                <c:pt idx="17">
                  <c:v>10</c:v>
                </c:pt>
                <c:pt idx="18">
                  <c:v>8</c:v>
                </c:pt>
                <c:pt idx="19">
                  <c:v>7</c:v>
                </c:pt>
                <c:pt idx="20">
                  <c:v>10</c:v>
                </c:pt>
                <c:pt idx="21">
                  <c:v>6</c:v>
                </c:pt>
                <c:pt idx="22">
                  <c:v>8</c:v>
                </c:pt>
                <c:pt idx="23">
                  <c:v>9</c:v>
                </c:pt>
                <c:pt idx="24">
                  <c:v>10</c:v>
                </c:pt>
                <c:pt idx="25">
                  <c:v>11</c:v>
                </c:pt>
                <c:pt idx="26">
                  <c:v>12</c:v>
                </c:pt>
                <c:pt idx="27">
                  <c:v>12</c:v>
                </c:pt>
                <c:pt idx="28">
                  <c:v>13</c:v>
                </c:pt>
                <c:pt idx="29">
                  <c:v>20</c:v>
                </c:pt>
                <c:pt idx="30">
                  <c:v>24</c:v>
                </c:pt>
                <c:pt idx="31">
                  <c:v>18</c:v>
                </c:pt>
                <c:pt idx="32">
                  <c:v>19</c:v>
                </c:pt>
                <c:pt idx="33">
                  <c:v>17</c:v>
                </c:pt>
                <c:pt idx="34">
                  <c:v>19</c:v>
                </c:pt>
                <c:pt idx="35">
                  <c:v>13</c:v>
                </c:pt>
                <c:pt idx="36">
                  <c:v>12</c:v>
                </c:pt>
                <c:pt idx="37">
                  <c:v>13</c:v>
                </c:pt>
                <c:pt idx="38">
                  <c:v>16</c:v>
                </c:pt>
                <c:pt idx="39">
                  <c:v>14</c:v>
                </c:pt>
                <c:pt idx="40">
                  <c:v>14</c:v>
                </c:pt>
                <c:pt idx="41">
                  <c:v>13</c:v>
                </c:pt>
                <c:pt idx="42">
                  <c:v>17</c:v>
                </c:pt>
                <c:pt idx="43">
                  <c:v>16</c:v>
                </c:pt>
                <c:pt idx="44">
                  <c:v>16</c:v>
                </c:pt>
                <c:pt idx="45">
                  <c:v>14</c:v>
                </c:pt>
                <c:pt idx="46">
                  <c:v>13</c:v>
                </c:pt>
                <c:pt idx="47">
                  <c:v>13</c:v>
                </c:pt>
                <c:pt idx="48">
                  <c:v>16</c:v>
                </c:pt>
                <c:pt idx="49">
                  <c:v>17</c:v>
                </c:pt>
                <c:pt idx="50">
                  <c:v>13</c:v>
                </c:pt>
                <c:pt idx="51">
                  <c:v>10</c:v>
                </c:pt>
                <c:pt idx="52">
                  <c:v>13</c:v>
                </c:pt>
                <c:pt idx="53">
                  <c:v>15</c:v>
                </c:pt>
                <c:pt idx="54">
                  <c:v>13</c:v>
                </c:pt>
                <c:pt idx="55">
                  <c:v>16</c:v>
                </c:pt>
                <c:pt idx="56">
                  <c:v>16</c:v>
                </c:pt>
                <c:pt idx="57">
                  <c:v>15</c:v>
                </c:pt>
                <c:pt idx="58">
                  <c:v>20</c:v>
                </c:pt>
                <c:pt idx="59">
                  <c:v>16</c:v>
                </c:pt>
                <c:pt idx="60">
                  <c:v>15</c:v>
                </c:pt>
                <c:pt idx="61">
                  <c:v>20</c:v>
                </c:pt>
                <c:pt idx="62">
                  <c:v>46</c:v>
                </c:pt>
                <c:pt idx="63">
                  <c:v>85</c:v>
                </c:pt>
                <c:pt idx="64">
                  <c:v>74</c:v>
                </c:pt>
                <c:pt idx="65">
                  <c:v>66</c:v>
                </c:pt>
                <c:pt idx="66">
                  <c:v>46</c:v>
                </c:pt>
                <c:pt idx="67">
                  <c:v>32</c:v>
                </c:pt>
                <c:pt idx="68">
                  <c:v>31</c:v>
                </c:pt>
                <c:pt idx="69">
                  <c:v>44</c:v>
                </c:pt>
                <c:pt idx="70">
                  <c:v>74</c:v>
                </c:pt>
                <c:pt idx="71">
                  <c:v>84</c:v>
                </c:pt>
                <c:pt idx="72">
                  <c:v>89</c:v>
                </c:pt>
                <c:pt idx="73">
                  <c:v>96</c:v>
                </c:pt>
                <c:pt idx="74">
                  <c:v>81</c:v>
                </c:pt>
                <c:pt idx="75">
                  <c:v>76</c:v>
                </c:pt>
                <c:pt idx="76">
                  <c:v>68</c:v>
                </c:pt>
                <c:pt idx="77">
                  <c:v>58</c:v>
                </c:pt>
                <c:pt idx="78">
                  <c:v>50</c:v>
                </c:pt>
                <c:pt idx="79">
                  <c:v>48</c:v>
                </c:pt>
                <c:pt idx="80">
                  <c:v>50</c:v>
                </c:pt>
                <c:pt idx="81">
                  <c:v>30</c:v>
                </c:pt>
                <c:pt idx="82">
                  <c:v>34</c:v>
                </c:pt>
                <c:pt idx="83">
                  <c:v>34</c:v>
                </c:pt>
                <c:pt idx="84">
                  <c:v>28</c:v>
                </c:pt>
                <c:pt idx="85">
                  <c:v>26</c:v>
                </c:pt>
                <c:pt idx="86">
                  <c:v>27</c:v>
                </c:pt>
                <c:pt idx="87">
                  <c:v>29</c:v>
                </c:pt>
                <c:pt idx="88">
                  <c:v>26</c:v>
                </c:pt>
                <c:pt idx="89">
                  <c:v>27</c:v>
                </c:pt>
                <c:pt idx="90">
                  <c:v>23</c:v>
                </c:pt>
                <c:pt idx="91">
                  <c:v>26</c:v>
                </c:pt>
                <c:pt idx="92">
                  <c:v>27</c:v>
                </c:pt>
                <c:pt idx="93">
                  <c:v>25</c:v>
                </c:pt>
                <c:pt idx="94">
                  <c:v>35</c:v>
                </c:pt>
                <c:pt idx="95">
                  <c:v>31</c:v>
                </c:pt>
                <c:pt idx="96">
                  <c:v>36</c:v>
                </c:pt>
                <c:pt idx="97">
                  <c:v>30</c:v>
                </c:pt>
                <c:pt idx="98">
                  <c:v>44</c:v>
                </c:pt>
                <c:pt idx="99">
                  <c:v>42</c:v>
                </c:pt>
                <c:pt idx="100">
                  <c:v>33</c:v>
                </c:pt>
                <c:pt idx="101">
                  <c:v>31</c:v>
                </c:pt>
                <c:pt idx="102">
                  <c:v>30</c:v>
                </c:pt>
                <c:pt idx="103">
                  <c:v>27</c:v>
                </c:pt>
                <c:pt idx="104">
                  <c:v>23</c:v>
                </c:pt>
                <c:pt idx="105">
                  <c:v>26</c:v>
                </c:pt>
                <c:pt idx="106">
                  <c:v>29</c:v>
                </c:pt>
                <c:pt idx="107">
                  <c:v>27</c:v>
                </c:pt>
                <c:pt idx="108">
                  <c:v>24</c:v>
                </c:pt>
                <c:pt idx="109">
                  <c:v>29</c:v>
                </c:pt>
                <c:pt idx="110">
                  <c:v>22</c:v>
                </c:pt>
                <c:pt idx="111">
                  <c:v>27</c:v>
                </c:pt>
                <c:pt idx="112">
                  <c:v>25</c:v>
                </c:pt>
                <c:pt idx="113">
                  <c:v>26</c:v>
                </c:pt>
                <c:pt idx="114">
                  <c:v>24</c:v>
                </c:pt>
                <c:pt idx="115">
                  <c:v>26</c:v>
                </c:pt>
                <c:pt idx="116">
                  <c:v>24</c:v>
                </c:pt>
                <c:pt idx="117">
                  <c:v>27</c:v>
                </c:pt>
                <c:pt idx="118">
                  <c:v>30</c:v>
                </c:pt>
                <c:pt idx="119">
                  <c:v>26</c:v>
                </c:pt>
                <c:pt idx="120">
                  <c:v>24</c:v>
                </c:pt>
                <c:pt idx="121">
                  <c:v>27</c:v>
                </c:pt>
                <c:pt idx="122">
                  <c:v>34</c:v>
                </c:pt>
                <c:pt idx="123">
                  <c:v>28</c:v>
                </c:pt>
                <c:pt idx="124">
                  <c:v>30</c:v>
                </c:pt>
                <c:pt idx="125">
                  <c:v>29</c:v>
                </c:pt>
                <c:pt idx="126">
                  <c:v>30</c:v>
                </c:pt>
                <c:pt idx="127">
                  <c:v>30</c:v>
                </c:pt>
                <c:pt idx="128">
                  <c:v>33</c:v>
                </c:pt>
                <c:pt idx="129">
                  <c:v>31</c:v>
                </c:pt>
                <c:pt idx="130">
                  <c:v>28</c:v>
                </c:pt>
                <c:pt idx="131">
                  <c:v>34</c:v>
                </c:pt>
                <c:pt idx="132">
                  <c:v>44</c:v>
                </c:pt>
                <c:pt idx="133">
                  <c:v>38</c:v>
                </c:pt>
                <c:pt idx="134">
                  <c:v>41</c:v>
                </c:pt>
                <c:pt idx="135">
                  <c:v>40</c:v>
                </c:pt>
                <c:pt idx="136">
                  <c:v>45</c:v>
                </c:pt>
                <c:pt idx="137">
                  <c:v>46</c:v>
                </c:pt>
                <c:pt idx="138">
                  <c:v>40</c:v>
                </c:pt>
                <c:pt idx="139">
                  <c:v>38</c:v>
                </c:pt>
                <c:pt idx="140">
                  <c:v>46</c:v>
                </c:pt>
                <c:pt idx="141">
                  <c:v>40</c:v>
                </c:pt>
                <c:pt idx="142">
                  <c:v>45</c:v>
                </c:pt>
                <c:pt idx="143">
                  <c:v>48</c:v>
                </c:pt>
                <c:pt idx="144">
                  <c:v>44</c:v>
                </c:pt>
                <c:pt idx="145">
                  <c:v>41</c:v>
                </c:pt>
                <c:pt idx="146">
                  <c:v>39</c:v>
                </c:pt>
                <c:pt idx="147">
                  <c:v>43</c:v>
                </c:pt>
                <c:pt idx="148">
                  <c:v>43</c:v>
                </c:pt>
                <c:pt idx="149">
                  <c:v>48</c:v>
                </c:pt>
                <c:pt idx="150">
                  <c:v>47</c:v>
                </c:pt>
                <c:pt idx="151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61-47EE-9D07-70FA2B0EEC8A}"/>
            </c:ext>
          </c:extLst>
        </c:ser>
        <c:ser>
          <c:idx val="1"/>
          <c:order val="1"/>
          <c:tx>
            <c:strRef>
              <c:f>'graph npi vs tests'!$C$3</c:f>
              <c:strCache>
                <c:ptCount val="1"/>
                <c:pt idx="0">
                  <c:v>sanitizer: (Maharashtra)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tests'!$C$4:$C$155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2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1</c:v>
                </c:pt>
                <c:pt idx="61">
                  <c:v>2</c:v>
                </c:pt>
                <c:pt idx="62">
                  <c:v>9</c:v>
                </c:pt>
                <c:pt idx="63">
                  <c:v>27</c:v>
                </c:pt>
                <c:pt idx="64">
                  <c:v>38</c:v>
                </c:pt>
                <c:pt idx="65">
                  <c:v>34</c:v>
                </c:pt>
                <c:pt idx="66">
                  <c:v>28</c:v>
                </c:pt>
                <c:pt idx="67">
                  <c:v>24</c:v>
                </c:pt>
                <c:pt idx="68">
                  <c:v>24</c:v>
                </c:pt>
                <c:pt idx="69">
                  <c:v>33</c:v>
                </c:pt>
                <c:pt idx="70">
                  <c:v>59</c:v>
                </c:pt>
                <c:pt idx="71">
                  <c:v>86</c:v>
                </c:pt>
                <c:pt idx="72">
                  <c:v>93</c:v>
                </c:pt>
                <c:pt idx="73">
                  <c:v>100</c:v>
                </c:pt>
                <c:pt idx="74">
                  <c:v>86</c:v>
                </c:pt>
                <c:pt idx="75">
                  <c:v>79</c:v>
                </c:pt>
                <c:pt idx="76">
                  <c:v>88</c:v>
                </c:pt>
                <c:pt idx="77">
                  <c:v>78</c:v>
                </c:pt>
                <c:pt idx="78">
                  <c:v>69</c:v>
                </c:pt>
                <c:pt idx="79">
                  <c:v>64</c:v>
                </c:pt>
                <c:pt idx="80">
                  <c:v>74</c:v>
                </c:pt>
                <c:pt idx="81">
                  <c:v>34</c:v>
                </c:pt>
                <c:pt idx="82">
                  <c:v>41</c:v>
                </c:pt>
                <c:pt idx="83">
                  <c:v>31</c:v>
                </c:pt>
                <c:pt idx="84">
                  <c:v>19</c:v>
                </c:pt>
                <c:pt idx="85">
                  <c:v>21</c:v>
                </c:pt>
                <c:pt idx="86">
                  <c:v>21</c:v>
                </c:pt>
                <c:pt idx="87">
                  <c:v>21</c:v>
                </c:pt>
                <c:pt idx="88">
                  <c:v>18</c:v>
                </c:pt>
                <c:pt idx="89">
                  <c:v>14</c:v>
                </c:pt>
                <c:pt idx="90">
                  <c:v>17</c:v>
                </c:pt>
                <c:pt idx="91">
                  <c:v>13</c:v>
                </c:pt>
                <c:pt idx="92">
                  <c:v>13</c:v>
                </c:pt>
                <c:pt idx="93">
                  <c:v>14</c:v>
                </c:pt>
                <c:pt idx="94">
                  <c:v>13</c:v>
                </c:pt>
                <c:pt idx="95">
                  <c:v>14</c:v>
                </c:pt>
                <c:pt idx="96">
                  <c:v>11</c:v>
                </c:pt>
                <c:pt idx="97">
                  <c:v>14</c:v>
                </c:pt>
                <c:pt idx="98">
                  <c:v>15</c:v>
                </c:pt>
                <c:pt idx="99">
                  <c:v>16</c:v>
                </c:pt>
                <c:pt idx="100">
                  <c:v>14</c:v>
                </c:pt>
                <c:pt idx="101">
                  <c:v>11</c:v>
                </c:pt>
                <c:pt idx="102">
                  <c:v>14</c:v>
                </c:pt>
                <c:pt idx="103">
                  <c:v>14</c:v>
                </c:pt>
                <c:pt idx="104">
                  <c:v>11</c:v>
                </c:pt>
                <c:pt idx="105">
                  <c:v>10</c:v>
                </c:pt>
                <c:pt idx="106">
                  <c:v>13</c:v>
                </c:pt>
                <c:pt idx="107">
                  <c:v>11</c:v>
                </c:pt>
                <c:pt idx="108">
                  <c:v>14</c:v>
                </c:pt>
                <c:pt idx="109">
                  <c:v>10</c:v>
                </c:pt>
                <c:pt idx="110">
                  <c:v>12</c:v>
                </c:pt>
                <c:pt idx="111">
                  <c:v>15</c:v>
                </c:pt>
                <c:pt idx="112">
                  <c:v>11</c:v>
                </c:pt>
                <c:pt idx="113">
                  <c:v>14</c:v>
                </c:pt>
                <c:pt idx="114">
                  <c:v>13</c:v>
                </c:pt>
                <c:pt idx="115">
                  <c:v>12</c:v>
                </c:pt>
                <c:pt idx="116">
                  <c:v>13</c:v>
                </c:pt>
                <c:pt idx="117">
                  <c:v>15</c:v>
                </c:pt>
                <c:pt idx="118">
                  <c:v>25</c:v>
                </c:pt>
                <c:pt idx="119">
                  <c:v>24</c:v>
                </c:pt>
                <c:pt idx="120">
                  <c:v>19</c:v>
                </c:pt>
                <c:pt idx="121">
                  <c:v>11</c:v>
                </c:pt>
                <c:pt idx="122">
                  <c:v>12</c:v>
                </c:pt>
                <c:pt idx="123">
                  <c:v>15</c:v>
                </c:pt>
                <c:pt idx="124">
                  <c:v>17</c:v>
                </c:pt>
                <c:pt idx="125">
                  <c:v>17</c:v>
                </c:pt>
                <c:pt idx="126">
                  <c:v>14</c:v>
                </c:pt>
                <c:pt idx="127">
                  <c:v>16</c:v>
                </c:pt>
                <c:pt idx="128">
                  <c:v>17</c:v>
                </c:pt>
                <c:pt idx="129">
                  <c:v>16</c:v>
                </c:pt>
                <c:pt idx="130">
                  <c:v>13</c:v>
                </c:pt>
                <c:pt idx="131">
                  <c:v>21</c:v>
                </c:pt>
                <c:pt idx="132">
                  <c:v>21</c:v>
                </c:pt>
                <c:pt idx="133">
                  <c:v>23</c:v>
                </c:pt>
                <c:pt idx="134">
                  <c:v>21</c:v>
                </c:pt>
                <c:pt idx="135">
                  <c:v>24</c:v>
                </c:pt>
                <c:pt idx="136">
                  <c:v>24</c:v>
                </c:pt>
                <c:pt idx="137">
                  <c:v>25</c:v>
                </c:pt>
                <c:pt idx="138">
                  <c:v>23</c:v>
                </c:pt>
                <c:pt idx="139">
                  <c:v>23</c:v>
                </c:pt>
                <c:pt idx="140">
                  <c:v>23</c:v>
                </c:pt>
                <c:pt idx="141">
                  <c:v>24</c:v>
                </c:pt>
                <c:pt idx="142">
                  <c:v>26</c:v>
                </c:pt>
                <c:pt idx="143">
                  <c:v>25</c:v>
                </c:pt>
                <c:pt idx="144">
                  <c:v>21</c:v>
                </c:pt>
                <c:pt idx="145">
                  <c:v>33</c:v>
                </c:pt>
                <c:pt idx="146">
                  <c:v>28</c:v>
                </c:pt>
                <c:pt idx="147">
                  <c:v>24</c:v>
                </c:pt>
                <c:pt idx="148">
                  <c:v>29</c:v>
                </c:pt>
                <c:pt idx="149">
                  <c:v>27</c:v>
                </c:pt>
                <c:pt idx="150">
                  <c:v>21</c:v>
                </c:pt>
                <c:pt idx="151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1-47EE-9D07-70FA2B0EEC8A}"/>
            </c:ext>
          </c:extLst>
        </c:ser>
        <c:ser>
          <c:idx val="2"/>
          <c:order val="2"/>
          <c:tx>
            <c:strRef>
              <c:f>'graph npi vs tests'!$D$3</c:f>
              <c:strCache>
                <c:ptCount val="1"/>
                <c:pt idx="0">
                  <c:v>Social distancing: (Maharashtra)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tests'!$D$4:$D$155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3</c:v>
                </c:pt>
                <c:pt idx="78">
                  <c:v>3</c:v>
                </c:pt>
                <c:pt idx="79">
                  <c:v>4</c:v>
                </c:pt>
                <c:pt idx="80">
                  <c:v>4</c:v>
                </c:pt>
                <c:pt idx="81">
                  <c:v>3</c:v>
                </c:pt>
                <c:pt idx="82">
                  <c:v>2</c:v>
                </c:pt>
                <c:pt idx="83">
                  <c:v>4</c:v>
                </c:pt>
                <c:pt idx="84">
                  <c:v>3</c:v>
                </c:pt>
                <c:pt idx="85">
                  <c:v>4</c:v>
                </c:pt>
                <c:pt idx="86">
                  <c:v>3</c:v>
                </c:pt>
                <c:pt idx="87">
                  <c:v>2</c:v>
                </c:pt>
                <c:pt idx="88">
                  <c:v>4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2</c:v>
                </c:pt>
                <c:pt idx="95">
                  <c:v>3</c:v>
                </c:pt>
                <c:pt idx="96">
                  <c:v>3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4</c:v>
                </c:pt>
                <c:pt idx="104">
                  <c:v>3</c:v>
                </c:pt>
                <c:pt idx="105">
                  <c:v>2</c:v>
                </c:pt>
                <c:pt idx="106">
                  <c:v>2</c:v>
                </c:pt>
                <c:pt idx="107">
                  <c:v>2</c:v>
                </c:pt>
                <c:pt idx="108">
                  <c:v>2</c:v>
                </c:pt>
                <c:pt idx="109">
                  <c:v>3</c:v>
                </c:pt>
                <c:pt idx="110">
                  <c:v>2</c:v>
                </c:pt>
                <c:pt idx="111">
                  <c:v>3</c:v>
                </c:pt>
                <c:pt idx="112">
                  <c:v>2</c:v>
                </c:pt>
                <c:pt idx="113">
                  <c:v>2</c:v>
                </c:pt>
                <c:pt idx="114">
                  <c:v>3</c:v>
                </c:pt>
                <c:pt idx="115">
                  <c:v>3</c:v>
                </c:pt>
                <c:pt idx="116">
                  <c:v>2</c:v>
                </c:pt>
                <c:pt idx="117">
                  <c:v>3</c:v>
                </c:pt>
                <c:pt idx="118">
                  <c:v>5</c:v>
                </c:pt>
                <c:pt idx="119">
                  <c:v>5</c:v>
                </c:pt>
                <c:pt idx="120">
                  <c:v>3</c:v>
                </c:pt>
                <c:pt idx="121">
                  <c:v>2</c:v>
                </c:pt>
                <c:pt idx="122">
                  <c:v>1</c:v>
                </c:pt>
                <c:pt idx="123">
                  <c:v>2</c:v>
                </c:pt>
                <c:pt idx="124">
                  <c:v>4</c:v>
                </c:pt>
                <c:pt idx="125">
                  <c:v>3</c:v>
                </c:pt>
                <c:pt idx="126">
                  <c:v>2</c:v>
                </c:pt>
                <c:pt idx="127">
                  <c:v>2</c:v>
                </c:pt>
                <c:pt idx="128">
                  <c:v>2</c:v>
                </c:pt>
                <c:pt idx="129">
                  <c:v>3</c:v>
                </c:pt>
                <c:pt idx="130">
                  <c:v>1</c:v>
                </c:pt>
                <c:pt idx="131">
                  <c:v>2</c:v>
                </c:pt>
                <c:pt idx="132">
                  <c:v>3</c:v>
                </c:pt>
                <c:pt idx="133">
                  <c:v>2</c:v>
                </c:pt>
                <c:pt idx="134">
                  <c:v>2</c:v>
                </c:pt>
                <c:pt idx="135">
                  <c:v>3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3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1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61-47EE-9D07-70FA2B0EEC8A}"/>
            </c:ext>
          </c:extLst>
        </c:ser>
        <c:ser>
          <c:idx val="3"/>
          <c:order val="3"/>
          <c:tx>
            <c:strRef>
              <c:f>'graph npi vs tests'!$E$3</c:f>
              <c:strCache>
                <c:ptCount val="1"/>
                <c:pt idx="0">
                  <c:v>hand wash: (Maharashtra)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tests'!$E$4:$E$155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4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5</c:v>
                </c:pt>
                <c:pt idx="72">
                  <c:v>4</c:v>
                </c:pt>
                <c:pt idx="73">
                  <c:v>6</c:v>
                </c:pt>
                <c:pt idx="74">
                  <c:v>5</c:v>
                </c:pt>
                <c:pt idx="75">
                  <c:v>6</c:v>
                </c:pt>
                <c:pt idx="76">
                  <c:v>6</c:v>
                </c:pt>
                <c:pt idx="77">
                  <c:v>7</c:v>
                </c:pt>
                <c:pt idx="78">
                  <c:v>5</c:v>
                </c:pt>
                <c:pt idx="79">
                  <c:v>5</c:v>
                </c:pt>
                <c:pt idx="80">
                  <c:v>7</c:v>
                </c:pt>
                <c:pt idx="81">
                  <c:v>3</c:v>
                </c:pt>
                <c:pt idx="82">
                  <c:v>4</c:v>
                </c:pt>
                <c:pt idx="83">
                  <c:v>2</c:v>
                </c:pt>
                <c:pt idx="84">
                  <c:v>3</c:v>
                </c:pt>
                <c:pt idx="85">
                  <c:v>2</c:v>
                </c:pt>
                <c:pt idx="86">
                  <c:v>3</c:v>
                </c:pt>
                <c:pt idx="87">
                  <c:v>2</c:v>
                </c:pt>
                <c:pt idx="88">
                  <c:v>3</c:v>
                </c:pt>
                <c:pt idx="89">
                  <c:v>1</c:v>
                </c:pt>
                <c:pt idx="90">
                  <c:v>2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2</c:v>
                </c:pt>
                <c:pt idx="96">
                  <c:v>2</c:v>
                </c:pt>
                <c:pt idx="97">
                  <c:v>2</c:v>
                </c:pt>
                <c:pt idx="98">
                  <c:v>3</c:v>
                </c:pt>
                <c:pt idx="99">
                  <c:v>2</c:v>
                </c:pt>
                <c:pt idx="100">
                  <c:v>3</c:v>
                </c:pt>
                <c:pt idx="101">
                  <c:v>3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3</c:v>
                </c:pt>
                <c:pt idx="107">
                  <c:v>3</c:v>
                </c:pt>
                <c:pt idx="108">
                  <c:v>2</c:v>
                </c:pt>
                <c:pt idx="109">
                  <c:v>3</c:v>
                </c:pt>
                <c:pt idx="110">
                  <c:v>2</c:v>
                </c:pt>
                <c:pt idx="111">
                  <c:v>2</c:v>
                </c:pt>
                <c:pt idx="112">
                  <c:v>2</c:v>
                </c:pt>
                <c:pt idx="113">
                  <c:v>2</c:v>
                </c:pt>
                <c:pt idx="114">
                  <c:v>3</c:v>
                </c:pt>
                <c:pt idx="115">
                  <c:v>2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1</c:v>
                </c:pt>
                <c:pt idx="124">
                  <c:v>3</c:v>
                </c:pt>
                <c:pt idx="125">
                  <c:v>2</c:v>
                </c:pt>
                <c:pt idx="126">
                  <c:v>3</c:v>
                </c:pt>
                <c:pt idx="127">
                  <c:v>1</c:v>
                </c:pt>
                <c:pt idx="128">
                  <c:v>1</c:v>
                </c:pt>
                <c:pt idx="129">
                  <c:v>3</c:v>
                </c:pt>
                <c:pt idx="130">
                  <c:v>2</c:v>
                </c:pt>
                <c:pt idx="131">
                  <c:v>2</c:v>
                </c:pt>
                <c:pt idx="132">
                  <c:v>1</c:v>
                </c:pt>
                <c:pt idx="133">
                  <c:v>2</c:v>
                </c:pt>
                <c:pt idx="134">
                  <c:v>3</c:v>
                </c:pt>
                <c:pt idx="135">
                  <c:v>2</c:v>
                </c:pt>
                <c:pt idx="136">
                  <c:v>2</c:v>
                </c:pt>
                <c:pt idx="137">
                  <c:v>3</c:v>
                </c:pt>
                <c:pt idx="138">
                  <c:v>3</c:v>
                </c:pt>
                <c:pt idx="139">
                  <c:v>2</c:v>
                </c:pt>
                <c:pt idx="140">
                  <c:v>4</c:v>
                </c:pt>
                <c:pt idx="141">
                  <c:v>2</c:v>
                </c:pt>
                <c:pt idx="142">
                  <c:v>3</c:v>
                </c:pt>
                <c:pt idx="143">
                  <c:v>3</c:v>
                </c:pt>
                <c:pt idx="144">
                  <c:v>4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1</c:v>
                </c:pt>
                <c:pt idx="149">
                  <c:v>3</c:v>
                </c:pt>
                <c:pt idx="150">
                  <c:v>2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61-47EE-9D07-70FA2B0EEC8A}"/>
            </c:ext>
          </c:extLst>
        </c:ser>
        <c:ser>
          <c:idx val="4"/>
          <c:order val="4"/>
          <c:tx>
            <c:strRef>
              <c:f>'graph npi vs tests'!$F$3</c:f>
              <c:strCache>
                <c:ptCount val="1"/>
                <c:pt idx="0">
                  <c:v>soap: (Maharashtra)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tests'!$F$4:$F$155</c:f>
              <c:numCache>
                <c:formatCode>General</c:formatCode>
                <c:ptCount val="152"/>
                <c:pt idx="0">
                  <c:v>7</c:v>
                </c:pt>
                <c:pt idx="1">
                  <c:v>8</c:v>
                </c:pt>
                <c:pt idx="2">
                  <c:v>8</c:v>
                </c:pt>
                <c:pt idx="3">
                  <c:v>7</c:v>
                </c:pt>
                <c:pt idx="4">
                  <c:v>7</c:v>
                </c:pt>
                <c:pt idx="5">
                  <c:v>8</c:v>
                </c:pt>
                <c:pt idx="6">
                  <c:v>7</c:v>
                </c:pt>
                <c:pt idx="7">
                  <c:v>10</c:v>
                </c:pt>
                <c:pt idx="8">
                  <c:v>8</c:v>
                </c:pt>
                <c:pt idx="9">
                  <c:v>8</c:v>
                </c:pt>
                <c:pt idx="10">
                  <c:v>6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9</c:v>
                </c:pt>
                <c:pt idx="18">
                  <c:v>6</c:v>
                </c:pt>
                <c:pt idx="19">
                  <c:v>8</c:v>
                </c:pt>
                <c:pt idx="20">
                  <c:v>9</c:v>
                </c:pt>
                <c:pt idx="21">
                  <c:v>11</c:v>
                </c:pt>
                <c:pt idx="22">
                  <c:v>9</c:v>
                </c:pt>
                <c:pt idx="23">
                  <c:v>6</c:v>
                </c:pt>
                <c:pt idx="24">
                  <c:v>7</c:v>
                </c:pt>
                <c:pt idx="25">
                  <c:v>6</c:v>
                </c:pt>
                <c:pt idx="26">
                  <c:v>9</c:v>
                </c:pt>
                <c:pt idx="27">
                  <c:v>7</c:v>
                </c:pt>
                <c:pt idx="28">
                  <c:v>8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8</c:v>
                </c:pt>
                <c:pt idx="36">
                  <c:v>9</c:v>
                </c:pt>
                <c:pt idx="37">
                  <c:v>7</c:v>
                </c:pt>
                <c:pt idx="38">
                  <c:v>8</c:v>
                </c:pt>
                <c:pt idx="39">
                  <c:v>7</c:v>
                </c:pt>
                <c:pt idx="40">
                  <c:v>7</c:v>
                </c:pt>
                <c:pt idx="41">
                  <c:v>8</c:v>
                </c:pt>
                <c:pt idx="42">
                  <c:v>7</c:v>
                </c:pt>
                <c:pt idx="43">
                  <c:v>10</c:v>
                </c:pt>
                <c:pt idx="44">
                  <c:v>7</c:v>
                </c:pt>
                <c:pt idx="45">
                  <c:v>8</c:v>
                </c:pt>
                <c:pt idx="46">
                  <c:v>7</c:v>
                </c:pt>
                <c:pt idx="47">
                  <c:v>7</c:v>
                </c:pt>
                <c:pt idx="48">
                  <c:v>7</c:v>
                </c:pt>
                <c:pt idx="49">
                  <c:v>7</c:v>
                </c:pt>
                <c:pt idx="50">
                  <c:v>8</c:v>
                </c:pt>
                <c:pt idx="51">
                  <c:v>9</c:v>
                </c:pt>
                <c:pt idx="52">
                  <c:v>8</c:v>
                </c:pt>
                <c:pt idx="53">
                  <c:v>9</c:v>
                </c:pt>
                <c:pt idx="54">
                  <c:v>10</c:v>
                </c:pt>
                <c:pt idx="55">
                  <c:v>10</c:v>
                </c:pt>
                <c:pt idx="56">
                  <c:v>8</c:v>
                </c:pt>
                <c:pt idx="57">
                  <c:v>8</c:v>
                </c:pt>
                <c:pt idx="58">
                  <c:v>7</c:v>
                </c:pt>
                <c:pt idx="59">
                  <c:v>9</c:v>
                </c:pt>
                <c:pt idx="60">
                  <c:v>7</c:v>
                </c:pt>
                <c:pt idx="61">
                  <c:v>9</c:v>
                </c:pt>
                <c:pt idx="62">
                  <c:v>8</c:v>
                </c:pt>
                <c:pt idx="63">
                  <c:v>10</c:v>
                </c:pt>
                <c:pt idx="64">
                  <c:v>10</c:v>
                </c:pt>
                <c:pt idx="65">
                  <c:v>8</c:v>
                </c:pt>
                <c:pt idx="66">
                  <c:v>7</c:v>
                </c:pt>
                <c:pt idx="67">
                  <c:v>8</c:v>
                </c:pt>
                <c:pt idx="68">
                  <c:v>10</c:v>
                </c:pt>
                <c:pt idx="69">
                  <c:v>8</c:v>
                </c:pt>
                <c:pt idx="70">
                  <c:v>7</c:v>
                </c:pt>
                <c:pt idx="71">
                  <c:v>9</c:v>
                </c:pt>
                <c:pt idx="72">
                  <c:v>11</c:v>
                </c:pt>
                <c:pt idx="73">
                  <c:v>9</c:v>
                </c:pt>
                <c:pt idx="74">
                  <c:v>7</c:v>
                </c:pt>
                <c:pt idx="75">
                  <c:v>9</c:v>
                </c:pt>
                <c:pt idx="76">
                  <c:v>10</c:v>
                </c:pt>
                <c:pt idx="77">
                  <c:v>9</c:v>
                </c:pt>
                <c:pt idx="78">
                  <c:v>8</c:v>
                </c:pt>
                <c:pt idx="79">
                  <c:v>8</c:v>
                </c:pt>
                <c:pt idx="80">
                  <c:v>10</c:v>
                </c:pt>
                <c:pt idx="81">
                  <c:v>7</c:v>
                </c:pt>
                <c:pt idx="82">
                  <c:v>8</c:v>
                </c:pt>
                <c:pt idx="83">
                  <c:v>7</c:v>
                </c:pt>
                <c:pt idx="84">
                  <c:v>7</c:v>
                </c:pt>
                <c:pt idx="85">
                  <c:v>11</c:v>
                </c:pt>
                <c:pt idx="86">
                  <c:v>10</c:v>
                </c:pt>
                <c:pt idx="87">
                  <c:v>9</c:v>
                </c:pt>
                <c:pt idx="88">
                  <c:v>11</c:v>
                </c:pt>
                <c:pt idx="89">
                  <c:v>9</c:v>
                </c:pt>
                <c:pt idx="90">
                  <c:v>10</c:v>
                </c:pt>
                <c:pt idx="91">
                  <c:v>8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8</c:v>
                </c:pt>
                <c:pt idx="96">
                  <c:v>9</c:v>
                </c:pt>
                <c:pt idx="97">
                  <c:v>9</c:v>
                </c:pt>
                <c:pt idx="98">
                  <c:v>11</c:v>
                </c:pt>
                <c:pt idx="99">
                  <c:v>10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10</c:v>
                </c:pt>
                <c:pt idx="106">
                  <c:v>8</c:v>
                </c:pt>
                <c:pt idx="107">
                  <c:v>8</c:v>
                </c:pt>
                <c:pt idx="108">
                  <c:v>9</c:v>
                </c:pt>
                <c:pt idx="109">
                  <c:v>12</c:v>
                </c:pt>
                <c:pt idx="110">
                  <c:v>11</c:v>
                </c:pt>
                <c:pt idx="111">
                  <c:v>12</c:v>
                </c:pt>
                <c:pt idx="112">
                  <c:v>10</c:v>
                </c:pt>
                <c:pt idx="113">
                  <c:v>11</c:v>
                </c:pt>
                <c:pt idx="114">
                  <c:v>10</c:v>
                </c:pt>
                <c:pt idx="115">
                  <c:v>12</c:v>
                </c:pt>
                <c:pt idx="116">
                  <c:v>10</c:v>
                </c:pt>
                <c:pt idx="117">
                  <c:v>9</c:v>
                </c:pt>
                <c:pt idx="118">
                  <c:v>11</c:v>
                </c:pt>
                <c:pt idx="119">
                  <c:v>10</c:v>
                </c:pt>
                <c:pt idx="120">
                  <c:v>12</c:v>
                </c:pt>
                <c:pt idx="121">
                  <c:v>8</c:v>
                </c:pt>
                <c:pt idx="122">
                  <c:v>9</c:v>
                </c:pt>
                <c:pt idx="123">
                  <c:v>11</c:v>
                </c:pt>
                <c:pt idx="124">
                  <c:v>10</c:v>
                </c:pt>
                <c:pt idx="125">
                  <c:v>12</c:v>
                </c:pt>
                <c:pt idx="126">
                  <c:v>12</c:v>
                </c:pt>
                <c:pt idx="127">
                  <c:v>10</c:v>
                </c:pt>
                <c:pt idx="128">
                  <c:v>13</c:v>
                </c:pt>
                <c:pt idx="129">
                  <c:v>10</c:v>
                </c:pt>
                <c:pt idx="130">
                  <c:v>12</c:v>
                </c:pt>
                <c:pt idx="131">
                  <c:v>11</c:v>
                </c:pt>
                <c:pt idx="132">
                  <c:v>12</c:v>
                </c:pt>
                <c:pt idx="133">
                  <c:v>16</c:v>
                </c:pt>
                <c:pt idx="134">
                  <c:v>17</c:v>
                </c:pt>
                <c:pt idx="135">
                  <c:v>14</c:v>
                </c:pt>
                <c:pt idx="136">
                  <c:v>14</c:v>
                </c:pt>
                <c:pt idx="137">
                  <c:v>12</c:v>
                </c:pt>
                <c:pt idx="138">
                  <c:v>16</c:v>
                </c:pt>
                <c:pt idx="139">
                  <c:v>14</c:v>
                </c:pt>
                <c:pt idx="140">
                  <c:v>13</c:v>
                </c:pt>
                <c:pt idx="141">
                  <c:v>11</c:v>
                </c:pt>
                <c:pt idx="142">
                  <c:v>12</c:v>
                </c:pt>
                <c:pt idx="143">
                  <c:v>14</c:v>
                </c:pt>
                <c:pt idx="144">
                  <c:v>10</c:v>
                </c:pt>
                <c:pt idx="145">
                  <c:v>12</c:v>
                </c:pt>
                <c:pt idx="146">
                  <c:v>11</c:v>
                </c:pt>
                <c:pt idx="147">
                  <c:v>12</c:v>
                </c:pt>
                <c:pt idx="148">
                  <c:v>11</c:v>
                </c:pt>
                <c:pt idx="149">
                  <c:v>13</c:v>
                </c:pt>
                <c:pt idx="150">
                  <c:v>15</c:v>
                </c:pt>
                <c:pt idx="15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61-47EE-9D07-70FA2B0EE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8567552"/>
        <c:axId val="128712704"/>
      </c:lineChart>
      <c:dateAx>
        <c:axId val="12856755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712704"/>
        <c:crosses val="autoZero"/>
        <c:auto val="1"/>
        <c:lblOffset val="100"/>
        <c:baseTimeUnit val="days"/>
      </c:dateAx>
      <c:valAx>
        <c:axId val="12871270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67552"/>
        <c:crosses val="autoZero"/>
        <c:crossBetween val="between"/>
      </c:valAx>
      <c:valAx>
        <c:axId val="12871424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CC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715776"/>
        <c:crosses val="max"/>
        <c:crossBetween val="between"/>
      </c:valAx>
      <c:dateAx>
        <c:axId val="128715776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2871424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(56)'!$M$7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(56)'!$M$8:$M$22</c:f>
              <c:numCache>
                <c:formatCode>General</c:formatCode>
                <c:ptCount val="15"/>
                <c:pt idx="0">
                  <c:v>0.17467977116514127</c:v>
                </c:pt>
                <c:pt idx="1">
                  <c:v>4.7376211052196283E-2</c:v>
                </c:pt>
                <c:pt idx="2">
                  <c:v>4.8332633534781483E-2</c:v>
                </c:pt>
                <c:pt idx="3">
                  <c:v>8.6433517164322668E-2</c:v>
                </c:pt>
                <c:pt idx="4">
                  <c:v>2.4287114081967252E-3</c:v>
                </c:pt>
                <c:pt idx="5">
                  <c:v>3.7968279206667559E-2</c:v>
                </c:pt>
                <c:pt idx="6">
                  <c:v>0.10014208848806001</c:v>
                </c:pt>
                <c:pt idx="7">
                  <c:v>0.19245371362825972</c:v>
                </c:pt>
                <c:pt idx="8">
                  <c:v>0.15284683777192284</c:v>
                </c:pt>
                <c:pt idx="9">
                  <c:v>0.12144294456456863</c:v>
                </c:pt>
                <c:pt idx="10">
                  <c:v>0.131844866464981</c:v>
                </c:pt>
                <c:pt idx="11">
                  <c:v>0.22380916180332244</c:v>
                </c:pt>
                <c:pt idx="12">
                  <c:v>1.560346659479051E-3</c:v>
                </c:pt>
                <c:pt idx="13">
                  <c:v>3.7893900107803477E-3</c:v>
                </c:pt>
                <c:pt idx="14">
                  <c:v>9.5236262472915348E-2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D7-4EEB-A013-C575F3B9F3E1}"/>
            </c:ext>
          </c:extLst>
        </c:ser>
        <c:ser>
          <c:idx val="1"/>
          <c:order val="1"/>
          <c:tx>
            <c:strRef>
              <c:f>'multiTimeline (56)'!$N$7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(56)'!$N$8:$N$22</c:f>
              <c:numCache>
                <c:formatCode>General</c:formatCode>
                <c:ptCount val="15"/>
                <c:pt idx="0">
                  <c:v>1.771892240822107E-2</c:v>
                </c:pt>
                <c:pt idx="1">
                  <c:v>-7.6400126521659048E-2</c:v>
                </c:pt>
                <c:pt idx="2">
                  <c:v>-3.2920782928116975E-2</c:v>
                </c:pt>
                <c:pt idx="3">
                  <c:v>4.081258878963101E-2</c:v>
                </c:pt>
                <c:pt idx="4">
                  <c:v>-7.0125534295984115E-2</c:v>
                </c:pt>
                <c:pt idx="5">
                  <c:v>-4.9647168589417541E-2</c:v>
                </c:pt>
                <c:pt idx="6">
                  <c:v>-3.4999337964297314E-3</c:v>
                </c:pt>
                <c:pt idx="7">
                  <c:v>-8.7473537514997049E-2</c:v>
                </c:pt>
                <c:pt idx="8">
                  <c:v>4.7993060467260368E-3</c:v>
                </c:pt>
                <c:pt idx="9">
                  <c:v>6.1974415496893788E-2</c:v>
                </c:pt>
                <c:pt idx="10">
                  <c:v>-4.5712179029213623E-2</c:v>
                </c:pt>
                <c:pt idx="11">
                  <c:v>-3.1596675299068429E-3</c:v>
                </c:pt>
                <c:pt idx="12">
                  <c:v>9.7646573998874109E-2</c:v>
                </c:pt>
                <c:pt idx="13">
                  <c:v>-4.0372867758742798E-2</c:v>
                </c:pt>
                <c:pt idx="14">
                  <c:v>0.17677526548721653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D7-4EEB-A013-C575F3B9F3E1}"/>
            </c:ext>
          </c:extLst>
        </c:ser>
        <c:ser>
          <c:idx val="2"/>
          <c:order val="2"/>
          <c:tx>
            <c:strRef>
              <c:f>'multiTimeline (56)'!$O$7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(56)'!$O$8:$O$22</c:f>
              <c:numCache>
                <c:formatCode>General</c:formatCode>
                <c:ptCount val="15"/>
                <c:pt idx="0">
                  <c:v>6.4063171903998128E-2</c:v>
                </c:pt>
                <c:pt idx="1">
                  <c:v>2.3687869731014017E-2</c:v>
                </c:pt>
                <c:pt idx="2">
                  <c:v>-4.9195919849844116E-2</c:v>
                </c:pt>
                <c:pt idx="3">
                  <c:v>-2.2301660185495994E-3</c:v>
                </c:pt>
                <c:pt idx="4">
                  <c:v>2.1027679379930345E-2</c:v>
                </c:pt>
                <c:pt idx="5">
                  <c:v>-4.8231893979893643E-2</c:v>
                </c:pt>
                <c:pt idx="6">
                  <c:v>-3.7189761670189279E-3</c:v>
                </c:pt>
                <c:pt idx="7">
                  <c:v>-7.4326334872170899E-2</c:v>
                </c:pt>
                <c:pt idx="8">
                  <c:v>-4.858142391916187E-2</c:v>
                </c:pt>
                <c:pt idx="9">
                  <c:v>-2.7689195148270789E-3</c:v>
                </c:pt>
                <c:pt idx="10">
                  <c:v>-2.3361008890590017E-2</c:v>
                </c:pt>
                <c:pt idx="11">
                  <c:v>-1.3344320284925221E-3</c:v>
                </c:pt>
                <c:pt idx="12">
                  <c:v>-5.4594796846548825E-2</c:v>
                </c:pt>
                <c:pt idx="13">
                  <c:v>-5.2669232678218124E-2</c:v>
                </c:pt>
                <c:pt idx="14">
                  <c:v>0.17289959972692673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7-4EEB-A013-C575F3B9F3E1}"/>
            </c:ext>
          </c:extLst>
        </c:ser>
        <c:ser>
          <c:idx val="3"/>
          <c:order val="3"/>
          <c:tx>
            <c:strRef>
              <c:f>'multiTimeline (56)'!$P$7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(56)'!$P$8:$P$22</c:f>
              <c:numCache>
                <c:formatCode>General</c:formatCode>
                <c:ptCount val="15"/>
                <c:pt idx="0">
                  <c:v>-6.6818319510693558E-2</c:v>
                </c:pt>
                <c:pt idx="1">
                  <c:v>4.4860443865246842E-4</c:v>
                </c:pt>
                <c:pt idx="2">
                  <c:v>-3.2271303727348981E-2</c:v>
                </c:pt>
                <c:pt idx="3">
                  <c:v>0.1399891499890748</c:v>
                </c:pt>
                <c:pt idx="4">
                  <c:v>0.15089781300645261</c:v>
                </c:pt>
                <c:pt idx="5">
                  <c:v>-3.3701071110188878E-2</c:v>
                </c:pt>
                <c:pt idx="6">
                  <c:v>0.27457385010357149</c:v>
                </c:pt>
                <c:pt idx="7">
                  <c:v>0.11410703984527608</c:v>
                </c:pt>
                <c:pt idx="8">
                  <c:v>-3.519463903447919E-2</c:v>
                </c:pt>
                <c:pt idx="9">
                  <c:v>-6.7017869251318085E-2</c:v>
                </c:pt>
                <c:pt idx="10">
                  <c:v>-6.2914184270466619E-2</c:v>
                </c:pt>
                <c:pt idx="11">
                  <c:v>-6.3389230725529988E-2</c:v>
                </c:pt>
                <c:pt idx="12">
                  <c:v>-2.7110927072780549E-2</c:v>
                </c:pt>
                <c:pt idx="13">
                  <c:v>-6.4361176844090873E-2</c:v>
                </c:pt>
                <c:pt idx="14">
                  <c:v>0.12463747472767119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D7-4EEB-A013-C575F3B9F3E1}"/>
            </c:ext>
          </c:extLst>
        </c:ser>
        <c:ser>
          <c:idx val="4"/>
          <c:order val="4"/>
          <c:tx>
            <c:strRef>
              <c:f>'multiTimeline (56)'!$Q$7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(56)'!$Q$8:$Q$22</c:f>
              <c:numCache>
                <c:formatCode>General</c:formatCode>
                <c:ptCount val="15"/>
                <c:pt idx="0">
                  <c:v>-2.9846439547533913E-2</c:v>
                </c:pt>
                <c:pt idx="1">
                  <c:v>3.6166288402038416E-3</c:v>
                </c:pt>
                <c:pt idx="2">
                  <c:v>4.2857843319272816E-2</c:v>
                </c:pt>
                <c:pt idx="3">
                  <c:v>-3.2221625121085326E-2</c:v>
                </c:pt>
                <c:pt idx="4">
                  <c:v>6.4034751872781057E-2</c:v>
                </c:pt>
                <c:pt idx="5">
                  <c:v>1.3657664992389681E-2</c:v>
                </c:pt>
                <c:pt idx="6">
                  <c:v>3.4555478409487042E-2</c:v>
                </c:pt>
                <c:pt idx="7">
                  <c:v>0.14389077883194745</c:v>
                </c:pt>
                <c:pt idx="8">
                  <c:v>-3.2001293101991478E-2</c:v>
                </c:pt>
                <c:pt idx="9">
                  <c:v>8.845229603447248E-2</c:v>
                </c:pt>
                <c:pt idx="10">
                  <c:v>3.4542210114118781E-2</c:v>
                </c:pt>
                <c:pt idx="11">
                  <c:v>-7.3163127202564751E-2</c:v>
                </c:pt>
                <c:pt idx="12">
                  <c:v>-9.4664321431809154E-2</c:v>
                </c:pt>
                <c:pt idx="13">
                  <c:v>-2.3632756324251301E-2</c:v>
                </c:pt>
                <c:pt idx="14">
                  <c:v>-1.9956594415220262E-2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CD7-4EEB-A013-C575F3B9F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0976400"/>
        <c:axId val="640980664"/>
      </c:lineChart>
      <c:catAx>
        <c:axId val="640976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980664"/>
        <c:crosses val="autoZero"/>
        <c:auto val="1"/>
        <c:lblAlgn val="ctr"/>
        <c:lblOffset val="100"/>
        <c:noMultiLvlLbl val="0"/>
      </c:catAx>
      <c:valAx>
        <c:axId val="640980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976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(56)'!$T$7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(56)'!$T$8:$T$22</c:f>
              <c:numCache>
                <c:formatCode>General</c:formatCode>
                <c:ptCount val="15"/>
                <c:pt idx="0">
                  <c:v>0.13964435943886561</c:v>
                </c:pt>
                <c:pt idx="1">
                  <c:v>0.14039215730442214</c:v>
                </c:pt>
                <c:pt idx="2">
                  <c:v>0.12860576029728973</c:v>
                </c:pt>
                <c:pt idx="3">
                  <c:v>6.701974738040968E-2</c:v>
                </c:pt>
                <c:pt idx="4">
                  <c:v>9.0418028369660342E-2</c:v>
                </c:pt>
                <c:pt idx="5">
                  <c:v>8.61189681842571E-2</c:v>
                </c:pt>
                <c:pt idx="6">
                  <c:v>6.0529242023573175E-2</c:v>
                </c:pt>
                <c:pt idx="7">
                  <c:v>4.9868177719881869E-2</c:v>
                </c:pt>
                <c:pt idx="8">
                  <c:v>7.8910886213497552E-2</c:v>
                </c:pt>
                <c:pt idx="9">
                  <c:v>0.15711919295309748</c:v>
                </c:pt>
                <c:pt idx="10">
                  <c:v>0.10181006204652526</c:v>
                </c:pt>
                <c:pt idx="11">
                  <c:v>0.15310277839705649</c:v>
                </c:pt>
                <c:pt idx="12">
                  <c:v>8.9542026920390885E-2</c:v>
                </c:pt>
                <c:pt idx="13">
                  <c:v>0.10531501870276135</c:v>
                </c:pt>
                <c:pt idx="14">
                  <c:v>8.426457980053427E-2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D5-4E4A-B99D-694B0FD3B389}"/>
            </c:ext>
          </c:extLst>
        </c:ser>
        <c:ser>
          <c:idx val="1"/>
          <c:order val="1"/>
          <c:tx>
            <c:strRef>
              <c:f>'multiTimeline (56)'!$U$7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(56)'!$U$8:$U$22</c:f>
              <c:numCache>
                <c:formatCode>General</c:formatCode>
                <c:ptCount val="15"/>
                <c:pt idx="0">
                  <c:v>5.3914075873335871E-4</c:v>
                </c:pt>
                <c:pt idx="1">
                  <c:v>-1.8021650655736715E-2</c:v>
                </c:pt>
                <c:pt idx="2">
                  <c:v>-0.11705971183382137</c:v>
                </c:pt>
                <c:pt idx="3">
                  <c:v>-0.11805119857784728</c:v>
                </c:pt>
                <c:pt idx="4">
                  <c:v>-3.7622350875019202E-2</c:v>
                </c:pt>
                <c:pt idx="5">
                  <c:v>0.15093109833440582</c:v>
                </c:pt>
                <c:pt idx="6">
                  <c:v>0.12242420952726603</c:v>
                </c:pt>
                <c:pt idx="7">
                  <c:v>-6.6048660681715929E-2</c:v>
                </c:pt>
                <c:pt idx="8">
                  <c:v>-1.0157664275870693E-2</c:v>
                </c:pt>
                <c:pt idx="9">
                  <c:v>5.8595870242964185E-2</c:v>
                </c:pt>
                <c:pt idx="10">
                  <c:v>7.1851032833469622E-2</c:v>
                </c:pt>
                <c:pt idx="11">
                  <c:v>4.2691435285257283E-2</c:v>
                </c:pt>
                <c:pt idx="12">
                  <c:v>-4.2180025238966731E-2</c:v>
                </c:pt>
                <c:pt idx="13">
                  <c:v>-5.5179116655548359E-2</c:v>
                </c:pt>
                <c:pt idx="14">
                  <c:v>3.292624438146869E-2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D5-4E4A-B99D-694B0FD3B389}"/>
            </c:ext>
          </c:extLst>
        </c:ser>
        <c:ser>
          <c:idx val="2"/>
          <c:order val="2"/>
          <c:tx>
            <c:strRef>
              <c:f>'multiTimeline (56)'!$V$7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(56)'!$V$8:$V$22</c:f>
              <c:numCache>
                <c:formatCode>General</c:formatCode>
                <c:ptCount val="15"/>
                <c:pt idx="0">
                  <c:v>0.21890351579716841</c:v>
                </c:pt>
                <c:pt idx="1">
                  <c:v>5.4542837637121019E-2</c:v>
                </c:pt>
                <c:pt idx="2">
                  <c:v>8.6065285158919327E-2</c:v>
                </c:pt>
                <c:pt idx="3">
                  <c:v>5.2046877433789746E-2</c:v>
                </c:pt>
                <c:pt idx="4">
                  <c:v>-1.7321217277299961E-2</c:v>
                </c:pt>
                <c:pt idx="5">
                  <c:v>1.0764608216391681E-2</c:v>
                </c:pt>
                <c:pt idx="6">
                  <c:v>0.12293672653200306</c:v>
                </c:pt>
                <c:pt idx="7">
                  <c:v>2.7063994589023633E-2</c:v>
                </c:pt>
                <c:pt idx="8">
                  <c:v>0.25854340617144922</c:v>
                </c:pt>
                <c:pt idx="9">
                  <c:v>7.0656961392899245E-2</c:v>
                </c:pt>
                <c:pt idx="10">
                  <c:v>-3.852459082606583E-3</c:v>
                </c:pt>
                <c:pt idx="11">
                  <c:v>-1.7337495069640878E-2</c:v>
                </c:pt>
                <c:pt idx="12">
                  <c:v>-7.4291752398137428E-2</c:v>
                </c:pt>
                <c:pt idx="13">
                  <c:v>0.23012124470775944</c:v>
                </c:pt>
                <c:pt idx="14">
                  <c:v>-7.6315727378262144E-2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D5-4E4A-B99D-694B0FD3B389}"/>
            </c:ext>
          </c:extLst>
        </c:ser>
        <c:ser>
          <c:idx val="3"/>
          <c:order val="3"/>
          <c:tx>
            <c:strRef>
              <c:f>'multiTimeline (56)'!$W$7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(56)'!$W$8:$W$22</c:f>
              <c:numCache>
                <c:formatCode>General</c:formatCode>
                <c:ptCount val="15"/>
                <c:pt idx="0">
                  <c:v>4.2473308944479397E-4</c:v>
                </c:pt>
                <c:pt idx="1">
                  <c:v>1.0144371719646836E-2</c:v>
                </c:pt>
                <c:pt idx="2">
                  <c:v>-5.2927564194571002E-2</c:v>
                </c:pt>
                <c:pt idx="3">
                  <c:v>6.6504960849762665E-2</c:v>
                </c:pt>
                <c:pt idx="4">
                  <c:v>1.7820380800533653E-3</c:v>
                </c:pt>
                <c:pt idx="5">
                  <c:v>0.14266180714072296</c:v>
                </c:pt>
                <c:pt idx="6">
                  <c:v>-3.1396531265129542E-2</c:v>
                </c:pt>
                <c:pt idx="7">
                  <c:v>-6.0264805553472064E-2</c:v>
                </c:pt>
                <c:pt idx="8">
                  <c:v>-4.8660363365142303E-2</c:v>
                </c:pt>
                <c:pt idx="9">
                  <c:v>-7.0994370106131119E-2</c:v>
                </c:pt>
                <c:pt idx="10">
                  <c:v>-1.8484337096871799E-2</c:v>
                </c:pt>
                <c:pt idx="11">
                  <c:v>3.0974597237696896E-2</c:v>
                </c:pt>
                <c:pt idx="12">
                  <c:v>-5.6162830575146247E-2</c:v>
                </c:pt>
                <c:pt idx="13">
                  <c:v>8.3756506810706455E-2</c:v>
                </c:pt>
                <c:pt idx="14">
                  <c:v>-6.8718406808078364E-2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D5-4E4A-B99D-694B0FD3B389}"/>
            </c:ext>
          </c:extLst>
        </c:ser>
        <c:ser>
          <c:idx val="4"/>
          <c:order val="4"/>
          <c:tx>
            <c:strRef>
              <c:f>'multiTimeline (56)'!$X$7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(56)'!$X$8:$X$22</c:f>
              <c:numCache>
                <c:formatCode>General</c:formatCode>
                <c:ptCount val="15"/>
                <c:pt idx="0">
                  <c:v>2.2036910494939069E-2</c:v>
                </c:pt>
                <c:pt idx="1">
                  <c:v>-1.0536102977417932E-2</c:v>
                </c:pt>
                <c:pt idx="2">
                  <c:v>-2.6031521102436287E-2</c:v>
                </c:pt>
                <c:pt idx="3">
                  <c:v>-0.11982008432166304</c:v>
                </c:pt>
                <c:pt idx="4">
                  <c:v>-4.6706571545266126E-2</c:v>
                </c:pt>
                <c:pt idx="5">
                  <c:v>-4.2438714904816655E-2</c:v>
                </c:pt>
                <c:pt idx="6">
                  <c:v>-0.11588519533176671</c:v>
                </c:pt>
                <c:pt idx="7">
                  <c:v>4.1882336666658478E-2</c:v>
                </c:pt>
                <c:pt idx="8">
                  <c:v>-9.164338073648802E-2</c:v>
                </c:pt>
                <c:pt idx="9">
                  <c:v>1.6401661443416867E-2</c:v>
                </c:pt>
                <c:pt idx="10">
                  <c:v>-3.0382746697622739E-2</c:v>
                </c:pt>
                <c:pt idx="11">
                  <c:v>-7.360867006707382E-2</c:v>
                </c:pt>
                <c:pt idx="12">
                  <c:v>-5.970416888755449E-2</c:v>
                </c:pt>
                <c:pt idx="13">
                  <c:v>2.265443341661293E-2</c:v>
                </c:pt>
                <c:pt idx="14">
                  <c:v>-0.11790056167255938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D5-4E4A-B99D-694B0FD3B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057744"/>
        <c:axId val="641054792"/>
      </c:lineChart>
      <c:catAx>
        <c:axId val="641057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54792"/>
        <c:crosses val="autoZero"/>
        <c:auto val="1"/>
        <c:lblAlgn val="ctr"/>
        <c:lblOffset val="100"/>
        <c:noMultiLvlLbl val="0"/>
      </c:catAx>
      <c:valAx>
        <c:axId val="64105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57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'graph npi vs cases (4)'!$G$3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npi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(4)'!$G$4:$G$155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6</c:v>
                </c:pt>
                <c:pt idx="106">
                  <c:v>2</c:v>
                </c:pt>
                <c:pt idx="107">
                  <c:v>0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0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5</c:v>
                </c:pt>
                <c:pt idx="147">
                  <c:v>0</c:v>
                </c:pt>
                <c:pt idx="148">
                  <c:v>1</c:v>
                </c:pt>
                <c:pt idx="149">
                  <c:v>6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3-44B5-AB88-3B5CA32E9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0385024"/>
        <c:axId val="130379136"/>
      </c:barChart>
      <c:lineChart>
        <c:grouping val="standard"/>
        <c:varyColors val="0"/>
        <c:ser>
          <c:idx val="0"/>
          <c:order val="0"/>
          <c:tx>
            <c:strRef>
              <c:f>'graph npi vs cases (4)'!$B$3</c:f>
              <c:strCache>
                <c:ptCount val="1"/>
                <c:pt idx="0">
                  <c:v>mask: (Meghalaya)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(4)'!$B$4:$B$155</c:f>
              <c:numCache>
                <c:formatCode>General</c:formatCode>
                <c:ptCount val="152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</c:v>
                </c:pt>
                <c:pt idx="6">
                  <c:v>0</c:v>
                </c:pt>
                <c:pt idx="7">
                  <c:v>44</c:v>
                </c:pt>
                <c:pt idx="8">
                  <c:v>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</c:v>
                </c:pt>
                <c:pt idx="13">
                  <c:v>18</c:v>
                </c:pt>
                <c:pt idx="14">
                  <c:v>22</c:v>
                </c:pt>
                <c:pt idx="15">
                  <c:v>0</c:v>
                </c:pt>
                <c:pt idx="16">
                  <c:v>0</c:v>
                </c:pt>
                <c:pt idx="17">
                  <c:v>23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20</c:v>
                </c:pt>
                <c:pt idx="27">
                  <c:v>21</c:v>
                </c:pt>
                <c:pt idx="28">
                  <c:v>0</c:v>
                </c:pt>
                <c:pt idx="29">
                  <c:v>21</c:v>
                </c:pt>
                <c:pt idx="30">
                  <c:v>21</c:v>
                </c:pt>
                <c:pt idx="31">
                  <c:v>23</c:v>
                </c:pt>
                <c:pt idx="32">
                  <c:v>0</c:v>
                </c:pt>
                <c:pt idx="33">
                  <c:v>20</c:v>
                </c:pt>
                <c:pt idx="34">
                  <c:v>21</c:v>
                </c:pt>
                <c:pt idx="35">
                  <c:v>20</c:v>
                </c:pt>
                <c:pt idx="36">
                  <c:v>21</c:v>
                </c:pt>
                <c:pt idx="37">
                  <c:v>0</c:v>
                </c:pt>
                <c:pt idx="38">
                  <c:v>20</c:v>
                </c:pt>
                <c:pt idx="39">
                  <c:v>0</c:v>
                </c:pt>
                <c:pt idx="40">
                  <c:v>20</c:v>
                </c:pt>
                <c:pt idx="41">
                  <c:v>17</c:v>
                </c:pt>
                <c:pt idx="42">
                  <c:v>20</c:v>
                </c:pt>
                <c:pt idx="43">
                  <c:v>18</c:v>
                </c:pt>
                <c:pt idx="44">
                  <c:v>20</c:v>
                </c:pt>
                <c:pt idx="45">
                  <c:v>0</c:v>
                </c:pt>
                <c:pt idx="46">
                  <c:v>24</c:v>
                </c:pt>
                <c:pt idx="47">
                  <c:v>19</c:v>
                </c:pt>
                <c:pt idx="48">
                  <c:v>18</c:v>
                </c:pt>
                <c:pt idx="49">
                  <c:v>18</c:v>
                </c:pt>
                <c:pt idx="50">
                  <c:v>17</c:v>
                </c:pt>
                <c:pt idx="51">
                  <c:v>18</c:v>
                </c:pt>
                <c:pt idx="52">
                  <c:v>0</c:v>
                </c:pt>
                <c:pt idx="53">
                  <c:v>20</c:v>
                </c:pt>
                <c:pt idx="54">
                  <c:v>17</c:v>
                </c:pt>
                <c:pt idx="55">
                  <c:v>17</c:v>
                </c:pt>
                <c:pt idx="56">
                  <c:v>18</c:v>
                </c:pt>
                <c:pt idx="57">
                  <c:v>23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1">
                  <c:v>39</c:v>
                </c:pt>
                <c:pt idx="62">
                  <c:v>37</c:v>
                </c:pt>
                <c:pt idx="63">
                  <c:v>59</c:v>
                </c:pt>
                <c:pt idx="64">
                  <c:v>36</c:v>
                </c:pt>
                <c:pt idx="65">
                  <c:v>46</c:v>
                </c:pt>
                <c:pt idx="66">
                  <c:v>51</c:v>
                </c:pt>
                <c:pt idx="67">
                  <c:v>39</c:v>
                </c:pt>
                <c:pt idx="68">
                  <c:v>79</c:v>
                </c:pt>
                <c:pt idx="69">
                  <c:v>26</c:v>
                </c:pt>
                <c:pt idx="70">
                  <c:v>0</c:v>
                </c:pt>
                <c:pt idx="71">
                  <c:v>26</c:v>
                </c:pt>
                <c:pt idx="72">
                  <c:v>26</c:v>
                </c:pt>
                <c:pt idx="73">
                  <c:v>29</c:v>
                </c:pt>
                <c:pt idx="74">
                  <c:v>38</c:v>
                </c:pt>
                <c:pt idx="75">
                  <c:v>58</c:v>
                </c:pt>
                <c:pt idx="76">
                  <c:v>43</c:v>
                </c:pt>
                <c:pt idx="77">
                  <c:v>47</c:v>
                </c:pt>
                <c:pt idx="78">
                  <c:v>44</c:v>
                </c:pt>
                <c:pt idx="79">
                  <c:v>27</c:v>
                </c:pt>
                <c:pt idx="80">
                  <c:v>56</c:v>
                </c:pt>
                <c:pt idx="81">
                  <c:v>35</c:v>
                </c:pt>
                <c:pt idx="82">
                  <c:v>31</c:v>
                </c:pt>
                <c:pt idx="83">
                  <c:v>35</c:v>
                </c:pt>
                <c:pt idx="84">
                  <c:v>30</c:v>
                </c:pt>
                <c:pt idx="85">
                  <c:v>62</c:v>
                </c:pt>
                <c:pt idx="86">
                  <c:v>60</c:v>
                </c:pt>
                <c:pt idx="87">
                  <c:v>30</c:v>
                </c:pt>
                <c:pt idx="88">
                  <c:v>40</c:v>
                </c:pt>
                <c:pt idx="89">
                  <c:v>20</c:v>
                </c:pt>
                <c:pt idx="90">
                  <c:v>30</c:v>
                </c:pt>
                <c:pt idx="91">
                  <c:v>18</c:v>
                </c:pt>
                <c:pt idx="92">
                  <c:v>19</c:v>
                </c:pt>
                <c:pt idx="93">
                  <c:v>20</c:v>
                </c:pt>
                <c:pt idx="94">
                  <c:v>41</c:v>
                </c:pt>
                <c:pt idx="95">
                  <c:v>32</c:v>
                </c:pt>
                <c:pt idx="96">
                  <c:v>29</c:v>
                </c:pt>
                <c:pt idx="97">
                  <c:v>71</c:v>
                </c:pt>
                <c:pt idx="98">
                  <c:v>40</c:v>
                </c:pt>
                <c:pt idx="99">
                  <c:v>40</c:v>
                </c:pt>
                <c:pt idx="100">
                  <c:v>19</c:v>
                </c:pt>
                <c:pt idx="101">
                  <c:v>20</c:v>
                </c:pt>
                <c:pt idx="102">
                  <c:v>21</c:v>
                </c:pt>
                <c:pt idx="103">
                  <c:v>29</c:v>
                </c:pt>
                <c:pt idx="104">
                  <c:v>39</c:v>
                </c:pt>
                <c:pt idx="105">
                  <c:v>19</c:v>
                </c:pt>
                <c:pt idx="106">
                  <c:v>20</c:v>
                </c:pt>
                <c:pt idx="107">
                  <c:v>30</c:v>
                </c:pt>
                <c:pt idx="108">
                  <c:v>42</c:v>
                </c:pt>
                <c:pt idx="109">
                  <c:v>41</c:v>
                </c:pt>
                <c:pt idx="110">
                  <c:v>21</c:v>
                </c:pt>
                <c:pt idx="111">
                  <c:v>47</c:v>
                </c:pt>
                <c:pt idx="112">
                  <c:v>46</c:v>
                </c:pt>
                <c:pt idx="113">
                  <c:v>29</c:v>
                </c:pt>
                <c:pt idx="114">
                  <c:v>31</c:v>
                </c:pt>
                <c:pt idx="115">
                  <c:v>22</c:v>
                </c:pt>
                <c:pt idx="116">
                  <c:v>21</c:v>
                </c:pt>
                <c:pt idx="117">
                  <c:v>31</c:v>
                </c:pt>
                <c:pt idx="118">
                  <c:v>40</c:v>
                </c:pt>
                <c:pt idx="119">
                  <c:v>19</c:v>
                </c:pt>
                <c:pt idx="120">
                  <c:v>16</c:v>
                </c:pt>
                <c:pt idx="121">
                  <c:v>20</c:v>
                </c:pt>
                <c:pt idx="122">
                  <c:v>42</c:v>
                </c:pt>
                <c:pt idx="123">
                  <c:v>28</c:v>
                </c:pt>
                <c:pt idx="124">
                  <c:v>29</c:v>
                </c:pt>
                <c:pt idx="125">
                  <c:v>17</c:v>
                </c:pt>
                <c:pt idx="126">
                  <c:v>19</c:v>
                </c:pt>
                <c:pt idx="127">
                  <c:v>20</c:v>
                </c:pt>
                <c:pt idx="128">
                  <c:v>32</c:v>
                </c:pt>
                <c:pt idx="129">
                  <c:v>40</c:v>
                </c:pt>
                <c:pt idx="130">
                  <c:v>27</c:v>
                </c:pt>
                <c:pt idx="131">
                  <c:v>39</c:v>
                </c:pt>
                <c:pt idx="132">
                  <c:v>20</c:v>
                </c:pt>
                <c:pt idx="133">
                  <c:v>29</c:v>
                </c:pt>
                <c:pt idx="134">
                  <c:v>20</c:v>
                </c:pt>
                <c:pt idx="135">
                  <c:v>61</c:v>
                </c:pt>
                <c:pt idx="136">
                  <c:v>22</c:v>
                </c:pt>
                <c:pt idx="137">
                  <c:v>20</c:v>
                </c:pt>
                <c:pt idx="138">
                  <c:v>40</c:v>
                </c:pt>
                <c:pt idx="139">
                  <c:v>43</c:v>
                </c:pt>
                <c:pt idx="140">
                  <c:v>37</c:v>
                </c:pt>
                <c:pt idx="141">
                  <c:v>20</c:v>
                </c:pt>
                <c:pt idx="142">
                  <c:v>46</c:v>
                </c:pt>
                <c:pt idx="143">
                  <c:v>32</c:v>
                </c:pt>
                <c:pt idx="144">
                  <c:v>42</c:v>
                </c:pt>
                <c:pt idx="145">
                  <c:v>20</c:v>
                </c:pt>
                <c:pt idx="146">
                  <c:v>56</c:v>
                </c:pt>
                <c:pt idx="147">
                  <c:v>21</c:v>
                </c:pt>
                <c:pt idx="148">
                  <c:v>34</c:v>
                </c:pt>
                <c:pt idx="149">
                  <c:v>63</c:v>
                </c:pt>
                <c:pt idx="150">
                  <c:v>30</c:v>
                </c:pt>
                <c:pt idx="151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F3-44B5-AB88-3B5CA32E9596}"/>
            </c:ext>
          </c:extLst>
        </c:ser>
        <c:ser>
          <c:idx val="1"/>
          <c:order val="1"/>
          <c:tx>
            <c:strRef>
              <c:f>'graph npi vs cases (4)'!$C$3</c:f>
              <c:strCache>
                <c:ptCount val="1"/>
                <c:pt idx="0">
                  <c:v>sanitizer: (Meghalaya)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(4)'!$C$4:$C$155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27</c:v>
                </c:pt>
                <c:pt idx="65">
                  <c:v>0</c:v>
                </c:pt>
                <c:pt idx="66">
                  <c:v>32</c:v>
                </c:pt>
                <c:pt idx="67">
                  <c:v>20</c:v>
                </c:pt>
                <c:pt idx="68">
                  <c:v>49</c:v>
                </c:pt>
                <c:pt idx="69">
                  <c:v>29</c:v>
                </c:pt>
                <c:pt idx="70">
                  <c:v>17</c:v>
                </c:pt>
                <c:pt idx="71">
                  <c:v>17</c:v>
                </c:pt>
                <c:pt idx="72">
                  <c:v>26</c:v>
                </c:pt>
                <c:pt idx="73">
                  <c:v>38</c:v>
                </c:pt>
                <c:pt idx="74">
                  <c:v>38</c:v>
                </c:pt>
                <c:pt idx="75">
                  <c:v>34</c:v>
                </c:pt>
                <c:pt idx="76">
                  <c:v>49</c:v>
                </c:pt>
                <c:pt idx="77">
                  <c:v>65</c:v>
                </c:pt>
                <c:pt idx="78">
                  <c:v>35</c:v>
                </c:pt>
                <c:pt idx="79">
                  <c:v>48</c:v>
                </c:pt>
                <c:pt idx="80">
                  <c:v>42</c:v>
                </c:pt>
                <c:pt idx="81">
                  <c:v>100</c:v>
                </c:pt>
                <c:pt idx="82">
                  <c:v>25</c:v>
                </c:pt>
                <c:pt idx="83">
                  <c:v>19</c:v>
                </c:pt>
                <c:pt idx="84">
                  <c:v>0</c:v>
                </c:pt>
                <c:pt idx="85">
                  <c:v>21</c:v>
                </c:pt>
                <c:pt idx="86">
                  <c:v>20</c:v>
                </c:pt>
                <c:pt idx="87">
                  <c:v>0</c:v>
                </c:pt>
                <c:pt idx="88">
                  <c:v>20</c:v>
                </c:pt>
                <c:pt idx="89">
                  <c:v>20</c:v>
                </c:pt>
                <c:pt idx="90">
                  <c:v>0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21</c:v>
                </c:pt>
                <c:pt idx="95">
                  <c:v>0</c:v>
                </c:pt>
                <c:pt idx="96">
                  <c:v>40</c:v>
                </c:pt>
                <c:pt idx="97">
                  <c:v>20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32</c:v>
                </c:pt>
                <c:pt idx="103">
                  <c:v>20</c:v>
                </c:pt>
                <c:pt idx="104">
                  <c:v>0</c:v>
                </c:pt>
                <c:pt idx="105">
                  <c:v>0</c:v>
                </c:pt>
                <c:pt idx="106">
                  <c:v>20</c:v>
                </c:pt>
                <c:pt idx="107">
                  <c:v>20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20</c:v>
                </c:pt>
                <c:pt idx="114">
                  <c:v>31</c:v>
                </c:pt>
                <c:pt idx="115">
                  <c:v>21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19</c:v>
                </c:pt>
                <c:pt idx="120">
                  <c:v>32</c:v>
                </c:pt>
                <c:pt idx="121">
                  <c:v>20</c:v>
                </c:pt>
                <c:pt idx="122">
                  <c:v>21</c:v>
                </c:pt>
                <c:pt idx="123">
                  <c:v>42</c:v>
                </c:pt>
                <c:pt idx="124">
                  <c:v>0</c:v>
                </c:pt>
                <c:pt idx="125">
                  <c:v>19</c:v>
                </c:pt>
                <c:pt idx="126">
                  <c:v>19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39</c:v>
                </c:pt>
                <c:pt idx="131">
                  <c:v>21</c:v>
                </c:pt>
                <c:pt idx="132">
                  <c:v>0</c:v>
                </c:pt>
                <c:pt idx="133">
                  <c:v>0</c:v>
                </c:pt>
                <c:pt idx="134">
                  <c:v>30</c:v>
                </c:pt>
                <c:pt idx="135">
                  <c:v>21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20</c:v>
                </c:pt>
                <c:pt idx="142">
                  <c:v>0</c:v>
                </c:pt>
                <c:pt idx="143">
                  <c:v>21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40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F3-44B5-AB88-3B5CA32E9596}"/>
            </c:ext>
          </c:extLst>
        </c:ser>
        <c:ser>
          <c:idx val="2"/>
          <c:order val="2"/>
          <c:tx>
            <c:strRef>
              <c:f>'graph npi vs cases (4)'!$D$3</c:f>
              <c:strCache>
                <c:ptCount val="1"/>
                <c:pt idx="0">
                  <c:v>Social distancing: (Meghalaya)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(4)'!$D$4:$D$155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17</c:v>
                </c:pt>
                <c:pt idx="77">
                  <c:v>0</c:v>
                </c:pt>
                <c:pt idx="78">
                  <c:v>0</c:v>
                </c:pt>
                <c:pt idx="79">
                  <c:v>35</c:v>
                </c:pt>
                <c:pt idx="80">
                  <c:v>20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19</c:v>
                </c:pt>
                <c:pt idx="90">
                  <c:v>0</c:v>
                </c:pt>
                <c:pt idx="91">
                  <c:v>18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18</c:v>
                </c:pt>
                <c:pt idx="106">
                  <c:v>0</c:v>
                </c:pt>
                <c:pt idx="107">
                  <c:v>20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40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20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18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F3-44B5-AB88-3B5CA32E9596}"/>
            </c:ext>
          </c:extLst>
        </c:ser>
        <c:ser>
          <c:idx val="3"/>
          <c:order val="3"/>
          <c:tx>
            <c:strRef>
              <c:f>'graph npi vs cases (4)'!$E$3</c:f>
              <c:strCache>
                <c:ptCount val="1"/>
                <c:pt idx="0">
                  <c:v>hand wash: (Meghalaya)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(4)'!$E$4:$E$155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19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17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19</c:v>
                </c:pt>
                <c:pt idx="143">
                  <c:v>22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F3-44B5-AB88-3B5CA32E9596}"/>
            </c:ext>
          </c:extLst>
        </c:ser>
        <c:ser>
          <c:idx val="4"/>
          <c:order val="4"/>
          <c:tx>
            <c:strRef>
              <c:f>'graph npi vs cases (4)'!$F$3</c:f>
              <c:strCache>
                <c:ptCount val="1"/>
                <c:pt idx="0">
                  <c:v>soap: (Meghalaya)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(4)'!$F$4:$F$155</c:f>
              <c:numCache>
                <c:formatCode>General</c:formatCode>
                <c:ptCount val="152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</c:v>
                </c:pt>
                <c:pt idx="9">
                  <c:v>0</c:v>
                </c:pt>
                <c:pt idx="10">
                  <c:v>25</c:v>
                </c:pt>
                <c:pt idx="11">
                  <c:v>0</c:v>
                </c:pt>
                <c:pt idx="12">
                  <c:v>23</c:v>
                </c:pt>
                <c:pt idx="13">
                  <c:v>0</c:v>
                </c:pt>
                <c:pt idx="14">
                  <c:v>24</c:v>
                </c:pt>
                <c:pt idx="15">
                  <c:v>0</c:v>
                </c:pt>
                <c:pt idx="16">
                  <c:v>21</c:v>
                </c:pt>
                <c:pt idx="17">
                  <c:v>0</c:v>
                </c:pt>
                <c:pt idx="18">
                  <c:v>27</c:v>
                </c:pt>
                <c:pt idx="19">
                  <c:v>0</c:v>
                </c:pt>
                <c:pt idx="20">
                  <c:v>0</c:v>
                </c:pt>
                <c:pt idx="21">
                  <c:v>21</c:v>
                </c:pt>
                <c:pt idx="22">
                  <c:v>22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20</c:v>
                </c:pt>
                <c:pt idx="41">
                  <c:v>16</c:v>
                </c:pt>
                <c:pt idx="42">
                  <c:v>20</c:v>
                </c:pt>
                <c:pt idx="43">
                  <c:v>19</c:v>
                </c:pt>
                <c:pt idx="44">
                  <c:v>0</c:v>
                </c:pt>
                <c:pt idx="45">
                  <c:v>0</c:v>
                </c:pt>
                <c:pt idx="46">
                  <c:v>49</c:v>
                </c:pt>
                <c:pt idx="47">
                  <c:v>0</c:v>
                </c:pt>
                <c:pt idx="48">
                  <c:v>18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18</c:v>
                </c:pt>
                <c:pt idx="69">
                  <c:v>20</c:v>
                </c:pt>
                <c:pt idx="70">
                  <c:v>0</c:v>
                </c:pt>
                <c:pt idx="71">
                  <c:v>18</c:v>
                </c:pt>
                <c:pt idx="72">
                  <c:v>0</c:v>
                </c:pt>
                <c:pt idx="73">
                  <c:v>19</c:v>
                </c:pt>
                <c:pt idx="74">
                  <c:v>0</c:v>
                </c:pt>
                <c:pt idx="75">
                  <c:v>17</c:v>
                </c:pt>
                <c:pt idx="76">
                  <c:v>0</c:v>
                </c:pt>
                <c:pt idx="77">
                  <c:v>17</c:v>
                </c:pt>
                <c:pt idx="78">
                  <c:v>0</c:v>
                </c:pt>
                <c:pt idx="79">
                  <c:v>18</c:v>
                </c:pt>
                <c:pt idx="80">
                  <c:v>0</c:v>
                </c:pt>
                <c:pt idx="81">
                  <c:v>0</c:v>
                </c:pt>
                <c:pt idx="82">
                  <c:v>17</c:v>
                </c:pt>
                <c:pt idx="83">
                  <c:v>19</c:v>
                </c:pt>
                <c:pt idx="84">
                  <c:v>21</c:v>
                </c:pt>
                <c:pt idx="85">
                  <c:v>20</c:v>
                </c:pt>
                <c:pt idx="86">
                  <c:v>40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19</c:v>
                </c:pt>
                <c:pt idx="92">
                  <c:v>19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19</c:v>
                </c:pt>
                <c:pt idx="97">
                  <c:v>0</c:v>
                </c:pt>
                <c:pt idx="98">
                  <c:v>20</c:v>
                </c:pt>
                <c:pt idx="99">
                  <c:v>20</c:v>
                </c:pt>
                <c:pt idx="100">
                  <c:v>0</c:v>
                </c:pt>
                <c:pt idx="101">
                  <c:v>22</c:v>
                </c:pt>
                <c:pt idx="102">
                  <c:v>0</c:v>
                </c:pt>
                <c:pt idx="103">
                  <c:v>39</c:v>
                </c:pt>
                <c:pt idx="104">
                  <c:v>0</c:v>
                </c:pt>
                <c:pt idx="105">
                  <c:v>19</c:v>
                </c:pt>
                <c:pt idx="106">
                  <c:v>0</c:v>
                </c:pt>
                <c:pt idx="107">
                  <c:v>21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20</c:v>
                </c:pt>
                <c:pt idx="114">
                  <c:v>0</c:v>
                </c:pt>
                <c:pt idx="115">
                  <c:v>0</c:v>
                </c:pt>
                <c:pt idx="116">
                  <c:v>22</c:v>
                </c:pt>
                <c:pt idx="117">
                  <c:v>0</c:v>
                </c:pt>
                <c:pt idx="118">
                  <c:v>20</c:v>
                </c:pt>
                <c:pt idx="119">
                  <c:v>0</c:v>
                </c:pt>
                <c:pt idx="120">
                  <c:v>0</c:v>
                </c:pt>
                <c:pt idx="121">
                  <c:v>20</c:v>
                </c:pt>
                <c:pt idx="122">
                  <c:v>20</c:v>
                </c:pt>
                <c:pt idx="123">
                  <c:v>0</c:v>
                </c:pt>
                <c:pt idx="124">
                  <c:v>19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19</c:v>
                </c:pt>
                <c:pt idx="140">
                  <c:v>19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20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F3-44B5-AB88-3B5CA32E9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376064"/>
        <c:axId val="130377600"/>
      </c:lineChart>
      <c:dateAx>
        <c:axId val="13037606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77600"/>
        <c:crosses val="autoZero"/>
        <c:auto val="1"/>
        <c:lblOffset val="100"/>
        <c:baseTimeUnit val="days"/>
      </c:dateAx>
      <c:valAx>
        <c:axId val="13037760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76064"/>
        <c:crosses val="autoZero"/>
        <c:crossBetween val="between"/>
      </c:valAx>
      <c:valAx>
        <c:axId val="1303791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85024"/>
        <c:crosses val="max"/>
        <c:crossBetween val="between"/>
      </c:valAx>
      <c:dateAx>
        <c:axId val="13038502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3037913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'graph npi vs testing (2)'!$G$3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npi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(2)'!$G$4:$G$155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65</c:v>
                </c:pt>
                <c:pt idx="108">
                  <c:v>121</c:v>
                </c:pt>
                <c:pt idx="109">
                  <c:v>28</c:v>
                </c:pt>
                <c:pt idx="110">
                  <c:v>72</c:v>
                </c:pt>
                <c:pt idx="111">
                  <c:v>95</c:v>
                </c:pt>
                <c:pt idx="112">
                  <c:v>113</c:v>
                </c:pt>
                <c:pt idx="113">
                  <c:v>63</c:v>
                </c:pt>
                <c:pt idx="114">
                  <c:v>21</c:v>
                </c:pt>
                <c:pt idx="115">
                  <c:v>39</c:v>
                </c:pt>
                <c:pt idx="116">
                  <c:v>0</c:v>
                </c:pt>
                <c:pt idx="117">
                  <c:v>0</c:v>
                </c:pt>
                <c:pt idx="118">
                  <c:v>128</c:v>
                </c:pt>
                <c:pt idx="119">
                  <c:v>15</c:v>
                </c:pt>
                <c:pt idx="120">
                  <c:v>198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60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193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208</c:v>
                </c:pt>
                <c:pt idx="140">
                  <c:v>315</c:v>
                </c:pt>
                <c:pt idx="141">
                  <c:v>132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B-4A33-96A2-1CBAA1436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8131712"/>
        <c:axId val="138130176"/>
      </c:barChart>
      <c:lineChart>
        <c:grouping val="standard"/>
        <c:varyColors val="0"/>
        <c:ser>
          <c:idx val="0"/>
          <c:order val="0"/>
          <c:tx>
            <c:strRef>
              <c:f>'graph npi vs testing (2)'!$B$3</c:f>
              <c:strCache>
                <c:ptCount val="1"/>
                <c:pt idx="0">
                  <c:v>mask: (Meghalaya)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(2)'!$B$4:$B$155</c:f>
              <c:numCache>
                <c:formatCode>General</c:formatCode>
                <c:ptCount val="152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22</c:v>
                </c:pt>
                <c:pt idx="6">
                  <c:v>0</c:v>
                </c:pt>
                <c:pt idx="7">
                  <c:v>44</c:v>
                </c:pt>
                <c:pt idx="8">
                  <c:v>43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</c:v>
                </c:pt>
                <c:pt idx="13">
                  <c:v>18</c:v>
                </c:pt>
                <c:pt idx="14">
                  <c:v>22</c:v>
                </c:pt>
                <c:pt idx="15">
                  <c:v>0</c:v>
                </c:pt>
                <c:pt idx="16">
                  <c:v>0</c:v>
                </c:pt>
                <c:pt idx="17">
                  <c:v>23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22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20</c:v>
                </c:pt>
                <c:pt idx="27">
                  <c:v>21</c:v>
                </c:pt>
                <c:pt idx="28">
                  <c:v>0</c:v>
                </c:pt>
                <c:pt idx="29">
                  <c:v>21</c:v>
                </c:pt>
                <c:pt idx="30">
                  <c:v>21</c:v>
                </c:pt>
                <c:pt idx="31">
                  <c:v>23</c:v>
                </c:pt>
                <c:pt idx="32">
                  <c:v>0</c:v>
                </c:pt>
                <c:pt idx="33">
                  <c:v>20</c:v>
                </c:pt>
                <c:pt idx="34">
                  <c:v>21</c:v>
                </c:pt>
                <c:pt idx="35">
                  <c:v>20</c:v>
                </c:pt>
                <c:pt idx="36">
                  <c:v>21</c:v>
                </c:pt>
                <c:pt idx="37">
                  <c:v>0</c:v>
                </c:pt>
                <c:pt idx="38">
                  <c:v>20</c:v>
                </c:pt>
                <c:pt idx="39">
                  <c:v>0</c:v>
                </c:pt>
                <c:pt idx="40">
                  <c:v>20</c:v>
                </c:pt>
                <c:pt idx="41">
                  <c:v>17</c:v>
                </c:pt>
                <c:pt idx="42">
                  <c:v>20</c:v>
                </c:pt>
                <c:pt idx="43">
                  <c:v>18</c:v>
                </c:pt>
                <c:pt idx="44">
                  <c:v>20</c:v>
                </c:pt>
                <c:pt idx="45">
                  <c:v>0</c:v>
                </c:pt>
                <c:pt idx="46">
                  <c:v>24</c:v>
                </c:pt>
                <c:pt idx="47">
                  <c:v>19</c:v>
                </c:pt>
                <c:pt idx="48">
                  <c:v>18</c:v>
                </c:pt>
                <c:pt idx="49">
                  <c:v>18</c:v>
                </c:pt>
                <c:pt idx="50">
                  <c:v>17</c:v>
                </c:pt>
                <c:pt idx="51">
                  <c:v>18</c:v>
                </c:pt>
                <c:pt idx="52">
                  <c:v>0</c:v>
                </c:pt>
                <c:pt idx="53">
                  <c:v>20</c:v>
                </c:pt>
                <c:pt idx="54">
                  <c:v>17</c:v>
                </c:pt>
                <c:pt idx="55">
                  <c:v>17</c:v>
                </c:pt>
                <c:pt idx="56">
                  <c:v>18</c:v>
                </c:pt>
                <c:pt idx="57">
                  <c:v>23</c:v>
                </c:pt>
                <c:pt idx="58">
                  <c:v>37</c:v>
                </c:pt>
                <c:pt idx="59">
                  <c:v>0</c:v>
                </c:pt>
                <c:pt idx="60">
                  <c:v>0</c:v>
                </c:pt>
                <c:pt idx="61">
                  <c:v>39</c:v>
                </c:pt>
                <c:pt idx="62">
                  <c:v>37</c:v>
                </c:pt>
                <c:pt idx="63">
                  <c:v>59</c:v>
                </c:pt>
                <c:pt idx="64">
                  <c:v>36</c:v>
                </c:pt>
                <c:pt idx="65">
                  <c:v>46</c:v>
                </c:pt>
                <c:pt idx="66">
                  <c:v>51</c:v>
                </c:pt>
                <c:pt idx="67">
                  <c:v>39</c:v>
                </c:pt>
                <c:pt idx="68">
                  <c:v>79</c:v>
                </c:pt>
                <c:pt idx="69">
                  <c:v>26</c:v>
                </c:pt>
                <c:pt idx="70">
                  <c:v>0</c:v>
                </c:pt>
                <c:pt idx="71">
                  <c:v>26</c:v>
                </c:pt>
                <c:pt idx="72">
                  <c:v>26</c:v>
                </c:pt>
                <c:pt idx="73">
                  <c:v>29</c:v>
                </c:pt>
                <c:pt idx="74">
                  <c:v>38</c:v>
                </c:pt>
                <c:pt idx="75">
                  <c:v>58</c:v>
                </c:pt>
                <c:pt idx="76">
                  <c:v>43</c:v>
                </c:pt>
                <c:pt idx="77">
                  <c:v>47</c:v>
                </c:pt>
                <c:pt idx="78">
                  <c:v>44</c:v>
                </c:pt>
                <c:pt idx="79">
                  <c:v>27</c:v>
                </c:pt>
                <c:pt idx="80">
                  <c:v>56</c:v>
                </c:pt>
                <c:pt idx="81">
                  <c:v>35</c:v>
                </c:pt>
                <c:pt idx="82">
                  <c:v>31</c:v>
                </c:pt>
                <c:pt idx="83">
                  <c:v>35</c:v>
                </c:pt>
                <c:pt idx="84">
                  <c:v>30</c:v>
                </c:pt>
                <c:pt idx="85">
                  <c:v>62</c:v>
                </c:pt>
                <c:pt idx="86">
                  <c:v>60</c:v>
                </c:pt>
                <c:pt idx="87">
                  <c:v>30</c:v>
                </c:pt>
                <c:pt idx="88">
                  <c:v>40</c:v>
                </c:pt>
                <c:pt idx="89">
                  <c:v>20</c:v>
                </c:pt>
                <c:pt idx="90">
                  <c:v>30</c:v>
                </c:pt>
                <c:pt idx="91">
                  <c:v>18</c:v>
                </c:pt>
                <c:pt idx="92">
                  <c:v>19</c:v>
                </c:pt>
                <c:pt idx="93">
                  <c:v>20</c:v>
                </c:pt>
                <c:pt idx="94">
                  <c:v>41</c:v>
                </c:pt>
                <c:pt idx="95">
                  <c:v>32</c:v>
                </c:pt>
                <c:pt idx="96">
                  <c:v>29</c:v>
                </c:pt>
                <c:pt idx="97">
                  <c:v>71</c:v>
                </c:pt>
                <c:pt idx="98">
                  <c:v>40</c:v>
                </c:pt>
                <c:pt idx="99">
                  <c:v>40</c:v>
                </c:pt>
                <c:pt idx="100">
                  <c:v>19</c:v>
                </c:pt>
                <c:pt idx="101">
                  <c:v>20</c:v>
                </c:pt>
                <c:pt idx="102">
                  <c:v>21</c:v>
                </c:pt>
                <c:pt idx="103">
                  <c:v>29</c:v>
                </c:pt>
                <c:pt idx="104">
                  <c:v>39</c:v>
                </c:pt>
                <c:pt idx="105">
                  <c:v>19</c:v>
                </c:pt>
                <c:pt idx="106">
                  <c:v>20</c:v>
                </c:pt>
                <c:pt idx="107">
                  <c:v>30</c:v>
                </c:pt>
                <c:pt idx="108">
                  <c:v>42</c:v>
                </c:pt>
                <c:pt idx="109">
                  <c:v>41</c:v>
                </c:pt>
                <c:pt idx="110">
                  <c:v>21</c:v>
                </c:pt>
                <c:pt idx="111">
                  <c:v>47</c:v>
                </c:pt>
                <c:pt idx="112">
                  <c:v>46</c:v>
                </c:pt>
                <c:pt idx="113">
                  <c:v>29</c:v>
                </c:pt>
                <c:pt idx="114">
                  <c:v>31</c:v>
                </c:pt>
                <c:pt idx="115">
                  <c:v>22</c:v>
                </c:pt>
                <c:pt idx="116">
                  <c:v>21</c:v>
                </c:pt>
                <c:pt idx="117">
                  <c:v>31</c:v>
                </c:pt>
                <c:pt idx="118">
                  <c:v>40</c:v>
                </c:pt>
                <c:pt idx="119">
                  <c:v>19</c:v>
                </c:pt>
                <c:pt idx="120">
                  <c:v>16</c:v>
                </c:pt>
                <c:pt idx="121">
                  <c:v>20</c:v>
                </c:pt>
                <c:pt idx="122">
                  <c:v>42</c:v>
                </c:pt>
                <c:pt idx="123">
                  <c:v>28</c:v>
                </c:pt>
                <c:pt idx="124">
                  <c:v>29</c:v>
                </c:pt>
                <c:pt idx="125">
                  <c:v>17</c:v>
                </c:pt>
                <c:pt idx="126">
                  <c:v>19</c:v>
                </c:pt>
                <c:pt idx="127">
                  <c:v>20</c:v>
                </c:pt>
                <c:pt idx="128">
                  <c:v>32</c:v>
                </c:pt>
                <c:pt idx="129">
                  <c:v>40</c:v>
                </c:pt>
                <c:pt idx="130">
                  <c:v>27</c:v>
                </c:pt>
                <c:pt idx="131">
                  <c:v>39</c:v>
                </c:pt>
                <c:pt idx="132">
                  <c:v>20</c:v>
                </c:pt>
                <c:pt idx="133">
                  <c:v>29</c:v>
                </c:pt>
                <c:pt idx="134">
                  <c:v>20</c:v>
                </c:pt>
                <c:pt idx="135">
                  <c:v>61</c:v>
                </c:pt>
                <c:pt idx="136">
                  <c:v>22</c:v>
                </c:pt>
                <c:pt idx="137">
                  <c:v>20</c:v>
                </c:pt>
                <c:pt idx="138">
                  <c:v>40</c:v>
                </c:pt>
                <c:pt idx="139">
                  <c:v>43</c:v>
                </c:pt>
                <c:pt idx="140">
                  <c:v>37</c:v>
                </c:pt>
                <c:pt idx="141">
                  <c:v>20</c:v>
                </c:pt>
                <c:pt idx="142">
                  <c:v>46</c:v>
                </c:pt>
                <c:pt idx="143">
                  <c:v>32</c:v>
                </c:pt>
                <c:pt idx="144">
                  <c:v>42</c:v>
                </c:pt>
                <c:pt idx="145">
                  <c:v>20</c:v>
                </c:pt>
                <c:pt idx="146">
                  <c:v>56</c:v>
                </c:pt>
                <c:pt idx="147">
                  <c:v>21</c:v>
                </c:pt>
                <c:pt idx="148">
                  <c:v>34</c:v>
                </c:pt>
                <c:pt idx="149">
                  <c:v>63</c:v>
                </c:pt>
                <c:pt idx="150">
                  <c:v>30</c:v>
                </c:pt>
                <c:pt idx="151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AB-4A33-96A2-1CBAA1436DB9}"/>
            </c:ext>
          </c:extLst>
        </c:ser>
        <c:ser>
          <c:idx val="1"/>
          <c:order val="1"/>
          <c:tx>
            <c:strRef>
              <c:f>'graph npi vs testing (2)'!$C$3</c:f>
              <c:strCache>
                <c:ptCount val="1"/>
                <c:pt idx="0">
                  <c:v>sanitizer: (Meghalaya)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(2)'!$C$4:$C$155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23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27</c:v>
                </c:pt>
                <c:pt idx="65">
                  <c:v>0</c:v>
                </c:pt>
                <c:pt idx="66">
                  <c:v>32</c:v>
                </c:pt>
                <c:pt idx="67">
                  <c:v>20</c:v>
                </c:pt>
                <c:pt idx="68">
                  <c:v>49</c:v>
                </c:pt>
                <c:pt idx="69">
                  <c:v>29</c:v>
                </c:pt>
                <c:pt idx="70">
                  <c:v>17</c:v>
                </c:pt>
                <c:pt idx="71">
                  <c:v>17</c:v>
                </c:pt>
                <c:pt idx="72">
                  <c:v>26</c:v>
                </c:pt>
                <c:pt idx="73">
                  <c:v>38</c:v>
                </c:pt>
                <c:pt idx="74">
                  <c:v>38</c:v>
                </c:pt>
                <c:pt idx="75">
                  <c:v>34</c:v>
                </c:pt>
                <c:pt idx="76">
                  <c:v>49</c:v>
                </c:pt>
                <c:pt idx="77">
                  <c:v>65</c:v>
                </c:pt>
                <c:pt idx="78">
                  <c:v>35</c:v>
                </c:pt>
                <c:pt idx="79">
                  <c:v>48</c:v>
                </c:pt>
                <c:pt idx="80">
                  <c:v>42</c:v>
                </c:pt>
                <c:pt idx="81">
                  <c:v>100</c:v>
                </c:pt>
                <c:pt idx="82">
                  <c:v>25</c:v>
                </c:pt>
                <c:pt idx="83">
                  <c:v>19</c:v>
                </c:pt>
                <c:pt idx="84">
                  <c:v>0</c:v>
                </c:pt>
                <c:pt idx="85">
                  <c:v>21</c:v>
                </c:pt>
                <c:pt idx="86">
                  <c:v>20</c:v>
                </c:pt>
                <c:pt idx="87">
                  <c:v>0</c:v>
                </c:pt>
                <c:pt idx="88">
                  <c:v>20</c:v>
                </c:pt>
                <c:pt idx="89">
                  <c:v>20</c:v>
                </c:pt>
                <c:pt idx="90">
                  <c:v>0</c:v>
                </c:pt>
                <c:pt idx="91">
                  <c:v>19</c:v>
                </c:pt>
                <c:pt idx="92">
                  <c:v>20</c:v>
                </c:pt>
                <c:pt idx="93">
                  <c:v>21</c:v>
                </c:pt>
                <c:pt idx="94">
                  <c:v>21</c:v>
                </c:pt>
                <c:pt idx="95">
                  <c:v>0</c:v>
                </c:pt>
                <c:pt idx="96">
                  <c:v>40</c:v>
                </c:pt>
                <c:pt idx="97">
                  <c:v>20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32</c:v>
                </c:pt>
                <c:pt idx="103">
                  <c:v>20</c:v>
                </c:pt>
                <c:pt idx="104">
                  <c:v>0</c:v>
                </c:pt>
                <c:pt idx="105">
                  <c:v>0</c:v>
                </c:pt>
                <c:pt idx="106">
                  <c:v>20</c:v>
                </c:pt>
                <c:pt idx="107">
                  <c:v>20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20</c:v>
                </c:pt>
                <c:pt idx="114">
                  <c:v>31</c:v>
                </c:pt>
                <c:pt idx="115">
                  <c:v>21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19</c:v>
                </c:pt>
                <c:pt idx="120">
                  <c:v>32</c:v>
                </c:pt>
                <c:pt idx="121">
                  <c:v>20</c:v>
                </c:pt>
                <c:pt idx="122">
                  <c:v>21</c:v>
                </c:pt>
                <c:pt idx="123">
                  <c:v>42</c:v>
                </c:pt>
                <c:pt idx="124">
                  <c:v>0</c:v>
                </c:pt>
                <c:pt idx="125">
                  <c:v>19</c:v>
                </c:pt>
                <c:pt idx="126">
                  <c:v>19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39</c:v>
                </c:pt>
                <c:pt idx="131">
                  <c:v>21</c:v>
                </c:pt>
                <c:pt idx="132">
                  <c:v>0</c:v>
                </c:pt>
                <c:pt idx="133">
                  <c:v>0</c:v>
                </c:pt>
                <c:pt idx="134">
                  <c:v>30</c:v>
                </c:pt>
                <c:pt idx="135">
                  <c:v>21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20</c:v>
                </c:pt>
                <c:pt idx="142">
                  <c:v>0</c:v>
                </c:pt>
                <c:pt idx="143">
                  <c:v>21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40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AB-4A33-96A2-1CBAA1436DB9}"/>
            </c:ext>
          </c:extLst>
        </c:ser>
        <c:ser>
          <c:idx val="2"/>
          <c:order val="2"/>
          <c:tx>
            <c:strRef>
              <c:f>'graph npi vs testing (2)'!$D$3</c:f>
              <c:strCache>
                <c:ptCount val="1"/>
                <c:pt idx="0">
                  <c:v>Social distancing: (Meghalaya)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(2)'!$D$4:$D$155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17</c:v>
                </c:pt>
                <c:pt idx="77">
                  <c:v>0</c:v>
                </c:pt>
                <c:pt idx="78">
                  <c:v>0</c:v>
                </c:pt>
                <c:pt idx="79">
                  <c:v>35</c:v>
                </c:pt>
                <c:pt idx="80">
                  <c:v>20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19</c:v>
                </c:pt>
                <c:pt idx="90">
                  <c:v>0</c:v>
                </c:pt>
                <c:pt idx="91">
                  <c:v>18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18</c:v>
                </c:pt>
                <c:pt idx="106">
                  <c:v>0</c:v>
                </c:pt>
                <c:pt idx="107">
                  <c:v>20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40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20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18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AB-4A33-96A2-1CBAA1436DB9}"/>
            </c:ext>
          </c:extLst>
        </c:ser>
        <c:ser>
          <c:idx val="3"/>
          <c:order val="3"/>
          <c:tx>
            <c:strRef>
              <c:f>'graph npi vs testing (2)'!$E$3</c:f>
              <c:strCache>
                <c:ptCount val="1"/>
                <c:pt idx="0">
                  <c:v>hand wash: (Meghalaya)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(2)'!$E$4:$E$155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20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19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17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20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22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19</c:v>
                </c:pt>
                <c:pt idx="143">
                  <c:v>22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EAB-4A33-96A2-1CBAA1436DB9}"/>
            </c:ext>
          </c:extLst>
        </c:ser>
        <c:ser>
          <c:idx val="4"/>
          <c:order val="4"/>
          <c:tx>
            <c:strRef>
              <c:f>'graph npi vs testing (2)'!$F$3</c:f>
              <c:strCache>
                <c:ptCount val="1"/>
                <c:pt idx="0">
                  <c:v>soap: (Meghalaya)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(2)'!$F$4:$F$155</c:f>
              <c:numCache>
                <c:formatCode>General</c:formatCode>
                <c:ptCount val="152"/>
                <c:pt idx="0">
                  <c:v>33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</c:v>
                </c:pt>
                <c:pt idx="9">
                  <c:v>0</c:v>
                </c:pt>
                <c:pt idx="10">
                  <c:v>25</c:v>
                </c:pt>
                <c:pt idx="11">
                  <c:v>0</c:v>
                </c:pt>
                <c:pt idx="12">
                  <c:v>23</c:v>
                </c:pt>
                <c:pt idx="13">
                  <c:v>0</c:v>
                </c:pt>
                <c:pt idx="14">
                  <c:v>24</c:v>
                </c:pt>
                <c:pt idx="15">
                  <c:v>0</c:v>
                </c:pt>
                <c:pt idx="16">
                  <c:v>21</c:v>
                </c:pt>
                <c:pt idx="17">
                  <c:v>0</c:v>
                </c:pt>
                <c:pt idx="18">
                  <c:v>27</c:v>
                </c:pt>
                <c:pt idx="19">
                  <c:v>0</c:v>
                </c:pt>
                <c:pt idx="20">
                  <c:v>0</c:v>
                </c:pt>
                <c:pt idx="21">
                  <c:v>21</c:v>
                </c:pt>
                <c:pt idx="22">
                  <c:v>22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23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20</c:v>
                </c:pt>
                <c:pt idx="41">
                  <c:v>16</c:v>
                </c:pt>
                <c:pt idx="42">
                  <c:v>20</c:v>
                </c:pt>
                <c:pt idx="43">
                  <c:v>19</c:v>
                </c:pt>
                <c:pt idx="44">
                  <c:v>0</c:v>
                </c:pt>
                <c:pt idx="45">
                  <c:v>0</c:v>
                </c:pt>
                <c:pt idx="46">
                  <c:v>49</c:v>
                </c:pt>
                <c:pt idx="47">
                  <c:v>0</c:v>
                </c:pt>
                <c:pt idx="48">
                  <c:v>18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18</c:v>
                </c:pt>
                <c:pt idx="69">
                  <c:v>20</c:v>
                </c:pt>
                <c:pt idx="70">
                  <c:v>0</c:v>
                </c:pt>
                <c:pt idx="71">
                  <c:v>18</c:v>
                </c:pt>
                <c:pt idx="72">
                  <c:v>0</c:v>
                </c:pt>
                <c:pt idx="73">
                  <c:v>19</c:v>
                </c:pt>
                <c:pt idx="74">
                  <c:v>0</c:v>
                </c:pt>
                <c:pt idx="75">
                  <c:v>17</c:v>
                </c:pt>
                <c:pt idx="76">
                  <c:v>0</c:v>
                </c:pt>
                <c:pt idx="77">
                  <c:v>17</c:v>
                </c:pt>
                <c:pt idx="78">
                  <c:v>0</c:v>
                </c:pt>
                <c:pt idx="79">
                  <c:v>18</c:v>
                </c:pt>
                <c:pt idx="80">
                  <c:v>0</c:v>
                </c:pt>
                <c:pt idx="81">
                  <c:v>0</c:v>
                </c:pt>
                <c:pt idx="82">
                  <c:v>17</c:v>
                </c:pt>
                <c:pt idx="83">
                  <c:v>19</c:v>
                </c:pt>
                <c:pt idx="84">
                  <c:v>21</c:v>
                </c:pt>
                <c:pt idx="85">
                  <c:v>20</c:v>
                </c:pt>
                <c:pt idx="86">
                  <c:v>40</c:v>
                </c:pt>
                <c:pt idx="87">
                  <c:v>20</c:v>
                </c:pt>
                <c:pt idx="88">
                  <c:v>20</c:v>
                </c:pt>
                <c:pt idx="89">
                  <c:v>20</c:v>
                </c:pt>
                <c:pt idx="90">
                  <c:v>20</c:v>
                </c:pt>
                <c:pt idx="91">
                  <c:v>19</c:v>
                </c:pt>
                <c:pt idx="92">
                  <c:v>19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19</c:v>
                </c:pt>
                <c:pt idx="97">
                  <c:v>0</c:v>
                </c:pt>
                <c:pt idx="98">
                  <c:v>20</c:v>
                </c:pt>
                <c:pt idx="99">
                  <c:v>20</c:v>
                </c:pt>
                <c:pt idx="100">
                  <c:v>0</c:v>
                </c:pt>
                <c:pt idx="101">
                  <c:v>22</c:v>
                </c:pt>
                <c:pt idx="102">
                  <c:v>0</c:v>
                </c:pt>
                <c:pt idx="103">
                  <c:v>39</c:v>
                </c:pt>
                <c:pt idx="104">
                  <c:v>0</c:v>
                </c:pt>
                <c:pt idx="105">
                  <c:v>19</c:v>
                </c:pt>
                <c:pt idx="106">
                  <c:v>0</c:v>
                </c:pt>
                <c:pt idx="107">
                  <c:v>21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20</c:v>
                </c:pt>
                <c:pt idx="114">
                  <c:v>0</c:v>
                </c:pt>
                <c:pt idx="115">
                  <c:v>0</c:v>
                </c:pt>
                <c:pt idx="116">
                  <c:v>22</c:v>
                </c:pt>
                <c:pt idx="117">
                  <c:v>0</c:v>
                </c:pt>
                <c:pt idx="118">
                  <c:v>20</c:v>
                </c:pt>
                <c:pt idx="119">
                  <c:v>0</c:v>
                </c:pt>
                <c:pt idx="120">
                  <c:v>0</c:v>
                </c:pt>
                <c:pt idx="121">
                  <c:v>20</c:v>
                </c:pt>
                <c:pt idx="122">
                  <c:v>20</c:v>
                </c:pt>
                <c:pt idx="123">
                  <c:v>0</c:v>
                </c:pt>
                <c:pt idx="124">
                  <c:v>19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19</c:v>
                </c:pt>
                <c:pt idx="140">
                  <c:v>19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20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AB-4A33-96A2-1CBAA1436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14560"/>
        <c:axId val="138116096"/>
      </c:lineChart>
      <c:dateAx>
        <c:axId val="13811456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16096"/>
        <c:crosses val="autoZero"/>
        <c:auto val="1"/>
        <c:lblOffset val="100"/>
        <c:baseTimeUnit val="days"/>
      </c:dateAx>
      <c:valAx>
        <c:axId val="138116096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14560"/>
        <c:crosses val="autoZero"/>
        <c:crossBetween val="between"/>
      </c:valAx>
      <c:valAx>
        <c:axId val="1381301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8131712"/>
        <c:crosses val="max"/>
        <c:crossBetween val="between"/>
      </c:valAx>
      <c:dateAx>
        <c:axId val="13813171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381301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(48)'!$M$7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(48)'!$M$8:$M$22</c:f>
              <c:numCache>
                <c:formatCode>General</c:formatCode>
                <c:ptCount val="15"/>
                <c:pt idx="0">
                  <c:v>0.37185624386660149</c:v>
                </c:pt>
                <c:pt idx="1">
                  <c:v>0.36404474147552146</c:v>
                </c:pt>
                <c:pt idx="2">
                  <c:v>0.33128487192677841</c:v>
                </c:pt>
                <c:pt idx="3">
                  <c:v>0.33272024248780896</c:v>
                </c:pt>
                <c:pt idx="4">
                  <c:v>0.32721639838331429</c:v>
                </c:pt>
                <c:pt idx="5">
                  <c:v>0.32911836973521502</c:v>
                </c:pt>
                <c:pt idx="6">
                  <c:v>0.32087926779385478</c:v>
                </c:pt>
                <c:pt idx="7">
                  <c:v>0.31614800223122541</c:v>
                </c:pt>
                <c:pt idx="8">
                  <c:v>0.29830972695595193</c:v>
                </c:pt>
                <c:pt idx="9">
                  <c:v>0.30833148488894269</c:v>
                </c:pt>
                <c:pt idx="10">
                  <c:v>0.31231856963370469</c:v>
                </c:pt>
                <c:pt idx="11">
                  <c:v>0.31060330478869597</c:v>
                </c:pt>
                <c:pt idx="12">
                  <c:v>0.30314232994849816</c:v>
                </c:pt>
                <c:pt idx="13">
                  <c:v>0.29599989738193133</c:v>
                </c:pt>
                <c:pt idx="14">
                  <c:v>0.28224088517205126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48-487C-A311-26CB66F64BAC}"/>
            </c:ext>
          </c:extLst>
        </c:ser>
        <c:ser>
          <c:idx val="1"/>
          <c:order val="1"/>
          <c:tx>
            <c:strRef>
              <c:f>'multiTimeline (48)'!$N$7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(48)'!$N$8:$N$22</c:f>
              <c:numCache>
                <c:formatCode>General</c:formatCode>
                <c:ptCount val="15"/>
                <c:pt idx="0">
                  <c:v>0.20841076367355946</c:v>
                </c:pt>
                <c:pt idx="1">
                  <c:v>0.20225446920535262</c:v>
                </c:pt>
                <c:pt idx="2">
                  <c:v>0.20581314211298427</c:v>
                </c:pt>
                <c:pt idx="3">
                  <c:v>0.2099318981182417</c:v>
                </c:pt>
                <c:pt idx="4">
                  <c:v>0.21668775955741357</c:v>
                </c:pt>
                <c:pt idx="5">
                  <c:v>0.20377576820432922</c:v>
                </c:pt>
                <c:pt idx="6">
                  <c:v>0.20107669355940722</c:v>
                </c:pt>
                <c:pt idx="7">
                  <c:v>0.19435818568646013</c:v>
                </c:pt>
                <c:pt idx="8">
                  <c:v>0.18497008982235161</c:v>
                </c:pt>
                <c:pt idx="9">
                  <c:v>0.18899381809695745</c:v>
                </c:pt>
                <c:pt idx="10">
                  <c:v>0.19393056201143641</c:v>
                </c:pt>
                <c:pt idx="11">
                  <c:v>0.18436641593201486</c:v>
                </c:pt>
                <c:pt idx="12">
                  <c:v>0.17356813504990468</c:v>
                </c:pt>
                <c:pt idx="13">
                  <c:v>0.1810247561016006</c:v>
                </c:pt>
                <c:pt idx="14">
                  <c:v>0.17711588029149647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48-487C-A311-26CB66F64BAC}"/>
            </c:ext>
          </c:extLst>
        </c:ser>
        <c:ser>
          <c:idx val="2"/>
          <c:order val="2"/>
          <c:tx>
            <c:strRef>
              <c:f>'multiTimeline (48)'!$O$7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(48)'!$O$8:$O$22</c:f>
              <c:numCache>
                <c:formatCode>General</c:formatCode>
                <c:ptCount val="15"/>
                <c:pt idx="0">
                  <c:v>0.53634056726607027</c:v>
                </c:pt>
                <c:pt idx="1">
                  <c:v>0.57925653223601059</c:v>
                </c:pt>
                <c:pt idx="2">
                  <c:v>0.58028531552724383</c:v>
                </c:pt>
                <c:pt idx="3">
                  <c:v>0.57716339669221539</c:v>
                </c:pt>
                <c:pt idx="4">
                  <c:v>0.59608273182869831</c:v>
                </c:pt>
                <c:pt idx="5">
                  <c:v>0.64669309223418514</c:v>
                </c:pt>
                <c:pt idx="6">
                  <c:v>0.67136930752010249</c:v>
                </c:pt>
                <c:pt idx="7">
                  <c:v>0.713913232494232</c:v>
                </c:pt>
                <c:pt idx="8">
                  <c:v>0.72859976973149299</c:v>
                </c:pt>
                <c:pt idx="9">
                  <c:v>0.7213026926473971</c:v>
                </c:pt>
                <c:pt idx="10">
                  <c:v>0.72206089788652339</c:v>
                </c:pt>
                <c:pt idx="11">
                  <c:v>0.69242437623130282</c:v>
                </c:pt>
                <c:pt idx="12">
                  <c:v>0.71788276100667314</c:v>
                </c:pt>
                <c:pt idx="13">
                  <c:v>0.73055831666876714</c:v>
                </c:pt>
                <c:pt idx="14">
                  <c:v>0.72504879260366117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48-487C-A311-26CB66F64BAC}"/>
            </c:ext>
          </c:extLst>
        </c:ser>
        <c:ser>
          <c:idx val="3"/>
          <c:order val="3"/>
          <c:tx>
            <c:strRef>
              <c:f>'multiTimeline (48)'!$P$7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(48)'!$P$8:$P$22</c:f>
              <c:numCache>
                <c:formatCode>General</c:formatCode>
                <c:ptCount val="15"/>
                <c:pt idx="0">
                  <c:v>0.28627564703307418</c:v>
                </c:pt>
                <c:pt idx="1">
                  <c:v>0.28928408795394567</c:v>
                </c:pt>
                <c:pt idx="2">
                  <c:v>0.27637241569064364</c:v>
                </c:pt>
                <c:pt idx="3">
                  <c:v>0.29651630625659287</c:v>
                </c:pt>
                <c:pt idx="4">
                  <c:v>0.30271769285226735</c:v>
                </c:pt>
                <c:pt idx="5">
                  <c:v>0.26114004754354037</c:v>
                </c:pt>
                <c:pt idx="6">
                  <c:v>0.24059841429432918</c:v>
                </c:pt>
                <c:pt idx="7">
                  <c:v>0.27437884504533294</c:v>
                </c:pt>
                <c:pt idx="8">
                  <c:v>0.24973053251498536</c:v>
                </c:pt>
                <c:pt idx="9">
                  <c:v>0.25879911598894562</c:v>
                </c:pt>
                <c:pt idx="10">
                  <c:v>0.26405765945956589</c:v>
                </c:pt>
                <c:pt idx="11">
                  <c:v>0.2624073046858777</c:v>
                </c:pt>
                <c:pt idx="12">
                  <c:v>0.24482381196673969</c:v>
                </c:pt>
                <c:pt idx="13">
                  <c:v>0.2631069835618563</c:v>
                </c:pt>
                <c:pt idx="14">
                  <c:v>0.31427429675095631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48-487C-A311-26CB66F64BAC}"/>
            </c:ext>
          </c:extLst>
        </c:ser>
        <c:ser>
          <c:idx val="4"/>
          <c:order val="4"/>
          <c:tx>
            <c:strRef>
              <c:f>'multiTimeline (48)'!$Q$7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(48)'!$Q$8:$Q$22</c:f>
              <c:numCache>
                <c:formatCode>General</c:formatCode>
                <c:ptCount val="15"/>
                <c:pt idx="0">
                  <c:v>0.6012222551118187</c:v>
                </c:pt>
                <c:pt idx="1">
                  <c:v>0.59310282463061414</c:v>
                </c:pt>
                <c:pt idx="2">
                  <c:v>0.6173686235432797</c:v>
                </c:pt>
                <c:pt idx="3">
                  <c:v>0.63697424236809297</c:v>
                </c:pt>
                <c:pt idx="4">
                  <c:v>0.60812825263622172</c:v>
                </c:pt>
                <c:pt idx="5">
                  <c:v>0.59302051311652648</c:v>
                </c:pt>
                <c:pt idx="6">
                  <c:v>0.60847988841337008</c:v>
                </c:pt>
                <c:pt idx="7">
                  <c:v>0.55277255576175433</c:v>
                </c:pt>
                <c:pt idx="8">
                  <c:v>0.54705456505907502</c:v>
                </c:pt>
                <c:pt idx="9">
                  <c:v>0.53839444704383821</c:v>
                </c:pt>
                <c:pt idx="10">
                  <c:v>0.51311357013678727</c:v>
                </c:pt>
                <c:pt idx="11">
                  <c:v>0.51554498862622633</c:v>
                </c:pt>
                <c:pt idx="12">
                  <c:v>0.49164672462734893</c:v>
                </c:pt>
                <c:pt idx="13">
                  <c:v>0.45334487068891877</c:v>
                </c:pt>
                <c:pt idx="14">
                  <c:v>0.45959583129025777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148-487C-A311-26CB66F64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025272"/>
        <c:axId val="641026256"/>
      </c:lineChart>
      <c:catAx>
        <c:axId val="641025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26256"/>
        <c:crosses val="autoZero"/>
        <c:auto val="1"/>
        <c:lblAlgn val="ctr"/>
        <c:lblOffset val="100"/>
        <c:noMultiLvlLbl val="0"/>
      </c:catAx>
      <c:valAx>
        <c:axId val="641026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25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(23)'!$U$9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(23)'!$U$10:$U$24</c:f>
              <c:numCache>
                <c:formatCode>General</c:formatCode>
                <c:ptCount val="15"/>
                <c:pt idx="0">
                  <c:v>-4.6924304067367514E-2</c:v>
                </c:pt>
                <c:pt idx="1">
                  <c:v>-2.9402498353441053E-2</c:v>
                </c:pt>
                <c:pt idx="2">
                  <c:v>-2.6699524098111008E-2</c:v>
                </c:pt>
                <c:pt idx="3">
                  <c:v>-1.8100924943646242E-2</c:v>
                </c:pt>
                <c:pt idx="4">
                  <c:v>-1.0531104082161189E-2</c:v>
                </c:pt>
                <c:pt idx="5">
                  <c:v>5.3995477407789438E-4</c:v>
                </c:pt>
                <c:pt idx="6">
                  <c:v>6.9768954118363388E-3</c:v>
                </c:pt>
                <c:pt idx="7">
                  <c:v>2.4821462235024351E-3</c:v>
                </c:pt>
                <c:pt idx="8">
                  <c:v>5.6805820887356976E-3</c:v>
                </c:pt>
                <c:pt idx="9">
                  <c:v>2.6629642944406322E-2</c:v>
                </c:pt>
                <c:pt idx="10">
                  <c:v>3.1542129050121534E-2</c:v>
                </c:pt>
                <c:pt idx="11">
                  <c:v>5.7144844333420368E-2</c:v>
                </c:pt>
                <c:pt idx="12">
                  <c:v>8.1046458334209495E-2</c:v>
                </c:pt>
                <c:pt idx="13">
                  <c:v>8.2652261359898574E-2</c:v>
                </c:pt>
                <c:pt idx="14">
                  <c:v>8.9277991288094258E-2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0A-4CDB-A327-0E9CB1F6A015}"/>
            </c:ext>
          </c:extLst>
        </c:ser>
        <c:ser>
          <c:idx val="1"/>
          <c:order val="1"/>
          <c:tx>
            <c:strRef>
              <c:f>'multiTimeline (23)'!$V$9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(23)'!$V$10:$V$24</c:f>
              <c:numCache>
                <c:formatCode>General</c:formatCode>
                <c:ptCount val="15"/>
                <c:pt idx="0">
                  <c:v>3.8229049797018064E-2</c:v>
                </c:pt>
                <c:pt idx="1">
                  <c:v>4.5801733539238415E-2</c:v>
                </c:pt>
                <c:pt idx="2">
                  <c:v>4.8963173863338025E-2</c:v>
                </c:pt>
                <c:pt idx="3">
                  <c:v>5.0386829667488316E-2</c:v>
                </c:pt>
                <c:pt idx="4">
                  <c:v>6.4653147671910868E-2</c:v>
                </c:pt>
                <c:pt idx="5">
                  <c:v>5.8716850113632438E-2</c:v>
                </c:pt>
                <c:pt idx="6">
                  <c:v>7.4902383092006253E-2</c:v>
                </c:pt>
                <c:pt idx="7">
                  <c:v>6.4818593457854637E-2</c:v>
                </c:pt>
                <c:pt idx="8">
                  <c:v>5.4542301745196087E-2</c:v>
                </c:pt>
                <c:pt idx="9">
                  <c:v>7.93953328448639E-2</c:v>
                </c:pt>
                <c:pt idx="10">
                  <c:v>6.4112506121388496E-2</c:v>
                </c:pt>
                <c:pt idx="11">
                  <c:v>9.0721638408391453E-2</c:v>
                </c:pt>
                <c:pt idx="12">
                  <c:v>0.1066786252055721</c:v>
                </c:pt>
                <c:pt idx="13">
                  <c:v>0.10240738797869142</c:v>
                </c:pt>
                <c:pt idx="14">
                  <c:v>0.10667539759550007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0A-4CDB-A327-0E9CB1F6A015}"/>
            </c:ext>
          </c:extLst>
        </c:ser>
        <c:ser>
          <c:idx val="2"/>
          <c:order val="2"/>
          <c:tx>
            <c:strRef>
              <c:f>'multiTimeline (23)'!$W$9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(23)'!$W$10:$W$24</c:f>
              <c:numCache>
                <c:formatCode>General</c:formatCode>
                <c:ptCount val="15"/>
                <c:pt idx="0">
                  <c:v>0.38488263439618503</c:v>
                </c:pt>
                <c:pt idx="1">
                  <c:v>0.41592518362986874</c:v>
                </c:pt>
                <c:pt idx="2">
                  <c:v>0.38507047128190997</c:v>
                </c:pt>
                <c:pt idx="3">
                  <c:v>0.35579134810706148</c:v>
                </c:pt>
                <c:pt idx="4">
                  <c:v>0.40632673044525031</c:v>
                </c:pt>
                <c:pt idx="5">
                  <c:v>0.43694766032300669</c:v>
                </c:pt>
                <c:pt idx="6">
                  <c:v>0.40254783263528937</c:v>
                </c:pt>
                <c:pt idx="7">
                  <c:v>0.35079298610966941</c:v>
                </c:pt>
                <c:pt idx="8">
                  <c:v>0.35433747491432466</c:v>
                </c:pt>
                <c:pt idx="9">
                  <c:v>0.38942909258934549</c:v>
                </c:pt>
                <c:pt idx="10">
                  <c:v>0.36923854210256829</c:v>
                </c:pt>
                <c:pt idx="11">
                  <c:v>0.34516731687740038</c:v>
                </c:pt>
                <c:pt idx="12">
                  <c:v>0.38422168221853997</c:v>
                </c:pt>
                <c:pt idx="13">
                  <c:v>0.34736908349330292</c:v>
                </c:pt>
                <c:pt idx="14">
                  <c:v>0.3530015622604239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0A-4CDB-A327-0E9CB1F6A015}"/>
            </c:ext>
          </c:extLst>
        </c:ser>
        <c:ser>
          <c:idx val="3"/>
          <c:order val="3"/>
          <c:tx>
            <c:strRef>
              <c:f>'multiTimeline (23)'!$X$9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(23)'!$X$10:$X$24</c:f>
              <c:numCache>
                <c:formatCode>General</c:formatCode>
                <c:ptCount val="15"/>
                <c:pt idx="0">
                  <c:v>0.4154159263144076</c:v>
                </c:pt>
                <c:pt idx="1">
                  <c:v>0.43457890090708245</c:v>
                </c:pt>
                <c:pt idx="2">
                  <c:v>0.39849908144295432</c:v>
                </c:pt>
                <c:pt idx="3">
                  <c:v>0.37773657028585383</c:v>
                </c:pt>
                <c:pt idx="4">
                  <c:v>0.41823592061938641</c:v>
                </c:pt>
                <c:pt idx="5">
                  <c:v>0.44211240947118796</c:v>
                </c:pt>
                <c:pt idx="6">
                  <c:v>0.40304774080400424</c:v>
                </c:pt>
                <c:pt idx="7">
                  <c:v>0.34247102094801896</c:v>
                </c:pt>
                <c:pt idx="8">
                  <c:v>0.35356414306040923</c:v>
                </c:pt>
                <c:pt idx="9">
                  <c:v>0.39606774680496598</c:v>
                </c:pt>
                <c:pt idx="10">
                  <c:v>0.36714058727991006</c:v>
                </c:pt>
                <c:pt idx="11">
                  <c:v>0.33561921094138852</c:v>
                </c:pt>
                <c:pt idx="12">
                  <c:v>0.37396375034235835</c:v>
                </c:pt>
                <c:pt idx="13">
                  <c:v>0.3546320402354905</c:v>
                </c:pt>
                <c:pt idx="14">
                  <c:v>0.35492965162235574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0A-4CDB-A327-0E9CB1F6A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3359528"/>
        <c:axId val="503359856"/>
      </c:lineChart>
      <c:catAx>
        <c:axId val="5033595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359856"/>
        <c:crosses val="autoZero"/>
        <c:auto val="1"/>
        <c:lblAlgn val="ctr"/>
        <c:lblOffset val="100"/>
        <c:noMultiLvlLbl val="0"/>
      </c:catAx>
      <c:valAx>
        <c:axId val="5033598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359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(48)'!$T$7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(48)'!$T$8:$T$22</c:f>
              <c:numCache>
                <c:formatCode>General</c:formatCode>
                <c:ptCount val="15"/>
                <c:pt idx="0">
                  <c:v>0.35218015756729093</c:v>
                </c:pt>
                <c:pt idx="1">
                  <c:v>0.33680923417562031</c:v>
                </c:pt>
                <c:pt idx="2">
                  <c:v>0.31290093448295014</c:v>
                </c:pt>
                <c:pt idx="3">
                  <c:v>0.32589283858977475</c:v>
                </c:pt>
                <c:pt idx="4">
                  <c:v>0.30694096630359463</c:v>
                </c:pt>
                <c:pt idx="5">
                  <c:v>0.32392019824486673</c:v>
                </c:pt>
                <c:pt idx="6">
                  <c:v>0.30369879315427989</c:v>
                </c:pt>
                <c:pt idx="7">
                  <c:v>0.28534557100786678</c:v>
                </c:pt>
                <c:pt idx="8">
                  <c:v>0.28805750871153585</c:v>
                </c:pt>
                <c:pt idx="9">
                  <c:v>0.29717131605792502</c:v>
                </c:pt>
                <c:pt idx="10">
                  <c:v>0.28200036165047299</c:v>
                </c:pt>
                <c:pt idx="11">
                  <c:v>0.28640978263420136</c:v>
                </c:pt>
                <c:pt idx="12">
                  <c:v>0.28811722255080757</c:v>
                </c:pt>
                <c:pt idx="13">
                  <c:v>0.27387685542864221</c:v>
                </c:pt>
                <c:pt idx="14">
                  <c:v>0.25403369918787805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B-4E67-897B-01570664022C}"/>
            </c:ext>
          </c:extLst>
        </c:ser>
        <c:ser>
          <c:idx val="1"/>
          <c:order val="1"/>
          <c:tx>
            <c:strRef>
              <c:f>'multiTimeline (48)'!$U$7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(48)'!$U$8:$U$22</c:f>
              <c:numCache>
                <c:formatCode>General</c:formatCode>
                <c:ptCount val="15"/>
                <c:pt idx="0">
                  <c:v>0.18685110060557578</c:v>
                </c:pt>
                <c:pt idx="1">
                  <c:v>0.18340992677208523</c:v>
                </c:pt>
                <c:pt idx="2">
                  <c:v>0.18353985212238783</c:v>
                </c:pt>
                <c:pt idx="3">
                  <c:v>0.19252756986544986</c:v>
                </c:pt>
                <c:pt idx="4">
                  <c:v>0.20702864403266602</c:v>
                </c:pt>
                <c:pt idx="5">
                  <c:v>0.19022974529449346</c:v>
                </c:pt>
                <c:pt idx="6">
                  <c:v>0.18928707529861391</c:v>
                </c:pt>
                <c:pt idx="7">
                  <c:v>0.17480738656359926</c:v>
                </c:pt>
                <c:pt idx="8">
                  <c:v>0.1831360894174959</c:v>
                </c:pt>
                <c:pt idx="9">
                  <c:v>0.16249083327530164</c:v>
                </c:pt>
                <c:pt idx="10">
                  <c:v>0.16104613868418616</c:v>
                </c:pt>
                <c:pt idx="11">
                  <c:v>0.15167022981541586</c:v>
                </c:pt>
                <c:pt idx="12">
                  <c:v>0.15971799487461674</c:v>
                </c:pt>
                <c:pt idx="13">
                  <c:v>0.16760677040523225</c:v>
                </c:pt>
                <c:pt idx="14">
                  <c:v>0.15244476475163382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B-4E67-897B-01570664022C}"/>
            </c:ext>
          </c:extLst>
        </c:ser>
        <c:ser>
          <c:idx val="2"/>
          <c:order val="2"/>
          <c:tx>
            <c:strRef>
              <c:f>'multiTimeline (48)'!$V$7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(48)'!$V$8:$V$22</c:f>
              <c:numCache>
                <c:formatCode>General</c:formatCode>
                <c:ptCount val="15"/>
                <c:pt idx="0">
                  <c:v>0.52112006731837679</c:v>
                </c:pt>
                <c:pt idx="1">
                  <c:v>0.54601028323577128</c:v>
                </c:pt>
                <c:pt idx="2">
                  <c:v>0.54126917476897429</c:v>
                </c:pt>
                <c:pt idx="3">
                  <c:v>0.572262217816908</c:v>
                </c:pt>
                <c:pt idx="4">
                  <c:v>0.5702689926150265</c:v>
                </c:pt>
                <c:pt idx="5">
                  <c:v>0.58724621044292102</c:v>
                </c:pt>
                <c:pt idx="6">
                  <c:v>0.65150350707995408</c:v>
                </c:pt>
                <c:pt idx="7">
                  <c:v>0.68991851145575722</c:v>
                </c:pt>
                <c:pt idx="8">
                  <c:v>0.67677494745361944</c:v>
                </c:pt>
                <c:pt idx="9">
                  <c:v>0.67761581294601647</c:v>
                </c:pt>
                <c:pt idx="10">
                  <c:v>0.67410298517813338</c:v>
                </c:pt>
                <c:pt idx="11">
                  <c:v>0.66677112967436525</c:v>
                </c:pt>
                <c:pt idx="12">
                  <c:v>0.69971022782280923</c:v>
                </c:pt>
                <c:pt idx="13">
                  <c:v>0.69520615035152589</c:v>
                </c:pt>
                <c:pt idx="14">
                  <c:v>0.72522846723120338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B-4E67-897B-01570664022C}"/>
            </c:ext>
          </c:extLst>
        </c:ser>
        <c:ser>
          <c:idx val="3"/>
          <c:order val="3"/>
          <c:tx>
            <c:strRef>
              <c:f>'multiTimeline (48)'!$W$7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(48)'!$W$8:$W$22</c:f>
              <c:numCache>
                <c:formatCode>General</c:formatCode>
                <c:ptCount val="15"/>
                <c:pt idx="0">
                  <c:v>0.31100168381541343</c:v>
                </c:pt>
                <c:pt idx="1">
                  <c:v>0.2562351208265839</c:v>
                </c:pt>
                <c:pt idx="2">
                  <c:v>0.27463619766866387</c:v>
                </c:pt>
                <c:pt idx="3">
                  <c:v>0.28311258956190549</c:v>
                </c:pt>
                <c:pt idx="4">
                  <c:v>0.26426023414979649</c:v>
                </c:pt>
                <c:pt idx="5">
                  <c:v>0.26146860356701801</c:v>
                </c:pt>
                <c:pt idx="6">
                  <c:v>0.24745359200870778</c:v>
                </c:pt>
                <c:pt idx="7">
                  <c:v>0.23316773148964795</c:v>
                </c:pt>
                <c:pt idx="8">
                  <c:v>0.24898854215287811</c:v>
                </c:pt>
                <c:pt idx="9">
                  <c:v>0.24503627906089315</c:v>
                </c:pt>
                <c:pt idx="10">
                  <c:v>0.22022574726012087</c:v>
                </c:pt>
                <c:pt idx="11">
                  <c:v>0.22610876402121161</c:v>
                </c:pt>
                <c:pt idx="12">
                  <c:v>0.23192981088077755</c:v>
                </c:pt>
                <c:pt idx="13">
                  <c:v>0.2395873388289122</c:v>
                </c:pt>
                <c:pt idx="14">
                  <c:v>0.28696834367498797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5B-4E67-897B-01570664022C}"/>
            </c:ext>
          </c:extLst>
        </c:ser>
        <c:ser>
          <c:idx val="4"/>
          <c:order val="4"/>
          <c:tx>
            <c:strRef>
              <c:f>'multiTimeline (48)'!$X$7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(48)'!$X$8:$X$22</c:f>
              <c:numCache>
                <c:formatCode>General</c:formatCode>
                <c:ptCount val="15"/>
                <c:pt idx="0">
                  <c:v>0.56775006748267975</c:v>
                </c:pt>
                <c:pt idx="1">
                  <c:v>0.57863104544644395</c:v>
                </c:pt>
                <c:pt idx="2">
                  <c:v>0.60454925759934375</c:v>
                </c:pt>
                <c:pt idx="3">
                  <c:v>0.58968424960687083</c:v>
                </c:pt>
                <c:pt idx="4">
                  <c:v>0.57897477782053308</c:v>
                </c:pt>
                <c:pt idx="5">
                  <c:v>0.58593038312556112</c:v>
                </c:pt>
                <c:pt idx="6">
                  <c:v>0.54087713713369712</c:v>
                </c:pt>
                <c:pt idx="7">
                  <c:v>0.57909384710579381</c:v>
                </c:pt>
                <c:pt idx="8">
                  <c:v>0.54797817924719372</c:v>
                </c:pt>
                <c:pt idx="9">
                  <c:v>0.54735017453766244</c:v>
                </c:pt>
                <c:pt idx="10">
                  <c:v>0.54246332835299638</c:v>
                </c:pt>
                <c:pt idx="11">
                  <c:v>0.51254377437761267</c:v>
                </c:pt>
                <c:pt idx="12">
                  <c:v>0.49626174767288139</c:v>
                </c:pt>
                <c:pt idx="13">
                  <c:v>0.44690880581384462</c:v>
                </c:pt>
                <c:pt idx="14">
                  <c:v>0.47000097483272557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5B-4E67-897B-015706640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048560"/>
        <c:axId val="641055448"/>
      </c:lineChart>
      <c:catAx>
        <c:axId val="641048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55448"/>
        <c:crosses val="autoZero"/>
        <c:auto val="1"/>
        <c:lblAlgn val="ctr"/>
        <c:lblOffset val="100"/>
        <c:noMultiLvlLbl val="0"/>
      </c:catAx>
      <c:valAx>
        <c:axId val="64105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48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'graph npi vs cases (6)'!$G$3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npi vs cases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(6)'!$G$4:$G$155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3</c:v>
                </c:pt>
                <c:pt idx="78">
                  <c:v>2</c:v>
                </c:pt>
                <c:pt idx="79">
                  <c:v>8</c:v>
                </c:pt>
                <c:pt idx="80">
                  <c:v>7</c:v>
                </c:pt>
                <c:pt idx="81">
                  <c:v>4</c:v>
                </c:pt>
                <c:pt idx="82">
                  <c:v>4</c:v>
                </c:pt>
                <c:pt idx="83">
                  <c:v>0</c:v>
                </c:pt>
                <c:pt idx="84">
                  <c:v>6</c:v>
                </c:pt>
                <c:pt idx="85">
                  <c:v>2</c:v>
                </c:pt>
                <c:pt idx="86">
                  <c:v>10</c:v>
                </c:pt>
                <c:pt idx="87">
                  <c:v>4</c:v>
                </c:pt>
                <c:pt idx="88">
                  <c:v>5</c:v>
                </c:pt>
                <c:pt idx="89">
                  <c:v>20</c:v>
                </c:pt>
                <c:pt idx="90">
                  <c:v>14</c:v>
                </c:pt>
                <c:pt idx="91">
                  <c:v>27</c:v>
                </c:pt>
                <c:pt idx="92">
                  <c:v>13</c:v>
                </c:pt>
                <c:pt idx="93">
                  <c:v>46</c:v>
                </c:pt>
                <c:pt idx="94">
                  <c:v>27</c:v>
                </c:pt>
                <c:pt idx="95">
                  <c:v>60</c:v>
                </c:pt>
                <c:pt idx="96">
                  <c:v>35</c:v>
                </c:pt>
                <c:pt idx="97">
                  <c:v>42</c:v>
                </c:pt>
                <c:pt idx="98">
                  <c:v>40</c:v>
                </c:pt>
                <c:pt idx="99">
                  <c:v>80</c:v>
                </c:pt>
                <c:pt idx="100">
                  <c:v>98</c:v>
                </c:pt>
                <c:pt idx="101">
                  <c:v>139</c:v>
                </c:pt>
                <c:pt idx="102">
                  <c:v>104</c:v>
                </c:pt>
                <c:pt idx="103">
                  <c:v>93</c:v>
                </c:pt>
                <c:pt idx="104">
                  <c:v>108</c:v>
                </c:pt>
                <c:pt idx="105">
                  <c:v>71</c:v>
                </c:pt>
                <c:pt idx="106">
                  <c:v>55</c:v>
                </c:pt>
                <c:pt idx="107">
                  <c:v>98</c:v>
                </c:pt>
                <c:pt idx="108">
                  <c:v>122</c:v>
                </c:pt>
                <c:pt idx="109">
                  <c:v>127</c:v>
                </c:pt>
                <c:pt idx="110">
                  <c:v>98</c:v>
                </c:pt>
                <c:pt idx="111">
                  <c:v>159</c:v>
                </c:pt>
                <c:pt idx="112">
                  <c:v>153</c:v>
                </c:pt>
                <c:pt idx="113">
                  <c:v>76</c:v>
                </c:pt>
                <c:pt idx="114">
                  <c:v>70</c:v>
                </c:pt>
                <c:pt idx="115">
                  <c:v>49</c:v>
                </c:pt>
                <c:pt idx="116">
                  <c:v>102</c:v>
                </c:pt>
                <c:pt idx="117">
                  <c:v>77</c:v>
                </c:pt>
                <c:pt idx="118">
                  <c:v>102</c:v>
                </c:pt>
                <c:pt idx="119">
                  <c:v>76</c:v>
                </c:pt>
                <c:pt idx="120">
                  <c:v>144</c:v>
                </c:pt>
                <c:pt idx="121">
                  <c:v>82</c:v>
                </c:pt>
                <c:pt idx="122">
                  <c:v>106</c:v>
                </c:pt>
                <c:pt idx="123">
                  <c:v>114</c:v>
                </c:pt>
                <c:pt idx="124">
                  <c:v>175</c:v>
                </c:pt>
                <c:pt idx="125">
                  <c:v>97</c:v>
                </c:pt>
                <c:pt idx="126">
                  <c:v>159</c:v>
                </c:pt>
                <c:pt idx="127">
                  <c:v>110</c:v>
                </c:pt>
                <c:pt idx="128">
                  <c:v>152</c:v>
                </c:pt>
                <c:pt idx="129">
                  <c:v>129</c:v>
                </c:pt>
                <c:pt idx="130">
                  <c:v>106</c:v>
                </c:pt>
                <c:pt idx="131">
                  <c:v>174</c:v>
                </c:pt>
                <c:pt idx="132">
                  <c:v>138</c:v>
                </c:pt>
                <c:pt idx="133">
                  <c:v>202</c:v>
                </c:pt>
                <c:pt idx="134">
                  <c:v>206</c:v>
                </c:pt>
                <c:pt idx="135">
                  <c:v>213</c:v>
                </c:pt>
                <c:pt idx="136">
                  <c:v>213</c:v>
                </c:pt>
                <c:pt idx="137">
                  <c:v>242</c:v>
                </c:pt>
                <c:pt idx="138">
                  <c:v>305</c:v>
                </c:pt>
                <c:pt idx="139">
                  <c:v>338</c:v>
                </c:pt>
                <c:pt idx="140">
                  <c:v>170</c:v>
                </c:pt>
                <c:pt idx="141">
                  <c:v>212</c:v>
                </c:pt>
                <c:pt idx="142">
                  <c:v>267</c:v>
                </c:pt>
                <c:pt idx="143">
                  <c:v>248</c:v>
                </c:pt>
                <c:pt idx="144">
                  <c:v>286</c:v>
                </c:pt>
                <c:pt idx="145">
                  <c:v>272</c:v>
                </c:pt>
                <c:pt idx="146">
                  <c:v>236</c:v>
                </c:pt>
                <c:pt idx="147">
                  <c:v>280</c:v>
                </c:pt>
                <c:pt idx="148">
                  <c:v>251</c:v>
                </c:pt>
                <c:pt idx="149">
                  <c:v>298</c:v>
                </c:pt>
                <c:pt idx="150">
                  <c:v>252</c:v>
                </c:pt>
                <c:pt idx="151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03-4D09-918E-21BDF28E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5033600"/>
        <c:axId val="135015424"/>
      </c:barChart>
      <c:lineChart>
        <c:grouping val="standard"/>
        <c:varyColors val="0"/>
        <c:ser>
          <c:idx val="0"/>
          <c:order val="0"/>
          <c:tx>
            <c:strRef>
              <c:f>'graph npi vs cases (6)'!$B$3</c:f>
              <c:strCache>
                <c:ptCount val="1"/>
                <c:pt idx="0">
                  <c:v>mask: (Rajasthan)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(6)'!$B$4:$B$155</c:f>
              <c:numCache>
                <c:formatCode>General</c:formatCode>
                <c:ptCount val="152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4</c:v>
                </c:pt>
                <c:pt idx="5">
                  <c:v>3</c:v>
                </c:pt>
                <c:pt idx="6">
                  <c:v>6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6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7</c:v>
                </c:pt>
                <c:pt idx="21">
                  <c:v>6</c:v>
                </c:pt>
                <c:pt idx="22">
                  <c:v>4</c:v>
                </c:pt>
                <c:pt idx="23">
                  <c:v>4</c:v>
                </c:pt>
                <c:pt idx="24">
                  <c:v>8</c:v>
                </c:pt>
                <c:pt idx="25">
                  <c:v>4</c:v>
                </c:pt>
                <c:pt idx="26">
                  <c:v>7</c:v>
                </c:pt>
                <c:pt idx="27">
                  <c:v>7</c:v>
                </c:pt>
                <c:pt idx="28">
                  <c:v>4</c:v>
                </c:pt>
                <c:pt idx="29">
                  <c:v>9</c:v>
                </c:pt>
                <c:pt idx="30">
                  <c:v>6</c:v>
                </c:pt>
                <c:pt idx="31">
                  <c:v>12</c:v>
                </c:pt>
                <c:pt idx="32">
                  <c:v>8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8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6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10</c:v>
                </c:pt>
                <c:pt idx="45">
                  <c:v>8</c:v>
                </c:pt>
                <c:pt idx="46">
                  <c:v>10</c:v>
                </c:pt>
                <c:pt idx="47">
                  <c:v>6</c:v>
                </c:pt>
                <c:pt idx="48">
                  <c:v>9</c:v>
                </c:pt>
                <c:pt idx="49">
                  <c:v>11</c:v>
                </c:pt>
                <c:pt idx="50">
                  <c:v>6</c:v>
                </c:pt>
                <c:pt idx="51">
                  <c:v>6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3</c:v>
                </c:pt>
                <c:pt idx="57">
                  <c:v>11</c:v>
                </c:pt>
                <c:pt idx="58">
                  <c:v>11</c:v>
                </c:pt>
                <c:pt idx="59">
                  <c:v>4</c:v>
                </c:pt>
                <c:pt idx="60">
                  <c:v>6</c:v>
                </c:pt>
                <c:pt idx="61">
                  <c:v>11</c:v>
                </c:pt>
                <c:pt idx="62">
                  <c:v>23</c:v>
                </c:pt>
                <c:pt idx="63">
                  <c:v>62</c:v>
                </c:pt>
                <c:pt idx="64">
                  <c:v>65</c:v>
                </c:pt>
                <c:pt idx="65">
                  <c:v>38</c:v>
                </c:pt>
                <c:pt idx="66">
                  <c:v>28</c:v>
                </c:pt>
                <c:pt idx="67">
                  <c:v>23</c:v>
                </c:pt>
                <c:pt idx="68">
                  <c:v>17</c:v>
                </c:pt>
                <c:pt idx="69">
                  <c:v>11</c:v>
                </c:pt>
                <c:pt idx="70">
                  <c:v>15</c:v>
                </c:pt>
                <c:pt idx="71">
                  <c:v>14</c:v>
                </c:pt>
                <c:pt idx="72">
                  <c:v>25</c:v>
                </c:pt>
                <c:pt idx="73">
                  <c:v>51</c:v>
                </c:pt>
                <c:pt idx="74">
                  <c:v>42</c:v>
                </c:pt>
                <c:pt idx="75">
                  <c:v>29</c:v>
                </c:pt>
                <c:pt idx="76">
                  <c:v>32</c:v>
                </c:pt>
                <c:pt idx="77">
                  <c:v>33</c:v>
                </c:pt>
                <c:pt idx="78">
                  <c:v>59</c:v>
                </c:pt>
                <c:pt idx="79">
                  <c:v>92</c:v>
                </c:pt>
                <c:pt idx="80">
                  <c:v>78</c:v>
                </c:pt>
                <c:pt idx="81">
                  <c:v>35</c:v>
                </c:pt>
                <c:pt idx="82">
                  <c:v>47</c:v>
                </c:pt>
                <c:pt idx="83">
                  <c:v>40</c:v>
                </c:pt>
                <c:pt idx="84">
                  <c:v>27</c:v>
                </c:pt>
                <c:pt idx="85">
                  <c:v>25</c:v>
                </c:pt>
                <c:pt idx="86">
                  <c:v>24</c:v>
                </c:pt>
                <c:pt idx="87">
                  <c:v>15</c:v>
                </c:pt>
                <c:pt idx="88">
                  <c:v>19</c:v>
                </c:pt>
                <c:pt idx="89">
                  <c:v>21</c:v>
                </c:pt>
                <c:pt idx="90">
                  <c:v>20</c:v>
                </c:pt>
                <c:pt idx="91">
                  <c:v>15</c:v>
                </c:pt>
                <c:pt idx="92">
                  <c:v>29</c:v>
                </c:pt>
                <c:pt idx="93">
                  <c:v>16</c:v>
                </c:pt>
                <c:pt idx="94">
                  <c:v>21</c:v>
                </c:pt>
                <c:pt idx="95">
                  <c:v>16</c:v>
                </c:pt>
                <c:pt idx="96">
                  <c:v>22</c:v>
                </c:pt>
                <c:pt idx="97">
                  <c:v>19</c:v>
                </c:pt>
                <c:pt idx="98">
                  <c:v>20</c:v>
                </c:pt>
                <c:pt idx="99">
                  <c:v>19</c:v>
                </c:pt>
                <c:pt idx="100">
                  <c:v>28</c:v>
                </c:pt>
                <c:pt idx="101">
                  <c:v>24</c:v>
                </c:pt>
                <c:pt idx="102">
                  <c:v>23</c:v>
                </c:pt>
                <c:pt idx="103">
                  <c:v>24</c:v>
                </c:pt>
                <c:pt idx="104">
                  <c:v>17</c:v>
                </c:pt>
                <c:pt idx="105">
                  <c:v>19</c:v>
                </c:pt>
                <c:pt idx="106">
                  <c:v>20</c:v>
                </c:pt>
                <c:pt idx="107">
                  <c:v>18</c:v>
                </c:pt>
                <c:pt idx="108">
                  <c:v>20</c:v>
                </c:pt>
                <c:pt idx="109">
                  <c:v>17</c:v>
                </c:pt>
                <c:pt idx="110">
                  <c:v>27</c:v>
                </c:pt>
                <c:pt idx="111">
                  <c:v>28</c:v>
                </c:pt>
                <c:pt idx="112">
                  <c:v>19</c:v>
                </c:pt>
                <c:pt idx="113">
                  <c:v>20</c:v>
                </c:pt>
                <c:pt idx="114">
                  <c:v>16</c:v>
                </c:pt>
                <c:pt idx="115">
                  <c:v>26</c:v>
                </c:pt>
                <c:pt idx="116">
                  <c:v>19</c:v>
                </c:pt>
                <c:pt idx="117">
                  <c:v>16</c:v>
                </c:pt>
                <c:pt idx="118">
                  <c:v>13</c:v>
                </c:pt>
                <c:pt idx="119">
                  <c:v>16</c:v>
                </c:pt>
                <c:pt idx="120">
                  <c:v>19</c:v>
                </c:pt>
                <c:pt idx="121">
                  <c:v>20</c:v>
                </c:pt>
                <c:pt idx="122">
                  <c:v>22</c:v>
                </c:pt>
                <c:pt idx="123">
                  <c:v>30</c:v>
                </c:pt>
                <c:pt idx="124">
                  <c:v>22</c:v>
                </c:pt>
                <c:pt idx="125">
                  <c:v>28</c:v>
                </c:pt>
                <c:pt idx="126">
                  <c:v>26</c:v>
                </c:pt>
                <c:pt idx="127">
                  <c:v>23</c:v>
                </c:pt>
                <c:pt idx="128">
                  <c:v>22</c:v>
                </c:pt>
                <c:pt idx="129">
                  <c:v>22</c:v>
                </c:pt>
                <c:pt idx="130">
                  <c:v>17</c:v>
                </c:pt>
                <c:pt idx="131">
                  <c:v>22</c:v>
                </c:pt>
                <c:pt idx="132">
                  <c:v>40</c:v>
                </c:pt>
                <c:pt idx="133">
                  <c:v>28</c:v>
                </c:pt>
                <c:pt idx="134">
                  <c:v>29</c:v>
                </c:pt>
                <c:pt idx="135">
                  <c:v>31</c:v>
                </c:pt>
                <c:pt idx="136">
                  <c:v>22</c:v>
                </c:pt>
                <c:pt idx="137">
                  <c:v>28</c:v>
                </c:pt>
                <c:pt idx="138">
                  <c:v>35</c:v>
                </c:pt>
                <c:pt idx="139">
                  <c:v>39</c:v>
                </c:pt>
                <c:pt idx="140">
                  <c:v>31</c:v>
                </c:pt>
                <c:pt idx="141">
                  <c:v>30</c:v>
                </c:pt>
                <c:pt idx="142">
                  <c:v>33</c:v>
                </c:pt>
                <c:pt idx="143">
                  <c:v>29</c:v>
                </c:pt>
                <c:pt idx="144">
                  <c:v>31</c:v>
                </c:pt>
                <c:pt idx="145">
                  <c:v>37</c:v>
                </c:pt>
                <c:pt idx="146">
                  <c:v>32</c:v>
                </c:pt>
                <c:pt idx="147">
                  <c:v>26</c:v>
                </c:pt>
                <c:pt idx="148">
                  <c:v>31</c:v>
                </c:pt>
                <c:pt idx="149">
                  <c:v>29</c:v>
                </c:pt>
                <c:pt idx="150">
                  <c:v>41</c:v>
                </c:pt>
                <c:pt idx="15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03-4D09-918E-21BDF28E20AA}"/>
            </c:ext>
          </c:extLst>
        </c:ser>
        <c:ser>
          <c:idx val="1"/>
          <c:order val="1"/>
          <c:tx>
            <c:strRef>
              <c:f>'graph npi vs cases (6)'!$C$3</c:f>
              <c:strCache>
                <c:ptCount val="1"/>
                <c:pt idx="0">
                  <c:v>sanitizer: (Rajasthan)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(6)'!$C$4:$C$155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3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3</c:v>
                </c:pt>
                <c:pt idx="63">
                  <c:v>20</c:v>
                </c:pt>
                <c:pt idx="64">
                  <c:v>37</c:v>
                </c:pt>
                <c:pt idx="65">
                  <c:v>34</c:v>
                </c:pt>
                <c:pt idx="66">
                  <c:v>21</c:v>
                </c:pt>
                <c:pt idx="67">
                  <c:v>11</c:v>
                </c:pt>
                <c:pt idx="68">
                  <c:v>12</c:v>
                </c:pt>
                <c:pt idx="69">
                  <c:v>6</c:v>
                </c:pt>
                <c:pt idx="70">
                  <c:v>8</c:v>
                </c:pt>
                <c:pt idx="71">
                  <c:v>17</c:v>
                </c:pt>
                <c:pt idx="72">
                  <c:v>18</c:v>
                </c:pt>
                <c:pt idx="73">
                  <c:v>49</c:v>
                </c:pt>
                <c:pt idx="74">
                  <c:v>40</c:v>
                </c:pt>
                <c:pt idx="75">
                  <c:v>32</c:v>
                </c:pt>
                <c:pt idx="76">
                  <c:v>32</c:v>
                </c:pt>
                <c:pt idx="77">
                  <c:v>40</c:v>
                </c:pt>
                <c:pt idx="78">
                  <c:v>92</c:v>
                </c:pt>
                <c:pt idx="79">
                  <c:v>99</c:v>
                </c:pt>
                <c:pt idx="80">
                  <c:v>100</c:v>
                </c:pt>
                <c:pt idx="81">
                  <c:v>38</c:v>
                </c:pt>
                <c:pt idx="82">
                  <c:v>52</c:v>
                </c:pt>
                <c:pt idx="83">
                  <c:v>38</c:v>
                </c:pt>
                <c:pt idx="84">
                  <c:v>27</c:v>
                </c:pt>
                <c:pt idx="85">
                  <c:v>22</c:v>
                </c:pt>
                <c:pt idx="86">
                  <c:v>13</c:v>
                </c:pt>
                <c:pt idx="87">
                  <c:v>21</c:v>
                </c:pt>
                <c:pt idx="88">
                  <c:v>17</c:v>
                </c:pt>
                <c:pt idx="89">
                  <c:v>18</c:v>
                </c:pt>
                <c:pt idx="90">
                  <c:v>11</c:v>
                </c:pt>
                <c:pt idx="91">
                  <c:v>17</c:v>
                </c:pt>
                <c:pt idx="92">
                  <c:v>10</c:v>
                </c:pt>
                <c:pt idx="93">
                  <c:v>9</c:v>
                </c:pt>
                <c:pt idx="94">
                  <c:v>13</c:v>
                </c:pt>
                <c:pt idx="95">
                  <c:v>13</c:v>
                </c:pt>
                <c:pt idx="96">
                  <c:v>14</c:v>
                </c:pt>
                <c:pt idx="97">
                  <c:v>14</c:v>
                </c:pt>
                <c:pt idx="98">
                  <c:v>17</c:v>
                </c:pt>
                <c:pt idx="99">
                  <c:v>8</c:v>
                </c:pt>
                <c:pt idx="100">
                  <c:v>11</c:v>
                </c:pt>
                <c:pt idx="101">
                  <c:v>12</c:v>
                </c:pt>
                <c:pt idx="102">
                  <c:v>15</c:v>
                </c:pt>
                <c:pt idx="103">
                  <c:v>10</c:v>
                </c:pt>
                <c:pt idx="104">
                  <c:v>9</c:v>
                </c:pt>
                <c:pt idx="105">
                  <c:v>13</c:v>
                </c:pt>
                <c:pt idx="106">
                  <c:v>10</c:v>
                </c:pt>
                <c:pt idx="107">
                  <c:v>11</c:v>
                </c:pt>
                <c:pt idx="108">
                  <c:v>11</c:v>
                </c:pt>
                <c:pt idx="109">
                  <c:v>12</c:v>
                </c:pt>
                <c:pt idx="110">
                  <c:v>12</c:v>
                </c:pt>
                <c:pt idx="111">
                  <c:v>14</c:v>
                </c:pt>
                <c:pt idx="112">
                  <c:v>10</c:v>
                </c:pt>
                <c:pt idx="113">
                  <c:v>14</c:v>
                </c:pt>
                <c:pt idx="114">
                  <c:v>12</c:v>
                </c:pt>
                <c:pt idx="115">
                  <c:v>14</c:v>
                </c:pt>
                <c:pt idx="116">
                  <c:v>12</c:v>
                </c:pt>
                <c:pt idx="117">
                  <c:v>9</c:v>
                </c:pt>
                <c:pt idx="118">
                  <c:v>10</c:v>
                </c:pt>
                <c:pt idx="119">
                  <c:v>9</c:v>
                </c:pt>
                <c:pt idx="120">
                  <c:v>7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11</c:v>
                </c:pt>
                <c:pt idx="125">
                  <c:v>15</c:v>
                </c:pt>
                <c:pt idx="126">
                  <c:v>12</c:v>
                </c:pt>
                <c:pt idx="127">
                  <c:v>14</c:v>
                </c:pt>
                <c:pt idx="128">
                  <c:v>18</c:v>
                </c:pt>
                <c:pt idx="129">
                  <c:v>22</c:v>
                </c:pt>
                <c:pt idx="130">
                  <c:v>13</c:v>
                </c:pt>
                <c:pt idx="131">
                  <c:v>11</c:v>
                </c:pt>
                <c:pt idx="132">
                  <c:v>17</c:v>
                </c:pt>
                <c:pt idx="133">
                  <c:v>16</c:v>
                </c:pt>
                <c:pt idx="134">
                  <c:v>23</c:v>
                </c:pt>
                <c:pt idx="135">
                  <c:v>29</c:v>
                </c:pt>
                <c:pt idx="136">
                  <c:v>17</c:v>
                </c:pt>
                <c:pt idx="137">
                  <c:v>21</c:v>
                </c:pt>
                <c:pt idx="138">
                  <c:v>22</c:v>
                </c:pt>
                <c:pt idx="139">
                  <c:v>31</c:v>
                </c:pt>
                <c:pt idx="140">
                  <c:v>24</c:v>
                </c:pt>
                <c:pt idx="141">
                  <c:v>24</c:v>
                </c:pt>
                <c:pt idx="142">
                  <c:v>22</c:v>
                </c:pt>
                <c:pt idx="143">
                  <c:v>27</c:v>
                </c:pt>
                <c:pt idx="144">
                  <c:v>25</c:v>
                </c:pt>
                <c:pt idx="145">
                  <c:v>22</c:v>
                </c:pt>
                <c:pt idx="146">
                  <c:v>24</c:v>
                </c:pt>
                <c:pt idx="147">
                  <c:v>22</c:v>
                </c:pt>
                <c:pt idx="148">
                  <c:v>15</c:v>
                </c:pt>
                <c:pt idx="149">
                  <c:v>14</c:v>
                </c:pt>
                <c:pt idx="150">
                  <c:v>15</c:v>
                </c:pt>
                <c:pt idx="15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03-4D09-918E-21BDF28E20AA}"/>
            </c:ext>
          </c:extLst>
        </c:ser>
        <c:ser>
          <c:idx val="2"/>
          <c:order val="2"/>
          <c:tx>
            <c:strRef>
              <c:f>'graph npi vs cases (6)'!$D$3</c:f>
              <c:strCache>
                <c:ptCount val="1"/>
                <c:pt idx="0">
                  <c:v>Social distancing: (Rajasthan)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(6)'!$D$4:$D$155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2</c:v>
                </c:pt>
                <c:pt idx="80">
                  <c:v>3</c:v>
                </c:pt>
                <c:pt idx="81">
                  <c:v>1</c:v>
                </c:pt>
                <c:pt idx="82">
                  <c:v>2</c:v>
                </c:pt>
                <c:pt idx="83">
                  <c:v>4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2</c:v>
                </c:pt>
                <c:pt idx="91">
                  <c:v>3</c:v>
                </c:pt>
                <c:pt idx="92">
                  <c:v>3</c:v>
                </c:pt>
                <c:pt idx="93">
                  <c:v>2</c:v>
                </c:pt>
                <c:pt idx="94">
                  <c:v>3</c:v>
                </c:pt>
                <c:pt idx="95">
                  <c:v>1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1</c:v>
                </c:pt>
                <c:pt idx="107">
                  <c:v>2</c:v>
                </c:pt>
                <c:pt idx="108">
                  <c:v>0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3</c:v>
                </c:pt>
                <c:pt idx="118">
                  <c:v>3</c:v>
                </c:pt>
                <c:pt idx="119">
                  <c:v>4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3</c:v>
                </c:pt>
                <c:pt idx="126">
                  <c:v>2</c:v>
                </c:pt>
                <c:pt idx="127">
                  <c:v>4</c:v>
                </c:pt>
                <c:pt idx="128">
                  <c:v>2</c:v>
                </c:pt>
                <c:pt idx="129">
                  <c:v>5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1</c:v>
                </c:pt>
                <c:pt idx="134">
                  <c:v>3</c:v>
                </c:pt>
                <c:pt idx="135">
                  <c:v>1</c:v>
                </c:pt>
                <c:pt idx="136">
                  <c:v>3</c:v>
                </c:pt>
                <c:pt idx="137">
                  <c:v>3</c:v>
                </c:pt>
                <c:pt idx="138">
                  <c:v>1</c:v>
                </c:pt>
                <c:pt idx="139">
                  <c:v>2</c:v>
                </c:pt>
                <c:pt idx="140">
                  <c:v>4</c:v>
                </c:pt>
                <c:pt idx="141">
                  <c:v>7</c:v>
                </c:pt>
                <c:pt idx="142">
                  <c:v>1</c:v>
                </c:pt>
                <c:pt idx="143">
                  <c:v>3</c:v>
                </c:pt>
                <c:pt idx="144">
                  <c:v>3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1</c:v>
                </c:pt>
                <c:pt idx="149">
                  <c:v>2</c:v>
                </c:pt>
                <c:pt idx="150">
                  <c:v>3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03-4D09-918E-21BDF28E20AA}"/>
            </c:ext>
          </c:extLst>
        </c:ser>
        <c:ser>
          <c:idx val="3"/>
          <c:order val="3"/>
          <c:tx>
            <c:strRef>
              <c:f>'graph npi vs cases (6)'!$E$3</c:f>
              <c:strCache>
                <c:ptCount val="1"/>
                <c:pt idx="0">
                  <c:v>hand wash: (Rajasthan)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(6)'!$E$4:$E$155</c:f>
              <c:numCache>
                <c:formatCode>General</c:formatCode>
                <c:ptCount val="152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3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3</c:v>
                </c:pt>
                <c:pt idx="66">
                  <c:v>2</c:v>
                </c:pt>
                <c:pt idx="67">
                  <c:v>3</c:v>
                </c:pt>
                <c:pt idx="68">
                  <c:v>3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4</c:v>
                </c:pt>
                <c:pt idx="74">
                  <c:v>4</c:v>
                </c:pt>
                <c:pt idx="75">
                  <c:v>2</c:v>
                </c:pt>
                <c:pt idx="76">
                  <c:v>4</c:v>
                </c:pt>
                <c:pt idx="77">
                  <c:v>3</c:v>
                </c:pt>
                <c:pt idx="78">
                  <c:v>7</c:v>
                </c:pt>
                <c:pt idx="79">
                  <c:v>9</c:v>
                </c:pt>
                <c:pt idx="80">
                  <c:v>7</c:v>
                </c:pt>
                <c:pt idx="81">
                  <c:v>5</c:v>
                </c:pt>
                <c:pt idx="82">
                  <c:v>2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3</c:v>
                </c:pt>
                <c:pt idx="94">
                  <c:v>1</c:v>
                </c:pt>
                <c:pt idx="95">
                  <c:v>3</c:v>
                </c:pt>
                <c:pt idx="96">
                  <c:v>2</c:v>
                </c:pt>
                <c:pt idx="97">
                  <c:v>4</c:v>
                </c:pt>
                <c:pt idx="98">
                  <c:v>1</c:v>
                </c:pt>
                <c:pt idx="99">
                  <c:v>0</c:v>
                </c:pt>
                <c:pt idx="100">
                  <c:v>2</c:v>
                </c:pt>
                <c:pt idx="101">
                  <c:v>3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0</c:v>
                </c:pt>
                <c:pt idx="107">
                  <c:v>3</c:v>
                </c:pt>
                <c:pt idx="108">
                  <c:v>2</c:v>
                </c:pt>
                <c:pt idx="109">
                  <c:v>3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6</c:v>
                </c:pt>
                <c:pt idx="120">
                  <c:v>4</c:v>
                </c:pt>
                <c:pt idx="121">
                  <c:v>1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3</c:v>
                </c:pt>
                <c:pt idx="126">
                  <c:v>1</c:v>
                </c:pt>
                <c:pt idx="127">
                  <c:v>1</c:v>
                </c:pt>
                <c:pt idx="128">
                  <c:v>4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4</c:v>
                </c:pt>
                <c:pt idx="133">
                  <c:v>1</c:v>
                </c:pt>
                <c:pt idx="134">
                  <c:v>4</c:v>
                </c:pt>
                <c:pt idx="135">
                  <c:v>5</c:v>
                </c:pt>
                <c:pt idx="136">
                  <c:v>2</c:v>
                </c:pt>
                <c:pt idx="137">
                  <c:v>3</c:v>
                </c:pt>
                <c:pt idx="138">
                  <c:v>1</c:v>
                </c:pt>
                <c:pt idx="139">
                  <c:v>2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2</c:v>
                </c:pt>
                <c:pt idx="144">
                  <c:v>2</c:v>
                </c:pt>
                <c:pt idx="145">
                  <c:v>5</c:v>
                </c:pt>
                <c:pt idx="146">
                  <c:v>2</c:v>
                </c:pt>
                <c:pt idx="147">
                  <c:v>4</c:v>
                </c:pt>
                <c:pt idx="148">
                  <c:v>4</c:v>
                </c:pt>
                <c:pt idx="149">
                  <c:v>1</c:v>
                </c:pt>
                <c:pt idx="150">
                  <c:v>5</c:v>
                </c:pt>
                <c:pt idx="1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03-4D09-918E-21BDF28E20AA}"/>
            </c:ext>
          </c:extLst>
        </c:ser>
        <c:ser>
          <c:idx val="4"/>
          <c:order val="4"/>
          <c:tx>
            <c:strRef>
              <c:f>'graph npi vs cases (6)'!$F$3</c:f>
              <c:strCache>
                <c:ptCount val="1"/>
                <c:pt idx="0">
                  <c:v>soap: (Rajasthan)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(6)'!$F$4:$F$155</c:f>
              <c:numCache>
                <c:formatCode>General</c:formatCode>
                <c:ptCount val="152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5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6</c:v>
                </c:pt>
                <c:pt idx="20">
                  <c:v>6</c:v>
                </c:pt>
                <c:pt idx="21">
                  <c:v>5</c:v>
                </c:pt>
                <c:pt idx="22">
                  <c:v>8</c:v>
                </c:pt>
                <c:pt idx="23">
                  <c:v>5</c:v>
                </c:pt>
                <c:pt idx="24">
                  <c:v>3</c:v>
                </c:pt>
                <c:pt idx="25">
                  <c:v>5</c:v>
                </c:pt>
                <c:pt idx="26">
                  <c:v>4</c:v>
                </c:pt>
                <c:pt idx="27">
                  <c:v>5</c:v>
                </c:pt>
                <c:pt idx="28">
                  <c:v>4</c:v>
                </c:pt>
                <c:pt idx="29">
                  <c:v>3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6</c:v>
                </c:pt>
                <c:pt idx="34">
                  <c:v>7</c:v>
                </c:pt>
                <c:pt idx="35">
                  <c:v>3</c:v>
                </c:pt>
                <c:pt idx="36">
                  <c:v>7</c:v>
                </c:pt>
                <c:pt idx="37">
                  <c:v>5</c:v>
                </c:pt>
                <c:pt idx="38">
                  <c:v>4</c:v>
                </c:pt>
                <c:pt idx="39">
                  <c:v>3</c:v>
                </c:pt>
                <c:pt idx="40">
                  <c:v>4</c:v>
                </c:pt>
                <c:pt idx="41">
                  <c:v>2</c:v>
                </c:pt>
                <c:pt idx="42">
                  <c:v>5</c:v>
                </c:pt>
                <c:pt idx="43">
                  <c:v>4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6</c:v>
                </c:pt>
                <c:pt idx="48">
                  <c:v>8</c:v>
                </c:pt>
                <c:pt idx="49">
                  <c:v>6</c:v>
                </c:pt>
                <c:pt idx="50">
                  <c:v>2</c:v>
                </c:pt>
                <c:pt idx="51">
                  <c:v>4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7</c:v>
                </c:pt>
                <c:pt idx="57">
                  <c:v>3</c:v>
                </c:pt>
                <c:pt idx="58">
                  <c:v>2</c:v>
                </c:pt>
                <c:pt idx="59">
                  <c:v>3</c:v>
                </c:pt>
                <c:pt idx="60">
                  <c:v>5</c:v>
                </c:pt>
                <c:pt idx="61">
                  <c:v>9</c:v>
                </c:pt>
                <c:pt idx="62">
                  <c:v>5</c:v>
                </c:pt>
                <c:pt idx="63">
                  <c:v>4</c:v>
                </c:pt>
                <c:pt idx="64">
                  <c:v>6</c:v>
                </c:pt>
                <c:pt idx="65">
                  <c:v>3</c:v>
                </c:pt>
                <c:pt idx="66">
                  <c:v>5</c:v>
                </c:pt>
                <c:pt idx="67">
                  <c:v>5</c:v>
                </c:pt>
                <c:pt idx="68">
                  <c:v>6</c:v>
                </c:pt>
                <c:pt idx="69">
                  <c:v>3</c:v>
                </c:pt>
                <c:pt idx="70">
                  <c:v>7</c:v>
                </c:pt>
                <c:pt idx="71">
                  <c:v>4</c:v>
                </c:pt>
                <c:pt idx="72">
                  <c:v>4</c:v>
                </c:pt>
                <c:pt idx="73">
                  <c:v>5</c:v>
                </c:pt>
                <c:pt idx="74">
                  <c:v>4</c:v>
                </c:pt>
                <c:pt idx="75">
                  <c:v>5</c:v>
                </c:pt>
                <c:pt idx="76">
                  <c:v>3</c:v>
                </c:pt>
                <c:pt idx="77">
                  <c:v>7</c:v>
                </c:pt>
                <c:pt idx="78">
                  <c:v>5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3</c:v>
                </c:pt>
                <c:pt idx="87">
                  <c:v>3</c:v>
                </c:pt>
                <c:pt idx="88">
                  <c:v>6</c:v>
                </c:pt>
                <c:pt idx="89">
                  <c:v>2</c:v>
                </c:pt>
                <c:pt idx="90">
                  <c:v>5</c:v>
                </c:pt>
                <c:pt idx="91">
                  <c:v>5</c:v>
                </c:pt>
                <c:pt idx="92">
                  <c:v>8</c:v>
                </c:pt>
                <c:pt idx="93">
                  <c:v>6</c:v>
                </c:pt>
                <c:pt idx="94">
                  <c:v>4</c:v>
                </c:pt>
                <c:pt idx="95">
                  <c:v>5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5</c:v>
                </c:pt>
                <c:pt idx="100">
                  <c:v>3</c:v>
                </c:pt>
                <c:pt idx="101">
                  <c:v>6</c:v>
                </c:pt>
                <c:pt idx="102">
                  <c:v>8</c:v>
                </c:pt>
                <c:pt idx="103">
                  <c:v>2</c:v>
                </c:pt>
                <c:pt idx="104">
                  <c:v>8</c:v>
                </c:pt>
                <c:pt idx="105">
                  <c:v>5</c:v>
                </c:pt>
                <c:pt idx="106">
                  <c:v>7</c:v>
                </c:pt>
                <c:pt idx="107">
                  <c:v>6</c:v>
                </c:pt>
                <c:pt idx="108">
                  <c:v>6</c:v>
                </c:pt>
                <c:pt idx="109">
                  <c:v>7</c:v>
                </c:pt>
                <c:pt idx="110">
                  <c:v>6</c:v>
                </c:pt>
                <c:pt idx="111">
                  <c:v>5</c:v>
                </c:pt>
                <c:pt idx="112">
                  <c:v>9</c:v>
                </c:pt>
                <c:pt idx="113">
                  <c:v>7</c:v>
                </c:pt>
                <c:pt idx="114">
                  <c:v>5</c:v>
                </c:pt>
                <c:pt idx="115">
                  <c:v>4</c:v>
                </c:pt>
                <c:pt idx="116">
                  <c:v>2</c:v>
                </c:pt>
                <c:pt idx="117">
                  <c:v>4</c:v>
                </c:pt>
                <c:pt idx="118">
                  <c:v>5</c:v>
                </c:pt>
                <c:pt idx="119">
                  <c:v>3</c:v>
                </c:pt>
                <c:pt idx="120">
                  <c:v>6</c:v>
                </c:pt>
                <c:pt idx="121">
                  <c:v>4</c:v>
                </c:pt>
                <c:pt idx="122">
                  <c:v>9</c:v>
                </c:pt>
                <c:pt idx="123">
                  <c:v>7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7</c:v>
                </c:pt>
                <c:pt idx="128">
                  <c:v>6</c:v>
                </c:pt>
                <c:pt idx="129">
                  <c:v>6</c:v>
                </c:pt>
                <c:pt idx="130">
                  <c:v>7</c:v>
                </c:pt>
                <c:pt idx="131">
                  <c:v>9</c:v>
                </c:pt>
                <c:pt idx="132">
                  <c:v>11</c:v>
                </c:pt>
                <c:pt idx="133">
                  <c:v>16</c:v>
                </c:pt>
                <c:pt idx="134">
                  <c:v>10</c:v>
                </c:pt>
                <c:pt idx="135">
                  <c:v>12</c:v>
                </c:pt>
                <c:pt idx="136">
                  <c:v>13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8</c:v>
                </c:pt>
                <c:pt idx="141">
                  <c:v>11</c:v>
                </c:pt>
                <c:pt idx="142">
                  <c:v>10</c:v>
                </c:pt>
                <c:pt idx="143">
                  <c:v>8</c:v>
                </c:pt>
                <c:pt idx="144">
                  <c:v>7</c:v>
                </c:pt>
                <c:pt idx="145">
                  <c:v>11</c:v>
                </c:pt>
                <c:pt idx="146">
                  <c:v>10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10</c:v>
                </c:pt>
                <c:pt idx="1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03-4D09-918E-21BDF28E2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12352"/>
        <c:axId val="135013888"/>
      </c:lineChart>
      <c:dateAx>
        <c:axId val="13501235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13888"/>
        <c:crosses val="autoZero"/>
        <c:auto val="1"/>
        <c:lblOffset val="100"/>
        <c:baseTimeUnit val="days"/>
      </c:dateAx>
      <c:valAx>
        <c:axId val="135013888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12352"/>
        <c:crosses val="autoZero"/>
        <c:crossBetween val="between"/>
      </c:valAx>
      <c:valAx>
        <c:axId val="1350154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5033600"/>
        <c:crosses val="max"/>
        <c:crossBetween val="between"/>
      </c:valAx>
      <c:dateAx>
        <c:axId val="135033600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350154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'graph npi vs testing (4)'!$G$3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npi vs testing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(4)'!$G$4:$G$155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12279</c:v>
                </c:pt>
                <c:pt idx="96">
                  <c:v>0</c:v>
                </c:pt>
                <c:pt idx="97">
                  <c:v>5359</c:v>
                </c:pt>
                <c:pt idx="98">
                  <c:v>0</c:v>
                </c:pt>
                <c:pt idx="99">
                  <c:v>1469</c:v>
                </c:pt>
                <c:pt idx="100">
                  <c:v>3242</c:v>
                </c:pt>
                <c:pt idx="101">
                  <c:v>2508</c:v>
                </c:pt>
                <c:pt idx="102">
                  <c:v>3648</c:v>
                </c:pt>
                <c:pt idx="103">
                  <c:v>3299</c:v>
                </c:pt>
                <c:pt idx="104">
                  <c:v>3124</c:v>
                </c:pt>
                <c:pt idx="105">
                  <c:v>2932</c:v>
                </c:pt>
                <c:pt idx="106">
                  <c:v>2918</c:v>
                </c:pt>
                <c:pt idx="107">
                  <c:v>2069</c:v>
                </c:pt>
                <c:pt idx="108">
                  <c:v>4350</c:v>
                </c:pt>
                <c:pt idx="109">
                  <c:v>4417</c:v>
                </c:pt>
                <c:pt idx="110">
                  <c:v>5676</c:v>
                </c:pt>
                <c:pt idx="111">
                  <c:v>4202</c:v>
                </c:pt>
                <c:pt idx="112">
                  <c:v>4765</c:v>
                </c:pt>
                <c:pt idx="113">
                  <c:v>3507</c:v>
                </c:pt>
                <c:pt idx="114">
                  <c:v>4720</c:v>
                </c:pt>
                <c:pt idx="115">
                  <c:v>4509</c:v>
                </c:pt>
                <c:pt idx="116">
                  <c:v>3949</c:v>
                </c:pt>
                <c:pt idx="117">
                  <c:v>4835</c:v>
                </c:pt>
                <c:pt idx="118">
                  <c:v>4729</c:v>
                </c:pt>
                <c:pt idx="119">
                  <c:v>5284</c:v>
                </c:pt>
                <c:pt idx="120">
                  <c:v>5914</c:v>
                </c:pt>
                <c:pt idx="121">
                  <c:v>4839</c:v>
                </c:pt>
                <c:pt idx="122">
                  <c:v>5391</c:v>
                </c:pt>
                <c:pt idx="123">
                  <c:v>6306</c:v>
                </c:pt>
                <c:pt idx="124">
                  <c:v>9018</c:v>
                </c:pt>
                <c:pt idx="125">
                  <c:v>5729</c:v>
                </c:pt>
                <c:pt idx="126">
                  <c:v>4593</c:v>
                </c:pt>
                <c:pt idx="127">
                  <c:v>5930</c:v>
                </c:pt>
                <c:pt idx="128">
                  <c:v>6735</c:v>
                </c:pt>
                <c:pt idx="129">
                  <c:v>6912</c:v>
                </c:pt>
                <c:pt idx="130">
                  <c:v>7267</c:v>
                </c:pt>
                <c:pt idx="131">
                  <c:v>9706</c:v>
                </c:pt>
                <c:pt idx="132">
                  <c:v>9480</c:v>
                </c:pt>
                <c:pt idx="133">
                  <c:v>9073</c:v>
                </c:pt>
                <c:pt idx="134">
                  <c:v>9560</c:v>
                </c:pt>
                <c:pt idx="135">
                  <c:v>8074</c:v>
                </c:pt>
                <c:pt idx="136">
                  <c:v>9122</c:v>
                </c:pt>
                <c:pt idx="137">
                  <c:v>10507</c:v>
                </c:pt>
                <c:pt idx="138">
                  <c:v>11530</c:v>
                </c:pt>
                <c:pt idx="139">
                  <c:v>11057</c:v>
                </c:pt>
                <c:pt idx="140">
                  <c:v>11022</c:v>
                </c:pt>
                <c:pt idx="141">
                  <c:v>10419</c:v>
                </c:pt>
                <c:pt idx="142">
                  <c:v>11190</c:v>
                </c:pt>
                <c:pt idx="143">
                  <c:v>16771</c:v>
                </c:pt>
                <c:pt idx="144">
                  <c:v>13132</c:v>
                </c:pt>
                <c:pt idx="145">
                  <c:v>10769</c:v>
                </c:pt>
                <c:pt idx="146">
                  <c:v>9323</c:v>
                </c:pt>
                <c:pt idx="147">
                  <c:v>13441</c:v>
                </c:pt>
                <c:pt idx="148">
                  <c:v>14956</c:v>
                </c:pt>
                <c:pt idx="149">
                  <c:v>13759</c:v>
                </c:pt>
                <c:pt idx="150">
                  <c:v>16175</c:v>
                </c:pt>
                <c:pt idx="151">
                  <c:v>14287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C-45A4-B8DB-B77D890EE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3374208"/>
        <c:axId val="143372672"/>
      </c:barChart>
      <c:lineChart>
        <c:grouping val="standard"/>
        <c:varyColors val="0"/>
        <c:ser>
          <c:idx val="0"/>
          <c:order val="0"/>
          <c:tx>
            <c:strRef>
              <c:f>'graph npi vs testing (4)'!$B$3</c:f>
              <c:strCache>
                <c:ptCount val="1"/>
                <c:pt idx="0">
                  <c:v>mask: (Rajasthan)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(4)'!$B$4:$B$155</c:f>
              <c:numCache>
                <c:formatCode>General</c:formatCode>
                <c:ptCount val="152"/>
                <c:pt idx="0">
                  <c:v>4</c:v>
                </c:pt>
                <c:pt idx="1">
                  <c:v>4</c:v>
                </c:pt>
                <c:pt idx="2">
                  <c:v>5</c:v>
                </c:pt>
                <c:pt idx="3">
                  <c:v>7</c:v>
                </c:pt>
                <c:pt idx="4">
                  <c:v>4</c:v>
                </c:pt>
                <c:pt idx="5">
                  <c:v>3</c:v>
                </c:pt>
                <c:pt idx="6">
                  <c:v>6</c:v>
                </c:pt>
                <c:pt idx="7">
                  <c:v>5</c:v>
                </c:pt>
                <c:pt idx="8">
                  <c:v>3</c:v>
                </c:pt>
                <c:pt idx="9">
                  <c:v>3</c:v>
                </c:pt>
                <c:pt idx="10">
                  <c:v>5</c:v>
                </c:pt>
                <c:pt idx="11">
                  <c:v>6</c:v>
                </c:pt>
                <c:pt idx="12">
                  <c:v>4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4</c:v>
                </c:pt>
                <c:pt idx="20">
                  <c:v>7</c:v>
                </c:pt>
                <c:pt idx="21">
                  <c:v>6</c:v>
                </c:pt>
                <c:pt idx="22">
                  <c:v>4</c:v>
                </c:pt>
                <c:pt idx="23">
                  <c:v>4</c:v>
                </c:pt>
                <c:pt idx="24">
                  <c:v>8</c:v>
                </c:pt>
                <c:pt idx="25">
                  <c:v>4</c:v>
                </c:pt>
                <c:pt idx="26">
                  <c:v>7</c:v>
                </c:pt>
                <c:pt idx="27">
                  <c:v>7</c:v>
                </c:pt>
                <c:pt idx="28">
                  <c:v>4</c:v>
                </c:pt>
                <c:pt idx="29">
                  <c:v>9</c:v>
                </c:pt>
                <c:pt idx="30">
                  <c:v>6</c:v>
                </c:pt>
                <c:pt idx="31">
                  <c:v>12</c:v>
                </c:pt>
                <c:pt idx="32">
                  <c:v>8</c:v>
                </c:pt>
                <c:pt idx="33">
                  <c:v>9</c:v>
                </c:pt>
                <c:pt idx="34">
                  <c:v>9</c:v>
                </c:pt>
                <c:pt idx="35">
                  <c:v>9</c:v>
                </c:pt>
                <c:pt idx="36">
                  <c:v>8</c:v>
                </c:pt>
                <c:pt idx="37">
                  <c:v>7</c:v>
                </c:pt>
                <c:pt idx="38">
                  <c:v>8</c:v>
                </c:pt>
                <c:pt idx="39">
                  <c:v>9</c:v>
                </c:pt>
                <c:pt idx="40">
                  <c:v>6</c:v>
                </c:pt>
                <c:pt idx="41">
                  <c:v>9</c:v>
                </c:pt>
                <c:pt idx="42">
                  <c:v>9</c:v>
                </c:pt>
                <c:pt idx="43">
                  <c:v>9</c:v>
                </c:pt>
                <c:pt idx="44">
                  <c:v>10</c:v>
                </c:pt>
                <c:pt idx="45">
                  <c:v>8</c:v>
                </c:pt>
                <c:pt idx="46">
                  <c:v>10</c:v>
                </c:pt>
                <c:pt idx="47">
                  <c:v>6</c:v>
                </c:pt>
                <c:pt idx="48">
                  <c:v>9</c:v>
                </c:pt>
                <c:pt idx="49">
                  <c:v>11</c:v>
                </c:pt>
                <c:pt idx="50">
                  <c:v>6</c:v>
                </c:pt>
                <c:pt idx="51">
                  <c:v>6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8</c:v>
                </c:pt>
                <c:pt idx="56">
                  <c:v>3</c:v>
                </c:pt>
                <c:pt idx="57">
                  <c:v>11</c:v>
                </c:pt>
                <c:pt idx="58">
                  <c:v>11</c:v>
                </c:pt>
                <c:pt idx="59">
                  <c:v>4</c:v>
                </c:pt>
                <c:pt idx="60">
                  <c:v>6</c:v>
                </c:pt>
                <c:pt idx="61">
                  <c:v>11</c:v>
                </c:pt>
                <c:pt idx="62">
                  <c:v>23</c:v>
                </c:pt>
                <c:pt idx="63">
                  <c:v>62</c:v>
                </c:pt>
                <c:pt idx="64">
                  <c:v>65</c:v>
                </c:pt>
                <c:pt idx="65">
                  <c:v>38</c:v>
                </c:pt>
                <c:pt idx="66">
                  <c:v>28</c:v>
                </c:pt>
                <c:pt idx="67">
                  <c:v>23</c:v>
                </c:pt>
                <c:pt idx="68">
                  <c:v>17</c:v>
                </c:pt>
                <c:pt idx="69">
                  <c:v>11</c:v>
                </c:pt>
                <c:pt idx="70">
                  <c:v>15</c:v>
                </c:pt>
                <c:pt idx="71">
                  <c:v>14</c:v>
                </c:pt>
                <c:pt idx="72">
                  <c:v>25</c:v>
                </c:pt>
                <c:pt idx="73">
                  <c:v>51</c:v>
                </c:pt>
                <c:pt idx="74">
                  <c:v>42</c:v>
                </c:pt>
                <c:pt idx="75">
                  <c:v>29</c:v>
                </c:pt>
                <c:pt idx="76">
                  <c:v>32</c:v>
                </c:pt>
                <c:pt idx="77">
                  <c:v>33</c:v>
                </c:pt>
                <c:pt idx="78">
                  <c:v>59</c:v>
                </c:pt>
                <c:pt idx="79">
                  <c:v>92</c:v>
                </c:pt>
                <c:pt idx="80">
                  <c:v>78</c:v>
                </c:pt>
                <c:pt idx="81">
                  <c:v>35</c:v>
                </c:pt>
                <c:pt idx="82">
                  <c:v>47</c:v>
                </c:pt>
                <c:pt idx="83">
                  <c:v>40</c:v>
                </c:pt>
                <c:pt idx="84">
                  <c:v>27</c:v>
                </c:pt>
                <c:pt idx="85">
                  <c:v>25</c:v>
                </c:pt>
                <c:pt idx="86">
                  <c:v>24</c:v>
                </c:pt>
                <c:pt idx="87">
                  <c:v>15</c:v>
                </c:pt>
                <c:pt idx="88">
                  <c:v>19</c:v>
                </c:pt>
                <c:pt idx="89">
                  <c:v>21</c:v>
                </c:pt>
                <c:pt idx="90">
                  <c:v>20</c:v>
                </c:pt>
                <c:pt idx="91">
                  <c:v>15</c:v>
                </c:pt>
                <c:pt idx="92">
                  <c:v>29</c:v>
                </c:pt>
                <c:pt idx="93">
                  <c:v>16</c:v>
                </c:pt>
                <c:pt idx="94">
                  <c:v>21</c:v>
                </c:pt>
                <c:pt idx="95">
                  <c:v>16</c:v>
                </c:pt>
                <c:pt idx="96">
                  <c:v>22</c:v>
                </c:pt>
                <c:pt idx="97">
                  <c:v>19</c:v>
                </c:pt>
                <c:pt idx="98">
                  <c:v>20</c:v>
                </c:pt>
                <c:pt idx="99">
                  <c:v>19</c:v>
                </c:pt>
                <c:pt idx="100">
                  <c:v>28</c:v>
                </c:pt>
                <c:pt idx="101">
                  <c:v>24</c:v>
                </c:pt>
                <c:pt idx="102">
                  <c:v>23</c:v>
                </c:pt>
                <c:pt idx="103">
                  <c:v>24</c:v>
                </c:pt>
                <c:pt idx="104">
                  <c:v>17</c:v>
                </c:pt>
                <c:pt idx="105">
                  <c:v>19</c:v>
                </c:pt>
                <c:pt idx="106">
                  <c:v>20</c:v>
                </c:pt>
                <c:pt idx="107">
                  <c:v>18</c:v>
                </c:pt>
                <c:pt idx="108">
                  <c:v>20</c:v>
                </c:pt>
                <c:pt idx="109">
                  <c:v>17</c:v>
                </c:pt>
                <c:pt idx="110">
                  <c:v>27</c:v>
                </c:pt>
                <c:pt idx="111">
                  <c:v>28</c:v>
                </c:pt>
                <c:pt idx="112">
                  <c:v>19</c:v>
                </c:pt>
                <c:pt idx="113">
                  <c:v>20</c:v>
                </c:pt>
                <c:pt idx="114">
                  <c:v>16</c:v>
                </c:pt>
                <c:pt idx="115">
                  <c:v>26</c:v>
                </c:pt>
                <c:pt idx="116">
                  <c:v>19</c:v>
                </c:pt>
                <c:pt idx="117">
                  <c:v>16</c:v>
                </c:pt>
                <c:pt idx="118">
                  <c:v>13</c:v>
                </c:pt>
                <c:pt idx="119">
                  <c:v>16</c:v>
                </c:pt>
                <c:pt idx="120">
                  <c:v>19</c:v>
                </c:pt>
                <c:pt idx="121">
                  <c:v>20</c:v>
                </c:pt>
                <c:pt idx="122">
                  <c:v>22</c:v>
                </c:pt>
                <c:pt idx="123">
                  <c:v>30</c:v>
                </c:pt>
                <c:pt idx="124">
                  <c:v>22</c:v>
                </c:pt>
                <c:pt idx="125">
                  <c:v>28</c:v>
                </c:pt>
                <c:pt idx="126">
                  <c:v>26</c:v>
                </c:pt>
                <c:pt idx="127">
                  <c:v>23</c:v>
                </c:pt>
                <c:pt idx="128">
                  <c:v>22</c:v>
                </c:pt>
                <c:pt idx="129">
                  <c:v>22</c:v>
                </c:pt>
                <c:pt idx="130">
                  <c:v>17</c:v>
                </c:pt>
                <c:pt idx="131">
                  <c:v>22</c:v>
                </c:pt>
                <c:pt idx="132">
                  <c:v>40</c:v>
                </c:pt>
                <c:pt idx="133">
                  <c:v>28</c:v>
                </c:pt>
                <c:pt idx="134">
                  <c:v>29</c:v>
                </c:pt>
                <c:pt idx="135">
                  <c:v>31</c:v>
                </c:pt>
                <c:pt idx="136">
                  <c:v>22</c:v>
                </c:pt>
                <c:pt idx="137">
                  <c:v>28</c:v>
                </c:pt>
                <c:pt idx="138">
                  <c:v>35</c:v>
                </c:pt>
                <c:pt idx="139">
                  <c:v>39</c:v>
                </c:pt>
                <c:pt idx="140">
                  <c:v>31</c:v>
                </c:pt>
                <c:pt idx="141">
                  <c:v>30</c:v>
                </c:pt>
                <c:pt idx="142">
                  <c:v>33</c:v>
                </c:pt>
                <c:pt idx="143">
                  <c:v>29</c:v>
                </c:pt>
                <c:pt idx="144">
                  <c:v>31</c:v>
                </c:pt>
                <c:pt idx="145">
                  <c:v>37</c:v>
                </c:pt>
                <c:pt idx="146">
                  <c:v>32</c:v>
                </c:pt>
                <c:pt idx="147">
                  <c:v>26</c:v>
                </c:pt>
                <c:pt idx="148">
                  <c:v>31</c:v>
                </c:pt>
                <c:pt idx="149">
                  <c:v>29</c:v>
                </c:pt>
                <c:pt idx="150">
                  <c:v>41</c:v>
                </c:pt>
                <c:pt idx="15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5C-45A4-B8DB-B77D890EE153}"/>
            </c:ext>
          </c:extLst>
        </c:ser>
        <c:ser>
          <c:idx val="1"/>
          <c:order val="1"/>
          <c:tx>
            <c:strRef>
              <c:f>'graph npi vs testing (4)'!$C$3</c:f>
              <c:strCache>
                <c:ptCount val="1"/>
                <c:pt idx="0">
                  <c:v>sanitizer: (Rajasthan)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(4)'!$C$4:$C$155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0</c:v>
                </c:pt>
                <c:pt idx="33">
                  <c:v>0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3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3</c:v>
                </c:pt>
                <c:pt idx="63">
                  <c:v>20</c:v>
                </c:pt>
                <c:pt idx="64">
                  <c:v>37</c:v>
                </c:pt>
                <c:pt idx="65">
                  <c:v>34</c:v>
                </c:pt>
                <c:pt idx="66">
                  <c:v>21</c:v>
                </c:pt>
                <c:pt idx="67">
                  <c:v>11</c:v>
                </c:pt>
                <c:pt idx="68">
                  <c:v>12</c:v>
                </c:pt>
                <c:pt idx="69">
                  <c:v>6</c:v>
                </c:pt>
                <c:pt idx="70">
                  <c:v>8</c:v>
                </c:pt>
                <c:pt idx="71">
                  <c:v>17</c:v>
                </c:pt>
                <c:pt idx="72">
                  <c:v>18</c:v>
                </c:pt>
                <c:pt idx="73">
                  <c:v>49</c:v>
                </c:pt>
                <c:pt idx="74">
                  <c:v>40</c:v>
                </c:pt>
                <c:pt idx="75">
                  <c:v>32</c:v>
                </c:pt>
                <c:pt idx="76">
                  <c:v>32</c:v>
                </c:pt>
                <c:pt idx="77">
                  <c:v>40</c:v>
                </c:pt>
                <c:pt idx="78">
                  <c:v>92</c:v>
                </c:pt>
                <c:pt idx="79">
                  <c:v>99</c:v>
                </c:pt>
                <c:pt idx="80">
                  <c:v>100</c:v>
                </c:pt>
                <c:pt idx="81">
                  <c:v>38</c:v>
                </c:pt>
                <c:pt idx="82">
                  <c:v>52</c:v>
                </c:pt>
                <c:pt idx="83">
                  <c:v>38</c:v>
                </c:pt>
                <c:pt idx="84">
                  <c:v>27</c:v>
                </c:pt>
                <c:pt idx="85">
                  <c:v>22</c:v>
                </c:pt>
                <c:pt idx="86">
                  <c:v>13</c:v>
                </c:pt>
                <c:pt idx="87">
                  <c:v>21</c:v>
                </c:pt>
                <c:pt idx="88">
                  <c:v>17</c:v>
                </c:pt>
                <c:pt idx="89">
                  <c:v>18</c:v>
                </c:pt>
                <c:pt idx="90">
                  <c:v>11</c:v>
                </c:pt>
                <c:pt idx="91">
                  <c:v>17</c:v>
                </c:pt>
                <c:pt idx="92">
                  <c:v>10</c:v>
                </c:pt>
                <c:pt idx="93">
                  <c:v>9</c:v>
                </c:pt>
                <c:pt idx="94">
                  <c:v>13</c:v>
                </c:pt>
                <c:pt idx="95">
                  <c:v>13</c:v>
                </c:pt>
                <c:pt idx="96">
                  <c:v>14</c:v>
                </c:pt>
                <c:pt idx="97">
                  <c:v>14</c:v>
                </c:pt>
                <c:pt idx="98">
                  <c:v>17</c:v>
                </c:pt>
                <c:pt idx="99">
                  <c:v>8</c:v>
                </c:pt>
                <c:pt idx="100">
                  <c:v>11</c:v>
                </c:pt>
                <c:pt idx="101">
                  <c:v>12</c:v>
                </c:pt>
                <c:pt idx="102">
                  <c:v>15</c:v>
                </c:pt>
                <c:pt idx="103">
                  <c:v>10</c:v>
                </c:pt>
                <c:pt idx="104">
                  <c:v>9</c:v>
                </c:pt>
                <c:pt idx="105">
                  <c:v>13</c:v>
                </c:pt>
                <c:pt idx="106">
                  <c:v>10</c:v>
                </c:pt>
                <c:pt idx="107">
                  <c:v>11</c:v>
                </c:pt>
                <c:pt idx="108">
                  <c:v>11</c:v>
                </c:pt>
                <c:pt idx="109">
                  <c:v>12</c:v>
                </c:pt>
                <c:pt idx="110">
                  <c:v>12</c:v>
                </c:pt>
                <c:pt idx="111">
                  <c:v>14</c:v>
                </c:pt>
                <c:pt idx="112">
                  <c:v>10</c:v>
                </c:pt>
                <c:pt idx="113">
                  <c:v>14</c:v>
                </c:pt>
                <c:pt idx="114">
                  <c:v>12</c:v>
                </c:pt>
                <c:pt idx="115">
                  <c:v>14</c:v>
                </c:pt>
                <c:pt idx="116">
                  <c:v>12</c:v>
                </c:pt>
                <c:pt idx="117">
                  <c:v>9</c:v>
                </c:pt>
                <c:pt idx="118">
                  <c:v>10</c:v>
                </c:pt>
                <c:pt idx="119">
                  <c:v>9</c:v>
                </c:pt>
                <c:pt idx="120">
                  <c:v>7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11</c:v>
                </c:pt>
                <c:pt idx="125">
                  <c:v>15</c:v>
                </c:pt>
                <c:pt idx="126">
                  <c:v>12</c:v>
                </c:pt>
                <c:pt idx="127">
                  <c:v>14</c:v>
                </c:pt>
                <c:pt idx="128">
                  <c:v>18</c:v>
                </c:pt>
                <c:pt idx="129">
                  <c:v>22</c:v>
                </c:pt>
                <c:pt idx="130">
                  <c:v>13</c:v>
                </c:pt>
                <c:pt idx="131">
                  <c:v>11</c:v>
                </c:pt>
                <c:pt idx="132">
                  <c:v>17</c:v>
                </c:pt>
                <c:pt idx="133">
                  <c:v>16</c:v>
                </c:pt>
                <c:pt idx="134">
                  <c:v>23</c:v>
                </c:pt>
                <c:pt idx="135">
                  <c:v>29</c:v>
                </c:pt>
                <c:pt idx="136">
                  <c:v>17</c:v>
                </c:pt>
                <c:pt idx="137">
                  <c:v>21</c:v>
                </c:pt>
                <c:pt idx="138">
                  <c:v>22</c:v>
                </c:pt>
                <c:pt idx="139">
                  <c:v>31</c:v>
                </c:pt>
                <c:pt idx="140">
                  <c:v>24</c:v>
                </c:pt>
                <c:pt idx="141">
                  <c:v>24</c:v>
                </c:pt>
                <c:pt idx="142">
                  <c:v>22</c:v>
                </c:pt>
                <c:pt idx="143">
                  <c:v>27</c:v>
                </c:pt>
                <c:pt idx="144">
                  <c:v>25</c:v>
                </c:pt>
                <c:pt idx="145">
                  <c:v>22</c:v>
                </c:pt>
                <c:pt idx="146">
                  <c:v>24</c:v>
                </c:pt>
                <c:pt idx="147">
                  <c:v>22</c:v>
                </c:pt>
                <c:pt idx="148">
                  <c:v>15</c:v>
                </c:pt>
                <c:pt idx="149">
                  <c:v>14</c:v>
                </c:pt>
                <c:pt idx="150">
                  <c:v>15</c:v>
                </c:pt>
                <c:pt idx="15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5C-45A4-B8DB-B77D890EE153}"/>
            </c:ext>
          </c:extLst>
        </c:ser>
        <c:ser>
          <c:idx val="2"/>
          <c:order val="2"/>
          <c:tx>
            <c:strRef>
              <c:f>'graph npi vs testing (4)'!$D$3</c:f>
              <c:strCache>
                <c:ptCount val="1"/>
                <c:pt idx="0">
                  <c:v>Social distancing: (Rajasthan)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(4)'!$D$4:$D$155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2</c:v>
                </c:pt>
                <c:pt idx="80">
                  <c:v>3</c:v>
                </c:pt>
                <c:pt idx="81">
                  <c:v>1</c:v>
                </c:pt>
                <c:pt idx="82">
                  <c:v>2</c:v>
                </c:pt>
                <c:pt idx="83">
                  <c:v>4</c:v>
                </c:pt>
                <c:pt idx="84">
                  <c:v>1</c:v>
                </c:pt>
                <c:pt idx="85">
                  <c:v>1</c:v>
                </c:pt>
                <c:pt idx="86">
                  <c:v>2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2</c:v>
                </c:pt>
                <c:pt idx="91">
                  <c:v>3</c:v>
                </c:pt>
                <c:pt idx="92">
                  <c:v>3</c:v>
                </c:pt>
                <c:pt idx="93">
                  <c:v>2</c:v>
                </c:pt>
                <c:pt idx="94">
                  <c:v>3</c:v>
                </c:pt>
                <c:pt idx="95">
                  <c:v>1</c:v>
                </c:pt>
                <c:pt idx="96">
                  <c:v>2</c:v>
                </c:pt>
                <c:pt idx="97">
                  <c:v>1</c:v>
                </c:pt>
                <c:pt idx="98">
                  <c:v>1</c:v>
                </c:pt>
                <c:pt idx="99">
                  <c:v>3</c:v>
                </c:pt>
                <c:pt idx="100">
                  <c:v>2</c:v>
                </c:pt>
                <c:pt idx="101">
                  <c:v>2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1</c:v>
                </c:pt>
                <c:pt idx="107">
                  <c:v>2</c:v>
                </c:pt>
                <c:pt idx="108">
                  <c:v>0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3</c:v>
                </c:pt>
                <c:pt idx="118">
                  <c:v>3</c:v>
                </c:pt>
                <c:pt idx="119">
                  <c:v>4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3</c:v>
                </c:pt>
                <c:pt idx="126">
                  <c:v>2</c:v>
                </c:pt>
                <c:pt idx="127">
                  <c:v>4</c:v>
                </c:pt>
                <c:pt idx="128">
                  <c:v>2</c:v>
                </c:pt>
                <c:pt idx="129">
                  <c:v>5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  <c:pt idx="133">
                  <c:v>1</c:v>
                </c:pt>
                <c:pt idx="134">
                  <c:v>3</c:v>
                </c:pt>
                <c:pt idx="135">
                  <c:v>1</c:v>
                </c:pt>
                <c:pt idx="136">
                  <c:v>3</c:v>
                </c:pt>
                <c:pt idx="137">
                  <c:v>3</c:v>
                </c:pt>
                <c:pt idx="138">
                  <c:v>1</c:v>
                </c:pt>
                <c:pt idx="139">
                  <c:v>2</c:v>
                </c:pt>
                <c:pt idx="140">
                  <c:v>4</c:v>
                </c:pt>
                <c:pt idx="141">
                  <c:v>7</c:v>
                </c:pt>
                <c:pt idx="142">
                  <c:v>1</c:v>
                </c:pt>
                <c:pt idx="143">
                  <c:v>3</c:v>
                </c:pt>
                <c:pt idx="144">
                  <c:v>3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1</c:v>
                </c:pt>
                <c:pt idx="149">
                  <c:v>2</c:v>
                </c:pt>
                <c:pt idx="150">
                  <c:v>3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5C-45A4-B8DB-B77D890EE153}"/>
            </c:ext>
          </c:extLst>
        </c:ser>
        <c:ser>
          <c:idx val="3"/>
          <c:order val="3"/>
          <c:tx>
            <c:strRef>
              <c:f>'graph npi vs testing (4)'!$E$3</c:f>
              <c:strCache>
                <c:ptCount val="1"/>
                <c:pt idx="0">
                  <c:v>hand wash: (Rajasthan)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(4)'!$E$4:$E$155</c:f>
              <c:numCache>
                <c:formatCode>General</c:formatCode>
                <c:ptCount val="152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3</c:v>
                </c:pt>
                <c:pt idx="33">
                  <c:v>1</c:v>
                </c:pt>
                <c:pt idx="34">
                  <c:v>4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3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2</c:v>
                </c:pt>
                <c:pt idx="62">
                  <c:v>0</c:v>
                </c:pt>
                <c:pt idx="63">
                  <c:v>1</c:v>
                </c:pt>
                <c:pt idx="64">
                  <c:v>2</c:v>
                </c:pt>
                <c:pt idx="65">
                  <c:v>3</c:v>
                </c:pt>
                <c:pt idx="66">
                  <c:v>2</c:v>
                </c:pt>
                <c:pt idx="67">
                  <c:v>3</c:v>
                </c:pt>
                <c:pt idx="68">
                  <c:v>3</c:v>
                </c:pt>
                <c:pt idx="69">
                  <c:v>2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4</c:v>
                </c:pt>
                <c:pt idx="74">
                  <c:v>4</c:v>
                </c:pt>
                <c:pt idx="75">
                  <c:v>2</c:v>
                </c:pt>
                <c:pt idx="76">
                  <c:v>4</c:v>
                </c:pt>
                <c:pt idx="77">
                  <c:v>3</c:v>
                </c:pt>
                <c:pt idx="78">
                  <c:v>7</c:v>
                </c:pt>
                <c:pt idx="79">
                  <c:v>9</c:v>
                </c:pt>
                <c:pt idx="80">
                  <c:v>7</c:v>
                </c:pt>
                <c:pt idx="81">
                  <c:v>5</c:v>
                </c:pt>
                <c:pt idx="82">
                  <c:v>2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2</c:v>
                </c:pt>
                <c:pt idx="87">
                  <c:v>2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3</c:v>
                </c:pt>
                <c:pt idx="94">
                  <c:v>1</c:v>
                </c:pt>
                <c:pt idx="95">
                  <c:v>3</c:v>
                </c:pt>
                <c:pt idx="96">
                  <c:v>2</c:v>
                </c:pt>
                <c:pt idx="97">
                  <c:v>4</c:v>
                </c:pt>
                <c:pt idx="98">
                  <c:v>1</c:v>
                </c:pt>
                <c:pt idx="99">
                  <c:v>0</c:v>
                </c:pt>
                <c:pt idx="100">
                  <c:v>2</c:v>
                </c:pt>
                <c:pt idx="101">
                  <c:v>3</c:v>
                </c:pt>
                <c:pt idx="102">
                  <c:v>2</c:v>
                </c:pt>
                <c:pt idx="103">
                  <c:v>2</c:v>
                </c:pt>
                <c:pt idx="104">
                  <c:v>2</c:v>
                </c:pt>
                <c:pt idx="105">
                  <c:v>2</c:v>
                </c:pt>
                <c:pt idx="106">
                  <c:v>0</c:v>
                </c:pt>
                <c:pt idx="107">
                  <c:v>3</c:v>
                </c:pt>
                <c:pt idx="108">
                  <c:v>2</c:v>
                </c:pt>
                <c:pt idx="109">
                  <c:v>3</c:v>
                </c:pt>
                <c:pt idx="110">
                  <c:v>3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1</c:v>
                </c:pt>
                <c:pt idx="119">
                  <c:v>6</c:v>
                </c:pt>
                <c:pt idx="120">
                  <c:v>4</c:v>
                </c:pt>
                <c:pt idx="121">
                  <c:v>1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3</c:v>
                </c:pt>
                <c:pt idx="126">
                  <c:v>1</c:v>
                </c:pt>
                <c:pt idx="127">
                  <c:v>1</c:v>
                </c:pt>
                <c:pt idx="128">
                  <c:v>4</c:v>
                </c:pt>
                <c:pt idx="129">
                  <c:v>2</c:v>
                </c:pt>
                <c:pt idx="130">
                  <c:v>2</c:v>
                </c:pt>
                <c:pt idx="131">
                  <c:v>2</c:v>
                </c:pt>
                <c:pt idx="132">
                  <c:v>4</c:v>
                </c:pt>
                <c:pt idx="133">
                  <c:v>1</c:v>
                </c:pt>
                <c:pt idx="134">
                  <c:v>4</c:v>
                </c:pt>
                <c:pt idx="135">
                  <c:v>5</c:v>
                </c:pt>
                <c:pt idx="136">
                  <c:v>2</c:v>
                </c:pt>
                <c:pt idx="137">
                  <c:v>3</c:v>
                </c:pt>
                <c:pt idx="138">
                  <c:v>1</c:v>
                </c:pt>
                <c:pt idx="139">
                  <c:v>2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2</c:v>
                </c:pt>
                <c:pt idx="144">
                  <c:v>2</c:v>
                </c:pt>
                <c:pt idx="145">
                  <c:v>5</c:v>
                </c:pt>
                <c:pt idx="146">
                  <c:v>2</c:v>
                </c:pt>
                <c:pt idx="147">
                  <c:v>4</c:v>
                </c:pt>
                <c:pt idx="148">
                  <c:v>4</c:v>
                </c:pt>
                <c:pt idx="149">
                  <c:v>1</c:v>
                </c:pt>
                <c:pt idx="150">
                  <c:v>5</c:v>
                </c:pt>
                <c:pt idx="1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D5C-45A4-B8DB-B77D890EE153}"/>
            </c:ext>
          </c:extLst>
        </c:ser>
        <c:ser>
          <c:idx val="4"/>
          <c:order val="4"/>
          <c:tx>
            <c:strRef>
              <c:f>'graph npi vs testing (4)'!$F$3</c:f>
              <c:strCache>
                <c:ptCount val="1"/>
                <c:pt idx="0">
                  <c:v>soap: (Rajasthan)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(4)'!$F$4:$F$155</c:f>
              <c:numCache>
                <c:formatCode>General</c:formatCode>
                <c:ptCount val="152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3</c:v>
                </c:pt>
                <c:pt idx="4">
                  <c:v>4</c:v>
                </c:pt>
                <c:pt idx="5">
                  <c:v>6</c:v>
                </c:pt>
                <c:pt idx="6">
                  <c:v>7</c:v>
                </c:pt>
                <c:pt idx="7">
                  <c:v>7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4</c:v>
                </c:pt>
                <c:pt idx="12">
                  <c:v>2</c:v>
                </c:pt>
                <c:pt idx="13">
                  <c:v>2</c:v>
                </c:pt>
                <c:pt idx="14">
                  <c:v>5</c:v>
                </c:pt>
                <c:pt idx="15">
                  <c:v>5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6</c:v>
                </c:pt>
                <c:pt idx="20">
                  <c:v>6</c:v>
                </c:pt>
                <c:pt idx="21">
                  <c:v>5</c:v>
                </c:pt>
                <c:pt idx="22">
                  <c:v>8</c:v>
                </c:pt>
                <c:pt idx="23">
                  <c:v>5</c:v>
                </c:pt>
                <c:pt idx="24">
                  <c:v>3</c:v>
                </c:pt>
                <c:pt idx="25">
                  <c:v>5</c:v>
                </c:pt>
                <c:pt idx="26">
                  <c:v>4</c:v>
                </c:pt>
                <c:pt idx="27">
                  <c:v>5</c:v>
                </c:pt>
                <c:pt idx="28">
                  <c:v>4</c:v>
                </c:pt>
                <c:pt idx="29">
                  <c:v>3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6</c:v>
                </c:pt>
                <c:pt idx="34">
                  <c:v>7</c:v>
                </c:pt>
                <c:pt idx="35">
                  <c:v>3</c:v>
                </c:pt>
                <c:pt idx="36">
                  <c:v>7</c:v>
                </c:pt>
                <c:pt idx="37">
                  <c:v>5</c:v>
                </c:pt>
                <c:pt idx="38">
                  <c:v>4</c:v>
                </c:pt>
                <c:pt idx="39">
                  <c:v>3</c:v>
                </c:pt>
                <c:pt idx="40">
                  <c:v>4</c:v>
                </c:pt>
                <c:pt idx="41">
                  <c:v>2</c:v>
                </c:pt>
                <c:pt idx="42">
                  <c:v>5</c:v>
                </c:pt>
                <c:pt idx="43">
                  <c:v>4</c:v>
                </c:pt>
                <c:pt idx="44">
                  <c:v>5</c:v>
                </c:pt>
                <c:pt idx="45">
                  <c:v>5</c:v>
                </c:pt>
                <c:pt idx="46">
                  <c:v>8</c:v>
                </c:pt>
                <c:pt idx="47">
                  <c:v>6</c:v>
                </c:pt>
                <c:pt idx="48">
                  <c:v>8</c:v>
                </c:pt>
                <c:pt idx="49">
                  <c:v>6</c:v>
                </c:pt>
                <c:pt idx="50">
                  <c:v>2</c:v>
                </c:pt>
                <c:pt idx="51">
                  <c:v>4</c:v>
                </c:pt>
                <c:pt idx="52">
                  <c:v>3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7</c:v>
                </c:pt>
                <c:pt idx="57">
                  <c:v>3</c:v>
                </c:pt>
                <c:pt idx="58">
                  <c:v>2</c:v>
                </c:pt>
                <c:pt idx="59">
                  <c:v>3</c:v>
                </c:pt>
                <c:pt idx="60">
                  <c:v>5</c:v>
                </c:pt>
                <c:pt idx="61">
                  <c:v>9</c:v>
                </c:pt>
                <c:pt idx="62">
                  <c:v>5</c:v>
                </c:pt>
                <c:pt idx="63">
                  <c:v>4</c:v>
                </c:pt>
                <c:pt idx="64">
                  <c:v>6</c:v>
                </c:pt>
                <c:pt idx="65">
                  <c:v>3</c:v>
                </c:pt>
                <c:pt idx="66">
                  <c:v>5</c:v>
                </c:pt>
                <c:pt idx="67">
                  <c:v>5</c:v>
                </c:pt>
                <c:pt idx="68">
                  <c:v>6</c:v>
                </c:pt>
                <c:pt idx="69">
                  <c:v>3</c:v>
                </c:pt>
                <c:pt idx="70">
                  <c:v>7</c:v>
                </c:pt>
                <c:pt idx="71">
                  <c:v>4</c:v>
                </c:pt>
                <c:pt idx="72">
                  <c:v>4</c:v>
                </c:pt>
                <c:pt idx="73">
                  <c:v>5</c:v>
                </c:pt>
                <c:pt idx="74">
                  <c:v>4</c:v>
                </c:pt>
                <c:pt idx="75">
                  <c:v>5</c:v>
                </c:pt>
                <c:pt idx="76">
                  <c:v>3</c:v>
                </c:pt>
                <c:pt idx="77">
                  <c:v>7</c:v>
                </c:pt>
                <c:pt idx="78">
                  <c:v>5</c:v>
                </c:pt>
                <c:pt idx="79">
                  <c:v>6</c:v>
                </c:pt>
                <c:pt idx="80">
                  <c:v>6</c:v>
                </c:pt>
                <c:pt idx="81">
                  <c:v>6</c:v>
                </c:pt>
                <c:pt idx="82">
                  <c:v>5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3</c:v>
                </c:pt>
                <c:pt idx="87">
                  <c:v>3</c:v>
                </c:pt>
                <c:pt idx="88">
                  <c:v>6</c:v>
                </c:pt>
                <c:pt idx="89">
                  <c:v>2</c:v>
                </c:pt>
                <c:pt idx="90">
                  <c:v>5</c:v>
                </c:pt>
                <c:pt idx="91">
                  <c:v>5</c:v>
                </c:pt>
                <c:pt idx="92">
                  <c:v>8</c:v>
                </c:pt>
                <c:pt idx="93">
                  <c:v>6</c:v>
                </c:pt>
                <c:pt idx="94">
                  <c:v>4</c:v>
                </c:pt>
                <c:pt idx="95">
                  <c:v>5</c:v>
                </c:pt>
                <c:pt idx="96">
                  <c:v>4</c:v>
                </c:pt>
                <c:pt idx="97">
                  <c:v>4</c:v>
                </c:pt>
                <c:pt idx="98">
                  <c:v>4</c:v>
                </c:pt>
                <c:pt idx="99">
                  <c:v>5</c:v>
                </c:pt>
                <c:pt idx="100">
                  <c:v>3</c:v>
                </c:pt>
                <c:pt idx="101">
                  <c:v>6</c:v>
                </c:pt>
                <c:pt idx="102">
                  <c:v>8</c:v>
                </c:pt>
                <c:pt idx="103">
                  <c:v>2</c:v>
                </c:pt>
                <c:pt idx="104">
                  <c:v>8</c:v>
                </c:pt>
                <c:pt idx="105">
                  <c:v>5</c:v>
                </c:pt>
                <c:pt idx="106">
                  <c:v>7</c:v>
                </c:pt>
                <c:pt idx="107">
                  <c:v>6</c:v>
                </c:pt>
                <c:pt idx="108">
                  <c:v>6</c:v>
                </c:pt>
                <c:pt idx="109">
                  <c:v>7</c:v>
                </c:pt>
                <c:pt idx="110">
                  <c:v>6</c:v>
                </c:pt>
                <c:pt idx="111">
                  <c:v>5</c:v>
                </c:pt>
                <c:pt idx="112">
                  <c:v>9</c:v>
                </c:pt>
                <c:pt idx="113">
                  <c:v>7</c:v>
                </c:pt>
                <c:pt idx="114">
                  <c:v>5</c:v>
                </c:pt>
                <c:pt idx="115">
                  <c:v>4</c:v>
                </c:pt>
                <c:pt idx="116">
                  <c:v>2</c:v>
                </c:pt>
                <c:pt idx="117">
                  <c:v>4</c:v>
                </c:pt>
                <c:pt idx="118">
                  <c:v>5</c:v>
                </c:pt>
                <c:pt idx="119">
                  <c:v>3</c:v>
                </c:pt>
                <c:pt idx="120">
                  <c:v>6</c:v>
                </c:pt>
                <c:pt idx="121">
                  <c:v>4</c:v>
                </c:pt>
                <c:pt idx="122">
                  <c:v>9</c:v>
                </c:pt>
                <c:pt idx="123">
                  <c:v>7</c:v>
                </c:pt>
                <c:pt idx="124">
                  <c:v>4</c:v>
                </c:pt>
                <c:pt idx="125">
                  <c:v>5</c:v>
                </c:pt>
                <c:pt idx="126">
                  <c:v>6</c:v>
                </c:pt>
                <c:pt idx="127">
                  <c:v>7</c:v>
                </c:pt>
                <c:pt idx="128">
                  <c:v>6</c:v>
                </c:pt>
                <c:pt idx="129">
                  <c:v>6</c:v>
                </c:pt>
                <c:pt idx="130">
                  <c:v>7</c:v>
                </c:pt>
                <c:pt idx="131">
                  <c:v>9</c:v>
                </c:pt>
                <c:pt idx="132">
                  <c:v>11</c:v>
                </c:pt>
                <c:pt idx="133">
                  <c:v>16</c:v>
                </c:pt>
                <c:pt idx="134">
                  <c:v>10</c:v>
                </c:pt>
                <c:pt idx="135">
                  <c:v>12</c:v>
                </c:pt>
                <c:pt idx="136">
                  <c:v>13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8</c:v>
                </c:pt>
                <c:pt idx="141">
                  <c:v>11</c:v>
                </c:pt>
                <c:pt idx="142">
                  <c:v>10</c:v>
                </c:pt>
                <c:pt idx="143">
                  <c:v>8</c:v>
                </c:pt>
                <c:pt idx="144">
                  <c:v>7</c:v>
                </c:pt>
                <c:pt idx="145">
                  <c:v>11</c:v>
                </c:pt>
                <c:pt idx="146">
                  <c:v>10</c:v>
                </c:pt>
                <c:pt idx="147">
                  <c:v>7</c:v>
                </c:pt>
                <c:pt idx="148">
                  <c:v>7</c:v>
                </c:pt>
                <c:pt idx="149">
                  <c:v>7</c:v>
                </c:pt>
                <c:pt idx="150">
                  <c:v>10</c:v>
                </c:pt>
                <c:pt idx="1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5C-45A4-B8DB-B77D890EE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7056"/>
        <c:axId val="143358592"/>
      </c:lineChart>
      <c:dateAx>
        <c:axId val="14335705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358592"/>
        <c:crosses val="autoZero"/>
        <c:auto val="1"/>
        <c:lblOffset val="100"/>
        <c:baseTimeUnit val="days"/>
      </c:dateAx>
      <c:valAx>
        <c:axId val="14335859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357056"/>
        <c:crosses val="autoZero"/>
        <c:crossBetween val="between"/>
      </c:valAx>
      <c:valAx>
        <c:axId val="1433726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374208"/>
        <c:crosses val="max"/>
        <c:crossBetween val="between"/>
      </c:valAx>
      <c:dateAx>
        <c:axId val="143374208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4337267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(58)'!$M$8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(58)'!$M$9:$M$23</c:f>
              <c:numCache>
                <c:formatCode>General</c:formatCode>
                <c:ptCount val="15"/>
                <c:pt idx="0">
                  <c:v>1.6729722342841705E-2</c:v>
                </c:pt>
                <c:pt idx="1">
                  <c:v>5.4970038452126634E-2</c:v>
                </c:pt>
                <c:pt idx="2">
                  <c:v>5.4213955780956342E-2</c:v>
                </c:pt>
                <c:pt idx="3">
                  <c:v>-7.1409086625708926E-2</c:v>
                </c:pt>
                <c:pt idx="4">
                  <c:v>-5.1255083826679655E-2</c:v>
                </c:pt>
                <c:pt idx="5">
                  <c:v>-5.3498085559345855E-2</c:v>
                </c:pt>
                <c:pt idx="6">
                  <c:v>-0.13179900897570301</c:v>
                </c:pt>
                <c:pt idx="7">
                  <c:v>1.9571789284351691E-2</c:v>
                </c:pt>
                <c:pt idx="8">
                  <c:v>3.2706159401593625E-2</c:v>
                </c:pt>
                <c:pt idx="9">
                  <c:v>-5.0914661452735682E-2</c:v>
                </c:pt>
                <c:pt idx="10">
                  <c:v>-6.455777958258925E-2</c:v>
                </c:pt>
                <c:pt idx="11">
                  <c:v>-2.779368842404057E-2</c:v>
                </c:pt>
                <c:pt idx="12">
                  <c:v>2.9893843473870529E-2</c:v>
                </c:pt>
                <c:pt idx="13">
                  <c:v>-5.021461374386349E-2</c:v>
                </c:pt>
                <c:pt idx="14">
                  <c:v>-2.9088816234880303E-2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CC-4EEF-BF46-A779978F78F5}"/>
            </c:ext>
          </c:extLst>
        </c:ser>
        <c:ser>
          <c:idx val="1"/>
          <c:order val="1"/>
          <c:tx>
            <c:strRef>
              <c:f>'multiTimeline (58)'!$N$8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(58)'!$N$9:$N$23</c:f>
              <c:numCache>
                <c:formatCode>General</c:formatCode>
                <c:ptCount val="15"/>
                <c:pt idx="0">
                  <c:v>-5.8151858603962957E-2</c:v>
                </c:pt>
                <c:pt idx="1">
                  <c:v>-5.7058660285495118E-2</c:v>
                </c:pt>
                <c:pt idx="2">
                  <c:v>-5.7467185710842736E-2</c:v>
                </c:pt>
                <c:pt idx="3">
                  <c:v>-5.788160881720654E-2</c:v>
                </c:pt>
                <c:pt idx="4">
                  <c:v>-5.6749984240951908E-2</c:v>
                </c:pt>
                <c:pt idx="5">
                  <c:v>-5.716398497559888E-2</c:v>
                </c:pt>
                <c:pt idx="6">
                  <c:v>-5.758407580872188E-2</c:v>
                </c:pt>
                <c:pt idx="7">
                  <c:v>1.4285817819112952E-2</c:v>
                </c:pt>
                <c:pt idx="8">
                  <c:v>-5.8443073808791546E-2</c:v>
                </c:pt>
                <c:pt idx="9">
                  <c:v>-5.8882264280557726E-2</c:v>
                </c:pt>
                <c:pt idx="10">
                  <c:v>-5.9328111773074427E-2</c:v>
                </c:pt>
                <c:pt idx="11">
                  <c:v>-5.9780768940383373E-2</c:v>
                </c:pt>
                <c:pt idx="12">
                  <c:v>-6.0240393144332861E-2</c:v>
                </c:pt>
                <c:pt idx="13">
                  <c:v>-6.0707146637645634E-2</c:v>
                </c:pt>
                <c:pt idx="14">
                  <c:v>-6.1181196755608937E-2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CC-4EEF-BF46-A779978F78F5}"/>
            </c:ext>
          </c:extLst>
        </c:ser>
        <c:ser>
          <c:idx val="2"/>
          <c:order val="2"/>
          <c:tx>
            <c:strRef>
              <c:f>'multiTimeline (58)'!$O$8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(58)'!$O$9:$O$23</c:f>
              <c:numCache>
                <c:formatCode>General</c:formatCode>
                <c:ptCount val="15"/>
                <c:pt idx="0">
                  <c:v>-2.6855296680493437E-2</c:v>
                </c:pt>
                <c:pt idx="1">
                  <c:v>-2.7037955115864317E-2</c:v>
                </c:pt>
                <c:pt idx="2">
                  <c:v>-2.7223115298844955E-2</c:v>
                </c:pt>
                <c:pt idx="3">
                  <c:v>-2.7410828980926682E-2</c:v>
                </c:pt>
                <c:pt idx="4">
                  <c:v>-2.7601149350895079E-2</c:v>
                </c:pt>
                <c:pt idx="5">
                  <c:v>-2.7794131085078715E-2</c:v>
                </c:pt>
                <c:pt idx="6">
                  <c:v>-2.7989830399715573E-2</c:v>
                </c:pt>
                <c:pt idx="7">
                  <c:v>-2.8188305105552584E-2</c:v>
                </c:pt>
                <c:pt idx="8">
                  <c:v>-2.8389614664780856E-2</c:v>
                </c:pt>
                <c:pt idx="9">
                  <c:v>-2.8593820250430356E-2</c:v>
                </c:pt>
                <c:pt idx="10">
                  <c:v>-2.8800984808345236E-2</c:v>
                </c:pt>
                <c:pt idx="11">
                  <c:v>-2.9011173121873707E-2</c:v>
                </c:pt>
                <c:pt idx="12">
                  <c:v>-2.9224451879411344E-2</c:v>
                </c:pt>
                <c:pt idx="13">
                  <c:v>-2.9440889744944843E-2</c:v>
                </c:pt>
                <c:pt idx="14">
                  <c:v>0.25735959283773074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CC-4EEF-BF46-A779978F78F5}"/>
            </c:ext>
          </c:extLst>
        </c:ser>
        <c:ser>
          <c:idx val="3"/>
          <c:order val="3"/>
          <c:tx>
            <c:strRef>
              <c:f>'multiTimeline (58)'!$P$8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(58)'!$P$9:$P$23</c:f>
              <c:numCache>
                <c:formatCode>General</c:formatCode>
                <c:ptCount val="15"/>
                <c:pt idx="0">
                  <c:v>-2.3254536957773849E-2</c:v>
                </c:pt>
                <c:pt idx="1">
                  <c:v>-2.3412186902023218E-2</c:v>
                </c:pt>
                <c:pt idx="2">
                  <c:v>-2.3571988967898291E-2</c:v>
                </c:pt>
                <c:pt idx="3">
                  <c:v>-2.3733987527318832E-2</c:v>
                </c:pt>
                <c:pt idx="4">
                  <c:v>-2.3898228180452386E-2</c:v>
                </c:pt>
                <c:pt idx="5">
                  <c:v>-2.4064757798509907E-2</c:v>
                </c:pt>
                <c:pt idx="6">
                  <c:v>-2.4233624568341688E-2</c:v>
                </c:pt>
                <c:pt idx="7">
                  <c:v>-2.4404878038926072E-2</c:v>
                </c:pt>
                <c:pt idx="8">
                  <c:v>-2.4578569169841517E-2</c:v>
                </c:pt>
                <c:pt idx="9">
                  <c:v>-2.4754750381825241E-2</c:v>
                </c:pt>
                <c:pt idx="10">
                  <c:v>-2.4933475609521298E-2</c:v>
                </c:pt>
                <c:pt idx="11">
                  <c:v>-2.5114800356529368E-2</c:v>
                </c:pt>
                <c:pt idx="12">
                  <c:v>-2.5298781752874151E-2</c:v>
                </c:pt>
                <c:pt idx="13">
                  <c:v>-2.548547861502164E-2</c:v>
                </c:pt>
                <c:pt idx="14">
                  <c:v>-2.5674951508567252E-2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7CC-4EEF-BF46-A779978F78F5}"/>
            </c:ext>
          </c:extLst>
        </c:ser>
        <c:ser>
          <c:idx val="4"/>
          <c:order val="4"/>
          <c:tx>
            <c:strRef>
              <c:f>'multiTimeline (58)'!$Q$8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(58)'!$Q$9:$Q$23</c:f>
              <c:numCache>
                <c:formatCode>General</c:formatCode>
                <c:ptCount val="15"/>
                <c:pt idx="0">
                  <c:v>0.19785228893818033</c:v>
                </c:pt>
                <c:pt idx="1">
                  <c:v>0.17271550795164239</c:v>
                </c:pt>
                <c:pt idx="2">
                  <c:v>-6.1246124720807281E-2</c:v>
                </c:pt>
                <c:pt idx="3">
                  <c:v>0.18700977186145679</c:v>
                </c:pt>
                <c:pt idx="4">
                  <c:v>6.7254095237438E-2</c:v>
                </c:pt>
                <c:pt idx="5">
                  <c:v>-6.2601045000378705E-2</c:v>
                </c:pt>
                <c:pt idx="6">
                  <c:v>5.6513799594041715E-2</c:v>
                </c:pt>
                <c:pt idx="7">
                  <c:v>5.6111635125330316E-2</c:v>
                </c:pt>
                <c:pt idx="8">
                  <c:v>3.5749951950158475E-2</c:v>
                </c:pt>
                <c:pt idx="9">
                  <c:v>-6.4503829426438369E-2</c:v>
                </c:pt>
                <c:pt idx="10">
                  <c:v>0.17025699800022306</c:v>
                </c:pt>
                <c:pt idx="11">
                  <c:v>-6.3473448253035622E-2</c:v>
                </c:pt>
                <c:pt idx="12">
                  <c:v>-6.3965027958346729E-2</c:v>
                </c:pt>
                <c:pt idx="13">
                  <c:v>-6.4464291292831002E-2</c:v>
                </c:pt>
                <c:pt idx="14">
                  <c:v>-6.4971420062532523E-2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7CC-4EEF-BF46-A779978F7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0986568"/>
        <c:axId val="640987552"/>
      </c:lineChart>
      <c:catAx>
        <c:axId val="640986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987552"/>
        <c:crosses val="autoZero"/>
        <c:auto val="1"/>
        <c:lblAlgn val="ctr"/>
        <c:lblOffset val="100"/>
        <c:noMultiLvlLbl val="0"/>
      </c:catAx>
      <c:valAx>
        <c:axId val="640987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98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(58)'!$T$8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(58)'!$T$9:$T$23</c:f>
              <c:numCache>
                <c:formatCode>General</c:formatCode>
                <c:ptCount val="15"/>
                <c:pt idx="0">
                  <c:v>-5.8301218907518965E-2</c:v>
                </c:pt>
                <c:pt idx="1">
                  <c:v>-5.7596327530567988E-2</c:v>
                </c:pt>
                <c:pt idx="2">
                  <c:v>-6.2938392319635661E-2</c:v>
                </c:pt>
                <c:pt idx="3">
                  <c:v>-2.3905888340490036E-2</c:v>
                </c:pt>
                <c:pt idx="4">
                  <c:v>-6.3123636786621279E-2</c:v>
                </c:pt>
                <c:pt idx="5">
                  <c:v>8.9476787899645471E-2</c:v>
                </c:pt>
                <c:pt idx="6">
                  <c:v>-9.4516178489192054E-2</c:v>
                </c:pt>
                <c:pt idx="7">
                  <c:v>5.838647898044369E-2</c:v>
                </c:pt>
                <c:pt idx="8">
                  <c:v>7.5414924837727659E-2</c:v>
                </c:pt>
                <c:pt idx="9">
                  <c:v>0.10876797194277256</c:v>
                </c:pt>
                <c:pt idx="10">
                  <c:v>3.8132243664805054E-2</c:v>
                </c:pt>
                <c:pt idx="11">
                  <c:v>-6.6348326594047283E-2</c:v>
                </c:pt>
                <c:pt idx="12">
                  <c:v>8.3670819314085876E-2</c:v>
                </c:pt>
                <c:pt idx="13">
                  <c:v>7.6267988551848062E-2</c:v>
                </c:pt>
                <c:pt idx="14">
                  <c:v>7.0818238640158515E-2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EE-4774-94E0-215533FFEBAF}"/>
            </c:ext>
          </c:extLst>
        </c:ser>
        <c:ser>
          <c:idx val="1"/>
          <c:order val="1"/>
          <c:tx>
            <c:strRef>
              <c:f>'multiTimeline (58)'!$U$8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(58)'!$U$9:$U$23</c:f>
              <c:numCache>
                <c:formatCode>General</c:formatCode>
                <c:ptCount val="15"/>
                <c:pt idx="0">
                  <c:v>-5.4375862096754388E-3</c:v>
                </c:pt>
                <c:pt idx="1">
                  <c:v>-2.9406773635695582E-3</c:v>
                </c:pt>
                <c:pt idx="2">
                  <c:v>-4.1218589293096942E-2</c:v>
                </c:pt>
                <c:pt idx="3">
                  <c:v>-4.1513982599649793E-2</c:v>
                </c:pt>
                <c:pt idx="4">
                  <c:v>-4.0700513953198444E-2</c:v>
                </c:pt>
                <c:pt idx="5">
                  <c:v>-4.0995549725660503E-2</c:v>
                </c:pt>
                <c:pt idx="6">
                  <c:v>-4.1294899176940264E-2</c:v>
                </c:pt>
                <c:pt idx="7">
                  <c:v>8.6472481115298871E-2</c:v>
                </c:pt>
                <c:pt idx="8">
                  <c:v>-4.1906923611133524E-2</c:v>
                </c:pt>
                <c:pt idx="9">
                  <c:v>-4.2219798043714216E-2</c:v>
                </c:pt>
                <c:pt idx="10">
                  <c:v>-4.2537385272189351E-2</c:v>
                </c:pt>
                <c:pt idx="11">
                  <c:v>-4.2859792722106174E-2</c:v>
                </c:pt>
                <c:pt idx="12">
                  <c:v>0.10269552786516414</c:v>
                </c:pt>
                <c:pt idx="13">
                  <c:v>-4.3519514586433272E-2</c:v>
                </c:pt>
                <c:pt idx="14">
                  <c:v>-4.3857060838092328E-2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EE-4774-94E0-215533FFEBAF}"/>
            </c:ext>
          </c:extLst>
        </c:ser>
        <c:ser>
          <c:idx val="2"/>
          <c:order val="2"/>
          <c:tx>
            <c:strRef>
              <c:f>'multiTimeline (58)'!$V$8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(58)'!$V$9:$V$23</c:f>
              <c:numCache>
                <c:formatCode>General</c:formatCode>
                <c:ptCount val="15"/>
                <c:pt idx="0">
                  <c:v>-1.9263763912253137E-2</c:v>
                </c:pt>
                <c:pt idx="1">
                  <c:v>-1.9393945228496044E-2</c:v>
                </c:pt>
                <c:pt idx="2">
                  <c:v>-1.9525898039061355E-2</c:v>
                </c:pt>
                <c:pt idx="3">
                  <c:v>-1.9659658751881401E-2</c:v>
                </c:pt>
                <c:pt idx="4">
                  <c:v>-1.9795264779470533E-2</c:v>
                </c:pt>
                <c:pt idx="5">
                  <c:v>-1.993275457381509E-2</c:v>
                </c:pt>
                <c:pt idx="6">
                  <c:v>0.10642208184113952</c:v>
                </c:pt>
                <c:pt idx="7">
                  <c:v>0.12559535244293085</c:v>
                </c:pt>
                <c:pt idx="8">
                  <c:v>-2.0356927443599217E-2</c:v>
                </c:pt>
                <c:pt idx="9">
                  <c:v>0.11900857894153299</c:v>
                </c:pt>
                <c:pt idx="10">
                  <c:v>-2.0649883341931369E-2</c:v>
                </c:pt>
                <c:pt idx="11">
                  <c:v>-2.0799546219765874E-2</c:v>
                </c:pt>
                <c:pt idx="12">
                  <c:v>-2.0951394390827473E-2</c:v>
                </c:pt>
                <c:pt idx="13">
                  <c:v>-2.1105476070887648E-2</c:v>
                </c:pt>
                <c:pt idx="14">
                  <c:v>-2.1261840904688838E-2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EE-4774-94E0-215533FFEBAF}"/>
            </c:ext>
          </c:extLst>
        </c:ser>
        <c:ser>
          <c:idx val="3"/>
          <c:order val="3"/>
          <c:tx>
            <c:strRef>
              <c:f>'multiTimeline (58)'!$W$8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(58)'!$W$9:$W$23</c:f>
              <c:numCache>
                <c:formatCode>General</c:formatCode>
                <c:ptCount val="15"/>
                <c:pt idx="0">
                  <c:v>-1.668087733950472E-2</c:v>
                </c:pt>
                <c:pt idx="1">
                  <c:v>-1.6793232643201522E-2</c:v>
                </c:pt>
                <c:pt idx="2">
                  <c:v>-1.6907111772934667E-2</c:v>
                </c:pt>
                <c:pt idx="3">
                  <c:v>-1.7022545940991975E-2</c:v>
                </c:pt>
                <c:pt idx="4">
                  <c:v>0.12789616529553394</c:v>
                </c:pt>
                <c:pt idx="5">
                  <c:v>-1.7258208562365172E-2</c:v>
                </c:pt>
                <c:pt idx="6">
                  <c:v>-1.7378503851752804E-2</c:v>
                </c:pt>
                <c:pt idx="7">
                  <c:v>-1.750048791480854E-2</c:v>
                </c:pt>
                <c:pt idx="8">
                  <c:v>-1.7624196565043819E-2</c:v>
                </c:pt>
                <c:pt idx="9">
                  <c:v>-1.7749666635838213E-2</c:v>
                </c:pt>
                <c:pt idx="10">
                  <c:v>-1.7876936017004595E-2</c:v>
                </c:pt>
                <c:pt idx="11">
                  <c:v>-1.8006043692937134E-2</c:v>
                </c:pt>
                <c:pt idx="12">
                  <c:v>-1.8137029782425228E-2</c:v>
                </c:pt>
                <c:pt idx="13">
                  <c:v>-1.8269935580218388E-2</c:v>
                </c:pt>
                <c:pt idx="14">
                  <c:v>-1.8404803600430973E-2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EE-4774-94E0-215533FFEBAF}"/>
            </c:ext>
          </c:extLst>
        </c:ser>
        <c:ser>
          <c:idx val="4"/>
          <c:order val="4"/>
          <c:tx>
            <c:strRef>
              <c:f>'multiTimeline (58)'!$X$8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(58)'!$X$9:$X$23</c:f>
              <c:numCache>
                <c:formatCode>General</c:formatCode>
                <c:ptCount val="15"/>
                <c:pt idx="0">
                  <c:v>-4.330802431018644E-2</c:v>
                </c:pt>
                <c:pt idx="1">
                  <c:v>6.9514209144860206E-3</c:v>
                </c:pt>
                <c:pt idx="2">
                  <c:v>0.14945817278431611</c:v>
                </c:pt>
                <c:pt idx="3">
                  <c:v>7.2176663415748271E-2</c:v>
                </c:pt>
                <c:pt idx="4">
                  <c:v>-4.4568175323522148E-2</c:v>
                </c:pt>
                <c:pt idx="5">
                  <c:v>-4.4894775168085384E-2</c:v>
                </c:pt>
                <c:pt idx="6">
                  <c:v>0.19470225527797069</c:v>
                </c:pt>
                <c:pt idx="7">
                  <c:v>2.5208500390374415E-3</c:v>
                </c:pt>
                <c:pt idx="8">
                  <c:v>-4.5903992812174978E-2</c:v>
                </c:pt>
                <c:pt idx="9">
                  <c:v>9.6084616187957512E-3</c:v>
                </c:pt>
                <c:pt idx="10">
                  <c:v>-4.5162457935254675E-2</c:v>
                </c:pt>
                <c:pt idx="11">
                  <c:v>8.5666792621441855E-3</c:v>
                </c:pt>
                <c:pt idx="12">
                  <c:v>-4.5857370858673578E-2</c:v>
                </c:pt>
                <c:pt idx="13">
                  <c:v>-4.621292254053537E-2</c:v>
                </c:pt>
                <c:pt idx="14">
                  <c:v>-4.6574040285645699E-2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EE-4774-94E0-215533FFE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1827856"/>
        <c:axId val="721838024"/>
      </c:lineChart>
      <c:catAx>
        <c:axId val="7218278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1838024"/>
        <c:crosses val="autoZero"/>
        <c:auto val="1"/>
        <c:lblAlgn val="ctr"/>
        <c:lblOffset val="100"/>
        <c:noMultiLvlLbl val="0"/>
      </c:catAx>
      <c:valAx>
        <c:axId val="721838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182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'graph npi vs cases (7)'!$G$3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npi vs cases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(7)'!$G$4:$G$155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EB-478E-BAB8-EB748AF0C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9277824"/>
        <c:axId val="139276288"/>
      </c:barChart>
      <c:lineChart>
        <c:grouping val="standard"/>
        <c:varyColors val="0"/>
        <c:ser>
          <c:idx val="0"/>
          <c:order val="0"/>
          <c:tx>
            <c:strRef>
              <c:f>'graph npi vs cases (7)'!$B$3</c:f>
              <c:strCache>
                <c:ptCount val="1"/>
                <c:pt idx="0">
                  <c:v>mask: (Sikkim)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(7)'!$B$4:$B$155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29</c:v>
                </c:pt>
                <c:pt idx="11">
                  <c:v>0</c:v>
                </c:pt>
                <c:pt idx="12">
                  <c:v>24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27</c:v>
                </c:pt>
                <c:pt idx="17">
                  <c:v>30</c:v>
                </c:pt>
                <c:pt idx="18">
                  <c:v>34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26</c:v>
                </c:pt>
                <c:pt idx="25">
                  <c:v>27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62</c:v>
                </c:pt>
                <c:pt idx="32">
                  <c:v>0</c:v>
                </c:pt>
                <c:pt idx="33">
                  <c:v>26</c:v>
                </c:pt>
                <c:pt idx="34">
                  <c:v>39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24</c:v>
                </c:pt>
                <c:pt idx="39">
                  <c:v>26</c:v>
                </c:pt>
                <c:pt idx="40">
                  <c:v>24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23</c:v>
                </c:pt>
                <c:pt idx="45">
                  <c:v>0</c:v>
                </c:pt>
                <c:pt idx="46">
                  <c:v>25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23</c:v>
                </c:pt>
                <c:pt idx="63">
                  <c:v>23</c:v>
                </c:pt>
                <c:pt idx="64">
                  <c:v>0</c:v>
                </c:pt>
                <c:pt idx="65">
                  <c:v>23</c:v>
                </c:pt>
                <c:pt idx="66">
                  <c:v>23</c:v>
                </c:pt>
                <c:pt idx="67">
                  <c:v>27</c:v>
                </c:pt>
                <c:pt idx="68">
                  <c:v>0</c:v>
                </c:pt>
                <c:pt idx="69">
                  <c:v>0</c:v>
                </c:pt>
                <c:pt idx="70">
                  <c:v>22</c:v>
                </c:pt>
                <c:pt idx="71">
                  <c:v>20</c:v>
                </c:pt>
                <c:pt idx="72">
                  <c:v>0</c:v>
                </c:pt>
                <c:pt idx="73">
                  <c:v>45</c:v>
                </c:pt>
                <c:pt idx="74">
                  <c:v>25</c:v>
                </c:pt>
                <c:pt idx="75">
                  <c:v>21</c:v>
                </c:pt>
                <c:pt idx="76">
                  <c:v>0</c:v>
                </c:pt>
                <c:pt idx="77">
                  <c:v>0</c:v>
                </c:pt>
                <c:pt idx="78">
                  <c:v>46</c:v>
                </c:pt>
                <c:pt idx="79">
                  <c:v>22</c:v>
                </c:pt>
                <c:pt idx="80">
                  <c:v>0</c:v>
                </c:pt>
                <c:pt idx="81">
                  <c:v>25</c:v>
                </c:pt>
                <c:pt idx="82">
                  <c:v>21</c:v>
                </c:pt>
                <c:pt idx="83">
                  <c:v>0</c:v>
                </c:pt>
                <c:pt idx="84">
                  <c:v>0</c:v>
                </c:pt>
                <c:pt idx="85">
                  <c:v>26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45</c:v>
                </c:pt>
                <c:pt idx="91">
                  <c:v>0</c:v>
                </c:pt>
                <c:pt idx="92">
                  <c:v>25</c:v>
                </c:pt>
                <c:pt idx="93">
                  <c:v>0</c:v>
                </c:pt>
                <c:pt idx="94">
                  <c:v>23</c:v>
                </c:pt>
                <c:pt idx="95">
                  <c:v>23</c:v>
                </c:pt>
                <c:pt idx="96">
                  <c:v>23</c:v>
                </c:pt>
                <c:pt idx="97">
                  <c:v>25</c:v>
                </c:pt>
                <c:pt idx="98">
                  <c:v>0</c:v>
                </c:pt>
                <c:pt idx="99">
                  <c:v>23</c:v>
                </c:pt>
                <c:pt idx="100">
                  <c:v>29</c:v>
                </c:pt>
                <c:pt idx="101">
                  <c:v>24</c:v>
                </c:pt>
                <c:pt idx="102">
                  <c:v>22</c:v>
                </c:pt>
                <c:pt idx="103">
                  <c:v>0</c:v>
                </c:pt>
                <c:pt idx="104">
                  <c:v>21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20</c:v>
                </c:pt>
                <c:pt idx="111">
                  <c:v>19</c:v>
                </c:pt>
                <c:pt idx="112">
                  <c:v>0</c:v>
                </c:pt>
                <c:pt idx="113">
                  <c:v>21</c:v>
                </c:pt>
                <c:pt idx="114">
                  <c:v>21</c:v>
                </c:pt>
                <c:pt idx="115">
                  <c:v>24</c:v>
                </c:pt>
                <c:pt idx="116">
                  <c:v>21</c:v>
                </c:pt>
                <c:pt idx="117">
                  <c:v>24</c:v>
                </c:pt>
                <c:pt idx="118">
                  <c:v>0</c:v>
                </c:pt>
                <c:pt idx="119">
                  <c:v>20</c:v>
                </c:pt>
                <c:pt idx="120">
                  <c:v>17</c:v>
                </c:pt>
                <c:pt idx="121">
                  <c:v>0</c:v>
                </c:pt>
                <c:pt idx="122">
                  <c:v>0</c:v>
                </c:pt>
                <c:pt idx="123">
                  <c:v>24</c:v>
                </c:pt>
                <c:pt idx="124">
                  <c:v>21</c:v>
                </c:pt>
                <c:pt idx="125">
                  <c:v>19</c:v>
                </c:pt>
                <c:pt idx="126">
                  <c:v>0</c:v>
                </c:pt>
                <c:pt idx="127">
                  <c:v>22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22</c:v>
                </c:pt>
                <c:pt idx="132">
                  <c:v>0</c:v>
                </c:pt>
                <c:pt idx="133">
                  <c:v>22</c:v>
                </c:pt>
                <c:pt idx="134">
                  <c:v>0</c:v>
                </c:pt>
                <c:pt idx="135">
                  <c:v>0</c:v>
                </c:pt>
                <c:pt idx="136">
                  <c:v>23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20</c:v>
                </c:pt>
                <c:pt idx="141">
                  <c:v>0</c:v>
                </c:pt>
                <c:pt idx="142">
                  <c:v>0</c:v>
                </c:pt>
                <c:pt idx="143">
                  <c:v>23</c:v>
                </c:pt>
                <c:pt idx="144">
                  <c:v>48</c:v>
                </c:pt>
                <c:pt idx="145">
                  <c:v>0</c:v>
                </c:pt>
                <c:pt idx="146">
                  <c:v>23</c:v>
                </c:pt>
                <c:pt idx="147">
                  <c:v>22</c:v>
                </c:pt>
                <c:pt idx="148">
                  <c:v>0</c:v>
                </c:pt>
                <c:pt idx="149">
                  <c:v>25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EB-478E-BAB8-EB748AF0CB6C}"/>
            </c:ext>
          </c:extLst>
        </c:ser>
        <c:ser>
          <c:idx val="1"/>
          <c:order val="1"/>
          <c:tx>
            <c:strRef>
              <c:f>'graph npi vs cases (7)'!$C$3</c:f>
              <c:strCache>
                <c:ptCount val="1"/>
                <c:pt idx="0">
                  <c:v>sanitizer: (Sikkim)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(7)'!$C$4:$C$155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21</c:v>
                </c:pt>
                <c:pt idx="65">
                  <c:v>0</c:v>
                </c:pt>
                <c:pt idx="66">
                  <c:v>22</c:v>
                </c:pt>
                <c:pt idx="67">
                  <c:v>27</c:v>
                </c:pt>
                <c:pt idx="68">
                  <c:v>30</c:v>
                </c:pt>
                <c:pt idx="69">
                  <c:v>0</c:v>
                </c:pt>
                <c:pt idx="70">
                  <c:v>0</c:v>
                </c:pt>
                <c:pt idx="71">
                  <c:v>20</c:v>
                </c:pt>
                <c:pt idx="72">
                  <c:v>23</c:v>
                </c:pt>
                <c:pt idx="73">
                  <c:v>23</c:v>
                </c:pt>
                <c:pt idx="74">
                  <c:v>0</c:v>
                </c:pt>
                <c:pt idx="75">
                  <c:v>25</c:v>
                </c:pt>
                <c:pt idx="76">
                  <c:v>45</c:v>
                </c:pt>
                <c:pt idx="77">
                  <c:v>36</c:v>
                </c:pt>
                <c:pt idx="78">
                  <c:v>100</c:v>
                </c:pt>
                <c:pt idx="79">
                  <c:v>0</c:v>
                </c:pt>
                <c:pt idx="80">
                  <c:v>39</c:v>
                </c:pt>
                <c:pt idx="81">
                  <c:v>25</c:v>
                </c:pt>
                <c:pt idx="82">
                  <c:v>20</c:v>
                </c:pt>
                <c:pt idx="83">
                  <c:v>73</c:v>
                </c:pt>
                <c:pt idx="84">
                  <c:v>0</c:v>
                </c:pt>
                <c:pt idx="85">
                  <c:v>24</c:v>
                </c:pt>
                <c:pt idx="86">
                  <c:v>22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25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22</c:v>
                </c:pt>
                <c:pt idx="149">
                  <c:v>0</c:v>
                </c:pt>
                <c:pt idx="150">
                  <c:v>0</c:v>
                </c:pt>
                <c:pt idx="1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EB-478E-BAB8-EB748AF0CB6C}"/>
            </c:ext>
          </c:extLst>
        </c:ser>
        <c:ser>
          <c:idx val="2"/>
          <c:order val="2"/>
          <c:tx>
            <c:strRef>
              <c:f>'graph npi vs cases (7)'!$D$3</c:f>
              <c:strCache>
                <c:ptCount val="1"/>
                <c:pt idx="0">
                  <c:v>Social distancing: (Sikkim)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(7)'!$D$4:$D$155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20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17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22</c:v>
                </c:pt>
                <c:pt idx="128">
                  <c:v>0</c:v>
                </c:pt>
                <c:pt idx="129">
                  <c:v>23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EB-478E-BAB8-EB748AF0CB6C}"/>
            </c:ext>
          </c:extLst>
        </c:ser>
        <c:ser>
          <c:idx val="3"/>
          <c:order val="3"/>
          <c:tx>
            <c:strRef>
              <c:f>'graph npi vs cases (7)'!$E$3</c:f>
              <c:strCache>
                <c:ptCount val="1"/>
                <c:pt idx="0">
                  <c:v>hand wash: (Sikkim)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(7)'!$E$4:$E$155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21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9EB-478E-BAB8-EB748AF0CB6C}"/>
            </c:ext>
          </c:extLst>
        </c:ser>
        <c:ser>
          <c:idx val="4"/>
          <c:order val="4"/>
          <c:tx>
            <c:strRef>
              <c:f>'graph npi vs cases (7)'!$F$3</c:f>
              <c:strCache>
                <c:ptCount val="1"/>
                <c:pt idx="0">
                  <c:v>soap: (Sikkim)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(7)'!$F$4:$F$155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</c:v>
                </c:pt>
                <c:pt idx="27">
                  <c:v>0</c:v>
                </c:pt>
                <c:pt idx="28">
                  <c:v>0</c:v>
                </c:pt>
                <c:pt idx="29">
                  <c:v>26</c:v>
                </c:pt>
                <c:pt idx="30">
                  <c:v>0</c:v>
                </c:pt>
                <c:pt idx="31">
                  <c:v>0</c:v>
                </c:pt>
                <c:pt idx="32">
                  <c:v>26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26</c:v>
                </c:pt>
                <c:pt idx="40">
                  <c:v>0</c:v>
                </c:pt>
                <c:pt idx="41">
                  <c:v>0</c:v>
                </c:pt>
                <c:pt idx="42">
                  <c:v>24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23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20</c:v>
                </c:pt>
                <c:pt idx="72">
                  <c:v>24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24</c:v>
                </c:pt>
                <c:pt idx="86">
                  <c:v>22</c:v>
                </c:pt>
                <c:pt idx="87">
                  <c:v>0</c:v>
                </c:pt>
                <c:pt idx="88">
                  <c:v>24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26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19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46</c:v>
                </c:pt>
                <c:pt idx="134">
                  <c:v>0</c:v>
                </c:pt>
                <c:pt idx="135">
                  <c:v>20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21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EB-478E-BAB8-EB748AF0C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60672"/>
        <c:axId val="139262208"/>
      </c:lineChart>
      <c:dateAx>
        <c:axId val="13926067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62208"/>
        <c:crosses val="autoZero"/>
        <c:auto val="1"/>
        <c:lblOffset val="100"/>
        <c:baseTimeUnit val="days"/>
      </c:dateAx>
      <c:valAx>
        <c:axId val="139262208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60672"/>
        <c:crosses val="autoZero"/>
        <c:crossBetween val="between"/>
      </c:valAx>
      <c:valAx>
        <c:axId val="139276288"/>
        <c:scaling>
          <c:orientation val="minMax"/>
          <c:max val="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277824"/>
        <c:crosses val="max"/>
        <c:crossBetween val="between"/>
        <c:majorUnit val="1"/>
      </c:valAx>
      <c:dateAx>
        <c:axId val="13927782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3927628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'graph npi vs testing (5)'!$G$3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npi vs testing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(5)'!$G$4:$G$155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14962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4101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4110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6-44FD-967B-7B9DC7BFB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9860608"/>
        <c:axId val="139859072"/>
      </c:barChart>
      <c:lineChart>
        <c:grouping val="standard"/>
        <c:varyColors val="0"/>
        <c:ser>
          <c:idx val="0"/>
          <c:order val="0"/>
          <c:tx>
            <c:strRef>
              <c:f>'graph npi vs testing (5)'!$B$3</c:f>
              <c:strCache>
                <c:ptCount val="1"/>
                <c:pt idx="0">
                  <c:v>mask: (Sikkim)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(5)'!$B$4:$B$155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28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29</c:v>
                </c:pt>
                <c:pt idx="11">
                  <c:v>0</c:v>
                </c:pt>
                <c:pt idx="12">
                  <c:v>24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27</c:v>
                </c:pt>
                <c:pt idx="17">
                  <c:v>30</c:v>
                </c:pt>
                <c:pt idx="18">
                  <c:v>34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26</c:v>
                </c:pt>
                <c:pt idx="25">
                  <c:v>27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62</c:v>
                </c:pt>
                <c:pt idx="32">
                  <c:v>0</c:v>
                </c:pt>
                <c:pt idx="33">
                  <c:v>26</c:v>
                </c:pt>
                <c:pt idx="34">
                  <c:v>39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24</c:v>
                </c:pt>
                <c:pt idx="39">
                  <c:v>26</c:v>
                </c:pt>
                <c:pt idx="40">
                  <c:v>24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23</c:v>
                </c:pt>
                <c:pt idx="45">
                  <c:v>0</c:v>
                </c:pt>
                <c:pt idx="46">
                  <c:v>25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23</c:v>
                </c:pt>
                <c:pt idx="63">
                  <c:v>23</c:v>
                </c:pt>
                <c:pt idx="64">
                  <c:v>0</c:v>
                </c:pt>
                <c:pt idx="65">
                  <c:v>23</c:v>
                </c:pt>
                <c:pt idx="66">
                  <c:v>23</c:v>
                </c:pt>
                <c:pt idx="67">
                  <c:v>27</c:v>
                </c:pt>
                <c:pt idx="68">
                  <c:v>0</c:v>
                </c:pt>
                <c:pt idx="69">
                  <c:v>0</c:v>
                </c:pt>
                <c:pt idx="70">
                  <c:v>22</c:v>
                </c:pt>
                <c:pt idx="71">
                  <c:v>20</c:v>
                </c:pt>
                <c:pt idx="72">
                  <c:v>0</c:v>
                </c:pt>
                <c:pt idx="73">
                  <c:v>45</c:v>
                </c:pt>
                <c:pt idx="74">
                  <c:v>25</c:v>
                </c:pt>
                <c:pt idx="75">
                  <c:v>21</c:v>
                </c:pt>
                <c:pt idx="76">
                  <c:v>0</c:v>
                </c:pt>
                <c:pt idx="77">
                  <c:v>0</c:v>
                </c:pt>
                <c:pt idx="78">
                  <c:v>46</c:v>
                </c:pt>
                <c:pt idx="79">
                  <c:v>22</c:v>
                </c:pt>
                <c:pt idx="80">
                  <c:v>0</c:v>
                </c:pt>
                <c:pt idx="81">
                  <c:v>25</c:v>
                </c:pt>
                <c:pt idx="82">
                  <c:v>21</c:v>
                </c:pt>
                <c:pt idx="83">
                  <c:v>0</c:v>
                </c:pt>
                <c:pt idx="84">
                  <c:v>0</c:v>
                </c:pt>
                <c:pt idx="85">
                  <c:v>26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45</c:v>
                </c:pt>
                <c:pt idx="91">
                  <c:v>0</c:v>
                </c:pt>
                <c:pt idx="92">
                  <c:v>25</c:v>
                </c:pt>
                <c:pt idx="93">
                  <c:v>0</c:v>
                </c:pt>
                <c:pt idx="94">
                  <c:v>23</c:v>
                </c:pt>
                <c:pt idx="95">
                  <c:v>23</c:v>
                </c:pt>
                <c:pt idx="96">
                  <c:v>23</c:v>
                </c:pt>
                <c:pt idx="97">
                  <c:v>25</c:v>
                </c:pt>
                <c:pt idx="98">
                  <c:v>0</c:v>
                </c:pt>
                <c:pt idx="99">
                  <c:v>23</c:v>
                </c:pt>
                <c:pt idx="100">
                  <c:v>29</c:v>
                </c:pt>
                <c:pt idx="101">
                  <c:v>24</c:v>
                </c:pt>
                <c:pt idx="102">
                  <c:v>22</c:v>
                </c:pt>
                <c:pt idx="103">
                  <c:v>0</c:v>
                </c:pt>
                <c:pt idx="104">
                  <c:v>21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20</c:v>
                </c:pt>
                <c:pt idx="111">
                  <c:v>19</c:v>
                </c:pt>
                <c:pt idx="112">
                  <c:v>0</c:v>
                </c:pt>
                <c:pt idx="113">
                  <c:v>21</c:v>
                </c:pt>
                <c:pt idx="114">
                  <c:v>21</c:v>
                </c:pt>
                <c:pt idx="115">
                  <c:v>24</c:v>
                </c:pt>
                <c:pt idx="116">
                  <c:v>21</c:v>
                </c:pt>
                <c:pt idx="117">
                  <c:v>24</c:v>
                </c:pt>
                <c:pt idx="118">
                  <c:v>0</c:v>
                </c:pt>
                <c:pt idx="119">
                  <c:v>20</c:v>
                </c:pt>
                <c:pt idx="120">
                  <c:v>17</c:v>
                </c:pt>
                <c:pt idx="121">
                  <c:v>0</c:v>
                </c:pt>
                <c:pt idx="122">
                  <c:v>0</c:v>
                </c:pt>
                <c:pt idx="123">
                  <c:v>24</c:v>
                </c:pt>
                <c:pt idx="124">
                  <c:v>21</c:v>
                </c:pt>
                <c:pt idx="125">
                  <c:v>19</c:v>
                </c:pt>
                <c:pt idx="126">
                  <c:v>0</c:v>
                </c:pt>
                <c:pt idx="127">
                  <c:v>22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22</c:v>
                </c:pt>
                <c:pt idx="132">
                  <c:v>0</c:v>
                </c:pt>
                <c:pt idx="133">
                  <c:v>22</c:v>
                </c:pt>
                <c:pt idx="134">
                  <c:v>0</c:v>
                </c:pt>
                <c:pt idx="135">
                  <c:v>0</c:v>
                </c:pt>
                <c:pt idx="136">
                  <c:v>23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20</c:v>
                </c:pt>
                <c:pt idx="141">
                  <c:v>0</c:v>
                </c:pt>
                <c:pt idx="142">
                  <c:v>0</c:v>
                </c:pt>
                <c:pt idx="143">
                  <c:v>23</c:v>
                </c:pt>
                <c:pt idx="144">
                  <c:v>48</c:v>
                </c:pt>
                <c:pt idx="145">
                  <c:v>0</c:v>
                </c:pt>
                <c:pt idx="146">
                  <c:v>23</c:v>
                </c:pt>
                <c:pt idx="147">
                  <c:v>22</c:v>
                </c:pt>
                <c:pt idx="148">
                  <c:v>0</c:v>
                </c:pt>
                <c:pt idx="149">
                  <c:v>25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A6-44FD-967B-7B9DC7BFB2CA}"/>
            </c:ext>
          </c:extLst>
        </c:ser>
        <c:ser>
          <c:idx val="1"/>
          <c:order val="1"/>
          <c:tx>
            <c:strRef>
              <c:f>'graph npi vs testing (5)'!$C$3</c:f>
              <c:strCache>
                <c:ptCount val="1"/>
                <c:pt idx="0">
                  <c:v>sanitizer: (Sikkim)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(5)'!$C$4:$C$155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21</c:v>
                </c:pt>
                <c:pt idx="65">
                  <c:v>0</c:v>
                </c:pt>
                <c:pt idx="66">
                  <c:v>22</c:v>
                </c:pt>
                <c:pt idx="67">
                  <c:v>27</c:v>
                </c:pt>
                <c:pt idx="68">
                  <c:v>30</c:v>
                </c:pt>
                <c:pt idx="69">
                  <c:v>0</c:v>
                </c:pt>
                <c:pt idx="70">
                  <c:v>0</c:v>
                </c:pt>
                <c:pt idx="71">
                  <c:v>20</c:v>
                </c:pt>
                <c:pt idx="72">
                  <c:v>23</c:v>
                </c:pt>
                <c:pt idx="73">
                  <c:v>23</c:v>
                </c:pt>
                <c:pt idx="74">
                  <c:v>0</c:v>
                </c:pt>
                <c:pt idx="75">
                  <c:v>25</c:v>
                </c:pt>
                <c:pt idx="76">
                  <c:v>45</c:v>
                </c:pt>
                <c:pt idx="77">
                  <c:v>36</c:v>
                </c:pt>
                <c:pt idx="78">
                  <c:v>100</c:v>
                </c:pt>
                <c:pt idx="79">
                  <c:v>0</c:v>
                </c:pt>
                <c:pt idx="80">
                  <c:v>39</c:v>
                </c:pt>
                <c:pt idx="81">
                  <c:v>25</c:v>
                </c:pt>
                <c:pt idx="82">
                  <c:v>20</c:v>
                </c:pt>
                <c:pt idx="83">
                  <c:v>73</c:v>
                </c:pt>
                <c:pt idx="84">
                  <c:v>0</c:v>
                </c:pt>
                <c:pt idx="85">
                  <c:v>24</c:v>
                </c:pt>
                <c:pt idx="86">
                  <c:v>22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25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22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23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22</c:v>
                </c:pt>
                <c:pt idx="149">
                  <c:v>0</c:v>
                </c:pt>
                <c:pt idx="150">
                  <c:v>0</c:v>
                </c:pt>
                <c:pt idx="1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6-44FD-967B-7B9DC7BFB2CA}"/>
            </c:ext>
          </c:extLst>
        </c:ser>
        <c:ser>
          <c:idx val="2"/>
          <c:order val="2"/>
          <c:tx>
            <c:strRef>
              <c:f>'graph npi vs testing (5)'!$D$3</c:f>
              <c:strCache>
                <c:ptCount val="1"/>
                <c:pt idx="0">
                  <c:v>Social distancing: (Sikkim)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(5)'!$D$4:$D$155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20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17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22</c:v>
                </c:pt>
                <c:pt idx="128">
                  <c:v>0</c:v>
                </c:pt>
                <c:pt idx="129">
                  <c:v>23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A6-44FD-967B-7B9DC7BFB2CA}"/>
            </c:ext>
          </c:extLst>
        </c:ser>
        <c:ser>
          <c:idx val="3"/>
          <c:order val="3"/>
          <c:tx>
            <c:strRef>
              <c:f>'graph npi vs testing (5)'!$E$3</c:f>
              <c:strCache>
                <c:ptCount val="1"/>
                <c:pt idx="0">
                  <c:v>hand wash: (Sikkim)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(5)'!$E$4:$E$155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21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9A6-44FD-967B-7B9DC7BFB2CA}"/>
            </c:ext>
          </c:extLst>
        </c:ser>
        <c:ser>
          <c:idx val="4"/>
          <c:order val="4"/>
          <c:tx>
            <c:strRef>
              <c:f>'graph npi vs testing (5)'!$F$3</c:f>
              <c:strCache>
                <c:ptCount val="1"/>
                <c:pt idx="0">
                  <c:v>soap: (Sikkim)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(5)'!$F$4:$F$155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24</c:v>
                </c:pt>
                <c:pt idx="27">
                  <c:v>0</c:v>
                </c:pt>
                <c:pt idx="28">
                  <c:v>0</c:v>
                </c:pt>
                <c:pt idx="29">
                  <c:v>26</c:v>
                </c:pt>
                <c:pt idx="30">
                  <c:v>0</c:v>
                </c:pt>
                <c:pt idx="31">
                  <c:v>0</c:v>
                </c:pt>
                <c:pt idx="32">
                  <c:v>26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26</c:v>
                </c:pt>
                <c:pt idx="40">
                  <c:v>0</c:v>
                </c:pt>
                <c:pt idx="41">
                  <c:v>0</c:v>
                </c:pt>
                <c:pt idx="42">
                  <c:v>24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23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20</c:v>
                </c:pt>
                <c:pt idx="72">
                  <c:v>24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24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24</c:v>
                </c:pt>
                <c:pt idx="86">
                  <c:v>22</c:v>
                </c:pt>
                <c:pt idx="87">
                  <c:v>0</c:v>
                </c:pt>
                <c:pt idx="88">
                  <c:v>24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26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21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19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22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46</c:v>
                </c:pt>
                <c:pt idx="134">
                  <c:v>0</c:v>
                </c:pt>
                <c:pt idx="135">
                  <c:v>20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21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A6-44FD-967B-7B9DC7BFB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7584"/>
        <c:axId val="139509120"/>
      </c:lineChart>
      <c:dateAx>
        <c:axId val="13950758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09120"/>
        <c:crosses val="autoZero"/>
        <c:auto val="1"/>
        <c:lblOffset val="100"/>
        <c:baseTimeUnit val="days"/>
      </c:dateAx>
      <c:valAx>
        <c:axId val="13950912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507584"/>
        <c:crosses val="autoZero"/>
        <c:crossBetween val="between"/>
      </c:valAx>
      <c:valAx>
        <c:axId val="1398590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860608"/>
        <c:crosses val="max"/>
        <c:crossBetween val="between"/>
      </c:valAx>
      <c:dateAx>
        <c:axId val="139860608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3985907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(50)'!$M$8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(50)'!$M$9:$M$23</c:f>
              <c:numCache>
                <c:formatCode>General</c:formatCode>
                <c:ptCount val="15"/>
                <c:pt idx="0">
                  <c:v>0.51774067230383014</c:v>
                </c:pt>
                <c:pt idx="1">
                  <c:v>0.49330356154184046</c:v>
                </c:pt>
                <c:pt idx="2">
                  <c:v>0.47595569860164194</c:v>
                </c:pt>
                <c:pt idx="3">
                  <c:v>0.48598673665692427</c:v>
                </c:pt>
                <c:pt idx="4">
                  <c:v>0.4911229773302182</c:v>
                </c:pt>
                <c:pt idx="5">
                  <c:v>0.48891626435153629</c:v>
                </c:pt>
                <c:pt idx="6">
                  <c:v>0.48734178236829773</c:v>
                </c:pt>
                <c:pt idx="7">
                  <c:v>0.48667040157856623</c:v>
                </c:pt>
                <c:pt idx="8">
                  <c:v>0.46627235417201046</c:v>
                </c:pt>
                <c:pt idx="9">
                  <c:v>0.45609839285293236</c:v>
                </c:pt>
                <c:pt idx="10">
                  <c:v>0.44143642039791742</c:v>
                </c:pt>
                <c:pt idx="11">
                  <c:v>0.43484212973830871</c:v>
                </c:pt>
                <c:pt idx="12">
                  <c:v>0.42643991431240369</c:v>
                </c:pt>
                <c:pt idx="13">
                  <c:v>0.42242504403667402</c:v>
                </c:pt>
                <c:pt idx="14">
                  <c:v>0.41410256477419544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AD-49AC-8BFF-BFA68F5AA298}"/>
            </c:ext>
          </c:extLst>
        </c:ser>
        <c:ser>
          <c:idx val="1"/>
          <c:order val="1"/>
          <c:tx>
            <c:strRef>
              <c:f>'multiTimeline (50)'!$N$8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(50)'!$N$9:$N$23</c:f>
              <c:numCache>
                <c:formatCode>General</c:formatCode>
                <c:ptCount val="15"/>
                <c:pt idx="0">
                  <c:v>8.0954860417308191E-3</c:v>
                </c:pt>
                <c:pt idx="1">
                  <c:v>1.2439229132897725E-2</c:v>
                </c:pt>
                <c:pt idx="2">
                  <c:v>1.5671752180643095E-2</c:v>
                </c:pt>
                <c:pt idx="3">
                  <c:v>1.3181577301183967E-2</c:v>
                </c:pt>
                <c:pt idx="4">
                  <c:v>1.4919705471176195E-2</c:v>
                </c:pt>
                <c:pt idx="5">
                  <c:v>1.1355880308547055E-2</c:v>
                </c:pt>
                <c:pt idx="6">
                  <c:v>1.0491532294910375E-2</c:v>
                </c:pt>
                <c:pt idx="7">
                  <c:v>1.0366379600556379E-2</c:v>
                </c:pt>
                <c:pt idx="8">
                  <c:v>2.238035219763547E-2</c:v>
                </c:pt>
                <c:pt idx="9">
                  <c:v>2.3317237013281839E-2</c:v>
                </c:pt>
                <c:pt idx="10">
                  <c:v>2.0323445335024816E-2</c:v>
                </c:pt>
                <c:pt idx="11">
                  <c:v>2.293206668769724E-2</c:v>
                </c:pt>
                <c:pt idx="12">
                  <c:v>2.5782594265023294E-2</c:v>
                </c:pt>
                <c:pt idx="13">
                  <c:v>3.4653968190868793E-2</c:v>
                </c:pt>
                <c:pt idx="14">
                  <c:v>3.1592996170694596E-2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D-49AC-8BFF-BFA68F5AA298}"/>
            </c:ext>
          </c:extLst>
        </c:ser>
        <c:ser>
          <c:idx val="2"/>
          <c:order val="2"/>
          <c:tx>
            <c:strRef>
              <c:f>'multiTimeline (50)'!$O$8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(50)'!$O$9:$O$23</c:f>
              <c:numCache>
                <c:formatCode>General</c:formatCode>
                <c:ptCount val="15"/>
                <c:pt idx="0">
                  <c:v>0.36848137093677469</c:v>
                </c:pt>
                <c:pt idx="1">
                  <c:v>0.34823125831510332</c:v>
                </c:pt>
                <c:pt idx="2">
                  <c:v>0.3797509767240545</c:v>
                </c:pt>
                <c:pt idx="3">
                  <c:v>0.38711368691331938</c:v>
                </c:pt>
                <c:pt idx="4">
                  <c:v>0.40495061349924533</c:v>
                </c:pt>
                <c:pt idx="5">
                  <c:v>0.44030127236238642</c:v>
                </c:pt>
                <c:pt idx="6">
                  <c:v>0.43083460089690112</c:v>
                </c:pt>
                <c:pt idx="7">
                  <c:v>0.43692173993367239</c:v>
                </c:pt>
                <c:pt idx="8">
                  <c:v>0.43996879491288571</c:v>
                </c:pt>
                <c:pt idx="9">
                  <c:v>0.4501274086924979</c:v>
                </c:pt>
                <c:pt idx="10">
                  <c:v>0.49492562861049716</c:v>
                </c:pt>
                <c:pt idx="11">
                  <c:v>0.52894055647183269</c:v>
                </c:pt>
                <c:pt idx="12">
                  <c:v>0.54755740799182984</c:v>
                </c:pt>
                <c:pt idx="13">
                  <c:v>0.56792169504958956</c:v>
                </c:pt>
                <c:pt idx="14">
                  <c:v>0.55995326292912895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D-49AC-8BFF-BFA68F5AA298}"/>
            </c:ext>
          </c:extLst>
        </c:ser>
        <c:ser>
          <c:idx val="3"/>
          <c:order val="3"/>
          <c:tx>
            <c:strRef>
              <c:f>'multiTimeline (50)'!$P$8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(50)'!$P$9:$P$23</c:f>
              <c:numCache>
                <c:formatCode>General</c:formatCode>
                <c:ptCount val="15"/>
                <c:pt idx="0">
                  <c:v>-5.129037514626978E-2</c:v>
                </c:pt>
                <c:pt idx="1">
                  <c:v>-4.7223269255905059E-2</c:v>
                </c:pt>
                <c:pt idx="2">
                  <c:v>-2.8179047561701986E-2</c:v>
                </c:pt>
                <c:pt idx="3">
                  <c:v>-2.9006992961213809E-2</c:v>
                </c:pt>
                <c:pt idx="4">
                  <c:v>-3.9471884013852016E-2</c:v>
                </c:pt>
                <c:pt idx="5">
                  <c:v>-3.7869248881271363E-2</c:v>
                </c:pt>
                <c:pt idx="6">
                  <c:v>-3.2089463054165865E-2</c:v>
                </c:pt>
                <c:pt idx="7">
                  <c:v>-1.0949219040026636E-2</c:v>
                </c:pt>
                <c:pt idx="8">
                  <c:v>3.6510970801020934E-4</c:v>
                </c:pt>
                <c:pt idx="9">
                  <c:v>1.1513111086205318E-3</c:v>
                </c:pt>
                <c:pt idx="10">
                  <c:v>4.1931930241890254E-3</c:v>
                </c:pt>
                <c:pt idx="11">
                  <c:v>2.7531288158545202E-2</c:v>
                </c:pt>
                <c:pt idx="12">
                  <c:v>4.2108456394047596E-2</c:v>
                </c:pt>
                <c:pt idx="13">
                  <c:v>5.788521232207533E-2</c:v>
                </c:pt>
                <c:pt idx="14">
                  <c:v>6.8898647588569367E-2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AD-49AC-8BFF-BFA68F5AA298}"/>
            </c:ext>
          </c:extLst>
        </c:ser>
        <c:ser>
          <c:idx val="4"/>
          <c:order val="4"/>
          <c:tx>
            <c:strRef>
              <c:f>'multiTimeline (50)'!$Q$8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(50)'!$Q$9:$Q$23</c:f>
              <c:numCache>
                <c:formatCode>General</c:formatCode>
                <c:ptCount val="15"/>
                <c:pt idx="0">
                  <c:v>0.53479477531279773</c:v>
                </c:pt>
                <c:pt idx="1">
                  <c:v>0.53121195402621391</c:v>
                </c:pt>
                <c:pt idx="2">
                  <c:v>0.53747175055691843</c:v>
                </c:pt>
                <c:pt idx="3">
                  <c:v>0.54504171674176094</c:v>
                </c:pt>
                <c:pt idx="4">
                  <c:v>0.56303364091884056</c:v>
                </c:pt>
                <c:pt idx="5">
                  <c:v>0.55063557496854509</c:v>
                </c:pt>
                <c:pt idx="6">
                  <c:v>0.52346799627392371</c:v>
                </c:pt>
                <c:pt idx="7">
                  <c:v>0.52013297143796022</c:v>
                </c:pt>
                <c:pt idx="8">
                  <c:v>0.51803607568716192</c:v>
                </c:pt>
                <c:pt idx="9">
                  <c:v>0.48428427088095616</c:v>
                </c:pt>
                <c:pt idx="10">
                  <c:v>0.46934170208444848</c:v>
                </c:pt>
                <c:pt idx="11">
                  <c:v>0.49951863913486294</c:v>
                </c:pt>
                <c:pt idx="12">
                  <c:v>0.44051263408809554</c:v>
                </c:pt>
                <c:pt idx="13">
                  <c:v>0.4654179640819619</c:v>
                </c:pt>
                <c:pt idx="14">
                  <c:v>0.4959228633919544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AD-49AC-8BFF-BFA68F5AA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025928"/>
        <c:axId val="641018056"/>
      </c:lineChart>
      <c:catAx>
        <c:axId val="6410259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18056"/>
        <c:crosses val="autoZero"/>
        <c:auto val="1"/>
        <c:lblAlgn val="ctr"/>
        <c:lblOffset val="100"/>
        <c:noMultiLvlLbl val="0"/>
      </c:catAx>
      <c:valAx>
        <c:axId val="641018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25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(50)'!$T$8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(50)'!$T$9:$T$23</c:f>
              <c:numCache>
                <c:formatCode>General</c:formatCode>
                <c:ptCount val="15"/>
                <c:pt idx="0">
                  <c:v>0.49399717694874701</c:v>
                </c:pt>
                <c:pt idx="1">
                  <c:v>0.47327709593756134</c:v>
                </c:pt>
                <c:pt idx="2">
                  <c:v>0.46152344559033875</c:v>
                </c:pt>
                <c:pt idx="3">
                  <c:v>0.46366036871325222</c:v>
                </c:pt>
                <c:pt idx="4">
                  <c:v>0.45712080015754902</c:v>
                </c:pt>
                <c:pt idx="5">
                  <c:v>0.45359415325364277</c:v>
                </c:pt>
                <c:pt idx="6">
                  <c:v>0.44390184795026749</c:v>
                </c:pt>
                <c:pt idx="7">
                  <c:v>0.43522428840513033</c:v>
                </c:pt>
                <c:pt idx="8">
                  <c:v>0.42298961261857226</c:v>
                </c:pt>
                <c:pt idx="9">
                  <c:v>0.42001139060870818</c:v>
                </c:pt>
                <c:pt idx="10">
                  <c:v>0.4185183741485432</c:v>
                </c:pt>
                <c:pt idx="11">
                  <c:v>0.40965105683149816</c:v>
                </c:pt>
                <c:pt idx="12">
                  <c:v>0.39227129082923834</c:v>
                </c:pt>
                <c:pt idx="13">
                  <c:v>0.39181652980100384</c:v>
                </c:pt>
                <c:pt idx="14">
                  <c:v>0.39014940038643103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98-4834-918E-39C07FE6FE04}"/>
            </c:ext>
          </c:extLst>
        </c:ser>
        <c:ser>
          <c:idx val="1"/>
          <c:order val="1"/>
          <c:tx>
            <c:strRef>
              <c:f>'multiTimeline (50)'!$U$8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(50)'!$U$9:$U$23</c:f>
              <c:numCache>
                <c:formatCode>General</c:formatCode>
                <c:ptCount val="15"/>
                <c:pt idx="0">
                  <c:v>-1.7413827801470695E-2</c:v>
                </c:pt>
                <c:pt idx="1">
                  <c:v>-1.9199844179531356E-2</c:v>
                </c:pt>
                <c:pt idx="2">
                  <c:v>-2.0211567887378927E-2</c:v>
                </c:pt>
                <c:pt idx="3">
                  <c:v>-2.5986193925862031E-2</c:v>
                </c:pt>
                <c:pt idx="4">
                  <c:v>-2.7902534289080884E-2</c:v>
                </c:pt>
                <c:pt idx="5">
                  <c:v>-3.3984886031245672E-2</c:v>
                </c:pt>
                <c:pt idx="6">
                  <c:v>-3.7500795212427496E-2</c:v>
                </c:pt>
                <c:pt idx="7">
                  <c:v>-4.2259106124319989E-2</c:v>
                </c:pt>
                <c:pt idx="8">
                  <c:v>-4.1205212235204257E-2</c:v>
                </c:pt>
                <c:pt idx="9">
                  <c:v>-4.2946691772899281E-2</c:v>
                </c:pt>
                <c:pt idx="10">
                  <c:v>-4.442738177039067E-2</c:v>
                </c:pt>
                <c:pt idx="11">
                  <c:v>-4.557779941949551E-2</c:v>
                </c:pt>
                <c:pt idx="12">
                  <c:v>-5.4505411282176841E-2</c:v>
                </c:pt>
                <c:pt idx="13">
                  <c:v>-4.627455998729562E-2</c:v>
                </c:pt>
                <c:pt idx="14">
                  <c:v>-5.0271282638759456E-2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98-4834-918E-39C07FE6FE04}"/>
            </c:ext>
          </c:extLst>
        </c:ser>
        <c:ser>
          <c:idx val="2"/>
          <c:order val="2"/>
          <c:tx>
            <c:strRef>
              <c:f>'multiTimeline (50)'!$V$8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(50)'!$V$9:$V$23</c:f>
              <c:numCache>
                <c:formatCode>General</c:formatCode>
                <c:ptCount val="15"/>
                <c:pt idx="0">
                  <c:v>0.48847413477332502</c:v>
                </c:pt>
                <c:pt idx="1">
                  <c:v>0.50750212970774677</c:v>
                </c:pt>
                <c:pt idx="2">
                  <c:v>0.52053760941328142</c:v>
                </c:pt>
                <c:pt idx="3">
                  <c:v>0.52579122063463501</c:v>
                </c:pt>
                <c:pt idx="4">
                  <c:v>0.52671885836415533</c:v>
                </c:pt>
                <c:pt idx="5">
                  <c:v>0.54424885639588005</c:v>
                </c:pt>
                <c:pt idx="6">
                  <c:v>0.5420786447517425</c:v>
                </c:pt>
                <c:pt idx="7">
                  <c:v>0.55399756115316201</c:v>
                </c:pt>
                <c:pt idx="8">
                  <c:v>0.56613276052206041</c:v>
                </c:pt>
                <c:pt idx="9">
                  <c:v>0.59335954588714968</c:v>
                </c:pt>
                <c:pt idx="10">
                  <c:v>0.60224911153225136</c:v>
                </c:pt>
                <c:pt idx="11">
                  <c:v>0.60607330579170549</c:v>
                </c:pt>
                <c:pt idx="12">
                  <c:v>0.61844018305381521</c:v>
                </c:pt>
                <c:pt idx="13">
                  <c:v>0.64280319574848899</c:v>
                </c:pt>
                <c:pt idx="14">
                  <c:v>0.63767261158572364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98-4834-918E-39C07FE6FE04}"/>
            </c:ext>
          </c:extLst>
        </c:ser>
        <c:ser>
          <c:idx val="3"/>
          <c:order val="3"/>
          <c:tx>
            <c:strRef>
              <c:f>'multiTimeline (50)'!$W$8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(50)'!$W$9:$W$23</c:f>
              <c:numCache>
                <c:formatCode>General</c:formatCode>
                <c:ptCount val="15"/>
                <c:pt idx="0">
                  <c:v>-4.6186736113808635E-2</c:v>
                </c:pt>
                <c:pt idx="1">
                  <c:v>-4.0042731077673144E-2</c:v>
                </c:pt>
                <c:pt idx="2">
                  <c:v>-3.2272393513702605E-2</c:v>
                </c:pt>
                <c:pt idx="3">
                  <c:v>-3.5789251117857947E-2</c:v>
                </c:pt>
                <c:pt idx="4">
                  <c:v>-3.8645682434882013E-2</c:v>
                </c:pt>
                <c:pt idx="5">
                  <c:v>-3.9251383983632732E-2</c:v>
                </c:pt>
                <c:pt idx="6">
                  <c:v>-3.9877839683255027E-2</c:v>
                </c:pt>
                <c:pt idx="7">
                  <c:v>-3.9150992826929611E-2</c:v>
                </c:pt>
                <c:pt idx="8">
                  <c:v>-2.5994930039612518E-2</c:v>
                </c:pt>
                <c:pt idx="9">
                  <c:v>-2.5369223523250248E-2</c:v>
                </c:pt>
                <c:pt idx="10">
                  <c:v>-2.1279654956647701E-2</c:v>
                </c:pt>
                <c:pt idx="11">
                  <c:v>-1.5190793233884673E-2</c:v>
                </c:pt>
                <c:pt idx="12">
                  <c:v>-1.3481361039282169E-2</c:v>
                </c:pt>
                <c:pt idx="13">
                  <c:v>2.9292307550984322E-3</c:v>
                </c:pt>
                <c:pt idx="14">
                  <c:v>3.5000000000000001E-3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98-4834-918E-39C07FE6FE04}"/>
            </c:ext>
          </c:extLst>
        </c:ser>
        <c:ser>
          <c:idx val="4"/>
          <c:order val="4"/>
          <c:tx>
            <c:strRef>
              <c:f>'multiTimeline (50)'!$X$8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(50)'!$X$9:$X$23</c:f>
              <c:numCache>
                <c:formatCode>General</c:formatCode>
                <c:ptCount val="15"/>
                <c:pt idx="0">
                  <c:v>0.56154264840742318</c:v>
                </c:pt>
                <c:pt idx="1">
                  <c:v>0.55495216307489714</c:v>
                </c:pt>
                <c:pt idx="2">
                  <c:v>0.54374418210602227</c:v>
                </c:pt>
                <c:pt idx="3">
                  <c:v>0.52565469125327746</c:v>
                </c:pt>
                <c:pt idx="4">
                  <c:v>0.52186107601009968</c:v>
                </c:pt>
                <c:pt idx="5">
                  <c:v>0.51186717604629761</c:v>
                </c:pt>
                <c:pt idx="6">
                  <c:v>0.4966244317276306</c:v>
                </c:pt>
                <c:pt idx="7">
                  <c:v>0.47691151533429604</c:v>
                </c:pt>
                <c:pt idx="8">
                  <c:v>0.46389244359793413</c:v>
                </c:pt>
                <c:pt idx="9">
                  <c:v>0.4381625316166014</c:v>
                </c:pt>
                <c:pt idx="10">
                  <c:v>0.43169871753088462</c:v>
                </c:pt>
                <c:pt idx="11">
                  <c:v>0.41963482656711037</c:v>
                </c:pt>
                <c:pt idx="12">
                  <c:v>0.40097815358100036</c:v>
                </c:pt>
                <c:pt idx="13">
                  <c:v>0.40369976349791803</c:v>
                </c:pt>
                <c:pt idx="14">
                  <c:v>0.40625536044336047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98-4834-918E-39C07FE6F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031504"/>
        <c:axId val="641031832"/>
      </c:lineChart>
      <c:catAx>
        <c:axId val="6410315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31832"/>
        <c:crosses val="autoZero"/>
        <c:auto val="1"/>
        <c:lblAlgn val="ctr"/>
        <c:lblOffset val="100"/>
        <c:noMultiLvlLbl val="0"/>
      </c:catAx>
      <c:valAx>
        <c:axId val="641031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31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'graph npi vs cases (8)'!$G$3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npi vs cases (8)'!$A$4:$A$155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(8)'!$G$4:$G$155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6</c:v>
                </c:pt>
                <c:pt idx="84">
                  <c:v>8</c:v>
                </c:pt>
                <c:pt idx="85">
                  <c:v>3</c:v>
                </c:pt>
                <c:pt idx="86">
                  <c:v>9</c:v>
                </c:pt>
                <c:pt idx="87">
                  <c:v>4</c:v>
                </c:pt>
                <c:pt idx="88">
                  <c:v>8</c:v>
                </c:pt>
                <c:pt idx="89">
                  <c:v>17</c:v>
                </c:pt>
                <c:pt idx="90">
                  <c:v>57</c:v>
                </c:pt>
                <c:pt idx="91">
                  <c:v>110</c:v>
                </c:pt>
                <c:pt idx="92">
                  <c:v>75</c:v>
                </c:pt>
                <c:pt idx="93">
                  <c:v>102</c:v>
                </c:pt>
                <c:pt idx="94">
                  <c:v>74</c:v>
                </c:pt>
                <c:pt idx="95">
                  <c:v>86</c:v>
                </c:pt>
                <c:pt idx="96">
                  <c:v>50</c:v>
                </c:pt>
                <c:pt idx="97">
                  <c:v>69</c:v>
                </c:pt>
                <c:pt idx="98">
                  <c:v>48</c:v>
                </c:pt>
                <c:pt idx="99">
                  <c:v>96</c:v>
                </c:pt>
                <c:pt idx="100">
                  <c:v>77</c:v>
                </c:pt>
                <c:pt idx="101">
                  <c:v>58</c:v>
                </c:pt>
                <c:pt idx="102">
                  <c:v>106</c:v>
                </c:pt>
                <c:pt idx="103">
                  <c:v>98</c:v>
                </c:pt>
                <c:pt idx="104">
                  <c:v>31</c:v>
                </c:pt>
                <c:pt idx="105">
                  <c:v>38</c:v>
                </c:pt>
                <c:pt idx="106">
                  <c:v>25</c:v>
                </c:pt>
                <c:pt idx="107">
                  <c:v>56</c:v>
                </c:pt>
                <c:pt idx="108">
                  <c:v>49</c:v>
                </c:pt>
                <c:pt idx="109">
                  <c:v>105</c:v>
                </c:pt>
                <c:pt idx="110">
                  <c:v>43</c:v>
                </c:pt>
                <c:pt idx="111">
                  <c:v>76</c:v>
                </c:pt>
                <c:pt idx="112">
                  <c:v>33</c:v>
                </c:pt>
                <c:pt idx="113">
                  <c:v>54</c:v>
                </c:pt>
                <c:pt idx="114">
                  <c:v>72</c:v>
                </c:pt>
                <c:pt idx="115">
                  <c:v>66</c:v>
                </c:pt>
                <c:pt idx="116">
                  <c:v>64</c:v>
                </c:pt>
                <c:pt idx="117">
                  <c:v>52</c:v>
                </c:pt>
                <c:pt idx="118">
                  <c:v>121</c:v>
                </c:pt>
                <c:pt idx="119">
                  <c:v>104</c:v>
                </c:pt>
                <c:pt idx="120">
                  <c:v>161</c:v>
                </c:pt>
                <c:pt idx="121">
                  <c:v>203</c:v>
                </c:pt>
                <c:pt idx="122">
                  <c:v>231</c:v>
                </c:pt>
                <c:pt idx="123">
                  <c:v>266</c:v>
                </c:pt>
                <c:pt idx="124">
                  <c:v>527</c:v>
                </c:pt>
                <c:pt idx="125">
                  <c:v>508</c:v>
                </c:pt>
                <c:pt idx="126">
                  <c:v>771</c:v>
                </c:pt>
                <c:pt idx="127">
                  <c:v>580</c:v>
                </c:pt>
                <c:pt idx="128">
                  <c:v>600</c:v>
                </c:pt>
                <c:pt idx="129">
                  <c:v>526</c:v>
                </c:pt>
                <c:pt idx="130">
                  <c:v>669</c:v>
                </c:pt>
                <c:pt idx="131">
                  <c:v>798</c:v>
                </c:pt>
                <c:pt idx="132">
                  <c:v>716</c:v>
                </c:pt>
                <c:pt idx="133">
                  <c:v>509</c:v>
                </c:pt>
                <c:pt idx="134">
                  <c:v>447</c:v>
                </c:pt>
                <c:pt idx="135">
                  <c:v>434</c:v>
                </c:pt>
                <c:pt idx="136">
                  <c:v>477</c:v>
                </c:pt>
                <c:pt idx="137">
                  <c:v>639</c:v>
                </c:pt>
                <c:pt idx="138">
                  <c:v>536</c:v>
                </c:pt>
                <c:pt idx="139">
                  <c:v>688</c:v>
                </c:pt>
                <c:pt idx="140">
                  <c:v>743</c:v>
                </c:pt>
                <c:pt idx="141">
                  <c:v>776</c:v>
                </c:pt>
                <c:pt idx="142">
                  <c:v>786</c:v>
                </c:pt>
                <c:pt idx="143">
                  <c:v>759</c:v>
                </c:pt>
                <c:pt idx="144">
                  <c:v>765</c:v>
                </c:pt>
                <c:pt idx="145">
                  <c:v>805</c:v>
                </c:pt>
                <c:pt idx="146">
                  <c:v>646</c:v>
                </c:pt>
                <c:pt idx="147">
                  <c:v>817</c:v>
                </c:pt>
                <c:pt idx="148">
                  <c:v>827</c:v>
                </c:pt>
                <c:pt idx="149">
                  <c:v>874</c:v>
                </c:pt>
                <c:pt idx="150">
                  <c:v>938</c:v>
                </c:pt>
                <c:pt idx="151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9-4C35-80B0-483A36B3F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3289728"/>
        <c:axId val="143288192"/>
      </c:barChart>
      <c:lineChart>
        <c:grouping val="standard"/>
        <c:varyColors val="0"/>
        <c:ser>
          <c:idx val="0"/>
          <c:order val="0"/>
          <c:tx>
            <c:strRef>
              <c:f>'graph npi vs cases (8)'!$B$3</c:f>
              <c:strCache>
                <c:ptCount val="1"/>
                <c:pt idx="0">
                  <c:v>mask: (Tamil Nadu)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(8)'!$A$4:$A$155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(8)'!$B$4:$B$155</c:f>
              <c:numCache>
                <c:formatCode>General</c:formatCode>
                <c:ptCount val="152"/>
                <c:pt idx="0">
                  <c:v>9</c:v>
                </c:pt>
                <c:pt idx="1">
                  <c:v>10</c:v>
                </c:pt>
                <c:pt idx="2">
                  <c:v>10</c:v>
                </c:pt>
                <c:pt idx="3">
                  <c:v>14</c:v>
                </c:pt>
                <c:pt idx="4">
                  <c:v>11</c:v>
                </c:pt>
                <c:pt idx="5">
                  <c:v>11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14</c:v>
                </c:pt>
                <c:pt idx="10">
                  <c:v>10</c:v>
                </c:pt>
                <c:pt idx="11">
                  <c:v>12</c:v>
                </c:pt>
                <c:pt idx="12">
                  <c:v>10</c:v>
                </c:pt>
                <c:pt idx="13">
                  <c:v>10</c:v>
                </c:pt>
                <c:pt idx="14">
                  <c:v>8</c:v>
                </c:pt>
                <c:pt idx="15">
                  <c:v>10</c:v>
                </c:pt>
                <c:pt idx="16">
                  <c:v>8</c:v>
                </c:pt>
                <c:pt idx="17">
                  <c:v>8</c:v>
                </c:pt>
                <c:pt idx="18">
                  <c:v>10</c:v>
                </c:pt>
                <c:pt idx="19">
                  <c:v>13</c:v>
                </c:pt>
                <c:pt idx="20">
                  <c:v>10</c:v>
                </c:pt>
                <c:pt idx="21">
                  <c:v>11</c:v>
                </c:pt>
                <c:pt idx="22">
                  <c:v>12</c:v>
                </c:pt>
                <c:pt idx="23">
                  <c:v>8</c:v>
                </c:pt>
                <c:pt idx="24">
                  <c:v>13</c:v>
                </c:pt>
                <c:pt idx="25">
                  <c:v>14</c:v>
                </c:pt>
                <c:pt idx="26">
                  <c:v>13</c:v>
                </c:pt>
                <c:pt idx="27">
                  <c:v>21</c:v>
                </c:pt>
                <c:pt idx="28">
                  <c:v>23</c:v>
                </c:pt>
                <c:pt idx="29">
                  <c:v>35</c:v>
                </c:pt>
                <c:pt idx="30">
                  <c:v>37</c:v>
                </c:pt>
                <c:pt idx="31">
                  <c:v>23</c:v>
                </c:pt>
                <c:pt idx="32">
                  <c:v>25</c:v>
                </c:pt>
                <c:pt idx="33">
                  <c:v>21</c:v>
                </c:pt>
                <c:pt idx="34">
                  <c:v>23</c:v>
                </c:pt>
                <c:pt idx="35">
                  <c:v>18</c:v>
                </c:pt>
                <c:pt idx="36">
                  <c:v>19</c:v>
                </c:pt>
                <c:pt idx="37">
                  <c:v>19</c:v>
                </c:pt>
                <c:pt idx="38">
                  <c:v>15</c:v>
                </c:pt>
                <c:pt idx="39">
                  <c:v>23</c:v>
                </c:pt>
                <c:pt idx="40">
                  <c:v>23</c:v>
                </c:pt>
                <c:pt idx="41">
                  <c:v>14</c:v>
                </c:pt>
                <c:pt idx="42">
                  <c:v>23</c:v>
                </c:pt>
                <c:pt idx="43">
                  <c:v>32</c:v>
                </c:pt>
                <c:pt idx="44">
                  <c:v>22</c:v>
                </c:pt>
                <c:pt idx="45">
                  <c:v>28</c:v>
                </c:pt>
                <c:pt idx="46">
                  <c:v>20</c:v>
                </c:pt>
                <c:pt idx="47">
                  <c:v>33</c:v>
                </c:pt>
                <c:pt idx="48">
                  <c:v>32</c:v>
                </c:pt>
                <c:pt idx="49">
                  <c:v>25</c:v>
                </c:pt>
                <c:pt idx="50">
                  <c:v>26</c:v>
                </c:pt>
                <c:pt idx="51">
                  <c:v>16</c:v>
                </c:pt>
                <c:pt idx="52">
                  <c:v>22</c:v>
                </c:pt>
                <c:pt idx="53">
                  <c:v>17</c:v>
                </c:pt>
                <c:pt idx="54">
                  <c:v>19</c:v>
                </c:pt>
                <c:pt idx="55">
                  <c:v>24</c:v>
                </c:pt>
                <c:pt idx="56">
                  <c:v>22</c:v>
                </c:pt>
                <c:pt idx="57">
                  <c:v>23</c:v>
                </c:pt>
                <c:pt idx="58">
                  <c:v>20</c:v>
                </c:pt>
                <c:pt idx="59">
                  <c:v>24</c:v>
                </c:pt>
                <c:pt idx="60">
                  <c:v>15</c:v>
                </c:pt>
                <c:pt idx="61">
                  <c:v>22</c:v>
                </c:pt>
                <c:pt idx="62">
                  <c:v>36</c:v>
                </c:pt>
                <c:pt idx="63">
                  <c:v>71</c:v>
                </c:pt>
                <c:pt idx="64">
                  <c:v>74</c:v>
                </c:pt>
                <c:pt idx="65">
                  <c:v>48</c:v>
                </c:pt>
                <c:pt idx="66">
                  <c:v>50</c:v>
                </c:pt>
                <c:pt idx="67">
                  <c:v>48</c:v>
                </c:pt>
                <c:pt idx="68">
                  <c:v>63</c:v>
                </c:pt>
                <c:pt idx="69">
                  <c:v>57</c:v>
                </c:pt>
                <c:pt idx="70">
                  <c:v>53</c:v>
                </c:pt>
                <c:pt idx="71">
                  <c:v>41</c:v>
                </c:pt>
                <c:pt idx="72">
                  <c:v>43</c:v>
                </c:pt>
                <c:pt idx="73">
                  <c:v>46</c:v>
                </c:pt>
                <c:pt idx="74">
                  <c:v>55</c:v>
                </c:pt>
                <c:pt idx="75">
                  <c:v>66</c:v>
                </c:pt>
                <c:pt idx="76">
                  <c:v>86</c:v>
                </c:pt>
                <c:pt idx="77">
                  <c:v>84</c:v>
                </c:pt>
                <c:pt idx="78">
                  <c:v>78</c:v>
                </c:pt>
                <c:pt idx="79">
                  <c:v>75</c:v>
                </c:pt>
                <c:pt idx="80">
                  <c:v>61</c:v>
                </c:pt>
                <c:pt idx="81">
                  <c:v>40</c:v>
                </c:pt>
                <c:pt idx="82">
                  <c:v>78</c:v>
                </c:pt>
                <c:pt idx="83">
                  <c:v>74</c:v>
                </c:pt>
                <c:pt idx="84">
                  <c:v>57</c:v>
                </c:pt>
                <c:pt idx="85">
                  <c:v>54</c:v>
                </c:pt>
                <c:pt idx="86">
                  <c:v>52</c:v>
                </c:pt>
                <c:pt idx="87">
                  <c:v>43</c:v>
                </c:pt>
                <c:pt idx="88">
                  <c:v>48</c:v>
                </c:pt>
                <c:pt idx="89">
                  <c:v>49</c:v>
                </c:pt>
                <c:pt idx="90">
                  <c:v>43</c:v>
                </c:pt>
                <c:pt idx="91">
                  <c:v>43</c:v>
                </c:pt>
                <c:pt idx="92">
                  <c:v>40</c:v>
                </c:pt>
                <c:pt idx="93">
                  <c:v>46</c:v>
                </c:pt>
                <c:pt idx="94">
                  <c:v>49</c:v>
                </c:pt>
                <c:pt idx="95">
                  <c:v>51</c:v>
                </c:pt>
                <c:pt idx="96">
                  <c:v>53</c:v>
                </c:pt>
                <c:pt idx="97">
                  <c:v>44</c:v>
                </c:pt>
                <c:pt idx="98">
                  <c:v>49</c:v>
                </c:pt>
                <c:pt idx="99">
                  <c:v>45</c:v>
                </c:pt>
                <c:pt idx="100">
                  <c:v>34</c:v>
                </c:pt>
                <c:pt idx="101">
                  <c:v>49</c:v>
                </c:pt>
                <c:pt idx="102">
                  <c:v>32</c:v>
                </c:pt>
                <c:pt idx="103">
                  <c:v>37</c:v>
                </c:pt>
                <c:pt idx="104">
                  <c:v>46</c:v>
                </c:pt>
                <c:pt idx="105">
                  <c:v>50</c:v>
                </c:pt>
                <c:pt idx="106">
                  <c:v>42</c:v>
                </c:pt>
                <c:pt idx="107">
                  <c:v>48</c:v>
                </c:pt>
                <c:pt idx="108">
                  <c:v>36</c:v>
                </c:pt>
                <c:pt idx="109">
                  <c:v>45</c:v>
                </c:pt>
                <c:pt idx="110">
                  <c:v>44</c:v>
                </c:pt>
                <c:pt idx="111">
                  <c:v>41</c:v>
                </c:pt>
                <c:pt idx="112">
                  <c:v>29</c:v>
                </c:pt>
                <c:pt idx="113">
                  <c:v>41</c:v>
                </c:pt>
                <c:pt idx="114">
                  <c:v>35</c:v>
                </c:pt>
                <c:pt idx="115">
                  <c:v>41</c:v>
                </c:pt>
                <c:pt idx="116">
                  <c:v>31</c:v>
                </c:pt>
                <c:pt idx="117">
                  <c:v>41</c:v>
                </c:pt>
                <c:pt idx="118">
                  <c:v>39</c:v>
                </c:pt>
                <c:pt idx="119">
                  <c:v>35</c:v>
                </c:pt>
                <c:pt idx="120">
                  <c:v>41</c:v>
                </c:pt>
                <c:pt idx="121">
                  <c:v>36</c:v>
                </c:pt>
                <c:pt idx="122">
                  <c:v>40</c:v>
                </c:pt>
                <c:pt idx="123">
                  <c:v>51</c:v>
                </c:pt>
                <c:pt idx="124">
                  <c:v>42</c:v>
                </c:pt>
                <c:pt idx="125">
                  <c:v>49</c:v>
                </c:pt>
                <c:pt idx="126">
                  <c:v>45</c:v>
                </c:pt>
                <c:pt idx="127">
                  <c:v>43</c:v>
                </c:pt>
                <c:pt idx="128">
                  <c:v>46</c:v>
                </c:pt>
                <c:pt idx="129">
                  <c:v>47</c:v>
                </c:pt>
                <c:pt idx="130">
                  <c:v>46</c:v>
                </c:pt>
                <c:pt idx="131">
                  <c:v>59</c:v>
                </c:pt>
                <c:pt idx="132">
                  <c:v>73</c:v>
                </c:pt>
                <c:pt idx="133">
                  <c:v>64</c:v>
                </c:pt>
                <c:pt idx="134">
                  <c:v>65</c:v>
                </c:pt>
                <c:pt idx="135">
                  <c:v>73</c:v>
                </c:pt>
                <c:pt idx="136">
                  <c:v>67</c:v>
                </c:pt>
                <c:pt idx="137">
                  <c:v>78</c:v>
                </c:pt>
                <c:pt idx="138">
                  <c:v>66</c:v>
                </c:pt>
                <c:pt idx="139">
                  <c:v>68</c:v>
                </c:pt>
                <c:pt idx="140">
                  <c:v>61</c:v>
                </c:pt>
                <c:pt idx="141">
                  <c:v>63</c:v>
                </c:pt>
                <c:pt idx="142">
                  <c:v>62</c:v>
                </c:pt>
                <c:pt idx="143">
                  <c:v>59</c:v>
                </c:pt>
                <c:pt idx="144">
                  <c:v>78</c:v>
                </c:pt>
                <c:pt idx="145">
                  <c:v>60</c:v>
                </c:pt>
                <c:pt idx="146">
                  <c:v>59</c:v>
                </c:pt>
                <c:pt idx="147">
                  <c:v>60</c:v>
                </c:pt>
                <c:pt idx="148">
                  <c:v>53</c:v>
                </c:pt>
                <c:pt idx="149">
                  <c:v>50</c:v>
                </c:pt>
                <c:pt idx="150">
                  <c:v>65</c:v>
                </c:pt>
                <c:pt idx="151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9-4C35-80B0-483A36B3FB20}"/>
            </c:ext>
          </c:extLst>
        </c:ser>
        <c:ser>
          <c:idx val="1"/>
          <c:order val="1"/>
          <c:tx>
            <c:strRef>
              <c:f>'graph npi vs cases (8)'!$C$3</c:f>
              <c:strCache>
                <c:ptCount val="1"/>
                <c:pt idx="0">
                  <c:v>sanitizer: (Tamil Nadu)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(8)'!$A$4:$A$155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(8)'!$C$4:$C$155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2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4</c:v>
                </c:pt>
                <c:pt idx="34">
                  <c:v>2</c:v>
                </c:pt>
                <c:pt idx="35">
                  <c:v>3</c:v>
                </c:pt>
                <c:pt idx="36">
                  <c:v>1</c:v>
                </c:pt>
                <c:pt idx="37">
                  <c:v>2</c:v>
                </c:pt>
                <c:pt idx="38">
                  <c:v>3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4</c:v>
                </c:pt>
                <c:pt idx="43">
                  <c:v>2</c:v>
                </c:pt>
                <c:pt idx="44">
                  <c:v>2</c:v>
                </c:pt>
                <c:pt idx="45">
                  <c:v>1</c:v>
                </c:pt>
                <c:pt idx="46">
                  <c:v>2</c:v>
                </c:pt>
                <c:pt idx="47">
                  <c:v>3</c:v>
                </c:pt>
                <c:pt idx="48">
                  <c:v>1</c:v>
                </c:pt>
                <c:pt idx="49">
                  <c:v>2</c:v>
                </c:pt>
                <c:pt idx="50">
                  <c:v>3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2</c:v>
                </c:pt>
                <c:pt idx="62">
                  <c:v>5</c:v>
                </c:pt>
                <c:pt idx="63">
                  <c:v>17</c:v>
                </c:pt>
                <c:pt idx="64">
                  <c:v>26</c:v>
                </c:pt>
                <c:pt idx="65">
                  <c:v>25</c:v>
                </c:pt>
                <c:pt idx="66">
                  <c:v>22</c:v>
                </c:pt>
                <c:pt idx="67">
                  <c:v>26</c:v>
                </c:pt>
                <c:pt idx="68">
                  <c:v>39</c:v>
                </c:pt>
                <c:pt idx="69">
                  <c:v>48</c:v>
                </c:pt>
                <c:pt idx="70">
                  <c:v>40</c:v>
                </c:pt>
                <c:pt idx="71">
                  <c:v>36</c:v>
                </c:pt>
                <c:pt idx="72">
                  <c:v>51</c:v>
                </c:pt>
                <c:pt idx="73">
                  <c:v>54</c:v>
                </c:pt>
                <c:pt idx="74">
                  <c:v>54</c:v>
                </c:pt>
                <c:pt idx="75">
                  <c:v>77</c:v>
                </c:pt>
                <c:pt idx="76">
                  <c:v>100</c:v>
                </c:pt>
                <c:pt idx="77">
                  <c:v>86</c:v>
                </c:pt>
                <c:pt idx="78">
                  <c:v>100</c:v>
                </c:pt>
                <c:pt idx="79">
                  <c:v>86</c:v>
                </c:pt>
                <c:pt idx="80">
                  <c:v>92</c:v>
                </c:pt>
                <c:pt idx="81">
                  <c:v>51</c:v>
                </c:pt>
                <c:pt idx="82">
                  <c:v>78</c:v>
                </c:pt>
                <c:pt idx="83">
                  <c:v>53</c:v>
                </c:pt>
                <c:pt idx="84">
                  <c:v>29</c:v>
                </c:pt>
                <c:pt idx="85">
                  <c:v>21</c:v>
                </c:pt>
                <c:pt idx="86">
                  <c:v>16</c:v>
                </c:pt>
                <c:pt idx="87">
                  <c:v>18</c:v>
                </c:pt>
                <c:pt idx="88">
                  <c:v>11</c:v>
                </c:pt>
                <c:pt idx="89">
                  <c:v>13</c:v>
                </c:pt>
                <c:pt idx="90">
                  <c:v>12</c:v>
                </c:pt>
                <c:pt idx="91">
                  <c:v>11</c:v>
                </c:pt>
                <c:pt idx="92">
                  <c:v>12</c:v>
                </c:pt>
                <c:pt idx="93">
                  <c:v>9</c:v>
                </c:pt>
                <c:pt idx="94">
                  <c:v>13</c:v>
                </c:pt>
                <c:pt idx="95">
                  <c:v>10</c:v>
                </c:pt>
                <c:pt idx="96">
                  <c:v>9</c:v>
                </c:pt>
                <c:pt idx="97">
                  <c:v>8</c:v>
                </c:pt>
                <c:pt idx="98">
                  <c:v>10</c:v>
                </c:pt>
                <c:pt idx="99">
                  <c:v>11</c:v>
                </c:pt>
                <c:pt idx="100">
                  <c:v>12</c:v>
                </c:pt>
                <c:pt idx="101">
                  <c:v>10</c:v>
                </c:pt>
                <c:pt idx="102">
                  <c:v>9</c:v>
                </c:pt>
                <c:pt idx="103">
                  <c:v>7</c:v>
                </c:pt>
                <c:pt idx="104">
                  <c:v>9</c:v>
                </c:pt>
                <c:pt idx="105">
                  <c:v>8</c:v>
                </c:pt>
                <c:pt idx="106">
                  <c:v>7</c:v>
                </c:pt>
                <c:pt idx="107">
                  <c:v>8</c:v>
                </c:pt>
                <c:pt idx="108">
                  <c:v>6</c:v>
                </c:pt>
                <c:pt idx="109">
                  <c:v>6</c:v>
                </c:pt>
                <c:pt idx="110">
                  <c:v>12</c:v>
                </c:pt>
                <c:pt idx="111">
                  <c:v>10</c:v>
                </c:pt>
                <c:pt idx="112">
                  <c:v>8</c:v>
                </c:pt>
                <c:pt idx="113">
                  <c:v>12</c:v>
                </c:pt>
                <c:pt idx="114">
                  <c:v>11</c:v>
                </c:pt>
                <c:pt idx="115">
                  <c:v>10</c:v>
                </c:pt>
                <c:pt idx="116">
                  <c:v>8</c:v>
                </c:pt>
                <c:pt idx="117">
                  <c:v>5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12</c:v>
                </c:pt>
                <c:pt idx="123">
                  <c:v>12</c:v>
                </c:pt>
                <c:pt idx="124">
                  <c:v>13</c:v>
                </c:pt>
                <c:pt idx="125">
                  <c:v>15</c:v>
                </c:pt>
                <c:pt idx="126">
                  <c:v>16</c:v>
                </c:pt>
                <c:pt idx="127">
                  <c:v>13</c:v>
                </c:pt>
                <c:pt idx="128">
                  <c:v>17</c:v>
                </c:pt>
                <c:pt idx="129">
                  <c:v>16</c:v>
                </c:pt>
                <c:pt idx="130">
                  <c:v>15</c:v>
                </c:pt>
                <c:pt idx="131">
                  <c:v>18</c:v>
                </c:pt>
                <c:pt idx="132">
                  <c:v>13</c:v>
                </c:pt>
                <c:pt idx="133">
                  <c:v>19</c:v>
                </c:pt>
                <c:pt idx="134">
                  <c:v>18</c:v>
                </c:pt>
                <c:pt idx="135">
                  <c:v>20</c:v>
                </c:pt>
                <c:pt idx="136">
                  <c:v>18</c:v>
                </c:pt>
                <c:pt idx="137">
                  <c:v>15</c:v>
                </c:pt>
                <c:pt idx="138">
                  <c:v>19</c:v>
                </c:pt>
                <c:pt idx="139">
                  <c:v>13</c:v>
                </c:pt>
                <c:pt idx="140">
                  <c:v>15</c:v>
                </c:pt>
                <c:pt idx="141">
                  <c:v>19</c:v>
                </c:pt>
                <c:pt idx="142">
                  <c:v>20</c:v>
                </c:pt>
                <c:pt idx="143">
                  <c:v>17</c:v>
                </c:pt>
                <c:pt idx="144">
                  <c:v>8</c:v>
                </c:pt>
                <c:pt idx="145">
                  <c:v>13</c:v>
                </c:pt>
                <c:pt idx="146">
                  <c:v>16</c:v>
                </c:pt>
                <c:pt idx="147">
                  <c:v>15</c:v>
                </c:pt>
                <c:pt idx="148">
                  <c:v>12</c:v>
                </c:pt>
                <c:pt idx="149">
                  <c:v>13</c:v>
                </c:pt>
                <c:pt idx="150">
                  <c:v>11</c:v>
                </c:pt>
                <c:pt idx="1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F9-4C35-80B0-483A36B3FB20}"/>
            </c:ext>
          </c:extLst>
        </c:ser>
        <c:ser>
          <c:idx val="2"/>
          <c:order val="2"/>
          <c:tx>
            <c:strRef>
              <c:f>'graph npi vs cases (8)'!$D$3</c:f>
              <c:strCache>
                <c:ptCount val="1"/>
                <c:pt idx="0">
                  <c:v>Social distancing: (Tamil Nadu)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(8)'!$A$4:$A$155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(8)'!$D$4:$D$155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2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4</c:v>
                </c:pt>
                <c:pt idx="79">
                  <c:v>2</c:v>
                </c:pt>
                <c:pt idx="80">
                  <c:v>6</c:v>
                </c:pt>
                <c:pt idx="81">
                  <c:v>2</c:v>
                </c:pt>
                <c:pt idx="82">
                  <c:v>4</c:v>
                </c:pt>
                <c:pt idx="83">
                  <c:v>3</c:v>
                </c:pt>
                <c:pt idx="84">
                  <c:v>4</c:v>
                </c:pt>
                <c:pt idx="85">
                  <c:v>2</c:v>
                </c:pt>
                <c:pt idx="86">
                  <c:v>3</c:v>
                </c:pt>
                <c:pt idx="87">
                  <c:v>2</c:v>
                </c:pt>
                <c:pt idx="88">
                  <c:v>2</c:v>
                </c:pt>
                <c:pt idx="89">
                  <c:v>2</c:v>
                </c:pt>
                <c:pt idx="90">
                  <c:v>3</c:v>
                </c:pt>
                <c:pt idx="91">
                  <c:v>2</c:v>
                </c:pt>
                <c:pt idx="92">
                  <c:v>3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2</c:v>
                </c:pt>
                <c:pt idx="97">
                  <c:v>2</c:v>
                </c:pt>
                <c:pt idx="98">
                  <c:v>2</c:v>
                </c:pt>
                <c:pt idx="99">
                  <c:v>2</c:v>
                </c:pt>
                <c:pt idx="100">
                  <c:v>2</c:v>
                </c:pt>
                <c:pt idx="101">
                  <c:v>1</c:v>
                </c:pt>
                <c:pt idx="102">
                  <c:v>1</c:v>
                </c:pt>
                <c:pt idx="103">
                  <c:v>2</c:v>
                </c:pt>
                <c:pt idx="104">
                  <c:v>2</c:v>
                </c:pt>
                <c:pt idx="105">
                  <c:v>3</c:v>
                </c:pt>
                <c:pt idx="106">
                  <c:v>2</c:v>
                </c:pt>
                <c:pt idx="107">
                  <c:v>2</c:v>
                </c:pt>
                <c:pt idx="108">
                  <c:v>3</c:v>
                </c:pt>
                <c:pt idx="109">
                  <c:v>1</c:v>
                </c:pt>
                <c:pt idx="110">
                  <c:v>2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5</c:v>
                </c:pt>
                <c:pt idx="115">
                  <c:v>3</c:v>
                </c:pt>
                <c:pt idx="116">
                  <c:v>2</c:v>
                </c:pt>
                <c:pt idx="117">
                  <c:v>3</c:v>
                </c:pt>
                <c:pt idx="118">
                  <c:v>2</c:v>
                </c:pt>
                <c:pt idx="119">
                  <c:v>2</c:v>
                </c:pt>
                <c:pt idx="120">
                  <c:v>3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  <c:pt idx="125">
                  <c:v>3</c:v>
                </c:pt>
                <c:pt idx="126">
                  <c:v>4</c:v>
                </c:pt>
                <c:pt idx="127">
                  <c:v>3</c:v>
                </c:pt>
                <c:pt idx="128">
                  <c:v>3</c:v>
                </c:pt>
                <c:pt idx="129">
                  <c:v>2</c:v>
                </c:pt>
                <c:pt idx="130">
                  <c:v>1</c:v>
                </c:pt>
                <c:pt idx="131">
                  <c:v>2</c:v>
                </c:pt>
                <c:pt idx="132">
                  <c:v>5</c:v>
                </c:pt>
                <c:pt idx="133">
                  <c:v>2</c:v>
                </c:pt>
                <c:pt idx="134">
                  <c:v>3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1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3</c:v>
                </c:pt>
                <c:pt idx="147">
                  <c:v>1</c:v>
                </c:pt>
                <c:pt idx="148">
                  <c:v>2</c:v>
                </c:pt>
                <c:pt idx="149">
                  <c:v>2</c:v>
                </c:pt>
                <c:pt idx="150">
                  <c:v>0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F9-4C35-80B0-483A36B3FB20}"/>
            </c:ext>
          </c:extLst>
        </c:ser>
        <c:ser>
          <c:idx val="3"/>
          <c:order val="3"/>
          <c:tx>
            <c:strRef>
              <c:f>'graph npi vs cases (8)'!$E$3</c:f>
              <c:strCache>
                <c:ptCount val="1"/>
                <c:pt idx="0">
                  <c:v>hand wash: (Tamil Nadu)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(8)'!$A$4:$A$155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(8)'!$E$4:$E$155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2</c:v>
                </c:pt>
                <c:pt idx="30">
                  <c:v>2</c:v>
                </c:pt>
                <c:pt idx="31">
                  <c:v>0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2</c:v>
                </c:pt>
                <c:pt idx="36">
                  <c:v>3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2</c:v>
                </c:pt>
                <c:pt idx="49">
                  <c:v>4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5</c:v>
                </c:pt>
                <c:pt idx="66">
                  <c:v>4</c:v>
                </c:pt>
                <c:pt idx="67">
                  <c:v>4</c:v>
                </c:pt>
                <c:pt idx="68">
                  <c:v>3</c:v>
                </c:pt>
                <c:pt idx="69">
                  <c:v>6</c:v>
                </c:pt>
                <c:pt idx="70">
                  <c:v>5</c:v>
                </c:pt>
                <c:pt idx="71">
                  <c:v>6</c:v>
                </c:pt>
                <c:pt idx="72">
                  <c:v>4</c:v>
                </c:pt>
                <c:pt idx="73">
                  <c:v>5</c:v>
                </c:pt>
                <c:pt idx="74">
                  <c:v>5</c:v>
                </c:pt>
                <c:pt idx="75">
                  <c:v>9</c:v>
                </c:pt>
                <c:pt idx="76">
                  <c:v>10</c:v>
                </c:pt>
                <c:pt idx="77">
                  <c:v>13</c:v>
                </c:pt>
                <c:pt idx="78">
                  <c:v>12</c:v>
                </c:pt>
                <c:pt idx="79">
                  <c:v>10</c:v>
                </c:pt>
                <c:pt idx="80">
                  <c:v>13</c:v>
                </c:pt>
                <c:pt idx="81">
                  <c:v>5</c:v>
                </c:pt>
                <c:pt idx="82">
                  <c:v>8</c:v>
                </c:pt>
                <c:pt idx="83">
                  <c:v>10</c:v>
                </c:pt>
                <c:pt idx="84">
                  <c:v>6</c:v>
                </c:pt>
                <c:pt idx="85">
                  <c:v>5</c:v>
                </c:pt>
                <c:pt idx="86">
                  <c:v>2</c:v>
                </c:pt>
                <c:pt idx="87">
                  <c:v>3</c:v>
                </c:pt>
                <c:pt idx="88">
                  <c:v>4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4</c:v>
                </c:pt>
                <c:pt idx="93">
                  <c:v>1</c:v>
                </c:pt>
                <c:pt idx="94">
                  <c:v>1</c:v>
                </c:pt>
                <c:pt idx="95">
                  <c:v>2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2</c:v>
                </c:pt>
                <c:pt idx="100">
                  <c:v>2</c:v>
                </c:pt>
                <c:pt idx="101">
                  <c:v>2</c:v>
                </c:pt>
                <c:pt idx="102">
                  <c:v>2</c:v>
                </c:pt>
                <c:pt idx="103">
                  <c:v>1</c:v>
                </c:pt>
                <c:pt idx="104">
                  <c:v>3</c:v>
                </c:pt>
                <c:pt idx="105">
                  <c:v>3</c:v>
                </c:pt>
                <c:pt idx="106">
                  <c:v>2</c:v>
                </c:pt>
                <c:pt idx="107">
                  <c:v>2</c:v>
                </c:pt>
                <c:pt idx="108">
                  <c:v>1</c:v>
                </c:pt>
                <c:pt idx="109">
                  <c:v>3</c:v>
                </c:pt>
                <c:pt idx="110">
                  <c:v>2</c:v>
                </c:pt>
                <c:pt idx="111">
                  <c:v>3</c:v>
                </c:pt>
                <c:pt idx="112">
                  <c:v>4</c:v>
                </c:pt>
                <c:pt idx="113">
                  <c:v>2</c:v>
                </c:pt>
                <c:pt idx="114">
                  <c:v>2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3</c:v>
                </c:pt>
                <c:pt idx="119">
                  <c:v>2</c:v>
                </c:pt>
                <c:pt idx="120">
                  <c:v>2</c:v>
                </c:pt>
                <c:pt idx="121">
                  <c:v>2</c:v>
                </c:pt>
                <c:pt idx="122">
                  <c:v>3</c:v>
                </c:pt>
                <c:pt idx="123">
                  <c:v>3</c:v>
                </c:pt>
                <c:pt idx="124">
                  <c:v>4</c:v>
                </c:pt>
                <c:pt idx="125">
                  <c:v>3</c:v>
                </c:pt>
                <c:pt idx="126">
                  <c:v>3</c:v>
                </c:pt>
                <c:pt idx="127">
                  <c:v>2</c:v>
                </c:pt>
                <c:pt idx="128">
                  <c:v>3</c:v>
                </c:pt>
                <c:pt idx="129">
                  <c:v>4</c:v>
                </c:pt>
                <c:pt idx="130">
                  <c:v>3</c:v>
                </c:pt>
                <c:pt idx="131">
                  <c:v>3</c:v>
                </c:pt>
                <c:pt idx="132">
                  <c:v>4</c:v>
                </c:pt>
                <c:pt idx="133">
                  <c:v>3</c:v>
                </c:pt>
                <c:pt idx="134">
                  <c:v>2</c:v>
                </c:pt>
                <c:pt idx="135">
                  <c:v>3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1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1</c:v>
                </c:pt>
                <c:pt idx="146">
                  <c:v>2</c:v>
                </c:pt>
                <c:pt idx="147">
                  <c:v>2</c:v>
                </c:pt>
                <c:pt idx="148">
                  <c:v>3</c:v>
                </c:pt>
                <c:pt idx="149">
                  <c:v>2</c:v>
                </c:pt>
                <c:pt idx="150">
                  <c:v>1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F9-4C35-80B0-483A36B3FB20}"/>
            </c:ext>
          </c:extLst>
        </c:ser>
        <c:ser>
          <c:idx val="4"/>
          <c:order val="4"/>
          <c:tx>
            <c:strRef>
              <c:f>'graph npi vs cases (8)'!$F$3</c:f>
              <c:strCache>
                <c:ptCount val="1"/>
                <c:pt idx="0">
                  <c:v>soap: (Tamil Nadu)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(8)'!$A$4:$A$155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(8)'!$F$4:$F$155</c:f>
              <c:numCache>
                <c:formatCode>General</c:formatCode>
                <c:ptCount val="152"/>
                <c:pt idx="0">
                  <c:v>23</c:v>
                </c:pt>
                <c:pt idx="1">
                  <c:v>19</c:v>
                </c:pt>
                <c:pt idx="2">
                  <c:v>18</c:v>
                </c:pt>
                <c:pt idx="3">
                  <c:v>20</c:v>
                </c:pt>
                <c:pt idx="4">
                  <c:v>20</c:v>
                </c:pt>
                <c:pt idx="5">
                  <c:v>16</c:v>
                </c:pt>
                <c:pt idx="6">
                  <c:v>19</c:v>
                </c:pt>
                <c:pt idx="7">
                  <c:v>17</c:v>
                </c:pt>
                <c:pt idx="8">
                  <c:v>19</c:v>
                </c:pt>
                <c:pt idx="9">
                  <c:v>13</c:v>
                </c:pt>
                <c:pt idx="10">
                  <c:v>16</c:v>
                </c:pt>
                <c:pt idx="11">
                  <c:v>17</c:v>
                </c:pt>
                <c:pt idx="12">
                  <c:v>20</c:v>
                </c:pt>
                <c:pt idx="13">
                  <c:v>11</c:v>
                </c:pt>
                <c:pt idx="14">
                  <c:v>14</c:v>
                </c:pt>
                <c:pt idx="15">
                  <c:v>14</c:v>
                </c:pt>
                <c:pt idx="16">
                  <c:v>16</c:v>
                </c:pt>
                <c:pt idx="17">
                  <c:v>18</c:v>
                </c:pt>
                <c:pt idx="18">
                  <c:v>17</c:v>
                </c:pt>
                <c:pt idx="19">
                  <c:v>19</c:v>
                </c:pt>
                <c:pt idx="20">
                  <c:v>18</c:v>
                </c:pt>
                <c:pt idx="21">
                  <c:v>23</c:v>
                </c:pt>
                <c:pt idx="22">
                  <c:v>19</c:v>
                </c:pt>
                <c:pt idx="23">
                  <c:v>15</c:v>
                </c:pt>
                <c:pt idx="24">
                  <c:v>12</c:v>
                </c:pt>
                <c:pt idx="25">
                  <c:v>21</c:v>
                </c:pt>
                <c:pt idx="26">
                  <c:v>21</c:v>
                </c:pt>
                <c:pt idx="27">
                  <c:v>16</c:v>
                </c:pt>
                <c:pt idx="28">
                  <c:v>18</c:v>
                </c:pt>
                <c:pt idx="29">
                  <c:v>19</c:v>
                </c:pt>
                <c:pt idx="30">
                  <c:v>15</c:v>
                </c:pt>
                <c:pt idx="31">
                  <c:v>19</c:v>
                </c:pt>
                <c:pt idx="32">
                  <c:v>22</c:v>
                </c:pt>
                <c:pt idx="33">
                  <c:v>18</c:v>
                </c:pt>
                <c:pt idx="34">
                  <c:v>22</c:v>
                </c:pt>
                <c:pt idx="35">
                  <c:v>17</c:v>
                </c:pt>
                <c:pt idx="36">
                  <c:v>25</c:v>
                </c:pt>
                <c:pt idx="37">
                  <c:v>17</c:v>
                </c:pt>
                <c:pt idx="38">
                  <c:v>13</c:v>
                </c:pt>
                <c:pt idx="39">
                  <c:v>18</c:v>
                </c:pt>
                <c:pt idx="40">
                  <c:v>21</c:v>
                </c:pt>
                <c:pt idx="41">
                  <c:v>16</c:v>
                </c:pt>
                <c:pt idx="42">
                  <c:v>19</c:v>
                </c:pt>
                <c:pt idx="43">
                  <c:v>19</c:v>
                </c:pt>
                <c:pt idx="44">
                  <c:v>20</c:v>
                </c:pt>
                <c:pt idx="45">
                  <c:v>19</c:v>
                </c:pt>
                <c:pt idx="46">
                  <c:v>18</c:v>
                </c:pt>
                <c:pt idx="47">
                  <c:v>16</c:v>
                </c:pt>
                <c:pt idx="48">
                  <c:v>19</c:v>
                </c:pt>
                <c:pt idx="49">
                  <c:v>27</c:v>
                </c:pt>
                <c:pt idx="50">
                  <c:v>16</c:v>
                </c:pt>
                <c:pt idx="51">
                  <c:v>16</c:v>
                </c:pt>
                <c:pt idx="52">
                  <c:v>15</c:v>
                </c:pt>
                <c:pt idx="53">
                  <c:v>20</c:v>
                </c:pt>
                <c:pt idx="54">
                  <c:v>20</c:v>
                </c:pt>
                <c:pt idx="55">
                  <c:v>20</c:v>
                </c:pt>
                <c:pt idx="56">
                  <c:v>20</c:v>
                </c:pt>
                <c:pt idx="57">
                  <c:v>21</c:v>
                </c:pt>
                <c:pt idx="58">
                  <c:v>20</c:v>
                </c:pt>
                <c:pt idx="59">
                  <c:v>17</c:v>
                </c:pt>
                <c:pt idx="60">
                  <c:v>22</c:v>
                </c:pt>
                <c:pt idx="61">
                  <c:v>22</c:v>
                </c:pt>
                <c:pt idx="62">
                  <c:v>25</c:v>
                </c:pt>
                <c:pt idx="63">
                  <c:v>21</c:v>
                </c:pt>
                <c:pt idx="64">
                  <c:v>17</c:v>
                </c:pt>
                <c:pt idx="65">
                  <c:v>19</c:v>
                </c:pt>
                <c:pt idx="66">
                  <c:v>23</c:v>
                </c:pt>
                <c:pt idx="67">
                  <c:v>19</c:v>
                </c:pt>
                <c:pt idx="68">
                  <c:v>16</c:v>
                </c:pt>
                <c:pt idx="69">
                  <c:v>19</c:v>
                </c:pt>
                <c:pt idx="70">
                  <c:v>22</c:v>
                </c:pt>
                <c:pt idx="71">
                  <c:v>19</c:v>
                </c:pt>
                <c:pt idx="72">
                  <c:v>14</c:v>
                </c:pt>
                <c:pt idx="73">
                  <c:v>15</c:v>
                </c:pt>
                <c:pt idx="74">
                  <c:v>22</c:v>
                </c:pt>
                <c:pt idx="75">
                  <c:v>19</c:v>
                </c:pt>
                <c:pt idx="76">
                  <c:v>18</c:v>
                </c:pt>
                <c:pt idx="77">
                  <c:v>18</c:v>
                </c:pt>
                <c:pt idx="78">
                  <c:v>16</c:v>
                </c:pt>
                <c:pt idx="79">
                  <c:v>18</c:v>
                </c:pt>
                <c:pt idx="80">
                  <c:v>22</c:v>
                </c:pt>
                <c:pt idx="81">
                  <c:v>15</c:v>
                </c:pt>
                <c:pt idx="82">
                  <c:v>16</c:v>
                </c:pt>
                <c:pt idx="83">
                  <c:v>22</c:v>
                </c:pt>
                <c:pt idx="84">
                  <c:v>16</c:v>
                </c:pt>
                <c:pt idx="85">
                  <c:v>20</c:v>
                </c:pt>
                <c:pt idx="86">
                  <c:v>30</c:v>
                </c:pt>
                <c:pt idx="87">
                  <c:v>32</c:v>
                </c:pt>
                <c:pt idx="88">
                  <c:v>23</c:v>
                </c:pt>
                <c:pt idx="89">
                  <c:v>18</c:v>
                </c:pt>
                <c:pt idx="90">
                  <c:v>19</c:v>
                </c:pt>
                <c:pt idx="91">
                  <c:v>18</c:v>
                </c:pt>
                <c:pt idx="92">
                  <c:v>17</c:v>
                </c:pt>
                <c:pt idx="93">
                  <c:v>15</c:v>
                </c:pt>
                <c:pt idx="94">
                  <c:v>18</c:v>
                </c:pt>
                <c:pt idx="95">
                  <c:v>17</c:v>
                </c:pt>
                <c:pt idx="96">
                  <c:v>20</c:v>
                </c:pt>
                <c:pt idx="97">
                  <c:v>12</c:v>
                </c:pt>
                <c:pt idx="98">
                  <c:v>24</c:v>
                </c:pt>
                <c:pt idx="99">
                  <c:v>18</c:v>
                </c:pt>
                <c:pt idx="100">
                  <c:v>18</c:v>
                </c:pt>
                <c:pt idx="101">
                  <c:v>22</c:v>
                </c:pt>
                <c:pt idx="102">
                  <c:v>15</c:v>
                </c:pt>
                <c:pt idx="103">
                  <c:v>15</c:v>
                </c:pt>
                <c:pt idx="104">
                  <c:v>17</c:v>
                </c:pt>
                <c:pt idx="105">
                  <c:v>17</c:v>
                </c:pt>
                <c:pt idx="106">
                  <c:v>21</c:v>
                </c:pt>
                <c:pt idx="107">
                  <c:v>20</c:v>
                </c:pt>
                <c:pt idx="108">
                  <c:v>28</c:v>
                </c:pt>
                <c:pt idx="109">
                  <c:v>20</c:v>
                </c:pt>
                <c:pt idx="110">
                  <c:v>24</c:v>
                </c:pt>
                <c:pt idx="111">
                  <c:v>20</c:v>
                </c:pt>
                <c:pt idx="112">
                  <c:v>19</c:v>
                </c:pt>
                <c:pt idx="113">
                  <c:v>21</c:v>
                </c:pt>
                <c:pt idx="114">
                  <c:v>24</c:v>
                </c:pt>
                <c:pt idx="115">
                  <c:v>23</c:v>
                </c:pt>
                <c:pt idx="116">
                  <c:v>15</c:v>
                </c:pt>
                <c:pt idx="117">
                  <c:v>20</c:v>
                </c:pt>
                <c:pt idx="118">
                  <c:v>23</c:v>
                </c:pt>
                <c:pt idx="119">
                  <c:v>20</c:v>
                </c:pt>
                <c:pt idx="120">
                  <c:v>24</c:v>
                </c:pt>
                <c:pt idx="121">
                  <c:v>20</c:v>
                </c:pt>
                <c:pt idx="122">
                  <c:v>26</c:v>
                </c:pt>
                <c:pt idx="123">
                  <c:v>25</c:v>
                </c:pt>
                <c:pt idx="124">
                  <c:v>24</c:v>
                </c:pt>
                <c:pt idx="125">
                  <c:v>23</c:v>
                </c:pt>
                <c:pt idx="126">
                  <c:v>27</c:v>
                </c:pt>
                <c:pt idx="127">
                  <c:v>16</c:v>
                </c:pt>
                <c:pt idx="128">
                  <c:v>26</c:v>
                </c:pt>
                <c:pt idx="129">
                  <c:v>22</c:v>
                </c:pt>
                <c:pt idx="130">
                  <c:v>16</c:v>
                </c:pt>
                <c:pt idx="131">
                  <c:v>24</c:v>
                </c:pt>
                <c:pt idx="132">
                  <c:v>24</c:v>
                </c:pt>
                <c:pt idx="133">
                  <c:v>34</c:v>
                </c:pt>
                <c:pt idx="134">
                  <c:v>29</c:v>
                </c:pt>
                <c:pt idx="135">
                  <c:v>25</c:v>
                </c:pt>
                <c:pt idx="136">
                  <c:v>31</c:v>
                </c:pt>
                <c:pt idx="137">
                  <c:v>29</c:v>
                </c:pt>
                <c:pt idx="138">
                  <c:v>20</c:v>
                </c:pt>
                <c:pt idx="139">
                  <c:v>19</c:v>
                </c:pt>
                <c:pt idx="140">
                  <c:v>32</c:v>
                </c:pt>
                <c:pt idx="141">
                  <c:v>23</c:v>
                </c:pt>
                <c:pt idx="142">
                  <c:v>22</c:v>
                </c:pt>
                <c:pt idx="143">
                  <c:v>25</c:v>
                </c:pt>
                <c:pt idx="144">
                  <c:v>25</c:v>
                </c:pt>
                <c:pt idx="145">
                  <c:v>24</c:v>
                </c:pt>
                <c:pt idx="146">
                  <c:v>32</c:v>
                </c:pt>
                <c:pt idx="147">
                  <c:v>27</c:v>
                </c:pt>
                <c:pt idx="148">
                  <c:v>26</c:v>
                </c:pt>
                <c:pt idx="149">
                  <c:v>28</c:v>
                </c:pt>
                <c:pt idx="150">
                  <c:v>25</c:v>
                </c:pt>
                <c:pt idx="15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F9-4C35-80B0-483A36B3F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68480"/>
        <c:axId val="143286656"/>
      </c:lineChart>
      <c:dateAx>
        <c:axId val="14326848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5875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286656"/>
        <c:crosses val="autoZero"/>
        <c:auto val="1"/>
        <c:lblOffset val="100"/>
        <c:baseTimeUnit val="days"/>
      </c:dateAx>
      <c:valAx>
        <c:axId val="143286656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268480"/>
        <c:crosses val="autoZero"/>
        <c:crossBetween val="between"/>
      </c:valAx>
      <c:valAx>
        <c:axId val="1432881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289728"/>
        <c:crosses val="max"/>
        <c:crossBetween val="between"/>
      </c:valAx>
      <c:dateAx>
        <c:axId val="143289728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4328819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vs cases'!$F$3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0188E"/>
            </a:solidFill>
            <a:ln>
              <a:noFill/>
            </a:ln>
            <a:effectLst/>
          </c:spPr>
          <c:invertIfNegative val="0"/>
          <c:cat>
            <c:numRef>
              <c:f>'graph corona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1D-44A8-984D-7C4BECC5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1148544"/>
        <c:axId val="101147008"/>
      </c:barChart>
      <c:lineChart>
        <c:grouping val="standard"/>
        <c:varyColors val="0"/>
        <c:ser>
          <c:idx val="0"/>
          <c:order val="0"/>
          <c:tx>
            <c:strRef>
              <c:f>'graph corona vs cases'!$B$3</c:f>
              <c:strCache>
                <c:ptCount val="1"/>
                <c:pt idx="0">
                  <c:v>Coronavirus: (Arunachal Pradesh)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4</c:v>
                </c:pt>
                <c:pt idx="24">
                  <c:v>9</c:v>
                </c:pt>
                <c:pt idx="25">
                  <c:v>3</c:v>
                </c:pt>
                <c:pt idx="26">
                  <c:v>7</c:v>
                </c:pt>
                <c:pt idx="27">
                  <c:v>8</c:v>
                </c:pt>
                <c:pt idx="28">
                  <c:v>13</c:v>
                </c:pt>
                <c:pt idx="29">
                  <c:v>18</c:v>
                </c:pt>
                <c:pt idx="30">
                  <c:v>15</c:v>
                </c:pt>
                <c:pt idx="31">
                  <c:v>13</c:v>
                </c:pt>
                <c:pt idx="32">
                  <c:v>19</c:v>
                </c:pt>
                <c:pt idx="33">
                  <c:v>16</c:v>
                </c:pt>
                <c:pt idx="34">
                  <c:v>8</c:v>
                </c:pt>
                <c:pt idx="35">
                  <c:v>7</c:v>
                </c:pt>
                <c:pt idx="36">
                  <c:v>5</c:v>
                </c:pt>
                <c:pt idx="37">
                  <c:v>8</c:v>
                </c:pt>
                <c:pt idx="38">
                  <c:v>9</c:v>
                </c:pt>
                <c:pt idx="39">
                  <c:v>11</c:v>
                </c:pt>
                <c:pt idx="40">
                  <c:v>8</c:v>
                </c:pt>
                <c:pt idx="41">
                  <c:v>9</c:v>
                </c:pt>
                <c:pt idx="42">
                  <c:v>3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4</c:v>
                </c:pt>
                <c:pt idx="47">
                  <c:v>5</c:v>
                </c:pt>
                <c:pt idx="48">
                  <c:v>4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5</c:v>
                </c:pt>
                <c:pt idx="53">
                  <c:v>7</c:v>
                </c:pt>
                <c:pt idx="54">
                  <c:v>5</c:v>
                </c:pt>
                <c:pt idx="55">
                  <c:v>3</c:v>
                </c:pt>
                <c:pt idx="56">
                  <c:v>3</c:v>
                </c:pt>
                <c:pt idx="57">
                  <c:v>5</c:v>
                </c:pt>
                <c:pt idx="58">
                  <c:v>5</c:v>
                </c:pt>
                <c:pt idx="59">
                  <c:v>6</c:v>
                </c:pt>
                <c:pt idx="60">
                  <c:v>3</c:v>
                </c:pt>
                <c:pt idx="61">
                  <c:v>3</c:v>
                </c:pt>
                <c:pt idx="62">
                  <c:v>9</c:v>
                </c:pt>
                <c:pt idx="63">
                  <c:v>16</c:v>
                </c:pt>
                <c:pt idx="64">
                  <c:v>12</c:v>
                </c:pt>
                <c:pt idx="65">
                  <c:v>19</c:v>
                </c:pt>
                <c:pt idx="66">
                  <c:v>32</c:v>
                </c:pt>
                <c:pt idx="67">
                  <c:v>16</c:v>
                </c:pt>
                <c:pt idx="68">
                  <c:v>13</c:v>
                </c:pt>
                <c:pt idx="69">
                  <c:v>20</c:v>
                </c:pt>
                <c:pt idx="70">
                  <c:v>15</c:v>
                </c:pt>
                <c:pt idx="71">
                  <c:v>19</c:v>
                </c:pt>
                <c:pt idx="72">
                  <c:v>13</c:v>
                </c:pt>
                <c:pt idx="73">
                  <c:v>11</c:v>
                </c:pt>
                <c:pt idx="74">
                  <c:v>17</c:v>
                </c:pt>
                <c:pt idx="75">
                  <c:v>36</c:v>
                </c:pt>
                <c:pt idx="76">
                  <c:v>34</c:v>
                </c:pt>
                <c:pt idx="77">
                  <c:v>43</c:v>
                </c:pt>
                <c:pt idx="78">
                  <c:v>66</c:v>
                </c:pt>
                <c:pt idx="79">
                  <c:v>45</c:v>
                </c:pt>
                <c:pt idx="80">
                  <c:v>74</c:v>
                </c:pt>
                <c:pt idx="81">
                  <c:v>83</c:v>
                </c:pt>
                <c:pt idx="82">
                  <c:v>62</c:v>
                </c:pt>
                <c:pt idx="83">
                  <c:v>100</c:v>
                </c:pt>
                <c:pt idx="84">
                  <c:v>96</c:v>
                </c:pt>
                <c:pt idx="85">
                  <c:v>86</c:v>
                </c:pt>
                <c:pt idx="86">
                  <c:v>90</c:v>
                </c:pt>
                <c:pt idx="87">
                  <c:v>77</c:v>
                </c:pt>
                <c:pt idx="88">
                  <c:v>67</c:v>
                </c:pt>
                <c:pt idx="89">
                  <c:v>62</c:v>
                </c:pt>
                <c:pt idx="90">
                  <c:v>67</c:v>
                </c:pt>
                <c:pt idx="91">
                  <c:v>81</c:v>
                </c:pt>
                <c:pt idx="92">
                  <c:v>58</c:v>
                </c:pt>
                <c:pt idx="93">
                  <c:v>71</c:v>
                </c:pt>
                <c:pt idx="94">
                  <c:v>73</c:v>
                </c:pt>
                <c:pt idx="95">
                  <c:v>63</c:v>
                </c:pt>
                <c:pt idx="96">
                  <c:v>48</c:v>
                </c:pt>
                <c:pt idx="97">
                  <c:v>50</c:v>
                </c:pt>
                <c:pt idx="98">
                  <c:v>39</c:v>
                </c:pt>
                <c:pt idx="99">
                  <c:v>53</c:v>
                </c:pt>
                <c:pt idx="100">
                  <c:v>41</c:v>
                </c:pt>
                <c:pt idx="101">
                  <c:v>42</c:v>
                </c:pt>
                <c:pt idx="102">
                  <c:v>34</c:v>
                </c:pt>
                <c:pt idx="103">
                  <c:v>63</c:v>
                </c:pt>
                <c:pt idx="104">
                  <c:v>41</c:v>
                </c:pt>
                <c:pt idx="105">
                  <c:v>62</c:v>
                </c:pt>
                <c:pt idx="106">
                  <c:v>44</c:v>
                </c:pt>
                <c:pt idx="107">
                  <c:v>42</c:v>
                </c:pt>
                <c:pt idx="108">
                  <c:v>45</c:v>
                </c:pt>
                <c:pt idx="109">
                  <c:v>41</c:v>
                </c:pt>
                <c:pt idx="110">
                  <c:v>27</c:v>
                </c:pt>
                <c:pt idx="111">
                  <c:v>38</c:v>
                </c:pt>
                <c:pt idx="112">
                  <c:v>28</c:v>
                </c:pt>
                <c:pt idx="113">
                  <c:v>32</c:v>
                </c:pt>
                <c:pt idx="114">
                  <c:v>42</c:v>
                </c:pt>
                <c:pt idx="115">
                  <c:v>26</c:v>
                </c:pt>
                <c:pt idx="116">
                  <c:v>34</c:v>
                </c:pt>
                <c:pt idx="117">
                  <c:v>26</c:v>
                </c:pt>
                <c:pt idx="118">
                  <c:v>38</c:v>
                </c:pt>
                <c:pt idx="119">
                  <c:v>33</c:v>
                </c:pt>
                <c:pt idx="120">
                  <c:v>25</c:v>
                </c:pt>
                <c:pt idx="121">
                  <c:v>21</c:v>
                </c:pt>
                <c:pt idx="122">
                  <c:v>24</c:v>
                </c:pt>
                <c:pt idx="123">
                  <c:v>23</c:v>
                </c:pt>
                <c:pt idx="124">
                  <c:v>25</c:v>
                </c:pt>
                <c:pt idx="125">
                  <c:v>30</c:v>
                </c:pt>
                <c:pt idx="126">
                  <c:v>44</c:v>
                </c:pt>
                <c:pt idx="127">
                  <c:v>32</c:v>
                </c:pt>
                <c:pt idx="128">
                  <c:v>32</c:v>
                </c:pt>
                <c:pt idx="129">
                  <c:v>33</c:v>
                </c:pt>
                <c:pt idx="130">
                  <c:v>23</c:v>
                </c:pt>
                <c:pt idx="131">
                  <c:v>29</c:v>
                </c:pt>
                <c:pt idx="132">
                  <c:v>26</c:v>
                </c:pt>
                <c:pt idx="133">
                  <c:v>32</c:v>
                </c:pt>
                <c:pt idx="134">
                  <c:v>28</c:v>
                </c:pt>
                <c:pt idx="135">
                  <c:v>20</c:v>
                </c:pt>
                <c:pt idx="136">
                  <c:v>28</c:v>
                </c:pt>
                <c:pt idx="137">
                  <c:v>30</c:v>
                </c:pt>
                <c:pt idx="138">
                  <c:v>22</c:v>
                </c:pt>
                <c:pt idx="139">
                  <c:v>21</c:v>
                </c:pt>
                <c:pt idx="140">
                  <c:v>14</c:v>
                </c:pt>
                <c:pt idx="141">
                  <c:v>12</c:v>
                </c:pt>
                <c:pt idx="142">
                  <c:v>16</c:v>
                </c:pt>
                <c:pt idx="143">
                  <c:v>15</c:v>
                </c:pt>
                <c:pt idx="144">
                  <c:v>24</c:v>
                </c:pt>
                <c:pt idx="145">
                  <c:v>21</c:v>
                </c:pt>
                <c:pt idx="146">
                  <c:v>15</c:v>
                </c:pt>
                <c:pt idx="147">
                  <c:v>19</c:v>
                </c:pt>
                <c:pt idx="148">
                  <c:v>18</c:v>
                </c:pt>
                <c:pt idx="149">
                  <c:v>18</c:v>
                </c:pt>
                <c:pt idx="150">
                  <c:v>13</c:v>
                </c:pt>
                <c:pt idx="15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1D-44A8-984D-7C4BECC5D922}"/>
            </c:ext>
          </c:extLst>
        </c:ser>
        <c:ser>
          <c:idx val="1"/>
          <c:order val="1"/>
          <c:tx>
            <c:strRef>
              <c:f>'graph corona vs cases'!$C$3</c:f>
              <c:strCache>
                <c:ptCount val="1"/>
                <c:pt idx="0">
                  <c:v>Corona: (Arunachal Pradesh)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0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0</c:v>
                </c:pt>
                <c:pt idx="27">
                  <c:v>4</c:v>
                </c:pt>
                <c:pt idx="28">
                  <c:v>0</c:v>
                </c:pt>
                <c:pt idx="29">
                  <c:v>9</c:v>
                </c:pt>
                <c:pt idx="30">
                  <c:v>6</c:v>
                </c:pt>
                <c:pt idx="31">
                  <c:v>7</c:v>
                </c:pt>
                <c:pt idx="32">
                  <c:v>11</c:v>
                </c:pt>
                <c:pt idx="33">
                  <c:v>9</c:v>
                </c:pt>
                <c:pt idx="34">
                  <c:v>6</c:v>
                </c:pt>
                <c:pt idx="35">
                  <c:v>8</c:v>
                </c:pt>
                <c:pt idx="36">
                  <c:v>6</c:v>
                </c:pt>
                <c:pt idx="37">
                  <c:v>3</c:v>
                </c:pt>
                <c:pt idx="38">
                  <c:v>6</c:v>
                </c:pt>
                <c:pt idx="39">
                  <c:v>5</c:v>
                </c:pt>
                <c:pt idx="40">
                  <c:v>3</c:v>
                </c:pt>
                <c:pt idx="41">
                  <c:v>0</c:v>
                </c:pt>
                <c:pt idx="42">
                  <c:v>3</c:v>
                </c:pt>
                <c:pt idx="43">
                  <c:v>3</c:v>
                </c:pt>
                <c:pt idx="44">
                  <c:v>6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  <c:pt idx="52">
                  <c:v>3</c:v>
                </c:pt>
                <c:pt idx="53">
                  <c:v>0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13</c:v>
                </c:pt>
                <c:pt idx="66">
                  <c:v>18</c:v>
                </c:pt>
                <c:pt idx="67">
                  <c:v>9</c:v>
                </c:pt>
                <c:pt idx="68">
                  <c:v>4</c:v>
                </c:pt>
                <c:pt idx="69">
                  <c:v>10</c:v>
                </c:pt>
                <c:pt idx="70">
                  <c:v>3</c:v>
                </c:pt>
                <c:pt idx="71">
                  <c:v>9</c:v>
                </c:pt>
                <c:pt idx="72">
                  <c:v>8</c:v>
                </c:pt>
                <c:pt idx="73">
                  <c:v>3</c:v>
                </c:pt>
                <c:pt idx="74">
                  <c:v>12</c:v>
                </c:pt>
                <c:pt idx="75">
                  <c:v>23</c:v>
                </c:pt>
                <c:pt idx="76">
                  <c:v>21</c:v>
                </c:pt>
                <c:pt idx="77">
                  <c:v>32</c:v>
                </c:pt>
                <c:pt idx="78">
                  <c:v>28</c:v>
                </c:pt>
                <c:pt idx="79">
                  <c:v>32</c:v>
                </c:pt>
                <c:pt idx="80">
                  <c:v>48</c:v>
                </c:pt>
                <c:pt idx="81">
                  <c:v>49</c:v>
                </c:pt>
                <c:pt idx="82">
                  <c:v>47</c:v>
                </c:pt>
                <c:pt idx="83">
                  <c:v>70</c:v>
                </c:pt>
                <c:pt idx="84">
                  <c:v>54</c:v>
                </c:pt>
                <c:pt idx="85">
                  <c:v>50</c:v>
                </c:pt>
                <c:pt idx="86">
                  <c:v>47</c:v>
                </c:pt>
                <c:pt idx="87">
                  <c:v>45</c:v>
                </c:pt>
                <c:pt idx="88">
                  <c:v>40</c:v>
                </c:pt>
                <c:pt idx="89">
                  <c:v>23</c:v>
                </c:pt>
                <c:pt idx="90">
                  <c:v>43</c:v>
                </c:pt>
                <c:pt idx="91">
                  <c:v>38</c:v>
                </c:pt>
                <c:pt idx="92">
                  <c:v>50</c:v>
                </c:pt>
                <c:pt idx="93">
                  <c:v>24</c:v>
                </c:pt>
                <c:pt idx="94">
                  <c:v>38</c:v>
                </c:pt>
                <c:pt idx="95">
                  <c:v>31</c:v>
                </c:pt>
                <c:pt idx="96">
                  <c:v>21</c:v>
                </c:pt>
                <c:pt idx="97">
                  <c:v>17</c:v>
                </c:pt>
                <c:pt idx="98">
                  <c:v>24</c:v>
                </c:pt>
                <c:pt idx="99">
                  <c:v>23</c:v>
                </c:pt>
                <c:pt idx="100">
                  <c:v>26</c:v>
                </c:pt>
                <c:pt idx="101">
                  <c:v>26</c:v>
                </c:pt>
                <c:pt idx="102">
                  <c:v>17</c:v>
                </c:pt>
                <c:pt idx="103">
                  <c:v>19</c:v>
                </c:pt>
                <c:pt idx="104">
                  <c:v>13</c:v>
                </c:pt>
                <c:pt idx="105">
                  <c:v>29</c:v>
                </c:pt>
                <c:pt idx="106">
                  <c:v>11</c:v>
                </c:pt>
                <c:pt idx="107">
                  <c:v>17</c:v>
                </c:pt>
                <c:pt idx="108">
                  <c:v>20</c:v>
                </c:pt>
                <c:pt idx="109">
                  <c:v>10</c:v>
                </c:pt>
                <c:pt idx="110">
                  <c:v>18</c:v>
                </c:pt>
                <c:pt idx="111">
                  <c:v>10</c:v>
                </c:pt>
                <c:pt idx="112">
                  <c:v>18</c:v>
                </c:pt>
                <c:pt idx="113">
                  <c:v>15</c:v>
                </c:pt>
                <c:pt idx="114">
                  <c:v>14</c:v>
                </c:pt>
                <c:pt idx="115">
                  <c:v>16</c:v>
                </c:pt>
                <c:pt idx="116">
                  <c:v>18</c:v>
                </c:pt>
                <c:pt idx="117">
                  <c:v>20</c:v>
                </c:pt>
                <c:pt idx="118">
                  <c:v>19</c:v>
                </c:pt>
                <c:pt idx="119">
                  <c:v>14</c:v>
                </c:pt>
                <c:pt idx="120">
                  <c:v>11</c:v>
                </c:pt>
                <c:pt idx="121">
                  <c:v>22</c:v>
                </c:pt>
                <c:pt idx="122">
                  <c:v>22</c:v>
                </c:pt>
                <c:pt idx="123">
                  <c:v>12</c:v>
                </c:pt>
                <c:pt idx="124">
                  <c:v>10</c:v>
                </c:pt>
                <c:pt idx="125">
                  <c:v>15</c:v>
                </c:pt>
                <c:pt idx="126">
                  <c:v>15</c:v>
                </c:pt>
                <c:pt idx="127">
                  <c:v>16</c:v>
                </c:pt>
                <c:pt idx="128">
                  <c:v>19</c:v>
                </c:pt>
                <c:pt idx="129">
                  <c:v>20</c:v>
                </c:pt>
                <c:pt idx="130">
                  <c:v>18</c:v>
                </c:pt>
                <c:pt idx="131">
                  <c:v>17</c:v>
                </c:pt>
                <c:pt idx="132">
                  <c:v>15</c:v>
                </c:pt>
                <c:pt idx="133">
                  <c:v>16</c:v>
                </c:pt>
                <c:pt idx="134">
                  <c:v>16</c:v>
                </c:pt>
                <c:pt idx="135">
                  <c:v>10</c:v>
                </c:pt>
                <c:pt idx="136">
                  <c:v>18</c:v>
                </c:pt>
                <c:pt idx="137">
                  <c:v>19</c:v>
                </c:pt>
                <c:pt idx="138">
                  <c:v>11</c:v>
                </c:pt>
                <c:pt idx="139">
                  <c:v>19</c:v>
                </c:pt>
                <c:pt idx="140">
                  <c:v>8</c:v>
                </c:pt>
                <c:pt idx="141">
                  <c:v>12</c:v>
                </c:pt>
                <c:pt idx="142">
                  <c:v>11</c:v>
                </c:pt>
                <c:pt idx="143">
                  <c:v>13</c:v>
                </c:pt>
                <c:pt idx="144">
                  <c:v>20</c:v>
                </c:pt>
                <c:pt idx="145">
                  <c:v>15</c:v>
                </c:pt>
                <c:pt idx="146">
                  <c:v>15</c:v>
                </c:pt>
                <c:pt idx="147">
                  <c:v>13</c:v>
                </c:pt>
                <c:pt idx="148">
                  <c:v>12</c:v>
                </c:pt>
                <c:pt idx="149">
                  <c:v>11</c:v>
                </c:pt>
                <c:pt idx="150">
                  <c:v>14</c:v>
                </c:pt>
                <c:pt idx="1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1D-44A8-984D-7C4BECC5D922}"/>
            </c:ext>
          </c:extLst>
        </c:ser>
        <c:ser>
          <c:idx val="2"/>
          <c:order val="2"/>
          <c:tx>
            <c:strRef>
              <c:f>'graph corona vs cases'!$D$3</c:f>
              <c:strCache>
                <c:ptCount val="1"/>
                <c:pt idx="0">
                  <c:v>Covid 19: (Arunachal Pradesh)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5</c:v>
                </c:pt>
                <c:pt idx="76">
                  <c:v>7</c:v>
                </c:pt>
                <c:pt idx="77">
                  <c:v>6</c:v>
                </c:pt>
                <c:pt idx="78">
                  <c:v>4</c:v>
                </c:pt>
                <c:pt idx="79">
                  <c:v>6</c:v>
                </c:pt>
                <c:pt idx="80">
                  <c:v>11</c:v>
                </c:pt>
                <c:pt idx="81">
                  <c:v>10</c:v>
                </c:pt>
                <c:pt idx="82">
                  <c:v>11</c:v>
                </c:pt>
                <c:pt idx="83">
                  <c:v>11</c:v>
                </c:pt>
                <c:pt idx="84">
                  <c:v>15</c:v>
                </c:pt>
                <c:pt idx="85">
                  <c:v>8</c:v>
                </c:pt>
                <c:pt idx="86">
                  <c:v>19</c:v>
                </c:pt>
                <c:pt idx="87">
                  <c:v>11</c:v>
                </c:pt>
                <c:pt idx="88">
                  <c:v>27</c:v>
                </c:pt>
                <c:pt idx="89">
                  <c:v>12</c:v>
                </c:pt>
                <c:pt idx="90">
                  <c:v>22</c:v>
                </c:pt>
                <c:pt idx="91">
                  <c:v>31</c:v>
                </c:pt>
                <c:pt idx="92">
                  <c:v>24</c:v>
                </c:pt>
                <c:pt idx="93">
                  <c:v>13</c:v>
                </c:pt>
                <c:pt idx="94">
                  <c:v>18</c:v>
                </c:pt>
                <c:pt idx="95">
                  <c:v>12</c:v>
                </c:pt>
                <c:pt idx="96">
                  <c:v>15</c:v>
                </c:pt>
                <c:pt idx="97">
                  <c:v>15</c:v>
                </c:pt>
                <c:pt idx="98">
                  <c:v>14</c:v>
                </c:pt>
                <c:pt idx="99">
                  <c:v>13</c:v>
                </c:pt>
                <c:pt idx="100">
                  <c:v>12</c:v>
                </c:pt>
                <c:pt idx="101">
                  <c:v>15</c:v>
                </c:pt>
                <c:pt idx="102">
                  <c:v>15</c:v>
                </c:pt>
                <c:pt idx="103">
                  <c:v>13</c:v>
                </c:pt>
                <c:pt idx="104">
                  <c:v>19</c:v>
                </c:pt>
                <c:pt idx="105">
                  <c:v>17</c:v>
                </c:pt>
                <c:pt idx="106">
                  <c:v>14</c:v>
                </c:pt>
                <c:pt idx="107">
                  <c:v>15</c:v>
                </c:pt>
                <c:pt idx="108">
                  <c:v>13</c:v>
                </c:pt>
                <c:pt idx="109">
                  <c:v>17</c:v>
                </c:pt>
                <c:pt idx="110">
                  <c:v>14</c:v>
                </c:pt>
                <c:pt idx="111">
                  <c:v>12</c:v>
                </c:pt>
                <c:pt idx="112">
                  <c:v>14</c:v>
                </c:pt>
                <c:pt idx="113">
                  <c:v>11</c:v>
                </c:pt>
                <c:pt idx="114">
                  <c:v>9</c:v>
                </c:pt>
                <c:pt idx="115">
                  <c:v>10</c:v>
                </c:pt>
                <c:pt idx="116">
                  <c:v>10</c:v>
                </c:pt>
                <c:pt idx="117">
                  <c:v>8</c:v>
                </c:pt>
                <c:pt idx="118">
                  <c:v>9</c:v>
                </c:pt>
                <c:pt idx="119">
                  <c:v>11</c:v>
                </c:pt>
                <c:pt idx="120">
                  <c:v>14</c:v>
                </c:pt>
                <c:pt idx="121">
                  <c:v>15</c:v>
                </c:pt>
                <c:pt idx="122">
                  <c:v>9</c:v>
                </c:pt>
                <c:pt idx="123">
                  <c:v>6</c:v>
                </c:pt>
                <c:pt idx="124">
                  <c:v>9</c:v>
                </c:pt>
                <c:pt idx="125">
                  <c:v>13</c:v>
                </c:pt>
                <c:pt idx="126">
                  <c:v>9</c:v>
                </c:pt>
                <c:pt idx="127">
                  <c:v>12</c:v>
                </c:pt>
                <c:pt idx="128">
                  <c:v>12</c:v>
                </c:pt>
                <c:pt idx="129">
                  <c:v>10</c:v>
                </c:pt>
                <c:pt idx="130">
                  <c:v>11</c:v>
                </c:pt>
                <c:pt idx="131">
                  <c:v>11</c:v>
                </c:pt>
                <c:pt idx="132">
                  <c:v>10</c:v>
                </c:pt>
                <c:pt idx="133">
                  <c:v>16</c:v>
                </c:pt>
                <c:pt idx="134">
                  <c:v>13</c:v>
                </c:pt>
                <c:pt idx="135">
                  <c:v>7</c:v>
                </c:pt>
                <c:pt idx="136">
                  <c:v>21</c:v>
                </c:pt>
                <c:pt idx="137">
                  <c:v>13</c:v>
                </c:pt>
                <c:pt idx="138">
                  <c:v>14</c:v>
                </c:pt>
                <c:pt idx="139">
                  <c:v>12</c:v>
                </c:pt>
                <c:pt idx="140">
                  <c:v>19</c:v>
                </c:pt>
                <c:pt idx="141">
                  <c:v>12</c:v>
                </c:pt>
                <c:pt idx="142">
                  <c:v>7</c:v>
                </c:pt>
                <c:pt idx="143">
                  <c:v>13</c:v>
                </c:pt>
                <c:pt idx="144">
                  <c:v>29</c:v>
                </c:pt>
                <c:pt idx="145">
                  <c:v>17</c:v>
                </c:pt>
                <c:pt idx="146">
                  <c:v>11</c:v>
                </c:pt>
                <c:pt idx="147">
                  <c:v>15</c:v>
                </c:pt>
                <c:pt idx="148">
                  <c:v>11</c:v>
                </c:pt>
                <c:pt idx="149">
                  <c:v>13</c:v>
                </c:pt>
                <c:pt idx="150">
                  <c:v>19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1D-44A8-984D-7C4BECC5D922}"/>
            </c:ext>
          </c:extLst>
        </c:ser>
        <c:ser>
          <c:idx val="3"/>
          <c:order val="3"/>
          <c:tx>
            <c:strRef>
              <c:f>'graph corona vs cases'!$E$3</c:f>
              <c:strCache>
                <c:ptCount val="1"/>
                <c:pt idx="0">
                  <c:v>Covid: (Arunachal Pradesh)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5</c:v>
                </c:pt>
                <c:pt idx="76">
                  <c:v>8</c:v>
                </c:pt>
                <c:pt idx="77">
                  <c:v>7</c:v>
                </c:pt>
                <c:pt idx="78">
                  <c:v>6</c:v>
                </c:pt>
                <c:pt idx="79">
                  <c:v>8</c:v>
                </c:pt>
                <c:pt idx="80">
                  <c:v>11</c:v>
                </c:pt>
                <c:pt idx="81">
                  <c:v>14</c:v>
                </c:pt>
                <c:pt idx="82">
                  <c:v>12</c:v>
                </c:pt>
                <c:pt idx="83">
                  <c:v>13</c:v>
                </c:pt>
                <c:pt idx="84">
                  <c:v>22</c:v>
                </c:pt>
                <c:pt idx="85">
                  <c:v>11</c:v>
                </c:pt>
                <c:pt idx="86">
                  <c:v>23</c:v>
                </c:pt>
                <c:pt idx="87">
                  <c:v>16</c:v>
                </c:pt>
                <c:pt idx="88">
                  <c:v>31</c:v>
                </c:pt>
                <c:pt idx="89">
                  <c:v>15</c:v>
                </c:pt>
                <c:pt idx="90">
                  <c:v>28</c:v>
                </c:pt>
                <c:pt idx="91">
                  <c:v>37</c:v>
                </c:pt>
                <c:pt idx="92">
                  <c:v>31</c:v>
                </c:pt>
                <c:pt idx="93">
                  <c:v>18</c:v>
                </c:pt>
                <c:pt idx="94">
                  <c:v>21</c:v>
                </c:pt>
                <c:pt idx="95">
                  <c:v>16</c:v>
                </c:pt>
                <c:pt idx="96">
                  <c:v>18</c:v>
                </c:pt>
                <c:pt idx="97">
                  <c:v>17</c:v>
                </c:pt>
                <c:pt idx="98">
                  <c:v>19</c:v>
                </c:pt>
                <c:pt idx="99">
                  <c:v>16</c:v>
                </c:pt>
                <c:pt idx="100">
                  <c:v>12</c:v>
                </c:pt>
                <c:pt idx="101">
                  <c:v>23</c:v>
                </c:pt>
                <c:pt idx="102">
                  <c:v>17</c:v>
                </c:pt>
                <c:pt idx="103">
                  <c:v>14</c:v>
                </c:pt>
                <c:pt idx="104">
                  <c:v>25</c:v>
                </c:pt>
                <c:pt idx="105">
                  <c:v>21</c:v>
                </c:pt>
                <c:pt idx="106">
                  <c:v>17</c:v>
                </c:pt>
                <c:pt idx="107">
                  <c:v>16</c:v>
                </c:pt>
                <c:pt idx="108">
                  <c:v>13</c:v>
                </c:pt>
                <c:pt idx="109">
                  <c:v>20</c:v>
                </c:pt>
                <c:pt idx="110">
                  <c:v>16</c:v>
                </c:pt>
                <c:pt idx="111">
                  <c:v>14</c:v>
                </c:pt>
                <c:pt idx="112">
                  <c:v>18</c:v>
                </c:pt>
                <c:pt idx="113">
                  <c:v>11</c:v>
                </c:pt>
                <c:pt idx="114">
                  <c:v>12</c:v>
                </c:pt>
                <c:pt idx="115">
                  <c:v>15</c:v>
                </c:pt>
                <c:pt idx="116">
                  <c:v>13</c:v>
                </c:pt>
                <c:pt idx="117">
                  <c:v>12</c:v>
                </c:pt>
                <c:pt idx="118">
                  <c:v>11</c:v>
                </c:pt>
                <c:pt idx="119">
                  <c:v>13</c:v>
                </c:pt>
                <c:pt idx="120">
                  <c:v>16</c:v>
                </c:pt>
                <c:pt idx="121">
                  <c:v>13</c:v>
                </c:pt>
                <c:pt idx="122">
                  <c:v>12</c:v>
                </c:pt>
                <c:pt idx="123">
                  <c:v>7</c:v>
                </c:pt>
                <c:pt idx="124">
                  <c:v>12</c:v>
                </c:pt>
                <c:pt idx="125">
                  <c:v>18</c:v>
                </c:pt>
                <c:pt idx="126">
                  <c:v>18</c:v>
                </c:pt>
                <c:pt idx="127">
                  <c:v>15</c:v>
                </c:pt>
                <c:pt idx="128">
                  <c:v>14</c:v>
                </c:pt>
                <c:pt idx="129">
                  <c:v>13</c:v>
                </c:pt>
                <c:pt idx="130">
                  <c:v>12</c:v>
                </c:pt>
                <c:pt idx="131">
                  <c:v>13</c:v>
                </c:pt>
                <c:pt idx="132">
                  <c:v>11</c:v>
                </c:pt>
                <c:pt idx="133">
                  <c:v>19</c:v>
                </c:pt>
                <c:pt idx="134">
                  <c:v>14</c:v>
                </c:pt>
                <c:pt idx="135">
                  <c:v>10</c:v>
                </c:pt>
                <c:pt idx="136">
                  <c:v>25</c:v>
                </c:pt>
                <c:pt idx="137">
                  <c:v>16</c:v>
                </c:pt>
                <c:pt idx="138">
                  <c:v>14</c:v>
                </c:pt>
                <c:pt idx="139">
                  <c:v>15</c:v>
                </c:pt>
                <c:pt idx="140">
                  <c:v>25</c:v>
                </c:pt>
                <c:pt idx="141">
                  <c:v>16</c:v>
                </c:pt>
                <c:pt idx="142">
                  <c:v>10</c:v>
                </c:pt>
                <c:pt idx="143">
                  <c:v>13</c:v>
                </c:pt>
                <c:pt idx="144">
                  <c:v>35</c:v>
                </c:pt>
                <c:pt idx="145">
                  <c:v>25</c:v>
                </c:pt>
                <c:pt idx="146">
                  <c:v>13</c:v>
                </c:pt>
                <c:pt idx="147">
                  <c:v>18</c:v>
                </c:pt>
                <c:pt idx="148">
                  <c:v>19</c:v>
                </c:pt>
                <c:pt idx="149">
                  <c:v>17</c:v>
                </c:pt>
                <c:pt idx="150">
                  <c:v>24</c:v>
                </c:pt>
                <c:pt idx="15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1D-44A8-984D-7C4BECC5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35488"/>
        <c:axId val="101137024"/>
      </c:lineChart>
      <c:dateAx>
        <c:axId val="10113548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137024"/>
        <c:crosses val="autoZero"/>
        <c:auto val="1"/>
        <c:lblOffset val="100"/>
        <c:baseTimeUnit val="days"/>
      </c:dateAx>
      <c:valAx>
        <c:axId val="10113702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135488"/>
        <c:crosses val="autoZero"/>
        <c:crossBetween val="between"/>
      </c:valAx>
      <c:valAx>
        <c:axId val="1011470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0188E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148544"/>
        <c:crosses val="max"/>
        <c:crossBetween val="between"/>
      </c:valAx>
      <c:dateAx>
        <c:axId val="10114854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01147008"/>
        <c:crosses val="autoZero"/>
        <c:auto val="1"/>
        <c:lblOffset val="100"/>
        <c:baseTimeUnit val="days"/>
        <c:majorUnit val="1"/>
        <c:minorUnit val="1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(63)'!$L$8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(63)'!$L$9:$L$23</c:f>
              <c:numCache>
                <c:formatCode>General</c:formatCode>
                <c:ptCount val="15"/>
                <c:pt idx="0">
                  <c:v>7.7064838000588068E-2</c:v>
                </c:pt>
                <c:pt idx="1">
                  <c:v>-3.9872918082468886E-2</c:v>
                </c:pt>
                <c:pt idx="2">
                  <c:v>-0.10053830185446208</c:v>
                </c:pt>
                <c:pt idx="3">
                  <c:v>1.6035291884156967E-2</c:v>
                </c:pt>
                <c:pt idx="4">
                  <c:v>0.13445164429947523</c:v>
                </c:pt>
                <c:pt idx="5">
                  <c:v>1.5249466868571454E-2</c:v>
                </c:pt>
                <c:pt idx="6">
                  <c:v>7.9711028795610206E-2</c:v>
                </c:pt>
                <c:pt idx="7">
                  <c:v>-0.11144307790709146</c:v>
                </c:pt>
                <c:pt idx="8">
                  <c:v>-5.2511542136423492E-2</c:v>
                </c:pt>
                <c:pt idx="9">
                  <c:v>7.0140640401659946E-2</c:v>
                </c:pt>
                <c:pt idx="10">
                  <c:v>1.1213259583552964E-2</c:v>
                </c:pt>
                <c:pt idx="11">
                  <c:v>-4.2296183787365174E-2</c:v>
                </c:pt>
                <c:pt idx="12">
                  <c:v>9.1118241638597358E-3</c:v>
                </c:pt>
                <c:pt idx="13">
                  <c:v>1.5038092001661424E-2</c:v>
                </c:pt>
                <c:pt idx="14">
                  <c:v>8.1497665988049722E-2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80-436A-99E8-0D92D8DF9705}"/>
            </c:ext>
          </c:extLst>
        </c:ser>
        <c:ser>
          <c:idx val="1"/>
          <c:order val="1"/>
          <c:tx>
            <c:strRef>
              <c:f>'multiTimeline (63)'!$M$8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(63)'!$M$9:$M$23</c:f>
              <c:numCache>
                <c:formatCode>General</c:formatCode>
                <c:ptCount val="15"/>
                <c:pt idx="0">
                  <c:v>-6.8799392971965441E-3</c:v>
                </c:pt>
                <c:pt idx="1">
                  <c:v>-6.0129691860910724E-2</c:v>
                </c:pt>
                <c:pt idx="2">
                  <c:v>-0.11240275747169366</c:v>
                </c:pt>
                <c:pt idx="3">
                  <c:v>-1.5289440837720554E-2</c:v>
                </c:pt>
                <c:pt idx="4">
                  <c:v>-7.5225546529551698E-2</c:v>
                </c:pt>
                <c:pt idx="5">
                  <c:v>-1.2653422277764901E-2</c:v>
                </c:pt>
                <c:pt idx="6">
                  <c:v>-0.11562203837133228</c:v>
                </c:pt>
                <c:pt idx="7">
                  <c:v>-2.6056571701785287E-5</c:v>
                </c:pt>
                <c:pt idx="8">
                  <c:v>-0.17542453188343077</c:v>
                </c:pt>
                <c:pt idx="9">
                  <c:v>-0.12265556243556511</c:v>
                </c:pt>
                <c:pt idx="10">
                  <c:v>-1.1332353776571919E-2</c:v>
                </c:pt>
                <c:pt idx="11">
                  <c:v>5.4738149047623995E-2</c:v>
                </c:pt>
                <c:pt idx="12">
                  <c:v>-0.12098236281815833</c:v>
                </c:pt>
                <c:pt idx="13">
                  <c:v>-0.18390506539494195</c:v>
                </c:pt>
                <c:pt idx="14">
                  <c:v>-2.5888730166119152E-3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80-436A-99E8-0D92D8DF97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386352"/>
        <c:axId val="603399144"/>
      </c:lineChart>
      <c:catAx>
        <c:axId val="603386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399144"/>
        <c:crosses val="autoZero"/>
        <c:auto val="1"/>
        <c:lblAlgn val="ctr"/>
        <c:lblOffset val="100"/>
        <c:noMultiLvlLbl val="0"/>
      </c:catAx>
      <c:valAx>
        <c:axId val="603399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386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(63)'!$Q$8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(63)'!$Q$9:$Q$23</c:f>
              <c:numCache>
                <c:formatCode>General</c:formatCode>
                <c:ptCount val="15"/>
                <c:pt idx="0">
                  <c:v>-4.5419161495969904E-2</c:v>
                </c:pt>
                <c:pt idx="1">
                  <c:v>-3.4932702482258129E-3</c:v>
                </c:pt>
                <c:pt idx="2">
                  <c:v>-3.0142225295848674E-2</c:v>
                </c:pt>
                <c:pt idx="3">
                  <c:v>-3.8349956590743271E-2</c:v>
                </c:pt>
                <c:pt idx="4">
                  <c:v>2.1596566711299978E-2</c:v>
                </c:pt>
                <c:pt idx="5">
                  <c:v>1.9393022191399524E-2</c:v>
                </c:pt>
                <c:pt idx="6">
                  <c:v>1.6658846234254468E-2</c:v>
                </c:pt>
                <c:pt idx="7">
                  <c:v>5.7014934058436356E-2</c:v>
                </c:pt>
                <c:pt idx="8">
                  <c:v>2.6139530771475683E-2</c:v>
                </c:pt>
                <c:pt idx="9">
                  <c:v>5.2304415100785158E-2</c:v>
                </c:pt>
                <c:pt idx="10">
                  <c:v>0.13102052402348807</c:v>
                </c:pt>
                <c:pt idx="11">
                  <c:v>2.4035414871136792E-3</c:v>
                </c:pt>
                <c:pt idx="12">
                  <c:v>1.1436155385805613E-2</c:v>
                </c:pt>
                <c:pt idx="13">
                  <c:v>0.1294928547794186</c:v>
                </c:pt>
                <c:pt idx="14">
                  <c:v>6.508762405193888E-2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61-46F1-BD5B-6FCDC9A7C4AA}"/>
            </c:ext>
          </c:extLst>
        </c:ser>
        <c:ser>
          <c:idx val="1"/>
          <c:order val="1"/>
          <c:tx>
            <c:strRef>
              <c:f>'multiTimeline (63)'!$R$8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(63)'!$R$9:$R$23</c:f>
              <c:numCache>
                <c:formatCode>General</c:formatCode>
                <c:ptCount val="15"/>
                <c:pt idx="0">
                  <c:v>-0.16532968343596505</c:v>
                </c:pt>
                <c:pt idx="1">
                  <c:v>-0.16777206845004575</c:v>
                </c:pt>
                <c:pt idx="2">
                  <c:v>-0.16733566974581032</c:v>
                </c:pt>
                <c:pt idx="3">
                  <c:v>-0.12222278381573029</c:v>
                </c:pt>
                <c:pt idx="4">
                  <c:v>-0.13491760109214021</c:v>
                </c:pt>
                <c:pt idx="5">
                  <c:v>-0.15340962356135104</c:v>
                </c:pt>
                <c:pt idx="6">
                  <c:v>-0.15843823571416332</c:v>
                </c:pt>
                <c:pt idx="7">
                  <c:v>-0.1891734878406241</c:v>
                </c:pt>
                <c:pt idx="8">
                  <c:v>-0.17609746728636835</c:v>
                </c:pt>
                <c:pt idx="9">
                  <c:v>-0.1362910015823737</c:v>
                </c:pt>
                <c:pt idx="10">
                  <c:v>-0.13452033840078981</c:v>
                </c:pt>
                <c:pt idx="11">
                  <c:v>-0.12547608948654312</c:v>
                </c:pt>
                <c:pt idx="12">
                  <c:v>-8.5690782725610676E-2</c:v>
                </c:pt>
                <c:pt idx="13">
                  <c:v>-7.1303906872375547E-2</c:v>
                </c:pt>
                <c:pt idx="14">
                  <c:v>-6.5717713324413174E-2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1-46F1-BD5B-6FCDC9A7C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424400"/>
        <c:axId val="603424728"/>
      </c:lineChart>
      <c:catAx>
        <c:axId val="603424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424728"/>
        <c:crosses val="autoZero"/>
        <c:auto val="1"/>
        <c:lblAlgn val="ctr"/>
        <c:lblOffset val="100"/>
        <c:noMultiLvlLbl val="0"/>
      </c:catAx>
      <c:valAx>
        <c:axId val="603424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424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cases (15)'!$D$3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cases (15)'!$A$4:$A$155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(15)'!$D$4:$D$155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9-4AE1-9A39-7CC815BD9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11506224"/>
        <c:axId val="411502288"/>
      </c:barChart>
      <c:lineChart>
        <c:grouping val="standard"/>
        <c:varyColors val="0"/>
        <c:ser>
          <c:idx val="0"/>
          <c:order val="0"/>
          <c:tx>
            <c:strRef>
              <c:f>'graph symptoms vs cases (15)'!$B$3</c:f>
              <c:strCache>
                <c:ptCount val="1"/>
                <c:pt idx="0">
                  <c:v>Fever: (Arunachal Pradesh)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cases (15)'!$A$4:$A$155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(15)'!$B$4:$B$155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</c:v>
                </c:pt>
                <c:pt idx="15">
                  <c:v>0</c:v>
                </c:pt>
                <c:pt idx="16">
                  <c:v>47</c:v>
                </c:pt>
                <c:pt idx="17">
                  <c:v>0</c:v>
                </c:pt>
                <c:pt idx="18">
                  <c:v>50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0</c:v>
                </c:pt>
                <c:pt idx="31">
                  <c:v>0</c:v>
                </c:pt>
                <c:pt idx="32">
                  <c:v>43</c:v>
                </c:pt>
                <c:pt idx="33">
                  <c:v>39</c:v>
                </c:pt>
                <c:pt idx="34">
                  <c:v>0</c:v>
                </c:pt>
                <c:pt idx="35">
                  <c:v>0</c:v>
                </c:pt>
                <c:pt idx="36">
                  <c:v>47</c:v>
                </c:pt>
                <c:pt idx="37">
                  <c:v>0</c:v>
                </c:pt>
                <c:pt idx="38">
                  <c:v>48</c:v>
                </c:pt>
                <c:pt idx="39">
                  <c:v>0</c:v>
                </c:pt>
                <c:pt idx="40">
                  <c:v>51</c:v>
                </c:pt>
                <c:pt idx="41">
                  <c:v>43</c:v>
                </c:pt>
                <c:pt idx="42">
                  <c:v>45</c:v>
                </c:pt>
                <c:pt idx="43">
                  <c:v>47</c:v>
                </c:pt>
                <c:pt idx="44">
                  <c:v>47</c:v>
                </c:pt>
                <c:pt idx="45">
                  <c:v>47</c:v>
                </c:pt>
                <c:pt idx="46">
                  <c:v>0</c:v>
                </c:pt>
                <c:pt idx="47">
                  <c:v>0</c:v>
                </c:pt>
                <c:pt idx="48">
                  <c:v>42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48</c:v>
                </c:pt>
                <c:pt idx="54">
                  <c:v>0</c:v>
                </c:pt>
                <c:pt idx="55">
                  <c:v>47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45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47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45</c:v>
                </c:pt>
                <c:pt idx="74">
                  <c:v>0</c:v>
                </c:pt>
                <c:pt idx="75">
                  <c:v>44</c:v>
                </c:pt>
                <c:pt idx="76">
                  <c:v>44</c:v>
                </c:pt>
                <c:pt idx="77">
                  <c:v>0</c:v>
                </c:pt>
                <c:pt idx="78">
                  <c:v>43</c:v>
                </c:pt>
                <c:pt idx="79">
                  <c:v>0</c:v>
                </c:pt>
                <c:pt idx="80">
                  <c:v>0</c:v>
                </c:pt>
                <c:pt idx="81">
                  <c:v>41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41</c:v>
                </c:pt>
                <c:pt idx="88">
                  <c:v>39</c:v>
                </c:pt>
                <c:pt idx="89">
                  <c:v>43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39</c:v>
                </c:pt>
                <c:pt idx="94">
                  <c:v>0</c:v>
                </c:pt>
                <c:pt idx="95">
                  <c:v>0</c:v>
                </c:pt>
                <c:pt idx="96">
                  <c:v>42</c:v>
                </c:pt>
                <c:pt idx="97">
                  <c:v>0</c:v>
                </c:pt>
                <c:pt idx="98">
                  <c:v>42</c:v>
                </c:pt>
                <c:pt idx="99">
                  <c:v>0</c:v>
                </c:pt>
                <c:pt idx="100">
                  <c:v>0</c:v>
                </c:pt>
                <c:pt idx="101">
                  <c:v>42</c:v>
                </c:pt>
                <c:pt idx="102">
                  <c:v>44</c:v>
                </c:pt>
                <c:pt idx="103">
                  <c:v>43</c:v>
                </c:pt>
                <c:pt idx="104">
                  <c:v>43</c:v>
                </c:pt>
                <c:pt idx="105">
                  <c:v>45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45</c:v>
                </c:pt>
                <c:pt idx="111">
                  <c:v>0</c:v>
                </c:pt>
                <c:pt idx="112">
                  <c:v>44</c:v>
                </c:pt>
                <c:pt idx="113">
                  <c:v>39</c:v>
                </c:pt>
                <c:pt idx="114">
                  <c:v>0</c:v>
                </c:pt>
                <c:pt idx="115">
                  <c:v>46</c:v>
                </c:pt>
                <c:pt idx="116">
                  <c:v>43</c:v>
                </c:pt>
                <c:pt idx="117">
                  <c:v>0</c:v>
                </c:pt>
                <c:pt idx="118">
                  <c:v>42</c:v>
                </c:pt>
                <c:pt idx="119">
                  <c:v>38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46</c:v>
                </c:pt>
                <c:pt idx="130">
                  <c:v>42</c:v>
                </c:pt>
                <c:pt idx="131">
                  <c:v>0</c:v>
                </c:pt>
                <c:pt idx="132">
                  <c:v>42</c:v>
                </c:pt>
                <c:pt idx="133">
                  <c:v>0</c:v>
                </c:pt>
                <c:pt idx="134">
                  <c:v>0</c:v>
                </c:pt>
                <c:pt idx="135">
                  <c:v>84</c:v>
                </c:pt>
                <c:pt idx="136">
                  <c:v>41</c:v>
                </c:pt>
                <c:pt idx="137">
                  <c:v>0</c:v>
                </c:pt>
                <c:pt idx="138">
                  <c:v>43</c:v>
                </c:pt>
                <c:pt idx="139">
                  <c:v>0</c:v>
                </c:pt>
                <c:pt idx="140">
                  <c:v>42</c:v>
                </c:pt>
                <c:pt idx="141">
                  <c:v>42</c:v>
                </c:pt>
                <c:pt idx="142">
                  <c:v>0</c:v>
                </c:pt>
                <c:pt idx="143">
                  <c:v>0</c:v>
                </c:pt>
                <c:pt idx="144">
                  <c:v>45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69-4AE1-9A39-7CC815BD9150}"/>
            </c:ext>
          </c:extLst>
        </c:ser>
        <c:ser>
          <c:idx val="1"/>
          <c:order val="1"/>
          <c:tx>
            <c:strRef>
              <c:f>'graph symptoms vs cases (15)'!$C$3</c:f>
              <c:strCache>
                <c:ptCount val="1"/>
                <c:pt idx="0">
                  <c:v>Cough: (Arunachal Pradesh)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cases (15)'!$A$4:$A$155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(15)'!$C$4:$C$155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45</c:v>
                </c:pt>
                <c:pt idx="33">
                  <c:v>44</c:v>
                </c:pt>
                <c:pt idx="34">
                  <c:v>47</c:v>
                </c:pt>
                <c:pt idx="35">
                  <c:v>45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46</c:v>
                </c:pt>
                <c:pt idx="41">
                  <c:v>43</c:v>
                </c:pt>
                <c:pt idx="42">
                  <c:v>0</c:v>
                </c:pt>
                <c:pt idx="43">
                  <c:v>0</c:v>
                </c:pt>
                <c:pt idx="44">
                  <c:v>47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46</c:v>
                </c:pt>
                <c:pt idx="55">
                  <c:v>47</c:v>
                </c:pt>
                <c:pt idx="56">
                  <c:v>40</c:v>
                </c:pt>
                <c:pt idx="57">
                  <c:v>43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44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93</c:v>
                </c:pt>
                <c:pt idx="68">
                  <c:v>52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47</c:v>
                </c:pt>
                <c:pt idx="73">
                  <c:v>0</c:v>
                </c:pt>
                <c:pt idx="74">
                  <c:v>48</c:v>
                </c:pt>
                <c:pt idx="75">
                  <c:v>0</c:v>
                </c:pt>
                <c:pt idx="76">
                  <c:v>44</c:v>
                </c:pt>
                <c:pt idx="77">
                  <c:v>42</c:v>
                </c:pt>
                <c:pt idx="78">
                  <c:v>43</c:v>
                </c:pt>
                <c:pt idx="79">
                  <c:v>0</c:v>
                </c:pt>
                <c:pt idx="80">
                  <c:v>48</c:v>
                </c:pt>
                <c:pt idx="81">
                  <c:v>41</c:v>
                </c:pt>
                <c:pt idx="82">
                  <c:v>82</c:v>
                </c:pt>
                <c:pt idx="83">
                  <c:v>43</c:v>
                </c:pt>
                <c:pt idx="84">
                  <c:v>0</c:v>
                </c:pt>
                <c:pt idx="85">
                  <c:v>88</c:v>
                </c:pt>
                <c:pt idx="86">
                  <c:v>0</c:v>
                </c:pt>
                <c:pt idx="87">
                  <c:v>40</c:v>
                </c:pt>
                <c:pt idx="88">
                  <c:v>79</c:v>
                </c:pt>
                <c:pt idx="89">
                  <c:v>42</c:v>
                </c:pt>
                <c:pt idx="90">
                  <c:v>0</c:v>
                </c:pt>
                <c:pt idx="91">
                  <c:v>0</c:v>
                </c:pt>
                <c:pt idx="92">
                  <c:v>43</c:v>
                </c:pt>
                <c:pt idx="93">
                  <c:v>0</c:v>
                </c:pt>
                <c:pt idx="94">
                  <c:v>40</c:v>
                </c:pt>
                <c:pt idx="95">
                  <c:v>42</c:v>
                </c:pt>
                <c:pt idx="96">
                  <c:v>41</c:v>
                </c:pt>
                <c:pt idx="97">
                  <c:v>43</c:v>
                </c:pt>
                <c:pt idx="98">
                  <c:v>42</c:v>
                </c:pt>
                <c:pt idx="99">
                  <c:v>43</c:v>
                </c:pt>
                <c:pt idx="100">
                  <c:v>0</c:v>
                </c:pt>
                <c:pt idx="101">
                  <c:v>39</c:v>
                </c:pt>
                <c:pt idx="102">
                  <c:v>86</c:v>
                </c:pt>
                <c:pt idx="103">
                  <c:v>0</c:v>
                </c:pt>
                <c:pt idx="104">
                  <c:v>87</c:v>
                </c:pt>
                <c:pt idx="105">
                  <c:v>45</c:v>
                </c:pt>
                <c:pt idx="106">
                  <c:v>0</c:v>
                </c:pt>
                <c:pt idx="107">
                  <c:v>0</c:v>
                </c:pt>
                <c:pt idx="108">
                  <c:v>45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44</c:v>
                </c:pt>
                <c:pt idx="115">
                  <c:v>46</c:v>
                </c:pt>
                <c:pt idx="116">
                  <c:v>65</c:v>
                </c:pt>
                <c:pt idx="117">
                  <c:v>43</c:v>
                </c:pt>
                <c:pt idx="118">
                  <c:v>0</c:v>
                </c:pt>
                <c:pt idx="119">
                  <c:v>41</c:v>
                </c:pt>
                <c:pt idx="120">
                  <c:v>0</c:v>
                </c:pt>
                <c:pt idx="121">
                  <c:v>0</c:v>
                </c:pt>
                <c:pt idx="122">
                  <c:v>40</c:v>
                </c:pt>
                <c:pt idx="123">
                  <c:v>0</c:v>
                </c:pt>
                <c:pt idx="124">
                  <c:v>48</c:v>
                </c:pt>
                <c:pt idx="125">
                  <c:v>39</c:v>
                </c:pt>
                <c:pt idx="126">
                  <c:v>0</c:v>
                </c:pt>
                <c:pt idx="127">
                  <c:v>42</c:v>
                </c:pt>
                <c:pt idx="128">
                  <c:v>0</c:v>
                </c:pt>
                <c:pt idx="129">
                  <c:v>42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44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41</c:v>
                </c:pt>
                <c:pt idx="146">
                  <c:v>0</c:v>
                </c:pt>
                <c:pt idx="147">
                  <c:v>43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9-4AE1-9A39-7CC815BD9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553784"/>
        <c:axId val="411556080"/>
      </c:lineChart>
      <c:dateAx>
        <c:axId val="41155378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556080"/>
        <c:crosses val="autoZero"/>
        <c:auto val="1"/>
        <c:lblOffset val="100"/>
        <c:baseTimeUnit val="days"/>
      </c:dateAx>
      <c:valAx>
        <c:axId val="41155608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553784"/>
        <c:crosses val="autoZero"/>
        <c:crossBetween val="between"/>
      </c:valAx>
      <c:valAx>
        <c:axId val="411502288"/>
        <c:scaling>
          <c:orientation val="minMax"/>
          <c:max val="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1506224"/>
        <c:crosses val="max"/>
        <c:crossBetween val="between"/>
        <c:majorUnit val="1"/>
      </c:valAx>
      <c:dateAx>
        <c:axId val="41150622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41150228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tests (15)'!$D$3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tests (15)'!$A$4:$A$155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(15)'!$D$4:$D$155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26</c:v>
                </c:pt>
                <c:pt idx="109">
                  <c:v>0</c:v>
                </c:pt>
                <c:pt idx="110">
                  <c:v>0</c:v>
                </c:pt>
                <c:pt idx="111">
                  <c:v>15</c:v>
                </c:pt>
                <c:pt idx="112">
                  <c:v>42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16</c:v>
                </c:pt>
                <c:pt idx="118">
                  <c:v>26</c:v>
                </c:pt>
                <c:pt idx="119">
                  <c:v>52</c:v>
                </c:pt>
                <c:pt idx="120">
                  <c:v>0</c:v>
                </c:pt>
                <c:pt idx="121">
                  <c:v>30</c:v>
                </c:pt>
                <c:pt idx="122">
                  <c:v>0</c:v>
                </c:pt>
                <c:pt idx="123">
                  <c:v>0</c:v>
                </c:pt>
                <c:pt idx="124">
                  <c:v>59</c:v>
                </c:pt>
                <c:pt idx="125">
                  <c:v>101</c:v>
                </c:pt>
                <c:pt idx="126">
                  <c:v>69</c:v>
                </c:pt>
                <c:pt idx="127">
                  <c:v>105</c:v>
                </c:pt>
                <c:pt idx="128">
                  <c:v>210</c:v>
                </c:pt>
                <c:pt idx="129">
                  <c:v>243</c:v>
                </c:pt>
                <c:pt idx="130">
                  <c:v>226</c:v>
                </c:pt>
                <c:pt idx="131">
                  <c:v>255</c:v>
                </c:pt>
                <c:pt idx="132">
                  <c:v>179</c:v>
                </c:pt>
                <c:pt idx="133">
                  <c:v>226</c:v>
                </c:pt>
                <c:pt idx="134">
                  <c:v>194</c:v>
                </c:pt>
                <c:pt idx="135">
                  <c:v>265</c:v>
                </c:pt>
                <c:pt idx="136">
                  <c:v>221</c:v>
                </c:pt>
                <c:pt idx="137">
                  <c:v>186</c:v>
                </c:pt>
                <c:pt idx="138">
                  <c:v>313</c:v>
                </c:pt>
                <c:pt idx="139">
                  <c:v>279</c:v>
                </c:pt>
                <c:pt idx="140">
                  <c:v>216</c:v>
                </c:pt>
                <c:pt idx="141">
                  <c:v>281</c:v>
                </c:pt>
                <c:pt idx="142">
                  <c:v>406</c:v>
                </c:pt>
                <c:pt idx="143">
                  <c:v>362</c:v>
                </c:pt>
                <c:pt idx="144">
                  <c:v>222</c:v>
                </c:pt>
                <c:pt idx="145">
                  <c:v>569</c:v>
                </c:pt>
                <c:pt idx="146">
                  <c:v>322</c:v>
                </c:pt>
                <c:pt idx="147">
                  <c:v>117</c:v>
                </c:pt>
                <c:pt idx="148">
                  <c:v>548</c:v>
                </c:pt>
                <c:pt idx="149">
                  <c:v>504</c:v>
                </c:pt>
                <c:pt idx="150">
                  <c:v>529</c:v>
                </c:pt>
                <c:pt idx="151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D4-4608-AF6B-2B845B77B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83277304"/>
        <c:axId val="583275008"/>
      </c:barChart>
      <c:lineChart>
        <c:grouping val="standard"/>
        <c:varyColors val="0"/>
        <c:ser>
          <c:idx val="0"/>
          <c:order val="0"/>
          <c:tx>
            <c:strRef>
              <c:f>'graph symptoms vs tests (15)'!$B$3</c:f>
              <c:strCache>
                <c:ptCount val="1"/>
                <c:pt idx="0">
                  <c:v>Fever: (Arunachal Pradesh)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tests (15)'!$A$4:$A$155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(15)'!$B$4:$B$155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100</c:v>
                </c:pt>
                <c:pt idx="15">
                  <c:v>0</c:v>
                </c:pt>
                <c:pt idx="16">
                  <c:v>47</c:v>
                </c:pt>
                <c:pt idx="17">
                  <c:v>0</c:v>
                </c:pt>
                <c:pt idx="18">
                  <c:v>50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45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45</c:v>
                </c:pt>
                <c:pt idx="28">
                  <c:v>45</c:v>
                </c:pt>
                <c:pt idx="29">
                  <c:v>45</c:v>
                </c:pt>
                <c:pt idx="30">
                  <c:v>0</c:v>
                </c:pt>
                <c:pt idx="31">
                  <c:v>0</c:v>
                </c:pt>
                <c:pt idx="32">
                  <c:v>43</c:v>
                </c:pt>
                <c:pt idx="33">
                  <c:v>39</c:v>
                </c:pt>
                <c:pt idx="34">
                  <c:v>0</c:v>
                </c:pt>
                <c:pt idx="35">
                  <c:v>0</c:v>
                </c:pt>
                <c:pt idx="36">
                  <c:v>47</c:v>
                </c:pt>
                <c:pt idx="37">
                  <c:v>0</c:v>
                </c:pt>
                <c:pt idx="38">
                  <c:v>48</c:v>
                </c:pt>
                <c:pt idx="39">
                  <c:v>0</c:v>
                </c:pt>
                <c:pt idx="40">
                  <c:v>51</c:v>
                </c:pt>
                <c:pt idx="41">
                  <c:v>43</c:v>
                </c:pt>
                <c:pt idx="42">
                  <c:v>45</c:v>
                </c:pt>
                <c:pt idx="43">
                  <c:v>47</c:v>
                </c:pt>
                <c:pt idx="44">
                  <c:v>47</c:v>
                </c:pt>
                <c:pt idx="45">
                  <c:v>47</c:v>
                </c:pt>
                <c:pt idx="46">
                  <c:v>0</c:v>
                </c:pt>
                <c:pt idx="47">
                  <c:v>0</c:v>
                </c:pt>
                <c:pt idx="48">
                  <c:v>42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48</c:v>
                </c:pt>
                <c:pt idx="54">
                  <c:v>0</c:v>
                </c:pt>
                <c:pt idx="55">
                  <c:v>47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45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47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45</c:v>
                </c:pt>
                <c:pt idx="74">
                  <c:v>0</c:v>
                </c:pt>
                <c:pt idx="75">
                  <c:v>44</c:v>
                </c:pt>
                <c:pt idx="76">
                  <c:v>44</c:v>
                </c:pt>
                <c:pt idx="77">
                  <c:v>0</c:v>
                </c:pt>
                <c:pt idx="78">
                  <c:v>43</c:v>
                </c:pt>
                <c:pt idx="79">
                  <c:v>0</c:v>
                </c:pt>
                <c:pt idx="80">
                  <c:v>0</c:v>
                </c:pt>
                <c:pt idx="81">
                  <c:v>41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41</c:v>
                </c:pt>
                <c:pt idx="88">
                  <c:v>39</c:v>
                </c:pt>
                <c:pt idx="89">
                  <c:v>43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39</c:v>
                </c:pt>
                <c:pt idx="94">
                  <c:v>0</c:v>
                </c:pt>
                <c:pt idx="95">
                  <c:v>0</c:v>
                </c:pt>
                <c:pt idx="96">
                  <c:v>42</c:v>
                </c:pt>
                <c:pt idx="97">
                  <c:v>0</c:v>
                </c:pt>
                <c:pt idx="98">
                  <c:v>42</c:v>
                </c:pt>
                <c:pt idx="99">
                  <c:v>0</c:v>
                </c:pt>
                <c:pt idx="100">
                  <c:v>0</c:v>
                </c:pt>
                <c:pt idx="101">
                  <c:v>42</c:v>
                </c:pt>
                <c:pt idx="102">
                  <c:v>44</c:v>
                </c:pt>
                <c:pt idx="103">
                  <c:v>43</c:v>
                </c:pt>
                <c:pt idx="104">
                  <c:v>43</c:v>
                </c:pt>
                <c:pt idx="105">
                  <c:v>45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45</c:v>
                </c:pt>
                <c:pt idx="111">
                  <c:v>0</c:v>
                </c:pt>
                <c:pt idx="112">
                  <c:v>44</c:v>
                </c:pt>
                <c:pt idx="113">
                  <c:v>39</c:v>
                </c:pt>
                <c:pt idx="114">
                  <c:v>0</c:v>
                </c:pt>
                <c:pt idx="115">
                  <c:v>46</c:v>
                </c:pt>
                <c:pt idx="116">
                  <c:v>43</c:v>
                </c:pt>
                <c:pt idx="117">
                  <c:v>0</c:v>
                </c:pt>
                <c:pt idx="118">
                  <c:v>42</c:v>
                </c:pt>
                <c:pt idx="119">
                  <c:v>38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46</c:v>
                </c:pt>
                <c:pt idx="130">
                  <c:v>42</c:v>
                </c:pt>
                <c:pt idx="131">
                  <c:v>0</c:v>
                </c:pt>
                <c:pt idx="132">
                  <c:v>42</c:v>
                </c:pt>
                <c:pt idx="133">
                  <c:v>0</c:v>
                </c:pt>
                <c:pt idx="134">
                  <c:v>0</c:v>
                </c:pt>
                <c:pt idx="135">
                  <c:v>84</c:v>
                </c:pt>
                <c:pt idx="136">
                  <c:v>41</c:v>
                </c:pt>
                <c:pt idx="137">
                  <c:v>0</c:v>
                </c:pt>
                <c:pt idx="138">
                  <c:v>43</c:v>
                </c:pt>
                <c:pt idx="139">
                  <c:v>0</c:v>
                </c:pt>
                <c:pt idx="140">
                  <c:v>42</c:v>
                </c:pt>
                <c:pt idx="141">
                  <c:v>42</c:v>
                </c:pt>
                <c:pt idx="142">
                  <c:v>0</c:v>
                </c:pt>
                <c:pt idx="143">
                  <c:v>0</c:v>
                </c:pt>
                <c:pt idx="144">
                  <c:v>45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4-4608-AF6B-2B845B77B4E7}"/>
            </c:ext>
          </c:extLst>
        </c:ser>
        <c:ser>
          <c:idx val="1"/>
          <c:order val="1"/>
          <c:tx>
            <c:strRef>
              <c:f>'graph symptoms vs tests (15)'!$C$3</c:f>
              <c:strCache>
                <c:ptCount val="1"/>
                <c:pt idx="0">
                  <c:v>Cough: (Arunachal Pradesh)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tests (15)'!$A$4:$A$155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(15)'!$C$4:$C$155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53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50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50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47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45</c:v>
                </c:pt>
                <c:pt idx="33">
                  <c:v>44</c:v>
                </c:pt>
                <c:pt idx="34">
                  <c:v>47</c:v>
                </c:pt>
                <c:pt idx="35">
                  <c:v>45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46</c:v>
                </c:pt>
                <c:pt idx="41">
                  <c:v>43</c:v>
                </c:pt>
                <c:pt idx="42">
                  <c:v>0</c:v>
                </c:pt>
                <c:pt idx="43">
                  <c:v>0</c:v>
                </c:pt>
                <c:pt idx="44">
                  <c:v>47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46</c:v>
                </c:pt>
                <c:pt idx="55">
                  <c:v>47</c:v>
                </c:pt>
                <c:pt idx="56">
                  <c:v>40</c:v>
                </c:pt>
                <c:pt idx="57">
                  <c:v>43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44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93</c:v>
                </c:pt>
                <c:pt idx="68">
                  <c:v>52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47</c:v>
                </c:pt>
                <c:pt idx="73">
                  <c:v>0</c:v>
                </c:pt>
                <c:pt idx="74">
                  <c:v>48</c:v>
                </c:pt>
                <c:pt idx="75">
                  <c:v>0</c:v>
                </c:pt>
                <c:pt idx="76">
                  <c:v>44</c:v>
                </c:pt>
                <c:pt idx="77">
                  <c:v>42</c:v>
                </c:pt>
                <c:pt idx="78">
                  <c:v>43</c:v>
                </c:pt>
                <c:pt idx="79">
                  <c:v>0</c:v>
                </c:pt>
                <c:pt idx="80">
                  <c:v>48</c:v>
                </c:pt>
                <c:pt idx="81">
                  <c:v>41</c:v>
                </c:pt>
                <c:pt idx="82">
                  <c:v>82</c:v>
                </c:pt>
                <c:pt idx="83">
                  <c:v>43</c:v>
                </c:pt>
                <c:pt idx="84">
                  <c:v>0</c:v>
                </c:pt>
                <c:pt idx="85">
                  <c:v>88</c:v>
                </c:pt>
                <c:pt idx="86">
                  <c:v>0</c:v>
                </c:pt>
                <c:pt idx="87">
                  <c:v>40</c:v>
                </c:pt>
                <c:pt idx="88">
                  <c:v>79</c:v>
                </c:pt>
                <c:pt idx="89">
                  <c:v>42</c:v>
                </c:pt>
                <c:pt idx="90">
                  <c:v>0</c:v>
                </c:pt>
                <c:pt idx="91">
                  <c:v>0</c:v>
                </c:pt>
                <c:pt idx="92">
                  <c:v>43</c:v>
                </c:pt>
                <c:pt idx="93">
                  <c:v>0</c:v>
                </c:pt>
                <c:pt idx="94">
                  <c:v>40</c:v>
                </c:pt>
                <c:pt idx="95">
                  <c:v>42</c:v>
                </c:pt>
                <c:pt idx="96">
                  <c:v>41</c:v>
                </c:pt>
                <c:pt idx="97">
                  <c:v>43</c:v>
                </c:pt>
                <c:pt idx="98">
                  <c:v>42</c:v>
                </c:pt>
                <c:pt idx="99">
                  <c:v>43</c:v>
                </c:pt>
                <c:pt idx="100">
                  <c:v>0</c:v>
                </c:pt>
                <c:pt idx="101">
                  <c:v>39</c:v>
                </c:pt>
                <c:pt idx="102">
                  <c:v>86</c:v>
                </c:pt>
                <c:pt idx="103">
                  <c:v>0</c:v>
                </c:pt>
                <c:pt idx="104">
                  <c:v>87</c:v>
                </c:pt>
                <c:pt idx="105">
                  <c:v>45</c:v>
                </c:pt>
                <c:pt idx="106">
                  <c:v>0</c:v>
                </c:pt>
                <c:pt idx="107">
                  <c:v>0</c:v>
                </c:pt>
                <c:pt idx="108">
                  <c:v>45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44</c:v>
                </c:pt>
                <c:pt idx="115">
                  <c:v>46</c:v>
                </c:pt>
                <c:pt idx="116">
                  <c:v>65</c:v>
                </c:pt>
                <c:pt idx="117">
                  <c:v>43</c:v>
                </c:pt>
                <c:pt idx="118">
                  <c:v>0</c:v>
                </c:pt>
                <c:pt idx="119">
                  <c:v>41</c:v>
                </c:pt>
                <c:pt idx="120">
                  <c:v>0</c:v>
                </c:pt>
                <c:pt idx="121">
                  <c:v>0</c:v>
                </c:pt>
                <c:pt idx="122">
                  <c:v>40</c:v>
                </c:pt>
                <c:pt idx="123">
                  <c:v>0</c:v>
                </c:pt>
                <c:pt idx="124">
                  <c:v>48</c:v>
                </c:pt>
                <c:pt idx="125">
                  <c:v>39</c:v>
                </c:pt>
                <c:pt idx="126">
                  <c:v>0</c:v>
                </c:pt>
                <c:pt idx="127">
                  <c:v>42</c:v>
                </c:pt>
                <c:pt idx="128">
                  <c:v>0</c:v>
                </c:pt>
                <c:pt idx="129">
                  <c:v>42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44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41</c:v>
                </c:pt>
                <c:pt idx="146">
                  <c:v>0</c:v>
                </c:pt>
                <c:pt idx="147">
                  <c:v>43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D4-4608-AF6B-2B845B77B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3272056"/>
        <c:axId val="583270744"/>
      </c:lineChart>
      <c:dateAx>
        <c:axId val="58327205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270744"/>
        <c:crosses val="autoZero"/>
        <c:auto val="1"/>
        <c:lblOffset val="100"/>
        <c:baseTimeUnit val="days"/>
      </c:dateAx>
      <c:valAx>
        <c:axId val="58327074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272056"/>
        <c:crosses val="autoZero"/>
        <c:crossBetween val="between"/>
      </c:valAx>
      <c:valAx>
        <c:axId val="5832750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277304"/>
        <c:crosses val="max"/>
        <c:crossBetween val="between"/>
      </c:valAx>
      <c:dateAx>
        <c:axId val="58327730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8327500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(64)'!$L$7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(64)'!$L$8:$L$22</c:f>
              <c:numCache>
                <c:formatCode>General</c:formatCode>
                <c:ptCount val="15"/>
                <c:pt idx="0">
                  <c:v>-5.5266037816641633E-2</c:v>
                </c:pt>
                <c:pt idx="1">
                  <c:v>-5.5654855858930791E-2</c:v>
                </c:pt>
                <c:pt idx="2">
                  <c:v>-5.3687195898053999E-2</c:v>
                </c:pt>
                <c:pt idx="3">
                  <c:v>5.4425264142906597E-2</c:v>
                </c:pt>
                <c:pt idx="4">
                  <c:v>4.9463031417840274E-2</c:v>
                </c:pt>
                <c:pt idx="5">
                  <c:v>-5.4848941572311363E-2</c:v>
                </c:pt>
                <c:pt idx="6">
                  <c:v>-5.524744748651688E-2</c:v>
                </c:pt>
                <c:pt idx="7">
                  <c:v>-5.5651788168382066E-2</c:v>
                </c:pt>
                <c:pt idx="8">
                  <c:v>-5.6062092746326099E-2</c:v>
                </c:pt>
                <c:pt idx="9">
                  <c:v>-5.6478494188523014E-2</c:v>
                </c:pt>
                <c:pt idx="10">
                  <c:v>4.49665659066169E-2</c:v>
                </c:pt>
                <c:pt idx="11">
                  <c:v>5.15314177496006E-2</c:v>
                </c:pt>
                <c:pt idx="12">
                  <c:v>-5.7765670045172704E-2</c:v>
                </c:pt>
                <c:pt idx="13">
                  <c:v>-5.820787059472271E-2</c:v>
                </c:pt>
                <c:pt idx="14">
                  <c:v>5.9631709455136989E-2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5D-4568-A72C-2CE81631DD98}"/>
            </c:ext>
          </c:extLst>
        </c:ser>
        <c:ser>
          <c:idx val="1"/>
          <c:order val="1"/>
          <c:tx>
            <c:strRef>
              <c:f>'multiTimeline (64)'!$M$7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(64)'!$M$8:$M$22</c:f>
              <c:numCache>
                <c:formatCode>General</c:formatCode>
                <c:ptCount val="15"/>
                <c:pt idx="0">
                  <c:v>-8.1307154108736554E-2</c:v>
                </c:pt>
                <c:pt idx="1">
                  <c:v>7.7881485425682351E-3</c:v>
                </c:pt>
                <c:pt idx="2">
                  <c:v>-8.251692746747423E-2</c:v>
                </c:pt>
                <c:pt idx="3">
                  <c:v>-8.3135452355745612E-2</c:v>
                </c:pt>
                <c:pt idx="4">
                  <c:v>-8.3763345534221892E-2</c:v>
                </c:pt>
                <c:pt idx="5">
                  <c:v>-8.4400822061110797E-2</c:v>
                </c:pt>
                <c:pt idx="6">
                  <c:v>7.0039614767521043E-3</c:v>
                </c:pt>
                <c:pt idx="7" formatCode="0.00E+00">
                  <c:v>-8.5705418911132439E-2</c:v>
                </c:pt>
                <c:pt idx="8">
                  <c:v>2.1868169017110417E-2</c:v>
                </c:pt>
                <c:pt idx="9">
                  <c:v>5.2328865005998705E-3</c:v>
                </c:pt>
                <c:pt idx="10">
                  <c:v>0.11360915171263206</c:v>
                </c:pt>
                <c:pt idx="11">
                  <c:v>3.2321729638576115E-3</c:v>
                </c:pt>
                <c:pt idx="12">
                  <c:v>-8.6978159022943397E-2</c:v>
                </c:pt>
                <c:pt idx="13">
                  <c:v>0.23636950207620117</c:v>
                </c:pt>
                <c:pt idx="14">
                  <c:v>0.21146405683632474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5D-4568-A72C-2CE81631D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5993408"/>
        <c:axId val="615994392"/>
      </c:lineChart>
      <c:catAx>
        <c:axId val="615993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994392"/>
        <c:crosses val="autoZero"/>
        <c:auto val="1"/>
        <c:lblAlgn val="ctr"/>
        <c:lblOffset val="100"/>
        <c:noMultiLvlLbl val="0"/>
      </c:catAx>
      <c:valAx>
        <c:axId val="615994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5993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(64)'!$R$7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(64)'!$R$8:$R$22</c:f>
              <c:numCache>
                <c:formatCode>General</c:formatCode>
                <c:ptCount val="15"/>
                <c:pt idx="0">
                  <c:v>4.422287254693226E-2</c:v>
                </c:pt>
                <c:pt idx="1">
                  <c:v>-2.446611178756539E-2</c:v>
                </c:pt>
                <c:pt idx="2">
                  <c:v>-7.8901379219628205E-3</c:v>
                </c:pt>
                <c:pt idx="3">
                  <c:v>-1.0832057861400167E-2</c:v>
                </c:pt>
                <c:pt idx="4">
                  <c:v>-1.8143162916363913E-2</c:v>
                </c:pt>
                <c:pt idx="5">
                  <c:v>2.6964263911770425E-2</c:v>
                </c:pt>
                <c:pt idx="6">
                  <c:v>6.152906371275875E-2</c:v>
                </c:pt>
                <c:pt idx="7">
                  <c:v>3.5528214697714629E-3</c:v>
                </c:pt>
                <c:pt idx="8">
                  <c:v>-4.8728620351949879E-3</c:v>
                </c:pt>
                <c:pt idx="9">
                  <c:v>5.4561988726897466E-3</c:v>
                </c:pt>
                <c:pt idx="10">
                  <c:v>3.520827687370915E-2</c:v>
                </c:pt>
                <c:pt idx="11">
                  <c:v>8.251793831519863E-2</c:v>
                </c:pt>
                <c:pt idx="12">
                  <c:v>7.9499966822856163E-2</c:v>
                </c:pt>
                <c:pt idx="13">
                  <c:v>0.14223567118072103</c:v>
                </c:pt>
                <c:pt idx="14">
                  <c:v>0.13342068562872281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D-4906-BB5E-9BC11E5DD9A6}"/>
            </c:ext>
          </c:extLst>
        </c:ser>
        <c:ser>
          <c:idx val="1"/>
          <c:order val="1"/>
          <c:tx>
            <c:strRef>
              <c:f>'multiTimeline (64)'!$S$7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(64)'!$S$8:$S$22</c:f>
              <c:numCache>
                <c:formatCode>General</c:formatCode>
                <c:ptCount val="15"/>
                <c:pt idx="0">
                  <c:v>-4.4880588379533334E-2</c:v>
                </c:pt>
                <c:pt idx="1">
                  <c:v>-0.10507537463982965</c:v>
                </c:pt>
                <c:pt idx="2">
                  <c:v>-0.10016129928530164</c:v>
                </c:pt>
                <c:pt idx="3">
                  <c:v>-6.7728630778867713E-3</c:v>
                </c:pt>
                <c:pt idx="4">
                  <c:v>1.167940186292735E-2</c:v>
                </c:pt>
                <c:pt idx="5">
                  <c:v>-7.6818699493127222E-3</c:v>
                </c:pt>
                <c:pt idx="6">
                  <c:v>-8.1952965817853246E-2</c:v>
                </c:pt>
                <c:pt idx="7" formatCode="0.00E+00">
                  <c:v>-0.10513574036305216</c:v>
                </c:pt>
                <c:pt idx="8">
                  <c:v>-3.73931974677038E-3</c:v>
                </c:pt>
                <c:pt idx="9">
                  <c:v>2.2468168857380059E-2</c:v>
                </c:pt>
                <c:pt idx="10">
                  <c:v>6.8227381727993157E-3</c:v>
                </c:pt>
                <c:pt idx="11">
                  <c:v>-7.9068377284228719E-2</c:v>
                </c:pt>
                <c:pt idx="12">
                  <c:v>-5.1936001853807895E-2</c:v>
                </c:pt>
                <c:pt idx="13">
                  <c:v>1.7293033376814787E-2</c:v>
                </c:pt>
                <c:pt idx="14">
                  <c:v>-2.3842786392316066E-2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D-4906-BB5E-9BC11E5DD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171632"/>
        <c:axId val="514173272"/>
      </c:lineChart>
      <c:catAx>
        <c:axId val="514171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4173272"/>
        <c:crosses val="autoZero"/>
        <c:auto val="1"/>
        <c:lblAlgn val="ctr"/>
        <c:lblOffset val="100"/>
        <c:noMultiLvlLbl val="0"/>
      </c:catAx>
      <c:valAx>
        <c:axId val="514173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4171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symtoms vs cases (2)'!$D$3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symtoms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symtoms vs cases (2)'!$D$4:$D$155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4-4E0A-AF22-5A9D0895F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90030280"/>
        <c:axId val="588982816"/>
      </c:barChart>
      <c:lineChart>
        <c:grouping val="standard"/>
        <c:varyColors val="0"/>
        <c:ser>
          <c:idx val="0"/>
          <c:order val="0"/>
          <c:tx>
            <c:strRef>
              <c:f>'graph symtoms vs cases (2)'!$B$3</c:f>
              <c:strCache>
                <c:ptCount val="1"/>
                <c:pt idx="0">
                  <c:v>Fever: (Daman and Diu)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symtoms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symtoms vs cases (2)'!$B$4:$B$155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95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44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41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47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45</c:v>
                </c:pt>
                <c:pt idx="97">
                  <c:v>49</c:v>
                </c:pt>
                <c:pt idx="98">
                  <c:v>0</c:v>
                </c:pt>
                <c:pt idx="99">
                  <c:v>100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45</c:v>
                </c:pt>
                <c:pt idx="122">
                  <c:v>47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43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47</c:v>
                </c:pt>
                <c:pt idx="133">
                  <c:v>44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47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B4-4E0A-AF22-5A9D0895F02B}"/>
            </c:ext>
          </c:extLst>
        </c:ser>
        <c:ser>
          <c:idx val="1"/>
          <c:order val="1"/>
          <c:tx>
            <c:strRef>
              <c:f>'graph symtoms vs cases (2)'!$C$3</c:f>
              <c:strCache>
                <c:ptCount val="1"/>
                <c:pt idx="0">
                  <c:v>Cough: (Daman and Diu)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symtoms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symtoms vs cases (2)'!$C$4:$C$155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46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51</c:v>
                </c:pt>
                <c:pt idx="16">
                  <c:v>0</c:v>
                </c:pt>
                <c:pt idx="17">
                  <c:v>0</c:v>
                </c:pt>
                <c:pt idx="18">
                  <c:v>44</c:v>
                </c:pt>
                <c:pt idx="19">
                  <c:v>52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46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47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52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46</c:v>
                </c:pt>
                <c:pt idx="62">
                  <c:v>44</c:v>
                </c:pt>
                <c:pt idx="63">
                  <c:v>45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63</c:v>
                </c:pt>
                <c:pt idx="70">
                  <c:v>0</c:v>
                </c:pt>
                <c:pt idx="71">
                  <c:v>43</c:v>
                </c:pt>
                <c:pt idx="72">
                  <c:v>0</c:v>
                </c:pt>
                <c:pt idx="73">
                  <c:v>50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46</c:v>
                </c:pt>
                <c:pt idx="79">
                  <c:v>0</c:v>
                </c:pt>
                <c:pt idx="80">
                  <c:v>0</c:v>
                </c:pt>
                <c:pt idx="81">
                  <c:v>59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48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51</c:v>
                </c:pt>
                <c:pt idx="105">
                  <c:v>0</c:v>
                </c:pt>
                <c:pt idx="106">
                  <c:v>0</c:v>
                </c:pt>
                <c:pt idx="107">
                  <c:v>51</c:v>
                </c:pt>
                <c:pt idx="108">
                  <c:v>0</c:v>
                </c:pt>
                <c:pt idx="109">
                  <c:v>0</c:v>
                </c:pt>
                <c:pt idx="110">
                  <c:v>44</c:v>
                </c:pt>
                <c:pt idx="111">
                  <c:v>0</c:v>
                </c:pt>
                <c:pt idx="112">
                  <c:v>51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54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56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45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B4-4E0A-AF22-5A9D0895F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831008"/>
        <c:axId val="409831336"/>
      </c:lineChart>
      <c:dateAx>
        <c:axId val="40983100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831336"/>
        <c:crosses val="autoZero"/>
        <c:auto val="1"/>
        <c:lblOffset val="100"/>
        <c:baseTimeUnit val="days"/>
      </c:dateAx>
      <c:valAx>
        <c:axId val="409831336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9831008"/>
        <c:crosses val="autoZero"/>
        <c:crossBetween val="between"/>
      </c:valAx>
      <c:valAx>
        <c:axId val="588982816"/>
        <c:scaling>
          <c:orientation val="minMax"/>
          <c:max val="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030280"/>
        <c:crosses val="max"/>
        <c:crossBetween val="between"/>
        <c:majorUnit val="1"/>
      </c:valAx>
      <c:dateAx>
        <c:axId val="590030280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8898281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(62)'!$L$8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(62)'!$L$9:$L$23</c:f>
              <c:numCache>
                <c:formatCode>General</c:formatCode>
                <c:ptCount val="15"/>
                <c:pt idx="0">
                  <c:v>0.56004233975672091</c:v>
                </c:pt>
                <c:pt idx="1">
                  <c:v>0.49598637309531796</c:v>
                </c:pt>
                <c:pt idx="2">
                  <c:v>0.43276177645219926</c:v>
                </c:pt>
                <c:pt idx="3">
                  <c:v>0.4063776635310003</c:v>
                </c:pt>
                <c:pt idx="4">
                  <c:v>0.4123102169901614</c:v>
                </c:pt>
                <c:pt idx="5">
                  <c:v>0.38178803210825324</c:v>
                </c:pt>
                <c:pt idx="6">
                  <c:v>0.36046846805846366</c:v>
                </c:pt>
                <c:pt idx="7">
                  <c:v>0.29374056439504503</c:v>
                </c:pt>
                <c:pt idx="8">
                  <c:v>0.2605432767373424</c:v>
                </c:pt>
                <c:pt idx="9">
                  <c:v>0.28346591006373234</c:v>
                </c:pt>
                <c:pt idx="10">
                  <c:v>0.25298637738047625</c:v>
                </c:pt>
                <c:pt idx="11">
                  <c:v>0.23971900800299814</c:v>
                </c:pt>
                <c:pt idx="12">
                  <c:v>0.2250092754387305</c:v>
                </c:pt>
                <c:pt idx="13">
                  <c:v>0.2257482608329838</c:v>
                </c:pt>
                <c:pt idx="14">
                  <c:v>0.20999070809052556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EC-4462-86DE-EB6EEE1CF40F}"/>
            </c:ext>
          </c:extLst>
        </c:ser>
        <c:ser>
          <c:idx val="1"/>
          <c:order val="1"/>
          <c:tx>
            <c:strRef>
              <c:f>'multiTimeline (62)'!$M$8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(62)'!$M$9:$M$23</c:f>
              <c:numCache>
                <c:formatCode>General</c:formatCode>
                <c:ptCount val="15"/>
                <c:pt idx="0">
                  <c:v>-0.25017686865942629</c:v>
                </c:pt>
                <c:pt idx="1">
                  <c:v>-0.26864917138906641</c:v>
                </c:pt>
                <c:pt idx="2">
                  <c:v>-0.30040746155947418</c:v>
                </c:pt>
                <c:pt idx="3">
                  <c:v>-0.3216416325772104</c:v>
                </c:pt>
                <c:pt idx="4">
                  <c:v>-0.31423268635442236</c:v>
                </c:pt>
                <c:pt idx="5">
                  <c:v>-0.34279620058002358</c:v>
                </c:pt>
                <c:pt idx="6">
                  <c:v>-0.3379610816359902</c:v>
                </c:pt>
                <c:pt idx="7" formatCode="0.00E+00">
                  <c:v>-0.34530262968629072</c:v>
                </c:pt>
                <c:pt idx="8">
                  <c:v>-0.34305697355551573</c:v>
                </c:pt>
                <c:pt idx="9">
                  <c:v>-0.3264622667281567</c:v>
                </c:pt>
                <c:pt idx="10">
                  <c:v>-0.31334570111262577</c:v>
                </c:pt>
                <c:pt idx="11">
                  <c:v>-0.3137289205808787</c:v>
                </c:pt>
                <c:pt idx="12">
                  <c:v>-0.28225918737309819</c:v>
                </c:pt>
                <c:pt idx="13">
                  <c:v>-0.23729264900319236</c:v>
                </c:pt>
                <c:pt idx="14">
                  <c:v>-0.23981416650483744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EC-4462-86DE-EB6EEE1CF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6715608"/>
        <c:axId val="596716264"/>
      </c:lineChart>
      <c:catAx>
        <c:axId val="596715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16264"/>
        <c:crosses val="autoZero"/>
        <c:auto val="1"/>
        <c:lblAlgn val="ctr"/>
        <c:lblOffset val="100"/>
        <c:noMultiLvlLbl val="0"/>
      </c:catAx>
      <c:valAx>
        <c:axId val="596716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715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(62)'!$Q$8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(62)'!$Q$9:$Q$23</c:f>
              <c:numCache>
                <c:formatCode>General</c:formatCode>
                <c:ptCount val="15"/>
                <c:pt idx="0">
                  <c:v>0.39340661367385016</c:v>
                </c:pt>
                <c:pt idx="1">
                  <c:v>0.37277459927684281</c:v>
                </c:pt>
                <c:pt idx="2">
                  <c:v>0.3152592528130353</c:v>
                </c:pt>
                <c:pt idx="3">
                  <c:v>0.31282954657530276</c:v>
                </c:pt>
                <c:pt idx="4">
                  <c:v>0.33451799753670491</c:v>
                </c:pt>
                <c:pt idx="5">
                  <c:v>0.28020218925290286</c:v>
                </c:pt>
                <c:pt idx="6">
                  <c:v>0.28451413193829883</c:v>
                </c:pt>
                <c:pt idx="7">
                  <c:v>0.24459204104361815</c:v>
                </c:pt>
                <c:pt idx="8">
                  <c:v>0.22623946880521864</c:v>
                </c:pt>
                <c:pt idx="9">
                  <c:v>0.26060902544530712</c:v>
                </c:pt>
                <c:pt idx="10">
                  <c:v>0.23786796958285136</c:v>
                </c:pt>
                <c:pt idx="11">
                  <c:v>0.19270164861060543</c:v>
                </c:pt>
                <c:pt idx="12">
                  <c:v>0.21110232008740973</c:v>
                </c:pt>
                <c:pt idx="13">
                  <c:v>0.23185096910941505</c:v>
                </c:pt>
                <c:pt idx="14">
                  <c:v>0.18637434132835737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99-4BF8-979E-C32270DF0587}"/>
            </c:ext>
          </c:extLst>
        </c:ser>
        <c:ser>
          <c:idx val="1"/>
          <c:order val="1"/>
          <c:tx>
            <c:strRef>
              <c:f>'multiTimeline (62)'!$R$8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(62)'!$R$9:$R$23</c:f>
              <c:numCache>
                <c:formatCode>General</c:formatCode>
                <c:ptCount val="15"/>
                <c:pt idx="0">
                  <c:v>-0.29691558560682224</c:v>
                </c:pt>
                <c:pt idx="1">
                  <c:v>-0.32595068546860106</c:v>
                </c:pt>
                <c:pt idx="2">
                  <c:v>-0.35207730044810764</c:v>
                </c:pt>
                <c:pt idx="3">
                  <c:v>-0.34414500877731624</c:v>
                </c:pt>
                <c:pt idx="4">
                  <c:v>-0.33992058733389086</c:v>
                </c:pt>
                <c:pt idx="5">
                  <c:v>-0.36578695212047546</c:v>
                </c:pt>
                <c:pt idx="6">
                  <c:v>-0.36844375345148611</c:v>
                </c:pt>
                <c:pt idx="7" formatCode="0.00E+00">
                  <c:v>-0.31995426351072026</c:v>
                </c:pt>
                <c:pt idx="8">
                  <c:v>-0.32705093683411485</c:v>
                </c:pt>
                <c:pt idx="9">
                  <c:v>-0.2962588242989293</c:v>
                </c:pt>
                <c:pt idx="10">
                  <c:v>-0.28366152870933387</c:v>
                </c:pt>
                <c:pt idx="11">
                  <c:v>-0.29805282002649325</c:v>
                </c:pt>
                <c:pt idx="12">
                  <c:v>-0.25698234913304957</c:v>
                </c:pt>
                <c:pt idx="13">
                  <c:v>-0.21823585039447096</c:v>
                </c:pt>
                <c:pt idx="14">
                  <c:v>-0.21912420107511427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99-4BF8-979E-C32270DF0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3411680"/>
        <c:axId val="623412008"/>
      </c:lineChart>
      <c:catAx>
        <c:axId val="6234116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412008"/>
        <c:crosses val="autoZero"/>
        <c:auto val="1"/>
        <c:lblAlgn val="ctr"/>
        <c:lblOffset val="100"/>
        <c:noMultiLvlLbl val="0"/>
      </c:catAx>
      <c:valAx>
        <c:axId val="623412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341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cases'!$D$3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7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4</c:v>
                </c:pt>
                <c:pt idx="79">
                  <c:v>6</c:v>
                </c:pt>
                <c:pt idx="80">
                  <c:v>7</c:v>
                </c:pt>
                <c:pt idx="81">
                  <c:v>0</c:v>
                </c:pt>
                <c:pt idx="82">
                  <c:v>3</c:v>
                </c:pt>
                <c:pt idx="83">
                  <c:v>0</c:v>
                </c:pt>
                <c:pt idx="84">
                  <c:v>5</c:v>
                </c:pt>
                <c:pt idx="85">
                  <c:v>1</c:v>
                </c:pt>
                <c:pt idx="86">
                  <c:v>4</c:v>
                </c:pt>
                <c:pt idx="87">
                  <c:v>9</c:v>
                </c:pt>
                <c:pt idx="88">
                  <c:v>23</c:v>
                </c:pt>
                <c:pt idx="89">
                  <c:v>25</c:v>
                </c:pt>
                <c:pt idx="90">
                  <c:v>23</c:v>
                </c:pt>
                <c:pt idx="91">
                  <c:v>32</c:v>
                </c:pt>
                <c:pt idx="92">
                  <c:v>141</c:v>
                </c:pt>
                <c:pt idx="93">
                  <c:v>93</c:v>
                </c:pt>
                <c:pt idx="94">
                  <c:v>59</c:v>
                </c:pt>
                <c:pt idx="95">
                  <c:v>58</c:v>
                </c:pt>
                <c:pt idx="96">
                  <c:v>22</c:v>
                </c:pt>
                <c:pt idx="97">
                  <c:v>51</c:v>
                </c:pt>
                <c:pt idx="98">
                  <c:v>93</c:v>
                </c:pt>
                <c:pt idx="99">
                  <c:v>51</c:v>
                </c:pt>
                <c:pt idx="100">
                  <c:v>183</c:v>
                </c:pt>
                <c:pt idx="101">
                  <c:v>166</c:v>
                </c:pt>
                <c:pt idx="102">
                  <c:v>85</c:v>
                </c:pt>
                <c:pt idx="103">
                  <c:v>356</c:v>
                </c:pt>
                <c:pt idx="104">
                  <c:v>51</c:v>
                </c:pt>
                <c:pt idx="105">
                  <c:v>17</c:v>
                </c:pt>
                <c:pt idx="106">
                  <c:v>62</c:v>
                </c:pt>
                <c:pt idx="107">
                  <c:v>67</c:v>
                </c:pt>
                <c:pt idx="108">
                  <c:v>186</c:v>
                </c:pt>
                <c:pt idx="109">
                  <c:v>110</c:v>
                </c:pt>
                <c:pt idx="110">
                  <c:v>78</c:v>
                </c:pt>
                <c:pt idx="111">
                  <c:v>75</c:v>
                </c:pt>
                <c:pt idx="112">
                  <c:v>92</c:v>
                </c:pt>
                <c:pt idx="113">
                  <c:v>128</c:v>
                </c:pt>
                <c:pt idx="114">
                  <c:v>138</c:v>
                </c:pt>
                <c:pt idx="115">
                  <c:v>111</c:v>
                </c:pt>
                <c:pt idx="116">
                  <c:v>293</c:v>
                </c:pt>
                <c:pt idx="117">
                  <c:v>190</c:v>
                </c:pt>
                <c:pt idx="118">
                  <c:v>206</c:v>
                </c:pt>
                <c:pt idx="119">
                  <c:v>125</c:v>
                </c:pt>
                <c:pt idx="120">
                  <c:v>76</c:v>
                </c:pt>
                <c:pt idx="121">
                  <c:v>223</c:v>
                </c:pt>
                <c:pt idx="122">
                  <c:v>384</c:v>
                </c:pt>
                <c:pt idx="123">
                  <c:v>427</c:v>
                </c:pt>
                <c:pt idx="124">
                  <c:v>349</c:v>
                </c:pt>
                <c:pt idx="125">
                  <c:v>206</c:v>
                </c:pt>
                <c:pt idx="126">
                  <c:v>428</c:v>
                </c:pt>
                <c:pt idx="127">
                  <c:v>448</c:v>
                </c:pt>
                <c:pt idx="128">
                  <c:v>338</c:v>
                </c:pt>
                <c:pt idx="129">
                  <c:v>224</c:v>
                </c:pt>
                <c:pt idx="130">
                  <c:v>381</c:v>
                </c:pt>
                <c:pt idx="131">
                  <c:v>310</c:v>
                </c:pt>
                <c:pt idx="132">
                  <c:v>406</c:v>
                </c:pt>
                <c:pt idx="133">
                  <c:v>359</c:v>
                </c:pt>
                <c:pt idx="134">
                  <c:v>472</c:v>
                </c:pt>
                <c:pt idx="135">
                  <c:v>425</c:v>
                </c:pt>
                <c:pt idx="136">
                  <c:v>438</c:v>
                </c:pt>
                <c:pt idx="137">
                  <c:v>422</c:v>
                </c:pt>
                <c:pt idx="138">
                  <c:v>299</c:v>
                </c:pt>
                <c:pt idx="139">
                  <c:v>500</c:v>
                </c:pt>
                <c:pt idx="140">
                  <c:v>534</c:v>
                </c:pt>
                <c:pt idx="141">
                  <c:v>571</c:v>
                </c:pt>
                <c:pt idx="142">
                  <c:v>660</c:v>
                </c:pt>
                <c:pt idx="143">
                  <c:v>591</c:v>
                </c:pt>
                <c:pt idx="144">
                  <c:v>508</c:v>
                </c:pt>
                <c:pt idx="145">
                  <c:v>635</c:v>
                </c:pt>
                <c:pt idx="146">
                  <c:v>412</c:v>
                </c:pt>
                <c:pt idx="147">
                  <c:v>792</c:v>
                </c:pt>
                <c:pt idx="148">
                  <c:v>1024</c:v>
                </c:pt>
                <c:pt idx="149">
                  <c:v>1105</c:v>
                </c:pt>
                <c:pt idx="150">
                  <c:v>1163</c:v>
                </c:pt>
                <c:pt idx="151">
                  <c:v>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1-4713-8BC4-33E10FE8C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9148656"/>
        <c:axId val="509153576"/>
      </c:barChart>
      <c:lineChart>
        <c:grouping val="standard"/>
        <c:varyColors val="0"/>
        <c:ser>
          <c:idx val="0"/>
          <c:order val="0"/>
          <c:tx>
            <c:strRef>
              <c:f>'graph symptoms vs cases'!$B$3</c:f>
              <c:strCache>
                <c:ptCount val="1"/>
                <c:pt idx="0">
                  <c:v>Fever: (Delhi)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cases'!$B$4:$B$155</c:f>
              <c:numCache>
                <c:formatCode>General</c:formatCode>
                <c:ptCount val="152"/>
                <c:pt idx="0">
                  <c:v>14</c:v>
                </c:pt>
                <c:pt idx="1">
                  <c:v>17</c:v>
                </c:pt>
                <c:pt idx="2">
                  <c:v>12</c:v>
                </c:pt>
                <c:pt idx="3">
                  <c:v>20</c:v>
                </c:pt>
                <c:pt idx="4">
                  <c:v>20</c:v>
                </c:pt>
                <c:pt idx="5">
                  <c:v>18</c:v>
                </c:pt>
                <c:pt idx="6">
                  <c:v>16</c:v>
                </c:pt>
                <c:pt idx="7">
                  <c:v>16</c:v>
                </c:pt>
                <c:pt idx="8">
                  <c:v>19</c:v>
                </c:pt>
                <c:pt idx="9">
                  <c:v>19</c:v>
                </c:pt>
                <c:pt idx="10">
                  <c:v>14</c:v>
                </c:pt>
                <c:pt idx="11">
                  <c:v>14</c:v>
                </c:pt>
                <c:pt idx="12">
                  <c:v>20</c:v>
                </c:pt>
                <c:pt idx="13">
                  <c:v>20</c:v>
                </c:pt>
                <c:pt idx="14">
                  <c:v>23</c:v>
                </c:pt>
                <c:pt idx="15">
                  <c:v>21</c:v>
                </c:pt>
                <c:pt idx="16">
                  <c:v>11</c:v>
                </c:pt>
                <c:pt idx="17">
                  <c:v>13</c:v>
                </c:pt>
                <c:pt idx="18">
                  <c:v>21</c:v>
                </c:pt>
                <c:pt idx="19">
                  <c:v>26</c:v>
                </c:pt>
                <c:pt idx="20">
                  <c:v>28</c:v>
                </c:pt>
                <c:pt idx="21">
                  <c:v>23</c:v>
                </c:pt>
                <c:pt idx="22">
                  <c:v>20</c:v>
                </c:pt>
                <c:pt idx="23">
                  <c:v>17</c:v>
                </c:pt>
                <c:pt idx="24">
                  <c:v>29</c:v>
                </c:pt>
                <c:pt idx="25">
                  <c:v>24</c:v>
                </c:pt>
                <c:pt idx="26">
                  <c:v>30</c:v>
                </c:pt>
                <c:pt idx="27">
                  <c:v>22</c:v>
                </c:pt>
                <c:pt idx="28">
                  <c:v>21</c:v>
                </c:pt>
                <c:pt idx="29">
                  <c:v>25</c:v>
                </c:pt>
                <c:pt idx="30">
                  <c:v>27</c:v>
                </c:pt>
                <c:pt idx="31">
                  <c:v>24</c:v>
                </c:pt>
                <c:pt idx="32">
                  <c:v>30</c:v>
                </c:pt>
                <c:pt idx="33">
                  <c:v>43</c:v>
                </c:pt>
                <c:pt idx="34">
                  <c:v>40</c:v>
                </c:pt>
                <c:pt idx="35">
                  <c:v>33</c:v>
                </c:pt>
                <c:pt idx="36">
                  <c:v>40</c:v>
                </c:pt>
                <c:pt idx="37">
                  <c:v>34</c:v>
                </c:pt>
                <c:pt idx="38">
                  <c:v>23</c:v>
                </c:pt>
                <c:pt idx="39">
                  <c:v>24</c:v>
                </c:pt>
                <c:pt idx="40">
                  <c:v>28</c:v>
                </c:pt>
                <c:pt idx="41">
                  <c:v>22</c:v>
                </c:pt>
                <c:pt idx="42">
                  <c:v>36</c:v>
                </c:pt>
                <c:pt idx="43">
                  <c:v>33</c:v>
                </c:pt>
                <c:pt idx="44">
                  <c:v>29</c:v>
                </c:pt>
                <c:pt idx="45">
                  <c:v>32</c:v>
                </c:pt>
                <c:pt idx="46">
                  <c:v>25</c:v>
                </c:pt>
                <c:pt idx="47">
                  <c:v>32</c:v>
                </c:pt>
                <c:pt idx="48">
                  <c:v>38</c:v>
                </c:pt>
                <c:pt idx="49">
                  <c:v>38</c:v>
                </c:pt>
                <c:pt idx="50">
                  <c:v>36</c:v>
                </c:pt>
                <c:pt idx="51">
                  <c:v>25</c:v>
                </c:pt>
                <c:pt idx="52">
                  <c:v>28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20</c:v>
                </c:pt>
                <c:pt idx="57">
                  <c:v>23</c:v>
                </c:pt>
                <c:pt idx="58">
                  <c:v>21</c:v>
                </c:pt>
                <c:pt idx="59">
                  <c:v>31</c:v>
                </c:pt>
                <c:pt idx="60">
                  <c:v>22</c:v>
                </c:pt>
                <c:pt idx="61">
                  <c:v>27</c:v>
                </c:pt>
                <c:pt idx="62">
                  <c:v>37</c:v>
                </c:pt>
                <c:pt idx="63">
                  <c:v>39</c:v>
                </c:pt>
                <c:pt idx="64">
                  <c:v>33</c:v>
                </c:pt>
                <c:pt idx="65">
                  <c:v>24</c:v>
                </c:pt>
                <c:pt idx="66">
                  <c:v>19</c:v>
                </c:pt>
                <c:pt idx="67">
                  <c:v>31</c:v>
                </c:pt>
                <c:pt idx="68">
                  <c:v>30</c:v>
                </c:pt>
                <c:pt idx="69">
                  <c:v>38</c:v>
                </c:pt>
                <c:pt idx="70">
                  <c:v>36</c:v>
                </c:pt>
                <c:pt idx="71">
                  <c:v>32</c:v>
                </c:pt>
                <c:pt idx="72">
                  <c:v>44</c:v>
                </c:pt>
                <c:pt idx="73">
                  <c:v>38</c:v>
                </c:pt>
                <c:pt idx="74">
                  <c:v>29</c:v>
                </c:pt>
                <c:pt idx="75">
                  <c:v>50</c:v>
                </c:pt>
                <c:pt idx="76">
                  <c:v>38</c:v>
                </c:pt>
                <c:pt idx="77">
                  <c:v>40</c:v>
                </c:pt>
                <c:pt idx="78">
                  <c:v>60</c:v>
                </c:pt>
                <c:pt idx="79">
                  <c:v>67</c:v>
                </c:pt>
                <c:pt idx="80">
                  <c:v>71</c:v>
                </c:pt>
                <c:pt idx="81">
                  <c:v>68</c:v>
                </c:pt>
                <c:pt idx="82">
                  <c:v>65</c:v>
                </c:pt>
                <c:pt idx="83">
                  <c:v>58</c:v>
                </c:pt>
                <c:pt idx="84">
                  <c:v>59</c:v>
                </c:pt>
                <c:pt idx="85">
                  <c:v>49</c:v>
                </c:pt>
                <c:pt idx="86">
                  <c:v>35</c:v>
                </c:pt>
                <c:pt idx="87">
                  <c:v>52</c:v>
                </c:pt>
                <c:pt idx="88">
                  <c:v>47</c:v>
                </c:pt>
                <c:pt idx="89">
                  <c:v>43</c:v>
                </c:pt>
                <c:pt idx="90">
                  <c:v>43</c:v>
                </c:pt>
                <c:pt idx="91">
                  <c:v>49</c:v>
                </c:pt>
                <c:pt idx="92">
                  <c:v>36</c:v>
                </c:pt>
                <c:pt idx="93">
                  <c:v>29</c:v>
                </c:pt>
                <c:pt idx="94">
                  <c:v>32</c:v>
                </c:pt>
                <c:pt idx="95">
                  <c:v>31</c:v>
                </c:pt>
                <c:pt idx="96">
                  <c:v>33</c:v>
                </c:pt>
                <c:pt idx="97">
                  <c:v>37</c:v>
                </c:pt>
                <c:pt idx="98">
                  <c:v>31</c:v>
                </c:pt>
                <c:pt idx="99">
                  <c:v>38</c:v>
                </c:pt>
                <c:pt idx="100">
                  <c:v>32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26</c:v>
                </c:pt>
                <c:pt idx="105">
                  <c:v>27</c:v>
                </c:pt>
                <c:pt idx="106">
                  <c:v>30</c:v>
                </c:pt>
                <c:pt idx="107">
                  <c:v>37</c:v>
                </c:pt>
                <c:pt idx="108">
                  <c:v>29</c:v>
                </c:pt>
                <c:pt idx="109">
                  <c:v>36</c:v>
                </c:pt>
                <c:pt idx="110">
                  <c:v>29</c:v>
                </c:pt>
                <c:pt idx="111">
                  <c:v>29</c:v>
                </c:pt>
                <c:pt idx="112">
                  <c:v>33</c:v>
                </c:pt>
                <c:pt idx="113">
                  <c:v>44</c:v>
                </c:pt>
                <c:pt idx="114">
                  <c:v>38</c:v>
                </c:pt>
                <c:pt idx="115">
                  <c:v>37</c:v>
                </c:pt>
                <c:pt idx="116">
                  <c:v>29</c:v>
                </c:pt>
                <c:pt idx="117">
                  <c:v>35</c:v>
                </c:pt>
                <c:pt idx="118">
                  <c:v>39</c:v>
                </c:pt>
                <c:pt idx="119">
                  <c:v>33</c:v>
                </c:pt>
                <c:pt idx="120">
                  <c:v>33</c:v>
                </c:pt>
                <c:pt idx="121">
                  <c:v>38</c:v>
                </c:pt>
                <c:pt idx="122">
                  <c:v>32</c:v>
                </c:pt>
                <c:pt idx="123">
                  <c:v>31</c:v>
                </c:pt>
                <c:pt idx="124">
                  <c:v>35</c:v>
                </c:pt>
                <c:pt idx="125">
                  <c:v>29</c:v>
                </c:pt>
                <c:pt idx="126">
                  <c:v>42</c:v>
                </c:pt>
                <c:pt idx="127">
                  <c:v>33</c:v>
                </c:pt>
                <c:pt idx="128">
                  <c:v>40</c:v>
                </c:pt>
                <c:pt idx="129">
                  <c:v>45</c:v>
                </c:pt>
                <c:pt idx="130">
                  <c:v>36</c:v>
                </c:pt>
                <c:pt idx="131">
                  <c:v>39</c:v>
                </c:pt>
                <c:pt idx="132">
                  <c:v>38</c:v>
                </c:pt>
                <c:pt idx="133">
                  <c:v>39</c:v>
                </c:pt>
                <c:pt idx="134">
                  <c:v>33</c:v>
                </c:pt>
                <c:pt idx="135">
                  <c:v>34</c:v>
                </c:pt>
                <c:pt idx="136">
                  <c:v>39</c:v>
                </c:pt>
                <c:pt idx="137">
                  <c:v>31</c:v>
                </c:pt>
                <c:pt idx="138">
                  <c:v>38</c:v>
                </c:pt>
                <c:pt idx="139">
                  <c:v>39</c:v>
                </c:pt>
                <c:pt idx="140">
                  <c:v>44</c:v>
                </c:pt>
                <c:pt idx="141">
                  <c:v>43</c:v>
                </c:pt>
                <c:pt idx="142">
                  <c:v>46</c:v>
                </c:pt>
                <c:pt idx="143">
                  <c:v>40</c:v>
                </c:pt>
                <c:pt idx="144">
                  <c:v>57</c:v>
                </c:pt>
                <c:pt idx="145">
                  <c:v>70</c:v>
                </c:pt>
                <c:pt idx="146">
                  <c:v>55</c:v>
                </c:pt>
                <c:pt idx="147">
                  <c:v>54</c:v>
                </c:pt>
                <c:pt idx="148">
                  <c:v>46</c:v>
                </c:pt>
                <c:pt idx="149">
                  <c:v>70</c:v>
                </c:pt>
                <c:pt idx="150">
                  <c:v>85</c:v>
                </c:pt>
                <c:pt idx="15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01-4713-8BC4-33E10FE8C659}"/>
            </c:ext>
          </c:extLst>
        </c:ser>
        <c:ser>
          <c:idx val="1"/>
          <c:order val="1"/>
          <c:tx>
            <c:strRef>
              <c:f>'graph symptoms vs cases'!$C$3</c:f>
              <c:strCache>
                <c:ptCount val="1"/>
                <c:pt idx="0">
                  <c:v>Cough: (Delhi)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cases'!$C$4:$C$155</c:f>
              <c:numCache>
                <c:formatCode>General</c:formatCode>
                <c:ptCount val="152"/>
                <c:pt idx="0">
                  <c:v>22</c:v>
                </c:pt>
                <c:pt idx="1">
                  <c:v>31</c:v>
                </c:pt>
                <c:pt idx="2">
                  <c:v>18</c:v>
                </c:pt>
                <c:pt idx="3">
                  <c:v>22</c:v>
                </c:pt>
                <c:pt idx="4">
                  <c:v>29</c:v>
                </c:pt>
                <c:pt idx="5">
                  <c:v>25</c:v>
                </c:pt>
                <c:pt idx="6">
                  <c:v>18</c:v>
                </c:pt>
                <c:pt idx="7">
                  <c:v>26</c:v>
                </c:pt>
                <c:pt idx="8">
                  <c:v>25</c:v>
                </c:pt>
                <c:pt idx="9">
                  <c:v>30</c:v>
                </c:pt>
                <c:pt idx="10">
                  <c:v>44</c:v>
                </c:pt>
                <c:pt idx="11">
                  <c:v>26</c:v>
                </c:pt>
                <c:pt idx="12">
                  <c:v>35</c:v>
                </c:pt>
                <c:pt idx="13">
                  <c:v>20</c:v>
                </c:pt>
                <c:pt idx="14">
                  <c:v>22</c:v>
                </c:pt>
                <c:pt idx="15">
                  <c:v>20</c:v>
                </c:pt>
                <c:pt idx="16">
                  <c:v>22</c:v>
                </c:pt>
                <c:pt idx="17">
                  <c:v>22</c:v>
                </c:pt>
                <c:pt idx="18">
                  <c:v>26</c:v>
                </c:pt>
                <c:pt idx="19">
                  <c:v>24</c:v>
                </c:pt>
                <c:pt idx="20">
                  <c:v>28</c:v>
                </c:pt>
                <c:pt idx="21">
                  <c:v>27</c:v>
                </c:pt>
                <c:pt idx="22">
                  <c:v>34</c:v>
                </c:pt>
                <c:pt idx="23">
                  <c:v>24</c:v>
                </c:pt>
                <c:pt idx="24">
                  <c:v>33</c:v>
                </c:pt>
                <c:pt idx="25">
                  <c:v>38</c:v>
                </c:pt>
                <c:pt idx="26">
                  <c:v>37</c:v>
                </c:pt>
                <c:pt idx="27">
                  <c:v>42</c:v>
                </c:pt>
                <c:pt idx="28">
                  <c:v>35</c:v>
                </c:pt>
                <c:pt idx="29">
                  <c:v>34</c:v>
                </c:pt>
                <c:pt idx="30">
                  <c:v>32</c:v>
                </c:pt>
                <c:pt idx="31">
                  <c:v>38</c:v>
                </c:pt>
                <c:pt idx="32">
                  <c:v>35</c:v>
                </c:pt>
                <c:pt idx="33">
                  <c:v>50</c:v>
                </c:pt>
                <c:pt idx="34">
                  <c:v>47</c:v>
                </c:pt>
                <c:pt idx="35">
                  <c:v>35</c:v>
                </c:pt>
                <c:pt idx="36">
                  <c:v>44</c:v>
                </c:pt>
                <c:pt idx="37">
                  <c:v>29</c:v>
                </c:pt>
                <c:pt idx="38">
                  <c:v>34</c:v>
                </c:pt>
                <c:pt idx="39">
                  <c:v>36</c:v>
                </c:pt>
                <c:pt idx="40">
                  <c:v>49</c:v>
                </c:pt>
                <c:pt idx="41">
                  <c:v>40</c:v>
                </c:pt>
                <c:pt idx="42">
                  <c:v>40</c:v>
                </c:pt>
                <c:pt idx="43">
                  <c:v>32</c:v>
                </c:pt>
                <c:pt idx="44">
                  <c:v>42</c:v>
                </c:pt>
                <c:pt idx="45">
                  <c:v>39</c:v>
                </c:pt>
                <c:pt idx="46">
                  <c:v>35</c:v>
                </c:pt>
                <c:pt idx="47">
                  <c:v>46</c:v>
                </c:pt>
                <c:pt idx="48">
                  <c:v>63</c:v>
                </c:pt>
                <c:pt idx="49">
                  <c:v>43</c:v>
                </c:pt>
                <c:pt idx="50">
                  <c:v>37</c:v>
                </c:pt>
                <c:pt idx="51">
                  <c:v>32</c:v>
                </c:pt>
                <c:pt idx="52">
                  <c:v>48</c:v>
                </c:pt>
                <c:pt idx="53">
                  <c:v>44</c:v>
                </c:pt>
                <c:pt idx="54">
                  <c:v>34</c:v>
                </c:pt>
                <c:pt idx="55">
                  <c:v>28</c:v>
                </c:pt>
                <c:pt idx="56">
                  <c:v>27</c:v>
                </c:pt>
                <c:pt idx="57">
                  <c:v>30</c:v>
                </c:pt>
                <c:pt idx="58">
                  <c:v>32</c:v>
                </c:pt>
                <c:pt idx="59">
                  <c:v>27</c:v>
                </c:pt>
                <c:pt idx="60">
                  <c:v>35</c:v>
                </c:pt>
                <c:pt idx="61">
                  <c:v>37</c:v>
                </c:pt>
                <c:pt idx="62">
                  <c:v>43</c:v>
                </c:pt>
                <c:pt idx="63">
                  <c:v>51</c:v>
                </c:pt>
                <c:pt idx="64">
                  <c:v>36</c:v>
                </c:pt>
                <c:pt idx="65">
                  <c:v>28</c:v>
                </c:pt>
                <c:pt idx="66">
                  <c:v>50</c:v>
                </c:pt>
                <c:pt idx="67">
                  <c:v>33</c:v>
                </c:pt>
                <c:pt idx="68">
                  <c:v>37</c:v>
                </c:pt>
                <c:pt idx="69">
                  <c:v>37</c:v>
                </c:pt>
                <c:pt idx="70">
                  <c:v>33</c:v>
                </c:pt>
                <c:pt idx="71">
                  <c:v>33</c:v>
                </c:pt>
                <c:pt idx="72">
                  <c:v>46</c:v>
                </c:pt>
                <c:pt idx="73">
                  <c:v>44</c:v>
                </c:pt>
                <c:pt idx="74">
                  <c:v>39</c:v>
                </c:pt>
                <c:pt idx="75">
                  <c:v>52</c:v>
                </c:pt>
                <c:pt idx="76">
                  <c:v>43</c:v>
                </c:pt>
                <c:pt idx="77">
                  <c:v>48</c:v>
                </c:pt>
                <c:pt idx="78">
                  <c:v>62</c:v>
                </c:pt>
                <c:pt idx="79">
                  <c:v>70</c:v>
                </c:pt>
                <c:pt idx="80">
                  <c:v>78</c:v>
                </c:pt>
                <c:pt idx="81">
                  <c:v>60</c:v>
                </c:pt>
                <c:pt idx="82">
                  <c:v>62</c:v>
                </c:pt>
                <c:pt idx="83">
                  <c:v>57</c:v>
                </c:pt>
                <c:pt idx="84">
                  <c:v>59</c:v>
                </c:pt>
                <c:pt idx="85">
                  <c:v>48</c:v>
                </c:pt>
                <c:pt idx="86">
                  <c:v>43</c:v>
                </c:pt>
                <c:pt idx="87">
                  <c:v>65</c:v>
                </c:pt>
                <c:pt idx="88">
                  <c:v>57</c:v>
                </c:pt>
                <c:pt idx="89">
                  <c:v>46</c:v>
                </c:pt>
                <c:pt idx="90">
                  <c:v>67</c:v>
                </c:pt>
                <c:pt idx="91">
                  <c:v>44</c:v>
                </c:pt>
                <c:pt idx="92">
                  <c:v>47</c:v>
                </c:pt>
                <c:pt idx="93">
                  <c:v>40</c:v>
                </c:pt>
                <c:pt idx="94">
                  <c:v>45</c:v>
                </c:pt>
                <c:pt idx="95">
                  <c:v>34</c:v>
                </c:pt>
                <c:pt idx="96">
                  <c:v>38</c:v>
                </c:pt>
                <c:pt idx="97">
                  <c:v>43</c:v>
                </c:pt>
                <c:pt idx="98">
                  <c:v>34</c:v>
                </c:pt>
                <c:pt idx="99">
                  <c:v>36</c:v>
                </c:pt>
                <c:pt idx="100">
                  <c:v>32</c:v>
                </c:pt>
                <c:pt idx="101">
                  <c:v>31</c:v>
                </c:pt>
                <c:pt idx="102">
                  <c:v>36</c:v>
                </c:pt>
                <c:pt idx="103">
                  <c:v>36</c:v>
                </c:pt>
                <c:pt idx="104">
                  <c:v>39</c:v>
                </c:pt>
                <c:pt idx="105">
                  <c:v>33</c:v>
                </c:pt>
                <c:pt idx="106">
                  <c:v>32</c:v>
                </c:pt>
                <c:pt idx="107">
                  <c:v>37</c:v>
                </c:pt>
                <c:pt idx="108">
                  <c:v>38</c:v>
                </c:pt>
                <c:pt idx="109">
                  <c:v>44</c:v>
                </c:pt>
                <c:pt idx="110">
                  <c:v>42</c:v>
                </c:pt>
                <c:pt idx="111">
                  <c:v>35</c:v>
                </c:pt>
                <c:pt idx="112">
                  <c:v>30</c:v>
                </c:pt>
                <c:pt idx="113">
                  <c:v>36</c:v>
                </c:pt>
                <c:pt idx="114">
                  <c:v>35</c:v>
                </c:pt>
                <c:pt idx="115">
                  <c:v>36</c:v>
                </c:pt>
                <c:pt idx="116">
                  <c:v>31</c:v>
                </c:pt>
                <c:pt idx="117">
                  <c:v>30</c:v>
                </c:pt>
                <c:pt idx="118">
                  <c:v>26</c:v>
                </c:pt>
                <c:pt idx="119">
                  <c:v>28</c:v>
                </c:pt>
                <c:pt idx="120">
                  <c:v>24</c:v>
                </c:pt>
                <c:pt idx="121">
                  <c:v>27</c:v>
                </c:pt>
                <c:pt idx="122">
                  <c:v>36</c:v>
                </c:pt>
                <c:pt idx="123">
                  <c:v>25</c:v>
                </c:pt>
                <c:pt idx="124">
                  <c:v>23</c:v>
                </c:pt>
                <c:pt idx="125">
                  <c:v>22</c:v>
                </c:pt>
                <c:pt idx="126">
                  <c:v>26</c:v>
                </c:pt>
                <c:pt idx="127">
                  <c:v>15</c:v>
                </c:pt>
                <c:pt idx="128">
                  <c:v>31</c:v>
                </c:pt>
                <c:pt idx="129">
                  <c:v>26</c:v>
                </c:pt>
                <c:pt idx="130">
                  <c:v>30</c:v>
                </c:pt>
                <c:pt idx="131">
                  <c:v>28</c:v>
                </c:pt>
                <c:pt idx="132">
                  <c:v>22</c:v>
                </c:pt>
                <c:pt idx="133">
                  <c:v>31</c:v>
                </c:pt>
                <c:pt idx="134">
                  <c:v>23</c:v>
                </c:pt>
                <c:pt idx="135">
                  <c:v>31</c:v>
                </c:pt>
                <c:pt idx="136">
                  <c:v>31</c:v>
                </c:pt>
                <c:pt idx="137">
                  <c:v>22</c:v>
                </c:pt>
                <c:pt idx="138">
                  <c:v>23</c:v>
                </c:pt>
                <c:pt idx="139">
                  <c:v>20</c:v>
                </c:pt>
                <c:pt idx="140">
                  <c:v>21</c:v>
                </c:pt>
                <c:pt idx="141">
                  <c:v>32</c:v>
                </c:pt>
                <c:pt idx="142">
                  <c:v>21</c:v>
                </c:pt>
                <c:pt idx="143">
                  <c:v>23</c:v>
                </c:pt>
                <c:pt idx="144">
                  <c:v>26</c:v>
                </c:pt>
                <c:pt idx="145">
                  <c:v>28</c:v>
                </c:pt>
                <c:pt idx="146">
                  <c:v>31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39</c:v>
                </c:pt>
                <c:pt idx="15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01-4713-8BC4-33E10FE8C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144392"/>
        <c:axId val="509138160"/>
      </c:lineChart>
      <c:dateAx>
        <c:axId val="50914439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138160"/>
        <c:crosses val="autoZero"/>
        <c:auto val="1"/>
        <c:lblOffset val="100"/>
        <c:baseTimeUnit val="days"/>
      </c:dateAx>
      <c:valAx>
        <c:axId val="50913816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144392"/>
        <c:crosses val="autoZero"/>
        <c:crossBetween val="between"/>
      </c:valAx>
      <c:valAx>
        <c:axId val="5091535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148656"/>
        <c:crosses val="max"/>
        <c:crossBetween val="between"/>
      </c:valAx>
      <c:dateAx>
        <c:axId val="509148656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091535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vs test'!$F$3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0188E"/>
            </a:solidFill>
            <a:ln>
              <a:noFill/>
            </a:ln>
            <a:effectLst/>
          </c:spPr>
          <c:invertIfNegative val="0"/>
          <c:cat>
            <c:numRef>
              <c:f>'graph corona vs test'!$A$4:$A$155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26</c:v>
                </c:pt>
                <c:pt idx="109">
                  <c:v>0</c:v>
                </c:pt>
                <c:pt idx="110">
                  <c:v>0</c:v>
                </c:pt>
                <c:pt idx="111">
                  <c:v>15</c:v>
                </c:pt>
                <c:pt idx="112">
                  <c:v>42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16</c:v>
                </c:pt>
                <c:pt idx="118">
                  <c:v>26</c:v>
                </c:pt>
                <c:pt idx="119">
                  <c:v>52</c:v>
                </c:pt>
                <c:pt idx="120">
                  <c:v>0</c:v>
                </c:pt>
                <c:pt idx="121">
                  <c:v>30</c:v>
                </c:pt>
                <c:pt idx="122">
                  <c:v>0</c:v>
                </c:pt>
                <c:pt idx="123">
                  <c:v>0</c:v>
                </c:pt>
                <c:pt idx="124">
                  <c:v>59</c:v>
                </c:pt>
                <c:pt idx="125">
                  <c:v>101</c:v>
                </c:pt>
                <c:pt idx="126">
                  <c:v>69</c:v>
                </c:pt>
                <c:pt idx="127">
                  <c:v>105</c:v>
                </c:pt>
                <c:pt idx="128">
                  <c:v>210</c:v>
                </c:pt>
                <c:pt idx="129">
                  <c:v>243</c:v>
                </c:pt>
                <c:pt idx="130">
                  <c:v>226</c:v>
                </c:pt>
                <c:pt idx="131">
                  <c:v>255</c:v>
                </c:pt>
                <c:pt idx="132">
                  <c:v>179</c:v>
                </c:pt>
                <c:pt idx="133">
                  <c:v>226</c:v>
                </c:pt>
                <c:pt idx="134">
                  <c:v>194</c:v>
                </c:pt>
                <c:pt idx="135">
                  <c:v>265</c:v>
                </c:pt>
                <c:pt idx="136">
                  <c:v>221</c:v>
                </c:pt>
                <c:pt idx="137">
                  <c:v>186</c:v>
                </c:pt>
                <c:pt idx="138">
                  <c:v>313</c:v>
                </c:pt>
                <c:pt idx="139">
                  <c:v>279</c:v>
                </c:pt>
                <c:pt idx="140">
                  <c:v>216</c:v>
                </c:pt>
                <c:pt idx="141">
                  <c:v>281</c:v>
                </c:pt>
                <c:pt idx="142">
                  <c:v>406</c:v>
                </c:pt>
                <c:pt idx="143">
                  <c:v>362</c:v>
                </c:pt>
                <c:pt idx="144">
                  <c:v>222</c:v>
                </c:pt>
                <c:pt idx="145">
                  <c:v>569</c:v>
                </c:pt>
                <c:pt idx="146">
                  <c:v>322</c:v>
                </c:pt>
                <c:pt idx="147">
                  <c:v>117</c:v>
                </c:pt>
                <c:pt idx="148">
                  <c:v>548</c:v>
                </c:pt>
                <c:pt idx="149">
                  <c:v>504</c:v>
                </c:pt>
                <c:pt idx="150">
                  <c:v>529</c:v>
                </c:pt>
                <c:pt idx="151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7-4C00-82E2-9EDA6B5E6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1455744"/>
        <c:axId val="101454208"/>
      </c:barChart>
      <c:lineChart>
        <c:grouping val="standard"/>
        <c:varyColors val="0"/>
        <c:ser>
          <c:idx val="0"/>
          <c:order val="0"/>
          <c:tx>
            <c:strRef>
              <c:f>'graph corona vs test'!$B$3</c:f>
              <c:strCache>
                <c:ptCount val="1"/>
                <c:pt idx="0">
                  <c:v>Coronavirus: (Arunachal Pradesh)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</c:v>
                </c:pt>
                <c:pt idx="20">
                  <c:v>4</c:v>
                </c:pt>
                <c:pt idx="21">
                  <c:v>0</c:v>
                </c:pt>
                <c:pt idx="22">
                  <c:v>0</c:v>
                </c:pt>
                <c:pt idx="23">
                  <c:v>4</c:v>
                </c:pt>
                <c:pt idx="24">
                  <c:v>9</c:v>
                </c:pt>
                <c:pt idx="25">
                  <c:v>3</c:v>
                </c:pt>
                <c:pt idx="26">
                  <c:v>7</c:v>
                </c:pt>
                <c:pt idx="27">
                  <c:v>8</c:v>
                </c:pt>
                <c:pt idx="28">
                  <c:v>13</c:v>
                </c:pt>
                <c:pt idx="29">
                  <c:v>18</c:v>
                </c:pt>
                <c:pt idx="30">
                  <c:v>15</c:v>
                </c:pt>
                <c:pt idx="31">
                  <c:v>13</c:v>
                </c:pt>
                <c:pt idx="32">
                  <c:v>19</c:v>
                </c:pt>
                <c:pt idx="33">
                  <c:v>16</c:v>
                </c:pt>
                <c:pt idx="34">
                  <c:v>8</c:v>
                </c:pt>
                <c:pt idx="35">
                  <c:v>7</c:v>
                </c:pt>
                <c:pt idx="36">
                  <c:v>5</c:v>
                </c:pt>
                <c:pt idx="37">
                  <c:v>8</c:v>
                </c:pt>
                <c:pt idx="38">
                  <c:v>9</c:v>
                </c:pt>
                <c:pt idx="39">
                  <c:v>11</c:v>
                </c:pt>
                <c:pt idx="40">
                  <c:v>8</c:v>
                </c:pt>
                <c:pt idx="41">
                  <c:v>9</c:v>
                </c:pt>
                <c:pt idx="42">
                  <c:v>3</c:v>
                </c:pt>
                <c:pt idx="43">
                  <c:v>6</c:v>
                </c:pt>
                <c:pt idx="44">
                  <c:v>6</c:v>
                </c:pt>
                <c:pt idx="45">
                  <c:v>6</c:v>
                </c:pt>
                <c:pt idx="46">
                  <c:v>4</c:v>
                </c:pt>
                <c:pt idx="47">
                  <c:v>5</c:v>
                </c:pt>
                <c:pt idx="48">
                  <c:v>4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5</c:v>
                </c:pt>
                <c:pt idx="53">
                  <c:v>7</c:v>
                </c:pt>
                <c:pt idx="54">
                  <c:v>5</c:v>
                </c:pt>
                <c:pt idx="55">
                  <c:v>3</c:v>
                </c:pt>
                <c:pt idx="56">
                  <c:v>3</c:v>
                </c:pt>
                <c:pt idx="57">
                  <c:v>5</c:v>
                </c:pt>
                <c:pt idx="58">
                  <c:v>5</c:v>
                </c:pt>
                <c:pt idx="59">
                  <c:v>6</c:v>
                </c:pt>
                <c:pt idx="60">
                  <c:v>3</c:v>
                </c:pt>
                <c:pt idx="61">
                  <c:v>3</c:v>
                </c:pt>
                <c:pt idx="62">
                  <c:v>9</c:v>
                </c:pt>
                <c:pt idx="63">
                  <c:v>16</c:v>
                </c:pt>
                <c:pt idx="64">
                  <c:v>12</c:v>
                </c:pt>
                <c:pt idx="65">
                  <c:v>19</c:v>
                </c:pt>
                <c:pt idx="66">
                  <c:v>32</c:v>
                </c:pt>
                <c:pt idx="67">
                  <c:v>16</c:v>
                </c:pt>
                <c:pt idx="68">
                  <c:v>13</c:v>
                </c:pt>
                <c:pt idx="69">
                  <c:v>20</c:v>
                </c:pt>
                <c:pt idx="70">
                  <c:v>15</c:v>
                </c:pt>
                <c:pt idx="71">
                  <c:v>19</c:v>
                </c:pt>
                <c:pt idx="72">
                  <c:v>13</c:v>
                </c:pt>
                <c:pt idx="73">
                  <c:v>11</c:v>
                </c:pt>
                <c:pt idx="74">
                  <c:v>17</c:v>
                </c:pt>
                <c:pt idx="75">
                  <c:v>36</c:v>
                </c:pt>
                <c:pt idx="76">
                  <c:v>34</c:v>
                </c:pt>
                <c:pt idx="77">
                  <c:v>43</c:v>
                </c:pt>
                <c:pt idx="78">
                  <c:v>66</c:v>
                </c:pt>
                <c:pt idx="79">
                  <c:v>45</c:v>
                </c:pt>
                <c:pt idx="80">
                  <c:v>74</c:v>
                </c:pt>
                <c:pt idx="81">
                  <c:v>83</c:v>
                </c:pt>
                <c:pt idx="82">
                  <c:v>62</c:v>
                </c:pt>
                <c:pt idx="83">
                  <c:v>100</c:v>
                </c:pt>
                <c:pt idx="84">
                  <c:v>96</c:v>
                </c:pt>
                <c:pt idx="85">
                  <c:v>86</c:v>
                </c:pt>
                <c:pt idx="86">
                  <c:v>90</c:v>
                </c:pt>
                <c:pt idx="87">
                  <c:v>77</c:v>
                </c:pt>
                <c:pt idx="88">
                  <c:v>67</c:v>
                </c:pt>
                <c:pt idx="89">
                  <c:v>62</c:v>
                </c:pt>
                <c:pt idx="90">
                  <c:v>67</c:v>
                </c:pt>
                <c:pt idx="91">
                  <c:v>81</c:v>
                </c:pt>
                <c:pt idx="92">
                  <c:v>58</c:v>
                </c:pt>
                <c:pt idx="93">
                  <c:v>71</c:v>
                </c:pt>
                <c:pt idx="94">
                  <c:v>73</c:v>
                </c:pt>
                <c:pt idx="95">
                  <c:v>63</c:v>
                </c:pt>
                <c:pt idx="96">
                  <c:v>48</c:v>
                </c:pt>
                <c:pt idx="97">
                  <c:v>50</c:v>
                </c:pt>
                <c:pt idx="98">
                  <c:v>39</c:v>
                </c:pt>
                <c:pt idx="99">
                  <c:v>53</c:v>
                </c:pt>
                <c:pt idx="100">
                  <c:v>41</c:v>
                </c:pt>
                <c:pt idx="101">
                  <c:v>42</c:v>
                </c:pt>
                <c:pt idx="102">
                  <c:v>34</c:v>
                </c:pt>
                <c:pt idx="103">
                  <c:v>63</c:v>
                </c:pt>
                <c:pt idx="104">
                  <c:v>41</c:v>
                </c:pt>
                <c:pt idx="105">
                  <c:v>62</c:v>
                </c:pt>
                <c:pt idx="106">
                  <c:v>44</c:v>
                </c:pt>
                <c:pt idx="107">
                  <c:v>42</c:v>
                </c:pt>
                <c:pt idx="108">
                  <c:v>45</c:v>
                </c:pt>
                <c:pt idx="109">
                  <c:v>41</c:v>
                </c:pt>
                <c:pt idx="110">
                  <c:v>27</c:v>
                </c:pt>
                <c:pt idx="111">
                  <c:v>38</c:v>
                </c:pt>
                <c:pt idx="112">
                  <c:v>28</c:v>
                </c:pt>
                <c:pt idx="113">
                  <c:v>32</c:v>
                </c:pt>
                <c:pt idx="114">
                  <c:v>42</c:v>
                </c:pt>
                <c:pt idx="115">
                  <c:v>26</c:v>
                </c:pt>
                <c:pt idx="116">
                  <c:v>34</c:v>
                </c:pt>
                <c:pt idx="117">
                  <c:v>26</c:v>
                </c:pt>
                <c:pt idx="118">
                  <c:v>38</c:v>
                </c:pt>
                <c:pt idx="119">
                  <c:v>33</c:v>
                </c:pt>
                <c:pt idx="120">
                  <c:v>25</c:v>
                </c:pt>
                <c:pt idx="121">
                  <c:v>21</c:v>
                </c:pt>
                <c:pt idx="122">
                  <c:v>24</c:v>
                </c:pt>
                <c:pt idx="123">
                  <c:v>23</c:v>
                </c:pt>
                <c:pt idx="124">
                  <c:v>25</c:v>
                </c:pt>
                <c:pt idx="125">
                  <c:v>30</c:v>
                </c:pt>
                <c:pt idx="126">
                  <c:v>44</c:v>
                </c:pt>
                <c:pt idx="127">
                  <c:v>32</c:v>
                </c:pt>
                <c:pt idx="128">
                  <c:v>32</c:v>
                </c:pt>
                <c:pt idx="129">
                  <c:v>33</c:v>
                </c:pt>
                <c:pt idx="130">
                  <c:v>23</c:v>
                </c:pt>
                <c:pt idx="131">
                  <c:v>29</c:v>
                </c:pt>
                <c:pt idx="132">
                  <c:v>26</c:v>
                </c:pt>
                <c:pt idx="133">
                  <c:v>32</c:v>
                </c:pt>
                <c:pt idx="134">
                  <c:v>28</c:v>
                </c:pt>
                <c:pt idx="135">
                  <c:v>20</c:v>
                </c:pt>
                <c:pt idx="136">
                  <c:v>28</c:v>
                </c:pt>
                <c:pt idx="137">
                  <c:v>30</c:v>
                </c:pt>
                <c:pt idx="138">
                  <c:v>22</c:v>
                </c:pt>
                <c:pt idx="139">
                  <c:v>21</c:v>
                </c:pt>
                <c:pt idx="140">
                  <c:v>14</c:v>
                </c:pt>
                <c:pt idx="141">
                  <c:v>12</c:v>
                </c:pt>
                <c:pt idx="142">
                  <c:v>16</c:v>
                </c:pt>
                <c:pt idx="143">
                  <c:v>15</c:v>
                </c:pt>
                <c:pt idx="144">
                  <c:v>24</c:v>
                </c:pt>
                <c:pt idx="145">
                  <c:v>21</c:v>
                </c:pt>
                <c:pt idx="146">
                  <c:v>15</c:v>
                </c:pt>
                <c:pt idx="147">
                  <c:v>19</c:v>
                </c:pt>
                <c:pt idx="148">
                  <c:v>18</c:v>
                </c:pt>
                <c:pt idx="149">
                  <c:v>18</c:v>
                </c:pt>
                <c:pt idx="150">
                  <c:v>13</c:v>
                </c:pt>
                <c:pt idx="15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17-4C00-82E2-9EDA6B5E6B33}"/>
            </c:ext>
          </c:extLst>
        </c:ser>
        <c:ser>
          <c:idx val="1"/>
          <c:order val="1"/>
          <c:tx>
            <c:strRef>
              <c:f>'graph corona vs test'!$C$3</c:f>
              <c:strCache>
                <c:ptCount val="1"/>
                <c:pt idx="0">
                  <c:v>Corona: (Arunachal Pradesh)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</c:v>
                </c:pt>
                <c:pt idx="22">
                  <c:v>0</c:v>
                </c:pt>
                <c:pt idx="23">
                  <c:v>3</c:v>
                </c:pt>
                <c:pt idx="24">
                  <c:v>3</c:v>
                </c:pt>
                <c:pt idx="25">
                  <c:v>3</c:v>
                </c:pt>
                <c:pt idx="26">
                  <c:v>0</c:v>
                </c:pt>
                <c:pt idx="27">
                  <c:v>4</c:v>
                </c:pt>
                <c:pt idx="28">
                  <c:v>0</c:v>
                </c:pt>
                <c:pt idx="29">
                  <c:v>9</c:v>
                </c:pt>
                <c:pt idx="30">
                  <c:v>6</c:v>
                </c:pt>
                <c:pt idx="31">
                  <c:v>7</c:v>
                </c:pt>
                <c:pt idx="32">
                  <c:v>11</c:v>
                </c:pt>
                <c:pt idx="33">
                  <c:v>9</c:v>
                </c:pt>
                <c:pt idx="34">
                  <c:v>6</c:v>
                </c:pt>
                <c:pt idx="35">
                  <c:v>8</c:v>
                </c:pt>
                <c:pt idx="36">
                  <c:v>6</c:v>
                </c:pt>
                <c:pt idx="37">
                  <c:v>3</c:v>
                </c:pt>
                <c:pt idx="38">
                  <c:v>6</c:v>
                </c:pt>
                <c:pt idx="39">
                  <c:v>5</c:v>
                </c:pt>
                <c:pt idx="40">
                  <c:v>3</c:v>
                </c:pt>
                <c:pt idx="41">
                  <c:v>0</c:v>
                </c:pt>
                <c:pt idx="42">
                  <c:v>3</c:v>
                </c:pt>
                <c:pt idx="43">
                  <c:v>3</c:v>
                </c:pt>
                <c:pt idx="44">
                  <c:v>6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</c:v>
                </c:pt>
                <c:pt idx="52">
                  <c:v>3</c:v>
                </c:pt>
                <c:pt idx="53">
                  <c:v>0</c:v>
                </c:pt>
                <c:pt idx="54">
                  <c:v>3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3</c:v>
                </c:pt>
                <c:pt idx="62">
                  <c:v>6</c:v>
                </c:pt>
                <c:pt idx="63">
                  <c:v>6</c:v>
                </c:pt>
                <c:pt idx="64">
                  <c:v>6</c:v>
                </c:pt>
                <c:pt idx="65">
                  <c:v>13</c:v>
                </c:pt>
                <c:pt idx="66">
                  <c:v>18</c:v>
                </c:pt>
                <c:pt idx="67">
                  <c:v>9</c:v>
                </c:pt>
                <c:pt idx="68">
                  <c:v>4</c:v>
                </c:pt>
                <c:pt idx="69">
                  <c:v>10</c:v>
                </c:pt>
                <c:pt idx="70">
                  <c:v>3</c:v>
                </c:pt>
                <c:pt idx="71">
                  <c:v>9</c:v>
                </c:pt>
                <c:pt idx="72">
                  <c:v>8</c:v>
                </c:pt>
                <c:pt idx="73">
                  <c:v>3</c:v>
                </c:pt>
                <c:pt idx="74">
                  <c:v>12</c:v>
                </c:pt>
                <c:pt idx="75">
                  <c:v>23</c:v>
                </c:pt>
                <c:pt idx="76">
                  <c:v>21</c:v>
                </c:pt>
                <c:pt idx="77">
                  <c:v>32</c:v>
                </c:pt>
                <c:pt idx="78">
                  <c:v>28</c:v>
                </c:pt>
                <c:pt idx="79">
                  <c:v>32</c:v>
                </c:pt>
                <c:pt idx="80">
                  <c:v>48</c:v>
                </c:pt>
                <c:pt idx="81">
                  <c:v>49</c:v>
                </c:pt>
                <c:pt idx="82">
                  <c:v>47</c:v>
                </c:pt>
                <c:pt idx="83">
                  <c:v>70</c:v>
                </c:pt>
                <c:pt idx="84">
                  <c:v>54</c:v>
                </c:pt>
                <c:pt idx="85">
                  <c:v>50</c:v>
                </c:pt>
                <c:pt idx="86">
                  <c:v>47</c:v>
                </c:pt>
                <c:pt idx="87">
                  <c:v>45</c:v>
                </c:pt>
                <c:pt idx="88">
                  <c:v>40</c:v>
                </c:pt>
                <c:pt idx="89">
                  <c:v>23</c:v>
                </c:pt>
                <c:pt idx="90">
                  <c:v>43</c:v>
                </c:pt>
                <c:pt idx="91">
                  <c:v>38</c:v>
                </c:pt>
                <c:pt idx="92">
                  <c:v>50</c:v>
                </c:pt>
                <c:pt idx="93">
                  <c:v>24</c:v>
                </c:pt>
                <c:pt idx="94">
                  <c:v>38</c:v>
                </c:pt>
                <c:pt idx="95">
                  <c:v>31</c:v>
                </c:pt>
                <c:pt idx="96">
                  <c:v>21</c:v>
                </c:pt>
                <c:pt idx="97">
                  <c:v>17</c:v>
                </c:pt>
                <c:pt idx="98">
                  <c:v>24</c:v>
                </c:pt>
                <c:pt idx="99">
                  <c:v>23</c:v>
                </c:pt>
                <c:pt idx="100">
                  <c:v>26</c:v>
                </c:pt>
                <c:pt idx="101">
                  <c:v>26</c:v>
                </c:pt>
                <c:pt idx="102">
                  <c:v>17</c:v>
                </c:pt>
                <c:pt idx="103">
                  <c:v>19</c:v>
                </c:pt>
                <c:pt idx="104">
                  <c:v>13</c:v>
                </c:pt>
                <c:pt idx="105">
                  <c:v>29</c:v>
                </c:pt>
                <c:pt idx="106">
                  <c:v>11</c:v>
                </c:pt>
                <c:pt idx="107">
                  <c:v>17</c:v>
                </c:pt>
                <c:pt idx="108">
                  <c:v>20</c:v>
                </c:pt>
                <c:pt idx="109">
                  <c:v>10</c:v>
                </c:pt>
                <c:pt idx="110">
                  <c:v>18</c:v>
                </c:pt>
                <c:pt idx="111">
                  <c:v>10</c:v>
                </c:pt>
                <c:pt idx="112">
                  <c:v>18</c:v>
                </c:pt>
                <c:pt idx="113">
                  <c:v>15</c:v>
                </c:pt>
                <c:pt idx="114">
                  <c:v>14</c:v>
                </c:pt>
                <c:pt idx="115">
                  <c:v>16</c:v>
                </c:pt>
                <c:pt idx="116">
                  <c:v>18</c:v>
                </c:pt>
                <c:pt idx="117">
                  <c:v>20</c:v>
                </c:pt>
                <c:pt idx="118">
                  <c:v>19</c:v>
                </c:pt>
                <c:pt idx="119">
                  <c:v>14</c:v>
                </c:pt>
                <c:pt idx="120">
                  <c:v>11</c:v>
                </c:pt>
                <c:pt idx="121">
                  <c:v>22</c:v>
                </c:pt>
                <c:pt idx="122">
                  <c:v>22</c:v>
                </c:pt>
                <c:pt idx="123">
                  <c:v>12</c:v>
                </c:pt>
                <c:pt idx="124">
                  <c:v>10</c:v>
                </c:pt>
                <c:pt idx="125">
                  <c:v>15</c:v>
                </c:pt>
                <c:pt idx="126">
                  <c:v>15</c:v>
                </c:pt>
                <c:pt idx="127">
                  <c:v>16</c:v>
                </c:pt>
                <c:pt idx="128">
                  <c:v>19</c:v>
                </c:pt>
                <c:pt idx="129">
                  <c:v>20</c:v>
                </c:pt>
                <c:pt idx="130">
                  <c:v>18</c:v>
                </c:pt>
                <c:pt idx="131">
                  <c:v>17</c:v>
                </c:pt>
                <c:pt idx="132">
                  <c:v>15</c:v>
                </c:pt>
                <c:pt idx="133">
                  <c:v>16</c:v>
                </c:pt>
                <c:pt idx="134">
                  <c:v>16</c:v>
                </c:pt>
                <c:pt idx="135">
                  <c:v>10</c:v>
                </c:pt>
                <c:pt idx="136">
                  <c:v>18</c:v>
                </c:pt>
                <c:pt idx="137">
                  <c:v>19</c:v>
                </c:pt>
                <c:pt idx="138">
                  <c:v>11</c:v>
                </c:pt>
                <c:pt idx="139">
                  <c:v>19</c:v>
                </c:pt>
                <c:pt idx="140">
                  <c:v>8</c:v>
                </c:pt>
                <c:pt idx="141">
                  <c:v>12</c:v>
                </c:pt>
                <c:pt idx="142">
                  <c:v>11</c:v>
                </c:pt>
                <c:pt idx="143">
                  <c:v>13</c:v>
                </c:pt>
                <c:pt idx="144">
                  <c:v>20</c:v>
                </c:pt>
                <c:pt idx="145">
                  <c:v>15</c:v>
                </c:pt>
                <c:pt idx="146">
                  <c:v>15</c:v>
                </c:pt>
                <c:pt idx="147">
                  <c:v>13</c:v>
                </c:pt>
                <c:pt idx="148">
                  <c:v>12</c:v>
                </c:pt>
                <c:pt idx="149">
                  <c:v>11</c:v>
                </c:pt>
                <c:pt idx="150">
                  <c:v>14</c:v>
                </c:pt>
                <c:pt idx="1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17-4C00-82E2-9EDA6B5E6B33}"/>
            </c:ext>
          </c:extLst>
        </c:ser>
        <c:ser>
          <c:idx val="2"/>
          <c:order val="2"/>
          <c:tx>
            <c:strRef>
              <c:f>'graph corona vs test'!$D$3</c:f>
              <c:strCache>
                <c:ptCount val="1"/>
                <c:pt idx="0">
                  <c:v>Covid 19: (Arunachal Pradesh)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5</c:v>
                </c:pt>
                <c:pt idx="76">
                  <c:v>7</c:v>
                </c:pt>
                <c:pt idx="77">
                  <c:v>6</c:v>
                </c:pt>
                <c:pt idx="78">
                  <c:v>4</c:v>
                </c:pt>
                <c:pt idx="79">
                  <c:v>6</c:v>
                </c:pt>
                <c:pt idx="80">
                  <c:v>11</c:v>
                </c:pt>
                <c:pt idx="81">
                  <c:v>10</c:v>
                </c:pt>
                <c:pt idx="82">
                  <c:v>11</c:v>
                </c:pt>
                <c:pt idx="83">
                  <c:v>11</c:v>
                </c:pt>
                <c:pt idx="84">
                  <c:v>15</c:v>
                </c:pt>
                <c:pt idx="85">
                  <c:v>8</c:v>
                </c:pt>
                <c:pt idx="86">
                  <c:v>19</c:v>
                </c:pt>
                <c:pt idx="87">
                  <c:v>11</c:v>
                </c:pt>
                <c:pt idx="88">
                  <c:v>27</c:v>
                </c:pt>
                <c:pt idx="89">
                  <c:v>12</c:v>
                </c:pt>
                <c:pt idx="90">
                  <c:v>22</c:v>
                </c:pt>
                <c:pt idx="91">
                  <c:v>31</c:v>
                </c:pt>
                <c:pt idx="92">
                  <c:v>24</c:v>
                </c:pt>
                <c:pt idx="93">
                  <c:v>13</c:v>
                </c:pt>
                <c:pt idx="94">
                  <c:v>18</c:v>
                </c:pt>
                <c:pt idx="95">
                  <c:v>12</c:v>
                </c:pt>
                <c:pt idx="96">
                  <c:v>15</c:v>
                </c:pt>
                <c:pt idx="97">
                  <c:v>15</c:v>
                </c:pt>
                <c:pt idx="98">
                  <c:v>14</c:v>
                </c:pt>
                <c:pt idx="99">
                  <c:v>13</c:v>
                </c:pt>
                <c:pt idx="100">
                  <c:v>12</c:v>
                </c:pt>
                <c:pt idx="101">
                  <c:v>15</c:v>
                </c:pt>
                <c:pt idx="102">
                  <c:v>15</c:v>
                </c:pt>
                <c:pt idx="103">
                  <c:v>13</c:v>
                </c:pt>
                <c:pt idx="104">
                  <c:v>19</c:v>
                </c:pt>
                <c:pt idx="105">
                  <c:v>17</c:v>
                </c:pt>
                <c:pt idx="106">
                  <c:v>14</c:v>
                </c:pt>
                <c:pt idx="107">
                  <c:v>15</c:v>
                </c:pt>
                <c:pt idx="108">
                  <c:v>13</c:v>
                </c:pt>
                <c:pt idx="109">
                  <c:v>17</c:v>
                </c:pt>
                <c:pt idx="110">
                  <c:v>14</c:v>
                </c:pt>
                <c:pt idx="111">
                  <c:v>12</c:v>
                </c:pt>
                <c:pt idx="112">
                  <c:v>14</c:v>
                </c:pt>
                <c:pt idx="113">
                  <c:v>11</c:v>
                </c:pt>
                <c:pt idx="114">
                  <c:v>9</c:v>
                </c:pt>
                <c:pt idx="115">
                  <c:v>10</c:v>
                </c:pt>
                <c:pt idx="116">
                  <c:v>10</c:v>
                </c:pt>
                <c:pt idx="117">
                  <c:v>8</c:v>
                </c:pt>
                <c:pt idx="118">
                  <c:v>9</c:v>
                </c:pt>
                <c:pt idx="119">
                  <c:v>11</c:v>
                </c:pt>
                <c:pt idx="120">
                  <c:v>14</c:v>
                </c:pt>
                <c:pt idx="121">
                  <c:v>15</c:v>
                </c:pt>
                <c:pt idx="122">
                  <c:v>9</c:v>
                </c:pt>
                <c:pt idx="123">
                  <c:v>6</c:v>
                </c:pt>
                <c:pt idx="124">
                  <c:v>9</c:v>
                </c:pt>
                <c:pt idx="125">
                  <c:v>13</c:v>
                </c:pt>
                <c:pt idx="126">
                  <c:v>9</c:v>
                </c:pt>
                <c:pt idx="127">
                  <c:v>12</c:v>
                </c:pt>
                <c:pt idx="128">
                  <c:v>12</c:v>
                </c:pt>
                <c:pt idx="129">
                  <c:v>10</c:v>
                </c:pt>
                <c:pt idx="130">
                  <c:v>11</c:v>
                </c:pt>
                <c:pt idx="131">
                  <c:v>11</c:v>
                </c:pt>
                <c:pt idx="132">
                  <c:v>10</c:v>
                </c:pt>
                <c:pt idx="133">
                  <c:v>16</c:v>
                </c:pt>
                <c:pt idx="134">
                  <c:v>13</c:v>
                </c:pt>
                <c:pt idx="135">
                  <c:v>7</c:v>
                </c:pt>
                <c:pt idx="136">
                  <c:v>21</c:v>
                </c:pt>
                <c:pt idx="137">
                  <c:v>13</c:v>
                </c:pt>
                <c:pt idx="138">
                  <c:v>14</c:v>
                </c:pt>
                <c:pt idx="139">
                  <c:v>12</c:v>
                </c:pt>
                <c:pt idx="140">
                  <c:v>19</c:v>
                </c:pt>
                <c:pt idx="141">
                  <c:v>12</c:v>
                </c:pt>
                <c:pt idx="142">
                  <c:v>7</c:v>
                </c:pt>
                <c:pt idx="143">
                  <c:v>13</c:v>
                </c:pt>
                <c:pt idx="144">
                  <c:v>29</c:v>
                </c:pt>
                <c:pt idx="145">
                  <c:v>17</c:v>
                </c:pt>
                <c:pt idx="146">
                  <c:v>11</c:v>
                </c:pt>
                <c:pt idx="147">
                  <c:v>15</c:v>
                </c:pt>
                <c:pt idx="148">
                  <c:v>11</c:v>
                </c:pt>
                <c:pt idx="149">
                  <c:v>13</c:v>
                </c:pt>
                <c:pt idx="150">
                  <c:v>19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17-4C00-82E2-9EDA6B5E6B33}"/>
            </c:ext>
          </c:extLst>
        </c:ser>
        <c:ser>
          <c:idx val="3"/>
          <c:order val="3"/>
          <c:tx>
            <c:strRef>
              <c:f>'graph corona vs test'!$E$3</c:f>
              <c:strCache>
                <c:ptCount val="1"/>
                <c:pt idx="0">
                  <c:v>Covid: (Arunachal Pradesh)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3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</c:v>
                </c:pt>
                <c:pt idx="65">
                  <c:v>0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5</c:v>
                </c:pt>
                <c:pt idx="76">
                  <c:v>8</c:v>
                </c:pt>
                <c:pt idx="77">
                  <c:v>7</c:v>
                </c:pt>
                <c:pt idx="78">
                  <c:v>6</c:v>
                </c:pt>
                <c:pt idx="79">
                  <c:v>8</c:v>
                </c:pt>
                <c:pt idx="80">
                  <c:v>11</c:v>
                </c:pt>
                <c:pt idx="81">
                  <c:v>14</c:v>
                </c:pt>
                <c:pt idx="82">
                  <c:v>12</c:v>
                </c:pt>
                <c:pt idx="83">
                  <c:v>13</c:v>
                </c:pt>
                <c:pt idx="84">
                  <c:v>22</c:v>
                </c:pt>
                <c:pt idx="85">
                  <c:v>11</c:v>
                </c:pt>
                <c:pt idx="86">
                  <c:v>23</c:v>
                </c:pt>
                <c:pt idx="87">
                  <c:v>16</c:v>
                </c:pt>
                <c:pt idx="88">
                  <c:v>31</c:v>
                </c:pt>
                <c:pt idx="89">
                  <c:v>15</c:v>
                </c:pt>
                <c:pt idx="90">
                  <c:v>28</c:v>
                </c:pt>
                <c:pt idx="91">
                  <c:v>37</c:v>
                </c:pt>
                <c:pt idx="92">
                  <c:v>31</c:v>
                </c:pt>
                <c:pt idx="93">
                  <c:v>18</c:v>
                </c:pt>
                <c:pt idx="94">
                  <c:v>21</c:v>
                </c:pt>
                <c:pt idx="95">
                  <c:v>16</c:v>
                </c:pt>
                <c:pt idx="96">
                  <c:v>18</c:v>
                </c:pt>
                <c:pt idx="97">
                  <c:v>17</c:v>
                </c:pt>
                <c:pt idx="98">
                  <c:v>19</c:v>
                </c:pt>
                <c:pt idx="99">
                  <c:v>16</c:v>
                </c:pt>
                <c:pt idx="100">
                  <c:v>12</c:v>
                </c:pt>
                <c:pt idx="101">
                  <c:v>23</c:v>
                </c:pt>
                <c:pt idx="102">
                  <c:v>17</c:v>
                </c:pt>
                <c:pt idx="103">
                  <c:v>14</c:v>
                </c:pt>
                <c:pt idx="104">
                  <c:v>25</c:v>
                </c:pt>
                <c:pt idx="105">
                  <c:v>21</c:v>
                </c:pt>
                <c:pt idx="106">
                  <c:v>17</c:v>
                </c:pt>
                <c:pt idx="107">
                  <c:v>16</c:v>
                </c:pt>
                <c:pt idx="108">
                  <c:v>13</c:v>
                </c:pt>
                <c:pt idx="109">
                  <c:v>20</c:v>
                </c:pt>
                <c:pt idx="110">
                  <c:v>16</c:v>
                </c:pt>
                <c:pt idx="111">
                  <c:v>14</c:v>
                </c:pt>
                <c:pt idx="112">
                  <c:v>18</c:v>
                </c:pt>
                <c:pt idx="113">
                  <c:v>11</c:v>
                </c:pt>
                <c:pt idx="114">
                  <c:v>12</c:v>
                </c:pt>
                <c:pt idx="115">
                  <c:v>15</c:v>
                </c:pt>
                <c:pt idx="116">
                  <c:v>13</c:v>
                </c:pt>
                <c:pt idx="117">
                  <c:v>12</c:v>
                </c:pt>
                <c:pt idx="118">
                  <c:v>11</c:v>
                </c:pt>
                <c:pt idx="119">
                  <c:v>13</c:v>
                </c:pt>
                <c:pt idx="120">
                  <c:v>16</c:v>
                </c:pt>
                <c:pt idx="121">
                  <c:v>13</c:v>
                </c:pt>
                <c:pt idx="122">
                  <c:v>12</c:v>
                </c:pt>
                <c:pt idx="123">
                  <c:v>7</c:v>
                </c:pt>
                <c:pt idx="124">
                  <c:v>12</c:v>
                </c:pt>
                <c:pt idx="125">
                  <c:v>18</c:v>
                </c:pt>
                <c:pt idx="126">
                  <c:v>18</c:v>
                </c:pt>
                <c:pt idx="127">
                  <c:v>15</c:v>
                </c:pt>
                <c:pt idx="128">
                  <c:v>14</c:v>
                </c:pt>
                <c:pt idx="129">
                  <c:v>13</c:v>
                </c:pt>
                <c:pt idx="130">
                  <c:v>12</c:v>
                </c:pt>
                <c:pt idx="131">
                  <c:v>13</c:v>
                </c:pt>
                <c:pt idx="132">
                  <c:v>11</c:v>
                </c:pt>
                <c:pt idx="133">
                  <c:v>19</c:v>
                </c:pt>
                <c:pt idx="134">
                  <c:v>14</c:v>
                </c:pt>
                <c:pt idx="135">
                  <c:v>10</c:v>
                </c:pt>
                <c:pt idx="136">
                  <c:v>25</c:v>
                </c:pt>
                <c:pt idx="137">
                  <c:v>16</c:v>
                </c:pt>
                <c:pt idx="138">
                  <c:v>14</c:v>
                </c:pt>
                <c:pt idx="139">
                  <c:v>15</c:v>
                </c:pt>
                <c:pt idx="140">
                  <c:v>25</c:v>
                </c:pt>
                <c:pt idx="141">
                  <c:v>16</c:v>
                </c:pt>
                <c:pt idx="142">
                  <c:v>10</c:v>
                </c:pt>
                <c:pt idx="143">
                  <c:v>13</c:v>
                </c:pt>
                <c:pt idx="144">
                  <c:v>35</c:v>
                </c:pt>
                <c:pt idx="145">
                  <c:v>25</c:v>
                </c:pt>
                <c:pt idx="146">
                  <c:v>13</c:v>
                </c:pt>
                <c:pt idx="147">
                  <c:v>18</c:v>
                </c:pt>
                <c:pt idx="148">
                  <c:v>19</c:v>
                </c:pt>
                <c:pt idx="149">
                  <c:v>17</c:v>
                </c:pt>
                <c:pt idx="150">
                  <c:v>24</c:v>
                </c:pt>
                <c:pt idx="151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17-4C00-82E2-9EDA6B5E6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770368"/>
        <c:axId val="101771904"/>
      </c:lineChart>
      <c:dateAx>
        <c:axId val="10177036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1904"/>
        <c:crosses val="autoZero"/>
        <c:auto val="1"/>
        <c:lblOffset val="100"/>
        <c:baseTimeUnit val="days"/>
      </c:dateAx>
      <c:valAx>
        <c:axId val="10177190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0368"/>
        <c:crosses val="autoZero"/>
        <c:crossBetween val="between"/>
      </c:valAx>
      <c:valAx>
        <c:axId val="1014542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>
                <a:alpha val="99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0188E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455744"/>
        <c:crosses val="max"/>
        <c:crossBetween val="between"/>
      </c:valAx>
      <c:dateAx>
        <c:axId val="10145574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0145420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tests'!$D$3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2621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6420</c:v>
                </c:pt>
                <c:pt idx="98">
                  <c:v>0</c:v>
                </c:pt>
                <c:pt idx="99">
                  <c:v>927</c:v>
                </c:pt>
                <c:pt idx="100">
                  <c:v>1093</c:v>
                </c:pt>
                <c:pt idx="101">
                  <c:v>648</c:v>
                </c:pt>
                <c:pt idx="102">
                  <c:v>2327</c:v>
                </c:pt>
                <c:pt idx="103">
                  <c:v>996</c:v>
                </c:pt>
                <c:pt idx="104">
                  <c:v>1250</c:v>
                </c:pt>
                <c:pt idx="105">
                  <c:v>323</c:v>
                </c:pt>
                <c:pt idx="106">
                  <c:v>2179</c:v>
                </c:pt>
                <c:pt idx="107">
                  <c:v>2625</c:v>
                </c:pt>
                <c:pt idx="108">
                  <c:v>874</c:v>
                </c:pt>
                <c:pt idx="109">
                  <c:v>2104</c:v>
                </c:pt>
                <c:pt idx="110">
                  <c:v>1513</c:v>
                </c:pt>
                <c:pt idx="111">
                  <c:v>727</c:v>
                </c:pt>
                <c:pt idx="112">
                  <c:v>1682</c:v>
                </c:pt>
                <c:pt idx="113">
                  <c:v>2251</c:v>
                </c:pt>
                <c:pt idx="114">
                  <c:v>3112</c:v>
                </c:pt>
                <c:pt idx="115">
                  <c:v>1847</c:v>
                </c:pt>
                <c:pt idx="116">
                  <c:v>2094</c:v>
                </c:pt>
                <c:pt idx="117">
                  <c:v>2298</c:v>
                </c:pt>
                <c:pt idx="118">
                  <c:v>3459</c:v>
                </c:pt>
                <c:pt idx="119">
                  <c:v>3855</c:v>
                </c:pt>
                <c:pt idx="120">
                  <c:v>0</c:v>
                </c:pt>
                <c:pt idx="121">
                  <c:v>0</c:v>
                </c:pt>
                <c:pt idx="122">
                  <c:v>10985</c:v>
                </c:pt>
                <c:pt idx="123">
                  <c:v>3026</c:v>
                </c:pt>
                <c:pt idx="124">
                  <c:v>3862</c:v>
                </c:pt>
                <c:pt idx="125">
                  <c:v>3744</c:v>
                </c:pt>
                <c:pt idx="126">
                  <c:v>4082</c:v>
                </c:pt>
                <c:pt idx="127">
                  <c:v>5300</c:v>
                </c:pt>
                <c:pt idx="128">
                  <c:v>4133</c:v>
                </c:pt>
                <c:pt idx="129">
                  <c:v>2859</c:v>
                </c:pt>
                <c:pt idx="130">
                  <c:v>9584</c:v>
                </c:pt>
                <c:pt idx="131">
                  <c:v>3868</c:v>
                </c:pt>
                <c:pt idx="132">
                  <c:v>8431</c:v>
                </c:pt>
                <c:pt idx="133">
                  <c:v>7236</c:v>
                </c:pt>
                <c:pt idx="134">
                  <c:v>6391</c:v>
                </c:pt>
                <c:pt idx="135">
                  <c:v>5453</c:v>
                </c:pt>
                <c:pt idx="136">
                  <c:v>5656</c:v>
                </c:pt>
                <c:pt idx="137">
                  <c:v>4946</c:v>
                </c:pt>
                <c:pt idx="138">
                  <c:v>3936</c:v>
                </c:pt>
                <c:pt idx="139">
                  <c:v>6127</c:v>
                </c:pt>
                <c:pt idx="140">
                  <c:v>4428</c:v>
                </c:pt>
                <c:pt idx="141">
                  <c:v>4103</c:v>
                </c:pt>
                <c:pt idx="142">
                  <c:v>5870</c:v>
                </c:pt>
                <c:pt idx="143">
                  <c:v>4792</c:v>
                </c:pt>
                <c:pt idx="144">
                  <c:v>4826</c:v>
                </c:pt>
                <c:pt idx="145">
                  <c:v>4596</c:v>
                </c:pt>
                <c:pt idx="146">
                  <c:v>4110</c:v>
                </c:pt>
                <c:pt idx="147">
                  <c:v>5783</c:v>
                </c:pt>
                <c:pt idx="148">
                  <c:v>7615</c:v>
                </c:pt>
                <c:pt idx="149">
                  <c:v>7649</c:v>
                </c:pt>
                <c:pt idx="150">
                  <c:v>7113</c:v>
                </c:pt>
                <c:pt idx="151">
                  <c:v>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26-4BC5-BB1A-B211C8B15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85973624"/>
        <c:axId val="585969688"/>
      </c:barChart>
      <c:lineChart>
        <c:grouping val="standard"/>
        <c:varyColors val="0"/>
        <c:ser>
          <c:idx val="0"/>
          <c:order val="0"/>
          <c:tx>
            <c:strRef>
              <c:f>'graph symptoms vs tests'!$B$3</c:f>
              <c:strCache>
                <c:ptCount val="1"/>
                <c:pt idx="0">
                  <c:v>Fever: (Delhi)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tests'!$B$4:$B$155</c:f>
              <c:numCache>
                <c:formatCode>General</c:formatCode>
                <c:ptCount val="152"/>
                <c:pt idx="0">
                  <c:v>14</c:v>
                </c:pt>
                <c:pt idx="1">
                  <c:v>17</c:v>
                </c:pt>
                <c:pt idx="2">
                  <c:v>12</c:v>
                </c:pt>
                <c:pt idx="3">
                  <c:v>20</c:v>
                </c:pt>
                <c:pt idx="4">
                  <c:v>20</c:v>
                </c:pt>
                <c:pt idx="5">
                  <c:v>18</c:v>
                </c:pt>
                <c:pt idx="6">
                  <c:v>16</c:v>
                </c:pt>
                <c:pt idx="7">
                  <c:v>16</c:v>
                </c:pt>
                <c:pt idx="8">
                  <c:v>19</c:v>
                </c:pt>
                <c:pt idx="9">
                  <c:v>19</c:v>
                </c:pt>
                <c:pt idx="10">
                  <c:v>14</c:v>
                </c:pt>
                <c:pt idx="11">
                  <c:v>14</c:v>
                </c:pt>
                <c:pt idx="12">
                  <c:v>20</c:v>
                </c:pt>
                <c:pt idx="13">
                  <c:v>20</c:v>
                </c:pt>
                <c:pt idx="14">
                  <c:v>23</c:v>
                </c:pt>
                <c:pt idx="15">
                  <c:v>21</c:v>
                </c:pt>
                <c:pt idx="16">
                  <c:v>11</c:v>
                </c:pt>
                <c:pt idx="17">
                  <c:v>13</c:v>
                </c:pt>
                <c:pt idx="18">
                  <c:v>21</c:v>
                </c:pt>
                <c:pt idx="19">
                  <c:v>26</c:v>
                </c:pt>
                <c:pt idx="20">
                  <c:v>28</c:v>
                </c:pt>
                <c:pt idx="21">
                  <c:v>23</c:v>
                </c:pt>
                <c:pt idx="22">
                  <c:v>20</c:v>
                </c:pt>
                <c:pt idx="23">
                  <c:v>17</c:v>
                </c:pt>
                <c:pt idx="24">
                  <c:v>29</c:v>
                </c:pt>
                <c:pt idx="25">
                  <c:v>24</c:v>
                </c:pt>
                <c:pt idx="26">
                  <c:v>30</c:v>
                </c:pt>
                <c:pt idx="27">
                  <c:v>22</c:v>
                </c:pt>
                <c:pt idx="28">
                  <c:v>21</c:v>
                </c:pt>
                <c:pt idx="29">
                  <c:v>25</c:v>
                </c:pt>
                <c:pt idx="30">
                  <c:v>27</c:v>
                </c:pt>
                <c:pt idx="31">
                  <c:v>24</c:v>
                </c:pt>
                <c:pt idx="32">
                  <c:v>30</c:v>
                </c:pt>
                <c:pt idx="33">
                  <c:v>43</c:v>
                </c:pt>
                <c:pt idx="34">
                  <c:v>40</c:v>
                </c:pt>
                <c:pt idx="35">
                  <c:v>33</c:v>
                </c:pt>
                <c:pt idx="36">
                  <c:v>40</c:v>
                </c:pt>
                <c:pt idx="37">
                  <c:v>34</c:v>
                </c:pt>
                <c:pt idx="38">
                  <c:v>23</c:v>
                </c:pt>
                <c:pt idx="39">
                  <c:v>24</c:v>
                </c:pt>
                <c:pt idx="40">
                  <c:v>28</c:v>
                </c:pt>
                <c:pt idx="41">
                  <c:v>22</c:v>
                </c:pt>
                <c:pt idx="42">
                  <c:v>36</c:v>
                </c:pt>
                <c:pt idx="43">
                  <c:v>33</c:v>
                </c:pt>
                <c:pt idx="44">
                  <c:v>29</c:v>
                </c:pt>
                <c:pt idx="45">
                  <c:v>32</c:v>
                </c:pt>
                <c:pt idx="46">
                  <c:v>25</c:v>
                </c:pt>
                <c:pt idx="47">
                  <c:v>32</c:v>
                </c:pt>
                <c:pt idx="48">
                  <c:v>38</c:v>
                </c:pt>
                <c:pt idx="49">
                  <c:v>38</c:v>
                </c:pt>
                <c:pt idx="50">
                  <c:v>36</c:v>
                </c:pt>
                <c:pt idx="51">
                  <c:v>25</c:v>
                </c:pt>
                <c:pt idx="52">
                  <c:v>28</c:v>
                </c:pt>
                <c:pt idx="53">
                  <c:v>26</c:v>
                </c:pt>
                <c:pt idx="54">
                  <c:v>27</c:v>
                </c:pt>
                <c:pt idx="55">
                  <c:v>26</c:v>
                </c:pt>
                <c:pt idx="56">
                  <c:v>20</c:v>
                </c:pt>
                <c:pt idx="57">
                  <c:v>23</c:v>
                </c:pt>
                <c:pt idx="58">
                  <c:v>21</c:v>
                </c:pt>
                <c:pt idx="59">
                  <c:v>31</c:v>
                </c:pt>
                <c:pt idx="60">
                  <c:v>22</c:v>
                </c:pt>
                <c:pt idx="61">
                  <c:v>27</c:v>
                </c:pt>
                <c:pt idx="62">
                  <c:v>37</c:v>
                </c:pt>
                <c:pt idx="63">
                  <c:v>39</c:v>
                </c:pt>
                <c:pt idx="64">
                  <c:v>33</c:v>
                </c:pt>
                <c:pt idx="65">
                  <c:v>24</c:v>
                </c:pt>
                <c:pt idx="66">
                  <c:v>19</c:v>
                </c:pt>
                <c:pt idx="67">
                  <c:v>31</c:v>
                </c:pt>
                <c:pt idx="68">
                  <c:v>30</c:v>
                </c:pt>
                <c:pt idx="69">
                  <c:v>38</c:v>
                </c:pt>
                <c:pt idx="70">
                  <c:v>36</c:v>
                </c:pt>
                <c:pt idx="71">
                  <c:v>32</c:v>
                </c:pt>
                <c:pt idx="72">
                  <c:v>44</c:v>
                </c:pt>
                <c:pt idx="73">
                  <c:v>38</c:v>
                </c:pt>
                <c:pt idx="74">
                  <c:v>29</c:v>
                </c:pt>
                <c:pt idx="75">
                  <c:v>50</c:v>
                </c:pt>
                <c:pt idx="76">
                  <c:v>38</c:v>
                </c:pt>
                <c:pt idx="77">
                  <c:v>40</c:v>
                </c:pt>
                <c:pt idx="78">
                  <c:v>60</c:v>
                </c:pt>
                <c:pt idx="79">
                  <c:v>67</c:v>
                </c:pt>
                <c:pt idx="80">
                  <c:v>71</c:v>
                </c:pt>
                <c:pt idx="81">
                  <c:v>68</c:v>
                </c:pt>
                <c:pt idx="82">
                  <c:v>65</c:v>
                </c:pt>
                <c:pt idx="83">
                  <c:v>58</c:v>
                </c:pt>
                <c:pt idx="84">
                  <c:v>59</c:v>
                </c:pt>
                <c:pt idx="85">
                  <c:v>49</c:v>
                </c:pt>
                <c:pt idx="86">
                  <c:v>35</c:v>
                </c:pt>
                <c:pt idx="87">
                  <c:v>52</c:v>
                </c:pt>
                <c:pt idx="88">
                  <c:v>47</c:v>
                </c:pt>
                <c:pt idx="89">
                  <c:v>43</c:v>
                </c:pt>
                <c:pt idx="90">
                  <c:v>43</c:v>
                </c:pt>
                <c:pt idx="91">
                  <c:v>49</c:v>
                </c:pt>
                <c:pt idx="92">
                  <c:v>36</c:v>
                </c:pt>
                <c:pt idx="93">
                  <c:v>29</c:v>
                </c:pt>
                <c:pt idx="94">
                  <c:v>32</c:v>
                </c:pt>
                <c:pt idx="95">
                  <c:v>31</c:v>
                </c:pt>
                <c:pt idx="96">
                  <c:v>33</c:v>
                </c:pt>
                <c:pt idx="97">
                  <c:v>37</c:v>
                </c:pt>
                <c:pt idx="98">
                  <c:v>31</c:v>
                </c:pt>
                <c:pt idx="99">
                  <c:v>38</c:v>
                </c:pt>
                <c:pt idx="100">
                  <c:v>32</c:v>
                </c:pt>
                <c:pt idx="101">
                  <c:v>30</c:v>
                </c:pt>
                <c:pt idx="102">
                  <c:v>30</c:v>
                </c:pt>
                <c:pt idx="103">
                  <c:v>30</c:v>
                </c:pt>
                <c:pt idx="104">
                  <c:v>26</c:v>
                </c:pt>
                <c:pt idx="105">
                  <c:v>27</c:v>
                </c:pt>
                <c:pt idx="106">
                  <c:v>30</c:v>
                </c:pt>
                <c:pt idx="107">
                  <c:v>37</c:v>
                </c:pt>
                <c:pt idx="108">
                  <c:v>29</c:v>
                </c:pt>
                <c:pt idx="109">
                  <c:v>36</c:v>
                </c:pt>
                <c:pt idx="110">
                  <c:v>29</c:v>
                </c:pt>
                <c:pt idx="111">
                  <c:v>29</c:v>
                </c:pt>
                <c:pt idx="112">
                  <c:v>33</c:v>
                </c:pt>
                <c:pt idx="113">
                  <c:v>44</c:v>
                </c:pt>
                <c:pt idx="114">
                  <c:v>38</c:v>
                </c:pt>
                <c:pt idx="115">
                  <c:v>37</c:v>
                </c:pt>
                <c:pt idx="116">
                  <c:v>29</c:v>
                </c:pt>
                <c:pt idx="117">
                  <c:v>35</c:v>
                </c:pt>
                <c:pt idx="118">
                  <c:v>39</c:v>
                </c:pt>
                <c:pt idx="119">
                  <c:v>33</c:v>
                </c:pt>
                <c:pt idx="120">
                  <c:v>33</c:v>
                </c:pt>
                <c:pt idx="121">
                  <c:v>38</c:v>
                </c:pt>
                <c:pt idx="122">
                  <c:v>32</c:v>
                </c:pt>
                <c:pt idx="123">
                  <c:v>31</c:v>
                </c:pt>
                <c:pt idx="124">
                  <c:v>35</c:v>
                </c:pt>
                <c:pt idx="125">
                  <c:v>29</c:v>
                </c:pt>
                <c:pt idx="126">
                  <c:v>42</c:v>
                </c:pt>
                <c:pt idx="127">
                  <c:v>33</c:v>
                </c:pt>
                <c:pt idx="128">
                  <c:v>40</c:v>
                </c:pt>
                <c:pt idx="129">
                  <c:v>45</c:v>
                </c:pt>
                <c:pt idx="130">
                  <c:v>36</c:v>
                </c:pt>
                <c:pt idx="131">
                  <c:v>39</c:v>
                </c:pt>
                <c:pt idx="132">
                  <c:v>38</c:v>
                </c:pt>
                <c:pt idx="133">
                  <c:v>39</c:v>
                </c:pt>
                <c:pt idx="134">
                  <c:v>33</c:v>
                </c:pt>
                <c:pt idx="135">
                  <c:v>34</c:v>
                </c:pt>
                <c:pt idx="136">
                  <c:v>39</c:v>
                </c:pt>
                <c:pt idx="137">
                  <c:v>31</c:v>
                </c:pt>
                <c:pt idx="138">
                  <c:v>38</c:v>
                </c:pt>
                <c:pt idx="139">
                  <c:v>39</c:v>
                </c:pt>
                <c:pt idx="140">
                  <c:v>44</c:v>
                </c:pt>
                <c:pt idx="141">
                  <c:v>43</c:v>
                </c:pt>
                <c:pt idx="142">
                  <c:v>46</c:v>
                </c:pt>
                <c:pt idx="143">
                  <c:v>40</c:v>
                </c:pt>
                <c:pt idx="144">
                  <c:v>57</c:v>
                </c:pt>
                <c:pt idx="145">
                  <c:v>70</c:v>
                </c:pt>
                <c:pt idx="146">
                  <c:v>55</c:v>
                </c:pt>
                <c:pt idx="147">
                  <c:v>54</c:v>
                </c:pt>
                <c:pt idx="148">
                  <c:v>46</c:v>
                </c:pt>
                <c:pt idx="149">
                  <c:v>70</c:v>
                </c:pt>
                <c:pt idx="150">
                  <c:v>85</c:v>
                </c:pt>
                <c:pt idx="151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26-4BC5-BB1A-B211C8B15BC1}"/>
            </c:ext>
          </c:extLst>
        </c:ser>
        <c:ser>
          <c:idx val="1"/>
          <c:order val="1"/>
          <c:tx>
            <c:strRef>
              <c:f>'graph symptoms vs tests'!$C$3</c:f>
              <c:strCache>
                <c:ptCount val="1"/>
                <c:pt idx="0">
                  <c:v>Cough: (Delhi)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tests'!$C$4:$C$155</c:f>
              <c:numCache>
                <c:formatCode>General</c:formatCode>
                <c:ptCount val="152"/>
                <c:pt idx="0">
                  <c:v>22</c:v>
                </c:pt>
                <c:pt idx="1">
                  <c:v>31</c:v>
                </c:pt>
                <c:pt idx="2">
                  <c:v>18</c:v>
                </c:pt>
                <c:pt idx="3">
                  <c:v>22</c:v>
                </c:pt>
                <c:pt idx="4">
                  <c:v>29</c:v>
                </c:pt>
                <c:pt idx="5">
                  <c:v>25</c:v>
                </c:pt>
                <c:pt idx="6">
                  <c:v>18</c:v>
                </c:pt>
                <c:pt idx="7">
                  <c:v>26</c:v>
                </c:pt>
                <c:pt idx="8">
                  <c:v>25</c:v>
                </c:pt>
                <c:pt idx="9">
                  <c:v>30</c:v>
                </c:pt>
                <c:pt idx="10">
                  <c:v>44</c:v>
                </c:pt>
                <c:pt idx="11">
                  <c:v>26</c:v>
                </c:pt>
                <c:pt idx="12">
                  <c:v>35</c:v>
                </c:pt>
                <c:pt idx="13">
                  <c:v>20</c:v>
                </c:pt>
                <c:pt idx="14">
                  <c:v>22</c:v>
                </c:pt>
                <c:pt idx="15">
                  <c:v>20</c:v>
                </c:pt>
                <c:pt idx="16">
                  <c:v>22</c:v>
                </c:pt>
                <c:pt idx="17">
                  <c:v>22</c:v>
                </c:pt>
                <c:pt idx="18">
                  <c:v>26</c:v>
                </c:pt>
                <c:pt idx="19">
                  <c:v>24</c:v>
                </c:pt>
                <c:pt idx="20">
                  <c:v>28</c:v>
                </c:pt>
                <c:pt idx="21">
                  <c:v>27</c:v>
                </c:pt>
                <c:pt idx="22">
                  <c:v>34</c:v>
                </c:pt>
                <c:pt idx="23">
                  <c:v>24</c:v>
                </c:pt>
                <c:pt idx="24">
                  <c:v>33</c:v>
                </c:pt>
                <c:pt idx="25">
                  <c:v>38</c:v>
                </c:pt>
                <c:pt idx="26">
                  <c:v>37</c:v>
                </c:pt>
                <c:pt idx="27">
                  <c:v>42</c:v>
                </c:pt>
                <c:pt idx="28">
                  <c:v>35</c:v>
                </c:pt>
                <c:pt idx="29">
                  <c:v>34</c:v>
                </c:pt>
                <c:pt idx="30">
                  <c:v>32</c:v>
                </c:pt>
                <c:pt idx="31">
                  <c:v>38</c:v>
                </c:pt>
                <c:pt idx="32">
                  <c:v>35</c:v>
                </c:pt>
                <c:pt idx="33">
                  <c:v>50</c:v>
                </c:pt>
                <c:pt idx="34">
                  <c:v>47</c:v>
                </c:pt>
                <c:pt idx="35">
                  <c:v>35</c:v>
                </c:pt>
                <c:pt idx="36">
                  <c:v>44</c:v>
                </c:pt>
                <c:pt idx="37">
                  <c:v>29</c:v>
                </c:pt>
                <c:pt idx="38">
                  <c:v>34</c:v>
                </c:pt>
                <c:pt idx="39">
                  <c:v>36</c:v>
                </c:pt>
                <c:pt idx="40">
                  <c:v>49</c:v>
                </c:pt>
                <c:pt idx="41">
                  <c:v>40</c:v>
                </c:pt>
                <c:pt idx="42">
                  <c:v>40</c:v>
                </c:pt>
                <c:pt idx="43">
                  <c:v>32</c:v>
                </c:pt>
                <c:pt idx="44">
                  <c:v>42</c:v>
                </c:pt>
                <c:pt idx="45">
                  <c:v>39</c:v>
                </c:pt>
                <c:pt idx="46">
                  <c:v>35</c:v>
                </c:pt>
                <c:pt idx="47">
                  <c:v>46</c:v>
                </c:pt>
                <c:pt idx="48">
                  <c:v>63</c:v>
                </c:pt>
                <c:pt idx="49">
                  <c:v>43</c:v>
                </c:pt>
                <c:pt idx="50">
                  <c:v>37</c:v>
                </c:pt>
                <c:pt idx="51">
                  <c:v>32</c:v>
                </c:pt>
                <c:pt idx="52">
                  <c:v>48</c:v>
                </c:pt>
                <c:pt idx="53">
                  <c:v>44</c:v>
                </c:pt>
                <c:pt idx="54">
                  <c:v>34</c:v>
                </c:pt>
                <c:pt idx="55">
                  <c:v>28</c:v>
                </c:pt>
                <c:pt idx="56">
                  <c:v>27</c:v>
                </c:pt>
                <c:pt idx="57">
                  <c:v>30</c:v>
                </c:pt>
                <c:pt idx="58">
                  <c:v>32</c:v>
                </c:pt>
                <c:pt idx="59">
                  <c:v>27</c:v>
                </c:pt>
                <c:pt idx="60">
                  <c:v>35</c:v>
                </c:pt>
                <c:pt idx="61">
                  <c:v>37</c:v>
                </c:pt>
                <c:pt idx="62">
                  <c:v>43</c:v>
                </c:pt>
                <c:pt idx="63">
                  <c:v>51</c:v>
                </c:pt>
                <c:pt idx="64">
                  <c:v>36</c:v>
                </c:pt>
                <c:pt idx="65">
                  <c:v>28</c:v>
                </c:pt>
                <c:pt idx="66">
                  <c:v>50</c:v>
                </c:pt>
                <c:pt idx="67">
                  <c:v>33</c:v>
                </c:pt>
                <c:pt idx="68">
                  <c:v>37</c:v>
                </c:pt>
                <c:pt idx="69">
                  <c:v>37</c:v>
                </c:pt>
                <c:pt idx="70">
                  <c:v>33</c:v>
                </c:pt>
                <c:pt idx="71">
                  <c:v>33</c:v>
                </c:pt>
                <c:pt idx="72">
                  <c:v>46</c:v>
                </c:pt>
                <c:pt idx="73">
                  <c:v>44</c:v>
                </c:pt>
                <c:pt idx="74">
                  <c:v>39</c:v>
                </c:pt>
                <c:pt idx="75">
                  <c:v>52</c:v>
                </c:pt>
                <c:pt idx="76">
                  <c:v>43</c:v>
                </c:pt>
                <c:pt idx="77">
                  <c:v>48</c:v>
                </c:pt>
                <c:pt idx="78">
                  <c:v>62</c:v>
                </c:pt>
                <c:pt idx="79">
                  <c:v>70</c:v>
                </c:pt>
                <c:pt idx="80">
                  <c:v>78</c:v>
                </c:pt>
                <c:pt idx="81">
                  <c:v>60</c:v>
                </c:pt>
                <c:pt idx="82">
                  <c:v>62</c:v>
                </c:pt>
                <c:pt idx="83">
                  <c:v>57</c:v>
                </c:pt>
                <c:pt idx="84">
                  <c:v>59</c:v>
                </c:pt>
                <c:pt idx="85">
                  <c:v>48</c:v>
                </c:pt>
                <c:pt idx="86">
                  <c:v>43</c:v>
                </c:pt>
                <c:pt idx="87">
                  <c:v>65</c:v>
                </c:pt>
                <c:pt idx="88">
                  <c:v>57</c:v>
                </c:pt>
                <c:pt idx="89">
                  <c:v>46</c:v>
                </c:pt>
                <c:pt idx="90">
                  <c:v>67</c:v>
                </c:pt>
                <c:pt idx="91">
                  <c:v>44</c:v>
                </c:pt>
                <c:pt idx="92">
                  <c:v>47</c:v>
                </c:pt>
                <c:pt idx="93">
                  <c:v>40</c:v>
                </c:pt>
                <c:pt idx="94">
                  <c:v>45</c:v>
                </c:pt>
                <c:pt idx="95">
                  <c:v>34</c:v>
                </c:pt>
                <c:pt idx="96">
                  <c:v>38</c:v>
                </c:pt>
                <c:pt idx="97">
                  <c:v>43</c:v>
                </c:pt>
                <c:pt idx="98">
                  <c:v>34</c:v>
                </c:pt>
                <c:pt idx="99">
                  <c:v>36</c:v>
                </c:pt>
                <c:pt idx="100">
                  <c:v>32</c:v>
                </c:pt>
                <c:pt idx="101">
                  <c:v>31</c:v>
                </c:pt>
                <c:pt idx="102">
                  <c:v>36</c:v>
                </c:pt>
                <c:pt idx="103">
                  <c:v>36</c:v>
                </c:pt>
                <c:pt idx="104">
                  <c:v>39</c:v>
                </c:pt>
                <c:pt idx="105">
                  <c:v>33</c:v>
                </c:pt>
                <c:pt idx="106">
                  <c:v>32</c:v>
                </c:pt>
                <c:pt idx="107">
                  <c:v>37</c:v>
                </c:pt>
                <c:pt idx="108">
                  <c:v>38</c:v>
                </c:pt>
                <c:pt idx="109">
                  <c:v>44</c:v>
                </c:pt>
                <c:pt idx="110">
                  <c:v>42</c:v>
                </c:pt>
                <c:pt idx="111">
                  <c:v>35</c:v>
                </c:pt>
                <c:pt idx="112">
                  <c:v>30</c:v>
                </c:pt>
                <c:pt idx="113">
                  <c:v>36</c:v>
                </c:pt>
                <c:pt idx="114">
                  <c:v>35</c:v>
                </c:pt>
                <c:pt idx="115">
                  <c:v>36</c:v>
                </c:pt>
                <c:pt idx="116">
                  <c:v>31</c:v>
                </c:pt>
                <c:pt idx="117">
                  <c:v>30</c:v>
                </c:pt>
                <c:pt idx="118">
                  <c:v>26</c:v>
                </c:pt>
                <c:pt idx="119">
                  <c:v>28</c:v>
                </c:pt>
                <c:pt idx="120">
                  <c:v>24</c:v>
                </c:pt>
                <c:pt idx="121">
                  <c:v>27</c:v>
                </c:pt>
                <c:pt idx="122">
                  <c:v>36</c:v>
                </c:pt>
                <c:pt idx="123">
                  <c:v>25</c:v>
                </c:pt>
                <c:pt idx="124">
                  <c:v>23</c:v>
                </c:pt>
                <c:pt idx="125">
                  <c:v>22</c:v>
                </c:pt>
                <c:pt idx="126">
                  <c:v>26</c:v>
                </c:pt>
                <c:pt idx="127">
                  <c:v>15</c:v>
                </c:pt>
                <c:pt idx="128">
                  <c:v>31</c:v>
                </c:pt>
                <c:pt idx="129">
                  <c:v>26</c:v>
                </c:pt>
                <c:pt idx="130">
                  <c:v>30</c:v>
                </c:pt>
                <c:pt idx="131">
                  <c:v>28</c:v>
                </c:pt>
                <c:pt idx="132">
                  <c:v>22</c:v>
                </c:pt>
                <c:pt idx="133">
                  <c:v>31</c:v>
                </c:pt>
                <c:pt idx="134">
                  <c:v>23</c:v>
                </c:pt>
                <c:pt idx="135">
                  <c:v>31</c:v>
                </c:pt>
                <c:pt idx="136">
                  <c:v>31</c:v>
                </c:pt>
                <c:pt idx="137">
                  <c:v>22</c:v>
                </c:pt>
                <c:pt idx="138">
                  <c:v>23</c:v>
                </c:pt>
                <c:pt idx="139">
                  <c:v>20</c:v>
                </c:pt>
                <c:pt idx="140">
                  <c:v>21</c:v>
                </c:pt>
                <c:pt idx="141">
                  <c:v>32</c:v>
                </c:pt>
                <c:pt idx="142">
                  <c:v>21</c:v>
                </c:pt>
                <c:pt idx="143">
                  <c:v>23</c:v>
                </c:pt>
                <c:pt idx="144">
                  <c:v>26</c:v>
                </c:pt>
                <c:pt idx="145">
                  <c:v>28</c:v>
                </c:pt>
                <c:pt idx="146">
                  <c:v>31</c:v>
                </c:pt>
                <c:pt idx="147">
                  <c:v>33</c:v>
                </c:pt>
                <c:pt idx="148">
                  <c:v>34</c:v>
                </c:pt>
                <c:pt idx="149">
                  <c:v>34</c:v>
                </c:pt>
                <c:pt idx="150">
                  <c:v>39</c:v>
                </c:pt>
                <c:pt idx="15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26-4BC5-BB1A-B211C8B15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967720"/>
        <c:axId val="585964440"/>
      </c:lineChart>
      <c:dateAx>
        <c:axId val="58596772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964440"/>
        <c:crosses val="autoZero"/>
        <c:auto val="1"/>
        <c:lblOffset val="100"/>
        <c:baseTimeUnit val="days"/>
      </c:dateAx>
      <c:valAx>
        <c:axId val="58596444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967720"/>
        <c:crosses val="autoZero"/>
        <c:crossBetween val="between"/>
      </c:valAx>
      <c:valAx>
        <c:axId val="5859696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973624"/>
        <c:crosses val="max"/>
        <c:crossBetween val="between"/>
      </c:valAx>
      <c:dateAx>
        <c:axId val="58597362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8596968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(60)'!$L$10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(60)'!$L$11:$L$25</c:f>
              <c:numCache>
                <c:formatCode>General</c:formatCode>
                <c:ptCount val="15"/>
                <c:pt idx="0">
                  <c:v>0.1520154155289101</c:v>
                </c:pt>
                <c:pt idx="1">
                  <c:v>0.15189445446723346</c:v>
                </c:pt>
                <c:pt idx="2">
                  <c:v>0.16917797987454172</c:v>
                </c:pt>
                <c:pt idx="3">
                  <c:v>0.20242858841366507</c:v>
                </c:pt>
                <c:pt idx="4">
                  <c:v>0.2104728009699155</c:v>
                </c:pt>
                <c:pt idx="5">
                  <c:v>0.23058951458008373</c:v>
                </c:pt>
                <c:pt idx="6">
                  <c:v>0.21614305439864206</c:v>
                </c:pt>
                <c:pt idx="7">
                  <c:v>0.22906995567485949</c:v>
                </c:pt>
                <c:pt idx="8">
                  <c:v>0.25776468766212118</c:v>
                </c:pt>
                <c:pt idx="9">
                  <c:v>0.22586221278194632</c:v>
                </c:pt>
                <c:pt idx="10">
                  <c:v>0.23285532673490686</c:v>
                </c:pt>
                <c:pt idx="11">
                  <c:v>0.20767261775106258</c:v>
                </c:pt>
                <c:pt idx="12">
                  <c:v>0.24968047199626056</c:v>
                </c:pt>
                <c:pt idx="13">
                  <c:v>0.25963544168402181</c:v>
                </c:pt>
                <c:pt idx="14">
                  <c:v>0.26767136984972573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E0-4489-9D31-EEC9FA904B7F}"/>
            </c:ext>
          </c:extLst>
        </c:ser>
        <c:ser>
          <c:idx val="1"/>
          <c:order val="1"/>
          <c:tx>
            <c:strRef>
              <c:f>'multiTimeline (60)'!$M$10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(60)'!$M$11:$M$25</c:f>
              <c:numCache>
                <c:formatCode>General</c:formatCode>
                <c:ptCount val="15"/>
                <c:pt idx="0">
                  <c:v>-0.45561466798156419</c:v>
                </c:pt>
                <c:pt idx="1">
                  <c:v>-0.44540673887946941</c:v>
                </c:pt>
                <c:pt idx="2">
                  <c:v>-0.44327102458632417</c:v>
                </c:pt>
                <c:pt idx="3">
                  <c:v>-0.43340564435048451</c:v>
                </c:pt>
                <c:pt idx="4">
                  <c:v>-0.42233424308247347</c:v>
                </c:pt>
                <c:pt idx="5">
                  <c:v>-0.43374269602236915</c:v>
                </c:pt>
                <c:pt idx="6">
                  <c:v>-0.41222642090326478</c:v>
                </c:pt>
                <c:pt idx="7">
                  <c:v>-0.40234733786168653</c:v>
                </c:pt>
                <c:pt idx="8">
                  <c:v>-0.39795293786621982</c:v>
                </c:pt>
                <c:pt idx="9">
                  <c:v>-0.40329769930923681</c:v>
                </c:pt>
                <c:pt idx="10">
                  <c:v>-0.36147945136982351</c:v>
                </c:pt>
                <c:pt idx="11">
                  <c:v>-0.37649373165009692</c:v>
                </c:pt>
                <c:pt idx="12">
                  <c:v>-0.34912838767121313</c:v>
                </c:pt>
                <c:pt idx="13">
                  <c:v>-0.29280869059458153</c:v>
                </c:pt>
                <c:pt idx="14">
                  <c:v>-0.2971841084680753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E0-4489-9D31-EEC9FA904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859504"/>
        <c:axId val="625858848"/>
      </c:lineChart>
      <c:catAx>
        <c:axId val="6258595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858848"/>
        <c:crosses val="autoZero"/>
        <c:auto val="1"/>
        <c:lblAlgn val="ctr"/>
        <c:lblOffset val="100"/>
        <c:noMultiLvlLbl val="0"/>
      </c:catAx>
      <c:valAx>
        <c:axId val="62585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859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(60)'!$Q$10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(60)'!$Q$11:$Q$25</c:f>
              <c:numCache>
                <c:formatCode>General</c:formatCode>
                <c:ptCount val="15"/>
                <c:pt idx="0">
                  <c:v>0.16805222793782221</c:v>
                </c:pt>
                <c:pt idx="1">
                  <c:v>0.16508868904342824</c:v>
                </c:pt>
                <c:pt idx="2">
                  <c:v>0.15305830727261635</c:v>
                </c:pt>
                <c:pt idx="3">
                  <c:v>0.1924574083165313</c:v>
                </c:pt>
                <c:pt idx="4">
                  <c:v>0.17822205717099834</c:v>
                </c:pt>
                <c:pt idx="5">
                  <c:v>0.21271913102648179</c:v>
                </c:pt>
                <c:pt idx="6">
                  <c:v>0.23348385370908636</c:v>
                </c:pt>
                <c:pt idx="7">
                  <c:v>0.23754218501264174</c:v>
                </c:pt>
                <c:pt idx="8">
                  <c:v>0.24099650532771466</c:v>
                </c:pt>
                <c:pt idx="9">
                  <c:v>0.26518776833633778</c:v>
                </c:pt>
                <c:pt idx="10">
                  <c:v>0.26550514627426541</c:v>
                </c:pt>
                <c:pt idx="11">
                  <c:v>0.25214263934691156</c:v>
                </c:pt>
                <c:pt idx="12">
                  <c:v>0.31538329432603268</c:v>
                </c:pt>
                <c:pt idx="13">
                  <c:v>0.2739797241409509</c:v>
                </c:pt>
                <c:pt idx="14">
                  <c:v>0.35705308536802494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C6-4894-A8E9-A1BD8B8CE396}"/>
            </c:ext>
          </c:extLst>
        </c:ser>
        <c:ser>
          <c:idx val="1"/>
          <c:order val="1"/>
          <c:tx>
            <c:strRef>
              <c:f>'multiTimeline (60)'!$R$10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(60)'!$R$11:$R$25</c:f>
              <c:numCache>
                <c:formatCode>General</c:formatCode>
                <c:ptCount val="15"/>
                <c:pt idx="0">
                  <c:v>-0.43548505144245842</c:v>
                </c:pt>
                <c:pt idx="1">
                  <c:v>-0.45458789455552034</c:v>
                </c:pt>
                <c:pt idx="2">
                  <c:v>-0.4565498750161579</c:v>
                </c:pt>
                <c:pt idx="3">
                  <c:v>-0.42826237031489334</c:v>
                </c:pt>
                <c:pt idx="4">
                  <c:v>-0.43570677918348233</c:v>
                </c:pt>
                <c:pt idx="5">
                  <c:v>-0.40868622324085963</c:v>
                </c:pt>
                <c:pt idx="6">
                  <c:v>-0.41968928399375061</c:v>
                </c:pt>
                <c:pt idx="7">
                  <c:v>-0.36080864257130257</c:v>
                </c:pt>
                <c:pt idx="8">
                  <c:v>-0.38767328141114127</c:v>
                </c:pt>
                <c:pt idx="9">
                  <c:v>-0.34501699952471415</c:v>
                </c:pt>
                <c:pt idx="10">
                  <c:v>-0.3468744599767617</c:v>
                </c:pt>
                <c:pt idx="11">
                  <c:v>-0.34370732266356507</c:v>
                </c:pt>
                <c:pt idx="12">
                  <c:v>-0.28425495602478656</c:v>
                </c:pt>
                <c:pt idx="13">
                  <c:v>-0.26467181988555188</c:v>
                </c:pt>
                <c:pt idx="14">
                  <c:v>-0.21706258505611581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C6-4894-A8E9-A1BD8B8CE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1694824"/>
        <c:axId val="611694496"/>
      </c:lineChart>
      <c:catAx>
        <c:axId val="611694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694496"/>
        <c:crosses val="autoZero"/>
        <c:auto val="1"/>
        <c:lblAlgn val="ctr"/>
        <c:lblOffset val="100"/>
        <c:noMultiLvlLbl val="0"/>
      </c:catAx>
      <c:valAx>
        <c:axId val="611694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1694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 vs cases'!$D$3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 vs cases'!$D$4:$D$155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5</c:v>
                </c:pt>
                <c:pt idx="80">
                  <c:v>7</c:v>
                </c:pt>
                <c:pt idx="81">
                  <c:v>4</c:v>
                </c:pt>
                <c:pt idx="82">
                  <c:v>12</c:v>
                </c:pt>
                <c:pt idx="83">
                  <c:v>4</c:v>
                </c:pt>
                <c:pt idx="84">
                  <c:v>4</c:v>
                </c:pt>
                <c:pt idx="85">
                  <c:v>5</c:v>
                </c:pt>
                <c:pt idx="86">
                  <c:v>4</c:v>
                </c:pt>
                <c:pt idx="87">
                  <c:v>8</c:v>
                </c:pt>
                <c:pt idx="88">
                  <c:v>8</c:v>
                </c:pt>
                <c:pt idx="89">
                  <c:v>7</c:v>
                </c:pt>
                <c:pt idx="90">
                  <c:v>4</c:v>
                </c:pt>
                <c:pt idx="91">
                  <c:v>13</c:v>
                </c:pt>
                <c:pt idx="92">
                  <c:v>1</c:v>
                </c:pt>
                <c:pt idx="93">
                  <c:v>7</c:v>
                </c:pt>
                <c:pt idx="94">
                  <c:v>13</c:v>
                </c:pt>
                <c:pt idx="95">
                  <c:v>20</c:v>
                </c:pt>
                <c:pt idx="96">
                  <c:v>18</c:v>
                </c:pt>
                <c:pt idx="97">
                  <c:v>29</c:v>
                </c:pt>
                <c:pt idx="98">
                  <c:v>11</c:v>
                </c:pt>
                <c:pt idx="99">
                  <c:v>76</c:v>
                </c:pt>
                <c:pt idx="100">
                  <c:v>116</c:v>
                </c:pt>
                <c:pt idx="101">
                  <c:v>90</c:v>
                </c:pt>
                <c:pt idx="102">
                  <c:v>48</c:v>
                </c:pt>
                <c:pt idx="103">
                  <c:v>56</c:v>
                </c:pt>
                <c:pt idx="104">
                  <c:v>78</c:v>
                </c:pt>
                <c:pt idx="105">
                  <c:v>116</c:v>
                </c:pt>
                <c:pt idx="106">
                  <c:v>163</c:v>
                </c:pt>
                <c:pt idx="107">
                  <c:v>170</c:v>
                </c:pt>
                <c:pt idx="108">
                  <c:v>277</c:v>
                </c:pt>
                <c:pt idx="109">
                  <c:v>367</c:v>
                </c:pt>
                <c:pt idx="110">
                  <c:v>196</c:v>
                </c:pt>
                <c:pt idx="111">
                  <c:v>239</c:v>
                </c:pt>
                <c:pt idx="112">
                  <c:v>229</c:v>
                </c:pt>
                <c:pt idx="113">
                  <c:v>217</c:v>
                </c:pt>
                <c:pt idx="114">
                  <c:v>191</c:v>
                </c:pt>
                <c:pt idx="115">
                  <c:v>256</c:v>
                </c:pt>
                <c:pt idx="116">
                  <c:v>230</c:v>
                </c:pt>
                <c:pt idx="117">
                  <c:v>247</c:v>
                </c:pt>
                <c:pt idx="118">
                  <c:v>226</c:v>
                </c:pt>
                <c:pt idx="119">
                  <c:v>308</c:v>
                </c:pt>
                <c:pt idx="120">
                  <c:v>313</c:v>
                </c:pt>
                <c:pt idx="121">
                  <c:v>326</c:v>
                </c:pt>
                <c:pt idx="122">
                  <c:v>333</c:v>
                </c:pt>
                <c:pt idx="123">
                  <c:v>374</c:v>
                </c:pt>
                <c:pt idx="124">
                  <c:v>376</c:v>
                </c:pt>
                <c:pt idx="125">
                  <c:v>441</c:v>
                </c:pt>
                <c:pt idx="126">
                  <c:v>380</c:v>
                </c:pt>
                <c:pt idx="127">
                  <c:v>388</c:v>
                </c:pt>
                <c:pt idx="128">
                  <c:v>390</c:v>
                </c:pt>
                <c:pt idx="129">
                  <c:v>394</c:v>
                </c:pt>
                <c:pt idx="130">
                  <c:v>398</c:v>
                </c:pt>
                <c:pt idx="131">
                  <c:v>347</c:v>
                </c:pt>
                <c:pt idx="132">
                  <c:v>362</c:v>
                </c:pt>
                <c:pt idx="133">
                  <c:v>364</c:v>
                </c:pt>
                <c:pt idx="134">
                  <c:v>324</c:v>
                </c:pt>
                <c:pt idx="135">
                  <c:v>340</c:v>
                </c:pt>
                <c:pt idx="136">
                  <c:v>1057</c:v>
                </c:pt>
                <c:pt idx="137">
                  <c:v>391</c:v>
                </c:pt>
                <c:pt idx="138">
                  <c:v>366</c:v>
                </c:pt>
                <c:pt idx="139">
                  <c:v>395</c:v>
                </c:pt>
                <c:pt idx="140">
                  <c:v>398</c:v>
                </c:pt>
                <c:pt idx="141">
                  <c:v>371</c:v>
                </c:pt>
                <c:pt idx="142">
                  <c:v>363</c:v>
                </c:pt>
                <c:pt idx="143">
                  <c:v>396</c:v>
                </c:pt>
                <c:pt idx="144">
                  <c:v>394</c:v>
                </c:pt>
                <c:pt idx="145">
                  <c:v>405</c:v>
                </c:pt>
                <c:pt idx="146">
                  <c:v>361</c:v>
                </c:pt>
                <c:pt idx="147">
                  <c:v>376</c:v>
                </c:pt>
                <c:pt idx="148">
                  <c:v>367</c:v>
                </c:pt>
                <c:pt idx="149">
                  <c:v>372</c:v>
                </c:pt>
                <c:pt idx="150">
                  <c:v>412</c:v>
                </c:pt>
                <c:pt idx="151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3-46F8-9AD1-7DE123E3F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4013536"/>
        <c:axId val="504012880"/>
      </c:barChart>
      <c:lineChart>
        <c:grouping val="standard"/>
        <c:varyColors val="0"/>
        <c:ser>
          <c:idx val="0"/>
          <c:order val="0"/>
          <c:tx>
            <c:strRef>
              <c:f>'graph symptom vs cases'!$B$3</c:f>
              <c:strCache>
                <c:ptCount val="1"/>
                <c:pt idx="0">
                  <c:v>Fever: (Gujarat)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 vs cases'!$B$4:$B$155</c:f>
              <c:numCache>
                <c:formatCode>General</c:formatCode>
                <c:ptCount val="152"/>
                <c:pt idx="0">
                  <c:v>22</c:v>
                </c:pt>
                <c:pt idx="1">
                  <c:v>15</c:v>
                </c:pt>
                <c:pt idx="2">
                  <c:v>23</c:v>
                </c:pt>
                <c:pt idx="3">
                  <c:v>14</c:v>
                </c:pt>
                <c:pt idx="4">
                  <c:v>17</c:v>
                </c:pt>
                <c:pt idx="5">
                  <c:v>19</c:v>
                </c:pt>
                <c:pt idx="6">
                  <c:v>32</c:v>
                </c:pt>
                <c:pt idx="7">
                  <c:v>16</c:v>
                </c:pt>
                <c:pt idx="8">
                  <c:v>23</c:v>
                </c:pt>
                <c:pt idx="9">
                  <c:v>22</c:v>
                </c:pt>
                <c:pt idx="10">
                  <c:v>14</c:v>
                </c:pt>
                <c:pt idx="11">
                  <c:v>33</c:v>
                </c:pt>
                <c:pt idx="12">
                  <c:v>20</c:v>
                </c:pt>
                <c:pt idx="13">
                  <c:v>27</c:v>
                </c:pt>
                <c:pt idx="14">
                  <c:v>30</c:v>
                </c:pt>
                <c:pt idx="15">
                  <c:v>25</c:v>
                </c:pt>
                <c:pt idx="16">
                  <c:v>19</c:v>
                </c:pt>
                <c:pt idx="17">
                  <c:v>14</c:v>
                </c:pt>
                <c:pt idx="18">
                  <c:v>31</c:v>
                </c:pt>
                <c:pt idx="19">
                  <c:v>31</c:v>
                </c:pt>
                <c:pt idx="20">
                  <c:v>38</c:v>
                </c:pt>
                <c:pt idx="21">
                  <c:v>39</c:v>
                </c:pt>
                <c:pt idx="22">
                  <c:v>15</c:v>
                </c:pt>
                <c:pt idx="23">
                  <c:v>21</c:v>
                </c:pt>
                <c:pt idx="24">
                  <c:v>34</c:v>
                </c:pt>
                <c:pt idx="25">
                  <c:v>31</c:v>
                </c:pt>
                <c:pt idx="26">
                  <c:v>15</c:v>
                </c:pt>
                <c:pt idx="27">
                  <c:v>29</c:v>
                </c:pt>
                <c:pt idx="28">
                  <c:v>41</c:v>
                </c:pt>
                <c:pt idx="29">
                  <c:v>34</c:v>
                </c:pt>
                <c:pt idx="30">
                  <c:v>23</c:v>
                </c:pt>
                <c:pt idx="31">
                  <c:v>37</c:v>
                </c:pt>
                <c:pt idx="32">
                  <c:v>35</c:v>
                </c:pt>
                <c:pt idx="33">
                  <c:v>36</c:v>
                </c:pt>
                <c:pt idx="34">
                  <c:v>26</c:v>
                </c:pt>
                <c:pt idx="35">
                  <c:v>17</c:v>
                </c:pt>
                <c:pt idx="36">
                  <c:v>41</c:v>
                </c:pt>
                <c:pt idx="37">
                  <c:v>44</c:v>
                </c:pt>
                <c:pt idx="38">
                  <c:v>29</c:v>
                </c:pt>
                <c:pt idx="39">
                  <c:v>32</c:v>
                </c:pt>
                <c:pt idx="40">
                  <c:v>32</c:v>
                </c:pt>
                <c:pt idx="41">
                  <c:v>19</c:v>
                </c:pt>
                <c:pt idx="42">
                  <c:v>20</c:v>
                </c:pt>
                <c:pt idx="43">
                  <c:v>26</c:v>
                </c:pt>
                <c:pt idx="44">
                  <c:v>32</c:v>
                </c:pt>
                <c:pt idx="45">
                  <c:v>44</c:v>
                </c:pt>
                <c:pt idx="46">
                  <c:v>39</c:v>
                </c:pt>
                <c:pt idx="47">
                  <c:v>39</c:v>
                </c:pt>
                <c:pt idx="48">
                  <c:v>37</c:v>
                </c:pt>
                <c:pt idx="49">
                  <c:v>40</c:v>
                </c:pt>
                <c:pt idx="50">
                  <c:v>42</c:v>
                </c:pt>
                <c:pt idx="51">
                  <c:v>19</c:v>
                </c:pt>
                <c:pt idx="52">
                  <c:v>23</c:v>
                </c:pt>
                <c:pt idx="53">
                  <c:v>43</c:v>
                </c:pt>
                <c:pt idx="54">
                  <c:v>24</c:v>
                </c:pt>
                <c:pt idx="55">
                  <c:v>38</c:v>
                </c:pt>
                <c:pt idx="56">
                  <c:v>29</c:v>
                </c:pt>
                <c:pt idx="57">
                  <c:v>29</c:v>
                </c:pt>
                <c:pt idx="58">
                  <c:v>24</c:v>
                </c:pt>
                <c:pt idx="59">
                  <c:v>22</c:v>
                </c:pt>
                <c:pt idx="60">
                  <c:v>39</c:v>
                </c:pt>
                <c:pt idx="61">
                  <c:v>27</c:v>
                </c:pt>
                <c:pt idx="62">
                  <c:v>46</c:v>
                </c:pt>
                <c:pt idx="63">
                  <c:v>27</c:v>
                </c:pt>
                <c:pt idx="64">
                  <c:v>49</c:v>
                </c:pt>
                <c:pt idx="65">
                  <c:v>35</c:v>
                </c:pt>
                <c:pt idx="66">
                  <c:v>41</c:v>
                </c:pt>
                <c:pt idx="67">
                  <c:v>36</c:v>
                </c:pt>
                <c:pt idx="68">
                  <c:v>33</c:v>
                </c:pt>
                <c:pt idx="69">
                  <c:v>38</c:v>
                </c:pt>
                <c:pt idx="70">
                  <c:v>35</c:v>
                </c:pt>
                <c:pt idx="71">
                  <c:v>32</c:v>
                </c:pt>
                <c:pt idx="72">
                  <c:v>30</c:v>
                </c:pt>
                <c:pt idx="73">
                  <c:v>42</c:v>
                </c:pt>
                <c:pt idx="74">
                  <c:v>49</c:v>
                </c:pt>
                <c:pt idx="75">
                  <c:v>41</c:v>
                </c:pt>
                <c:pt idx="76">
                  <c:v>54</c:v>
                </c:pt>
                <c:pt idx="77">
                  <c:v>48</c:v>
                </c:pt>
                <c:pt idx="78">
                  <c:v>42</c:v>
                </c:pt>
                <c:pt idx="79">
                  <c:v>56</c:v>
                </c:pt>
                <c:pt idx="80">
                  <c:v>63</c:v>
                </c:pt>
                <c:pt idx="81">
                  <c:v>61</c:v>
                </c:pt>
                <c:pt idx="82">
                  <c:v>69</c:v>
                </c:pt>
                <c:pt idx="83">
                  <c:v>80</c:v>
                </c:pt>
                <c:pt idx="84">
                  <c:v>81</c:v>
                </c:pt>
                <c:pt idx="85">
                  <c:v>45</c:v>
                </c:pt>
                <c:pt idx="86">
                  <c:v>73</c:v>
                </c:pt>
                <c:pt idx="87">
                  <c:v>61</c:v>
                </c:pt>
                <c:pt idx="88">
                  <c:v>57</c:v>
                </c:pt>
                <c:pt idx="89">
                  <c:v>62</c:v>
                </c:pt>
                <c:pt idx="90">
                  <c:v>40</c:v>
                </c:pt>
                <c:pt idx="91">
                  <c:v>50</c:v>
                </c:pt>
                <c:pt idx="92">
                  <c:v>63</c:v>
                </c:pt>
                <c:pt idx="93">
                  <c:v>41</c:v>
                </c:pt>
                <c:pt idx="94">
                  <c:v>30</c:v>
                </c:pt>
                <c:pt idx="95">
                  <c:v>39</c:v>
                </c:pt>
                <c:pt idx="96">
                  <c:v>45</c:v>
                </c:pt>
                <c:pt idx="97">
                  <c:v>29</c:v>
                </c:pt>
                <c:pt idx="98">
                  <c:v>52</c:v>
                </c:pt>
                <c:pt idx="99">
                  <c:v>50</c:v>
                </c:pt>
                <c:pt idx="100">
                  <c:v>38</c:v>
                </c:pt>
                <c:pt idx="101">
                  <c:v>41</c:v>
                </c:pt>
                <c:pt idx="102">
                  <c:v>54</c:v>
                </c:pt>
                <c:pt idx="103">
                  <c:v>40</c:v>
                </c:pt>
                <c:pt idx="104">
                  <c:v>62</c:v>
                </c:pt>
                <c:pt idx="105">
                  <c:v>32</c:v>
                </c:pt>
                <c:pt idx="106">
                  <c:v>46</c:v>
                </c:pt>
                <c:pt idx="107">
                  <c:v>62</c:v>
                </c:pt>
                <c:pt idx="108">
                  <c:v>51</c:v>
                </c:pt>
                <c:pt idx="109">
                  <c:v>44</c:v>
                </c:pt>
                <c:pt idx="110">
                  <c:v>36</c:v>
                </c:pt>
                <c:pt idx="111">
                  <c:v>61</c:v>
                </c:pt>
                <c:pt idx="112">
                  <c:v>36</c:v>
                </c:pt>
                <c:pt idx="113">
                  <c:v>35</c:v>
                </c:pt>
                <c:pt idx="114">
                  <c:v>39</c:v>
                </c:pt>
                <c:pt idx="115">
                  <c:v>50</c:v>
                </c:pt>
                <c:pt idx="116">
                  <c:v>44</c:v>
                </c:pt>
                <c:pt idx="117">
                  <c:v>39</c:v>
                </c:pt>
                <c:pt idx="118">
                  <c:v>38</c:v>
                </c:pt>
                <c:pt idx="119">
                  <c:v>34</c:v>
                </c:pt>
                <c:pt idx="120">
                  <c:v>32</c:v>
                </c:pt>
                <c:pt idx="121">
                  <c:v>45</c:v>
                </c:pt>
                <c:pt idx="122">
                  <c:v>41</c:v>
                </c:pt>
                <c:pt idx="123">
                  <c:v>41</c:v>
                </c:pt>
                <c:pt idx="124">
                  <c:v>47</c:v>
                </c:pt>
                <c:pt idx="125">
                  <c:v>33</c:v>
                </c:pt>
                <c:pt idx="126">
                  <c:v>43</c:v>
                </c:pt>
                <c:pt idx="127">
                  <c:v>34</c:v>
                </c:pt>
                <c:pt idx="128">
                  <c:v>48</c:v>
                </c:pt>
                <c:pt idx="129">
                  <c:v>36</c:v>
                </c:pt>
                <c:pt idx="130">
                  <c:v>44</c:v>
                </c:pt>
                <c:pt idx="131">
                  <c:v>51</c:v>
                </c:pt>
                <c:pt idx="132">
                  <c:v>42</c:v>
                </c:pt>
                <c:pt idx="133">
                  <c:v>55</c:v>
                </c:pt>
                <c:pt idx="134">
                  <c:v>38</c:v>
                </c:pt>
                <c:pt idx="135">
                  <c:v>26</c:v>
                </c:pt>
                <c:pt idx="136">
                  <c:v>37</c:v>
                </c:pt>
                <c:pt idx="137">
                  <c:v>42</c:v>
                </c:pt>
                <c:pt idx="138">
                  <c:v>34</c:v>
                </c:pt>
                <c:pt idx="139">
                  <c:v>42</c:v>
                </c:pt>
                <c:pt idx="140">
                  <c:v>31</c:v>
                </c:pt>
                <c:pt idx="141">
                  <c:v>55</c:v>
                </c:pt>
                <c:pt idx="142">
                  <c:v>60</c:v>
                </c:pt>
                <c:pt idx="143">
                  <c:v>51</c:v>
                </c:pt>
                <c:pt idx="144">
                  <c:v>50</c:v>
                </c:pt>
                <c:pt idx="145">
                  <c:v>26</c:v>
                </c:pt>
                <c:pt idx="146">
                  <c:v>38</c:v>
                </c:pt>
                <c:pt idx="147">
                  <c:v>41</c:v>
                </c:pt>
                <c:pt idx="148">
                  <c:v>20</c:v>
                </c:pt>
                <c:pt idx="149">
                  <c:v>25</c:v>
                </c:pt>
                <c:pt idx="150">
                  <c:v>49</c:v>
                </c:pt>
                <c:pt idx="151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3-46F8-9AD1-7DE123E3F5A1}"/>
            </c:ext>
          </c:extLst>
        </c:ser>
        <c:ser>
          <c:idx val="1"/>
          <c:order val="1"/>
          <c:tx>
            <c:strRef>
              <c:f>'graph symptom vs cases'!$C$3</c:f>
              <c:strCache>
                <c:ptCount val="1"/>
                <c:pt idx="0">
                  <c:v>Cough: (Gujarat)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 vs cases'!$C$4:$C$155</c:f>
              <c:numCache>
                <c:formatCode>General</c:formatCode>
                <c:ptCount val="152"/>
                <c:pt idx="0">
                  <c:v>52</c:v>
                </c:pt>
                <c:pt idx="1">
                  <c:v>38</c:v>
                </c:pt>
                <c:pt idx="2">
                  <c:v>36</c:v>
                </c:pt>
                <c:pt idx="3">
                  <c:v>37</c:v>
                </c:pt>
                <c:pt idx="4">
                  <c:v>48</c:v>
                </c:pt>
                <c:pt idx="5">
                  <c:v>39</c:v>
                </c:pt>
                <c:pt idx="6">
                  <c:v>26</c:v>
                </c:pt>
                <c:pt idx="7">
                  <c:v>35</c:v>
                </c:pt>
                <c:pt idx="8">
                  <c:v>32</c:v>
                </c:pt>
                <c:pt idx="9">
                  <c:v>40</c:v>
                </c:pt>
                <c:pt idx="10">
                  <c:v>54</c:v>
                </c:pt>
                <c:pt idx="11">
                  <c:v>54</c:v>
                </c:pt>
                <c:pt idx="12">
                  <c:v>39</c:v>
                </c:pt>
                <c:pt idx="13">
                  <c:v>64</c:v>
                </c:pt>
                <c:pt idx="14">
                  <c:v>45</c:v>
                </c:pt>
                <c:pt idx="15">
                  <c:v>50</c:v>
                </c:pt>
                <c:pt idx="16">
                  <c:v>38</c:v>
                </c:pt>
                <c:pt idx="17">
                  <c:v>27</c:v>
                </c:pt>
                <c:pt idx="18">
                  <c:v>26</c:v>
                </c:pt>
                <c:pt idx="19">
                  <c:v>46</c:v>
                </c:pt>
                <c:pt idx="20">
                  <c:v>51</c:v>
                </c:pt>
                <c:pt idx="21">
                  <c:v>48</c:v>
                </c:pt>
                <c:pt idx="22">
                  <c:v>44</c:v>
                </c:pt>
                <c:pt idx="23">
                  <c:v>40</c:v>
                </c:pt>
                <c:pt idx="24">
                  <c:v>55</c:v>
                </c:pt>
                <c:pt idx="25">
                  <c:v>54</c:v>
                </c:pt>
                <c:pt idx="26">
                  <c:v>53</c:v>
                </c:pt>
                <c:pt idx="27">
                  <c:v>50</c:v>
                </c:pt>
                <c:pt idx="28">
                  <c:v>43</c:v>
                </c:pt>
                <c:pt idx="29">
                  <c:v>73</c:v>
                </c:pt>
                <c:pt idx="30">
                  <c:v>39</c:v>
                </c:pt>
                <c:pt idx="31">
                  <c:v>49</c:v>
                </c:pt>
                <c:pt idx="32">
                  <c:v>62</c:v>
                </c:pt>
                <c:pt idx="33">
                  <c:v>38</c:v>
                </c:pt>
                <c:pt idx="34">
                  <c:v>50</c:v>
                </c:pt>
                <c:pt idx="35">
                  <c:v>51</c:v>
                </c:pt>
                <c:pt idx="36">
                  <c:v>47</c:v>
                </c:pt>
                <c:pt idx="37">
                  <c:v>53</c:v>
                </c:pt>
                <c:pt idx="38">
                  <c:v>50</c:v>
                </c:pt>
                <c:pt idx="39">
                  <c:v>57</c:v>
                </c:pt>
                <c:pt idx="40">
                  <c:v>45</c:v>
                </c:pt>
                <c:pt idx="41">
                  <c:v>49</c:v>
                </c:pt>
                <c:pt idx="42">
                  <c:v>47</c:v>
                </c:pt>
                <c:pt idx="43">
                  <c:v>39</c:v>
                </c:pt>
                <c:pt idx="44">
                  <c:v>43</c:v>
                </c:pt>
                <c:pt idx="45">
                  <c:v>39</c:v>
                </c:pt>
                <c:pt idx="46">
                  <c:v>73</c:v>
                </c:pt>
                <c:pt idx="47">
                  <c:v>60</c:v>
                </c:pt>
                <c:pt idx="48">
                  <c:v>57</c:v>
                </c:pt>
                <c:pt idx="49">
                  <c:v>48</c:v>
                </c:pt>
                <c:pt idx="50">
                  <c:v>44</c:v>
                </c:pt>
                <c:pt idx="51">
                  <c:v>54</c:v>
                </c:pt>
                <c:pt idx="52">
                  <c:v>48</c:v>
                </c:pt>
                <c:pt idx="53">
                  <c:v>63</c:v>
                </c:pt>
                <c:pt idx="54">
                  <c:v>36</c:v>
                </c:pt>
                <c:pt idx="55">
                  <c:v>38</c:v>
                </c:pt>
                <c:pt idx="56">
                  <c:v>38</c:v>
                </c:pt>
                <c:pt idx="57">
                  <c:v>42</c:v>
                </c:pt>
                <c:pt idx="58">
                  <c:v>45</c:v>
                </c:pt>
                <c:pt idx="59">
                  <c:v>35</c:v>
                </c:pt>
                <c:pt idx="60">
                  <c:v>48</c:v>
                </c:pt>
                <c:pt idx="61">
                  <c:v>53</c:v>
                </c:pt>
                <c:pt idx="62">
                  <c:v>51</c:v>
                </c:pt>
                <c:pt idx="63">
                  <c:v>55</c:v>
                </c:pt>
                <c:pt idx="64">
                  <c:v>43</c:v>
                </c:pt>
                <c:pt idx="65">
                  <c:v>57</c:v>
                </c:pt>
                <c:pt idx="66">
                  <c:v>35</c:v>
                </c:pt>
                <c:pt idx="67">
                  <c:v>50</c:v>
                </c:pt>
                <c:pt idx="68">
                  <c:v>29</c:v>
                </c:pt>
                <c:pt idx="69">
                  <c:v>46</c:v>
                </c:pt>
                <c:pt idx="70">
                  <c:v>51</c:v>
                </c:pt>
                <c:pt idx="71">
                  <c:v>50</c:v>
                </c:pt>
                <c:pt idx="72">
                  <c:v>49</c:v>
                </c:pt>
                <c:pt idx="73">
                  <c:v>42</c:v>
                </c:pt>
                <c:pt idx="74">
                  <c:v>82</c:v>
                </c:pt>
                <c:pt idx="75">
                  <c:v>50</c:v>
                </c:pt>
                <c:pt idx="76">
                  <c:v>55</c:v>
                </c:pt>
                <c:pt idx="77">
                  <c:v>72</c:v>
                </c:pt>
                <c:pt idx="78">
                  <c:v>82</c:v>
                </c:pt>
                <c:pt idx="79">
                  <c:v>78</c:v>
                </c:pt>
                <c:pt idx="80">
                  <c:v>100</c:v>
                </c:pt>
                <c:pt idx="81">
                  <c:v>100</c:v>
                </c:pt>
                <c:pt idx="82">
                  <c:v>95</c:v>
                </c:pt>
                <c:pt idx="83">
                  <c:v>98</c:v>
                </c:pt>
                <c:pt idx="84">
                  <c:v>93</c:v>
                </c:pt>
                <c:pt idx="85">
                  <c:v>89</c:v>
                </c:pt>
                <c:pt idx="86">
                  <c:v>87</c:v>
                </c:pt>
                <c:pt idx="87">
                  <c:v>71</c:v>
                </c:pt>
                <c:pt idx="88">
                  <c:v>79</c:v>
                </c:pt>
                <c:pt idx="89">
                  <c:v>70</c:v>
                </c:pt>
                <c:pt idx="90">
                  <c:v>50</c:v>
                </c:pt>
                <c:pt idx="91">
                  <c:v>66</c:v>
                </c:pt>
                <c:pt idx="92">
                  <c:v>39</c:v>
                </c:pt>
                <c:pt idx="93">
                  <c:v>57</c:v>
                </c:pt>
                <c:pt idx="94">
                  <c:v>55</c:v>
                </c:pt>
                <c:pt idx="95">
                  <c:v>59</c:v>
                </c:pt>
                <c:pt idx="96">
                  <c:v>52</c:v>
                </c:pt>
                <c:pt idx="97">
                  <c:v>44</c:v>
                </c:pt>
                <c:pt idx="98">
                  <c:v>48</c:v>
                </c:pt>
                <c:pt idx="99">
                  <c:v>37</c:v>
                </c:pt>
                <c:pt idx="100">
                  <c:v>36</c:v>
                </c:pt>
                <c:pt idx="101">
                  <c:v>35</c:v>
                </c:pt>
                <c:pt idx="102">
                  <c:v>52</c:v>
                </c:pt>
                <c:pt idx="103">
                  <c:v>38</c:v>
                </c:pt>
                <c:pt idx="104">
                  <c:v>30</c:v>
                </c:pt>
                <c:pt idx="105">
                  <c:v>70</c:v>
                </c:pt>
                <c:pt idx="106">
                  <c:v>44</c:v>
                </c:pt>
                <c:pt idx="107">
                  <c:v>64</c:v>
                </c:pt>
                <c:pt idx="108">
                  <c:v>26</c:v>
                </c:pt>
                <c:pt idx="109">
                  <c:v>48</c:v>
                </c:pt>
                <c:pt idx="110">
                  <c:v>48</c:v>
                </c:pt>
                <c:pt idx="111">
                  <c:v>50</c:v>
                </c:pt>
                <c:pt idx="112">
                  <c:v>53</c:v>
                </c:pt>
                <c:pt idx="113">
                  <c:v>51</c:v>
                </c:pt>
                <c:pt idx="114">
                  <c:v>45</c:v>
                </c:pt>
                <c:pt idx="115">
                  <c:v>45</c:v>
                </c:pt>
                <c:pt idx="116">
                  <c:v>26</c:v>
                </c:pt>
                <c:pt idx="117">
                  <c:v>43</c:v>
                </c:pt>
                <c:pt idx="118">
                  <c:v>32</c:v>
                </c:pt>
                <c:pt idx="119">
                  <c:v>36</c:v>
                </c:pt>
                <c:pt idx="120">
                  <c:v>45</c:v>
                </c:pt>
                <c:pt idx="121">
                  <c:v>43</c:v>
                </c:pt>
                <c:pt idx="122">
                  <c:v>30</c:v>
                </c:pt>
                <c:pt idx="123">
                  <c:v>50</c:v>
                </c:pt>
                <c:pt idx="124">
                  <c:v>31</c:v>
                </c:pt>
                <c:pt idx="125">
                  <c:v>30</c:v>
                </c:pt>
                <c:pt idx="126">
                  <c:v>41</c:v>
                </c:pt>
                <c:pt idx="127">
                  <c:v>28</c:v>
                </c:pt>
                <c:pt idx="128">
                  <c:v>35</c:v>
                </c:pt>
                <c:pt idx="129">
                  <c:v>40</c:v>
                </c:pt>
                <c:pt idx="130">
                  <c:v>35</c:v>
                </c:pt>
                <c:pt idx="131">
                  <c:v>32</c:v>
                </c:pt>
                <c:pt idx="132">
                  <c:v>32</c:v>
                </c:pt>
                <c:pt idx="133">
                  <c:v>36</c:v>
                </c:pt>
                <c:pt idx="134">
                  <c:v>28</c:v>
                </c:pt>
                <c:pt idx="135">
                  <c:v>43</c:v>
                </c:pt>
                <c:pt idx="136">
                  <c:v>40</c:v>
                </c:pt>
                <c:pt idx="137">
                  <c:v>27</c:v>
                </c:pt>
                <c:pt idx="138">
                  <c:v>19</c:v>
                </c:pt>
                <c:pt idx="139">
                  <c:v>27</c:v>
                </c:pt>
                <c:pt idx="140">
                  <c:v>19</c:v>
                </c:pt>
                <c:pt idx="141">
                  <c:v>36</c:v>
                </c:pt>
                <c:pt idx="142">
                  <c:v>39</c:v>
                </c:pt>
                <c:pt idx="143">
                  <c:v>33</c:v>
                </c:pt>
                <c:pt idx="144">
                  <c:v>24</c:v>
                </c:pt>
                <c:pt idx="145">
                  <c:v>28</c:v>
                </c:pt>
                <c:pt idx="146">
                  <c:v>31</c:v>
                </c:pt>
                <c:pt idx="147">
                  <c:v>25</c:v>
                </c:pt>
                <c:pt idx="148">
                  <c:v>26</c:v>
                </c:pt>
                <c:pt idx="149">
                  <c:v>27</c:v>
                </c:pt>
                <c:pt idx="150">
                  <c:v>21</c:v>
                </c:pt>
                <c:pt idx="1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83-46F8-9AD1-7DE123E3F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4015504"/>
        <c:axId val="504025016"/>
      </c:lineChart>
      <c:dateAx>
        <c:axId val="50401550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4025016"/>
        <c:crosses val="autoZero"/>
        <c:auto val="1"/>
        <c:lblOffset val="100"/>
        <c:baseTimeUnit val="days"/>
      </c:dateAx>
      <c:valAx>
        <c:axId val="504025016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4015504"/>
        <c:crosses val="autoZero"/>
        <c:crossBetween val="between"/>
      </c:valAx>
      <c:valAx>
        <c:axId val="5040128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4013536"/>
        <c:crosses val="max"/>
        <c:crossBetween val="between"/>
      </c:valAx>
      <c:dateAx>
        <c:axId val="504013536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040128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 vs tests (16)'!$D$3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 vs tests (16)'!$A$4:$A$155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 vs tests (16)'!$D$4:$D$155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4224</c:v>
                </c:pt>
                <c:pt idx="99">
                  <c:v>0</c:v>
                </c:pt>
                <c:pt idx="100">
                  <c:v>3494</c:v>
                </c:pt>
                <c:pt idx="101">
                  <c:v>2045</c:v>
                </c:pt>
                <c:pt idx="102">
                  <c:v>1952</c:v>
                </c:pt>
                <c:pt idx="103">
                  <c:v>2536</c:v>
                </c:pt>
                <c:pt idx="104">
                  <c:v>729</c:v>
                </c:pt>
                <c:pt idx="105">
                  <c:v>4217</c:v>
                </c:pt>
                <c:pt idx="106">
                  <c:v>1706</c:v>
                </c:pt>
                <c:pt idx="107">
                  <c:v>2580</c:v>
                </c:pt>
                <c:pt idx="108">
                  <c:v>2619</c:v>
                </c:pt>
                <c:pt idx="109">
                  <c:v>3002</c:v>
                </c:pt>
                <c:pt idx="110">
                  <c:v>4212</c:v>
                </c:pt>
                <c:pt idx="111">
                  <c:v>3513</c:v>
                </c:pt>
                <c:pt idx="112">
                  <c:v>2592</c:v>
                </c:pt>
                <c:pt idx="113">
                  <c:v>2963</c:v>
                </c:pt>
                <c:pt idx="114">
                  <c:v>4359</c:v>
                </c:pt>
                <c:pt idx="115">
                  <c:v>1572</c:v>
                </c:pt>
                <c:pt idx="116">
                  <c:v>2776</c:v>
                </c:pt>
                <c:pt idx="117">
                  <c:v>2484</c:v>
                </c:pt>
                <c:pt idx="118">
                  <c:v>2526</c:v>
                </c:pt>
                <c:pt idx="119">
                  <c:v>3387</c:v>
                </c:pt>
                <c:pt idx="120">
                  <c:v>4519</c:v>
                </c:pt>
                <c:pt idx="121">
                  <c:v>4767</c:v>
                </c:pt>
                <c:pt idx="122">
                  <c:v>5342</c:v>
                </c:pt>
                <c:pt idx="123">
                  <c:v>5944</c:v>
                </c:pt>
                <c:pt idx="124">
                  <c:v>4588</c:v>
                </c:pt>
                <c:pt idx="125">
                  <c:v>4984</c:v>
                </c:pt>
                <c:pt idx="126">
                  <c:v>5559</c:v>
                </c:pt>
                <c:pt idx="127">
                  <c:v>5362</c:v>
                </c:pt>
                <c:pt idx="128">
                  <c:v>4833</c:v>
                </c:pt>
                <c:pt idx="129">
                  <c:v>4264</c:v>
                </c:pt>
                <c:pt idx="130">
                  <c:v>3843</c:v>
                </c:pt>
                <c:pt idx="131">
                  <c:v>2977</c:v>
                </c:pt>
                <c:pt idx="132">
                  <c:v>3066</c:v>
                </c:pt>
                <c:pt idx="133">
                  <c:v>2761</c:v>
                </c:pt>
                <c:pt idx="134">
                  <c:v>2411</c:v>
                </c:pt>
                <c:pt idx="135">
                  <c:v>3151</c:v>
                </c:pt>
                <c:pt idx="136">
                  <c:v>10548</c:v>
                </c:pt>
                <c:pt idx="137">
                  <c:v>5193</c:v>
                </c:pt>
                <c:pt idx="138">
                  <c:v>5224</c:v>
                </c:pt>
                <c:pt idx="139">
                  <c:v>5850</c:v>
                </c:pt>
                <c:pt idx="140">
                  <c:v>6098</c:v>
                </c:pt>
                <c:pt idx="141">
                  <c:v>5380</c:v>
                </c:pt>
                <c:pt idx="142">
                  <c:v>6410</c:v>
                </c:pt>
                <c:pt idx="143">
                  <c:v>5506</c:v>
                </c:pt>
                <c:pt idx="144">
                  <c:v>4800</c:v>
                </c:pt>
                <c:pt idx="145">
                  <c:v>3493</c:v>
                </c:pt>
                <c:pt idx="146">
                  <c:v>2952</c:v>
                </c:pt>
                <c:pt idx="147">
                  <c:v>4550</c:v>
                </c:pt>
                <c:pt idx="148">
                  <c:v>4185</c:v>
                </c:pt>
                <c:pt idx="149">
                  <c:v>3433</c:v>
                </c:pt>
                <c:pt idx="150">
                  <c:v>4299</c:v>
                </c:pt>
                <c:pt idx="151">
                  <c:v>6150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A5-4A09-8AFA-5DDB2BBA2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86058144"/>
        <c:axId val="586055848"/>
      </c:barChart>
      <c:lineChart>
        <c:grouping val="standard"/>
        <c:varyColors val="0"/>
        <c:ser>
          <c:idx val="0"/>
          <c:order val="0"/>
          <c:tx>
            <c:strRef>
              <c:f>'graph symptom vs tests (16)'!$B$3</c:f>
              <c:strCache>
                <c:ptCount val="1"/>
                <c:pt idx="0">
                  <c:v>Fever: (Gujarat)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 vs tests (16)'!$A$4:$A$155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 vs tests (16)'!$B$4:$B$155</c:f>
              <c:numCache>
                <c:formatCode>General</c:formatCode>
                <c:ptCount val="152"/>
                <c:pt idx="0">
                  <c:v>22</c:v>
                </c:pt>
                <c:pt idx="1">
                  <c:v>15</c:v>
                </c:pt>
                <c:pt idx="2">
                  <c:v>23</c:v>
                </c:pt>
                <c:pt idx="3">
                  <c:v>14</c:v>
                </c:pt>
                <c:pt idx="4">
                  <c:v>17</c:v>
                </c:pt>
                <c:pt idx="5">
                  <c:v>19</c:v>
                </c:pt>
                <c:pt idx="6">
                  <c:v>32</c:v>
                </c:pt>
                <c:pt idx="7">
                  <c:v>16</c:v>
                </c:pt>
                <c:pt idx="8">
                  <c:v>23</c:v>
                </c:pt>
                <c:pt idx="9">
                  <c:v>22</c:v>
                </c:pt>
                <c:pt idx="10">
                  <c:v>14</c:v>
                </c:pt>
                <c:pt idx="11">
                  <c:v>33</c:v>
                </c:pt>
                <c:pt idx="12">
                  <c:v>20</c:v>
                </c:pt>
                <c:pt idx="13">
                  <c:v>27</c:v>
                </c:pt>
                <c:pt idx="14">
                  <c:v>30</c:v>
                </c:pt>
                <c:pt idx="15">
                  <c:v>25</c:v>
                </c:pt>
                <c:pt idx="16">
                  <c:v>19</c:v>
                </c:pt>
                <c:pt idx="17">
                  <c:v>14</c:v>
                </c:pt>
                <c:pt idx="18">
                  <c:v>31</c:v>
                </c:pt>
                <c:pt idx="19">
                  <c:v>31</c:v>
                </c:pt>
                <c:pt idx="20">
                  <c:v>38</c:v>
                </c:pt>
                <c:pt idx="21">
                  <c:v>39</c:v>
                </c:pt>
                <c:pt idx="22">
                  <c:v>15</c:v>
                </c:pt>
                <c:pt idx="23">
                  <c:v>21</c:v>
                </c:pt>
                <c:pt idx="24">
                  <c:v>34</c:v>
                </c:pt>
                <c:pt idx="25">
                  <c:v>31</c:v>
                </c:pt>
                <c:pt idx="26">
                  <c:v>15</c:v>
                </c:pt>
                <c:pt idx="27">
                  <c:v>29</c:v>
                </c:pt>
                <c:pt idx="28">
                  <c:v>41</c:v>
                </c:pt>
                <c:pt idx="29">
                  <c:v>34</c:v>
                </c:pt>
                <c:pt idx="30">
                  <c:v>23</c:v>
                </c:pt>
                <c:pt idx="31">
                  <c:v>37</c:v>
                </c:pt>
                <c:pt idx="32">
                  <c:v>35</c:v>
                </c:pt>
                <c:pt idx="33">
                  <c:v>36</c:v>
                </c:pt>
                <c:pt idx="34">
                  <c:v>26</c:v>
                </c:pt>
                <c:pt idx="35">
                  <c:v>17</c:v>
                </c:pt>
                <c:pt idx="36">
                  <c:v>41</c:v>
                </c:pt>
                <c:pt idx="37">
                  <c:v>44</c:v>
                </c:pt>
                <c:pt idx="38">
                  <c:v>29</c:v>
                </c:pt>
                <c:pt idx="39">
                  <c:v>32</c:v>
                </c:pt>
                <c:pt idx="40">
                  <c:v>32</c:v>
                </c:pt>
                <c:pt idx="41">
                  <c:v>19</c:v>
                </c:pt>
                <c:pt idx="42">
                  <c:v>20</c:v>
                </c:pt>
                <c:pt idx="43">
                  <c:v>26</c:v>
                </c:pt>
                <c:pt idx="44">
                  <c:v>32</c:v>
                </c:pt>
                <c:pt idx="45">
                  <c:v>44</c:v>
                </c:pt>
                <c:pt idx="46">
                  <c:v>39</c:v>
                </c:pt>
                <c:pt idx="47">
                  <c:v>39</c:v>
                </c:pt>
                <c:pt idx="48">
                  <c:v>37</c:v>
                </c:pt>
                <c:pt idx="49">
                  <c:v>40</c:v>
                </c:pt>
                <c:pt idx="50">
                  <c:v>42</c:v>
                </c:pt>
                <c:pt idx="51">
                  <c:v>19</c:v>
                </c:pt>
                <c:pt idx="52">
                  <c:v>23</c:v>
                </c:pt>
                <c:pt idx="53">
                  <c:v>43</c:v>
                </c:pt>
                <c:pt idx="54">
                  <c:v>24</c:v>
                </c:pt>
                <c:pt idx="55">
                  <c:v>38</c:v>
                </c:pt>
                <c:pt idx="56">
                  <c:v>29</c:v>
                </c:pt>
                <c:pt idx="57">
                  <c:v>29</c:v>
                </c:pt>
                <c:pt idx="58">
                  <c:v>24</c:v>
                </c:pt>
                <c:pt idx="59">
                  <c:v>22</c:v>
                </c:pt>
                <c:pt idx="60">
                  <c:v>39</c:v>
                </c:pt>
                <c:pt idx="61">
                  <c:v>27</c:v>
                </c:pt>
                <c:pt idx="62">
                  <c:v>46</c:v>
                </c:pt>
                <c:pt idx="63">
                  <c:v>27</c:v>
                </c:pt>
                <c:pt idx="64">
                  <c:v>49</c:v>
                </c:pt>
                <c:pt idx="65">
                  <c:v>35</c:v>
                </c:pt>
                <c:pt idx="66">
                  <c:v>41</c:v>
                </c:pt>
                <c:pt idx="67">
                  <c:v>36</c:v>
                </c:pt>
                <c:pt idx="68">
                  <c:v>33</c:v>
                </c:pt>
                <c:pt idx="69">
                  <c:v>38</c:v>
                </c:pt>
                <c:pt idx="70">
                  <c:v>35</c:v>
                </c:pt>
                <c:pt idx="71">
                  <c:v>32</c:v>
                </c:pt>
                <c:pt idx="72">
                  <c:v>30</c:v>
                </c:pt>
                <c:pt idx="73">
                  <c:v>42</c:v>
                </c:pt>
                <c:pt idx="74">
                  <c:v>49</c:v>
                </c:pt>
                <c:pt idx="75">
                  <c:v>41</c:v>
                </c:pt>
                <c:pt idx="76">
                  <c:v>54</c:v>
                </c:pt>
                <c:pt idx="77">
                  <c:v>48</c:v>
                </c:pt>
                <c:pt idx="78">
                  <c:v>42</c:v>
                </c:pt>
                <c:pt idx="79">
                  <c:v>56</c:v>
                </c:pt>
                <c:pt idx="80">
                  <c:v>63</c:v>
                </c:pt>
                <c:pt idx="81">
                  <c:v>61</c:v>
                </c:pt>
                <c:pt idx="82">
                  <c:v>69</c:v>
                </c:pt>
                <c:pt idx="83">
                  <c:v>80</c:v>
                </c:pt>
                <c:pt idx="84">
                  <c:v>81</c:v>
                </c:pt>
                <c:pt idx="85">
                  <c:v>45</c:v>
                </c:pt>
                <c:pt idx="86">
                  <c:v>73</c:v>
                </c:pt>
                <c:pt idx="87">
                  <c:v>61</c:v>
                </c:pt>
                <c:pt idx="88">
                  <c:v>57</c:v>
                </c:pt>
                <c:pt idx="89">
                  <c:v>62</c:v>
                </c:pt>
                <c:pt idx="90">
                  <c:v>40</c:v>
                </c:pt>
                <c:pt idx="91">
                  <c:v>50</c:v>
                </c:pt>
                <c:pt idx="92">
                  <c:v>63</c:v>
                </c:pt>
                <c:pt idx="93">
                  <c:v>41</c:v>
                </c:pt>
                <c:pt idx="94">
                  <c:v>30</c:v>
                </c:pt>
                <c:pt idx="95">
                  <c:v>39</c:v>
                </c:pt>
                <c:pt idx="96">
                  <c:v>45</c:v>
                </c:pt>
                <c:pt idx="97">
                  <c:v>29</c:v>
                </c:pt>
                <c:pt idx="98">
                  <c:v>52</c:v>
                </c:pt>
                <c:pt idx="99">
                  <c:v>50</c:v>
                </c:pt>
                <c:pt idx="100">
                  <c:v>38</c:v>
                </c:pt>
                <c:pt idx="101">
                  <c:v>41</c:v>
                </c:pt>
                <c:pt idx="102">
                  <c:v>54</c:v>
                </c:pt>
                <c:pt idx="103">
                  <c:v>40</c:v>
                </c:pt>
                <c:pt idx="104">
                  <c:v>62</c:v>
                </c:pt>
                <c:pt idx="105">
                  <c:v>32</c:v>
                </c:pt>
                <c:pt idx="106">
                  <c:v>46</c:v>
                </c:pt>
                <c:pt idx="107">
                  <c:v>62</c:v>
                </c:pt>
                <c:pt idx="108">
                  <c:v>51</c:v>
                </c:pt>
                <c:pt idx="109">
                  <c:v>44</c:v>
                </c:pt>
                <c:pt idx="110">
                  <c:v>36</c:v>
                </c:pt>
                <c:pt idx="111">
                  <c:v>61</c:v>
                </c:pt>
                <c:pt idx="112">
                  <c:v>36</c:v>
                </c:pt>
                <c:pt idx="113">
                  <c:v>35</c:v>
                </c:pt>
                <c:pt idx="114">
                  <c:v>39</c:v>
                </c:pt>
                <c:pt idx="115">
                  <c:v>50</c:v>
                </c:pt>
                <c:pt idx="116">
                  <c:v>44</c:v>
                </c:pt>
                <c:pt idx="117">
                  <c:v>39</c:v>
                </c:pt>
                <c:pt idx="118">
                  <c:v>38</c:v>
                </c:pt>
                <c:pt idx="119">
                  <c:v>34</c:v>
                </c:pt>
                <c:pt idx="120">
                  <c:v>32</c:v>
                </c:pt>
                <c:pt idx="121">
                  <c:v>45</c:v>
                </c:pt>
                <c:pt idx="122">
                  <c:v>41</c:v>
                </c:pt>
                <c:pt idx="123">
                  <c:v>41</c:v>
                </c:pt>
                <c:pt idx="124">
                  <c:v>47</c:v>
                </c:pt>
                <c:pt idx="125">
                  <c:v>33</c:v>
                </c:pt>
                <c:pt idx="126">
                  <c:v>43</c:v>
                </c:pt>
                <c:pt idx="127">
                  <c:v>34</c:v>
                </c:pt>
                <c:pt idx="128">
                  <c:v>48</c:v>
                </c:pt>
                <c:pt idx="129">
                  <c:v>36</c:v>
                </c:pt>
                <c:pt idx="130">
                  <c:v>44</c:v>
                </c:pt>
                <c:pt idx="131">
                  <c:v>51</c:v>
                </c:pt>
                <c:pt idx="132">
                  <c:v>42</c:v>
                </c:pt>
                <c:pt idx="133">
                  <c:v>55</c:v>
                </c:pt>
                <c:pt idx="134">
                  <c:v>38</c:v>
                </c:pt>
                <c:pt idx="135">
                  <c:v>26</c:v>
                </c:pt>
                <c:pt idx="136">
                  <c:v>37</c:v>
                </c:pt>
                <c:pt idx="137">
                  <c:v>42</c:v>
                </c:pt>
                <c:pt idx="138">
                  <c:v>34</c:v>
                </c:pt>
                <c:pt idx="139">
                  <c:v>42</c:v>
                </c:pt>
                <c:pt idx="140">
                  <c:v>31</c:v>
                </c:pt>
                <c:pt idx="141">
                  <c:v>55</c:v>
                </c:pt>
                <c:pt idx="142">
                  <c:v>60</c:v>
                </c:pt>
                <c:pt idx="143">
                  <c:v>51</c:v>
                </c:pt>
                <c:pt idx="144">
                  <c:v>50</c:v>
                </c:pt>
                <c:pt idx="145">
                  <c:v>26</c:v>
                </c:pt>
                <c:pt idx="146">
                  <c:v>38</c:v>
                </c:pt>
                <c:pt idx="147">
                  <c:v>41</c:v>
                </c:pt>
                <c:pt idx="148">
                  <c:v>20</c:v>
                </c:pt>
                <c:pt idx="149">
                  <c:v>25</c:v>
                </c:pt>
                <c:pt idx="150">
                  <c:v>49</c:v>
                </c:pt>
                <c:pt idx="151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A5-4A09-8AFA-5DDB2BBA2F48}"/>
            </c:ext>
          </c:extLst>
        </c:ser>
        <c:ser>
          <c:idx val="1"/>
          <c:order val="1"/>
          <c:tx>
            <c:strRef>
              <c:f>'graph symptom vs tests (16)'!$C$3</c:f>
              <c:strCache>
                <c:ptCount val="1"/>
                <c:pt idx="0">
                  <c:v>Cough: (Gujarat)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 vs tests (16)'!$A$4:$A$155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 vs tests (16)'!$C$4:$C$155</c:f>
              <c:numCache>
                <c:formatCode>General</c:formatCode>
                <c:ptCount val="152"/>
                <c:pt idx="0">
                  <c:v>52</c:v>
                </c:pt>
                <c:pt idx="1">
                  <c:v>38</c:v>
                </c:pt>
                <c:pt idx="2">
                  <c:v>36</c:v>
                </c:pt>
                <c:pt idx="3">
                  <c:v>37</c:v>
                </c:pt>
                <c:pt idx="4">
                  <c:v>48</c:v>
                </c:pt>
                <c:pt idx="5">
                  <c:v>39</c:v>
                </c:pt>
                <c:pt idx="6">
                  <c:v>26</c:v>
                </c:pt>
                <c:pt idx="7">
                  <c:v>35</c:v>
                </c:pt>
                <c:pt idx="8">
                  <c:v>32</c:v>
                </c:pt>
                <c:pt idx="9">
                  <c:v>40</c:v>
                </c:pt>
                <c:pt idx="10">
                  <c:v>54</c:v>
                </c:pt>
                <c:pt idx="11">
                  <c:v>54</c:v>
                </c:pt>
                <c:pt idx="12">
                  <c:v>39</c:v>
                </c:pt>
                <c:pt idx="13">
                  <c:v>64</c:v>
                </c:pt>
                <c:pt idx="14">
                  <c:v>45</c:v>
                </c:pt>
                <c:pt idx="15">
                  <c:v>50</c:v>
                </c:pt>
                <c:pt idx="16">
                  <c:v>38</c:v>
                </c:pt>
                <c:pt idx="17">
                  <c:v>27</c:v>
                </c:pt>
                <c:pt idx="18">
                  <c:v>26</c:v>
                </c:pt>
                <c:pt idx="19">
                  <c:v>46</c:v>
                </c:pt>
                <c:pt idx="20">
                  <c:v>51</c:v>
                </c:pt>
                <c:pt idx="21">
                  <c:v>48</c:v>
                </c:pt>
                <c:pt idx="22">
                  <c:v>44</c:v>
                </c:pt>
                <c:pt idx="23">
                  <c:v>40</c:v>
                </c:pt>
                <c:pt idx="24">
                  <c:v>55</c:v>
                </c:pt>
                <c:pt idx="25">
                  <c:v>54</c:v>
                </c:pt>
                <c:pt idx="26">
                  <c:v>53</c:v>
                </c:pt>
                <c:pt idx="27">
                  <c:v>50</c:v>
                </c:pt>
                <c:pt idx="28">
                  <c:v>43</c:v>
                </c:pt>
                <c:pt idx="29">
                  <c:v>73</c:v>
                </c:pt>
                <c:pt idx="30">
                  <c:v>39</c:v>
                </c:pt>
                <c:pt idx="31">
                  <c:v>49</c:v>
                </c:pt>
                <c:pt idx="32">
                  <c:v>62</c:v>
                </c:pt>
                <c:pt idx="33">
                  <c:v>38</c:v>
                </c:pt>
                <c:pt idx="34">
                  <c:v>50</c:v>
                </c:pt>
                <c:pt idx="35">
                  <c:v>51</c:v>
                </c:pt>
                <c:pt idx="36">
                  <c:v>47</c:v>
                </c:pt>
                <c:pt idx="37">
                  <c:v>53</c:v>
                </c:pt>
                <c:pt idx="38">
                  <c:v>50</c:v>
                </c:pt>
                <c:pt idx="39">
                  <c:v>57</c:v>
                </c:pt>
                <c:pt idx="40">
                  <c:v>45</c:v>
                </c:pt>
                <c:pt idx="41">
                  <c:v>49</c:v>
                </c:pt>
                <c:pt idx="42">
                  <c:v>47</c:v>
                </c:pt>
                <c:pt idx="43">
                  <c:v>39</c:v>
                </c:pt>
                <c:pt idx="44">
                  <c:v>43</c:v>
                </c:pt>
                <c:pt idx="45">
                  <c:v>39</c:v>
                </c:pt>
                <c:pt idx="46">
                  <c:v>73</c:v>
                </c:pt>
                <c:pt idx="47">
                  <c:v>60</c:v>
                </c:pt>
                <c:pt idx="48">
                  <c:v>57</c:v>
                </c:pt>
                <c:pt idx="49">
                  <c:v>48</c:v>
                </c:pt>
                <c:pt idx="50">
                  <c:v>44</c:v>
                </c:pt>
                <c:pt idx="51">
                  <c:v>54</c:v>
                </c:pt>
                <c:pt idx="52">
                  <c:v>48</c:v>
                </c:pt>
                <c:pt idx="53">
                  <c:v>63</c:v>
                </c:pt>
                <c:pt idx="54">
                  <c:v>36</c:v>
                </c:pt>
                <c:pt idx="55">
                  <c:v>38</c:v>
                </c:pt>
                <c:pt idx="56">
                  <c:v>38</c:v>
                </c:pt>
                <c:pt idx="57">
                  <c:v>42</c:v>
                </c:pt>
                <c:pt idx="58">
                  <c:v>45</c:v>
                </c:pt>
                <c:pt idx="59">
                  <c:v>35</c:v>
                </c:pt>
                <c:pt idx="60">
                  <c:v>48</c:v>
                </c:pt>
                <c:pt idx="61">
                  <c:v>53</c:v>
                </c:pt>
                <c:pt idx="62">
                  <c:v>51</c:v>
                </c:pt>
                <c:pt idx="63">
                  <c:v>55</c:v>
                </c:pt>
                <c:pt idx="64">
                  <c:v>43</c:v>
                </c:pt>
                <c:pt idx="65">
                  <c:v>57</c:v>
                </c:pt>
                <c:pt idx="66">
                  <c:v>35</c:v>
                </c:pt>
                <c:pt idx="67">
                  <c:v>50</c:v>
                </c:pt>
                <c:pt idx="68">
                  <c:v>29</c:v>
                </c:pt>
                <c:pt idx="69">
                  <c:v>46</c:v>
                </c:pt>
                <c:pt idx="70">
                  <c:v>51</c:v>
                </c:pt>
                <c:pt idx="71">
                  <c:v>50</c:v>
                </c:pt>
                <c:pt idx="72">
                  <c:v>49</c:v>
                </c:pt>
                <c:pt idx="73">
                  <c:v>42</c:v>
                </c:pt>
                <c:pt idx="74">
                  <c:v>82</c:v>
                </c:pt>
                <c:pt idx="75">
                  <c:v>50</c:v>
                </c:pt>
                <c:pt idx="76">
                  <c:v>55</c:v>
                </c:pt>
                <c:pt idx="77">
                  <c:v>72</c:v>
                </c:pt>
                <c:pt idx="78">
                  <c:v>82</c:v>
                </c:pt>
                <c:pt idx="79">
                  <c:v>78</c:v>
                </c:pt>
                <c:pt idx="80">
                  <c:v>100</c:v>
                </c:pt>
                <c:pt idx="81">
                  <c:v>100</c:v>
                </c:pt>
                <c:pt idx="82">
                  <c:v>95</c:v>
                </c:pt>
                <c:pt idx="83">
                  <c:v>98</c:v>
                </c:pt>
                <c:pt idx="84">
                  <c:v>93</c:v>
                </c:pt>
                <c:pt idx="85">
                  <c:v>89</c:v>
                </c:pt>
                <c:pt idx="86">
                  <c:v>87</c:v>
                </c:pt>
                <c:pt idx="87">
                  <c:v>71</c:v>
                </c:pt>
                <c:pt idx="88">
                  <c:v>79</c:v>
                </c:pt>
                <c:pt idx="89">
                  <c:v>70</c:v>
                </c:pt>
                <c:pt idx="90">
                  <c:v>50</c:v>
                </c:pt>
                <c:pt idx="91">
                  <c:v>66</c:v>
                </c:pt>
                <c:pt idx="92">
                  <c:v>39</c:v>
                </c:pt>
                <c:pt idx="93">
                  <c:v>57</c:v>
                </c:pt>
                <c:pt idx="94">
                  <c:v>55</c:v>
                </c:pt>
                <c:pt idx="95">
                  <c:v>59</c:v>
                </c:pt>
                <c:pt idx="96">
                  <c:v>52</c:v>
                </c:pt>
                <c:pt idx="97">
                  <c:v>44</c:v>
                </c:pt>
                <c:pt idx="98">
                  <c:v>48</c:v>
                </c:pt>
                <c:pt idx="99">
                  <c:v>37</c:v>
                </c:pt>
                <c:pt idx="100">
                  <c:v>36</c:v>
                </c:pt>
                <c:pt idx="101">
                  <c:v>35</c:v>
                </c:pt>
                <c:pt idx="102">
                  <c:v>52</c:v>
                </c:pt>
                <c:pt idx="103">
                  <c:v>38</c:v>
                </c:pt>
                <c:pt idx="104">
                  <c:v>30</c:v>
                </c:pt>
                <c:pt idx="105">
                  <c:v>70</c:v>
                </c:pt>
                <c:pt idx="106">
                  <c:v>44</c:v>
                </c:pt>
                <c:pt idx="107">
                  <c:v>64</c:v>
                </c:pt>
                <c:pt idx="108">
                  <c:v>26</c:v>
                </c:pt>
                <c:pt idx="109">
                  <c:v>48</c:v>
                </c:pt>
                <c:pt idx="110">
                  <c:v>48</c:v>
                </c:pt>
                <c:pt idx="111">
                  <c:v>50</c:v>
                </c:pt>
                <c:pt idx="112">
                  <c:v>53</c:v>
                </c:pt>
                <c:pt idx="113">
                  <c:v>51</c:v>
                </c:pt>
                <c:pt idx="114">
                  <c:v>45</c:v>
                </c:pt>
                <c:pt idx="115">
                  <c:v>45</c:v>
                </c:pt>
                <c:pt idx="116">
                  <c:v>26</c:v>
                </c:pt>
                <c:pt idx="117">
                  <c:v>43</c:v>
                </c:pt>
                <c:pt idx="118">
                  <c:v>32</c:v>
                </c:pt>
                <c:pt idx="119">
                  <c:v>36</c:v>
                </c:pt>
                <c:pt idx="120">
                  <c:v>45</c:v>
                </c:pt>
                <c:pt idx="121">
                  <c:v>43</c:v>
                </c:pt>
                <c:pt idx="122">
                  <c:v>30</c:v>
                </c:pt>
                <c:pt idx="123">
                  <c:v>50</c:v>
                </c:pt>
                <c:pt idx="124">
                  <c:v>31</c:v>
                </c:pt>
                <c:pt idx="125">
                  <c:v>30</c:v>
                </c:pt>
                <c:pt idx="126">
                  <c:v>41</c:v>
                </c:pt>
                <c:pt idx="127">
                  <c:v>28</c:v>
                </c:pt>
                <c:pt idx="128">
                  <c:v>35</c:v>
                </c:pt>
                <c:pt idx="129">
                  <c:v>40</c:v>
                </c:pt>
                <c:pt idx="130">
                  <c:v>35</c:v>
                </c:pt>
                <c:pt idx="131">
                  <c:v>32</c:v>
                </c:pt>
                <c:pt idx="132">
                  <c:v>32</c:v>
                </c:pt>
                <c:pt idx="133">
                  <c:v>36</c:v>
                </c:pt>
                <c:pt idx="134">
                  <c:v>28</c:v>
                </c:pt>
                <c:pt idx="135">
                  <c:v>43</c:v>
                </c:pt>
                <c:pt idx="136">
                  <c:v>40</c:v>
                </c:pt>
                <c:pt idx="137">
                  <c:v>27</c:v>
                </c:pt>
                <c:pt idx="138">
                  <c:v>19</c:v>
                </c:pt>
                <c:pt idx="139">
                  <c:v>27</c:v>
                </c:pt>
                <c:pt idx="140">
                  <c:v>19</c:v>
                </c:pt>
                <c:pt idx="141">
                  <c:v>36</c:v>
                </c:pt>
                <c:pt idx="142">
                  <c:v>39</c:v>
                </c:pt>
                <c:pt idx="143">
                  <c:v>33</c:v>
                </c:pt>
                <c:pt idx="144">
                  <c:v>24</c:v>
                </c:pt>
                <c:pt idx="145">
                  <c:v>28</c:v>
                </c:pt>
                <c:pt idx="146">
                  <c:v>31</c:v>
                </c:pt>
                <c:pt idx="147">
                  <c:v>25</c:v>
                </c:pt>
                <c:pt idx="148">
                  <c:v>26</c:v>
                </c:pt>
                <c:pt idx="149">
                  <c:v>27</c:v>
                </c:pt>
                <c:pt idx="150">
                  <c:v>21</c:v>
                </c:pt>
                <c:pt idx="151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A5-4A09-8AFA-5DDB2BBA2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6061424"/>
        <c:axId val="586061752"/>
      </c:lineChart>
      <c:dateAx>
        <c:axId val="58606142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61752"/>
        <c:crosses val="autoZero"/>
        <c:auto val="1"/>
        <c:lblOffset val="100"/>
        <c:baseTimeUnit val="days"/>
      </c:dateAx>
      <c:valAx>
        <c:axId val="58606175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61424"/>
        <c:crosses val="autoZero"/>
        <c:crossBetween val="between"/>
      </c:valAx>
      <c:valAx>
        <c:axId val="5860558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058144"/>
        <c:crosses val="max"/>
        <c:crossBetween val="between"/>
      </c:valAx>
      <c:dateAx>
        <c:axId val="58605814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8605584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(59)'!$L$9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(59)'!$L$10:$L$24</c:f>
              <c:numCache>
                <c:formatCode>General</c:formatCode>
                <c:ptCount val="15"/>
                <c:pt idx="0">
                  <c:v>8.2653813500222439E-4</c:v>
                </c:pt>
                <c:pt idx="1">
                  <c:v>-9.5331473478584526E-3</c:v>
                </c:pt>
                <c:pt idx="2">
                  <c:v>-1.0607946775815757E-2</c:v>
                </c:pt>
                <c:pt idx="3">
                  <c:v>-2.0077916345336465E-2</c:v>
                </c:pt>
                <c:pt idx="4">
                  <c:v>-3.2421284667862163E-2</c:v>
                </c:pt>
                <c:pt idx="5">
                  <c:v>-2.8445017390049121E-2</c:v>
                </c:pt>
                <c:pt idx="6">
                  <c:v>-3.1048590391716192E-2</c:v>
                </c:pt>
                <c:pt idx="7">
                  <c:v>-3.6213391177346579E-2</c:v>
                </c:pt>
                <c:pt idx="8">
                  <c:v>-2.0791970993845103E-2</c:v>
                </c:pt>
                <c:pt idx="9">
                  <c:v>-2.3145351506049804E-2</c:v>
                </c:pt>
                <c:pt idx="10">
                  <c:v>-1.07985880719852E-2</c:v>
                </c:pt>
                <c:pt idx="11">
                  <c:v>-5.6132275495997704E-3</c:v>
                </c:pt>
                <c:pt idx="12">
                  <c:v>-3.1324351117441086E-3</c:v>
                </c:pt>
                <c:pt idx="13">
                  <c:v>-4.1277150460538418E-3</c:v>
                </c:pt>
                <c:pt idx="14">
                  <c:v>-1.8291706288396533E-3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15-48F2-AF18-0CF5ACE759C4}"/>
            </c:ext>
          </c:extLst>
        </c:ser>
        <c:ser>
          <c:idx val="1"/>
          <c:order val="1"/>
          <c:tx>
            <c:strRef>
              <c:f>'multiTimeline (59)'!$M$9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(59)'!$M$10:$M$24</c:f>
              <c:numCache>
                <c:formatCode>General</c:formatCode>
                <c:ptCount val="15"/>
                <c:pt idx="0">
                  <c:v>-0.5766258231921797</c:v>
                </c:pt>
                <c:pt idx="1">
                  <c:v>-0.57456405701318469</c:v>
                </c:pt>
                <c:pt idx="2">
                  <c:v>-0.57019024198798651</c:v>
                </c:pt>
                <c:pt idx="3">
                  <c:v>-0.56576979936013738</c:v>
                </c:pt>
                <c:pt idx="4">
                  <c:v>-0.55997451809140808</c:v>
                </c:pt>
                <c:pt idx="5">
                  <c:v>-0.55273518045778813</c:v>
                </c:pt>
                <c:pt idx="6">
                  <c:v>-0.54243945374815994</c:v>
                </c:pt>
                <c:pt idx="7">
                  <c:v>-0.53727400602805742</c:v>
                </c:pt>
                <c:pt idx="8">
                  <c:v>-0.52516528774123084</c:v>
                </c:pt>
                <c:pt idx="9">
                  <c:v>-0.5139202360145988</c:v>
                </c:pt>
                <c:pt idx="10">
                  <c:v>-0.50684655124522737</c:v>
                </c:pt>
                <c:pt idx="11">
                  <c:v>-0.49144395679547281</c:v>
                </c:pt>
                <c:pt idx="12">
                  <c:v>-0.47494346179685704</c:v>
                </c:pt>
                <c:pt idx="13">
                  <c:v>-0.46206111836979774</c:v>
                </c:pt>
                <c:pt idx="14">
                  <c:v>-0.44548775867668738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15-48F2-AF18-0CF5ACE75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7649776"/>
        <c:axId val="517646168"/>
      </c:lineChart>
      <c:catAx>
        <c:axId val="5176497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646168"/>
        <c:crosses val="autoZero"/>
        <c:auto val="1"/>
        <c:lblAlgn val="ctr"/>
        <c:lblOffset val="100"/>
        <c:noMultiLvlLbl val="0"/>
      </c:catAx>
      <c:valAx>
        <c:axId val="5176461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64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(59)'!$Q$9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(59)'!$Q$10:$Q$24</c:f>
              <c:numCache>
                <c:formatCode>General</c:formatCode>
                <c:ptCount val="15"/>
                <c:pt idx="0">
                  <c:v>-2.0175852786579854E-2</c:v>
                </c:pt>
                <c:pt idx="1">
                  <c:v>-3.1644953065437485E-2</c:v>
                </c:pt>
                <c:pt idx="2">
                  <c:v>-2.9300321583002893E-2</c:v>
                </c:pt>
                <c:pt idx="3">
                  <c:v>-3.2445173269914356E-2</c:v>
                </c:pt>
                <c:pt idx="4">
                  <c:v>-4.1347081645078755E-2</c:v>
                </c:pt>
                <c:pt idx="5">
                  <c:v>-4.1238505263886435E-2</c:v>
                </c:pt>
                <c:pt idx="6">
                  <c:v>-4.5607872371889756E-2</c:v>
                </c:pt>
                <c:pt idx="7">
                  <c:v>-4.9954828757422361E-2</c:v>
                </c:pt>
                <c:pt idx="8">
                  <c:v>-3.974015937557912E-2</c:v>
                </c:pt>
                <c:pt idx="9">
                  <c:v>-4.1183444596478068E-2</c:v>
                </c:pt>
                <c:pt idx="10">
                  <c:v>-2.6017228789903639E-2</c:v>
                </c:pt>
                <c:pt idx="11">
                  <c:v>-1.9973531231303833E-2</c:v>
                </c:pt>
                <c:pt idx="12">
                  <c:v>-1.486556145703152E-2</c:v>
                </c:pt>
                <c:pt idx="13">
                  <c:v>-1.0979316791787196E-2</c:v>
                </c:pt>
                <c:pt idx="14">
                  <c:v>-1.8275377903606933E-3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0F-4C3C-9C0D-5F2AC757CD65}"/>
            </c:ext>
          </c:extLst>
        </c:ser>
        <c:ser>
          <c:idx val="1"/>
          <c:order val="1"/>
          <c:tx>
            <c:strRef>
              <c:f>'multiTimeline (59)'!$R$9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(59)'!$R$10:$R$24</c:f>
              <c:numCache>
                <c:formatCode>General</c:formatCode>
                <c:ptCount val="15"/>
                <c:pt idx="0">
                  <c:v>-0.60022786341288814</c:v>
                </c:pt>
                <c:pt idx="1">
                  <c:v>-0.5974890919934267</c:v>
                </c:pt>
                <c:pt idx="2">
                  <c:v>-0.59243268677674887</c:v>
                </c:pt>
                <c:pt idx="3">
                  <c:v>-0.58509598364882698</c:v>
                </c:pt>
                <c:pt idx="4">
                  <c:v>-0.57602309433807175</c:v>
                </c:pt>
                <c:pt idx="5">
                  <c:v>-0.56757780784907697</c:v>
                </c:pt>
                <c:pt idx="6">
                  <c:v>-0.55588082657509208</c:v>
                </c:pt>
                <c:pt idx="7">
                  <c:v>-0.54637639411819594</c:v>
                </c:pt>
                <c:pt idx="8">
                  <c:v>-0.53251496618627681</c:v>
                </c:pt>
                <c:pt idx="9">
                  <c:v>-0.51872169232111343</c:v>
                </c:pt>
                <c:pt idx="10">
                  <c:v>-0.50312463310469602</c:v>
                </c:pt>
                <c:pt idx="11">
                  <c:v>-0.48792283810556702</c:v>
                </c:pt>
                <c:pt idx="12">
                  <c:v>-0.46975926705356486</c:v>
                </c:pt>
                <c:pt idx="13">
                  <c:v>-0.45042698955014338</c:v>
                </c:pt>
                <c:pt idx="14">
                  <c:v>-0.42768200187973943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0F-4C3C-9C0D-5F2AC757C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0196344"/>
        <c:axId val="520196672"/>
      </c:lineChart>
      <c:catAx>
        <c:axId val="520196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96672"/>
        <c:crosses val="autoZero"/>
        <c:auto val="1"/>
        <c:lblAlgn val="ctr"/>
        <c:lblOffset val="100"/>
        <c:noMultiLvlLbl val="0"/>
      </c:catAx>
      <c:valAx>
        <c:axId val="5201966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0196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symtoms vs cases (3)'!$D$3</c:f>
              <c:strCache>
                <c:ptCount val="1"/>
                <c:pt idx="0">
                  <c:v>Daily Confirmed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symtoms vs cases (3)'!$A$4:$A$155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symtoms vs cases (3)'!$D$4:$D$155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1</c:v>
                </c:pt>
                <c:pt idx="63">
                  <c:v>22</c:v>
                </c:pt>
                <c:pt idx="64">
                  <c:v>2</c:v>
                </c:pt>
                <c:pt idx="65">
                  <c:v>1</c:v>
                </c:pt>
                <c:pt idx="66">
                  <c:v>3</c:v>
                </c:pt>
                <c:pt idx="67">
                  <c:v>5</c:v>
                </c:pt>
                <c:pt idx="68">
                  <c:v>9</c:v>
                </c:pt>
                <c:pt idx="69">
                  <c:v>15</c:v>
                </c:pt>
                <c:pt idx="70">
                  <c:v>8</c:v>
                </c:pt>
                <c:pt idx="71">
                  <c:v>10</c:v>
                </c:pt>
                <c:pt idx="72">
                  <c:v>10</c:v>
                </c:pt>
                <c:pt idx="73">
                  <c:v>11</c:v>
                </c:pt>
                <c:pt idx="74">
                  <c:v>10</c:v>
                </c:pt>
                <c:pt idx="75">
                  <c:v>14</c:v>
                </c:pt>
                <c:pt idx="76">
                  <c:v>20</c:v>
                </c:pt>
                <c:pt idx="77">
                  <c:v>25</c:v>
                </c:pt>
                <c:pt idx="78">
                  <c:v>27</c:v>
                </c:pt>
                <c:pt idx="79">
                  <c:v>58</c:v>
                </c:pt>
                <c:pt idx="80">
                  <c:v>78</c:v>
                </c:pt>
                <c:pt idx="81">
                  <c:v>69</c:v>
                </c:pt>
                <c:pt idx="82">
                  <c:v>94</c:v>
                </c:pt>
                <c:pt idx="83">
                  <c:v>74</c:v>
                </c:pt>
                <c:pt idx="84">
                  <c:v>86</c:v>
                </c:pt>
                <c:pt idx="85">
                  <c:v>73</c:v>
                </c:pt>
                <c:pt idx="86">
                  <c:v>153</c:v>
                </c:pt>
                <c:pt idx="87">
                  <c:v>136</c:v>
                </c:pt>
                <c:pt idx="88">
                  <c:v>120</c:v>
                </c:pt>
                <c:pt idx="89">
                  <c:v>187</c:v>
                </c:pt>
                <c:pt idx="90">
                  <c:v>309</c:v>
                </c:pt>
                <c:pt idx="91">
                  <c:v>424</c:v>
                </c:pt>
                <c:pt idx="92">
                  <c:v>486</c:v>
                </c:pt>
                <c:pt idx="93">
                  <c:v>560</c:v>
                </c:pt>
                <c:pt idx="94">
                  <c:v>579</c:v>
                </c:pt>
                <c:pt idx="95">
                  <c:v>609</c:v>
                </c:pt>
                <c:pt idx="96">
                  <c:v>484</c:v>
                </c:pt>
                <c:pt idx="97">
                  <c:v>573</c:v>
                </c:pt>
                <c:pt idx="98">
                  <c:v>565</c:v>
                </c:pt>
                <c:pt idx="99">
                  <c:v>813</c:v>
                </c:pt>
                <c:pt idx="100">
                  <c:v>871</c:v>
                </c:pt>
                <c:pt idx="101">
                  <c:v>854</c:v>
                </c:pt>
                <c:pt idx="102">
                  <c:v>758</c:v>
                </c:pt>
                <c:pt idx="103">
                  <c:v>1243</c:v>
                </c:pt>
                <c:pt idx="104">
                  <c:v>1031</c:v>
                </c:pt>
                <c:pt idx="105">
                  <c:v>886</c:v>
                </c:pt>
                <c:pt idx="106">
                  <c:v>1061</c:v>
                </c:pt>
                <c:pt idx="107">
                  <c:v>922</c:v>
                </c:pt>
                <c:pt idx="108">
                  <c:v>1371</c:v>
                </c:pt>
                <c:pt idx="109">
                  <c:v>1580</c:v>
                </c:pt>
                <c:pt idx="110">
                  <c:v>1239</c:v>
                </c:pt>
                <c:pt idx="111">
                  <c:v>1537</c:v>
                </c:pt>
                <c:pt idx="112">
                  <c:v>1292</c:v>
                </c:pt>
                <c:pt idx="113">
                  <c:v>1667</c:v>
                </c:pt>
                <c:pt idx="114">
                  <c:v>1408</c:v>
                </c:pt>
                <c:pt idx="115">
                  <c:v>1835</c:v>
                </c:pt>
                <c:pt idx="116">
                  <c:v>1607</c:v>
                </c:pt>
                <c:pt idx="117">
                  <c:v>1568</c:v>
                </c:pt>
                <c:pt idx="118">
                  <c:v>1902</c:v>
                </c:pt>
                <c:pt idx="119">
                  <c:v>1705</c:v>
                </c:pt>
                <c:pt idx="120">
                  <c:v>1801</c:v>
                </c:pt>
                <c:pt idx="121">
                  <c:v>2396</c:v>
                </c:pt>
                <c:pt idx="122">
                  <c:v>2564</c:v>
                </c:pt>
                <c:pt idx="123">
                  <c:v>2952</c:v>
                </c:pt>
                <c:pt idx="124">
                  <c:v>3656</c:v>
                </c:pt>
                <c:pt idx="125">
                  <c:v>2971</c:v>
                </c:pt>
                <c:pt idx="126">
                  <c:v>3602</c:v>
                </c:pt>
                <c:pt idx="127">
                  <c:v>3344</c:v>
                </c:pt>
                <c:pt idx="128">
                  <c:v>3339</c:v>
                </c:pt>
                <c:pt idx="129">
                  <c:v>3175</c:v>
                </c:pt>
                <c:pt idx="130">
                  <c:v>4311</c:v>
                </c:pt>
                <c:pt idx="131">
                  <c:v>3592</c:v>
                </c:pt>
                <c:pt idx="132">
                  <c:v>3562</c:v>
                </c:pt>
                <c:pt idx="133">
                  <c:v>3726</c:v>
                </c:pt>
                <c:pt idx="134">
                  <c:v>3991</c:v>
                </c:pt>
                <c:pt idx="135">
                  <c:v>3808</c:v>
                </c:pt>
                <c:pt idx="136">
                  <c:v>4794</c:v>
                </c:pt>
                <c:pt idx="137">
                  <c:v>5049</c:v>
                </c:pt>
                <c:pt idx="138">
                  <c:v>4628</c:v>
                </c:pt>
                <c:pt idx="139">
                  <c:v>6154</c:v>
                </c:pt>
                <c:pt idx="140">
                  <c:v>5720</c:v>
                </c:pt>
                <c:pt idx="141">
                  <c:v>6023</c:v>
                </c:pt>
                <c:pt idx="142">
                  <c:v>6536</c:v>
                </c:pt>
                <c:pt idx="143">
                  <c:v>6667</c:v>
                </c:pt>
                <c:pt idx="144">
                  <c:v>7111</c:v>
                </c:pt>
                <c:pt idx="145">
                  <c:v>6414</c:v>
                </c:pt>
                <c:pt idx="146">
                  <c:v>5907</c:v>
                </c:pt>
                <c:pt idx="147">
                  <c:v>7246</c:v>
                </c:pt>
                <c:pt idx="148">
                  <c:v>7254</c:v>
                </c:pt>
                <c:pt idx="149">
                  <c:v>8138</c:v>
                </c:pt>
                <c:pt idx="150">
                  <c:v>8364</c:v>
                </c:pt>
                <c:pt idx="151">
                  <c:v>8789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4-4DC7-97B1-0A3FF44A0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83285888"/>
        <c:axId val="83284352"/>
      </c:barChart>
      <c:lineChart>
        <c:grouping val="standard"/>
        <c:varyColors val="0"/>
        <c:ser>
          <c:idx val="0"/>
          <c:order val="0"/>
          <c:tx>
            <c:strRef>
              <c:f>'graph symtoms vs cases (3)'!$B$3</c:f>
              <c:strCache>
                <c:ptCount val="1"/>
                <c:pt idx="0">
                  <c:v>Fever: (India)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symtoms vs cases (3)'!$A$4:$A$155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symtoms vs cases (3)'!$B$4:$B$155</c:f>
              <c:numCache>
                <c:formatCode>General</c:formatCode>
                <c:ptCount val="152"/>
                <c:pt idx="0">
                  <c:v>27</c:v>
                </c:pt>
                <c:pt idx="1">
                  <c:v>29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34</c:v>
                </c:pt>
                <c:pt idx="6">
                  <c:v>32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32</c:v>
                </c:pt>
                <c:pt idx="12">
                  <c:v>34</c:v>
                </c:pt>
                <c:pt idx="13">
                  <c:v>31</c:v>
                </c:pt>
                <c:pt idx="14">
                  <c:v>34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35</c:v>
                </c:pt>
                <c:pt idx="19">
                  <c:v>37</c:v>
                </c:pt>
                <c:pt idx="20">
                  <c:v>34</c:v>
                </c:pt>
                <c:pt idx="21">
                  <c:v>36</c:v>
                </c:pt>
                <c:pt idx="22">
                  <c:v>34</c:v>
                </c:pt>
                <c:pt idx="23">
                  <c:v>31</c:v>
                </c:pt>
                <c:pt idx="24">
                  <c:v>31</c:v>
                </c:pt>
                <c:pt idx="25">
                  <c:v>34</c:v>
                </c:pt>
                <c:pt idx="26">
                  <c:v>38</c:v>
                </c:pt>
                <c:pt idx="27">
                  <c:v>39</c:v>
                </c:pt>
                <c:pt idx="28">
                  <c:v>41</c:v>
                </c:pt>
                <c:pt idx="29">
                  <c:v>36</c:v>
                </c:pt>
                <c:pt idx="30">
                  <c:v>36</c:v>
                </c:pt>
                <c:pt idx="31">
                  <c:v>36</c:v>
                </c:pt>
                <c:pt idx="32">
                  <c:v>38</c:v>
                </c:pt>
                <c:pt idx="33">
                  <c:v>46</c:v>
                </c:pt>
                <c:pt idx="34">
                  <c:v>41</c:v>
                </c:pt>
                <c:pt idx="35">
                  <c:v>39</c:v>
                </c:pt>
                <c:pt idx="36">
                  <c:v>43</c:v>
                </c:pt>
                <c:pt idx="37">
                  <c:v>37</c:v>
                </c:pt>
                <c:pt idx="38">
                  <c:v>37</c:v>
                </c:pt>
                <c:pt idx="39">
                  <c:v>42</c:v>
                </c:pt>
                <c:pt idx="40">
                  <c:v>44</c:v>
                </c:pt>
                <c:pt idx="41">
                  <c:v>36</c:v>
                </c:pt>
                <c:pt idx="42">
                  <c:v>40</c:v>
                </c:pt>
                <c:pt idx="43">
                  <c:v>42</c:v>
                </c:pt>
                <c:pt idx="44">
                  <c:v>40</c:v>
                </c:pt>
                <c:pt idx="45">
                  <c:v>35</c:v>
                </c:pt>
                <c:pt idx="46">
                  <c:v>44</c:v>
                </c:pt>
                <c:pt idx="47">
                  <c:v>45</c:v>
                </c:pt>
                <c:pt idx="48">
                  <c:v>46</c:v>
                </c:pt>
                <c:pt idx="49">
                  <c:v>42</c:v>
                </c:pt>
                <c:pt idx="50">
                  <c:v>45</c:v>
                </c:pt>
                <c:pt idx="51">
                  <c:v>35</c:v>
                </c:pt>
                <c:pt idx="52">
                  <c:v>35</c:v>
                </c:pt>
                <c:pt idx="53">
                  <c:v>39</c:v>
                </c:pt>
                <c:pt idx="54">
                  <c:v>43</c:v>
                </c:pt>
                <c:pt idx="55">
                  <c:v>38</c:v>
                </c:pt>
                <c:pt idx="56">
                  <c:v>40</c:v>
                </c:pt>
                <c:pt idx="57">
                  <c:v>41</c:v>
                </c:pt>
                <c:pt idx="58">
                  <c:v>36</c:v>
                </c:pt>
                <c:pt idx="59">
                  <c:v>35</c:v>
                </c:pt>
                <c:pt idx="60">
                  <c:v>41</c:v>
                </c:pt>
                <c:pt idx="61">
                  <c:v>41</c:v>
                </c:pt>
                <c:pt idx="62">
                  <c:v>44</c:v>
                </c:pt>
                <c:pt idx="63">
                  <c:v>46</c:v>
                </c:pt>
                <c:pt idx="64">
                  <c:v>48</c:v>
                </c:pt>
                <c:pt idx="65">
                  <c:v>41</c:v>
                </c:pt>
                <c:pt idx="66">
                  <c:v>38</c:v>
                </c:pt>
                <c:pt idx="67">
                  <c:v>41</c:v>
                </c:pt>
                <c:pt idx="68">
                  <c:v>48</c:v>
                </c:pt>
                <c:pt idx="69">
                  <c:v>49</c:v>
                </c:pt>
                <c:pt idx="70">
                  <c:v>48</c:v>
                </c:pt>
                <c:pt idx="71">
                  <c:v>42</c:v>
                </c:pt>
                <c:pt idx="72">
                  <c:v>48</c:v>
                </c:pt>
                <c:pt idx="73">
                  <c:v>52</c:v>
                </c:pt>
                <c:pt idx="74">
                  <c:v>53</c:v>
                </c:pt>
                <c:pt idx="75">
                  <c:v>58</c:v>
                </c:pt>
                <c:pt idx="76">
                  <c:v>60</c:v>
                </c:pt>
                <c:pt idx="77">
                  <c:v>64</c:v>
                </c:pt>
                <c:pt idx="78">
                  <c:v>62</c:v>
                </c:pt>
                <c:pt idx="79">
                  <c:v>66</c:v>
                </c:pt>
                <c:pt idx="80">
                  <c:v>75</c:v>
                </c:pt>
                <c:pt idx="81">
                  <c:v>73</c:v>
                </c:pt>
                <c:pt idx="82">
                  <c:v>78</c:v>
                </c:pt>
                <c:pt idx="83">
                  <c:v>80</c:v>
                </c:pt>
                <c:pt idx="84">
                  <c:v>77</c:v>
                </c:pt>
                <c:pt idx="85">
                  <c:v>70</c:v>
                </c:pt>
                <c:pt idx="86">
                  <c:v>68</c:v>
                </c:pt>
                <c:pt idx="87">
                  <c:v>69</c:v>
                </c:pt>
                <c:pt idx="88">
                  <c:v>65</c:v>
                </c:pt>
                <c:pt idx="89">
                  <c:v>52</c:v>
                </c:pt>
                <c:pt idx="90">
                  <c:v>55</c:v>
                </c:pt>
                <c:pt idx="91">
                  <c:v>52</c:v>
                </c:pt>
                <c:pt idx="92">
                  <c:v>48</c:v>
                </c:pt>
                <c:pt idx="93">
                  <c:v>45</c:v>
                </c:pt>
                <c:pt idx="94">
                  <c:v>49</c:v>
                </c:pt>
                <c:pt idx="95">
                  <c:v>40</c:v>
                </c:pt>
                <c:pt idx="96">
                  <c:v>44</c:v>
                </c:pt>
                <c:pt idx="97">
                  <c:v>44</c:v>
                </c:pt>
                <c:pt idx="98">
                  <c:v>42</c:v>
                </c:pt>
                <c:pt idx="99">
                  <c:v>43</c:v>
                </c:pt>
                <c:pt idx="100">
                  <c:v>44</c:v>
                </c:pt>
                <c:pt idx="101">
                  <c:v>46</c:v>
                </c:pt>
                <c:pt idx="102">
                  <c:v>44</c:v>
                </c:pt>
                <c:pt idx="103">
                  <c:v>43</c:v>
                </c:pt>
                <c:pt idx="104">
                  <c:v>43</c:v>
                </c:pt>
                <c:pt idx="105">
                  <c:v>42</c:v>
                </c:pt>
                <c:pt idx="106">
                  <c:v>41</c:v>
                </c:pt>
                <c:pt idx="107">
                  <c:v>36</c:v>
                </c:pt>
                <c:pt idx="108">
                  <c:v>37</c:v>
                </c:pt>
                <c:pt idx="109">
                  <c:v>40</c:v>
                </c:pt>
                <c:pt idx="110">
                  <c:v>40</c:v>
                </c:pt>
                <c:pt idx="111">
                  <c:v>41</c:v>
                </c:pt>
                <c:pt idx="112">
                  <c:v>40</c:v>
                </c:pt>
                <c:pt idx="113">
                  <c:v>42</c:v>
                </c:pt>
                <c:pt idx="114">
                  <c:v>38</c:v>
                </c:pt>
                <c:pt idx="115">
                  <c:v>40</c:v>
                </c:pt>
                <c:pt idx="116">
                  <c:v>41</c:v>
                </c:pt>
                <c:pt idx="117">
                  <c:v>41</c:v>
                </c:pt>
                <c:pt idx="118">
                  <c:v>40</c:v>
                </c:pt>
                <c:pt idx="119">
                  <c:v>39</c:v>
                </c:pt>
                <c:pt idx="120">
                  <c:v>38</c:v>
                </c:pt>
                <c:pt idx="121">
                  <c:v>42</c:v>
                </c:pt>
                <c:pt idx="122">
                  <c:v>42</c:v>
                </c:pt>
                <c:pt idx="123">
                  <c:v>43</c:v>
                </c:pt>
                <c:pt idx="124">
                  <c:v>37</c:v>
                </c:pt>
                <c:pt idx="125">
                  <c:v>44</c:v>
                </c:pt>
                <c:pt idx="126">
                  <c:v>43</c:v>
                </c:pt>
                <c:pt idx="127">
                  <c:v>42</c:v>
                </c:pt>
                <c:pt idx="128">
                  <c:v>42</c:v>
                </c:pt>
                <c:pt idx="129">
                  <c:v>43</c:v>
                </c:pt>
                <c:pt idx="130">
                  <c:v>40</c:v>
                </c:pt>
                <c:pt idx="131">
                  <c:v>42</c:v>
                </c:pt>
                <c:pt idx="132">
                  <c:v>40</c:v>
                </c:pt>
                <c:pt idx="133">
                  <c:v>42</c:v>
                </c:pt>
                <c:pt idx="134">
                  <c:v>38</c:v>
                </c:pt>
                <c:pt idx="135">
                  <c:v>40</c:v>
                </c:pt>
                <c:pt idx="136">
                  <c:v>41</c:v>
                </c:pt>
                <c:pt idx="137">
                  <c:v>45</c:v>
                </c:pt>
                <c:pt idx="138">
                  <c:v>43</c:v>
                </c:pt>
                <c:pt idx="139">
                  <c:v>44</c:v>
                </c:pt>
                <c:pt idx="140">
                  <c:v>43</c:v>
                </c:pt>
                <c:pt idx="141">
                  <c:v>43</c:v>
                </c:pt>
                <c:pt idx="142">
                  <c:v>39</c:v>
                </c:pt>
                <c:pt idx="143">
                  <c:v>45</c:v>
                </c:pt>
                <c:pt idx="144">
                  <c:v>37</c:v>
                </c:pt>
                <c:pt idx="145">
                  <c:v>46</c:v>
                </c:pt>
                <c:pt idx="146">
                  <c:v>44</c:v>
                </c:pt>
                <c:pt idx="147">
                  <c:v>41</c:v>
                </c:pt>
                <c:pt idx="148">
                  <c:v>49</c:v>
                </c:pt>
                <c:pt idx="149">
                  <c:v>47</c:v>
                </c:pt>
                <c:pt idx="150">
                  <c:v>44</c:v>
                </c:pt>
                <c:pt idx="151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84-4DC7-97B1-0A3FF44A0D96}"/>
            </c:ext>
          </c:extLst>
        </c:ser>
        <c:ser>
          <c:idx val="1"/>
          <c:order val="1"/>
          <c:tx>
            <c:strRef>
              <c:f>'graph symtoms vs cases (3)'!$C$3</c:f>
              <c:strCache>
                <c:ptCount val="1"/>
                <c:pt idx="0">
                  <c:v>Cough: (India)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symtoms vs cases (3)'!$A$4:$A$155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symtoms vs cases (3)'!$C$4:$C$155</c:f>
              <c:numCache>
                <c:formatCode>General</c:formatCode>
                <c:ptCount val="152"/>
                <c:pt idx="0">
                  <c:v>40</c:v>
                </c:pt>
                <c:pt idx="1">
                  <c:v>43</c:v>
                </c:pt>
                <c:pt idx="2">
                  <c:v>45</c:v>
                </c:pt>
                <c:pt idx="3">
                  <c:v>42</c:v>
                </c:pt>
                <c:pt idx="4">
                  <c:v>43</c:v>
                </c:pt>
                <c:pt idx="5">
                  <c:v>44</c:v>
                </c:pt>
                <c:pt idx="6">
                  <c:v>38</c:v>
                </c:pt>
                <c:pt idx="7">
                  <c:v>40</c:v>
                </c:pt>
                <c:pt idx="8">
                  <c:v>39</c:v>
                </c:pt>
                <c:pt idx="9">
                  <c:v>36</c:v>
                </c:pt>
                <c:pt idx="10">
                  <c:v>39</c:v>
                </c:pt>
                <c:pt idx="11">
                  <c:v>41</c:v>
                </c:pt>
                <c:pt idx="12">
                  <c:v>44</c:v>
                </c:pt>
                <c:pt idx="13">
                  <c:v>40</c:v>
                </c:pt>
                <c:pt idx="14">
                  <c:v>42</c:v>
                </c:pt>
                <c:pt idx="15">
                  <c:v>42</c:v>
                </c:pt>
                <c:pt idx="16">
                  <c:v>36</c:v>
                </c:pt>
                <c:pt idx="17">
                  <c:v>40</c:v>
                </c:pt>
                <c:pt idx="18">
                  <c:v>41</c:v>
                </c:pt>
                <c:pt idx="19">
                  <c:v>43</c:v>
                </c:pt>
                <c:pt idx="20">
                  <c:v>42</c:v>
                </c:pt>
                <c:pt idx="21">
                  <c:v>45</c:v>
                </c:pt>
                <c:pt idx="22">
                  <c:v>42</c:v>
                </c:pt>
                <c:pt idx="23">
                  <c:v>41</c:v>
                </c:pt>
                <c:pt idx="24">
                  <c:v>44</c:v>
                </c:pt>
                <c:pt idx="25">
                  <c:v>43</c:v>
                </c:pt>
                <c:pt idx="26">
                  <c:v>51</c:v>
                </c:pt>
                <c:pt idx="27">
                  <c:v>50</c:v>
                </c:pt>
                <c:pt idx="28">
                  <c:v>47</c:v>
                </c:pt>
                <c:pt idx="29">
                  <c:v>51</c:v>
                </c:pt>
                <c:pt idx="30">
                  <c:v>46</c:v>
                </c:pt>
                <c:pt idx="31">
                  <c:v>48</c:v>
                </c:pt>
                <c:pt idx="32">
                  <c:v>48</c:v>
                </c:pt>
                <c:pt idx="33">
                  <c:v>56</c:v>
                </c:pt>
                <c:pt idx="34">
                  <c:v>52</c:v>
                </c:pt>
                <c:pt idx="35">
                  <c:v>46</c:v>
                </c:pt>
                <c:pt idx="36">
                  <c:v>55</c:v>
                </c:pt>
                <c:pt idx="37">
                  <c:v>45</c:v>
                </c:pt>
                <c:pt idx="38">
                  <c:v>45</c:v>
                </c:pt>
                <c:pt idx="39">
                  <c:v>48</c:v>
                </c:pt>
                <c:pt idx="40">
                  <c:v>53</c:v>
                </c:pt>
                <c:pt idx="41">
                  <c:v>45</c:v>
                </c:pt>
                <c:pt idx="42">
                  <c:v>50</c:v>
                </c:pt>
                <c:pt idx="43">
                  <c:v>49</c:v>
                </c:pt>
                <c:pt idx="44">
                  <c:v>46</c:v>
                </c:pt>
                <c:pt idx="45">
                  <c:v>50</c:v>
                </c:pt>
                <c:pt idx="46">
                  <c:v>52</c:v>
                </c:pt>
                <c:pt idx="47">
                  <c:v>54</c:v>
                </c:pt>
                <c:pt idx="48">
                  <c:v>50</c:v>
                </c:pt>
                <c:pt idx="49">
                  <c:v>51</c:v>
                </c:pt>
                <c:pt idx="50">
                  <c:v>47</c:v>
                </c:pt>
                <c:pt idx="51">
                  <c:v>45</c:v>
                </c:pt>
                <c:pt idx="52">
                  <c:v>50</c:v>
                </c:pt>
                <c:pt idx="53">
                  <c:v>50</c:v>
                </c:pt>
                <c:pt idx="54">
                  <c:v>44</c:v>
                </c:pt>
                <c:pt idx="55">
                  <c:v>47</c:v>
                </c:pt>
                <c:pt idx="56">
                  <c:v>45</c:v>
                </c:pt>
                <c:pt idx="57">
                  <c:v>45</c:v>
                </c:pt>
                <c:pt idx="58">
                  <c:v>45</c:v>
                </c:pt>
                <c:pt idx="59">
                  <c:v>43</c:v>
                </c:pt>
                <c:pt idx="60">
                  <c:v>51</c:v>
                </c:pt>
                <c:pt idx="61">
                  <c:v>46</c:v>
                </c:pt>
                <c:pt idx="62">
                  <c:v>54</c:v>
                </c:pt>
                <c:pt idx="63">
                  <c:v>59</c:v>
                </c:pt>
                <c:pt idx="64">
                  <c:v>58</c:v>
                </c:pt>
                <c:pt idx="65">
                  <c:v>51</c:v>
                </c:pt>
                <c:pt idx="66">
                  <c:v>54</c:v>
                </c:pt>
                <c:pt idx="67">
                  <c:v>55</c:v>
                </c:pt>
                <c:pt idx="68">
                  <c:v>54</c:v>
                </c:pt>
                <c:pt idx="69">
                  <c:v>61</c:v>
                </c:pt>
                <c:pt idx="70">
                  <c:v>55</c:v>
                </c:pt>
                <c:pt idx="71">
                  <c:v>54</c:v>
                </c:pt>
                <c:pt idx="72">
                  <c:v>60</c:v>
                </c:pt>
                <c:pt idx="73">
                  <c:v>67</c:v>
                </c:pt>
                <c:pt idx="74">
                  <c:v>69</c:v>
                </c:pt>
                <c:pt idx="75">
                  <c:v>66</c:v>
                </c:pt>
                <c:pt idx="76">
                  <c:v>68</c:v>
                </c:pt>
                <c:pt idx="77">
                  <c:v>69</c:v>
                </c:pt>
                <c:pt idx="78">
                  <c:v>76</c:v>
                </c:pt>
                <c:pt idx="79">
                  <c:v>86</c:v>
                </c:pt>
                <c:pt idx="80">
                  <c:v>99</c:v>
                </c:pt>
                <c:pt idx="81">
                  <c:v>83</c:v>
                </c:pt>
                <c:pt idx="82">
                  <c:v>100</c:v>
                </c:pt>
                <c:pt idx="83">
                  <c:v>93</c:v>
                </c:pt>
                <c:pt idx="84">
                  <c:v>93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72</c:v>
                </c:pt>
                <c:pt idx="89">
                  <c:v>71</c:v>
                </c:pt>
                <c:pt idx="90">
                  <c:v>64</c:v>
                </c:pt>
                <c:pt idx="91">
                  <c:v>62</c:v>
                </c:pt>
                <c:pt idx="92">
                  <c:v>61</c:v>
                </c:pt>
                <c:pt idx="93">
                  <c:v>56</c:v>
                </c:pt>
                <c:pt idx="94">
                  <c:v>56</c:v>
                </c:pt>
                <c:pt idx="95">
                  <c:v>53</c:v>
                </c:pt>
                <c:pt idx="96">
                  <c:v>52</c:v>
                </c:pt>
                <c:pt idx="97">
                  <c:v>52</c:v>
                </c:pt>
                <c:pt idx="98">
                  <c:v>52</c:v>
                </c:pt>
                <c:pt idx="99">
                  <c:v>54</c:v>
                </c:pt>
                <c:pt idx="100">
                  <c:v>54</c:v>
                </c:pt>
                <c:pt idx="101">
                  <c:v>50</c:v>
                </c:pt>
                <c:pt idx="102">
                  <c:v>49</c:v>
                </c:pt>
                <c:pt idx="103">
                  <c:v>45</c:v>
                </c:pt>
                <c:pt idx="104">
                  <c:v>49</c:v>
                </c:pt>
                <c:pt idx="105">
                  <c:v>46</c:v>
                </c:pt>
                <c:pt idx="106">
                  <c:v>49</c:v>
                </c:pt>
                <c:pt idx="107">
                  <c:v>47</c:v>
                </c:pt>
                <c:pt idx="108">
                  <c:v>43</c:v>
                </c:pt>
                <c:pt idx="109">
                  <c:v>43</c:v>
                </c:pt>
                <c:pt idx="110">
                  <c:v>44</c:v>
                </c:pt>
                <c:pt idx="111">
                  <c:v>44</c:v>
                </c:pt>
                <c:pt idx="112">
                  <c:v>43</c:v>
                </c:pt>
                <c:pt idx="113">
                  <c:v>39</c:v>
                </c:pt>
                <c:pt idx="114">
                  <c:v>38</c:v>
                </c:pt>
                <c:pt idx="115">
                  <c:v>42</c:v>
                </c:pt>
                <c:pt idx="116">
                  <c:v>41</c:v>
                </c:pt>
                <c:pt idx="117">
                  <c:v>36</c:v>
                </c:pt>
                <c:pt idx="118">
                  <c:v>33</c:v>
                </c:pt>
                <c:pt idx="119">
                  <c:v>36</c:v>
                </c:pt>
                <c:pt idx="120">
                  <c:v>36</c:v>
                </c:pt>
                <c:pt idx="121">
                  <c:v>38</c:v>
                </c:pt>
                <c:pt idx="122">
                  <c:v>40</c:v>
                </c:pt>
                <c:pt idx="123">
                  <c:v>35</c:v>
                </c:pt>
                <c:pt idx="124">
                  <c:v>34</c:v>
                </c:pt>
                <c:pt idx="125">
                  <c:v>34</c:v>
                </c:pt>
                <c:pt idx="126">
                  <c:v>36</c:v>
                </c:pt>
                <c:pt idx="127">
                  <c:v>31</c:v>
                </c:pt>
                <c:pt idx="128">
                  <c:v>32</c:v>
                </c:pt>
                <c:pt idx="129">
                  <c:v>33</c:v>
                </c:pt>
                <c:pt idx="130">
                  <c:v>34</c:v>
                </c:pt>
                <c:pt idx="131">
                  <c:v>32</c:v>
                </c:pt>
                <c:pt idx="132">
                  <c:v>30</c:v>
                </c:pt>
                <c:pt idx="133">
                  <c:v>31</c:v>
                </c:pt>
                <c:pt idx="134">
                  <c:v>28</c:v>
                </c:pt>
                <c:pt idx="135">
                  <c:v>29</c:v>
                </c:pt>
                <c:pt idx="136">
                  <c:v>30</c:v>
                </c:pt>
                <c:pt idx="137">
                  <c:v>28</c:v>
                </c:pt>
                <c:pt idx="138">
                  <c:v>29</c:v>
                </c:pt>
                <c:pt idx="139">
                  <c:v>30</c:v>
                </c:pt>
                <c:pt idx="140">
                  <c:v>25</c:v>
                </c:pt>
                <c:pt idx="141">
                  <c:v>28</c:v>
                </c:pt>
                <c:pt idx="142">
                  <c:v>31</c:v>
                </c:pt>
                <c:pt idx="143">
                  <c:v>28</c:v>
                </c:pt>
                <c:pt idx="144">
                  <c:v>28</c:v>
                </c:pt>
                <c:pt idx="145">
                  <c:v>31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84-4DC7-97B1-0A3FF44A0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3272832"/>
        <c:axId val="83274368"/>
      </c:lineChart>
      <c:dateAx>
        <c:axId val="83272832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74368"/>
        <c:crosses val="autoZero"/>
        <c:auto val="1"/>
        <c:lblOffset val="100"/>
        <c:baseTimeUnit val="days"/>
      </c:dateAx>
      <c:valAx>
        <c:axId val="83274368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72832"/>
        <c:crosses val="autoZero"/>
        <c:crossBetween val="between"/>
      </c:valAx>
      <c:valAx>
        <c:axId val="832843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85888"/>
        <c:crosses val="max"/>
        <c:crossBetween val="between"/>
      </c:valAx>
      <c:dateAx>
        <c:axId val="83285888"/>
        <c:scaling>
          <c:orientation val="minMax"/>
        </c:scaling>
        <c:delete val="1"/>
        <c:axPos val="b"/>
        <c:numFmt formatCode="[$-409]d\-mmm;@" sourceLinked="1"/>
        <c:majorTickMark val="out"/>
        <c:minorTickMark val="none"/>
        <c:tickLblPos val="nextTo"/>
        <c:crossAx val="8328435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testing (17)'!$D$3</c:f>
              <c:strCache>
                <c:ptCount val="1"/>
                <c:pt idx="0">
                  <c:v>Daily 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testing (17)'!$A$4:$A$155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testing (17)'!$D$4:$D$155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1050</c:v>
                </c:pt>
                <c:pt idx="79">
                  <c:v>1229</c:v>
                </c:pt>
                <c:pt idx="80">
                  <c:v>1506</c:v>
                </c:pt>
                <c:pt idx="81">
                  <c:v>1216</c:v>
                </c:pt>
                <c:pt idx="82">
                  <c:v>2580</c:v>
                </c:pt>
                <c:pt idx="83">
                  <c:v>1987</c:v>
                </c:pt>
                <c:pt idx="84">
                  <c:v>2450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4346</c:v>
                </c:pt>
                <c:pt idx="91">
                  <c:v>5163</c:v>
                </c:pt>
                <c:pt idx="92">
                  <c:v>7900</c:v>
                </c:pt>
                <c:pt idx="93">
                  <c:v>13394</c:v>
                </c:pt>
                <c:pt idx="94">
                  <c:v>10705</c:v>
                </c:pt>
                <c:pt idx="95">
                  <c:v>9584</c:v>
                </c:pt>
                <c:pt idx="96">
                  <c:v>11534</c:v>
                </c:pt>
                <c:pt idx="97">
                  <c:v>12947</c:v>
                </c:pt>
                <c:pt idx="98">
                  <c:v>13904</c:v>
                </c:pt>
                <c:pt idx="99">
                  <c:v>16991</c:v>
                </c:pt>
                <c:pt idx="100">
                  <c:v>16420</c:v>
                </c:pt>
                <c:pt idx="101">
                  <c:v>18044</c:v>
                </c:pt>
                <c:pt idx="102">
                  <c:v>16374</c:v>
                </c:pt>
                <c:pt idx="103">
                  <c:v>21806</c:v>
                </c:pt>
                <c:pt idx="104">
                  <c:v>27339</c:v>
                </c:pt>
                <c:pt idx="105">
                  <c:v>29706</c:v>
                </c:pt>
                <c:pt idx="106">
                  <c:v>28357</c:v>
                </c:pt>
                <c:pt idx="107">
                  <c:v>32167</c:v>
                </c:pt>
                <c:pt idx="108">
                  <c:v>37000</c:v>
                </c:pt>
                <c:pt idx="109">
                  <c:v>29463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41247</c:v>
                </c:pt>
                <c:pt idx="115">
                  <c:v>38168</c:v>
                </c:pt>
                <c:pt idx="116">
                  <c:v>45352</c:v>
                </c:pt>
                <c:pt idx="117">
                  <c:v>40510</c:v>
                </c:pt>
                <c:pt idx="118">
                  <c:v>50914</c:v>
                </c:pt>
                <c:pt idx="119">
                  <c:v>54031</c:v>
                </c:pt>
                <c:pt idx="120">
                  <c:v>59437</c:v>
                </c:pt>
                <c:pt idx="121">
                  <c:v>72453</c:v>
                </c:pt>
                <c:pt idx="122">
                  <c:v>73709</c:v>
                </c:pt>
                <c:pt idx="123">
                  <c:v>70087</c:v>
                </c:pt>
                <c:pt idx="124">
                  <c:v>60783</c:v>
                </c:pt>
                <c:pt idx="125">
                  <c:v>84713</c:v>
                </c:pt>
                <c:pt idx="126">
                  <c:v>84835</c:v>
                </c:pt>
                <c:pt idx="127">
                  <c:v>80632</c:v>
                </c:pt>
                <c:pt idx="128">
                  <c:v>80375</c:v>
                </c:pt>
                <c:pt idx="129">
                  <c:v>85425</c:v>
                </c:pt>
                <c:pt idx="130">
                  <c:v>85824</c:v>
                </c:pt>
                <c:pt idx="131">
                  <c:v>64651</c:v>
                </c:pt>
                <c:pt idx="132">
                  <c:v>85891</c:v>
                </c:pt>
                <c:pt idx="133">
                  <c:v>94671</c:v>
                </c:pt>
                <c:pt idx="134">
                  <c:v>92791</c:v>
                </c:pt>
                <c:pt idx="135">
                  <c:v>92911</c:v>
                </c:pt>
                <c:pt idx="136">
                  <c:v>94325</c:v>
                </c:pt>
                <c:pt idx="137">
                  <c:v>93365</c:v>
                </c:pt>
                <c:pt idx="138">
                  <c:v>75150</c:v>
                </c:pt>
                <c:pt idx="139">
                  <c:v>101475</c:v>
                </c:pt>
                <c:pt idx="140">
                  <c:v>108121</c:v>
                </c:pt>
                <c:pt idx="141">
                  <c:v>103532</c:v>
                </c:pt>
                <c:pt idx="142">
                  <c:v>103514</c:v>
                </c:pt>
                <c:pt idx="143">
                  <c:v>115364</c:v>
                </c:pt>
                <c:pt idx="144">
                  <c:v>108623</c:v>
                </c:pt>
                <c:pt idx="145">
                  <c:v>90170</c:v>
                </c:pt>
                <c:pt idx="146">
                  <c:v>92528</c:v>
                </c:pt>
                <c:pt idx="147">
                  <c:v>116041</c:v>
                </c:pt>
                <c:pt idx="148">
                  <c:v>119976</c:v>
                </c:pt>
                <c:pt idx="149">
                  <c:v>121702</c:v>
                </c:pt>
                <c:pt idx="150">
                  <c:v>127761</c:v>
                </c:pt>
                <c:pt idx="151">
                  <c:v>125428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C-4415-ACBC-DF4E17F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9315072"/>
        <c:axId val="99313536"/>
      </c:barChart>
      <c:lineChart>
        <c:grouping val="standard"/>
        <c:varyColors val="0"/>
        <c:ser>
          <c:idx val="0"/>
          <c:order val="0"/>
          <c:tx>
            <c:strRef>
              <c:f>'graph symptoms vs testing (17)'!$B$3</c:f>
              <c:strCache>
                <c:ptCount val="1"/>
                <c:pt idx="0">
                  <c:v>Fever: (India)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testing (17)'!$A$4:$A$155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testing (17)'!$B$4:$B$155</c:f>
              <c:numCache>
                <c:formatCode>General</c:formatCode>
                <c:ptCount val="152"/>
                <c:pt idx="0">
                  <c:v>27</c:v>
                </c:pt>
                <c:pt idx="1">
                  <c:v>29</c:v>
                </c:pt>
                <c:pt idx="2">
                  <c:v>30</c:v>
                </c:pt>
                <c:pt idx="3">
                  <c:v>32</c:v>
                </c:pt>
                <c:pt idx="4">
                  <c:v>31</c:v>
                </c:pt>
                <c:pt idx="5">
                  <c:v>34</c:v>
                </c:pt>
                <c:pt idx="6">
                  <c:v>32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32</c:v>
                </c:pt>
                <c:pt idx="12">
                  <c:v>34</c:v>
                </c:pt>
                <c:pt idx="13">
                  <c:v>31</c:v>
                </c:pt>
                <c:pt idx="14">
                  <c:v>34</c:v>
                </c:pt>
                <c:pt idx="15">
                  <c:v>30</c:v>
                </c:pt>
                <c:pt idx="16">
                  <c:v>31</c:v>
                </c:pt>
                <c:pt idx="17">
                  <c:v>32</c:v>
                </c:pt>
                <c:pt idx="18">
                  <c:v>35</c:v>
                </c:pt>
                <c:pt idx="19">
                  <c:v>37</c:v>
                </c:pt>
                <c:pt idx="20">
                  <c:v>34</c:v>
                </c:pt>
                <c:pt idx="21">
                  <c:v>36</c:v>
                </c:pt>
                <c:pt idx="22">
                  <c:v>34</c:v>
                </c:pt>
                <c:pt idx="23">
                  <c:v>31</c:v>
                </c:pt>
                <c:pt idx="24">
                  <c:v>31</c:v>
                </c:pt>
                <c:pt idx="25">
                  <c:v>34</c:v>
                </c:pt>
                <c:pt idx="26">
                  <c:v>38</c:v>
                </c:pt>
                <c:pt idx="27">
                  <c:v>39</c:v>
                </c:pt>
                <c:pt idx="28">
                  <c:v>41</c:v>
                </c:pt>
                <c:pt idx="29">
                  <c:v>36</c:v>
                </c:pt>
                <c:pt idx="30">
                  <c:v>36</c:v>
                </c:pt>
                <c:pt idx="31">
                  <c:v>36</c:v>
                </c:pt>
                <c:pt idx="32">
                  <c:v>38</c:v>
                </c:pt>
                <c:pt idx="33">
                  <c:v>46</c:v>
                </c:pt>
                <c:pt idx="34">
                  <c:v>41</c:v>
                </c:pt>
                <c:pt idx="35">
                  <c:v>39</c:v>
                </c:pt>
                <c:pt idx="36">
                  <c:v>43</c:v>
                </c:pt>
                <c:pt idx="37">
                  <c:v>37</c:v>
                </c:pt>
                <c:pt idx="38">
                  <c:v>37</c:v>
                </c:pt>
                <c:pt idx="39">
                  <c:v>42</c:v>
                </c:pt>
                <c:pt idx="40">
                  <c:v>44</c:v>
                </c:pt>
                <c:pt idx="41">
                  <c:v>36</c:v>
                </c:pt>
                <c:pt idx="42">
                  <c:v>40</c:v>
                </c:pt>
                <c:pt idx="43">
                  <c:v>42</c:v>
                </c:pt>
                <c:pt idx="44">
                  <c:v>40</c:v>
                </c:pt>
                <c:pt idx="45">
                  <c:v>35</c:v>
                </c:pt>
                <c:pt idx="46">
                  <c:v>44</c:v>
                </c:pt>
                <c:pt idx="47">
                  <c:v>45</c:v>
                </c:pt>
                <c:pt idx="48">
                  <c:v>46</c:v>
                </c:pt>
                <c:pt idx="49">
                  <c:v>42</c:v>
                </c:pt>
                <c:pt idx="50">
                  <c:v>45</c:v>
                </c:pt>
                <c:pt idx="51">
                  <c:v>35</c:v>
                </c:pt>
                <c:pt idx="52">
                  <c:v>35</c:v>
                </c:pt>
                <c:pt idx="53">
                  <c:v>39</c:v>
                </c:pt>
                <c:pt idx="54">
                  <c:v>43</c:v>
                </c:pt>
                <c:pt idx="55">
                  <c:v>38</c:v>
                </c:pt>
                <c:pt idx="56">
                  <c:v>40</c:v>
                </c:pt>
                <c:pt idx="57">
                  <c:v>41</c:v>
                </c:pt>
                <c:pt idx="58">
                  <c:v>36</c:v>
                </c:pt>
                <c:pt idx="59">
                  <c:v>35</c:v>
                </c:pt>
                <c:pt idx="60">
                  <c:v>41</c:v>
                </c:pt>
                <c:pt idx="61">
                  <c:v>41</c:v>
                </c:pt>
                <c:pt idx="62">
                  <c:v>44</c:v>
                </c:pt>
                <c:pt idx="63">
                  <c:v>46</c:v>
                </c:pt>
                <c:pt idx="64">
                  <c:v>48</c:v>
                </c:pt>
                <c:pt idx="65">
                  <c:v>41</c:v>
                </c:pt>
                <c:pt idx="66">
                  <c:v>38</c:v>
                </c:pt>
                <c:pt idx="67">
                  <c:v>41</c:v>
                </c:pt>
                <c:pt idx="68">
                  <c:v>48</c:v>
                </c:pt>
                <c:pt idx="69">
                  <c:v>49</c:v>
                </c:pt>
                <c:pt idx="70">
                  <c:v>48</c:v>
                </c:pt>
                <c:pt idx="71">
                  <c:v>42</c:v>
                </c:pt>
                <c:pt idx="72">
                  <c:v>48</c:v>
                </c:pt>
                <c:pt idx="73">
                  <c:v>52</c:v>
                </c:pt>
                <c:pt idx="74">
                  <c:v>53</c:v>
                </c:pt>
                <c:pt idx="75">
                  <c:v>58</c:v>
                </c:pt>
                <c:pt idx="76">
                  <c:v>60</c:v>
                </c:pt>
                <c:pt idx="77">
                  <c:v>64</c:v>
                </c:pt>
                <c:pt idx="78">
                  <c:v>62</c:v>
                </c:pt>
                <c:pt idx="79">
                  <c:v>66</c:v>
                </c:pt>
                <c:pt idx="80">
                  <c:v>75</c:v>
                </c:pt>
                <c:pt idx="81">
                  <c:v>73</c:v>
                </c:pt>
                <c:pt idx="82">
                  <c:v>78</c:v>
                </c:pt>
                <c:pt idx="83">
                  <c:v>80</c:v>
                </c:pt>
                <c:pt idx="84">
                  <c:v>77</c:v>
                </c:pt>
                <c:pt idx="85">
                  <c:v>70</c:v>
                </c:pt>
                <c:pt idx="86">
                  <c:v>68</c:v>
                </c:pt>
                <c:pt idx="87">
                  <c:v>69</c:v>
                </c:pt>
                <c:pt idx="88">
                  <c:v>65</c:v>
                </c:pt>
                <c:pt idx="89">
                  <c:v>52</c:v>
                </c:pt>
                <c:pt idx="90">
                  <c:v>55</c:v>
                </c:pt>
                <c:pt idx="91">
                  <c:v>52</c:v>
                </c:pt>
                <c:pt idx="92">
                  <c:v>48</c:v>
                </c:pt>
                <c:pt idx="93">
                  <c:v>45</c:v>
                </c:pt>
                <c:pt idx="94">
                  <c:v>49</c:v>
                </c:pt>
                <c:pt idx="95">
                  <c:v>40</c:v>
                </c:pt>
                <c:pt idx="96">
                  <c:v>44</c:v>
                </c:pt>
                <c:pt idx="97">
                  <c:v>44</c:v>
                </c:pt>
                <c:pt idx="98">
                  <c:v>42</c:v>
                </c:pt>
                <c:pt idx="99">
                  <c:v>43</c:v>
                </c:pt>
                <c:pt idx="100">
                  <c:v>44</c:v>
                </c:pt>
                <c:pt idx="101">
                  <c:v>46</c:v>
                </c:pt>
                <c:pt idx="102">
                  <c:v>44</c:v>
                </c:pt>
                <c:pt idx="103">
                  <c:v>43</c:v>
                </c:pt>
                <c:pt idx="104">
                  <c:v>43</c:v>
                </c:pt>
                <c:pt idx="105">
                  <c:v>42</c:v>
                </c:pt>
                <c:pt idx="106">
                  <c:v>41</c:v>
                </c:pt>
                <c:pt idx="107">
                  <c:v>36</c:v>
                </c:pt>
                <c:pt idx="108">
                  <c:v>37</c:v>
                </c:pt>
                <c:pt idx="109">
                  <c:v>40</c:v>
                </c:pt>
                <c:pt idx="110">
                  <c:v>40</c:v>
                </c:pt>
                <c:pt idx="111">
                  <c:v>41</c:v>
                </c:pt>
                <c:pt idx="112">
                  <c:v>40</c:v>
                </c:pt>
                <c:pt idx="113">
                  <c:v>42</c:v>
                </c:pt>
                <c:pt idx="114">
                  <c:v>38</c:v>
                </c:pt>
                <c:pt idx="115">
                  <c:v>40</c:v>
                </c:pt>
                <c:pt idx="116">
                  <c:v>41</c:v>
                </c:pt>
                <c:pt idx="117">
                  <c:v>41</c:v>
                </c:pt>
                <c:pt idx="118">
                  <c:v>40</c:v>
                </c:pt>
                <c:pt idx="119">
                  <c:v>39</c:v>
                </c:pt>
                <c:pt idx="120">
                  <c:v>38</c:v>
                </c:pt>
                <c:pt idx="121">
                  <c:v>42</c:v>
                </c:pt>
                <c:pt idx="122">
                  <c:v>42</c:v>
                </c:pt>
                <c:pt idx="123">
                  <c:v>43</c:v>
                </c:pt>
                <c:pt idx="124">
                  <c:v>37</c:v>
                </c:pt>
                <c:pt idx="125">
                  <c:v>44</c:v>
                </c:pt>
                <c:pt idx="126">
                  <c:v>43</c:v>
                </c:pt>
                <c:pt idx="127">
                  <c:v>42</c:v>
                </c:pt>
                <c:pt idx="128">
                  <c:v>42</c:v>
                </c:pt>
                <c:pt idx="129">
                  <c:v>43</c:v>
                </c:pt>
                <c:pt idx="130">
                  <c:v>40</c:v>
                </c:pt>
                <c:pt idx="131">
                  <c:v>42</c:v>
                </c:pt>
                <c:pt idx="132">
                  <c:v>40</c:v>
                </c:pt>
                <c:pt idx="133">
                  <c:v>42</c:v>
                </c:pt>
                <c:pt idx="134">
                  <c:v>38</c:v>
                </c:pt>
                <c:pt idx="135">
                  <c:v>40</c:v>
                </c:pt>
                <c:pt idx="136">
                  <c:v>41</c:v>
                </c:pt>
                <c:pt idx="137">
                  <c:v>45</c:v>
                </c:pt>
                <c:pt idx="138">
                  <c:v>43</c:v>
                </c:pt>
                <c:pt idx="139">
                  <c:v>44</c:v>
                </c:pt>
                <c:pt idx="140">
                  <c:v>43</c:v>
                </c:pt>
                <c:pt idx="141">
                  <c:v>43</c:v>
                </c:pt>
                <c:pt idx="142">
                  <c:v>39</c:v>
                </c:pt>
                <c:pt idx="143">
                  <c:v>45</c:v>
                </c:pt>
                <c:pt idx="144">
                  <c:v>37</c:v>
                </c:pt>
                <c:pt idx="145">
                  <c:v>46</c:v>
                </c:pt>
                <c:pt idx="146">
                  <c:v>44</c:v>
                </c:pt>
                <c:pt idx="147">
                  <c:v>41</c:v>
                </c:pt>
                <c:pt idx="148">
                  <c:v>49</c:v>
                </c:pt>
                <c:pt idx="149">
                  <c:v>47</c:v>
                </c:pt>
                <c:pt idx="150">
                  <c:v>44</c:v>
                </c:pt>
                <c:pt idx="151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2C-4415-ACBC-DF4E17F08A3F}"/>
            </c:ext>
          </c:extLst>
        </c:ser>
        <c:ser>
          <c:idx val="1"/>
          <c:order val="1"/>
          <c:tx>
            <c:strRef>
              <c:f>'graph symptoms vs testing (17)'!$C$3</c:f>
              <c:strCache>
                <c:ptCount val="1"/>
                <c:pt idx="0">
                  <c:v>Cough: (India)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testing (17)'!$A$4:$A$155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testing (17)'!$C$4:$C$155</c:f>
              <c:numCache>
                <c:formatCode>General</c:formatCode>
                <c:ptCount val="152"/>
                <c:pt idx="0">
                  <c:v>40</c:v>
                </c:pt>
                <c:pt idx="1">
                  <c:v>43</c:v>
                </c:pt>
                <c:pt idx="2">
                  <c:v>45</c:v>
                </c:pt>
                <c:pt idx="3">
                  <c:v>42</c:v>
                </c:pt>
                <c:pt idx="4">
                  <c:v>43</c:v>
                </c:pt>
                <c:pt idx="5">
                  <c:v>44</c:v>
                </c:pt>
                <c:pt idx="6">
                  <c:v>38</c:v>
                </c:pt>
                <c:pt idx="7">
                  <c:v>40</c:v>
                </c:pt>
                <c:pt idx="8">
                  <c:v>39</c:v>
                </c:pt>
                <c:pt idx="9">
                  <c:v>36</c:v>
                </c:pt>
                <c:pt idx="10">
                  <c:v>39</c:v>
                </c:pt>
                <c:pt idx="11">
                  <c:v>41</c:v>
                </c:pt>
                <c:pt idx="12">
                  <c:v>44</c:v>
                </c:pt>
                <c:pt idx="13">
                  <c:v>40</c:v>
                </c:pt>
                <c:pt idx="14">
                  <c:v>42</c:v>
                </c:pt>
                <c:pt idx="15">
                  <c:v>42</c:v>
                </c:pt>
                <c:pt idx="16">
                  <c:v>36</c:v>
                </c:pt>
                <c:pt idx="17">
                  <c:v>40</c:v>
                </c:pt>
                <c:pt idx="18">
                  <c:v>41</c:v>
                </c:pt>
                <c:pt idx="19">
                  <c:v>43</c:v>
                </c:pt>
                <c:pt idx="20">
                  <c:v>42</c:v>
                </c:pt>
                <c:pt idx="21">
                  <c:v>45</c:v>
                </c:pt>
                <c:pt idx="22">
                  <c:v>42</c:v>
                </c:pt>
                <c:pt idx="23">
                  <c:v>41</c:v>
                </c:pt>
                <c:pt idx="24">
                  <c:v>44</c:v>
                </c:pt>
                <c:pt idx="25">
                  <c:v>43</c:v>
                </c:pt>
                <c:pt idx="26">
                  <c:v>51</c:v>
                </c:pt>
                <c:pt idx="27">
                  <c:v>50</c:v>
                </c:pt>
                <c:pt idx="28">
                  <c:v>47</c:v>
                </c:pt>
                <c:pt idx="29">
                  <c:v>51</c:v>
                </c:pt>
                <c:pt idx="30">
                  <c:v>46</c:v>
                </c:pt>
                <c:pt idx="31">
                  <c:v>48</c:v>
                </c:pt>
                <c:pt idx="32">
                  <c:v>48</c:v>
                </c:pt>
                <c:pt idx="33">
                  <c:v>56</c:v>
                </c:pt>
                <c:pt idx="34">
                  <c:v>52</c:v>
                </c:pt>
                <c:pt idx="35">
                  <c:v>46</c:v>
                </c:pt>
                <c:pt idx="36">
                  <c:v>55</c:v>
                </c:pt>
                <c:pt idx="37">
                  <c:v>45</c:v>
                </c:pt>
                <c:pt idx="38">
                  <c:v>45</c:v>
                </c:pt>
                <c:pt idx="39">
                  <c:v>48</c:v>
                </c:pt>
                <c:pt idx="40">
                  <c:v>53</c:v>
                </c:pt>
                <c:pt idx="41">
                  <c:v>45</c:v>
                </c:pt>
                <c:pt idx="42">
                  <c:v>50</c:v>
                </c:pt>
                <c:pt idx="43">
                  <c:v>49</c:v>
                </c:pt>
                <c:pt idx="44">
                  <c:v>46</c:v>
                </c:pt>
                <c:pt idx="45">
                  <c:v>50</c:v>
                </c:pt>
                <c:pt idx="46">
                  <c:v>52</c:v>
                </c:pt>
                <c:pt idx="47">
                  <c:v>54</c:v>
                </c:pt>
                <c:pt idx="48">
                  <c:v>50</c:v>
                </c:pt>
                <c:pt idx="49">
                  <c:v>51</c:v>
                </c:pt>
                <c:pt idx="50">
                  <c:v>47</c:v>
                </c:pt>
                <c:pt idx="51">
                  <c:v>45</c:v>
                </c:pt>
                <c:pt idx="52">
                  <c:v>50</c:v>
                </c:pt>
                <c:pt idx="53">
                  <c:v>50</c:v>
                </c:pt>
                <c:pt idx="54">
                  <c:v>44</c:v>
                </c:pt>
                <c:pt idx="55">
                  <c:v>47</c:v>
                </c:pt>
                <c:pt idx="56">
                  <c:v>45</c:v>
                </c:pt>
                <c:pt idx="57">
                  <c:v>45</c:v>
                </c:pt>
                <c:pt idx="58">
                  <c:v>45</c:v>
                </c:pt>
                <c:pt idx="59">
                  <c:v>43</c:v>
                </c:pt>
                <c:pt idx="60">
                  <c:v>51</c:v>
                </c:pt>
                <c:pt idx="61">
                  <c:v>46</c:v>
                </c:pt>
                <c:pt idx="62">
                  <c:v>54</c:v>
                </c:pt>
                <c:pt idx="63">
                  <c:v>59</c:v>
                </c:pt>
                <c:pt idx="64">
                  <c:v>58</c:v>
                </c:pt>
                <c:pt idx="65">
                  <c:v>51</c:v>
                </c:pt>
                <c:pt idx="66">
                  <c:v>54</c:v>
                </c:pt>
                <c:pt idx="67">
                  <c:v>55</c:v>
                </c:pt>
                <c:pt idx="68">
                  <c:v>54</c:v>
                </c:pt>
                <c:pt idx="69">
                  <c:v>61</c:v>
                </c:pt>
                <c:pt idx="70">
                  <c:v>55</c:v>
                </c:pt>
                <c:pt idx="71">
                  <c:v>54</c:v>
                </c:pt>
                <c:pt idx="72">
                  <c:v>60</c:v>
                </c:pt>
                <c:pt idx="73">
                  <c:v>67</c:v>
                </c:pt>
                <c:pt idx="74">
                  <c:v>69</c:v>
                </c:pt>
                <c:pt idx="75">
                  <c:v>66</c:v>
                </c:pt>
                <c:pt idx="76">
                  <c:v>68</c:v>
                </c:pt>
                <c:pt idx="77">
                  <c:v>69</c:v>
                </c:pt>
                <c:pt idx="78">
                  <c:v>76</c:v>
                </c:pt>
                <c:pt idx="79">
                  <c:v>86</c:v>
                </c:pt>
                <c:pt idx="80">
                  <c:v>99</c:v>
                </c:pt>
                <c:pt idx="81">
                  <c:v>83</c:v>
                </c:pt>
                <c:pt idx="82">
                  <c:v>100</c:v>
                </c:pt>
                <c:pt idx="83">
                  <c:v>93</c:v>
                </c:pt>
                <c:pt idx="84">
                  <c:v>93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72</c:v>
                </c:pt>
                <c:pt idx="89">
                  <c:v>71</c:v>
                </c:pt>
                <c:pt idx="90">
                  <c:v>64</c:v>
                </c:pt>
                <c:pt idx="91">
                  <c:v>62</c:v>
                </c:pt>
                <c:pt idx="92">
                  <c:v>61</c:v>
                </c:pt>
                <c:pt idx="93">
                  <c:v>56</c:v>
                </c:pt>
                <c:pt idx="94">
                  <c:v>56</c:v>
                </c:pt>
                <c:pt idx="95">
                  <c:v>53</c:v>
                </c:pt>
                <c:pt idx="96">
                  <c:v>52</c:v>
                </c:pt>
                <c:pt idx="97">
                  <c:v>52</c:v>
                </c:pt>
                <c:pt idx="98">
                  <c:v>52</c:v>
                </c:pt>
                <c:pt idx="99">
                  <c:v>54</c:v>
                </c:pt>
                <c:pt idx="100">
                  <c:v>54</c:v>
                </c:pt>
                <c:pt idx="101">
                  <c:v>50</c:v>
                </c:pt>
                <c:pt idx="102">
                  <c:v>49</c:v>
                </c:pt>
                <c:pt idx="103">
                  <c:v>45</c:v>
                </c:pt>
                <c:pt idx="104">
                  <c:v>49</c:v>
                </c:pt>
                <c:pt idx="105">
                  <c:v>46</c:v>
                </c:pt>
                <c:pt idx="106">
                  <c:v>49</c:v>
                </c:pt>
                <c:pt idx="107">
                  <c:v>47</c:v>
                </c:pt>
                <c:pt idx="108">
                  <c:v>43</c:v>
                </c:pt>
                <c:pt idx="109">
                  <c:v>43</c:v>
                </c:pt>
                <c:pt idx="110">
                  <c:v>44</c:v>
                </c:pt>
                <c:pt idx="111">
                  <c:v>44</c:v>
                </c:pt>
                <c:pt idx="112">
                  <c:v>43</c:v>
                </c:pt>
                <c:pt idx="113">
                  <c:v>39</c:v>
                </c:pt>
                <c:pt idx="114">
                  <c:v>38</c:v>
                </c:pt>
                <c:pt idx="115">
                  <c:v>42</c:v>
                </c:pt>
                <c:pt idx="116">
                  <c:v>41</c:v>
                </c:pt>
                <c:pt idx="117">
                  <c:v>36</c:v>
                </c:pt>
                <c:pt idx="118">
                  <c:v>33</c:v>
                </c:pt>
                <c:pt idx="119">
                  <c:v>36</c:v>
                </c:pt>
                <c:pt idx="120">
                  <c:v>36</c:v>
                </c:pt>
                <c:pt idx="121">
                  <c:v>38</c:v>
                </c:pt>
                <c:pt idx="122">
                  <c:v>40</c:v>
                </c:pt>
                <c:pt idx="123">
                  <c:v>35</c:v>
                </c:pt>
                <c:pt idx="124">
                  <c:v>34</c:v>
                </c:pt>
                <c:pt idx="125">
                  <c:v>34</c:v>
                </c:pt>
                <c:pt idx="126">
                  <c:v>36</c:v>
                </c:pt>
                <c:pt idx="127">
                  <c:v>31</c:v>
                </c:pt>
                <c:pt idx="128">
                  <c:v>32</c:v>
                </c:pt>
                <c:pt idx="129">
                  <c:v>33</c:v>
                </c:pt>
                <c:pt idx="130">
                  <c:v>34</c:v>
                </c:pt>
                <c:pt idx="131">
                  <c:v>32</c:v>
                </c:pt>
                <c:pt idx="132">
                  <c:v>30</c:v>
                </c:pt>
                <c:pt idx="133">
                  <c:v>31</c:v>
                </c:pt>
                <c:pt idx="134">
                  <c:v>28</c:v>
                </c:pt>
                <c:pt idx="135">
                  <c:v>29</c:v>
                </c:pt>
                <c:pt idx="136">
                  <c:v>30</c:v>
                </c:pt>
                <c:pt idx="137">
                  <c:v>28</c:v>
                </c:pt>
                <c:pt idx="138">
                  <c:v>29</c:v>
                </c:pt>
                <c:pt idx="139">
                  <c:v>30</c:v>
                </c:pt>
                <c:pt idx="140">
                  <c:v>25</c:v>
                </c:pt>
                <c:pt idx="141">
                  <c:v>28</c:v>
                </c:pt>
                <c:pt idx="142">
                  <c:v>31</c:v>
                </c:pt>
                <c:pt idx="143">
                  <c:v>28</c:v>
                </c:pt>
                <c:pt idx="144">
                  <c:v>28</c:v>
                </c:pt>
                <c:pt idx="145">
                  <c:v>31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29</c:v>
                </c:pt>
                <c:pt idx="151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2C-4415-ACBC-DF4E17F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302016"/>
        <c:axId val="99312000"/>
      </c:lineChart>
      <c:dateAx>
        <c:axId val="99302016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12000"/>
        <c:crosses val="autoZero"/>
        <c:auto val="1"/>
        <c:lblOffset val="100"/>
        <c:baseTimeUnit val="days"/>
      </c:dateAx>
      <c:valAx>
        <c:axId val="9931200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02016"/>
        <c:crosses val="autoZero"/>
        <c:crossBetween val="between"/>
      </c:valAx>
      <c:valAx>
        <c:axId val="993135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15072"/>
        <c:crosses val="max"/>
        <c:crossBetween val="between"/>
      </c:valAx>
      <c:dateAx>
        <c:axId val="99315072"/>
        <c:scaling>
          <c:orientation val="minMax"/>
        </c:scaling>
        <c:delete val="1"/>
        <c:axPos val="b"/>
        <c:numFmt formatCode="[$-409]d\-mmm;@" sourceLinked="1"/>
        <c:majorTickMark val="out"/>
        <c:minorTickMark val="none"/>
        <c:tickLblPos val="nextTo"/>
        <c:crossAx val="9931353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(61)'!$N$9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(61)'!$N$10:$N$24</c:f>
              <c:numCache>
                <c:formatCode>General</c:formatCode>
                <c:ptCount val="15"/>
                <c:pt idx="0">
                  <c:v>0.51438691994649866</c:v>
                </c:pt>
                <c:pt idx="1">
                  <c:v>0.50375862073576916</c:v>
                </c:pt>
                <c:pt idx="2">
                  <c:v>0.51853525987314064</c:v>
                </c:pt>
                <c:pt idx="3">
                  <c:v>0.5113574743169278</c:v>
                </c:pt>
                <c:pt idx="4">
                  <c:v>0.51737743855064988</c:v>
                </c:pt>
                <c:pt idx="5">
                  <c:v>0.50877846280039951</c:v>
                </c:pt>
                <c:pt idx="6">
                  <c:v>0.48780750100585235</c:v>
                </c:pt>
                <c:pt idx="7">
                  <c:v>0.48907527862193095</c:v>
                </c:pt>
                <c:pt idx="8">
                  <c:v>0.4811797834752975</c:v>
                </c:pt>
                <c:pt idx="9">
                  <c:v>0.45348416241316419</c:v>
                </c:pt>
                <c:pt idx="10">
                  <c:v>0.45862615864738998</c:v>
                </c:pt>
                <c:pt idx="11">
                  <c:v>0.45400088996800964</c:v>
                </c:pt>
                <c:pt idx="12">
                  <c:v>0.42797018005633553</c:v>
                </c:pt>
                <c:pt idx="13">
                  <c:v>0.42367285561183504</c:v>
                </c:pt>
                <c:pt idx="14">
                  <c:v>0.39340581640301719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17-46D2-9B92-6740B40494A8}"/>
            </c:ext>
          </c:extLst>
        </c:ser>
        <c:ser>
          <c:idx val="1"/>
          <c:order val="1"/>
          <c:tx>
            <c:strRef>
              <c:f>'multiTimeline (61)'!$O$9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(61)'!$O$10:$O$24</c:f>
              <c:numCache>
                <c:formatCode>General</c:formatCode>
                <c:ptCount val="15"/>
                <c:pt idx="0">
                  <c:v>-0.4423581388972494</c:v>
                </c:pt>
                <c:pt idx="1">
                  <c:v>-0.44995080023666728</c:v>
                </c:pt>
                <c:pt idx="2">
                  <c:v>-0.45630387027306341</c:v>
                </c:pt>
                <c:pt idx="3">
                  <c:v>-0.4473980588968795</c:v>
                </c:pt>
                <c:pt idx="4">
                  <c:v>-0.44657235177599369</c:v>
                </c:pt>
                <c:pt idx="5">
                  <c:v>-0.43404593130683328</c:v>
                </c:pt>
                <c:pt idx="6">
                  <c:v>-0.42943838430394082</c:v>
                </c:pt>
                <c:pt idx="7">
                  <c:v>-0.43159239833104857</c:v>
                </c:pt>
                <c:pt idx="8">
                  <c:v>-0.43216914975634552</c:v>
                </c:pt>
                <c:pt idx="9">
                  <c:v>-0.43393381167693634</c:v>
                </c:pt>
                <c:pt idx="10">
                  <c:v>-0.4338205487304555</c:v>
                </c:pt>
                <c:pt idx="11">
                  <c:v>-0.42529904072240582</c:v>
                </c:pt>
                <c:pt idx="12">
                  <c:v>-0.40814419352988413</c:v>
                </c:pt>
                <c:pt idx="13">
                  <c:v>-0.39808914661918088</c:v>
                </c:pt>
                <c:pt idx="14">
                  <c:v>-0.38526196329758233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17-46D2-9B92-6740B4049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7705192"/>
        <c:axId val="507707160"/>
      </c:lineChart>
      <c:catAx>
        <c:axId val="507705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707160"/>
        <c:crosses val="autoZero"/>
        <c:auto val="1"/>
        <c:lblAlgn val="ctr"/>
        <c:lblOffset val="100"/>
        <c:noMultiLvlLbl val="0"/>
      </c:catAx>
      <c:valAx>
        <c:axId val="507707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705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(24)'!$N$9:$N$23</c:f>
              <c:numCache>
                <c:formatCode>General</c:formatCode>
                <c:ptCount val="15"/>
                <c:pt idx="0">
                  <c:v>-9.7138434152915759E-2</c:v>
                </c:pt>
                <c:pt idx="1">
                  <c:v>-9.4026780890646477E-2</c:v>
                </c:pt>
                <c:pt idx="2">
                  <c:v>-4.7924222467652398E-2</c:v>
                </c:pt>
                <c:pt idx="3">
                  <c:v>-7.7270817472967601E-2</c:v>
                </c:pt>
                <c:pt idx="4">
                  <c:v>-6.2137839227452835E-2</c:v>
                </c:pt>
                <c:pt idx="5">
                  <c:v>-9.2820652563513767E-2</c:v>
                </c:pt>
                <c:pt idx="6">
                  <c:v>-7.145510210814604E-2</c:v>
                </c:pt>
                <c:pt idx="7">
                  <c:v>-0.10561665294554276</c:v>
                </c:pt>
                <c:pt idx="8">
                  <c:v>-0.11294795336924696</c:v>
                </c:pt>
                <c:pt idx="9">
                  <c:v>-0.10057353692999806</c:v>
                </c:pt>
                <c:pt idx="10">
                  <c:v>-8.9628066164257031E-2</c:v>
                </c:pt>
                <c:pt idx="11">
                  <c:v>-6.502996729516973E-2</c:v>
                </c:pt>
                <c:pt idx="12">
                  <c:v>-5.8634899666028688E-2</c:v>
                </c:pt>
                <c:pt idx="13">
                  <c:v>-9.4054289799825191E-2</c:v>
                </c:pt>
                <c:pt idx="14">
                  <c:v>-6.7285100464164554E-2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5-47F4-9075-C0BE69EBCC54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(24)'!$O$9:$O$23</c:f>
              <c:numCache>
                <c:formatCode>General</c:formatCode>
                <c:ptCount val="15"/>
                <c:pt idx="0">
                  <c:v>-1.419508884036484E-2</c:v>
                </c:pt>
                <c:pt idx="1">
                  <c:v>-5.708516913109539E-2</c:v>
                </c:pt>
                <c:pt idx="2">
                  <c:v>-2.2593058605026799E-2</c:v>
                </c:pt>
                <c:pt idx="3">
                  <c:v>-5.0374963016081027E-2</c:v>
                </c:pt>
                <c:pt idx="4">
                  <c:v>-1.5348886073157717E-2</c:v>
                </c:pt>
                <c:pt idx="5">
                  <c:v>-6.9854459966930404E-2</c:v>
                </c:pt>
                <c:pt idx="6">
                  <c:v>-4.1856770638234508E-2</c:v>
                </c:pt>
                <c:pt idx="7">
                  <c:v>-9.8331571116293509E-2</c:v>
                </c:pt>
                <c:pt idx="8">
                  <c:v>-0.11449867998037355</c:v>
                </c:pt>
                <c:pt idx="9">
                  <c:v>-9.9446374961344772E-2</c:v>
                </c:pt>
                <c:pt idx="10">
                  <c:v>-0.10622715117205532</c:v>
                </c:pt>
                <c:pt idx="11">
                  <c:v>-8.7053127597031252E-2</c:v>
                </c:pt>
                <c:pt idx="12">
                  <c:v>-9.6339051616533528E-2</c:v>
                </c:pt>
                <c:pt idx="13">
                  <c:v>-7.1128404336271364E-2</c:v>
                </c:pt>
                <c:pt idx="14">
                  <c:v>-2.774513181866068E-2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5-47F4-9075-C0BE69EBCC54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(24)'!$P$9:$P$23</c:f>
              <c:numCache>
                <c:formatCode>General</c:formatCode>
                <c:ptCount val="15"/>
                <c:pt idx="0">
                  <c:v>-3.7406710280898964E-3</c:v>
                </c:pt>
                <c:pt idx="1">
                  <c:v>-6.9315639862938774E-2</c:v>
                </c:pt>
                <c:pt idx="2">
                  <c:v>-2.9602778734789118E-2</c:v>
                </c:pt>
                <c:pt idx="3">
                  <c:v>-2.8213722390258017E-2</c:v>
                </c:pt>
                <c:pt idx="4">
                  <c:v>-1.6687569001992149E-2</c:v>
                </c:pt>
                <c:pt idx="5">
                  <c:v>-5.5372132669227877E-3</c:v>
                </c:pt>
                <c:pt idx="6">
                  <c:v>2.5634363141666155E-2</c:v>
                </c:pt>
                <c:pt idx="7">
                  <c:v>3.3631249174756496E-3</c:v>
                </c:pt>
                <c:pt idx="8">
                  <c:v>4.0461845418047614E-2</c:v>
                </c:pt>
                <c:pt idx="9">
                  <c:v>-3.3561155755802048E-2</c:v>
                </c:pt>
                <c:pt idx="10">
                  <c:v>-3.7366295382872277E-3</c:v>
                </c:pt>
                <c:pt idx="11">
                  <c:v>-3.433364380864961E-3</c:v>
                </c:pt>
                <c:pt idx="12">
                  <c:v>-5.5091666155920919E-2</c:v>
                </c:pt>
                <c:pt idx="13">
                  <c:v>-3.5837448269745352E-2</c:v>
                </c:pt>
                <c:pt idx="14">
                  <c:v>1.3311660465107477E-3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15-47F4-9075-C0BE69EBCC54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(24)'!$Q$9:$Q$23</c:f>
              <c:numCache>
                <c:formatCode>General</c:formatCode>
                <c:ptCount val="15"/>
                <c:pt idx="0">
                  <c:v>9.4297857708433956E-3</c:v>
                </c:pt>
                <c:pt idx="1">
                  <c:v>-5.8093184218904963E-2</c:v>
                </c:pt>
                <c:pt idx="2">
                  <c:v>-3.8322705865209257E-2</c:v>
                </c:pt>
                <c:pt idx="3">
                  <c:v>-7.5416517687761902E-3</c:v>
                </c:pt>
                <c:pt idx="4">
                  <c:v>-5.2050867491797354E-2</c:v>
                </c:pt>
                <c:pt idx="5">
                  <c:v>2.1224136682024379E-3</c:v>
                </c:pt>
                <c:pt idx="6">
                  <c:v>9.8059203729349859E-3</c:v>
                </c:pt>
                <c:pt idx="7">
                  <c:v>1.7330207387568342E-4</c:v>
                </c:pt>
                <c:pt idx="8">
                  <c:v>1.2510218009917204E-2</c:v>
                </c:pt>
                <c:pt idx="9">
                  <c:v>-5.2075800531521464E-2</c:v>
                </c:pt>
                <c:pt idx="10">
                  <c:v>4.0881882855948133E-2</c:v>
                </c:pt>
                <c:pt idx="11">
                  <c:v>-2.5505021090985496E-2</c:v>
                </c:pt>
                <c:pt idx="12">
                  <c:v>-3.9613525970840904E-2</c:v>
                </c:pt>
                <c:pt idx="13">
                  <c:v>-3.3506659994737634E-2</c:v>
                </c:pt>
                <c:pt idx="14">
                  <c:v>-2.1865063283834127E-2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15-47F4-9075-C0BE69EBC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162968"/>
        <c:axId val="505163952"/>
      </c:lineChart>
      <c:catAx>
        <c:axId val="5051629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163952"/>
        <c:crosses val="autoZero"/>
        <c:auto val="1"/>
        <c:lblAlgn val="ctr"/>
        <c:lblOffset val="100"/>
        <c:noMultiLvlLbl val="0"/>
      </c:catAx>
      <c:valAx>
        <c:axId val="505163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162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(61)'!$S$9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(61)'!$S$10:$S$24</c:f>
              <c:numCache>
                <c:formatCode>General</c:formatCode>
                <c:ptCount val="15"/>
                <c:pt idx="0">
                  <c:v>0.45051343519105563</c:v>
                </c:pt>
                <c:pt idx="1">
                  <c:v>0.44366380608437611</c:v>
                </c:pt>
                <c:pt idx="2">
                  <c:v>0.4585387836063341</c:v>
                </c:pt>
                <c:pt idx="3">
                  <c:v>0.4632674291933449</c:v>
                </c:pt>
                <c:pt idx="4">
                  <c:v>0.43679596648926611</c:v>
                </c:pt>
                <c:pt idx="5">
                  <c:v>0.45327183853646202</c:v>
                </c:pt>
                <c:pt idx="6">
                  <c:v>0.44134172844958747</c:v>
                </c:pt>
                <c:pt idx="7">
                  <c:v>0.44993378801315004</c:v>
                </c:pt>
                <c:pt idx="8">
                  <c:v>0.44986770052909097</c:v>
                </c:pt>
                <c:pt idx="9">
                  <c:v>0.43285789424502613</c:v>
                </c:pt>
                <c:pt idx="10">
                  <c:v>0.4387809791154243</c:v>
                </c:pt>
                <c:pt idx="11">
                  <c:v>0.45040877688662306</c:v>
                </c:pt>
                <c:pt idx="12">
                  <c:v>0.43870820911625991</c:v>
                </c:pt>
                <c:pt idx="13">
                  <c:v>0.42455229447864012</c:v>
                </c:pt>
                <c:pt idx="14">
                  <c:v>0.41576057822148804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8F-43BF-A018-52EBEF31D528}"/>
            </c:ext>
          </c:extLst>
        </c:ser>
        <c:ser>
          <c:idx val="1"/>
          <c:order val="1"/>
          <c:tx>
            <c:strRef>
              <c:f>'multiTimeline (61)'!$T$9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(61)'!$T$10:$T$24</c:f>
              <c:numCache>
                <c:formatCode>General</c:formatCode>
                <c:ptCount val="15"/>
                <c:pt idx="0">
                  <c:v>-0.43220839000536732</c:v>
                </c:pt>
                <c:pt idx="1">
                  <c:v>-0.41688039540174282</c:v>
                </c:pt>
                <c:pt idx="2">
                  <c:v>-0.42531526637609557</c:v>
                </c:pt>
                <c:pt idx="3">
                  <c:v>-0.40711610971316103</c:v>
                </c:pt>
                <c:pt idx="4">
                  <c:v>-0.36079375068916353</c:v>
                </c:pt>
                <c:pt idx="5">
                  <c:v>-0.38629396176499942</c:v>
                </c:pt>
                <c:pt idx="6">
                  <c:v>-0.36998073479884147</c:v>
                </c:pt>
                <c:pt idx="7">
                  <c:v>-0.33936030875180434</c:v>
                </c:pt>
                <c:pt idx="8">
                  <c:v>-0.26651151723521166</c:v>
                </c:pt>
                <c:pt idx="9">
                  <c:v>-0.27222078371928837</c:v>
                </c:pt>
                <c:pt idx="10">
                  <c:v>-0.27149096808711415</c:v>
                </c:pt>
                <c:pt idx="11">
                  <c:v>-0.22177808060550641</c:v>
                </c:pt>
                <c:pt idx="12">
                  <c:v>-0.20157029274025637</c:v>
                </c:pt>
                <c:pt idx="13">
                  <c:v>-0.13761905613996928</c:v>
                </c:pt>
                <c:pt idx="14">
                  <c:v>-0.14724197810831741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8F-43BF-A018-52EBEF31D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4596040"/>
        <c:axId val="514595056"/>
      </c:lineChart>
      <c:catAx>
        <c:axId val="514596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4595056"/>
        <c:crosses val="autoZero"/>
        <c:auto val="1"/>
        <c:lblAlgn val="ctr"/>
        <c:lblOffset val="100"/>
        <c:noMultiLvlLbl val="0"/>
      </c:catAx>
      <c:valAx>
        <c:axId val="51459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4596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cases (2)'!$D$3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(2)'!$D$4:$D$155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14</c:v>
                </c:pt>
                <c:pt idx="74">
                  <c:v>18</c:v>
                </c:pt>
                <c:pt idx="75">
                  <c:v>6</c:v>
                </c:pt>
                <c:pt idx="76">
                  <c:v>3</c:v>
                </c:pt>
                <c:pt idx="77">
                  <c:v>3</c:v>
                </c:pt>
                <c:pt idx="78">
                  <c:v>4</c:v>
                </c:pt>
                <c:pt idx="79">
                  <c:v>4</c:v>
                </c:pt>
                <c:pt idx="80">
                  <c:v>12</c:v>
                </c:pt>
                <c:pt idx="81">
                  <c:v>10</c:v>
                </c:pt>
                <c:pt idx="82">
                  <c:v>23</c:v>
                </c:pt>
                <c:pt idx="83">
                  <c:v>10</c:v>
                </c:pt>
                <c:pt idx="84">
                  <c:v>15</c:v>
                </c:pt>
                <c:pt idx="85">
                  <c:v>3</c:v>
                </c:pt>
                <c:pt idx="86">
                  <c:v>31</c:v>
                </c:pt>
                <c:pt idx="87">
                  <c:v>30</c:v>
                </c:pt>
                <c:pt idx="88">
                  <c:v>17</c:v>
                </c:pt>
                <c:pt idx="89">
                  <c:v>17</c:v>
                </c:pt>
                <c:pt idx="90">
                  <c:v>82</c:v>
                </c:pt>
                <c:pt idx="91">
                  <c:v>33</c:v>
                </c:pt>
                <c:pt idx="92">
                  <c:v>88</c:v>
                </c:pt>
                <c:pt idx="93">
                  <c:v>64</c:v>
                </c:pt>
                <c:pt idx="94">
                  <c:v>148</c:v>
                </c:pt>
                <c:pt idx="95">
                  <c:v>112</c:v>
                </c:pt>
                <c:pt idx="96">
                  <c:v>121</c:v>
                </c:pt>
                <c:pt idx="97">
                  <c:v>150</c:v>
                </c:pt>
                <c:pt idx="98">
                  <c:v>117</c:v>
                </c:pt>
                <c:pt idx="99">
                  <c:v>229</c:v>
                </c:pt>
                <c:pt idx="100">
                  <c:v>210</c:v>
                </c:pt>
                <c:pt idx="101">
                  <c:v>187</c:v>
                </c:pt>
                <c:pt idx="102">
                  <c:v>221</c:v>
                </c:pt>
                <c:pt idx="103">
                  <c:v>352</c:v>
                </c:pt>
                <c:pt idx="104">
                  <c:v>346</c:v>
                </c:pt>
                <c:pt idx="105">
                  <c:v>236</c:v>
                </c:pt>
                <c:pt idx="106">
                  <c:v>285</c:v>
                </c:pt>
                <c:pt idx="107">
                  <c:v>120</c:v>
                </c:pt>
                <c:pt idx="108">
                  <c:v>327</c:v>
                </c:pt>
                <c:pt idx="109">
                  <c:v>552</c:v>
                </c:pt>
                <c:pt idx="110">
                  <c:v>466</c:v>
                </c:pt>
                <c:pt idx="111">
                  <c:v>552</c:v>
                </c:pt>
                <c:pt idx="112">
                  <c:v>431</c:v>
                </c:pt>
                <c:pt idx="113">
                  <c:v>778</c:v>
                </c:pt>
                <c:pt idx="114">
                  <c:v>390</c:v>
                </c:pt>
                <c:pt idx="115">
                  <c:v>811</c:v>
                </c:pt>
                <c:pt idx="116">
                  <c:v>440</c:v>
                </c:pt>
                <c:pt idx="117">
                  <c:v>522</c:v>
                </c:pt>
                <c:pt idx="118">
                  <c:v>728</c:v>
                </c:pt>
                <c:pt idx="119">
                  <c:v>597</c:v>
                </c:pt>
                <c:pt idx="120">
                  <c:v>583</c:v>
                </c:pt>
                <c:pt idx="121">
                  <c:v>1008</c:v>
                </c:pt>
                <c:pt idx="122">
                  <c:v>790</c:v>
                </c:pt>
                <c:pt idx="123">
                  <c:v>678</c:v>
                </c:pt>
                <c:pt idx="124">
                  <c:v>1567</c:v>
                </c:pt>
                <c:pt idx="125">
                  <c:v>984</c:v>
                </c:pt>
                <c:pt idx="126">
                  <c:v>1233</c:v>
                </c:pt>
                <c:pt idx="127">
                  <c:v>1216</c:v>
                </c:pt>
                <c:pt idx="128">
                  <c:v>1089</c:v>
                </c:pt>
                <c:pt idx="129">
                  <c:v>1165</c:v>
                </c:pt>
                <c:pt idx="130">
                  <c:v>1943</c:v>
                </c:pt>
                <c:pt idx="131">
                  <c:v>1230</c:v>
                </c:pt>
                <c:pt idx="132">
                  <c:v>1026</c:v>
                </c:pt>
                <c:pt idx="133">
                  <c:v>1495</c:v>
                </c:pt>
                <c:pt idx="134">
                  <c:v>1602</c:v>
                </c:pt>
                <c:pt idx="135">
                  <c:v>1576</c:v>
                </c:pt>
                <c:pt idx="136">
                  <c:v>1606</c:v>
                </c:pt>
                <c:pt idx="137">
                  <c:v>2347</c:v>
                </c:pt>
                <c:pt idx="138">
                  <c:v>2005</c:v>
                </c:pt>
                <c:pt idx="139">
                  <c:v>2078</c:v>
                </c:pt>
                <c:pt idx="140">
                  <c:v>2161</c:v>
                </c:pt>
                <c:pt idx="141">
                  <c:v>2345</c:v>
                </c:pt>
                <c:pt idx="142">
                  <c:v>2940</c:v>
                </c:pt>
                <c:pt idx="143">
                  <c:v>2608</c:v>
                </c:pt>
                <c:pt idx="144">
                  <c:v>3041</c:v>
                </c:pt>
                <c:pt idx="145">
                  <c:v>2436</c:v>
                </c:pt>
                <c:pt idx="146">
                  <c:v>2091</c:v>
                </c:pt>
                <c:pt idx="147">
                  <c:v>2190</c:v>
                </c:pt>
                <c:pt idx="148">
                  <c:v>2598</c:v>
                </c:pt>
                <c:pt idx="149">
                  <c:v>2682</c:v>
                </c:pt>
                <c:pt idx="150">
                  <c:v>2940</c:v>
                </c:pt>
                <c:pt idx="151">
                  <c:v>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AC-44F3-B3C9-F34E8EAFB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6443928"/>
        <c:axId val="506440976"/>
      </c:barChart>
      <c:lineChart>
        <c:grouping val="standard"/>
        <c:varyColors val="0"/>
        <c:ser>
          <c:idx val="0"/>
          <c:order val="0"/>
          <c:tx>
            <c:strRef>
              <c:f>'graph symptoms vs cases (2)'!$B$3</c:f>
              <c:strCache>
                <c:ptCount val="1"/>
                <c:pt idx="0">
                  <c:v>Fever: (Maharashtra)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(2)'!$B$4:$B$155</c:f>
              <c:numCache>
                <c:formatCode>General</c:formatCode>
                <c:ptCount val="152"/>
                <c:pt idx="0">
                  <c:v>16</c:v>
                </c:pt>
                <c:pt idx="1">
                  <c:v>20</c:v>
                </c:pt>
                <c:pt idx="2">
                  <c:v>23</c:v>
                </c:pt>
                <c:pt idx="3">
                  <c:v>17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27</c:v>
                </c:pt>
                <c:pt idx="9">
                  <c:v>27</c:v>
                </c:pt>
                <c:pt idx="10">
                  <c:v>22</c:v>
                </c:pt>
                <c:pt idx="11">
                  <c:v>26</c:v>
                </c:pt>
                <c:pt idx="12">
                  <c:v>29</c:v>
                </c:pt>
                <c:pt idx="13">
                  <c:v>28</c:v>
                </c:pt>
                <c:pt idx="14">
                  <c:v>20</c:v>
                </c:pt>
                <c:pt idx="15">
                  <c:v>23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19">
                  <c:v>33</c:v>
                </c:pt>
                <c:pt idx="20">
                  <c:v>26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  <c:pt idx="24">
                  <c:v>30</c:v>
                </c:pt>
                <c:pt idx="25">
                  <c:v>32</c:v>
                </c:pt>
                <c:pt idx="26">
                  <c:v>33</c:v>
                </c:pt>
                <c:pt idx="27">
                  <c:v>29</c:v>
                </c:pt>
                <c:pt idx="28">
                  <c:v>32</c:v>
                </c:pt>
                <c:pt idx="29">
                  <c:v>22</c:v>
                </c:pt>
                <c:pt idx="30">
                  <c:v>30</c:v>
                </c:pt>
                <c:pt idx="31">
                  <c:v>23</c:v>
                </c:pt>
                <c:pt idx="32">
                  <c:v>24</c:v>
                </c:pt>
                <c:pt idx="33">
                  <c:v>32</c:v>
                </c:pt>
                <c:pt idx="34">
                  <c:v>31</c:v>
                </c:pt>
                <c:pt idx="35">
                  <c:v>29</c:v>
                </c:pt>
                <c:pt idx="36">
                  <c:v>36</c:v>
                </c:pt>
                <c:pt idx="37">
                  <c:v>25</c:v>
                </c:pt>
                <c:pt idx="38">
                  <c:v>28</c:v>
                </c:pt>
                <c:pt idx="39">
                  <c:v>26</c:v>
                </c:pt>
                <c:pt idx="40">
                  <c:v>25</c:v>
                </c:pt>
                <c:pt idx="41">
                  <c:v>25</c:v>
                </c:pt>
                <c:pt idx="42">
                  <c:v>23</c:v>
                </c:pt>
                <c:pt idx="43">
                  <c:v>26</c:v>
                </c:pt>
                <c:pt idx="44">
                  <c:v>25</c:v>
                </c:pt>
                <c:pt idx="45">
                  <c:v>32</c:v>
                </c:pt>
                <c:pt idx="46">
                  <c:v>37</c:v>
                </c:pt>
                <c:pt idx="47">
                  <c:v>32</c:v>
                </c:pt>
                <c:pt idx="48">
                  <c:v>32</c:v>
                </c:pt>
                <c:pt idx="49">
                  <c:v>30</c:v>
                </c:pt>
                <c:pt idx="50">
                  <c:v>30</c:v>
                </c:pt>
                <c:pt idx="51">
                  <c:v>22</c:v>
                </c:pt>
                <c:pt idx="52">
                  <c:v>29</c:v>
                </c:pt>
                <c:pt idx="53">
                  <c:v>33</c:v>
                </c:pt>
                <c:pt idx="54">
                  <c:v>34</c:v>
                </c:pt>
                <c:pt idx="55">
                  <c:v>37</c:v>
                </c:pt>
                <c:pt idx="56">
                  <c:v>33</c:v>
                </c:pt>
                <c:pt idx="57">
                  <c:v>24</c:v>
                </c:pt>
                <c:pt idx="58">
                  <c:v>27</c:v>
                </c:pt>
                <c:pt idx="59">
                  <c:v>29</c:v>
                </c:pt>
                <c:pt idx="60">
                  <c:v>23</c:v>
                </c:pt>
                <c:pt idx="61">
                  <c:v>29</c:v>
                </c:pt>
                <c:pt idx="62">
                  <c:v>32</c:v>
                </c:pt>
                <c:pt idx="63">
                  <c:v>34</c:v>
                </c:pt>
                <c:pt idx="64">
                  <c:v>33</c:v>
                </c:pt>
                <c:pt idx="65">
                  <c:v>32</c:v>
                </c:pt>
                <c:pt idx="66">
                  <c:v>39</c:v>
                </c:pt>
                <c:pt idx="67">
                  <c:v>36</c:v>
                </c:pt>
                <c:pt idx="68">
                  <c:v>35</c:v>
                </c:pt>
                <c:pt idx="69">
                  <c:v>50</c:v>
                </c:pt>
                <c:pt idx="70">
                  <c:v>50</c:v>
                </c:pt>
                <c:pt idx="71">
                  <c:v>48</c:v>
                </c:pt>
                <c:pt idx="72">
                  <c:v>49</c:v>
                </c:pt>
                <c:pt idx="73">
                  <c:v>50</c:v>
                </c:pt>
                <c:pt idx="74">
                  <c:v>46</c:v>
                </c:pt>
                <c:pt idx="75">
                  <c:v>57</c:v>
                </c:pt>
                <c:pt idx="76">
                  <c:v>55</c:v>
                </c:pt>
                <c:pt idx="77">
                  <c:v>63</c:v>
                </c:pt>
                <c:pt idx="78">
                  <c:v>60</c:v>
                </c:pt>
                <c:pt idx="79">
                  <c:v>55</c:v>
                </c:pt>
                <c:pt idx="80">
                  <c:v>68</c:v>
                </c:pt>
                <c:pt idx="81">
                  <c:v>62</c:v>
                </c:pt>
                <c:pt idx="82">
                  <c:v>61</c:v>
                </c:pt>
                <c:pt idx="83">
                  <c:v>55</c:v>
                </c:pt>
                <c:pt idx="84">
                  <c:v>60</c:v>
                </c:pt>
                <c:pt idx="85">
                  <c:v>56</c:v>
                </c:pt>
                <c:pt idx="86">
                  <c:v>57</c:v>
                </c:pt>
                <c:pt idx="87">
                  <c:v>53</c:v>
                </c:pt>
                <c:pt idx="88">
                  <c:v>56</c:v>
                </c:pt>
                <c:pt idx="89">
                  <c:v>48</c:v>
                </c:pt>
                <c:pt idx="90">
                  <c:v>50</c:v>
                </c:pt>
                <c:pt idx="91">
                  <c:v>35</c:v>
                </c:pt>
                <c:pt idx="92">
                  <c:v>36</c:v>
                </c:pt>
                <c:pt idx="93">
                  <c:v>34</c:v>
                </c:pt>
                <c:pt idx="94">
                  <c:v>33</c:v>
                </c:pt>
                <c:pt idx="95">
                  <c:v>40</c:v>
                </c:pt>
                <c:pt idx="96">
                  <c:v>27</c:v>
                </c:pt>
                <c:pt idx="97">
                  <c:v>37</c:v>
                </c:pt>
                <c:pt idx="98">
                  <c:v>33</c:v>
                </c:pt>
                <c:pt idx="99">
                  <c:v>43</c:v>
                </c:pt>
                <c:pt idx="100">
                  <c:v>30</c:v>
                </c:pt>
                <c:pt idx="101">
                  <c:v>34</c:v>
                </c:pt>
                <c:pt idx="102">
                  <c:v>32</c:v>
                </c:pt>
                <c:pt idx="103">
                  <c:v>27</c:v>
                </c:pt>
                <c:pt idx="104">
                  <c:v>36</c:v>
                </c:pt>
                <c:pt idx="105">
                  <c:v>31</c:v>
                </c:pt>
                <c:pt idx="106">
                  <c:v>25</c:v>
                </c:pt>
                <c:pt idx="107">
                  <c:v>33</c:v>
                </c:pt>
                <c:pt idx="108">
                  <c:v>36</c:v>
                </c:pt>
                <c:pt idx="109">
                  <c:v>32</c:v>
                </c:pt>
                <c:pt idx="110">
                  <c:v>29</c:v>
                </c:pt>
                <c:pt idx="111">
                  <c:v>43</c:v>
                </c:pt>
                <c:pt idx="112">
                  <c:v>34</c:v>
                </c:pt>
                <c:pt idx="113">
                  <c:v>38</c:v>
                </c:pt>
                <c:pt idx="114">
                  <c:v>32</c:v>
                </c:pt>
                <c:pt idx="115">
                  <c:v>31</c:v>
                </c:pt>
                <c:pt idx="116">
                  <c:v>41</c:v>
                </c:pt>
                <c:pt idx="117">
                  <c:v>49</c:v>
                </c:pt>
                <c:pt idx="118">
                  <c:v>34</c:v>
                </c:pt>
                <c:pt idx="119">
                  <c:v>39</c:v>
                </c:pt>
                <c:pt idx="120">
                  <c:v>42</c:v>
                </c:pt>
                <c:pt idx="121">
                  <c:v>38</c:v>
                </c:pt>
                <c:pt idx="122">
                  <c:v>53</c:v>
                </c:pt>
                <c:pt idx="123">
                  <c:v>38</c:v>
                </c:pt>
                <c:pt idx="124">
                  <c:v>43</c:v>
                </c:pt>
                <c:pt idx="125">
                  <c:v>51</c:v>
                </c:pt>
                <c:pt idx="126">
                  <c:v>49</c:v>
                </c:pt>
                <c:pt idx="127">
                  <c:v>45</c:v>
                </c:pt>
                <c:pt idx="128">
                  <c:v>39</c:v>
                </c:pt>
                <c:pt idx="129">
                  <c:v>37</c:v>
                </c:pt>
                <c:pt idx="130">
                  <c:v>46</c:v>
                </c:pt>
                <c:pt idx="131">
                  <c:v>57</c:v>
                </c:pt>
                <c:pt idx="132">
                  <c:v>51</c:v>
                </c:pt>
                <c:pt idx="133">
                  <c:v>48</c:v>
                </c:pt>
                <c:pt idx="134">
                  <c:v>57</c:v>
                </c:pt>
                <c:pt idx="135">
                  <c:v>45</c:v>
                </c:pt>
                <c:pt idx="136">
                  <c:v>54</c:v>
                </c:pt>
                <c:pt idx="137">
                  <c:v>66</c:v>
                </c:pt>
                <c:pt idx="138">
                  <c:v>55</c:v>
                </c:pt>
                <c:pt idx="139">
                  <c:v>58</c:v>
                </c:pt>
                <c:pt idx="140">
                  <c:v>55</c:v>
                </c:pt>
                <c:pt idx="141">
                  <c:v>56</c:v>
                </c:pt>
                <c:pt idx="142">
                  <c:v>49</c:v>
                </c:pt>
                <c:pt idx="143">
                  <c:v>56</c:v>
                </c:pt>
                <c:pt idx="144">
                  <c:v>51</c:v>
                </c:pt>
                <c:pt idx="145">
                  <c:v>49</c:v>
                </c:pt>
                <c:pt idx="146">
                  <c:v>52</c:v>
                </c:pt>
                <c:pt idx="147">
                  <c:v>55</c:v>
                </c:pt>
                <c:pt idx="148">
                  <c:v>53</c:v>
                </c:pt>
                <c:pt idx="149">
                  <c:v>49</c:v>
                </c:pt>
                <c:pt idx="150">
                  <c:v>46</c:v>
                </c:pt>
                <c:pt idx="151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C-44F3-B3C9-F34E8EAFBD89}"/>
            </c:ext>
          </c:extLst>
        </c:ser>
        <c:ser>
          <c:idx val="1"/>
          <c:order val="1"/>
          <c:tx>
            <c:strRef>
              <c:f>'graph symptoms vs cases (2)'!$C$3</c:f>
              <c:strCache>
                <c:ptCount val="1"/>
                <c:pt idx="0">
                  <c:v>Cough: (Maharashtra)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(2)'!$C$4:$C$155</c:f>
              <c:numCache>
                <c:formatCode>General</c:formatCode>
                <c:ptCount val="152"/>
                <c:pt idx="0">
                  <c:v>48</c:v>
                </c:pt>
                <c:pt idx="1">
                  <c:v>42</c:v>
                </c:pt>
                <c:pt idx="2">
                  <c:v>38</c:v>
                </c:pt>
                <c:pt idx="3">
                  <c:v>49</c:v>
                </c:pt>
                <c:pt idx="4">
                  <c:v>50</c:v>
                </c:pt>
                <c:pt idx="5">
                  <c:v>46</c:v>
                </c:pt>
                <c:pt idx="6">
                  <c:v>40</c:v>
                </c:pt>
                <c:pt idx="7">
                  <c:v>38</c:v>
                </c:pt>
                <c:pt idx="8">
                  <c:v>45</c:v>
                </c:pt>
                <c:pt idx="9">
                  <c:v>46</c:v>
                </c:pt>
                <c:pt idx="10">
                  <c:v>43</c:v>
                </c:pt>
                <c:pt idx="11">
                  <c:v>56</c:v>
                </c:pt>
                <c:pt idx="12">
                  <c:v>43</c:v>
                </c:pt>
                <c:pt idx="13">
                  <c:v>44</c:v>
                </c:pt>
                <c:pt idx="14">
                  <c:v>46</c:v>
                </c:pt>
                <c:pt idx="15">
                  <c:v>47</c:v>
                </c:pt>
                <c:pt idx="16">
                  <c:v>33</c:v>
                </c:pt>
                <c:pt idx="17">
                  <c:v>53</c:v>
                </c:pt>
                <c:pt idx="18">
                  <c:v>39</c:v>
                </c:pt>
                <c:pt idx="19">
                  <c:v>45</c:v>
                </c:pt>
                <c:pt idx="20">
                  <c:v>48</c:v>
                </c:pt>
                <c:pt idx="21">
                  <c:v>54</c:v>
                </c:pt>
                <c:pt idx="22">
                  <c:v>49</c:v>
                </c:pt>
                <c:pt idx="23">
                  <c:v>42</c:v>
                </c:pt>
                <c:pt idx="24">
                  <c:v>48</c:v>
                </c:pt>
                <c:pt idx="25">
                  <c:v>57</c:v>
                </c:pt>
                <c:pt idx="26">
                  <c:v>57</c:v>
                </c:pt>
                <c:pt idx="27">
                  <c:v>55</c:v>
                </c:pt>
                <c:pt idx="28">
                  <c:v>49</c:v>
                </c:pt>
                <c:pt idx="29">
                  <c:v>58</c:v>
                </c:pt>
                <c:pt idx="30">
                  <c:v>47</c:v>
                </c:pt>
                <c:pt idx="31">
                  <c:v>51</c:v>
                </c:pt>
                <c:pt idx="32">
                  <c:v>51</c:v>
                </c:pt>
                <c:pt idx="33">
                  <c:v>57</c:v>
                </c:pt>
                <c:pt idx="34">
                  <c:v>54</c:v>
                </c:pt>
                <c:pt idx="35">
                  <c:v>55</c:v>
                </c:pt>
                <c:pt idx="36">
                  <c:v>53</c:v>
                </c:pt>
                <c:pt idx="37">
                  <c:v>52</c:v>
                </c:pt>
                <c:pt idx="38">
                  <c:v>49</c:v>
                </c:pt>
                <c:pt idx="39">
                  <c:v>54</c:v>
                </c:pt>
                <c:pt idx="40">
                  <c:v>49</c:v>
                </c:pt>
                <c:pt idx="41">
                  <c:v>41</c:v>
                </c:pt>
                <c:pt idx="42">
                  <c:v>56</c:v>
                </c:pt>
                <c:pt idx="43">
                  <c:v>43</c:v>
                </c:pt>
                <c:pt idx="44">
                  <c:v>45</c:v>
                </c:pt>
                <c:pt idx="45">
                  <c:v>49</c:v>
                </c:pt>
                <c:pt idx="46">
                  <c:v>72</c:v>
                </c:pt>
                <c:pt idx="47">
                  <c:v>54</c:v>
                </c:pt>
                <c:pt idx="48">
                  <c:v>51</c:v>
                </c:pt>
                <c:pt idx="49">
                  <c:v>44</c:v>
                </c:pt>
                <c:pt idx="50">
                  <c:v>54</c:v>
                </c:pt>
                <c:pt idx="51">
                  <c:v>49</c:v>
                </c:pt>
                <c:pt idx="52">
                  <c:v>56</c:v>
                </c:pt>
                <c:pt idx="53">
                  <c:v>59</c:v>
                </c:pt>
                <c:pt idx="54">
                  <c:v>50</c:v>
                </c:pt>
                <c:pt idx="55">
                  <c:v>53</c:v>
                </c:pt>
                <c:pt idx="56">
                  <c:v>41</c:v>
                </c:pt>
                <c:pt idx="57">
                  <c:v>45</c:v>
                </c:pt>
                <c:pt idx="58">
                  <c:v>48</c:v>
                </c:pt>
                <c:pt idx="59">
                  <c:v>54</c:v>
                </c:pt>
                <c:pt idx="60">
                  <c:v>47</c:v>
                </c:pt>
                <c:pt idx="61">
                  <c:v>50</c:v>
                </c:pt>
                <c:pt idx="62">
                  <c:v>50</c:v>
                </c:pt>
                <c:pt idx="63">
                  <c:v>57</c:v>
                </c:pt>
                <c:pt idx="64">
                  <c:v>47</c:v>
                </c:pt>
                <c:pt idx="65">
                  <c:v>46</c:v>
                </c:pt>
                <c:pt idx="66">
                  <c:v>50</c:v>
                </c:pt>
                <c:pt idx="67">
                  <c:v>57</c:v>
                </c:pt>
                <c:pt idx="68">
                  <c:v>47</c:v>
                </c:pt>
                <c:pt idx="69">
                  <c:v>59</c:v>
                </c:pt>
                <c:pt idx="70">
                  <c:v>58</c:v>
                </c:pt>
                <c:pt idx="71">
                  <c:v>69</c:v>
                </c:pt>
                <c:pt idx="72">
                  <c:v>79</c:v>
                </c:pt>
                <c:pt idx="73">
                  <c:v>71</c:v>
                </c:pt>
                <c:pt idx="74">
                  <c:v>90</c:v>
                </c:pt>
                <c:pt idx="75">
                  <c:v>66</c:v>
                </c:pt>
                <c:pt idx="76">
                  <c:v>87</c:v>
                </c:pt>
                <c:pt idx="77">
                  <c:v>68</c:v>
                </c:pt>
                <c:pt idx="78">
                  <c:v>72</c:v>
                </c:pt>
                <c:pt idx="79">
                  <c:v>80</c:v>
                </c:pt>
                <c:pt idx="80">
                  <c:v>98</c:v>
                </c:pt>
                <c:pt idx="81">
                  <c:v>89</c:v>
                </c:pt>
                <c:pt idx="82">
                  <c:v>97</c:v>
                </c:pt>
                <c:pt idx="83">
                  <c:v>100</c:v>
                </c:pt>
                <c:pt idx="84">
                  <c:v>97</c:v>
                </c:pt>
                <c:pt idx="85">
                  <c:v>82</c:v>
                </c:pt>
                <c:pt idx="86">
                  <c:v>88</c:v>
                </c:pt>
                <c:pt idx="87">
                  <c:v>98</c:v>
                </c:pt>
                <c:pt idx="88">
                  <c:v>77</c:v>
                </c:pt>
                <c:pt idx="89">
                  <c:v>68</c:v>
                </c:pt>
                <c:pt idx="90">
                  <c:v>61</c:v>
                </c:pt>
                <c:pt idx="91">
                  <c:v>66</c:v>
                </c:pt>
                <c:pt idx="92">
                  <c:v>59</c:v>
                </c:pt>
                <c:pt idx="93">
                  <c:v>50</c:v>
                </c:pt>
                <c:pt idx="94">
                  <c:v>52</c:v>
                </c:pt>
                <c:pt idx="95">
                  <c:v>56</c:v>
                </c:pt>
                <c:pt idx="96">
                  <c:v>65</c:v>
                </c:pt>
                <c:pt idx="97">
                  <c:v>56</c:v>
                </c:pt>
                <c:pt idx="98">
                  <c:v>61</c:v>
                </c:pt>
                <c:pt idx="99">
                  <c:v>60</c:v>
                </c:pt>
                <c:pt idx="100">
                  <c:v>45</c:v>
                </c:pt>
                <c:pt idx="101">
                  <c:v>59</c:v>
                </c:pt>
                <c:pt idx="102">
                  <c:v>46</c:v>
                </c:pt>
                <c:pt idx="103">
                  <c:v>45</c:v>
                </c:pt>
                <c:pt idx="104">
                  <c:v>44</c:v>
                </c:pt>
                <c:pt idx="105">
                  <c:v>46</c:v>
                </c:pt>
                <c:pt idx="106">
                  <c:v>44</c:v>
                </c:pt>
                <c:pt idx="107">
                  <c:v>38</c:v>
                </c:pt>
                <c:pt idx="108">
                  <c:v>45</c:v>
                </c:pt>
                <c:pt idx="109">
                  <c:v>35</c:v>
                </c:pt>
                <c:pt idx="110">
                  <c:v>47</c:v>
                </c:pt>
                <c:pt idx="111">
                  <c:v>45</c:v>
                </c:pt>
                <c:pt idx="112">
                  <c:v>44</c:v>
                </c:pt>
                <c:pt idx="113">
                  <c:v>42</c:v>
                </c:pt>
                <c:pt idx="114">
                  <c:v>36</c:v>
                </c:pt>
                <c:pt idx="115">
                  <c:v>43</c:v>
                </c:pt>
                <c:pt idx="116">
                  <c:v>41</c:v>
                </c:pt>
                <c:pt idx="117">
                  <c:v>35</c:v>
                </c:pt>
                <c:pt idx="118">
                  <c:v>41</c:v>
                </c:pt>
                <c:pt idx="119">
                  <c:v>35</c:v>
                </c:pt>
                <c:pt idx="120">
                  <c:v>42</c:v>
                </c:pt>
                <c:pt idx="121">
                  <c:v>48</c:v>
                </c:pt>
                <c:pt idx="122">
                  <c:v>37</c:v>
                </c:pt>
                <c:pt idx="123">
                  <c:v>43</c:v>
                </c:pt>
                <c:pt idx="124">
                  <c:v>35</c:v>
                </c:pt>
                <c:pt idx="125">
                  <c:v>38</c:v>
                </c:pt>
                <c:pt idx="126">
                  <c:v>36</c:v>
                </c:pt>
                <c:pt idx="127">
                  <c:v>42</c:v>
                </c:pt>
                <c:pt idx="128">
                  <c:v>31</c:v>
                </c:pt>
                <c:pt idx="129">
                  <c:v>46</c:v>
                </c:pt>
                <c:pt idx="130">
                  <c:v>39</c:v>
                </c:pt>
                <c:pt idx="131">
                  <c:v>44</c:v>
                </c:pt>
                <c:pt idx="132">
                  <c:v>34</c:v>
                </c:pt>
                <c:pt idx="133">
                  <c:v>37</c:v>
                </c:pt>
                <c:pt idx="134">
                  <c:v>31</c:v>
                </c:pt>
                <c:pt idx="135">
                  <c:v>45</c:v>
                </c:pt>
                <c:pt idx="136">
                  <c:v>45</c:v>
                </c:pt>
                <c:pt idx="137">
                  <c:v>42</c:v>
                </c:pt>
                <c:pt idx="138">
                  <c:v>35</c:v>
                </c:pt>
                <c:pt idx="139">
                  <c:v>39</c:v>
                </c:pt>
                <c:pt idx="140">
                  <c:v>37</c:v>
                </c:pt>
                <c:pt idx="141">
                  <c:v>34</c:v>
                </c:pt>
                <c:pt idx="142">
                  <c:v>40</c:v>
                </c:pt>
                <c:pt idx="143">
                  <c:v>38</c:v>
                </c:pt>
                <c:pt idx="144">
                  <c:v>41</c:v>
                </c:pt>
                <c:pt idx="145">
                  <c:v>45</c:v>
                </c:pt>
                <c:pt idx="146">
                  <c:v>36</c:v>
                </c:pt>
                <c:pt idx="147">
                  <c:v>32</c:v>
                </c:pt>
                <c:pt idx="148">
                  <c:v>35</c:v>
                </c:pt>
                <c:pt idx="149">
                  <c:v>39</c:v>
                </c:pt>
                <c:pt idx="150">
                  <c:v>36</c:v>
                </c:pt>
                <c:pt idx="151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AC-44F3-B3C9-F34E8EAFB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6438680"/>
        <c:axId val="506444256"/>
      </c:lineChart>
      <c:dateAx>
        <c:axId val="50643868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444256"/>
        <c:crosses val="autoZero"/>
        <c:auto val="1"/>
        <c:lblOffset val="100"/>
        <c:baseTimeUnit val="days"/>
      </c:dateAx>
      <c:valAx>
        <c:axId val="506444256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438680"/>
        <c:crosses val="autoZero"/>
        <c:crossBetween val="between"/>
      </c:valAx>
      <c:valAx>
        <c:axId val="5064409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443928"/>
        <c:crosses val="max"/>
        <c:crossBetween val="between"/>
      </c:valAx>
      <c:dateAx>
        <c:axId val="506443928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064409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tests (2)'!$D$3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tests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(2)'!$D$4:$D$155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16008</c:v>
                </c:pt>
                <c:pt idx="96">
                  <c:v>1555</c:v>
                </c:pt>
                <c:pt idx="97">
                  <c:v>3314</c:v>
                </c:pt>
                <c:pt idx="98">
                  <c:v>0</c:v>
                </c:pt>
                <c:pt idx="99">
                  <c:v>0</c:v>
                </c:pt>
                <c:pt idx="100">
                  <c:v>9123</c:v>
                </c:pt>
                <c:pt idx="101">
                  <c:v>1841</c:v>
                </c:pt>
                <c:pt idx="102">
                  <c:v>3827</c:v>
                </c:pt>
                <c:pt idx="103">
                  <c:v>4057</c:v>
                </c:pt>
                <c:pt idx="104">
                  <c:v>1346</c:v>
                </c:pt>
                <c:pt idx="105">
                  <c:v>4071</c:v>
                </c:pt>
                <c:pt idx="106">
                  <c:v>5740</c:v>
                </c:pt>
                <c:pt idx="107">
                  <c:v>4796</c:v>
                </c:pt>
                <c:pt idx="108">
                  <c:v>4488</c:v>
                </c:pt>
                <c:pt idx="109">
                  <c:v>6630</c:v>
                </c:pt>
                <c:pt idx="110">
                  <c:v>4525</c:v>
                </c:pt>
                <c:pt idx="111">
                  <c:v>4517</c:v>
                </c:pt>
                <c:pt idx="112">
                  <c:v>6466</c:v>
                </c:pt>
                <c:pt idx="113">
                  <c:v>6893</c:v>
                </c:pt>
                <c:pt idx="114">
                  <c:v>6013</c:v>
                </c:pt>
                <c:pt idx="115">
                  <c:v>5702</c:v>
                </c:pt>
                <c:pt idx="116">
                  <c:v>7067</c:v>
                </c:pt>
                <c:pt idx="117">
                  <c:v>7168</c:v>
                </c:pt>
                <c:pt idx="118">
                  <c:v>4573</c:v>
                </c:pt>
                <c:pt idx="119">
                  <c:v>8106</c:v>
                </c:pt>
                <c:pt idx="120">
                  <c:v>6968</c:v>
                </c:pt>
                <c:pt idx="121">
                  <c:v>8465</c:v>
                </c:pt>
                <c:pt idx="122">
                  <c:v>6926</c:v>
                </c:pt>
                <c:pt idx="123">
                  <c:v>8669</c:v>
                </c:pt>
                <c:pt idx="124">
                  <c:v>8620</c:v>
                </c:pt>
                <c:pt idx="125">
                  <c:v>6949</c:v>
                </c:pt>
                <c:pt idx="126">
                  <c:v>6423</c:v>
                </c:pt>
                <c:pt idx="127">
                  <c:v>7474</c:v>
                </c:pt>
                <c:pt idx="128">
                  <c:v>11257</c:v>
                </c:pt>
                <c:pt idx="129">
                  <c:v>9697</c:v>
                </c:pt>
                <c:pt idx="130">
                  <c:v>5350</c:v>
                </c:pt>
                <c:pt idx="131">
                  <c:v>3390</c:v>
                </c:pt>
                <c:pt idx="132">
                  <c:v>3370</c:v>
                </c:pt>
                <c:pt idx="133">
                  <c:v>8777</c:v>
                </c:pt>
                <c:pt idx="134">
                  <c:v>9421</c:v>
                </c:pt>
                <c:pt idx="135">
                  <c:v>10416</c:v>
                </c:pt>
                <c:pt idx="136">
                  <c:v>10917</c:v>
                </c:pt>
                <c:pt idx="137">
                  <c:v>12225</c:v>
                </c:pt>
                <c:pt idx="138">
                  <c:v>8397</c:v>
                </c:pt>
                <c:pt idx="139">
                  <c:v>11835</c:v>
                </c:pt>
                <c:pt idx="140">
                  <c:v>13263</c:v>
                </c:pt>
                <c:pt idx="141">
                  <c:v>12386</c:v>
                </c:pt>
                <c:pt idx="142">
                  <c:v>13166</c:v>
                </c:pt>
                <c:pt idx="143">
                  <c:v>15845</c:v>
                </c:pt>
                <c:pt idx="144">
                  <c:v>14538</c:v>
                </c:pt>
                <c:pt idx="145">
                  <c:v>15715</c:v>
                </c:pt>
                <c:pt idx="146">
                  <c:v>11572</c:v>
                </c:pt>
                <c:pt idx="147">
                  <c:v>14263</c:v>
                </c:pt>
                <c:pt idx="148">
                  <c:v>15453</c:v>
                </c:pt>
                <c:pt idx="149">
                  <c:v>14092</c:v>
                </c:pt>
                <c:pt idx="150">
                  <c:v>14096</c:v>
                </c:pt>
                <c:pt idx="151">
                  <c:v>14516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E9-4800-BBF9-3536C0591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3148832"/>
        <c:axId val="503146864"/>
      </c:barChart>
      <c:lineChart>
        <c:grouping val="standard"/>
        <c:varyColors val="0"/>
        <c:ser>
          <c:idx val="0"/>
          <c:order val="0"/>
          <c:tx>
            <c:strRef>
              <c:f>'graph symptoms vs tests (2)'!$B$3</c:f>
              <c:strCache>
                <c:ptCount val="1"/>
                <c:pt idx="0">
                  <c:v>Fever: (Maharashtra)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(2)'!$B$4:$B$155</c:f>
              <c:numCache>
                <c:formatCode>General</c:formatCode>
                <c:ptCount val="152"/>
                <c:pt idx="0">
                  <c:v>16</c:v>
                </c:pt>
                <c:pt idx="1">
                  <c:v>20</c:v>
                </c:pt>
                <c:pt idx="2">
                  <c:v>23</c:v>
                </c:pt>
                <c:pt idx="3">
                  <c:v>17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27</c:v>
                </c:pt>
                <c:pt idx="9">
                  <c:v>27</c:v>
                </c:pt>
                <c:pt idx="10">
                  <c:v>22</c:v>
                </c:pt>
                <c:pt idx="11">
                  <c:v>26</c:v>
                </c:pt>
                <c:pt idx="12">
                  <c:v>29</c:v>
                </c:pt>
                <c:pt idx="13">
                  <c:v>28</c:v>
                </c:pt>
                <c:pt idx="14">
                  <c:v>20</c:v>
                </c:pt>
                <c:pt idx="15">
                  <c:v>23</c:v>
                </c:pt>
                <c:pt idx="16">
                  <c:v>20</c:v>
                </c:pt>
                <c:pt idx="17">
                  <c:v>19</c:v>
                </c:pt>
                <c:pt idx="18">
                  <c:v>19</c:v>
                </c:pt>
                <c:pt idx="19">
                  <c:v>33</c:v>
                </c:pt>
                <c:pt idx="20">
                  <c:v>26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  <c:pt idx="24">
                  <c:v>30</c:v>
                </c:pt>
                <c:pt idx="25">
                  <c:v>32</c:v>
                </c:pt>
                <c:pt idx="26">
                  <c:v>33</c:v>
                </c:pt>
                <c:pt idx="27">
                  <c:v>29</c:v>
                </c:pt>
                <c:pt idx="28">
                  <c:v>32</c:v>
                </c:pt>
                <c:pt idx="29">
                  <c:v>22</c:v>
                </c:pt>
                <c:pt idx="30">
                  <c:v>30</c:v>
                </c:pt>
                <c:pt idx="31">
                  <c:v>23</c:v>
                </c:pt>
                <c:pt idx="32">
                  <c:v>24</c:v>
                </c:pt>
                <c:pt idx="33">
                  <c:v>32</c:v>
                </c:pt>
                <c:pt idx="34">
                  <c:v>31</c:v>
                </c:pt>
                <c:pt idx="35">
                  <c:v>29</c:v>
                </c:pt>
                <c:pt idx="36">
                  <c:v>36</c:v>
                </c:pt>
                <c:pt idx="37">
                  <c:v>25</c:v>
                </c:pt>
                <c:pt idx="38">
                  <c:v>28</c:v>
                </c:pt>
                <c:pt idx="39">
                  <c:v>26</c:v>
                </c:pt>
                <c:pt idx="40">
                  <c:v>25</c:v>
                </c:pt>
                <c:pt idx="41">
                  <c:v>25</c:v>
                </c:pt>
                <c:pt idx="42">
                  <c:v>23</c:v>
                </c:pt>
                <c:pt idx="43">
                  <c:v>26</c:v>
                </c:pt>
                <c:pt idx="44">
                  <c:v>25</c:v>
                </c:pt>
                <c:pt idx="45">
                  <c:v>32</c:v>
                </c:pt>
                <c:pt idx="46">
                  <c:v>37</c:v>
                </c:pt>
                <c:pt idx="47">
                  <c:v>32</c:v>
                </c:pt>
                <c:pt idx="48">
                  <c:v>32</c:v>
                </c:pt>
                <c:pt idx="49">
                  <c:v>30</c:v>
                </c:pt>
                <c:pt idx="50">
                  <c:v>30</c:v>
                </c:pt>
                <c:pt idx="51">
                  <c:v>22</c:v>
                </c:pt>
                <c:pt idx="52">
                  <c:v>29</c:v>
                </c:pt>
                <c:pt idx="53">
                  <c:v>33</c:v>
                </c:pt>
                <c:pt idx="54">
                  <c:v>34</c:v>
                </c:pt>
                <c:pt idx="55">
                  <c:v>37</c:v>
                </c:pt>
                <c:pt idx="56">
                  <c:v>33</c:v>
                </c:pt>
                <c:pt idx="57">
                  <c:v>24</c:v>
                </c:pt>
                <c:pt idx="58">
                  <c:v>27</c:v>
                </c:pt>
                <c:pt idx="59">
                  <c:v>29</c:v>
                </c:pt>
                <c:pt idx="60">
                  <c:v>23</c:v>
                </c:pt>
                <c:pt idx="61">
                  <c:v>29</c:v>
                </c:pt>
                <c:pt idx="62">
                  <c:v>32</c:v>
                </c:pt>
                <c:pt idx="63">
                  <c:v>34</c:v>
                </c:pt>
                <c:pt idx="64">
                  <c:v>33</c:v>
                </c:pt>
                <c:pt idx="65">
                  <c:v>32</c:v>
                </c:pt>
                <c:pt idx="66">
                  <c:v>39</c:v>
                </c:pt>
                <c:pt idx="67">
                  <c:v>36</c:v>
                </c:pt>
                <c:pt idx="68">
                  <c:v>35</c:v>
                </c:pt>
                <c:pt idx="69">
                  <c:v>50</c:v>
                </c:pt>
                <c:pt idx="70">
                  <c:v>50</c:v>
                </c:pt>
                <c:pt idx="71">
                  <c:v>48</c:v>
                </c:pt>
                <c:pt idx="72">
                  <c:v>49</c:v>
                </c:pt>
                <c:pt idx="73">
                  <c:v>50</c:v>
                </c:pt>
                <c:pt idx="74">
                  <c:v>46</c:v>
                </c:pt>
                <c:pt idx="75">
                  <c:v>57</c:v>
                </c:pt>
                <c:pt idx="76">
                  <c:v>55</c:v>
                </c:pt>
                <c:pt idx="77">
                  <c:v>63</c:v>
                </c:pt>
                <c:pt idx="78">
                  <c:v>60</c:v>
                </c:pt>
                <c:pt idx="79">
                  <c:v>55</c:v>
                </c:pt>
                <c:pt idx="80">
                  <c:v>68</c:v>
                </c:pt>
                <c:pt idx="81">
                  <c:v>62</c:v>
                </c:pt>
                <c:pt idx="82">
                  <c:v>61</c:v>
                </c:pt>
                <c:pt idx="83">
                  <c:v>55</c:v>
                </c:pt>
                <c:pt idx="84">
                  <c:v>60</c:v>
                </c:pt>
                <c:pt idx="85">
                  <c:v>56</c:v>
                </c:pt>
                <c:pt idx="86">
                  <c:v>57</c:v>
                </c:pt>
                <c:pt idx="87">
                  <c:v>53</c:v>
                </c:pt>
                <c:pt idx="88">
                  <c:v>56</c:v>
                </c:pt>
                <c:pt idx="89">
                  <c:v>48</c:v>
                </c:pt>
                <c:pt idx="90">
                  <c:v>50</c:v>
                </c:pt>
                <c:pt idx="91">
                  <c:v>35</c:v>
                </c:pt>
                <c:pt idx="92">
                  <c:v>36</c:v>
                </c:pt>
                <c:pt idx="93">
                  <c:v>34</c:v>
                </c:pt>
                <c:pt idx="94">
                  <c:v>33</c:v>
                </c:pt>
                <c:pt idx="95">
                  <c:v>40</c:v>
                </c:pt>
                <c:pt idx="96">
                  <c:v>27</c:v>
                </c:pt>
                <c:pt idx="97">
                  <c:v>37</c:v>
                </c:pt>
                <c:pt idx="98">
                  <c:v>33</c:v>
                </c:pt>
                <c:pt idx="99">
                  <c:v>43</c:v>
                </c:pt>
                <c:pt idx="100">
                  <c:v>30</c:v>
                </c:pt>
                <c:pt idx="101">
                  <c:v>34</c:v>
                </c:pt>
                <c:pt idx="102">
                  <c:v>32</c:v>
                </c:pt>
                <c:pt idx="103">
                  <c:v>27</c:v>
                </c:pt>
                <c:pt idx="104">
                  <c:v>36</c:v>
                </c:pt>
                <c:pt idx="105">
                  <c:v>31</c:v>
                </c:pt>
                <c:pt idx="106">
                  <c:v>25</c:v>
                </c:pt>
                <c:pt idx="107">
                  <c:v>33</c:v>
                </c:pt>
                <c:pt idx="108">
                  <c:v>36</c:v>
                </c:pt>
                <c:pt idx="109">
                  <c:v>32</c:v>
                </c:pt>
                <c:pt idx="110">
                  <c:v>29</c:v>
                </c:pt>
                <c:pt idx="111">
                  <c:v>43</c:v>
                </c:pt>
                <c:pt idx="112">
                  <c:v>34</c:v>
                </c:pt>
                <c:pt idx="113">
                  <c:v>38</c:v>
                </c:pt>
                <c:pt idx="114">
                  <c:v>32</c:v>
                </c:pt>
                <c:pt idx="115">
                  <c:v>31</c:v>
                </c:pt>
                <c:pt idx="116">
                  <c:v>41</c:v>
                </c:pt>
                <c:pt idx="117">
                  <c:v>49</c:v>
                </c:pt>
                <c:pt idx="118">
                  <c:v>34</c:v>
                </c:pt>
                <c:pt idx="119">
                  <c:v>39</c:v>
                </c:pt>
                <c:pt idx="120">
                  <c:v>42</c:v>
                </c:pt>
                <c:pt idx="121">
                  <c:v>38</c:v>
                </c:pt>
                <c:pt idx="122">
                  <c:v>53</c:v>
                </c:pt>
                <c:pt idx="123">
                  <c:v>38</c:v>
                </c:pt>
                <c:pt idx="124">
                  <c:v>43</c:v>
                </c:pt>
                <c:pt idx="125">
                  <c:v>51</c:v>
                </c:pt>
                <c:pt idx="126">
                  <c:v>49</c:v>
                </c:pt>
                <c:pt idx="127">
                  <c:v>45</c:v>
                </c:pt>
                <c:pt idx="128">
                  <c:v>39</c:v>
                </c:pt>
                <c:pt idx="129">
                  <c:v>37</c:v>
                </c:pt>
                <c:pt idx="130">
                  <c:v>46</c:v>
                </c:pt>
                <c:pt idx="131">
                  <c:v>57</c:v>
                </c:pt>
                <c:pt idx="132">
                  <c:v>51</c:v>
                </c:pt>
                <c:pt idx="133">
                  <c:v>48</c:v>
                </c:pt>
                <c:pt idx="134">
                  <c:v>57</c:v>
                </c:pt>
                <c:pt idx="135">
                  <c:v>45</c:v>
                </c:pt>
                <c:pt idx="136">
                  <c:v>54</c:v>
                </c:pt>
                <c:pt idx="137">
                  <c:v>66</c:v>
                </c:pt>
                <c:pt idx="138">
                  <c:v>55</c:v>
                </c:pt>
                <c:pt idx="139">
                  <c:v>58</c:v>
                </c:pt>
                <c:pt idx="140">
                  <c:v>55</c:v>
                </c:pt>
                <c:pt idx="141">
                  <c:v>56</c:v>
                </c:pt>
                <c:pt idx="142">
                  <c:v>49</c:v>
                </c:pt>
                <c:pt idx="143">
                  <c:v>56</c:v>
                </c:pt>
                <c:pt idx="144">
                  <c:v>51</c:v>
                </c:pt>
                <c:pt idx="145">
                  <c:v>49</c:v>
                </c:pt>
                <c:pt idx="146">
                  <c:v>52</c:v>
                </c:pt>
                <c:pt idx="147">
                  <c:v>55</c:v>
                </c:pt>
                <c:pt idx="148">
                  <c:v>53</c:v>
                </c:pt>
                <c:pt idx="149">
                  <c:v>49</c:v>
                </c:pt>
                <c:pt idx="150">
                  <c:v>46</c:v>
                </c:pt>
                <c:pt idx="151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E9-4800-BBF9-3536C059114D}"/>
            </c:ext>
          </c:extLst>
        </c:ser>
        <c:ser>
          <c:idx val="1"/>
          <c:order val="1"/>
          <c:tx>
            <c:strRef>
              <c:f>'graph symptoms vs tests (2)'!$C$3</c:f>
              <c:strCache>
                <c:ptCount val="1"/>
                <c:pt idx="0">
                  <c:v>Cough: (Maharashtra)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(2)'!$C$4:$C$155</c:f>
              <c:numCache>
                <c:formatCode>General</c:formatCode>
                <c:ptCount val="152"/>
                <c:pt idx="0">
                  <c:v>48</c:v>
                </c:pt>
                <c:pt idx="1">
                  <c:v>42</c:v>
                </c:pt>
                <c:pt idx="2">
                  <c:v>38</c:v>
                </c:pt>
                <c:pt idx="3">
                  <c:v>49</c:v>
                </c:pt>
                <c:pt idx="4">
                  <c:v>50</c:v>
                </c:pt>
                <c:pt idx="5">
                  <c:v>46</c:v>
                </c:pt>
                <c:pt idx="6">
                  <c:v>40</c:v>
                </c:pt>
                <c:pt idx="7">
                  <c:v>38</c:v>
                </c:pt>
                <c:pt idx="8">
                  <c:v>45</c:v>
                </c:pt>
                <c:pt idx="9">
                  <c:v>46</c:v>
                </c:pt>
                <c:pt idx="10">
                  <c:v>43</c:v>
                </c:pt>
                <c:pt idx="11">
                  <c:v>56</c:v>
                </c:pt>
                <c:pt idx="12">
                  <c:v>43</c:v>
                </c:pt>
                <c:pt idx="13">
                  <c:v>44</c:v>
                </c:pt>
                <c:pt idx="14">
                  <c:v>46</c:v>
                </c:pt>
                <c:pt idx="15">
                  <c:v>47</c:v>
                </c:pt>
                <c:pt idx="16">
                  <c:v>33</c:v>
                </c:pt>
                <c:pt idx="17">
                  <c:v>53</c:v>
                </c:pt>
                <c:pt idx="18">
                  <c:v>39</c:v>
                </c:pt>
                <c:pt idx="19">
                  <c:v>45</c:v>
                </c:pt>
                <c:pt idx="20">
                  <c:v>48</c:v>
                </c:pt>
                <c:pt idx="21">
                  <c:v>54</c:v>
                </c:pt>
                <c:pt idx="22">
                  <c:v>49</c:v>
                </c:pt>
                <c:pt idx="23">
                  <c:v>42</c:v>
                </c:pt>
                <c:pt idx="24">
                  <c:v>48</c:v>
                </c:pt>
                <c:pt idx="25">
                  <c:v>57</c:v>
                </c:pt>
                <c:pt idx="26">
                  <c:v>57</c:v>
                </c:pt>
                <c:pt idx="27">
                  <c:v>55</c:v>
                </c:pt>
                <c:pt idx="28">
                  <c:v>49</c:v>
                </c:pt>
                <c:pt idx="29">
                  <c:v>58</c:v>
                </c:pt>
                <c:pt idx="30">
                  <c:v>47</c:v>
                </c:pt>
                <c:pt idx="31">
                  <c:v>51</c:v>
                </c:pt>
                <c:pt idx="32">
                  <c:v>51</c:v>
                </c:pt>
                <c:pt idx="33">
                  <c:v>57</c:v>
                </c:pt>
                <c:pt idx="34">
                  <c:v>54</c:v>
                </c:pt>
                <c:pt idx="35">
                  <c:v>55</c:v>
                </c:pt>
                <c:pt idx="36">
                  <c:v>53</c:v>
                </c:pt>
                <c:pt idx="37">
                  <c:v>52</c:v>
                </c:pt>
                <c:pt idx="38">
                  <c:v>49</c:v>
                </c:pt>
                <c:pt idx="39">
                  <c:v>54</c:v>
                </c:pt>
                <c:pt idx="40">
                  <c:v>49</c:v>
                </c:pt>
                <c:pt idx="41">
                  <c:v>41</c:v>
                </c:pt>
                <c:pt idx="42">
                  <c:v>56</c:v>
                </c:pt>
                <c:pt idx="43">
                  <c:v>43</c:v>
                </c:pt>
                <c:pt idx="44">
                  <c:v>45</c:v>
                </c:pt>
                <c:pt idx="45">
                  <c:v>49</c:v>
                </c:pt>
                <c:pt idx="46">
                  <c:v>72</c:v>
                </c:pt>
                <c:pt idx="47">
                  <c:v>54</c:v>
                </c:pt>
                <c:pt idx="48">
                  <c:v>51</c:v>
                </c:pt>
                <c:pt idx="49">
                  <c:v>44</c:v>
                </c:pt>
                <c:pt idx="50">
                  <c:v>54</c:v>
                </c:pt>
                <c:pt idx="51">
                  <c:v>49</c:v>
                </c:pt>
                <c:pt idx="52">
                  <c:v>56</c:v>
                </c:pt>
                <c:pt idx="53">
                  <c:v>59</c:v>
                </c:pt>
                <c:pt idx="54">
                  <c:v>50</c:v>
                </c:pt>
                <c:pt idx="55">
                  <c:v>53</c:v>
                </c:pt>
                <c:pt idx="56">
                  <c:v>41</c:v>
                </c:pt>
                <c:pt idx="57">
                  <c:v>45</c:v>
                </c:pt>
                <c:pt idx="58">
                  <c:v>48</c:v>
                </c:pt>
                <c:pt idx="59">
                  <c:v>54</c:v>
                </c:pt>
                <c:pt idx="60">
                  <c:v>47</c:v>
                </c:pt>
                <c:pt idx="61">
                  <c:v>50</c:v>
                </c:pt>
                <c:pt idx="62">
                  <c:v>50</c:v>
                </c:pt>
                <c:pt idx="63">
                  <c:v>57</c:v>
                </c:pt>
                <c:pt idx="64">
                  <c:v>47</c:v>
                </c:pt>
                <c:pt idx="65">
                  <c:v>46</c:v>
                </c:pt>
                <c:pt idx="66">
                  <c:v>50</c:v>
                </c:pt>
                <c:pt idx="67">
                  <c:v>57</c:v>
                </c:pt>
                <c:pt idx="68">
                  <c:v>47</c:v>
                </c:pt>
                <c:pt idx="69">
                  <c:v>59</c:v>
                </c:pt>
                <c:pt idx="70">
                  <c:v>58</c:v>
                </c:pt>
                <c:pt idx="71">
                  <c:v>69</c:v>
                </c:pt>
                <c:pt idx="72">
                  <c:v>79</c:v>
                </c:pt>
                <c:pt idx="73">
                  <c:v>71</c:v>
                </c:pt>
                <c:pt idx="74">
                  <c:v>90</c:v>
                </c:pt>
                <c:pt idx="75">
                  <c:v>66</c:v>
                </c:pt>
                <c:pt idx="76">
                  <c:v>87</c:v>
                </c:pt>
                <c:pt idx="77">
                  <c:v>68</c:v>
                </c:pt>
                <c:pt idx="78">
                  <c:v>72</c:v>
                </c:pt>
                <c:pt idx="79">
                  <c:v>80</c:v>
                </c:pt>
                <c:pt idx="80">
                  <c:v>98</c:v>
                </c:pt>
                <c:pt idx="81">
                  <c:v>89</c:v>
                </c:pt>
                <c:pt idx="82">
                  <c:v>97</c:v>
                </c:pt>
                <c:pt idx="83">
                  <c:v>100</c:v>
                </c:pt>
                <c:pt idx="84">
                  <c:v>97</c:v>
                </c:pt>
                <c:pt idx="85">
                  <c:v>82</c:v>
                </c:pt>
                <c:pt idx="86">
                  <c:v>88</c:v>
                </c:pt>
                <c:pt idx="87">
                  <c:v>98</c:v>
                </c:pt>
                <c:pt idx="88">
                  <c:v>77</c:v>
                </c:pt>
                <c:pt idx="89">
                  <c:v>68</c:v>
                </c:pt>
                <c:pt idx="90">
                  <c:v>61</c:v>
                </c:pt>
                <c:pt idx="91">
                  <c:v>66</c:v>
                </c:pt>
                <c:pt idx="92">
                  <c:v>59</c:v>
                </c:pt>
                <c:pt idx="93">
                  <c:v>50</c:v>
                </c:pt>
                <c:pt idx="94">
                  <c:v>52</c:v>
                </c:pt>
                <c:pt idx="95">
                  <c:v>56</c:v>
                </c:pt>
                <c:pt idx="96">
                  <c:v>65</c:v>
                </c:pt>
                <c:pt idx="97">
                  <c:v>56</c:v>
                </c:pt>
                <c:pt idx="98">
                  <c:v>61</c:v>
                </c:pt>
                <c:pt idx="99">
                  <c:v>60</c:v>
                </c:pt>
                <c:pt idx="100">
                  <c:v>45</c:v>
                </c:pt>
                <c:pt idx="101">
                  <c:v>59</c:v>
                </c:pt>
                <c:pt idx="102">
                  <c:v>46</c:v>
                </c:pt>
                <c:pt idx="103">
                  <c:v>45</c:v>
                </c:pt>
                <c:pt idx="104">
                  <c:v>44</c:v>
                </c:pt>
                <c:pt idx="105">
                  <c:v>46</c:v>
                </c:pt>
                <c:pt idx="106">
                  <c:v>44</c:v>
                </c:pt>
                <c:pt idx="107">
                  <c:v>38</c:v>
                </c:pt>
                <c:pt idx="108">
                  <c:v>45</c:v>
                </c:pt>
                <c:pt idx="109">
                  <c:v>35</c:v>
                </c:pt>
                <c:pt idx="110">
                  <c:v>47</c:v>
                </c:pt>
                <c:pt idx="111">
                  <c:v>45</c:v>
                </c:pt>
                <c:pt idx="112">
                  <c:v>44</c:v>
                </c:pt>
                <c:pt idx="113">
                  <c:v>42</c:v>
                </c:pt>
                <c:pt idx="114">
                  <c:v>36</c:v>
                </c:pt>
                <c:pt idx="115">
                  <c:v>43</c:v>
                </c:pt>
                <c:pt idx="116">
                  <c:v>41</c:v>
                </c:pt>
                <c:pt idx="117">
                  <c:v>35</c:v>
                </c:pt>
                <c:pt idx="118">
                  <c:v>41</c:v>
                </c:pt>
                <c:pt idx="119">
                  <c:v>35</c:v>
                </c:pt>
                <c:pt idx="120">
                  <c:v>42</c:v>
                </c:pt>
                <c:pt idx="121">
                  <c:v>48</c:v>
                </c:pt>
                <c:pt idx="122">
                  <c:v>37</c:v>
                </c:pt>
                <c:pt idx="123">
                  <c:v>43</c:v>
                </c:pt>
                <c:pt idx="124">
                  <c:v>35</c:v>
                </c:pt>
                <c:pt idx="125">
                  <c:v>38</c:v>
                </c:pt>
                <c:pt idx="126">
                  <c:v>36</c:v>
                </c:pt>
                <c:pt idx="127">
                  <c:v>42</c:v>
                </c:pt>
                <c:pt idx="128">
                  <c:v>31</c:v>
                </c:pt>
                <c:pt idx="129">
                  <c:v>46</c:v>
                </c:pt>
                <c:pt idx="130">
                  <c:v>39</c:v>
                </c:pt>
                <c:pt idx="131">
                  <c:v>44</c:v>
                </c:pt>
                <c:pt idx="132">
                  <c:v>34</c:v>
                </c:pt>
                <c:pt idx="133">
                  <c:v>37</c:v>
                </c:pt>
                <c:pt idx="134">
                  <c:v>31</c:v>
                </c:pt>
                <c:pt idx="135">
                  <c:v>45</c:v>
                </c:pt>
                <c:pt idx="136">
                  <c:v>45</c:v>
                </c:pt>
                <c:pt idx="137">
                  <c:v>42</c:v>
                </c:pt>
                <c:pt idx="138">
                  <c:v>35</c:v>
                </c:pt>
                <c:pt idx="139">
                  <c:v>39</c:v>
                </c:pt>
                <c:pt idx="140">
                  <c:v>37</c:v>
                </c:pt>
                <c:pt idx="141">
                  <c:v>34</c:v>
                </c:pt>
                <c:pt idx="142">
                  <c:v>40</c:v>
                </c:pt>
                <c:pt idx="143">
                  <c:v>38</c:v>
                </c:pt>
                <c:pt idx="144">
                  <c:v>41</c:v>
                </c:pt>
                <c:pt idx="145">
                  <c:v>45</c:v>
                </c:pt>
                <c:pt idx="146">
                  <c:v>36</c:v>
                </c:pt>
                <c:pt idx="147">
                  <c:v>32</c:v>
                </c:pt>
                <c:pt idx="148">
                  <c:v>35</c:v>
                </c:pt>
                <c:pt idx="149">
                  <c:v>39</c:v>
                </c:pt>
                <c:pt idx="150">
                  <c:v>36</c:v>
                </c:pt>
                <c:pt idx="151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9-4800-BBF9-3536C05911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3141288"/>
        <c:axId val="503135056"/>
      </c:lineChart>
      <c:dateAx>
        <c:axId val="50314128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135056"/>
        <c:crosses val="autoZero"/>
        <c:auto val="1"/>
        <c:lblOffset val="100"/>
        <c:baseTimeUnit val="days"/>
      </c:dateAx>
      <c:valAx>
        <c:axId val="503135056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141288"/>
        <c:crosses val="autoZero"/>
        <c:crossBetween val="between"/>
      </c:valAx>
      <c:valAx>
        <c:axId val="5031468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3148832"/>
        <c:crosses val="max"/>
        <c:crossBetween val="between"/>
      </c:valAx>
      <c:dateAx>
        <c:axId val="50314883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0314686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(67)'!$L$11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(67)'!$L$12:$L$26</c:f>
              <c:numCache>
                <c:formatCode>General</c:formatCode>
                <c:ptCount val="15"/>
                <c:pt idx="0">
                  <c:v>0.15496302711370019</c:v>
                </c:pt>
                <c:pt idx="1">
                  <c:v>0.12580208779074756</c:v>
                </c:pt>
                <c:pt idx="2">
                  <c:v>-1.2861460557768623E-2</c:v>
                </c:pt>
                <c:pt idx="3">
                  <c:v>-5.5944282986691393E-2</c:v>
                </c:pt>
                <c:pt idx="4">
                  <c:v>1.3382801725258307E-3</c:v>
                </c:pt>
                <c:pt idx="5">
                  <c:v>-9.0326082100749966E-2</c:v>
                </c:pt>
                <c:pt idx="6">
                  <c:v>0.16770601011325473</c:v>
                </c:pt>
                <c:pt idx="7">
                  <c:v>8.7073814997757678E-3</c:v>
                </c:pt>
                <c:pt idx="8">
                  <c:v>3.011918537084015E-2</c:v>
                </c:pt>
                <c:pt idx="9">
                  <c:v>3.9762784652217255E-2</c:v>
                </c:pt>
                <c:pt idx="10">
                  <c:v>4.6379571649802699E-2</c:v>
                </c:pt>
                <c:pt idx="11">
                  <c:v>6.6527392554829132E-2</c:v>
                </c:pt>
                <c:pt idx="12">
                  <c:v>1.1000258588686881E-2</c:v>
                </c:pt>
                <c:pt idx="13">
                  <c:v>-0.11115199583694896</c:v>
                </c:pt>
                <c:pt idx="14">
                  <c:v>-2.3465209799975382E-2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E8-402B-A39C-4BF510F792A4}"/>
            </c:ext>
          </c:extLst>
        </c:ser>
        <c:ser>
          <c:idx val="1"/>
          <c:order val="1"/>
          <c:tx>
            <c:strRef>
              <c:f>'multiTimeline (67)'!$M$11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(67)'!$M$12:$M$26</c:f>
              <c:numCache>
                <c:formatCode>General</c:formatCode>
                <c:ptCount val="15"/>
                <c:pt idx="0">
                  <c:v>-9.0729079132780818E-2</c:v>
                </c:pt>
                <c:pt idx="1">
                  <c:v>-4.4028334987287525E-2</c:v>
                </c:pt>
                <c:pt idx="2">
                  <c:v>1.1376750603853774E-3</c:v>
                </c:pt>
                <c:pt idx="3">
                  <c:v>-5.1138211618179226E-2</c:v>
                </c:pt>
                <c:pt idx="4">
                  <c:v>-0.14416793668160682</c:v>
                </c:pt>
                <c:pt idx="5">
                  <c:v>4.1873096565975459E-2</c:v>
                </c:pt>
                <c:pt idx="6">
                  <c:v>-0.12108736962012898</c:v>
                </c:pt>
                <c:pt idx="7">
                  <c:v>-0.18697640276913724</c:v>
                </c:pt>
                <c:pt idx="8">
                  <c:v>1.1824604884455641E-2</c:v>
                </c:pt>
                <c:pt idx="9">
                  <c:v>-4.6783538956354932E-2</c:v>
                </c:pt>
                <c:pt idx="10">
                  <c:v>-0.19034303217668649</c:v>
                </c:pt>
                <c:pt idx="11">
                  <c:v>5.3580618615628522E-3</c:v>
                </c:pt>
                <c:pt idx="12">
                  <c:v>4.0097520585766239E-2</c:v>
                </c:pt>
                <c:pt idx="13">
                  <c:v>-6.7390932928890646E-2</c:v>
                </c:pt>
                <c:pt idx="14">
                  <c:v>1.647344768835967E-2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8-402B-A39C-4BF510F79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092016"/>
        <c:axId val="624496576"/>
      </c:lineChart>
      <c:catAx>
        <c:axId val="620092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4496576"/>
        <c:crosses val="autoZero"/>
        <c:auto val="1"/>
        <c:lblAlgn val="ctr"/>
        <c:lblOffset val="100"/>
        <c:noMultiLvlLbl val="0"/>
      </c:catAx>
      <c:valAx>
        <c:axId val="62449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09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(67)'!$Q$11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(67)'!$Q$12:$Q$26</c:f>
              <c:numCache>
                <c:formatCode>General</c:formatCode>
                <c:ptCount val="15"/>
                <c:pt idx="0">
                  <c:v>0.12005781478653986</c:v>
                </c:pt>
                <c:pt idx="1">
                  <c:v>0.16027181702472815</c:v>
                </c:pt>
                <c:pt idx="2">
                  <c:v>8.2263651023966877E-2</c:v>
                </c:pt>
                <c:pt idx="3">
                  <c:v>3.3846878108794921E-2</c:v>
                </c:pt>
                <c:pt idx="4">
                  <c:v>4.054605081138371E-2</c:v>
                </c:pt>
                <c:pt idx="5">
                  <c:v>-1.8275491334172573E-2</c:v>
                </c:pt>
                <c:pt idx="6">
                  <c:v>7.8487805670806488E-2</c:v>
                </c:pt>
                <c:pt idx="7">
                  <c:v>-9.1781797157417966E-2</c:v>
                </c:pt>
                <c:pt idx="8">
                  <c:v>-4.7111920294515986E-3</c:v>
                </c:pt>
                <c:pt idx="9">
                  <c:v>3.1426615052211795E-2</c:v>
                </c:pt>
                <c:pt idx="10">
                  <c:v>5.9491389761337173E-2</c:v>
                </c:pt>
                <c:pt idx="11">
                  <c:v>-6.8936746728942067E-2</c:v>
                </c:pt>
                <c:pt idx="12">
                  <c:v>-7.0792276305211913E-2</c:v>
                </c:pt>
                <c:pt idx="13">
                  <c:v>5.7432930191780402E-3</c:v>
                </c:pt>
                <c:pt idx="14">
                  <c:v>3.3320114636593519E-2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25-476E-B6F9-5E568F9AB4B9}"/>
            </c:ext>
          </c:extLst>
        </c:ser>
        <c:ser>
          <c:idx val="1"/>
          <c:order val="1"/>
          <c:tx>
            <c:strRef>
              <c:f>'multiTimeline (67)'!$R$11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(67)'!$R$12:$R$26</c:f>
              <c:numCache>
                <c:formatCode>General</c:formatCode>
                <c:ptCount val="15"/>
                <c:pt idx="0">
                  <c:v>-0.17698582975806607</c:v>
                </c:pt>
                <c:pt idx="1">
                  <c:v>-0.17538087535728678</c:v>
                </c:pt>
                <c:pt idx="2">
                  <c:v>-0.12079990856943229</c:v>
                </c:pt>
                <c:pt idx="3">
                  <c:v>3.5198431783947021E-2</c:v>
                </c:pt>
                <c:pt idx="4">
                  <c:v>-4.9599380518728663E-2</c:v>
                </c:pt>
                <c:pt idx="5">
                  <c:v>-2.0195588380764757E-2</c:v>
                </c:pt>
                <c:pt idx="6">
                  <c:v>-9.3528265119352753E-3</c:v>
                </c:pt>
                <c:pt idx="7">
                  <c:v>-6.2217432051811974E-2</c:v>
                </c:pt>
                <c:pt idx="8">
                  <c:v>-1.9549893312103796E-2</c:v>
                </c:pt>
                <c:pt idx="9">
                  <c:v>-0.11385241972404225</c:v>
                </c:pt>
                <c:pt idx="10">
                  <c:v>-1.4309711372560324E-2</c:v>
                </c:pt>
                <c:pt idx="11">
                  <c:v>-3.1962798285735831E-2</c:v>
                </c:pt>
                <c:pt idx="12">
                  <c:v>-8.9047875823665384E-2</c:v>
                </c:pt>
                <c:pt idx="13">
                  <c:v>-0.14667878338087301</c:v>
                </c:pt>
                <c:pt idx="14">
                  <c:v>-0.19206493120504192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25-476E-B6F9-5E568F9AB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964192"/>
        <c:axId val="506186368"/>
      </c:lineChart>
      <c:catAx>
        <c:axId val="625964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186368"/>
        <c:crosses val="autoZero"/>
        <c:auto val="1"/>
        <c:lblAlgn val="ctr"/>
        <c:lblOffset val="100"/>
        <c:noMultiLvlLbl val="0"/>
      </c:catAx>
      <c:valAx>
        <c:axId val="506186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5964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cases (3)'!$D$3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(3)'!$D$4:$D$155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6</c:v>
                </c:pt>
                <c:pt idx="106">
                  <c:v>2</c:v>
                </c:pt>
                <c:pt idx="107">
                  <c:v>0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0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5</c:v>
                </c:pt>
                <c:pt idx="147">
                  <c:v>0</c:v>
                </c:pt>
                <c:pt idx="148">
                  <c:v>1</c:v>
                </c:pt>
                <c:pt idx="149">
                  <c:v>6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1-4F28-B7DB-82B10DFD2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80516672"/>
        <c:axId val="580519296"/>
      </c:barChart>
      <c:lineChart>
        <c:grouping val="standard"/>
        <c:varyColors val="0"/>
        <c:ser>
          <c:idx val="0"/>
          <c:order val="0"/>
          <c:tx>
            <c:strRef>
              <c:f>'graph symptoms vs cases (3)'!$B$3</c:f>
              <c:strCache>
                <c:ptCount val="1"/>
                <c:pt idx="0">
                  <c:v>Fever: (Meghalaya)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(3)'!$B$4:$B$155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46</c:v>
                </c:pt>
                <c:pt idx="16">
                  <c:v>0</c:v>
                </c:pt>
                <c:pt idx="17">
                  <c:v>46</c:v>
                </c:pt>
                <c:pt idx="18">
                  <c:v>0</c:v>
                </c:pt>
                <c:pt idx="19">
                  <c:v>0</c:v>
                </c:pt>
                <c:pt idx="20">
                  <c:v>45</c:v>
                </c:pt>
                <c:pt idx="21">
                  <c:v>0</c:v>
                </c:pt>
                <c:pt idx="22">
                  <c:v>43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45</c:v>
                </c:pt>
                <c:pt idx="32">
                  <c:v>0</c:v>
                </c:pt>
                <c:pt idx="33">
                  <c:v>0</c:v>
                </c:pt>
                <c:pt idx="34">
                  <c:v>42</c:v>
                </c:pt>
                <c:pt idx="35">
                  <c:v>0</c:v>
                </c:pt>
                <c:pt idx="36">
                  <c:v>86</c:v>
                </c:pt>
                <c:pt idx="37">
                  <c:v>0</c:v>
                </c:pt>
                <c:pt idx="38">
                  <c:v>0</c:v>
                </c:pt>
                <c:pt idx="39">
                  <c:v>50</c:v>
                </c:pt>
                <c:pt idx="40">
                  <c:v>40</c:v>
                </c:pt>
                <c:pt idx="41">
                  <c:v>34</c:v>
                </c:pt>
                <c:pt idx="42">
                  <c:v>35</c:v>
                </c:pt>
                <c:pt idx="43">
                  <c:v>0</c:v>
                </c:pt>
                <c:pt idx="44">
                  <c:v>39</c:v>
                </c:pt>
                <c:pt idx="45">
                  <c:v>39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35</c:v>
                </c:pt>
                <c:pt idx="52">
                  <c:v>0</c:v>
                </c:pt>
                <c:pt idx="53">
                  <c:v>0</c:v>
                </c:pt>
                <c:pt idx="54">
                  <c:v>33</c:v>
                </c:pt>
                <c:pt idx="55">
                  <c:v>32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70</c:v>
                </c:pt>
                <c:pt idx="63">
                  <c:v>0</c:v>
                </c:pt>
                <c:pt idx="64">
                  <c:v>0</c:v>
                </c:pt>
                <c:pt idx="65">
                  <c:v>34</c:v>
                </c:pt>
                <c:pt idx="66">
                  <c:v>70</c:v>
                </c:pt>
                <c:pt idx="67">
                  <c:v>39</c:v>
                </c:pt>
                <c:pt idx="68">
                  <c:v>36</c:v>
                </c:pt>
                <c:pt idx="69">
                  <c:v>38</c:v>
                </c:pt>
                <c:pt idx="70">
                  <c:v>52</c:v>
                </c:pt>
                <c:pt idx="71">
                  <c:v>0</c:v>
                </c:pt>
                <c:pt idx="72">
                  <c:v>34</c:v>
                </c:pt>
                <c:pt idx="73">
                  <c:v>57</c:v>
                </c:pt>
                <c:pt idx="74">
                  <c:v>45</c:v>
                </c:pt>
                <c:pt idx="75">
                  <c:v>51</c:v>
                </c:pt>
                <c:pt idx="76">
                  <c:v>38</c:v>
                </c:pt>
                <c:pt idx="77">
                  <c:v>0</c:v>
                </c:pt>
                <c:pt idx="78">
                  <c:v>0</c:v>
                </c:pt>
                <c:pt idx="79">
                  <c:v>35</c:v>
                </c:pt>
                <c:pt idx="80">
                  <c:v>40</c:v>
                </c:pt>
                <c:pt idx="81">
                  <c:v>42</c:v>
                </c:pt>
                <c:pt idx="82">
                  <c:v>0</c:v>
                </c:pt>
                <c:pt idx="83">
                  <c:v>34</c:v>
                </c:pt>
                <c:pt idx="84">
                  <c:v>0</c:v>
                </c:pt>
                <c:pt idx="85">
                  <c:v>41</c:v>
                </c:pt>
                <c:pt idx="86">
                  <c:v>37</c:v>
                </c:pt>
                <c:pt idx="87">
                  <c:v>40</c:v>
                </c:pt>
                <c:pt idx="88">
                  <c:v>40</c:v>
                </c:pt>
                <c:pt idx="89">
                  <c:v>38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38</c:v>
                </c:pt>
                <c:pt idx="94">
                  <c:v>41</c:v>
                </c:pt>
                <c:pt idx="95">
                  <c:v>36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79</c:v>
                </c:pt>
                <c:pt idx="100">
                  <c:v>0</c:v>
                </c:pt>
                <c:pt idx="101">
                  <c:v>0</c:v>
                </c:pt>
                <c:pt idx="102">
                  <c:v>43</c:v>
                </c:pt>
                <c:pt idx="103">
                  <c:v>0</c:v>
                </c:pt>
                <c:pt idx="104">
                  <c:v>38</c:v>
                </c:pt>
                <c:pt idx="105">
                  <c:v>74</c:v>
                </c:pt>
                <c:pt idx="106">
                  <c:v>0</c:v>
                </c:pt>
                <c:pt idx="107">
                  <c:v>0</c:v>
                </c:pt>
                <c:pt idx="108">
                  <c:v>39</c:v>
                </c:pt>
                <c:pt idx="109">
                  <c:v>44</c:v>
                </c:pt>
                <c:pt idx="110">
                  <c:v>0</c:v>
                </c:pt>
                <c:pt idx="111">
                  <c:v>39</c:v>
                </c:pt>
                <c:pt idx="112">
                  <c:v>39</c:v>
                </c:pt>
                <c:pt idx="113">
                  <c:v>0</c:v>
                </c:pt>
                <c:pt idx="114">
                  <c:v>41</c:v>
                </c:pt>
                <c:pt idx="115">
                  <c:v>41</c:v>
                </c:pt>
                <c:pt idx="116">
                  <c:v>44</c:v>
                </c:pt>
                <c:pt idx="117">
                  <c:v>41</c:v>
                </c:pt>
                <c:pt idx="118">
                  <c:v>39</c:v>
                </c:pt>
                <c:pt idx="119">
                  <c:v>39</c:v>
                </c:pt>
                <c:pt idx="120">
                  <c:v>0</c:v>
                </c:pt>
                <c:pt idx="121">
                  <c:v>78</c:v>
                </c:pt>
                <c:pt idx="122">
                  <c:v>0</c:v>
                </c:pt>
                <c:pt idx="123">
                  <c:v>41</c:v>
                </c:pt>
                <c:pt idx="124">
                  <c:v>0</c:v>
                </c:pt>
                <c:pt idx="125">
                  <c:v>53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38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39</c:v>
                </c:pt>
                <c:pt idx="136">
                  <c:v>0</c:v>
                </c:pt>
                <c:pt idx="137">
                  <c:v>0</c:v>
                </c:pt>
                <c:pt idx="138">
                  <c:v>42</c:v>
                </c:pt>
                <c:pt idx="139">
                  <c:v>37</c:v>
                </c:pt>
                <c:pt idx="140">
                  <c:v>55</c:v>
                </c:pt>
                <c:pt idx="141">
                  <c:v>39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40</c:v>
                </c:pt>
                <c:pt idx="146">
                  <c:v>0</c:v>
                </c:pt>
                <c:pt idx="147">
                  <c:v>43</c:v>
                </c:pt>
                <c:pt idx="148">
                  <c:v>41</c:v>
                </c:pt>
                <c:pt idx="149">
                  <c:v>40</c:v>
                </c:pt>
                <c:pt idx="150">
                  <c:v>0</c:v>
                </c:pt>
                <c:pt idx="1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61-4F28-B7DB-82B10DFD216A}"/>
            </c:ext>
          </c:extLst>
        </c:ser>
        <c:ser>
          <c:idx val="1"/>
          <c:order val="1"/>
          <c:tx>
            <c:strRef>
              <c:f>'graph symptoms vs cases (3)'!$C$3</c:f>
              <c:strCache>
                <c:ptCount val="1"/>
                <c:pt idx="0">
                  <c:v>Cough: (Meghalaya)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(3)'!$C$4:$C$155</c:f>
              <c:numCache>
                <c:formatCode>General</c:formatCode>
                <c:ptCount val="152"/>
                <c:pt idx="0">
                  <c:v>66</c:v>
                </c:pt>
                <c:pt idx="1">
                  <c:v>0</c:v>
                </c:pt>
                <c:pt idx="2">
                  <c:v>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45</c:v>
                </c:pt>
                <c:pt idx="8">
                  <c:v>39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45</c:v>
                </c:pt>
                <c:pt idx="13">
                  <c:v>0</c:v>
                </c:pt>
                <c:pt idx="14">
                  <c:v>0</c:v>
                </c:pt>
                <c:pt idx="15">
                  <c:v>44</c:v>
                </c:pt>
                <c:pt idx="16">
                  <c:v>0</c:v>
                </c:pt>
                <c:pt idx="17">
                  <c:v>47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44</c:v>
                </c:pt>
                <c:pt idx="22">
                  <c:v>0</c:v>
                </c:pt>
                <c:pt idx="23">
                  <c:v>0</c:v>
                </c:pt>
                <c:pt idx="24">
                  <c:v>46</c:v>
                </c:pt>
                <c:pt idx="25">
                  <c:v>0</c:v>
                </c:pt>
                <c:pt idx="26">
                  <c:v>40</c:v>
                </c:pt>
                <c:pt idx="27">
                  <c:v>0</c:v>
                </c:pt>
                <c:pt idx="28">
                  <c:v>0</c:v>
                </c:pt>
                <c:pt idx="29">
                  <c:v>41</c:v>
                </c:pt>
                <c:pt idx="30">
                  <c:v>0</c:v>
                </c:pt>
                <c:pt idx="31">
                  <c:v>46</c:v>
                </c:pt>
                <c:pt idx="32">
                  <c:v>52</c:v>
                </c:pt>
                <c:pt idx="33">
                  <c:v>39</c:v>
                </c:pt>
                <c:pt idx="34">
                  <c:v>42</c:v>
                </c:pt>
                <c:pt idx="35">
                  <c:v>40</c:v>
                </c:pt>
                <c:pt idx="36">
                  <c:v>0</c:v>
                </c:pt>
                <c:pt idx="37">
                  <c:v>40</c:v>
                </c:pt>
                <c:pt idx="38">
                  <c:v>0</c:v>
                </c:pt>
                <c:pt idx="39">
                  <c:v>51</c:v>
                </c:pt>
                <c:pt idx="40">
                  <c:v>40</c:v>
                </c:pt>
                <c:pt idx="41">
                  <c:v>33</c:v>
                </c:pt>
                <c:pt idx="42">
                  <c:v>39</c:v>
                </c:pt>
                <c:pt idx="43">
                  <c:v>0</c:v>
                </c:pt>
                <c:pt idx="44">
                  <c:v>37</c:v>
                </c:pt>
                <c:pt idx="45">
                  <c:v>38</c:v>
                </c:pt>
                <c:pt idx="46">
                  <c:v>48</c:v>
                </c:pt>
                <c:pt idx="47">
                  <c:v>36</c:v>
                </c:pt>
                <c:pt idx="48">
                  <c:v>0</c:v>
                </c:pt>
                <c:pt idx="49">
                  <c:v>33</c:v>
                </c:pt>
                <c:pt idx="50">
                  <c:v>33</c:v>
                </c:pt>
                <c:pt idx="51">
                  <c:v>37</c:v>
                </c:pt>
                <c:pt idx="52">
                  <c:v>0</c:v>
                </c:pt>
                <c:pt idx="53">
                  <c:v>40</c:v>
                </c:pt>
                <c:pt idx="54">
                  <c:v>32</c:v>
                </c:pt>
                <c:pt idx="55">
                  <c:v>31</c:v>
                </c:pt>
                <c:pt idx="56">
                  <c:v>0</c:v>
                </c:pt>
                <c:pt idx="57">
                  <c:v>66</c:v>
                </c:pt>
                <c:pt idx="58">
                  <c:v>0</c:v>
                </c:pt>
                <c:pt idx="59">
                  <c:v>74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59</c:v>
                </c:pt>
                <c:pt idx="64">
                  <c:v>0</c:v>
                </c:pt>
                <c:pt idx="65">
                  <c:v>34</c:v>
                </c:pt>
                <c:pt idx="66">
                  <c:v>0</c:v>
                </c:pt>
                <c:pt idx="67">
                  <c:v>76</c:v>
                </c:pt>
                <c:pt idx="68">
                  <c:v>36</c:v>
                </c:pt>
                <c:pt idx="69">
                  <c:v>0</c:v>
                </c:pt>
                <c:pt idx="70">
                  <c:v>0</c:v>
                </c:pt>
                <c:pt idx="71">
                  <c:v>34</c:v>
                </c:pt>
                <c:pt idx="72">
                  <c:v>34</c:v>
                </c:pt>
                <c:pt idx="73">
                  <c:v>39</c:v>
                </c:pt>
                <c:pt idx="74">
                  <c:v>0</c:v>
                </c:pt>
                <c:pt idx="75">
                  <c:v>34</c:v>
                </c:pt>
                <c:pt idx="76">
                  <c:v>37</c:v>
                </c:pt>
                <c:pt idx="77">
                  <c:v>100</c:v>
                </c:pt>
                <c:pt idx="78">
                  <c:v>0</c:v>
                </c:pt>
                <c:pt idx="79">
                  <c:v>0</c:v>
                </c:pt>
                <c:pt idx="80">
                  <c:v>62</c:v>
                </c:pt>
                <c:pt idx="81">
                  <c:v>39</c:v>
                </c:pt>
                <c:pt idx="82">
                  <c:v>72</c:v>
                </c:pt>
                <c:pt idx="83">
                  <c:v>38</c:v>
                </c:pt>
                <c:pt idx="84">
                  <c:v>81</c:v>
                </c:pt>
                <c:pt idx="85">
                  <c:v>86</c:v>
                </c:pt>
                <c:pt idx="86">
                  <c:v>51</c:v>
                </c:pt>
                <c:pt idx="87">
                  <c:v>39</c:v>
                </c:pt>
                <c:pt idx="88">
                  <c:v>0</c:v>
                </c:pt>
                <c:pt idx="89">
                  <c:v>0</c:v>
                </c:pt>
                <c:pt idx="90">
                  <c:v>80</c:v>
                </c:pt>
                <c:pt idx="91">
                  <c:v>35</c:v>
                </c:pt>
                <c:pt idx="92">
                  <c:v>38</c:v>
                </c:pt>
                <c:pt idx="93">
                  <c:v>0</c:v>
                </c:pt>
                <c:pt idx="94">
                  <c:v>40</c:v>
                </c:pt>
                <c:pt idx="95">
                  <c:v>0</c:v>
                </c:pt>
                <c:pt idx="96">
                  <c:v>0</c:v>
                </c:pt>
                <c:pt idx="97">
                  <c:v>42</c:v>
                </c:pt>
                <c:pt idx="98">
                  <c:v>0</c:v>
                </c:pt>
                <c:pt idx="99">
                  <c:v>0</c:v>
                </c:pt>
                <c:pt idx="100">
                  <c:v>38</c:v>
                </c:pt>
                <c:pt idx="101">
                  <c:v>0</c:v>
                </c:pt>
                <c:pt idx="102">
                  <c:v>41</c:v>
                </c:pt>
                <c:pt idx="103">
                  <c:v>38</c:v>
                </c:pt>
                <c:pt idx="104">
                  <c:v>38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43</c:v>
                </c:pt>
                <c:pt idx="110">
                  <c:v>40</c:v>
                </c:pt>
                <c:pt idx="111">
                  <c:v>0</c:v>
                </c:pt>
                <c:pt idx="112">
                  <c:v>39</c:v>
                </c:pt>
                <c:pt idx="113">
                  <c:v>0</c:v>
                </c:pt>
                <c:pt idx="114">
                  <c:v>41</c:v>
                </c:pt>
                <c:pt idx="115">
                  <c:v>83</c:v>
                </c:pt>
                <c:pt idx="116">
                  <c:v>40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79</c:v>
                </c:pt>
                <c:pt idx="122">
                  <c:v>0</c:v>
                </c:pt>
                <c:pt idx="123">
                  <c:v>0</c:v>
                </c:pt>
                <c:pt idx="124">
                  <c:v>38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72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39</c:v>
                </c:pt>
                <c:pt idx="133">
                  <c:v>0</c:v>
                </c:pt>
                <c:pt idx="134">
                  <c:v>60</c:v>
                </c:pt>
                <c:pt idx="135">
                  <c:v>0</c:v>
                </c:pt>
                <c:pt idx="136">
                  <c:v>0</c:v>
                </c:pt>
                <c:pt idx="137">
                  <c:v>40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62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41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61-4F28-B7DB-82B10DFD2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740608"/>
        <c:axId val="515055976"/>
      </c:lineChart>
      <c:dateAx>
        <c:axId val="51174060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055976"/>
        <c:crosses val="autoZero"/>
        <c:auto val="1"/>
        <c:lblOffset val="100"/>
        <c:baseTimeUnit val="days"/>
      </c:dateAx>
      <c:valAx>
        <c:axId val="515055976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740608"/>
        <c:crosses val="autoZero"/>
        <c:crossBetween val="between"/>
      </c:valAx>
      <c:valAx>
        <c:axId val="5805192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0516672"/>
        <c:crosses val="max"/>
        <c:crossBetween val="between"/>
      </c:valAx>
      <c:dateAx>
        <c:axId val="58051667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805192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tests (3)'!$D$3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tests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(3)'!$D$4:$D$155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65</c:v>
                </c:pt>
                <c:pt idx="108">
                  <c:v>121</c:v>
                </c:pt>
                <c:pt idx="109">
                  <c:v>28</c:v>
                </c:pt>
                <c:pt idx="110">
                  <c:v>72</c:v>
                </c:pt>
                <c:pt idx="111">
                  <c:v>95</c:v>
                </c:pt>
                <c:pt idx="112">
                  <c:v>113</c:v>
                </c:pt>
                <c:pt idx="113">
                  <c:v>63</c:v>
                </c:pt>
                <c:pt idx="114">
                  <c:v>21</c:v>
                </c:pt>
                <c:pt idx="115">
                  <c:v>39</c:v>
                </c:pt>
                <c:pt idx="116">
                  <c:v>0</c:v>
                </c:pt>
                <c:pt idx="117">
                  <c:v>0</c:v>
                </c:pt>
                <c:pt idx="118">
                  <c:v>128</c:v>
                </c:pt>
                <c:pt idx="119">
                  <c:v>15</c:v>
                </c:pt>
                <c:pt idx="120">
                  <c:v>198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60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193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208</c:v>
                </c:pt>
                <c:pt idx="140">
                  <c:v>315</c:v>
                </c:pt>
                <c:pt idx="141">
                  <c:v>132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2-4D30-881B-6264B3373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8468264"/>
        <c:axId val="508462032"/>
      </c:barChart>
      <c:lineChart>
        <c:grouping val="standard"/>
        <c:varyColors val="0"/>
        <c:ser>
          <c:idx val="0"/>
          <c:order val="0"/>
          <c:tx>
            <c:strRef>
              <c:f>'graph symptoms vs tests (3)'!$B$3</c:f>
              <c:strCache>
                <c:ptCount val="1"/>
                <c:pt idx="0">
                  <c:v>Fever: (Meghalaya)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(3)'!$B$4:$B$155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46</c:v>
                </c:pt>
                <c:pt idx="16">
                  <c:v>0</c:v>
                </c:pt>
                <c:pt idx="17">
                  <c:v>46</c:v>
                </c:pt>
                <c:pt idx="18">
                  <c:v>0</c:v>
                </c:pt>
                <c:pt idx="19">
                  <c:v>0</c:v>
                </c:pt>
                <c:pt idx="20">
                  <c:v>45</c:v>
                </c:pt>
                <c:pt idx="21">
                  <c:v>0</c:v>
                </c:pt>
                <c:pt idx="22">
                  <c:v>43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45</c:v>
                </c:pt>
                <c:pt idx="32">
                  <c:v>0</c:v>
                </c:pt>
                <c:pt idx="33">
                  <c:v>0</c:v>
                </c:pt>
                <c:pt idx="34">
                  <c:v>42</c:v>
                </c:pt>
                <c:pt idx="35">
                  <c:v>0</c:v>
                </c:pt>
                <c:pt idx="36">
                  <c:v>86</c:v>
                </c:pt>
                <c:pt idx="37">
                  <c:v>0</c:v>
                </c:pt>
                <c:pt idx="38">
                  <c:v>0</c:v>
                </c:pt>
                <c:pt idx="39">
                  <c:v>50</c:v>
                </c:pt>
                <c:pt idx="40">
                  <c:v>40</c:v>
                </c:pt>
                <c:pt idx="41">
                  <c:v>34</c:v>
                </c:pt>
                <c:pt idx="42">
                  <c:v>35</c:v>
                </c:pt>
                <c:pt idx="43">
                  <c:v>0</c:v>
                </c:pt>
                <c:pt idx="44">
                  <c:v>39</c:v>
                </c:pt>
                <c:pt idx="45">
                  <c:v>39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35</c:v>
                </c:pt>
                <c:pt idx="52">
                  <c:v>0</c:v>
                </c:pt>
                <c:pt idx="53">
                  <c:v>0</c:v>
                </c:pt>
                <c:pt idx="54">
                  <c:v>33</c:v>
                </c:pt>
                <c:pt idx="55">
                  <c:v>32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70</c:v>
                </c:pt>
                <c:pt idx="63">
                  <c:v>0</c:v>
                </c:pt>
                <c:pt idx="64">
                  <c:v>0</c:v>
                </c:pt>
                <c:pt idx="65">
                  <c:v>34</c:v>
                </c:pt>
                <c:pt idx="66">
                  <c:v>70</c:v>
                </c:pt>
                <c:pt idx="67">
                  <c:v>39</c:v>
                </c:pt>
                <c:pt idx="68">
                  <c:v>36</c:v>
                </c:pt>
                <c:pt idx="69">
                  <c:v>38</c:v>
                </c:pt>
                <c:pt idx="70">
                  <c:v>52</c:v>
                </c:pt>
                <c:pt idx="71">
                  <c:v>0</c:v>
                </c:pt>
                <c:pt idx="72">
                  <c:v>34</c:v>
                </c:pt>
                <c:pt idx="73">
                  <c:v>57</c:v>
                </c:pt>
                <c:pt idx="74">
                  <c:v>45</c:v>
                </c:pt>
                <c:pt idx="75">
                  <c:v>51</c:v>
                </c:pt>
                <c:pt idx="76">
                  <c:v>38</c:v>
                </c:pt>
                <c:pt idx="77">
                  <c:v>0</c:v>
                </c:pt>
                <c:pt idx="78">
                  <c:v>0</c:v>
                </c:pt>
                <c:pt idx="79">
                  <c:v>35</c:v>
                </c:pt>
                <c:pt idx="80">
                  <c:v>40</c:v>
                </c:pt>
                <c:pt idx="81">
                  <c:v>42</c:v>
                </c:pt>
                <c:pt idx="82">
                  <c:v>0</c:v>
                </c:pt>
                <c:pt idx="83">
                  <c:v>34</c:v>
                </c:pt>
                <c:pt idx="84">
                  <c:v>0</c:v>
                </c:pt>
                <c:pt idx="85">
                  <c:v>41</c:v>
                </c:pt>
                <c:pt idx="86">
                  <c:v>37</c:v>
                </c:pt>
                <c:pt idx="87">
                  <c:v>40</c:v>
                </c:pt>
                <c:pt idx="88">
                  <c:v>40</c:v>
                </c:pt>
                <c:pt idx="89">
                  <c:v>38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38</c:v>
                </c:pt>
                <c:pt idx="94">
                  <c:v>41</c:v>
                </c:pt>
                <c:pt idx="95">
                  <c:v>36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79</c:v>
                </c:pt>
                <c:pt idx="100">
                  <c:v>0</c:v>
                </c:pt>
                <c:pt idx="101">
                  <c:v>0</c:v>
                </c:pt>
                <c:pt idx="102">
                  <c:v>43</c:v>
                </c:pt>
                <c:pt idx="103">
                  <c:v>0</c:v>
                </c:pt>
                <c:pt idx="104">
                  <c:v>38</c:v>
                </c:pt>
                <c:pt idx="105">
                  <c:v>74</c:v>
                </c:pt>
                <c:pt idx="106">
                  <c:v>0</c:v>
                </c:pt>
                <c:pt idx="107">
                  <c:v>0</c:v>
                </c:pt>
                <c:pt idx="108">
                  <c:v>39</c:v>
                </c:pt>
                <c:pt idx="109">
                  <c:v>44</c:v>
                </c:pt>
                <c:pt idx="110">
                  <c:v>0</c:v>
                </c:pt>
                <c:pt idx="111">
                  <c:v>39</c:v>
                </c:pt>
                <c:pt idx="112">
                  <c:v>39</c:v>
                </c:pt>
                <c:pt idx="113">
                  <c:v>0</c:v>
                </c:pt>
                <c:pt idx="114">
                  <c:v>41</c:v>
                </c:pt>
                <c:pt idx="115">
                  <c:v>41</c:v>
                </c:pt>
                <c:pt idx="116">
                  <c:v>44</c:v>
                </c:pt>
                <c:pt idx="117">
                  <c:v>41</c:v>
                </c:pt>
                <c:pt idx="118">
                  <c:v>39</c:v>
                </c:pt>
                <c:pt idx="119">
                  <c:v>39</c:v>
                </c:pt>
                <c:pt idx="120">
                  <c:v>0</c:v>
                </c:pt>
                <c:pt idx="121">
                  <c:v>78</c:v>
                </c:pt>
                <c:pt idx="122">
                  <c:v>0</c:v>
                </c:pt>
                <c:pt idx="123">
                  <c:v>41</c:v>
                </c:pt>
                <c:pt idx="124">
                  <c:v>0</c:v>
                </c:pt>
                <c:pt idx="125">
                  <c:v>53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38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39</c:v>
                </c:pt>
                <c:pt idx="136">
                  <c:v>0</c:v>
                </c:pt>
                <c:pt idx="137">
                  <c:v>0</c:v>
                </c:pt>
                <c:pt idx="138">
                  <c:v>42</c:v>
                </c:pt>
                <c:pt idx="139">
                  <c:v>37</c:v>
                </c:pt>
                <c:pt idx="140">
                  <c:v>55</c:v>
                </c:pt>
                <c:pt idx="141">
                  <c:v>39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40</c:v>
                </c:pt>
                <c:pt idx="146">
                  <c:v>0</c:v>
                </c:pt>
                <c:pt idx="147">
                  <c:v>43</c:v>
                </c:pt>
                <c:pt idx="148">
                  <c:v>41</c:v>
                </c:pt>
                <c:pt idx="149">
                  <c:v>40</c:v>
                </c:pt>
                <c:pt idx="150">
                  <c:v>0</c:v>
                </c:pt>
                <c:pt idx="1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92-4D30-881B-6264B3373B39}"/>
            </c:ext>
          </c:extLst>
        </c:ser>
        <c:ser>
          <c:idx val="1"/>
          <c:order val="1"/>
          <c:tx>
            <c:strRef>
              <c:f>'graph symptoms vs tests (3)'!$C$3</c:f>
              <c:strCache>
                <c:ptCount val="1"/>
                <c:pt idx="0">
                  <c:v>Cough: (Meghalaya)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(3)'!$C$4:$C$155</c:f>
              <c:numCache>
                <c:formatCode>General</c:formatCode>
                <c:ptCount val="152"/>
                <c:pt idx="0">
                  <c:v>66</c:v>
                </c:pt>
                <c:pt idx="1">
                  <c:v>0</c:v>
                </c:pt>
                <c:pt idx="2">
                  <c:v>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45</c:v>
                </c:pt>
                <c:pt idx="8">
                  <c:v>39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45</c:v>
                </c:pt>
                <c:pt idx="13">
                  <c:v>0</c:v>
                </c:pt>
                <c:pt idx="14">
                  <c:v>0</c:v>
                </c:pt>
                <c:pt idx="15">
                  <c:v>44</c:v>
                </c:pt>
                <c:pt idx="16">
                  <c:v>0</c:v>
                </c:pt>
                <c:pt idx="17">
                  <c:v>47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44</c:v>
                </c:pt>
                <c:pt idx="22">
                  <c:v>0</c:v>
                </c:pt>
                <c:pt idx="23">
                  <c:v>0</c:v>
                </c:pt>
                <c:pt idx="24">
                  <c:v>46</c:v>
                </c:pt>
                <c:pt idx="25">
                  <c:v>0</c:v>
                </c:pt>
                <c:pt idx="26">
                  <c:v>40</c:v>
                </c:pt>
                <c:pt idx="27">
                  <c:v>0</c:v>
                </c:pt>
                <c:pt idx="28">
                  <c:v>0</c:v>
                </c:pt>
                <c:pt idx="29">
                  <c:v>41</c:v>
                </c:pt>
                <c:pt idx="30">
                  <c:v>0</c:v>
                </c:pt>
                <c:pt idx="31">
                  <c:v>46</c:v>
                </c:pt>
                <c:pt idx="32">
                  <c:v>52</c:v>
                </c:pt>
                <c:pt idx="33">
                  <c:v>39</c:v>
                </c:pt>
                <c:pt idx="34">
                  <c:v>42</c:v>
                </c:pt>
                <c:pt idx="35">
                  <c:v>40</c:v>
                </c:pt>
                <c:pt idx="36">
                  <c:v>0</c:v>
                </c:pt>
                <c:pt idx="37">
                  <c:v>40</c:v>
                </c:pt>
                <c:pt idx="38">
                  <c:v>0</c:v>
                </c:pt>
                <c:pt idx="39">
                  <c:v>51</c:v>
                </c:pt>
                <c:pt idx="40">
                  <c:v>40</c:v>
                </c:pt>
                <c:pt idx="41">
                  <c:v>33</c:v>
                </c:pt>
                <c:pt idx="42">
                  <c:v>39</c:v>
                </c:pt>
                <c:pt idx="43">
                  <c:v>0</c:v>
                </c:pt>
                <c:pt idx="44">
                  <c:v>37</c:v>
                </c:pt>
                <c:pt idx="45">
                  <c:v>38</c:v>
                </c:pt>
                <c:pt idx="46">
                  <c:v>48</c:v>
                </c:pt>
                <c:pt idx="47">
                  <c:v>36</c:v>
                </c:pt>
                <c:pt idx="48">
                  <c:v>0</c:v>
                </c:pt>
                <c:pt idx="49">
                  <c:v>33</c:v>
                </c:pt>
                <c:pt idx="50">
                  <c:v>33</c:v>
                </c:pt>
                <c:pt idx="51">
                  <c:v>37</c:v>
                </c:pt>
                <c:pt idx="52">
                  <c:v>0</c:v>
                </c:pt>
                <c:pt idx="53">
                  <c:v>40</c:v>
                </c:pt>
                <c:pt idx="54">
                  <c:v>32</c:v>
                </c:pt>
                <c:pt idx="55">
                  <c:v>31</c:v>
                </c:pt>
                <c:pt idx="56">
                  <c:v>0</c:v>
                </c:pt>
                <c:pt idx="57">
                  <c:v>66</c:v>
                </c:pt>
                <c:pt idx="58">
                  <c:v>0</c:v>
                </c:pt>
                <c:pt idx="59">
                  <c:v>74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59</c:v>
                </c:pt>
                <c:pt idx="64">
                  <c:v>0</c:v>
                </c:pt>
                <c:pt idx="65">
                  <c:v>34</c:v>
                </c:pt>
                <c:pt idx="66">
                  <c:v>0</c:v>
                </c:pt>
                <c:pt idx="67">
                  <c:v>76</c:v>
                </c:pt>
                <c:pt idx="68">
                  <c:v>36</c:v>
                </c:pt>
                <c:pt idx="69">
                  <c:v>0</c:v>
                </c:pt>
                <c:pt idx="70">
                  <c:v>0</c:v>
                </c:pt>
                <c:pt idx="71">
                  <c:v>34</c:v>
                </c:pt>
                <c:pt idx="72">
                  <c:v>34</c:v>
                </c:pt>
                <c:pt idx="73">
                  <c:v>39</c:v>
                </c:pt>
                <c:pt idx="74">
                  <c:v>0</c:v>
                </c:pt>
                <c:pt idx="75">
                  <c:v>34</c:v>
                </c:pt>
                <c:pt idx="76">
                  <c:v>37</c:v>
                </c:pt>
                <c:pt idx="77">
                  <c:v>100</c:v>
                </c:pt>
                <c:pt idx="78">
                  <c:v>0</c:v>
                </c:pt>
                <c:pt idx="79">
                  <c:v>0</c:v>
                </c:pt>
                <c:pt idx="80">
                  <c:v>62</c:v>
                </c:pt>
                <c:pt idx="81">
                  <c:v>39</c:v>
                </c:pt>
                <c:pt idx="82">
                  <c:v>72</c:v>
                </c:pt>
                <c:pt idx="83">
                  <c:v>38</c:v>
                </c:pt>
                <c:pt idx="84">
                  <c:v>81</c:v>
                </c:pt>
                <c:pt idx="85">
                  <c:v>86</c:v>
                </c:pt>
                <c:pt idx="86">
                  <c:v>51</c:v>
                </c:pt>
                <c:pt idx="87">
                  <c:v>39</c:v>
                </c:pt>
                <c:pt idx="88">
                  <c:v>0</c:v>
                </c:pt>
                <c:pt idx="89">
                  <c:v>0</c:v>
                </c:pt>
                <c:pt idx="90">
                  <c:v>80</c:v>
                </c:pt>
                <c:pt idx="91">
                  <c:v>35</c:v>
                </c:pt>
                <c:pt idx="92">
                  <c:v>38</c:v>
                </c:pt>
                <c:pt idx="93">
                  <c:v>0</c:v>
                </c:pt>
                <c:pt idx="94">
                  <c:v>40</c:v>
                </c:pt>
                <c:pt idx="95">
                  <c:v>0</c:v>
                </c:pt>
                <c:pt idx="96">
                  <c:v>0</c:v>
                </c:pt>
                <c:pt idx="97">
                  <c:v>42</c:v>
                </c:pt>
                <c:pt idx="98">
                  <c:v>0</c:v>
                </c:pt>
                <c:pt idx="99">
                  <c:v>0</c:v>
                </c:pt>
                <c:pt idx="100">
                  <c:v>38</c:v>
                </c:pt>
                <c:pt idx="101">
                  <c:v>0</c:v>
                </c:pt>
                <c:pt idx="102">
                  <c:v>41</c:v>
                </c:pt>
                <c:pt idx="103">
                  <c:v>38</c:v>
                </c:pt>
                <c:pt idx="104">
                  <c:v>38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43</c:v>
                </c:pt>
                <c:pt idx="110">
                  <c:v>40</c:v>
                </c:pt>
                <c:pt idx="111">
                  <c:v>0</c:v>
                </c:pt>
                <c:pt idx="112">
                  <c:v>39</c:v>
                </c:pt>
                <c:pt idx="113">
                  <c:v>0</c:v>
                </c:pt>
                <c:pt idx="114">
                  <c:v>41</c:v>
                </c:pt>
                <c:pt idx="115">
                  <c:v>83</c:v>
                </c:pt>
                <c:pt idx="116">
                  <c:v>40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79</c:v>
                </c:pt>
                <c:pt idx="122">
                  <c:v>0</c:v>
                </c:pt>
                <c:pt idx="123">
                  <c:v>0</c:v>
                </c:pt>
                <c:pt idx="124">
                  <c:v>38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72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39</c:v>
                </c:pt>
                <c:pt idx="133">
                  <c:v>0</c:v>
                </c:pt>
                <c:pt idx="134">
                  <c:v>60</c:v>
                </c:pt>
                <c:pt idx="135">
                  <c:v>0</c:v>
                </c:pt>
                <c:pt idx="136">
                  <c:v>0</c:v>
                </c:pt>
                <c:pt idx="137">
                  <c:v>40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62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41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92-4D30-881B-6264B3373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466624"/>
        <c:axId val="508469904"/>
      </c:lineChart>
      <c:dateAx>
        <c:axId val="50846662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469904"/>
        <c:crosses val="autoZero"/>
        <c:auto val="1"/>
        <c:lblOffset val="100"/>
        <c:baseTimeUnit val="days"/>
      </c:dateAx>
      <c:valAx>
        <c:axId val="50846990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466624"/>
        <c:crosses val="autoZero"/>
        <c:crossBetween val="between"/>
      </c:valAx>
      <c:valAx>
        <c:axId val="5084620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468264"/>
        <c:crosses val="max"/>
        <c:crossBetween val="between"/>
      </c:valAx>
      <c:dateAx>
        <c:axId val="50846826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0846203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(66)'!$Q$10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(66)'!$Q$11:$Q$25</c:f>
              <c:numCache>
                <c:formatCode>General</c:formatCode>
                <c:ptCount val="15"/>
                <c:pt idx="0">
                  <c:v>2.0914021806219579E-2</c:v>
                </c:pt>
                <c:pt idx="1">
                  <c:v>0.10294269862569361</c:v>
                </c:pt>
                <c:pt idx="2">
                  <c:v>2.5131181602363314E-2</c:v>
                </c:pt>
                <c:pt idx="3">
                  <c:v>-4.9191193666645969E-2</c:v>
                </c:pt>
                <c:pt idx="4">
                  <c:v>5.9018264658006588E-2</c:v>
                </c:pt>
                <c:pt idx="5">
                  <c:v>4.4414783916981081E-2</c:v>
                </c:pt>
                <c:pt idx="6">
                  <c:v>3.3760846706364651E-2</c:v>
                </c:pt>
                <c:pt idx="7">
                  <c:v>-4.4896762135376092E-2</c:v>
                </c:pt>
                <c:pt idx="8">
                  <c:v>0.12629869506566052</c:v>
                </c:pt>
                <c:pt idx="9">
                  <c:v>4.9752752770518709E-2</c:v>
                </c:pt>
                <c:pt idx="10">
                  <c:v>4.0950333787514989E-2</c:v>
                </c:pt>
                <c:pt idx="11">
                  <c:v>4.2190726092949875E-2</c:v>
                </c:pt>
                <c:pt idx="12">
                  <c:v>4.9488154740894907E-2</c:v>
                </c:pt>
                <c:pt idx="13">
                  <c:v>3.250238228950595E-2</c:v>
                </c:pt>
                <c:pt idx="14">
                  <c:v>0.11697308314793872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3-4F42-863B-6CBD09A8248C}"/>
            </c:ext>
          </c:extLst>
        </c:ser>
        <c:ser>
          <c:idx val="1"/>
          <c:order val="1"/>
          <c:tx>
            <c:strRef>
              <c:f>'multiTimeline (66)'!$R$10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(66)'!$R$11:$R$25</c:f>
              <c:numCache>
                <c:formatCode>General</c:formatCode>
                <c:ptCount val="15"/>
                <c:pt idx="0">
                  <c:v>0.15858427620041882</c:v>
                </c:pt>
                <c:pt idx="1">
                  <c:v>-1.1530776025784294E-2</c:v>
                </c:pt>
                <c:pt idx="2">
                  <c:v>-8.8924749890378421E-2</c:v>
                </c:pt>
                <c:pt idx="3">
                  <c:v>-1.615282943565523E-3</c:v>
                </c:pt>
                <c:pt idx="4">
                  <c:v>7.9656256731312269E-2</c:v>
                </c:pt>
                <c:pt idx="5">
                  <c:v>-8.9458423136064696E-2</c:v>
                </c:pt>
                <c:pt idx="6">
                  <c:v>0.10260738255731097</c:v>
                </c:pt>
                <c:pt idx="7">
                  <c:v>8.855037833275136E-3</c:v>
                </c:pt>
                <c:pt idx="8">
                  <c:v>-8.811871832308113E-2</c:v>
                </c:pt>
                <c:pt idx="9">
                  <c:v>0.10904409973084737</c:v>
                </c:pt>
                <c:pt idx="10">
                  <c:v>0.30903376604619115</c:v>
                </c:pt>
                <c:pt idx="11">
                  <c:v>8.8670167757416585E-3</c:v>
                </c:pt>
                <c:pt idx="12">
                  <c:v>3.3893222545527775E-3</c:v>
                </c:pt>
                <c:pt idx="13">
                  <c:v>0.10210749146810269</c:v>
                </c:pt>
                <c:pt idx="14">
                  <c:v>6.9276025254172337E-3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3-4F42-863B-6CBD09A82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0603192"/>
        <c:axId val="640604832"/>
      </c:lineChart>
      <c:catAx>
        <c:axId val="640603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604832"/>
        <c:crosses val="autoZero"/>
        <c:auto val="1"/>
        <c:lblAlgn val="ctr"/>
        <c:lblOffset val="100"/>
        <c:noMultiLvlLbl val="0"/>
      </c:catAx>
      <c:valAx>
        <c:axId val="64060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603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(66)'!$V$10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(66)'!$V$11:$V$25</c:f>
              <c:numCache>
                <c:formatCode>General</c:formatCode>
                <c:ptCount val="15"/>
                <c:pt idx="0">
                  <c:v>2.4911126745638137E-2</c:v>
                </c:pt>
                <c:pt idx="1">
                  <c:v>1.8555670699614477E-2</c:v>
                </c:pt>
                <c:pt idx="2">
                  <c:v>-4.4628469659616178E-2</c:v>
                </c:pt>
                <c:pt idx="3">
                  <c:v>-3.9025913584891991E-2</c:v>
                </c:pt>
                <c:pt idx="4">
                  <c:v>-5.4730525182557201E-2</c:v>
                </c:pt>
                <c:pt idx="5">
                  <c:v>-2.6260976303139963E-2</c:v>
                </c:pt>
                <c:pt idx="6">
                  <c:v>-0.12306298904823239</c:v>
                </c:pt>
                <c:pt idx="7">
                  <c:v>-1.8633847181364075E-2</c:v>
                </c:pt>
                <c:pt idx="8">
                  <c:v>-6.6306863902427599E-2</c:v>
                </c:pt>
                <c:pt idx="9">
                  <c:v>-7.3507395016864124E-2</c:v>
                </c:pt>
                <c:pt idx="10">
                  <c:v>-6.6081561191700014E-2</c:v>
                </c:pt>
                <c:pt idx="11">
                  <c:v>1.0694062638635968E-2</c:v>
                </c:pt>
                <c:pt idx="12">
                  <c:v>-2.2234356290897945E-2</c:v>
                </c:pt>
                <c:pt idx="13">
                  <c:v>1.9507870372880452E-2</c:v>
                </c:pt>
                <c:pt idx="14">
                  <c:v>-9.3156853395064132E-2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4-4DC1-8C91-391E8F2AB471}"/>
            </c:ext>
          </c:extLst>
        </c:ser>
        <c:ser>
          <c:idx val="1"/>
          <c:order val="1"/>
          <c:tx>
            <c:strRef>
              <c:f>'multiTimeline (66)'!$W$10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(66)'!$W$11:$W$25</c:f>
              <c:numCache>
                <c:formatCode>General</c:formatCode>
                <c:ptCount val="15"/>
                <c:pt idx="0">
                  <c:v>-2.7172676080248179E-2</c:v>
                </c:pt>
                <c:pt idx="1">
                  <c:v>-1.7665198072572306E-2</c:v>
                </c:pt>
                <c:pt idx="2">
                  <c:v>6.4316233900082925E-2</c:v>
                </c:pt>
                <c:pt idx="3">
                  <c:v>-8.9937988635479582E-2</c:v>
                </c:pt>
                <c:pt idx="4">
                  <c:v>8.4580984797094944E-2</c:v>
                </c:pt>
                <c:pt idx="5">
                  <c:v>-2.164861134282535E-2</c:v>
                </c:pt>
                <c:pt idx="6">
                  <c:v>4.2710614903622088E-2</c:v>
                </c:pt>
                <c:pt idx="7">
                  <c:v>-3.2426163126827653E-2</c:v>
                </c:pt>
                <c:pt idx="8">
                  <c:v>-0.10079532671186289</c:v>
                </c:pt>
                <c:pt idx="9">
                  <c:v>-0.10378360741828829</c:v>
                </c:pt>
                <c:pt idx="10">
                  <c:v>-9.2533752660997642E-2</c:v>
                </c:pt>
                <c:pt idx="11">
                  <c:v>-6.7566925539453343E-2</c:v>
                </c:pt>
                <c:pt idx="12">
                  <c:v>-3.1667697458657072E-2</c:v>
                </c:pt>
                <c:pt idx="13">
                  <c:v>-7.6727788810780476E-2</c:v>
                </c:pt>
                <c:pt idx="14">
                  <c:v>-6.8577561725412142E-2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E4-4DC1-8C91-391E8F2AB4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1817480"/>
        <c:axId val="403273728"/>
      </c:lineChart>
      <c:catAx>
        <c:axId val="501817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3273728"/>
        <c:crosses val="autoZero"/>
        <c:auto val="1"/>
        <c:lblAlgn val="ctr"/>
        <c:lblOffset val="100"/>
        <c:noMultiLvlLbl val="0"/>
      </c:catAx>
      <c:valAx>
        <c:axId val="40327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817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cases (4)'!$D$3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(4)'!$D$4:$D$155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A-44FE-AB44-56B1B9F58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9331464"/>
        <c:axId val="579332448"/>
      </c:barChart>
      <c:lineChart>
        <c:grouping val="standard"/>
        <c:varyColors val="0"/>
        <c:ser>
          <c:idx val="0"/>
          <c:order val="0"/>
          <c:tx>
            <c:strRef>
              <c:f>'graph symptoms vs cases (4)'!$B$3</c:f>
              <c:strCache>
                <c:ptCount val="1"/>
                <c:pt idx="0">
                  <c:v>Fever: (Mizoram)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(4)'!$B$4:$B$155</c:f>
              <c:numCache>
                <c:formatCode>General</c:formatCode>
                <c:ptCount val="152"/>
                <c:pt idx="0">
                  <c:v>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</c:v>
                </c:pt>
                <c:pt idx="9">
                  <c:v>88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44</c:v>
                </c:pt>
                <c:pt idx="18">
                  <c:v>40</c:v>
                </c:pt>
                <c:pt idx="19">
                  <c:v>41</c:v>
                </c:pt>
                <c:pt idx="20">
                  <c:v>0</c:v>
                </c:pt>
                <c:pt idx="21">
                  <c:v>41</c:v>
                </c:pt>
                <c:pt idx="22">
                  <c:v>0</c:v>
                </c:pt>
                <c:pt idx="23">
                  <c:v>39</c:v>
                </c:pt>
                <c:pt idx="24">
                  <c:v>45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37</c:v>
                </c:pt>
                <c:pt idx="29">
                  <c:v>0</c:v>
                </c:pt>
                <c:pt idx="30">
                  <c:v>0</c:v>
                </c:pt>
                <c:pt idx="31">
                  <c:v>42</c:v>
                </c:pt>
                <c:pt idx="32">
                  <c:v>0</c:v>
                </c:pt>
                <c:pt idx="33">
                  <c:v>36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40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37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31</c:v>
                </c:pt>
                <c:pt idx="57">
                  <c:v>36</c:v>
                </c:pt>
                <c:pt idx="58">
                  <c:v>0</c:v>
                </c:pt>
                <c:pt idx="59">
                  <c:v>0</c:v>
                </c:pt>
                <c:pt idx="60">
                  <c:v>40</c:v>
                </c:pt>
                <c:pt idx="61">
                  <c:v>39</c:v>
                </c:pt>
                <c:pt idx="62">
                  <c:v>0</c:v>
                </c:pt>
                <c:pt idx="63">
                  <c:v>0</c:v>
                </c:pt>
                <c:pt idx="64">
                  <c:v>38</c:v>
                </c:pt>
                <c:pt idx="65">
                  <c:v>0</c:v>
                </c:pt>
                <c:pt idx="66">
                  <c:v>38</c:v>
                </c:pt>
                <c:pt idx="67">
                  <c:v>38</c:v>
                </c:pt>
                <c:pt idx="68">
                  <c:v>0</c:v>
                </c:pt>
                <c:pt idx="69">
                  <c:v>0</c:v>
                </c:pt>
                <c:pt idx="70">
                  <c:v>37</c:v>
                </c:pt>
                <c:pt idx="71">
                  <c:v>36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37</c:v>
                </c:pt>
                <c:pt idx="77">
                  <c:v>37</c:v>
                </c:pt>
                <c:pt idx="78">
                  <c:v>37</c:v>
                </c:pt>
                <c:pt idx="79">
                  <c:v>0</c:v>
                </c:pt>
                <c:pt idx="80">
                  <c:v>52</c:v>
                </c:pt>
                <c:pt idx="81">
                  <c:v>34</c:v>
                </c:pt>
                <c:pt idx="82">
                  <c:v>30</c:v>
                </c:pt>
                <c:pt idx="83">
                  <c:v>33</c:v>
                </c:pt>
                <c:pt idx="84">
                  <c:v>34</c:v>
                </c:pt>
                <c:pt idx="85">
                  <c:v>100</c:v>
                </c:pt>
                <c:pt idx="86">
                  <c:v>32</c:v>
                </c:pt>
                <c:pt idx="87">
                  <c:v>35</c:v>
                </c:pt>
                <c:pt idx="88">
                  <c:v>0</c:v>
                </c:pt>
                <c:pt idx="89">
                  <c:v>33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51</c:v>
                </c:pt>
                <c:pt idx="94">
                  <c:v>35</c:v>
                </c:pt>
                <c:pt idx="95">
                  <c:v>32</c:v>
                </c:pt>
                <c:pt idx="96">
                  <c:v>0</c:v>
                </c:pt>
                <c:pt idx="97">
                  <c:v>33</c:v>
                </c:pt>
                <c:pt idx="98">
                  <c:v>32</c:v>
                </c:pt>
                <c:pt idx="99">
                  <c:v>69</c:v>
                </c:pt>
                <c:pt idx="100">
                  <c:v>0</c:v>
                </c:pt>
                <c:pt idx="101">
                  <c:v>35</c:v>
                </c:pt>
                <c:pt idx="102">
                  <c:v>0</c:v>
                </c:pt>
                <c:pt idx="103">
                  <c:v>0</c:v>
                </c:pt>
                <c:pt idx="104">
                  <c:v>36</c:v>
                </c:pt>
                <c:pt idx="105">
                  <c:v>37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35</c:v>
                </c:pt>
                <c:pt idx="110">
                  <c:v>34</c:v>
                </c:pt>
                <c:pt idx="111">
                  <c:v>0</c:v>
                </c:pt>
                <c:pt idx="112">
                  <c:v>0</c:v>
                </c:pt>
                <c:pt idx="113">
                  <c:v>67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34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35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35</c:v>
                </c:pt>
                <c:pt idx="136">
                  <c:v>0</c:v>
                </c:pt>
                <c:pt idx="137">
                  <c:v>0</c:v>
                </c:pt>
                <c:pt idx="138">
                  <c:v>34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38</c:v>
                </c:pt>
                <c:pt idx="144">
                  <c:v>0</c:v>
                </c:pt>
                <c:pt idx="145">
                  <c:v>0</c:v>
                </c:pt>
                <c:pt idx="146">
                  <c:v>36</c:v>
                </c:pt>
                <c:pt idx="147">
                  <c:v>0</c:v>
                </c:pt>
                <c:pt idx="148">
                  <c:v>0</c:v>
                </c:pt>
                <c:pt idx="149">
                  <c:v>31</c:v>
                </c:pt>
                <c:pt idx="150">
                  <c:v>33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A-44FE-AB44-56B1B9F5816B}"/>
            </c:ext>
          </c:extLst>
        </c:ser>
        <c:ser>
          <c:idx val="1"/>
          <c:order val="1"/>
          <c:tx>
            <c:strRef>
              <c:f>'graph symptoms vs cases (4)'!$C$3</c:f>
              <c:strCache>
                <c:ptCount val="1"/>
                <c:pt idx="0">
                  <c:v>Cough: (Mizoram)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(4)'!$C$4:$C$155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41</c:v>
                </c:pt>
                <c:pt idx="2">
                  <c:v>0</c:v>
                </c:pt>
                <c:pt idx="3">
                  <c:v>0</c:v>
                </c:pt>
                <c:pt idx="4">
                  <c:v>38</c:v>
                </c:pt>
                <c:pt idx="5">
                  <c:v>0</c:v>
                </c:pt>
                <c:pt idx="6">
                  <c:v>40</c:v>
                </c:pt>
                <c:pt idx="7">
                  <c:v>0</c:v>
                </c:pt>
                <c:pt idx="8">
                  <c:v>41</c:v>
                </c:pt>
                <c:pt idx="9">
                  <c:v>88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41</c:v>
                </c:pt>
                <c:pt idx="20">
                  <c:v>39</c:v>
                </c:pt>
                <c:pt idx="21">
                  <c:v>0</c:v>
                </c:pt>
                <c:pt idx="22">
                  <c:v>41</c:v>
                </c:pt>
                <c:pt idx="23">
                  <c:v>43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39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36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36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41</c:v>
                </c:pt>
                <c:pt idx="62">
                  <c:v>0</c:v>
                </c:pt>
                <c:pt idx="63">
                  <c:v>36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42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40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37</c:v>
                </c:pt>
                <c:pt idx="79">
                  <c:v>0</c:v>
                </c:pt>
                <c:pt idx="80">
                  <c:v>35</c:v>
                </c:pt>
                <c:pt idx="81">
                  <c:v>0</c:v>
                </c:pt>
                <c:pt idx="82">
                  <c:v>0</c:v>
                </c:pt>
                <c:pt idx="83">
                  <c:v>33</c:v>
                </c:pt>
                <c:pt idx="84">
                  <c:v>69</c:v>
                </c:pt>
                <c:pt idx="85">
                  <c:v>34</c:v>
                </c:pt>
                <c:pt idx="86">
                  <c:v>32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36</c:v>
                </c:pt>
                <c:pt idx="91">
                  <c:v>0</c:v>
                </c:pt>
                <c:pt idx="92">
                  <c:v>0</c:v>
                </c:pt>
                <c:pt idx="93">
                  <c:v>34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46</c:v>
                </c:pt>
                <c:pt idx="109">
                  <c:v>0</c:v>
                </c:pt>
                <c:pt idx="110">
                  <c:v>0</c:v>
                </c:pt>
                <c:pt idx="111">
                  <c:v>36</c:v>
                </c:pt>
                <c:pt idx="112">
                  <c:v>38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29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33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36</c:v>
                </c:pt>
                <c:pt idx="145">
                  <c:v>0</c:v>
                </c:pt>
                <c:pt idx="146">
                  <c:v>52</c:v>
                </c:pt>
                <c:pt idx="147">
                  <c:v>0</c:v>
                </c:pt>
                <c:pt idx="148">
                  <c:v>0</c:v>
                </c:pt>
                <c:pt idx="149">
                  <c:v>29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5A-44FE-AB44-56B1B9F58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9284416"/>
        <c:axId val="579280808"/>
      </c:lineChart>
      <c:dateAx>
        <c:axId val="57928441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280808"/>
        <c:crosses val="autoZero"/>
        <c:auto val="1"/>
        <c:lblOffset val="100"/>
        <c:baseTimeUnit val="days"/>
      </c:dateAx>
      <c:valAx>
        <c:axId val="579280808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284416"/>
        <c:crosses val="autoZero"/>
        <c:crossBetween val="between"/>
      </c:valAx>
      <c:valAx>
        <c:axId val="579332448"/>
        <c:scaling>
          <c:orientation val="minMax"/>
          <c:max val="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331464"/>
        <c:crosses val="max"/>
        <c:crossBetween val="between"/>
        <c:majorUnit val="1"/>
      </c:valAx>
      <c:dateAx>
        <c:axId val="57933146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7933244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(24)'!$U$9:$U$23</c:f>
              <c:numCache>
                <c:formatCode>General</c:formatCode>
                <c:ptCount val="15"/>
                <c:pt idx="0">
                  <c:v>-3.9997676211418948E-2</c:v>
                </c:pt>
                <c:pt idx="1">
                  <c:v>-2.0744883110941172E-2</c:v>
                </c:pt>
                <c:pt idx="2">
                  <c:v>2.2699314378004407E-2</c:v>
                </c:pt>
                <c:pt idx="3">
                  <c:v>4.4366486788107083E-2</c:v>
                </c:pt>
                <c:pt idx="4">
                  <c:v>3.7712096135054184E-2</c:v>
                </c:pt>
                <c:pt idx="5">
                  <c:v>2.2835724149100779E-2</c:v>
                </c:pt>
                <c:pt idx="6">
                  <c:v>7.4202286970418682E-2</c:v>
                </c:pt>
                <c:pt idx="7">
                  <c:v>0.10205374827386175</c:v>
                </c:pt>
                <c:pt idx="8">
                  <c:v>8.1426801243549146E-2</c:v>
                </c:pt>
                <c:pt idx="9">
                  <c:v>9.6239346981227644E-2</c:v>
                </c:pt>
                <c:pt idx="10">
                  <c:v>0.16252274397327277</c:v>
                </c:pt>
                <c:pt idx="11">
                  <c:v>0.16075232860900993</c:v>
                </c:pt>
                <c:pt idx="12">
                  <c:v>0.15169634286464453</c:v>
                </c:pt>
                <c:pt idx="13">
                  <c:v>0.1618379611898699</c:v>
                </c:pt>
                <c:pt idx="14">
                  <c:v>0.20797487467508724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EE-433F-88B1-F9AAD8837567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(24)'!$V$9:$V$23</c:f>
              <c:numCache>
                <c:formatCode>General</c:formatCode>
                <c:ptCount val="15"/>
                <c:pt idx="0">
                  <c:v>9.8047754809132359E-2</c:v>
                </c:pt>
                <c:pt idx="1">
                  <c:v>0.12634322907695564</c:v>
                </c:pt>
                <c:pt idx="2">
                  <c:v>0.14263096306809619</c:v>
                </c:pt>
                <c:pt idx="3">
                  <c:v>0.14894478118184851</c:v>
                </c:pt>
                <c:pt idx="4">
                  <c:v>0.17281132401180152</c:v>
                </c:pt>
                <c:pt idx="5">
                  <c:v>0.20310467789740713</c:v>
                </c:pt>
                <c:pt idx="6">
                  <c:v>0.208350272017885</c:v>
                </c:pt>
                <c:pt idx="7">
                  <c:v>0.17667651843030152</c:v>
                </c:pt>
                <c:pt idx="8">
                  <c:v>0.2060011396762905</c:v>
                </c:pt>
                <c:pt idx="9">
                  <c:v>0.22453873077661349</c:v>
                </c:pt>
                <c:pt idx="10">
                  <c:v>0.18501575408762211</c:v>
                </c:pt>
                <c:pt idx="11">
                  <c:v>0.1521729680477926</c:v>
                </c:pt>
                <c:pt idx="12">
                  <c:v>0.20643976997514879</c:v>
                </c:pt>
                <c:pt idx="13">
                  <c:v>0.22754885356115287</c:v>
                </c:pt>
                <c:pt idx="14">
                  <c:v>0.21863063820845385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EE-433F-88B1-F9AAD8837567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(24)'!$W$9:$W$23</c:f>
              <c:numCache>
                <c:formatCode>General</c:formatCode>
                <c:ptCount val="15"/>
                <c:pt idx="0">
                  <c:v>0.38577367013198843</c:v>
                </c:pt>
                <c:pt idx="1">
                  <c:v>0.43695446529438714</c:v>
                </c:pt>
                <c:pt idx="2">
                  <c:v>0.49398025627963055</c:v>
                </c:pt>
                <c:pt idx="3">
                  <c:v>0.52247187373722048</c:v>
                </c:pt>
                <c:pt idx="4">
                  <c:v>0.42536565675661181</c:v>
                </c:pt>
                <c:pt idx="5">
                  <c:v>0.47507061993561767</c:v>
                </c:pt>
                <c:pt idx="6">
                  <c:v>0.52534562481126779</c:v>
                </c:pt>
                <c:pt idx="7">
                  <c:v>0.47331330297932422</c:v>
                </c:pt>
                <c:pt idx="8">
                  <c:v>0.46172418643612473</c:v>
                </c:pt>
                <c:pt idx="9">
                  <c:v>0.48034261848213766</c:v>
                </c:pt>
                <c:pt idx="10">
                  <c:v>0.57816861468506142</c:v>
                </c:pt>
                <c:pt idx="11">
                  <c:v>0.46455041694360422</c:v>
                </c:pt>
                <c:pt idx="12">
                  <c:v>0.43385762629560987</c:v>
                </c:pt>
                <c:pt idx="13">
                  <c:v>0.44339825480691231</c:v>
                </c:pt>
                <c:pt idx="14">
                  <c:v>0.4981506962849756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EE-433F-88B1-F9AAD8837567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(24)'!$X$9:$X$23</c:f>
              <c:numCache>
                <c:formatCode>General</c:formatCode>
                <c:ptCount val="15"/>
                <c:pt idx="0">
                  <c:v>0.38395777464325193</c:v>
                </c:pt>
                <c:pt idx="1">
                  <c:v>0.46005645983367505</c:v>
                </c:pt>
                <c:pt idx="2">
                  <c:v>0.49109504479579036</c:v>
                </c:pt>
                <c:pt idx="3">
                  <c:v>0.48395874107319398</c:v>
                </c:pt>
                <c:pt idx="4">
                  <c:v>0.39914686849492448</c:v>
                </c:pt>
                <c:pt idx="5">
                  <c:v>0.48269010152676634</c:v>
                </c:pt>
                <c:pt idx="6">
                  <c:v>0.51620574349322235</c:v>
                </c:pt>
                <c:pt idx="7">
                  <c:v>0.47589038091681496</c:v>
                </c:pt>
                <c:pt idx="8">
                  <c:v>0.43208890533001654</c:v>
                </c:pt>
                <c:pt idx="9">
                  <c:v>0.44730732987617172</c:v>
                </c:pt>
                <c:pt idx="10">
                  <c:v>0.55420294738840914</c:v>
                </c:pt>
                <c:pt idx="11">
                  <c:v>0.46831809617132591</c:v>
                </c:pt>
                <c:pt idx="12">
                  <c:v>0.43974882545078209</c:v>
                </c:pt>
                <c:pt idx="13">
                  <c:v>0.42904631438206625</c:v>
                </c:pt>
                <c:pt idx="14">
                  <c:v>0.47870903245937596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EE-433F-88B1-F9AAD8837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79676888"/>
        <c:axId val="579674920"/>
      </c:lineChart>
      <c:catAx>
        <c:axId val="5796768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674920"/>
        <c:crosses val="autoZero"/>
        <c:auto val="1"/>
        <c:lblAlgn val="ctr"/>
        <c:lblOffset val="100"/>
        <c:noMultiLvlLbl val="0"/>
      </c:catAx>
      <c:valAx>
        <c:axId val="579674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676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tests (4)'!$D$3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tests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(4)'!$D$4:$D$155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58</c:v>
                </c:pt>
                <c:pt idx="97">
                  <c:v>0</c:v>
                </c:pt>
                <c:pt idx="98">
                  <c:v>16</c:v>
                </c:pt>
                <c:pt idx="99">
                  <c:v>10</c:v>
                </c:pt>
                <c:pt idx="100">
                  <c:v>0</c:v>
                </c:pt>
                <c:pt idx="101">
                  <c:v>0</c:v>
                </c:pt>
                <c:pt idx="102">
                  <c:v>3</c:v>
                </c:pt>
                <c:pt idx="103">
                  <c:v>2</c:v>
                </c:pt>
                <c:pt idx="104">
                  <c:v>2</c:v>
                </c:pt>
                <c:pt idx="105">
                  <c:v>3</c:v>
                </c:pt>
                <c:pt idx="106">
                  <c:v>0</c:v>
                </c:pt>
                <c:pt idx="107">
                  <c:v>0</c:v>
                </c:pt>
                <c:pt idx="108">
                  <c:v>8</c:v>
                </c:pt>
                <c:pt idx="109">
                  <c:v>14</c:v>
                </c:pt>
                <c:pt idx="110">
                  <c:v>16</c:v>
                </c:pt>
                <c:pt idx="111">
                  <c:v>3</c:v>
                </c:pt>
                <c:pt idx="112">
                  <c:v>0</c:v>
                </c:pt>
                <c:pt idx="113">
                  <c:v>2</c:v>
                </c:pt>
                <c:pt idx="114">
                  <c:v>0</c:v>
                </c:pt>
                <c:pt idx="115">
                  <c:v>0</c:v>
                </c:pt>
                <c:pt idx="116">
                  <c:v>9</c:v>
                </c:pt>
                <c:pt idx="117">
                  <c:v>0</c:v>
                </c:pt>
                <c:pt idx="118">
                  <c:v>12</c:v>
                </c:pt>
                <c:pt idx="119">
                  <c:v>21</c:v>
                </c:pt>
                <c:pt idx="120">
                  <c:v>1</c:v>
                </c:pt>
                <c:pt idx="121">
                  <c:v>0</c:v>
                </c:pt>
                <c:pt idx="122">
                  <c:v>3</c:v>
                </c:pt>
                <c:pt idx="123">
                  <c:v>0</c:v>
                </c:pt>
                <c:pt idx="124">
                  <c:v>0</c:v>
                </c:pt>
                <c:pt idx="125">
                  <c:v>5</c:v>
                </c:pt>
                <c:pt idx="126">
                  <c:v>7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0</c:v>
                </c:pt>
                <c:pt idx="131">
                  <c:v>5</c:v>
                </c:pt>
                <c:pt idx="132">
                  <c:v>18</c:v>
                </c:pt>
                <c:pt idx="133">
                  <c:v>0</c:v>
                </c:pt>
                <c:pt idx="134">
                  <c:v>49</c:v>
                </c:pt>
                <c:pt idx="135">
                  <c:v>0</c:v>
                </c:pt>
                <c:pt idx="136">
                  <c:v>9</c:v>
                </c:pt>
                <c:pt idx="137">
                  <c:v>0</c:v>
                </c:pt>
                <c:pt idx="138">
                  <c:v>19</c:v>
                </c:pt>
                <c:pt idx="139">
                  <c:v>12</c:v>
                </c:pt>
                <c:pt idx="140">
                  <c:v>2</c:v>
                </c:pt>
                <c:pt idx="141">
                  <c:v>5</c:v>
                </c:pt>
                <c:pt idx="142">
                  <c:v>4</c:v>
                </c:pt>
                <c:pt idx="143">
                  <c:v>12</c:v>
                </c:pt>
                <c:pt idx="144">
                  <c:v>6</c:v>
                </c:pt>
                <c:pt idx="145">
                  <c:v>17</c:v>
                </c:pt>
                <c:pt idx="146">
                  <c:v>79</c:v>
                </c:pt>
                <c:pt idx="147">
                  <c:v>0</c:v>
                </c:pt>
                <c:pt idx="148">
                  <c:v>78</c:v>
                </c:pt>
                <c:pt idx="149">
                  <c:v>13</c:v>
                </c:pt>
                <c:pt idx="150">
                  <c:v>157</c:v>
                </c:pt>
                <c:pt idx="151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AE-4575-9BC1-E7CB40D8D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1476432"/>
        <c:axId val="501473808"/>
      </c:barChart>
      <c:lineChart>
        <c:grouping val="standard"/>
        <c:varyColors val="0"/>
        <c:ser>
          <c:idx val="0"/>
          <c:order val="0"/>
          <c:tx>
            <c:strRef>
              <c:f>'graph symptoms vs tests (4)'!$B$3</c:f>
              <c:strCache>
                <c:ptCount val="1"/>
                <c:pt idx="0">
                  <c:v>Fever: (Mizoram)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(4)'!$B$4:$B$155</c:f>
              <c:numCache>
                <c:formatCode>General</c:formatCode>
                <c:ptCount val="152"/>
                <c:pt idx="0">
                  <c:v>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41</c:v>
                </c:pt>
                <c:pt idx="9">
                  <c:v>88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44</c:v>
                </c:pt>
                <c:pt idx="18">
                  <c:v>40</c:v>
                </c:pt>
                <c:pt idx="19">
                  <c:v>41</c:v>
                </c:pt>
                <c:pt idx="20">
                  <c:v>0</c:v>
                </c:pt>
                <c:pt idx="21">
                  <c:v>41</c:v>
                </c:pt>
                <c:pt idx="22">
                  <c:v>0</c:v>
                </c:pt>
                <c:pt idx="23">
                  <c:v>39</c:v>
                </c:pt>
                <c:pt idx="24">
                  <c:v>45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37</c:v>
                </c:pt>
                <c:pt idx="29">
                  <c:v>0</c:v>
                </c:pt>
                <c:pt idx="30">
                  <c:v>0</c:v>
                </c:pt>
                <c:pt idx="31">
                  <c:v>42</c:v>
                </c:pt>
                <c:pt idx="32">
                  <c:v>0</c:v>
                </c:pt>
                <c:pt idx="33">
                  <c:v>36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40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37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31</c:v>
                </c:pt>
                <c:pt idx="57">
                  <c:v>36</c:v>
                </c:pt>
                <c:pt idx="58">
                  <c:v>0</c:v>
                </c:pt>
                <c:pt idx="59">
                  <c:v>0</c:v>
                </c:pt>
                <c:pt idx="60">
                  <c:v>40</c:v>
                </c:pt>
                <c:pt idx="61">
                  <c:v>39</c:v>
                </c:pt>
                <c:pt idx="62">
                  <c:v>0</c:v>
                </c:pt>
                <c:pt idx="63">
                  <c:v>0</c:v>
                </c:pt>
                <c:pt idx="64">
                  <c:v>38</c:v>
                </c:pt>
                <c:pt idx="65">
                  <c:v>0</c:v>
                </c:pt>
                <c:pt idx="66">
                  <c:v>38</c:v>
                </c:pt>
                <c:pt idx="67">
                  <c:v>38</c:v>
                </c:pt>
                <c:pt idx="68">
                  <c:v>0</c:v>
                </c:pt>
                <c:pt idx="69">
                  <c:v>0</c:v>
                </c:pt>
                <c:pt idx="70">
                  <c:v>37</c:v>
                </c:pt>
                <c:pt idx="71">
                  <c:v>36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37</c:v>
                </c:pt>
                <c:pt idx="77">
                  <c:v>37</c:v>
                </c:pt>
                <c:pt idx="78">
                  <c:v>37</c:v>
                </c:pt>
                <c:pt idx="79">
                  <c:v>0</c:v>
                </c:pt>
                <c:pt idx="80">
                  <c:v>52</c:v>
                </c:pt>
                <c:pt idx="81">
                  <c:v>34</c:v>
                </c:pt>
                <c:pt idx="82">
                  <c:v>30</c:v>
                </c:pt>
                <c:pt idx="83">
                  <c:v>33</c:v>
                </c:pt>
                <c:pt idx="84">
                  <c:v>34</c:v>
                </c:pt>
                <c:pt idx="85">
                  <c:v>100</c:v>
                </c:pt>
                <c:pt idx="86">
                  <c:v>32</c:v>
                </c:pt>
                <c:pt idx="87">
                  <c:v>35</c:v>
                </c:pt>
                <c:pt idx="88">
                  <c:v>0</c:v>
                </c:pt>
                <c:pt idx="89">
                  <c:v>33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51</c:v>
                </c:pt>
                <c:pt idx="94">
                  <c:v>35</c:v>
                </c:pt>
                <c:pt idx="95">
                  <c:v>32</c:v>
                </c:pt>
                <c:pt idx="96">
                  <c:v>0</c:v>
                </c:pt>
                <c:pt idx="97">
                  <c:v>33</c:v>
                </c:pt>
                <c:pt idx="98">
                  <c:v>32</c:v>
                </c:pt>
                <c:pt idx="99">
                  <c:v>69</c:v>
                </c:pt>
                <c:pt idx="100">
                  <c:v>0</c:v>
                </c:pt>
                <c:pt idx="101">
                  <c:v>35</c:v>
                </c:pt>
                <c:pt idx="102">
                  <c:v>0</c:v>
                </c:pt>
                <c:pt idx="103">
                  <c:v>0</c:v>
                </c:pt>
                <c:pt idx="104">
                  <c:v>36</c:v>
                </c:pt>
                <c:pt idx="105">
                  <c:v>37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35</c:v>
                </c:pt>
                <c:pt idx="110">
                  <c:v>34</c:v>
                </c:pt>
                <c:pt idx="111">
                  <c:v>0</c:v>
                </c:pt>
                <c:pt idx="112">
                  <c:v>0</c:v>
                </c:pt>
                <c:pt idx="113">
                  <c:v>67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34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35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35</c:v>
                </c:pt>
                <c:pt idx="136">
                  <c:v>0</c:v>
                </c:pt>
                <c:pt idx="137">
                  <c:v>0</c:v>
                </c:pt>
                <c:pt idx="138">
                  <c:v>34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38</c:v>
                </c:pt>
                <c:pt idx="144">
                  <c:v>0</c:v>
                </c:pt>
                <c:pt idx="145">
                  <c:v>0</c:v>
                </c:pt>
                <c:pt idx="146">
                  <c:v>36</c:v>
                </c:pt>
                <c:pt idx="147">
                  <c:v>0</c:v>
                </c:pt>
                <c:pt idx="148">
                  <c:v>0</c:v>
                </c:pt>
                <c:pt idx="149">
                  <c:v>31</c:v>
                </c:pt>
                <c:pt idx="150">
                  <c:v>33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AE-4575-9BC1-E7CB40D8D34B}"/>
            </c:ext>
          </c:extLst>
        </c:ser>
        <c:ser>
          <c:idx val="1"/>
          <c:order val="1"/>
          <c:tx>
            <c:strRef>
              <c:f>'graph symptoms vs tests (4)'!$C$3</c:f>
              <c:strCache>
                <c:ptCount val="1"/>
                <c:pt idx="0">
                  <c:v>Cough: (Mizoram)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(4)'!$C$4:$C$155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41</c:v>
                </c:pt>
                <c:pt idx="2">
                  <c:v>0</c:v>
                </c:pt>
                <c:pt idx="3">
                  <c:v>0</c:v>
                </c:pt>
                <c:pt idx="4">
                  <c:v>38</c:v>
                </c:pt>
                <c:pt idx="5">
                  <c:v>0</c:v>
                </c:pt>
                <c:pt idx="6">
                  <c:v>40</c:v>
                </c:pt>
                <c:pt idx="7">
                  <c:v>0</c:v>
                </c:pt>
                <c:pt idx="8">
                  <c:v>41</c:v>
                </c:pt>
                <c:pt idx="9">
                  <c:v>88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41</c:v>
                </c:pt>
                <c:pt idx="20">
                  <c:v>39</c:v>
                </c:pt>
                <c:pt idx="21">
                  <c:v>0</c:v>
                </c:pt>
                <c:pt idx="22">
                  <c:v>41</c:v>
                </c:pt>
                <c:pt idx="23">
                  <c:v>43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37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39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40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36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36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41</c:v>
                </c:pt>
                <c:pt idx="62">
                  <c:v>0</c:v>
                </c:pt>
                <c:pt idx="63">
                  <c:v>36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42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40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37</c:v>
                </c:pt>
                <c:pt idx="79">
                  <c:v>0</c:v>
                </c:pt>
                <c:pt idx="80">
                  <c:v>35</c:v>
                </c:pt>
                <c:pt idx="81">
                  <c:v>0</c:v>
                </c:pt>
                <c:pt idx="82">
                  <c:v>0</c:v>
                </c:pt>
                <c:pt idx="83">
                  <c:v>33</c:v>
                </c:pt>
                <c:pt idx="84">
                  <c:v>69</c:v>
                </c:pt>
                <c:pt idx="85">
                  <c:v>34</c:v>
                </c:pt>
                <c:pt idx="86">
                  <c:v>32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36</c:v>
                </c:pt>
                <c:pt idx="91">
                  <c:v>0</c:v>
                </c:pt>
                <c:pt idx="92">
                  <c:v>0</c:v>
                </c:pt>
                <c:pt idx="93">
                  <c:v>34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33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32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46</c:v>
                </c:pt>
                <c:pt idx="109">
                  <c:v>0</c:v>
                </c:pt>
                <c:pt idx="110">
                  <c:v>0</c:v>
                </c:pt>
                <c:pt idx="111">
                  <c:v>36</c:v>
                </c:pt>
                <c:pt idx="112">
                  <c:v>38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29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33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36</c:v>
                </c:pt>
                <c:pt idx="145">
                  <c:v>0</c:v>
                </c:pt>
                <c:pt idx="146">
                  <c:v>52</c:v>
                </c:pt>
                <c:pt idx="147">
                  <c:v>0</c:v>
                </c:pt>
                <c:pt idx="148">
                  <c:v>0</c:v>
                </c:pt>
                <c:pt idx="149">
                  <c:v>29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AE-4575-9BC1-E7CB40D8D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1458392"/>
        <c:axId val="501462984"/>
      </c:lineChart>
      <c:dateAx>
        <c:axId val="50145839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462984"/>
        <c:crosses val="autoZero"/>
        <c:auto val="1"/>
        <c:lblOffset val="100"/>
        <c:baseTimeUnit val="days"/>
      </c:dateAx>
      <c:valAx>
        <c:axId val="50146298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458392"/>
        <c:crosses val="autoZero"/>
        <c:crossBetween val="between"/>
      </c:valAx>
      <c:valAx>
        <c:axId val="5014738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1476432"/>
        <c:crosses val="max"/>
        <c:crossBetween val="between"/>
      </c:valAx>
      <c:dateAx>
        <c:axId val="50147643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0147380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(65)'!$O$7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(65)'!$O$8:$O$22</c:f>
              <c:numCache>
                <c:formatCode>General</c:formatCode>
                <c:ptCount val="15"/>
                <c:pt idx="0">
                  <c:v>-0.13162835589202618</c:v>
                </c:pt>
                <c:pt idx="1">
                  <c:v>-9.2351516567281744E-2</c:v>
                </c:pt>
                <c:pt idx="2">
                  <c:v>-9.5790562561090656E-2</c:v>
                </c:pt>
                <c:pt idx="3">
                  <c:v>-6.7738562834129462E-2</c:v>
                </c:pt>
                <c:pt idx="4">
                  <c:v>-6.1197951515155981E-2</c:v>
                </c:pt>
                <c:pt idx="5">
                  <c:v>-1.7548239440723597E-2</c:v>
                </c:pt>
                <c:pt idx="6">
                  <c:v>-2.0511781379627343E-2</c:v>
                </c:pt>
                <c:pt idx="7">
                  <c:v>9.4183146721705767E-3</c:v>
                </c:pt>
                <c:pt idx="8">
                  <c:v>-6.6315005802057066E-3</c:v>
                </c:pt>
                <c:pt idx="9">
                  <c:v>-9.3669553539185747E-3</c:v>
                </c:pt>
                <c:pt idx="10">
                  <c:v>-7.1559110960161222E-3</c:v>
                </c:pt>
                <c:pt idx="11">
                  <c:v>6.7059145583868189E-3</c:v>
                </c:pt>
                <c:pt idx="12">
                  <c:v>-6.2175818513759652E-3</c:v>
                </c:pt>
                <c:pt idx="13">
                  <c:v>1.9225921805379397E-3</c:v>
                </c:pt>
                <c:pt idx="14">
                  <c:v>1.4949267015128394E-2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E9-4C56-BACE-64999775A2F2}"/>
            </c:ext>
          </c:extLst>
        </c:ser>
        <c:ser>
          <c:idx val="1"/>
          <c:order val="1"/>
          <c:tx>
            <c:strRef>
              <c:f>'multiTimeline (65)'!$P$7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(65)'!$P$8:$P$22</c:f>
              <c:numCache>
                <c:formatCode>General</c:formatCode>
                <c:ptCount val="15"/>
                <c:pt idx="0">
                  <c:v>-0.50639034911045755</c:v>
                </c:pt>
                <c:pt idx="1">
                  <c:v>-0.48980626322076765</c:v>
                </c:pt>
                <c:pt idx="2">
                  <c:v>-0.47783153946186607</c:v>
                </c:pt>
                <c:pt idx="3">
                  <c:v>-0.47153661830663884</c:v>
                </c:pt>
                <c:pt idx="4">
                  <c:v>-0.47839218806183431</c:v>
                </c:pt>
                <c:pt idx="5">
                  <c:v>-0.44461548897243469</c:v>
                </c:pt>
                <c:pt idx="6">
                  <c:v>-0.42563057900132806</c:v>
                </c:pt>
                <c:pt idx="7">
                  <c:v>-0.39833565262978993</c:v>
                </c:pt>
                <c:pt idx="8">
                  <c:v>-0.38720046218662452</c:v>
                </c:pt>
                <c:pt idx="9">
                  <c:v>-0.36408355930967795</c:v>
                </c:pt>
                <c:pt idx="10">
                  <c:v>-0.36574470981673191</c:v>
                </c:pt>
                <c:pt idx="11">
                  <c:v>-0.33235614650263645</c:v>
                </c:pt>
                <c:pt idx="12">
                  <c:v>-0.32475214790704637</c:v>
                </c:pt>
                <c:pt idx="13">
                  <c:v>-0.29317738052159958</c:v>
                </c:pt>
                <c:pt idx="14">
                  <c:v>-0.2803899040493994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E9-4C56-BACE-64999775A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3632720"/>
        <c:axId val="613633376"/>
      </c:lineChart>
      <c:catAx>
        <c:axId val="6136327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633376"/>
        <c:crosses val="autoZero"/>
        <c:auto val="1"/>
        <c:lblAlgn val="ctr"/>
        <c:lblOffset val="100"/>
        <c:noMultiLvlLbl val="0"/>
      </c:catAx>
      <c:valAx>
        <c:axId val="61363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3632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(65)'!$T$7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(65)'!$T$8:$T$22</c:f>
              <c:numCache>
                <c:formatCode>General</c:formatCode>
                <c:ptCount val="15"/>
                <c:pt idx="0">
                  <c:v>-0.17863621532516877</c:v>
                </c:pt>
                <c:pt idx="1">
                  <c:v>-7.8776449449284913E-2</c:v>
                </c:pt>
                <c:pt idx="2">
                  <c:v>-0.11267174936738807</c:v>
                </c:pt>
                <c:pt idx="3">
                  <c:v>-7.0018664723613622E-2</c:v>
                </c:pt>
                <c:pt idx="4">
                  <c:v>-9.064796699048995E-2</c:v>
                </c:pt>
                <c:pt idx="5">
                  <c:v>-4.0932351038075382E-2</c:v>
                </c:pt>
                <c:pt idx="6">
                  <c:v>-5.0626018951508325E-2</c:v>
                </c:pt>
                <c:pt idx="7">
                  <c:v>-3.8793654029086515E-2</c:v>
                </c:pt>
                <c:pt idx="8">
                  <c:v>-6.1381149335528552E-2</c:v>
                </c:pt>
                <c:pt idx="9">
                  <c:v>-1.7712756210484171E-2</c:v>
                </c:pt>
                <c:pt idx="10">
                  <c:v>-6.6999064375932255E-2</c:v>
                </c:pt>
                <c:pt idx="11">
                  <c:v>-2.0681402514480494E-2</c:v>
                </c:pt>
                <c:pt idx="12">
                  <c:v>-3.5212357303190216E-2</c:v>
                </c:pt>
                <c:pt idx="13">
                  <c:v>-1.3592863385101697E-2</c:v>
                </c:pt>
                <c:pt idx="14">
                  <c:v>6.6777265295082083E-3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C-41FE-B18C-D4B96D32F498}"/>
            </c:ext>
          </c:extLst>
        </c:ser>
        <c:ser>
          <c:idx val="1"/>
          <c:order val="1"/>
          <c:tx>
            <c:strRef>
              <c:f>'multiTimeline (65)'!$U$7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(65)'!$U$8:$U$22</c:f>
              <c:numCache>
                <c:formatCode>General</c:formatCode>
                <c:ptCount val="15"/>
                <c:pt idx="0">
                  <c:v>-0.52226858839915835</c:v>
                </c:pt>
                <c:pt idx="1">
                  <c:v>-0.50339946908132704</c:v>
                </c:pt>
                <c:pt idx="2">
                  <c:v>-0.50123776493802163</c:v>
                </c:pt>
                <c:pt idx="3">
                  <c:v>-0.47943410174581796</c:v>
                </c:pt>
                <c:pt idx="4">
                  <c:v>-0.4942954383369359</c:v>
                </c:pt>
                <c:pt idx="5">
                  <c:v>-0.48100706479622202</c:v>
                </c:pt>
                <c:pt idx="6">
                  <c:v>-0.46929189603230786</c:v>
                </c:pt>
                <c:pt idx="7">
                  <c:v>-0.44807187817147426</c:v>
                </c:pt>
                <c:pt idx="8">
                  <c:v>-0.40247817470246638</c:v>
                </c:pt>
                <c:pt idx="9">
                  <c:v>-0.41258366171714045</c:v>
                </c:pt>
                <c:pt idx="10">
                  <c:v>-0.37983380278169104</c:v>
                </c:pt>
                <c:pt idx="11">
                  <c:v>-0.3565678516160154</c:v>
                </c:pt>
                <c:pt idx="12">
                  <c:v>-0.34159771189999338</c:v>
                </c:pt>
                <c:pt idx="13">
                  <c:v>-0.30370481820964401</c:v>
                </c:pt>
                <c:pt idx="14">
                  <c:v>-0.31235770921013373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C-41FE-B18C-D4B96D32F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964424"/>
        <c:axId val="638964752"/>
      </c:lineChart>
      <c:catAx>
        <c:axId val="6389644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964752"/>
        <c:crosses val="autoZero"/>
        <c:auto val="1"/>
        <c:lblAlgn val="ctr"/>
        <c:lblOffset val="100"/>
        <c:noMultiLvlLbl val="0"/>
      </c:catAx>
      <c:valAx>
        <c:axId val="638964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964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cases (5)'!$D$3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(5)'!$D$4:$D$155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3</c:v>
                </c:pt>
                <c:pt idx="78">
                  <c:v>2</c:v>
                </c:pt>
                <c:pt idx="79">
                  <c:v>8</c:v>
                </c:pt>
                <c:pt idx="80">
                  <c:v>7</c:v>
                </c:pt>
                <c:pt idx="81">
                  <c:v>4</c:v>
                </c:pt>
                <c:pt idx="82">
                  <c:v>4</c:v>
                </c:pt>
                <c:pt idx="83">
                  <c:v>0</c:v>
                </c:pt>
                <c:pt idx="84">
                  <c:v>6</c:v>
                </c:pt>
                <c:pt idx="85">
                  <c:v>2</c:v>
                </c:pt>
                <c:pt idx="86">
                  <c:v>10</c:v>
                </c:pt>
                <c:pt idx="87">
                  <c:v>4</c:v>
                </c:pt>
                <c:pt idx="88">
                  <c:v>5</c:v>
                </c:pt>
                <c:pt idx="89">
                  <c:v>20</c:v>
                </c:pt>
                <c:pt idx="90">
                  <c:v>14</c:v>
                </c:pt>
                <c:pt idx="91">
                  <c:v>27</c:v>
                </c:pt>
                <c:pt idx="92">
                  <c:v>13</c:v>
                </c:pt>
                <c:pt idx="93">
                  <c:v>46</c:v>
                </c:pt>
                <c:pt idx="94">
                  <c:v>27</c:v>
                </c:pt>
                <c:pt idx="95">
                  <c:v>60</c:v>
                </c:pt>
                <c:pt idx="96">
                  <c:v>35</c:v>
                </c:pt>
                <c:pt idx="97">
                  <c:v>42</c:v>
                </c:pt>
                <c:pt idx="98">
                  <c:v>40</c:v>
                </c:pt>
                <c:pt idx="99">
                  <c:v>80</c:v>
                </c:pt>
                <c:pt idx="100">
                  <c:v>98</c:v>
                </c:pt>
                <c:pt idx="101">
                  <c:v>139</c:v>
                </c:pt>
                <c:pt idx="102">
                  <c:v>104</c:v>
                </c:pt>
                <c:pt idx="103">
                  <c:v>93</c:v>
                </c:pt>
                <c:pt idx="104">
                  <c:v>108</c:v>
                </c:pt>
                <c:pt idx="105">
                  <c:v>71</c:v>
                </c:pt>
                <c:pt idx="106">
                  <c:v>55</c:v>
                </c:pt>
                <c:pt idx="107">
                  <c:v>98</c:v>
                </c:pt>
                <c:pt idx="108">
                  <c:v>122</c:v>
                </c:pt>
                <c:pt idx="109">
                  <c:v>127</c:v>
                </c:pt>
                <c:pt idx="110">
                  <c:v>98</c:v>
                </c:pt>
                <c:pt idx="111">
                  <c:v>159</c:v>
                </c:pt>
                <c:pt idx="112">
                  <c:v>153</c:v>
                </c:pt>
                <c:pt idx="113">
                  <c:v>76</c:v>
                </c:pt>
                <c:pt idx="114">
                  <c:v>70</c:v>
                </c:pt>
                <c:pt idx="115">
                  <c:v>49</c:v>
                </c:pt>
                <c:pt idx="116">
                  <c:v>102</c:v>
                </c:pt>
                <c:pt idx="117">
                  <c:v>77</c:v>
                </c:pt>
                <c:pt idx="118">
                  <c:v>102</c:v>
                </c:pt>
                <c:pt idx="119">
                  <c:v>76</c:v>
                </c:pt>
                <c:pt idx="120">
                  <c:v>144</c:v>
                </c:pt>
                <c:pt idx="121">
                  <c:v>82</c:v>
                </c:pt>
                <c:pt idx="122">
                  <c:v>106</c:v>
                </c:pt>
                <c:pt idx="123">
                  <c:v>114</c:v>
                </c:pt>
                <c:pt idx="124">
                  <c:v>175</c:v>
                </c:pt>
                <c:pt idx="125">
                  <c:v>97</c:v>
                </c:pt>
                <c:pt idx="126">
                  <c:v>159</c:v>
                </c:pt>
                <c:pt idx="127">
                  <c:v>110</c:v>
                </c:pt>
                <c:pt idx="128">
                  <c:v>152</c:v>
                </c:pt>
                <c:pt idx="129">
                  <c:v>129</c:v>
                </c:pt>
                <c:pt idx="130">
                  <c:v>106</c:v>
                </c:pt>
                <c:pt idx="131">
                  <c:v>174</c:v>
                </c:pt>
                <c:pt idx="132">
                  <c:v>138</c:v>
                </c:pt>
                <c:pt idx="133">
                  <c:v>202</c:v>
                </c:pt>
                <c:pt idx="134">
                  <c:v>206</c:v>
                </c:pt>
                <c:pt idx="135">
                  <c:v>213</c:v>
                </c:pt>
                <c:pt idx="136">
                  <c:v>213</c:v>
                </c:pt>
                <c:pt idx="137">
                  <c:v>242</c:v>
                </c:pt>
                <c:pt idx="138">
                  <c:v>305</c:v>
                </c:pt>
                <c:pt idx="139">
                  <c:v>338</c:v>
                </c:pt>
                <c:pt idx="140">
                  <c:v>170</c:v>
                </c:pt>
                <c:pt idx="141">
                  <c:v>212</c:v>
                </c:pt>
                <c:pt idx="142">
                  <c:v>267</c:v>
                </c:pt>
                <c:pt idx="143">
                  <c:v>248</c:v>
                </c:pt>
                <c:pt idx="144">
                  <c:v>286</c:v>
                </c:pt>
                <c:pt idx="145">
                  <c:v>272</c:v>
                </c:pt>
                <c:pt idx="146">
                  <c:v>236</c:v>
                </c:pt>
                <c:pt idx="147">
                  <c:v>280</c:v>
                </c:pt>
                <c:pt idx="148">
                  <c:v>251</c:v>
                </c:pt>
                <c:pt idx="149">
                  <c:v>298</c:v>
                </c:pt>
                <c:pt idx="150">
                  <c:v>252</c:v>
                </c:pt>
                <c:pt idx="151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C-4F87-9195-D38AB55D7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5373120"/>
        <c:axId val="505363608"/>
      </c:barChart>
      <c:lineChart>
        <c:grouping val="standard"/>
        <c:varyColors val="0"/>
        <c:ser>
          <c:idx val="0"/>
          <c:order val="0"/>
          <c:tx>
            <c:strRef>
              <c:f>'graph symptoms vs cases (5)'!$B$3</c:f>
              <c:strCache>
                <c:ptCount val="1"/>
                <c:pt idx="0">
                  <c:v>Fever: (Rajasthan)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(5)'!$B$4:$B$155</c:f>
              <c:numCache>
                <c:formatCode>General</c:formatCode>
                <c:ptCount val="152"/>
                <c:pt idx="0">
                  <c:v>33</c:v>
                </c:pt>
                <c:pt idx="1">
                  <c:v>27</c:v>
                </c:pt>
                <c:pt idx="2">
                  <c:v>34</c:v>
                </c:pt>
                <c:pt idx="3">
                  <c:v>29</c:v>
                </c:pt>
                <c:pt idx="4">
                  <c:v>16</c:v>
                </c:pt>
                <c:pt idx="5">
                  <c:v>20</c:v>
                </c:pt>
                <c:pt idx="6">
                  <c:v>31</c:v>
                </c:pt>
                <c:pt idx="7">
                  <c:v>27</c:v>
                </c:pt>
                <c:pt idx="8">
                  <c:v>21</c:v>
                </c:pt>
                <c:pt idx="9">
                  <c:v>20</c:v>
                </c:pt>
                <c:pt idx="10">
                  <c:v>29</c:v>
                </c:pt>
                <c:pt idx="11">
                  <c:v>23</c:v>
                </c:pt>
                <c:pt idx="12">
                  <c:v>17</c:v>
                </c:pt>
                <c:pt idx="13">
                  <c:v>26</c:v>
                </c:pt>
                <c:pt idx="14">
                  <c:v>34</c:v>
                </c:pt>
                <c:pt idx="15">
                  <c:v>22</c:v>
                </c:pt>
                <c:pt idx="16">
                  <c:v>29</c:v>
                </c:pt>
                <c:pt idx="17">
                  <c:v>35</c:v>
                </c:pt>
                <c:pt idx="18">
                  <c:v>27</c:v>
                </c:pt>
                <c:pt idx="19">
                  <c:v>24</c:v>
                </c:pt>
                <c:pt idx="20">
                  <c:v>31</c:v>
                </c:pt>
                <c:pt idx="21">
                  <c:v>36</c:v>
                </c:pt>
                <c:pt idx="22">
                  <c:v>31</c:v>
                </c:pt>
                <c:pt idx="23">
                  <c:v>26</c:v>
                </c:pt>
                <c:pt idx="24">
                  <c:v>32</c:v>
                </c:pt>
                <c:pt idx="25">
                  <c:v>28</c:v>
                </c:pt>
                <c:pt idx="26">
                  <c:v>33</c:v>
                </c:pt>
                <c:pt idx="27">
                  <c:v>40</c:v>
                </c:pt>
                <c:pt idx="28">
                  <c:v>43</c:v>
                </c:pt>
                <c:pt idx="29">
                  <c:v>34</c:v>
                </c:pt>
                <c:pt idx="30">
                  <c:v>32</c:v>
                </c:pt>
                <c:pt idx="31">
                  <c:v>36</c:v>
                </c:pt>
                <c:pt idx="32">
                  <c:v>28</c:v>
                </c:pt>
                <c:pt idx="33">
                  <c:v>37</c:v>
                </c:pt>
                <c:pt idx="34">
                  <c:v>42</c:v>
                </c:pt>
                <c:pt idx="35">
                  <c:v>35</c:v>
                </c:pt>
                <c:pt idx="36">
                  <c:v>39</c:v>
                </c:pt>
                <c:pt idx="37">
                  <c:v>35</c:v>
                </c:pt>
                <c:pt idx="38">
                  <c:v>22</c:v>
                </c:pt>
                <c:pt idx="39">
                  <c:v>36</c:v>
                </c:pt>
                <c:pt idx="40">
                  <c:v>40</c:v>
                </c:pt>
                <c:pt idx="41">
                  <c:v>29</c:v>
                </c:pt>
                <c:pt idx="42">
                  <c:v>28</c:v>
                </c:pt>
                <c:pt idx="43">
                  <c:v>32</c:v>
                </c:pt>
                <c:pt idx="44">
                  <c:v>49</c:v>
                </c:pt>
                <c:pt idx="45">
                  <c:v>44</c:v>
                </c:pt>
                <c:pt idx="46">
                  <c:v>42</c:v>
                </c:pt>
                <c:pt idx="47">
                  <c:v>38</c:v>
                </c:pt>
                <c:pt idx="48">
                  <c:v>46</c:v>
                </c:pt>
                <c:pt idx="49">
                  <c:v>28</c:v>
                </c:pt>
                <c:pt idx="50">
                  <c:v>46</c:v>
                </c:pt>
                <c:pt idx="51">
                  <c:v>31</c:v>
                </c:pt>
                <c:pt idx="52">
                  <c:v>25</c:v>
                </c:pt>
                <c:pt idx="53">
                  <c:v>33</c:v>
                </c:pt>
                <c:pt idx="54">
                  <c:v>27</c:v>
                </c:pt>
                <c:pt idx="55">
                  <c:v>26</c:v>
                </c:pt>
                <c:pt idx="56">
                  <c:v>25</c:v>
                </c:pt>
                <c:pt idx="57">
                  <c:v>36</c:v>
                </c:pt>
                <c:pt idx="58">
                  <c:v>30</c:v>
                </c:pt>
                <c:pt idx="59">
                  <c:v>23</c:v>
                </c:pt>
                <c:pt idx="60">
                  <c:v>51</c:v>
                </c:pt>
                <c:pt idx="61">
                  <c:v>31</c:v>
                </c:pt>
                <c:pt idx="62">
                  <c:v>34</c:v>
                </c:pt>
                <c:pt idx="63">
                  <c:v>28</c:v>
                </c:pt>
                <c:pt idx="64">
                  <c:v>44</c:v>
                </c:pt>
                <c:pt idx="65">
                  <c:v>30</c:v>
                </c:pt>
                <c:pt idx="66">
                  <c:v>35</c:v>
                </c:pt>
                <c:pt idx="67">
                  <c:v>39</c:v>
                </c:pt>
                <c:pt idx="68">
                  <c:v>30</c:v>
                </c:pt>
                <c:pt idx="69">
                  <c:v>34</c:v>
                </c:pt>
                <c:pt idx="70">
                  <c:v>47</c:v>
                </c:pt>
                <c:pt idx="71">
                  <c:v>36</c:v>
                </c:pt>
                <c:pt idx="72">
                  <c:v>25</c:v>
                </c:pt>
                <c:pt idx="73">
                  <c:v>38</c:v>
                </c:pt>
                <c:pt idx="74">
                  <c:v>48</c:v>
                </c:pt>
                <c:pt idx="75">
                  <c:v>34</c:v>
                </c:pt>
                <c:pt idx="76">
                  <c:v>36</c:v>
                </c:pt>
                <c:pt idx="77">
                  <c:v>40</c:v>
                </c:pt>
                <c:pt idx="78">
                  <c:v>58</c:v>
                </c:pt>
                <c:pt idx="79">
                  <c:v>58</c:v>
                </c:pt>
                <c:pt idx="80">
                  <c:v>95</c:v>
                </c:pt>
                <c:pt idx="81">
                  <c:v>83</c:v>
                </c:pt>
                <c:pt idx="82">
                  <c:v>75</c:v>
                </c:pt>
                <c:pt idx="83">
                  <c:v>70</c:v>
                </c:pt>
                <c:pt idx="84">
                  <c:v>69</c:v>
                </c:pt>
                <c:pt idx="85">
                  <c:v>42</c:v>
                </c:pt>
                <c:pt idx="86">
                  <c:v>67</c:v>
                </c:pt>
                <c:pt idx="87">
                  <c:v>45</c:v>
                </c:pt>
                <c:pt idx="88">
                  <c:v>63</c:v>
                </c:pt>
                <c:pt idx="89">
                  <c:v>55</c:v>
                </c:pt>
                <c:pt idx="90">
                  <c:v>59</c:v>
                </c:pt>
                <c:pt idx="91">
                  <c:v>55</c:v>
                </c:pt>
                <c:pt idx="92">
                  <c:v>57</c:v>
                </c:pt>
                <c:pt idx="93">
                  <c:v>56</c:v>
                </c:pt>
                <c:pt idx="94">
                  <c:v>90</c:v>
                </c:pt>
                <c:pt idx="95">
                  <c:v>39</c:v>
                </c:pt>
                <c:pt idx="96">
                  <c:v>40</c:v>
                </c:pt>
                <c:pt idx="97">
                  <c:v>42</c:v>
                </c:pt>
                <c:pt idx="98">
                  <c:v>43</c:v>
                </c:pt>
                <c:pt idx="99">
                  <c:v>28</c:v>
                </c:pt>
                <c:pt idx="100">
                  <c:v>37</c:v>
                </c:pt>
                <c:pt idx="101">
                  <c:v>64</c:v>
                </c:pt>
                <c:pt idx="102">
                  <c:v>39</c:v>
                </c:pt>
                <c:pt idx="103">
                  <c:v>48</c:v>
                </c:pt>
                <c:pt idx="104">
                  <c:v>32</c:v>
                </c:pt>
                <c:pt idx="105">
                  <c:v>43</c:v>
                </c:pt>
                <c:pt idx="106">
                  <c:v>33</c:v>
                </c:pt>
                <c:pt idx="107">
                  <c:v>30</c:v>
                </c:pt>
                <c:pt idx="108">
                  <c:v>29</c:v>
                </c:pt>
                <c:pt idx="109">
                  <c:v>52</c:v>
                </c:pt>
                <c:pt idx="110">
                  <c:v>27</c:v>
                </c:pt>
                <c:pt idx="111">
                  <c:v>28</c:v>
                </c:pt>
                <c:pt idx="112">
                  <c:v>38</c:v>
                </c:pt>
                <c:pt idx="113">
                  <c:v>30</c:v>
                </c:pt>
                <c:pt idx="114">
                  <c:v>32</c:v>
                </c:pt>
                <c:pt idx="115">
                  <c:v>36</c:v>
                </c:pt>
                <c:pt idx="116">
                  <c:v>35</c:v>
                </c:pt>
                <c:pt idx="117">
                  <c:v>26</c:v>
                </c:pt>
                <c:pt idx="118">
                  <c:v>26</c:v>
                </c:pt>
                <c:pt idx="119">
                  <c:v>48</c:v>
                </c:pt>
                <c:pt idx="120">
                  <c:v>27</c:v>
                </c:pt>
                <c:pt idx="121">
                  <c:v>42</c:v>
                </c:pt>
                <c:pt idx="122">
                  <c:v>26</c:v>
                </c:pt>
                <c:pt idx="123">
                  <c:v>31</c:v>
                </c:pt>
                <c:pt idx="124">
                  <c:v>24</c:v>
                </c:pt>
                <c:pt idx="125">
                  <c:v>29</c:v>
                </c:pt>
                <c:pt idx="126">
                  <c:v>27</c:v>
                </c:pt>
                <c:pt idx="127">
                  <c:v>36</c:v>
                </c:pt>
                <c:pt idx="128">
                  <c:v>22</c:v>
                </c:pt>
                <c:pt idx="129">
                  <c:v>28</c:v>
                </c:pt>
                <c:pt idx="130">
                  <c:v>37</c:v>
                </c:pt>
                <c:pt idx="131">
                  <c:v>37</c:v>
                </c:pt>
                <c:pt idx="132">
                  <c:v>33</c:v>
                </c:pt>
                <c:pt idx="133">
                  <c:v>42</c:v>
                </c:pt>
                <c:pt idx="134">
                  <c:v>40</c:v>
                </c:pt>
                <c:pt idx="135">
                  <c:v>28</c:v>
                </c:pt>
                <c:pt idx="136">
                  <c:v>22</c:v>
                </c:pt>
                <c:pt idx="137">
                  <c:v>33</c:v>
                </c:pt>
                <c:pt idx="138">
                  <c:v>38</c:v>
                </c:pt>
                <c:pt idx="139">
                  <c:v>36</c:v>
                </c:pt>
                <c:pt idx="140">
                  <c:v>36</c:v>
                </c:pt>
                <c:pt idx="141">
                  <c:v>38</c:v>
                </c:pt>
                <c:pt idx="142">
                  <c:v>39</c:v>
                </c:pt>
                <c:pt idx="143">
                  <c:v>43</c:v>
                </c:pt>
                <c:pt idx="144">
                  <c:v>42</c:v>
                </c:pt>
                <c:pt idx="145">
                  <c:v>37</c:v>
                </c:pt>
                <c:pt idx="146">
                  <c:v>36</c:v>
                </c:pt>
                <c:pt idx="147">
                  <c:v>20</c:v>
                </c:pt>
                <c:pt idx="148">
                  <c:v>33</c:v>
                </c:pt>
                <c:pt idx="149">
                  <c:v>30</c:v>
                </c:pt>
                <c:pt idx="150">
                  <c:v>14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3C-4F87-9195-D38AB55D76D5}"/>
            </c:ext>
          </c:extLst>
        </c:ser>
        <c:ser>
          <c:idx val="1"/>
          <c:order val="1"/>
          <c:tx>
            <c:strRef>
              <c:f>'graph symptoms vs cases (5)'!$C$3</c:f>
              <c:strCache>
                <c:ptCount val="1"/>
                <c:pt idx="0">
                  <c:v>Cough: (Rajasthan)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(5)'!$C$4:$C$155</c:f>
              <c:numCache>
                <c:formatCode>General</c:formatCode>
                <c:ptCount val="152"/>
                <c:pt idx="0">
                  <c:v>37</c:v>
                </c:pt>
                <c:pt idx="1">
                  <c:v>38</c:v>
                </c:pt>
                <c:pt idx="2">
                  <c:v>44</c:v>
                </c:pt>
                <c:pt idx="3">
                  <c:v>32</c:v>
                </c:pt>
                <c:pt idx="4">
                  <c:v>31</c:v>
                </c:pt>
                <c:pt idx="5">
                  <c:v>52</c:v>
                </c:pt>
                <c:pt idx="6">
                  <c:v>26</c:v>
                </c:pt>
                <c:pt idx="7">
                  <c:v>35</c:v>
                </c:pt>
                <c:pt idx="8">
                  <c:v>33</c:v>
                </c:pt>
                <c:pt idx="9">
                  <c:v>44</c:v>
                </c:pt>
                <c:pt idx="10">
                  <c:v>30</c:v>
                </c:pt>
                <c:pt idx="11">
                  <c:v>42</c:v>
                </c:pt>
                <c:pt idx="12">
                  <c:v>33</c:v>
                </c:pt>
                <c:pt idx="13">
                  <c:v>33</c:v>
                </c:pt>
                <c:pt idx="14">
                  <c:v>36</c:v>
                </c:pt>
                <c:pt idx="15">
                  <c:v>31</c:v>
                </c:pt>
                <c:pt idx="16">
                  <c:v>34</c:v>
                </c:pt>
                <c:pt idx="17">
                  <c:v>45</c:v>
                </c:pt>
                <c:pt idx="18">
                  <c:v>43</c:v>
                </c:pt>
                <c:pt idx="19">
                  <c:v>40</c:v>
                </c:pt>
                <c:pt idx="20">
                  <c:v>41</c:v>
                </c:pt>
                <c:pt idx="21">
                  <c:v>29</c:v>
                </c:pt>
                <c:pt idx="22">
                  <c:v>44</c:v>
                </c:pt>
                <c:pt idx="23">
                  <c:v>29</c:v>
                </c:pt>
                <c:pt idx="24">
                  <c:v>49</c:v>
                </c:pt>
                <c:pt idx="25">
                  <c:v>36</c:v>
                </c:pt>
                <c:pt idx="26">
                  <c:v>47</c:v>
                </c:pt>
                <c:pt idx="27">
                  <c:v>55</c:v>
                </c:pt>
                <c:pt idx="28">
                  <c:v>57</c:v>
                </c:pt>
                <c:pt idx="29">
                  <c:v>50</c:v>
                </c:pt>
                <c:pt idx="30">
                  <c:v>40</c:v>
                </c:pt>
                <c:pt idx="31">
                  <c:v>56</c:v>
                </c:pt>
                <c:pt idx="32">
                  <c:v>75</c:v>
                </c:pt>
                <c:pt idx="33">
                  <c:v>42</c:v>
                </c:pt>
                <c:pt idx="34">
                  <c:v>51</c:v>
                </c:pt>
                <c:pt idx="35">
                  <c:v>50</c:v>
                </c:pt>
                <c:pt idx="36">
                  <c:v>50</c:v>
                </c:pt>
                <c:pt idx="37">
                  <c:v>34</c:v>
                </c:pt>
                <c:pt idx="38">
                  <c:v>46</c:v>
                </c:pt>
                <c:pt idx="39">
                  <c:v>41</c:v>
                </c:pt>
                <c:pt idx="40">
                  <c:v>51</c:v>
                </c:pt>
                <c:pt idx="41">
                  <c:v>41</c:v>
                </c:pt>
                <c:pt idx="42">
                  <c:v>55</c:v>
                </c:pt>
                <c:pt idx="43">
                  <c:v>68</c:v>
                </c:pt>
                <c:pt idx="44">
                  <c:v>58</c:v>
                </c:pt>
                <c:pt idx="45">
                  <c:v>66</c:v>
                </c:pt>
                <c:pt idx="46">
                  <c:v>58</c:v>
                </c:pt>
                <c:pt idx="47">
                  <c:v>62</c:v>
                </c:pt>
                <c:pt idx="48">
                  <c:v>48</c:v>
                </c:pt>
                <c:pt idx="49">
                  <c:v>50</c:v>
                </c:pt>
                <c:pt idx="50">
                  <c:v>44</c:v>
                </c:pt>
                <c:pt idx="51">
                  <c:v>53</c:v>
                </c:pt>
                <c:pt idx="52">
                  <c:v>38</c:v>
                </c:pt>
                <c:pt idx="53">
                  <c:v>47</c:v>
                </c:pt>
                <c:pt idx="54">
                  <c:v>51</c:v>
                </c:pt>
                <c:pt idx="55">
                  <c:v>44</c:v>
                </c:pt>
                <c:pt idx="56">
                  <c:v>40</c:v>
                </c:pt>
                <c:pt idx="57">
                  <c:v>43</c:v>
                </c:pt>
                <c:pt idx="58">
                  <c:v>37</c:v>
                </c:pt>
                <c:pt idx="59">
                  <c:v>49</c:v>
                </c:pt>
                <c:pt idx="60">
                  <c:v>27</c:v>
                </c:pt>
                <c:pt idx="61">
                  <c:v>33</c:v>
                </c:pt>
                <c:pt idx="62">
                  <c:v>46</c:v>
                </c:pt>
                <c:pt idx="63">
                  <c:v>46</c:v>
                </c:pt>
                <c:pt idx="64">
                  <c:v>44</c:v>
                </c:pt>
                <c:pt idx="65">
                  <c:v>64</c:v>
                </c:pt>
                <c:pt idx="66">
                  <c:v>38</c:v>
                </c:pt>
                <c:pt idx="67">
                  <c:v>60</c:v>
                </c:pt>
                <c:pt idx="68">
                  <c:v>51</c:v>
                </c:pt>
                <c:pt idx="69">
                  <c:v>52</c:v>
                </c:pt>
                <c:pt idx="70">
                  <c:v>47</c:v>
                </c:pt>
                <c:pt idx="71">
                  <c:v>56</c:v>
                </c:pt>
                <c:pt idx="72">
                  <c:v>39</c:v>
                </c:pt>
                <c:pt idx="73">
                  <c:v>64</c:v>
                </c:pt>
                <c:pt idx="74">
                  <c:v>65</c:v>
                </c:pt>
                <c:pt idx="75">
                  <c:v>50</c:v>
                </c:pt>
                <c:pt idx="76">
                  <c:v>46</c:v>
                </c:pt>
                <c:pt idx="77">
                  <c:v>55</c:v>
                </c:pt>
                <c:pt idx="78">
                  <c:v>63</c:v>
                </c:pt>
                <c:pt idx="79">
                  <c:v>74</c:v>
                </c:pt>
                <c:pt idx="80">
                  <c:v>100</c:v>
                </c:pt>
                <c:pt idx="81">
                  <c:v>80</c:v>
                </c:pt>
                <c:pt idx="82">
                  <c:v>99</c:v>
                </c:pt>
                <c:pt idx="83">
                  <c:v>98</c:v>
                </c:pt>
                <c:pt idx="84">
                  <c:v>99</c:v>
                </c:pt>
                <c:pt idx="85">
                  <c:v>87</c:v>
                </c:pt>
                <c:pt idx="86">
                  <c:v>78</c:v>
                </c:pt>
                <c:pt idx="87">
                  <c:v>85</c:v>
                </c:pt>
                <c:pt idx="88">
                  <c:v>58</c:v>
                </c:pt>
                <c:pt idx="89">
                  <c:v>57</c:v>
                </c:pt>
                <c:pt idx="90">
                  <c:v>60</c:v>
                </c:pt>
                <c:pt idx="91">
                  <c:v>59</c:v>
                </c:pt>
                <c:pt idx="92">
                  <c:v>71</c:v>
                </c:pt>
                <c:pt idx="93">
                  <c:v>61</c:v>
                </c:pt>
                <c:pt idx="94">
                  <c:v>62</c:v>
                </c:pt>
                <c:pt idx="95">
                  <c:v>63</c:v>
                </c:pt>
                <c:pt idx="96">
                  <c:v>61</c:v>
                </c:pt>
                <c:pt idx="97">
                  <c:v>54</c:v>
                </c:pt>
                <c:pt idx="98">
                  <c:v>55</c:v>
                </c:pt>
                <c:pt idx="99">
                  <c:v>40</c:v>
                </c:pt>
                <c:pt idx="100">
                  <c:v>67</c:v>
                </c:pt>
                <c:pt idx="101">
                  <c:v>64</c:v>
                </c:pt>
                <c:pt idx="102">
                  <c:v>50</c:v>
                </c:pt>
                <c:pt idx="103">
                  <c:v>43</c:v>
                </c:pt>
                <c:pt idx="104">
                  <c:v>45</c:v>
                </c:pt>
                <c:pt idx="105">
                  <c:v>34</c:v>
                </c:pt>
                <c:pt idx="106">
                  <c:v>46</c:v>
                </c:pt>
                <c:pt idx="107">
                  <c:v>34</c:v>
                </c:pt>
                <c:pt idx="108">
                  <c:v>27</c:v>
                </c:pt>
                <c:pt idx="109">
                  <c:v>36</c:v>
                </c:pt>
                <c:pt idx="110">
                  <c:v>37</c:v>
                </c:pt>
                <c:pt idx="111">
                  <c:v>51</c:v>
                </c:pt>
                <c:pt idx="112">
                  <c:v>38</c:v>
                </c:pt>
                <c:pt idx="113">
                  <c:v>29</c:v>
                </c:pt>
                <c:pt idx="114">
                  <c:v>33</c:v>
                </c:pt>
                <c:pt idx="115">
                  <c:v>27</c:v>
                </c:pt>
                <c:pt idx="116">
                  <c:v>31</c:v>
                </c:pt>
                <c:pt idx="117">
                  <c:v>30</c:v>
                </c:pt>
                <c:pt idx="118">
                  <c:v>31</c:v>
                </c:pt>
                <c:pt idx="119">
                  <c:v>28</c:v>
                </c:pt>
                <c:pt idx="120">
                  <c:v>30</c:v>
                </c:pt>
                <c:pt idx="121">
                  <c:v>33</c:v>
                </c:pt>
                <c:pt idx="122">
                  <c:v>35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41</c:v>
                </c:pt>
                <c:pt idx="127">
                  <c:v>18</c:v>
                </c:pt>
                <c:pt idx="128">
                  <c:v>34</c:v>
                </c:pt>
                <c:pt idx="129">
                  <c:v>22</c:v>
                </c:pt>
                <c:pt idx="130">
                  <c:v>35</c:v>
                </c:pt>
                <c:pt idx="131">
                  <c:v>28</c:v>
                </c:pt>
                <c:pt idx="132">
                  <c:v>33</c:v>
                </c:pt>
                <c:pt idx="133">
                  <c:v>37</c:v>
                </c:pt>
                <c:pt idx="134">
                  <c:v>29</c:v>
                </c:pt>
                <c:pt idx="135">
                  <c:v>26</c:v>
                </c:pt>
                <c:pt idx="136">
                  <c:v>37</c:v>
                </c:pt>
                <c:pt idx="137">
                  <c:v>32</c:v>
                </c:pt>
                <c:pt idx="138">
                  <c:v>26</c:v>
                </c:pt>
                <c:pt idx="139">
                  <c:v>18</c:v>
                </c:pt>
                <c:pt idx="140">
                  <c:v>32</c:v>
                </c:pt>
                <c:pt idx="141">
                  <c:v>18</c:v>
                </c:pt>
                <c:pt idx="142">
                  <c:v>39</c:v>
                </c:pt>
                <c:pt idx="143">
                  <c:v>22</c:v>
                </c:pt>
                <c:pt idx="144">
                  <c:v>29</c:v>
                </c:pt>
                <c:pt idx="145">
                  <c:v>15</c:v>
                </c:pt>
                <c:pt idx="146">
                  <c:v>25</c:v>
                </c:pt>
                <c:pt idx="147">
                  <c:v>31</c:v>
                </c:pt>
                <c:pt idx="148">
                  <c:v>25</c:v>
                </c:pt>
                <c:pt idx="149">
                  <c:v>22</c:v>
                </c:pt>
                <c:pt idx="150">
                  <c:v>15</c:v>
                </c:pt>
                <c:pt idx="1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3C-4F87-9195-D38AB55D7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358688"/>
        <c:axId val="505354096"/>
      </c:lineChart>
      <c:dateAx>
        <c:axId val="50535868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354096"/>
        <c:crosses val="autoZero"/>
        <c:auto val="1"/>
        <c:lblOffset val="100"/>
        <c:baseTimeUnit val="days"/>
      </c:dateAx>
      <c:valAx>
        <c:axId val="505354096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358688"/>
        <c:crosses val="autoZero"/>
        <c:crossBetween val="between"/>
      </c:valAx>
      <c:valAx>
        <c:axId val="5053636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373120"/>
        <c:crosses val="max"/>
        <c:crossBetween val="between"/>
      </c:valAx>
      <c:dateAx>
        <c:axId val="505373120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0536360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tests (5)'!$D$3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tests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(5)'!$D$4:$D$155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12279</c:v>
                </c:pt>
                <c:pt idx="96">
                  <c:v>0</c:v>
                </c:pt>
                <c:pt idx="97">
                  <c:v>5359</c:v>
                </c:pt>
                <c:pt idx="98">
                  <c:v>0</c:v>
                </c:pt>
                <c:pt idx="99">
                  <c:v>1469</c:v>
                </c:pt>
                <c:pt idx="100">
                  <c:v>3242</c:v>
                </c:pt>
                <c:pt idx="101">
                  <c:v>2508</c:v>
                </c:pt>
                <c:pt idx="102">
                  <c:v>3648</c:v>
                </c:pt>
                <c:pt idx="103">
                  <c:v>3299</c:v>
                </c:pt>
                <c:pt idx="104">
                  <c:v>3124</c:v>
                </c:pt>
                <c:pt idx="105">
                  <c:v>2932</c:v>
                </c:pt>
                <c:pt idx="106">
                  <c:v>2918</c:v>
                </c:pt>
                <c:pt idx="107">
                  <c:v>2069</c:v>
                </c:pt>
                <c:pt idx="108">
                  <c:v>4350</c:v>
                </c:pt>
                <c:pt idx="109">
                  <c:v>4417</c:v>
                </c:pt>
                <c:pt idx="110">
                  <c:v>5676</c:v>
                </c:pt>
                <c:pt idx="111">
                  <c:v>4202</c:v>
                </c:pt>
                <c:pt idx="112">
                  <c:v>4765</c:v>
                </c:pt>
                <c:pt idx="113">
                  <c:v>3507</c:v>
                </c:pt>
                <c:pt idx="114">
                  <c:v>4720</c:v>
                </c:pt>
                <c:pt idx="115">
                  <c:v>4509</c:v>
                </c:pt>
                <c:pt idx="116">
                  <c:v>3949</c:v>
                </c:pt>
                <c:pt idx="117">
                  <c:v>4835</c:v>
                </c:pt>
                <c:pt idx="118">
                  <c:v>4729</c:v>
                </c:pt>
                <c:pt idx="119">
                  <c:v>5284</c:v>
                </c:pt>
                <c:pt idx="120">
                  <c:v>5914</c:v>
                </c:pt>
                <c:pt idx="121">
                  <c:v>4839</c:v>
                </c:pt>
                <c:pt idx="122">
                  <c:v>5391</c:v>
                </c:pt>
                <c:pt idx="123">
                  <c:v>6306</c:v>
                </c:pt>
                <c:pt idx="124">
                  <c:v>9018</c:v>
                </c:pt>
                <c:pt idx="125">
                  <c:v>5729</c:v>
                </c:pt>
                <c:pt idx="126">
                  <c:v>4593</c:v>
                </c:pt>
                <c:pt idx="127">
                  <c:v>5930</c:v>
                </c:pt>
                <c:pt idx="128">
                  <c:v>6735</c:v>
                </c:pt>
                <c:pt idx="129">
                  <c:v>6912</c:v>
                </c:pt>
                <c:pt idx="130">
                  <c:v>7267</c:v>
                </c:pt>
                <c:pt idx="131">
                  <c:v>9706</c:v>
                </c:pt>
                <c:pt idx="132">
                  <c:v>9480</c:v>
                </c:pt>
                <c:pt idx="133">
                  <c:v>9073</c:v>
                </c:pt>
                <c:pt idx="134">
                  <c:v>9560</c:v>
                </c:pt>
                <c:pt idx="135">
                  <c:v>8074</c:v>
                </c:pt>
                <c:pt idx="136">
                  <c:v>9122</c:v>
                </c:pt>
                <c:pt idx="137">
                  <c:v>10507</c:v>
                </c:pt>
                <c:pt idx="138">
                  <c:v>11530</c:v>
                </c:pt>
                <c:pt idx="139">
                  <c:v>11057</c:v>
                </c:pt>
                <c:pt idx="140">
                  <c:v>11022</c:v>
                </c:pt>
                <c:pt idx="141">
                  <c:v>10419</c:v>
                </c:pt>
                <c:pt idx="142">
                  <c:v>11190</c:v>
                </c:pt>
                <c:pt idx="143">
                  <c:v>16771</c:v>
                </c:pt>
                <c:pt idx="144">
                  <c:v>13132</c:v>
                </c:pt>
                <c:pt idx="145">
                  <c:v>10769</c:v>
                </c:pt>
                <c:pt idx="146">
                  <c:v>9323</c:v>
                </c:pt>
                <c:pt idx="147">
                  <c:v>13441</c:v>
                </c:pt>
                <c:pt idx="148">
                  <c:v>14956</c:v>
                </c:pt>
                <c:pt idx="149">
                  <c:v>13759</c:v>
                </c:pt>
                <c:pt idx="150">
                  <c:v>16175</c:v>
                </c:pt>
                <c:pt idx="151">
                  <c:v>14287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C-4C5C-A926-40CB36617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5346880"/>
        <c:axId val="505403296"/>
      </c:barChart>
      <c:lineChart>
        <c:grouping val="standard"/>
        <c:varyColors val="0"/>
        <c:ser>
          <c:idx val="0"/>
          <c:order val="0"/>
          <c:tx>
            <c:strRef>
              <c:f>'graph symptoms vs tests (5)'!$B$3</c:f>
              <c:strCache>
                <c:ptCount val="1"/>
                <c:pt idx="0">
                  <c:v>Fever: (Rajasthan)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(5)'!$B$4:$B$155</c:f>
              <c:numCache>
                <c:formatCode>General</c:formatCode>
                <c:ptCount val="152"/>
                <c:pt idx="0">
                  <c:v>33</c:v>
                </c:pt>
                <c:pt idx="1">
                  <c:v>27</c:v>
                </c:pt>
                <c:pt idx="2">
                  <c:v>34</c:v>
                </c:pt>
                <c:pt idx="3">
                  <c:v>29</c:v>
                </c:pt>
                <c:pt idx="4">
                  <c:v>16</c:v>
                </c:pt>
                <c:pt idx="5">
                  <c:v>20</c:v>
                </c:pt>
                <c:pt idx="6">
                  <c:v>31</c:v>
                </c:pt>
                <c:pt idx="7">
                  <c:v>27</c:v>
                </c:pt>
                <c:pt idx="8">
                  <c:v>21</c:v>
                </c:pt>
                <c:pt idx="9">
                  <c:v>20</c:v>
                </c:pt>
                <c:pt idx="10">
                  <c:v>29</c:v>
                </c:pt>
                <c:pt idx="11">
                  <c:v>23</c:v>
                </c:pt>
                <c:pt idx="12">
                  <c:v>17</c:v>
                </c:pt>
                <c:pt idx="13">
                  <c:v>26</c:v>
                </c:pt>
                <c:pt idx="14">
                  <c:v>34</c:v>
                </c:pt>
                <c:pt idx="15">
                  <c:v>22</c:v>
                </c:pt>
                <c:pt idx="16">
                  <c:v>29</c:v>
                </c:pt>
                <c:pt idx="17">
                  <c:v>35</c:v>
                </c:pt>
                <c:pt idx="18">
                  <c:v>27</c:v>
                </c:pt>
                <c:pt idx="19">
                  <c:v>24</c:v>
                </c:pt>
                <c:pt idx="20">
                  <c:v>31</c:v>
                </c:pt>
                <c:pt idx="21">
                  <c:v>36</c:v>
                </c:pt>
                <c:pt idx="22">
                  <c:v>31</c:v>
                </c:pt>
                <c:pt idx="23">
                  <c:v>26</c:v>
                </c:pt>
                <c:pt idx="24">
                  <c:v>32</c:v>
                </c:pt>
                <c:pt idx="25">
                  <c:v>28</c:v>
                </c:pt>
                <c:pt idx="26">
                  <c:v>33</c:v>
                </c:pt>
                <c:pt idx="27">
                  <c:v>40</c:v>
                </c:pt>
                <c:pt idx="28">
                  <c:v>43</c:v>
                </c:pt>
                <c:pt idx="29">
                  <c:v>34</c:v>
                </c:pt>
                <c:pt idx="30">
                  <c:v>32</c:v>
                </c:pt>
                <c:pt idx="31">
                  <c:v>36</c:v>
                </c:pt>
                <c:pt idx="32">
                  <c:v>28</c:v>
                </c:pt>
                <c:pt idx="33">
                  <c:v>37</c:v>
                </c:pt>
                <c:pt idx="34">
                  <c:v>42</c:v>
                </c:pt>
                <c:pt idx="35">
                  <c:v>35</c:v>
                </c:pt>
                <c:pt idx="36">
                  <c:v>39</c:v>
                </c:pt>
                <c:pt idx="37">
                  <c:v>35</c:v>
                </c:pt>
                <c:pt idx="38">
                  <c:v>22</c:v>
                </c:pt>
                <c:pt idx="39">
                  <c:v>36</c:v>
                </c:pt>
                <c:pt idx="40">
                  <c:v>40</c:v>
                </c:pt>
                <c:pt idx="41">
                  <c:v>29</c:v>
                </c:pt>
                <c:pt idx="42">
                  <c:v>28</c:v>
                </c:pt>
                <c:pt idx="43">
                  <c:v>32</c:v>
                </c:pt>
                <c:pt idx="44">
                  <c:v>49</c:v>
                </c:pt>
                <c:pt idx="45">
                  <c:v>44</c:v>
                </c:pt>
                <c:pt idx="46">
                  <c:v>42</c:v>
                </c:pt>
                <c:pt idx="47">
                  <c:v>38</c:v>
                </c:pt>
                <c:pt idx="48">
                  <c:v>46</c:v>
                </c:pt>
                <c:pt idx="49">
                  <c:v>28</c:v>
                </c:pt>
                <c:pt idx="50">
                  <c:v>46</c:v>
                </c:pt>
                <c:pt idx="51">
                  <c:v>31</c:v>
                </c:pt>
                <c:pt idx="52">
                  <c:v>25</c:v>
                </c:pt>
                <c:pt idx="53">
                  <c:v>33</c:v>
                </c:pt>
                <c:pt idx="54">
                  <c:v>27</c:v>
                </c:pt>
                <c:pt idx="55">
                  <c:v>26</c:v>
                </c:pt>
                <c:pt idx="56">
                  <c:v>25</c:v>
                </c:pt>
                <c:pt idx="57">
                  <c:v>36</c:v>
                </c:pt>
                <c:pt idx="58">
                  <c:v>30</c:v>
                </c:pt>
                <c:pt idx="59">
                  <c:v>23</c:v>
                </c:pt>
                <c:pt idx="60">
                  <c:v>51</c:v>
                </c:pt>
                <c:pt idx="61">
                  <c:v>31</c:v>
                </c:pt>
                <c:pt idx="62">
                  <c:v>34</c:v>
                </c:pt>
                <c:pt idx="63">
                  <c:v>28</c:v>
                </c:pt>
                <c:pt idx="64">
                  <c:v>44</c:v>
                </c:pt>
                <c:pt idx="65">
                  <c:v>30</c:v>
                </c:pt>
                <c:pt idx="66">
                  <c:v>35</c:v>
                </c:pt>
                <c:pt idx="67">
                  <c:v>39</c:v>
                </c:pt>
                <c:pt idx="68">
                  <c:v>30</c:v>
                </c:pt>
                <c:pt idx="69">
                  <c:v>34</c:v>
                </c:pt>
                <c:pt idx="70">
                  <c:v>47</c:v>
                </c:pt>
                <c:pt idx="71">
                  <c:v>36</c:v>
                </c:pt>
                <c:pt idx="72">
                  <c:v>25</c:v>
                </c:pt>
                <c:pt idx="73">
                  <c:v>38</c:v>
                </c:pt>
                <c:pt idx="74">
                  <c:v>48</c:v>
                </c:pt>
                <c:pt idx="75">
                  <c:v>34</c:v>
                </c:pt>
                <c:pt idx="76">
                  <c:v>36</c:v>
                </c:pt>
                <c:pt idx="77">
                  <c:v>40</c:v>
                </c:pt>
                <c:pt idx="78">
                  <c:v>58</c:v>
                </c:pt>
                <c:pt idx="79">
                  <c:v>58</c:v>
                </c:pt>
                <c:pt idx="80">
                  <c:v>95</c:v>
                </c:pt>
                <c:pt idx="81">
                  <c:v>83</c:v>
                </c:pt>
                <c:pt idx="82">
                  <c:v>75</c:v>
                </c:pt>
                <c:pt idx="83">
                  <c:v>70</c:v>
                </c:pt>
                <c:pt idx="84">
                  <c:v>69</c:v>
                </c:pt>
                <c:pt idx="85">
                  <c:v>42</c:v>
                </c:pt>
                <c:pt idx="86">
                  <c:v>67</c:v>
                </c:pt>
                <c:pt idx="87">
                  <c:v>45</c:v>
                </c:pt>
                <c:pt idx="88">
                  <c:v>63</c:v>
                </c:pt>
                <c:pt idx="89">
                  <c:v>55</c:v>
                </c:pt>
                <c:pt idx="90">
                  <c:v>59</c:v>
                </c:pt>
                <c:pt idx="91">
                  <c:v>55</c:v>
                </c:pt>
                <c:pt idx="92">
                  <c:v>57</c:v>
                </c:pt>
                <c:pt idx="93">
                  <c:v>56</c:v>
                </c:pt>
                <c:pt idx="94">
                  <c:v>90</c:v>
                </c:pt>
                <c:pt idx="95">
                  <c:v>39</c:v>
                </c:pt>
                <c:pt idx="96">
                  <c:v>40</c:v>
                </c:pt>
                <c:pt idx="97">
                  <c:v>42</c:v>
                </c:pt>
                <c:pt idx="98">
                  <c:v>43</c:v>
                </c:pt>
                <c:pt idx="99">
                  <c:v>28</c:v>
                </c:pt>
                <c:pt idx="100">
                  <c:v>37</c:v>
                </c:pt>
                <c:pt idx="101">
                  <c:v>64</c:v>
                </c:pt>
                <c:pt idx="102">
                  <c:v>39</c:v>
                </c:pt>
                <c:pt idx="103">
                  <c:v>48</c:v>
                </c:pt>
                <c:pt idx="104">
                  <c:v>32</c:v>
                </c:pt>
                <c:pt idx="105">
                  <c:v>43</c:v>
                </c:pt>
                <c:pt idx="106">
                  <c:v>33</c:v>
                </c:pt>
                <c:pt idx="107">
                  <c:v>30</c:v>
                </c:pt>
                <c:pt idx="108">
                  <c:v>29</c:v>
                </c:pt>
                <c:pt idx="109">
                  <c:v>52</c:v>
                </c:pt>
                <c:pt idx="110">
                  <c:v>27</c:v>
                </c:pt>
                <c:pt idx="111">
                  <c:v>28</c:v>
                </c:pt>
                <c:pt idx="112">
                  <c:v>38</c:v>
                </c:pt>
                <c:pt idx="113">
                  <c:v>30</c:v>
                </c:pt>
                <c:pt idx="114">
                  <c:v>32</c:v>
                </c:pt>
                <c:pt idx="115">
                  <c:v>36</c:v>
                </c:pt>
                <c:pt idx="116">
                  <c:v>35</c:v>
                </c:pt>
                <c:pt idx="117">
                  <c:v>26</c:v>
                </c:pt>
                <c:pt idx="118">
                  <c:v>26</c:v>
                </c:pt>
                <c:pt idx="119">
                  <c:v>48</c:v>
                </c:pt>
                <c:pt idx="120">
                  <c:v>27</c:v>
                </c:pt>
                <c:pt idx="121">
                  <c:v>42</c:v>
                </c:pt>
                <c:pt idx="122">
                  <c:v>26</c:v>
                </c:pt>
                <c:pt idx="123">
                  <c:v>31</c:v>
                </c:pt>
                <c:pt idx="124">
                  <c:v>24</c:v>
                </c:pt>
                <c:pt idx="125">
                  <c:v>29</c:v>
                </c:pt>
                <c:pt idx="126">
                  <c:v>27</c:v>
                </c:pt>
                <c:pt idx="127">
                  <c:v>36</c:v>
                </c:pt>
                <c:pt idx="128">
                  <c:v>22</c:v>
                </c:pt>
                <c:pt idx="129">
                  <c:v>28</c:v>
                </c:pt>
                <c:pt idx="130">
                  <c:v>37</c:v>
                </c:pt>
                <c:pt idx="131">
                  <c:v>37</c:v>
                </c:pt>
                <c:pt idx="132">
                  <c:v>33</c:v>
                </c:pt>
                <c:pt idx="133">
                  <c:v>42</c:v>
                </c:pt>
                <c:pt idx="134">
                  <c:v>40</c:v>
                </c:pt>
                <c:pt idx="135">
                  <c:v>28</c:v>
                </c:pt>
                <c:pt idx="136">
                  <c:v>22</c:v>
                </c:pt>
                <c:pt idx="137">
                  <c:v>33</c:v>
                </c:pt>
                <c:pt idx="138">
                  <c:v>38</c:v>
                </c:pt>
                <c:pt idx="139">
                  <c:v>36</c:v>
                </c:pt>
                <c:pt idx="140">
                  <c:v>36</c:v>
                </c:pt>
                <c:pt idx="141">
                  <c:v>38</c:v>
                </c:pt>
                <c:pt idx="142">
                  <c:v>39</c:v>
                </c:pt>
                <c:pt idx="143">
                  <c:v>43</c:v>
                </c:pt>
                <c:pt idx="144">
                  <c:v>42</c:v>
                </c:pt>
                <c:pt idx="145">
                  <c:v>37</c:v>
                </c:pt>
                <c:pt idx="146">
                  <c:v>36</c:v>
                </c:pt>
                <c:pt idx="147">
                  <c:v>20</c:v>
                </c:pt>
                <c:pt idx="148">
                  <c:v>33</c:v>
                </c:pt>
                <c:pt idx="149">
                  <c:v>30</c:v>
                </c:pt>
                <c:pt idx="150">
                  <c:v>14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6C-4C5C-A926-40CB36617D8F}"/>
            </c:ext>
          </c:extLst>
        </c:ser>
        <c:ser>
          <c:idx val="1"/>
          <c:order val="1"/>
          <c:tx>
            <c:strRef>
              <c:f>'graph symptoms vs tests (5)'!$C$3</c:f>
              <c:strCache>
                <c:ptCount val="1"/>
                <c:pt idx="0">
                  <c:v>Cough: (Rajasthan)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(5)'!$C$4:$C$155</c:f>
              <c:numCache>
                <c:formatCode>General</c:formatCode>
                <c:ptCount val="152"/>
                <c:pt idx="0">
                  <c:v>37</c:v>
                </c:pt>
                <c:pt idx="1">
                  <c:v>38</c:v>
                </c:pt>
                <c:pt idx="2">
                  <c:v>44</c:v>
                </c:pt>
                <c:pt idx="3">
                  <c:v>32</c:v>
                </c:pt>
                <c:pt idx="4">
                  <c:v>31</c:v>
                </c:pt>
                <c:pt idx="5">
                  <c:v>52</c:v>
                </c:pt>
                <c:pt idx="6">
                  <c:v>26</c:v>
                </c:pt>
                <c:pt idx="7">
                  <c:v>35</c:v>
                </c:pt>
                <c:pt idx="8">
                  <c:v>33</c:v>
                </c:pt>
                <c:pt idx="9">
                  <c:v>44</c:v>
                </c:pt>
                <c:pt idx="10">
                  <c:v>30</c:v>
                </c:pt>
                <c:pt idx="11">
                  <c:v>42</c:v>
                </c:pt>
                <c:pt idx="12">
                  <c:v>33</c:v>
                </c:pt>
                <c:pt idx="13">
                  <c:v>33</c:v>
                </c:pt>
                <c:pt idx="14">
                  <c:v>36</c:v>
                </c:pt>
                <c:pt idx="15">
                  <c:v>31</c:v>
                </c:pt>
                <c:pt idx="16">
                  <c:v>34</c:v>
                </c:pt>
                <c:pt idx="17">
                  <c:v>45</c:v>
                </c:pt>
                <c:pt idx="18">
                  <c:v>43</c:v>
                </c:pt>
                <c:pt idx="19">
                  <c:v>40</c:v>
                </c:pt>
                <c:pt idx="20">
                  <c:v>41</c:v>
                </c:pt>
                <c:pt idx="21">
                  <c:v>29</c:v>
                </c:pt>
                <c:pt idx="22">
                  <c:v>44</c:v>
                </c:pt>
                <c:pt idx="23">
                  <c:v>29</c:v>
                </c:pt>
                <c:pt idx="24">
                  <c:v>49</c:v>
                </c:pt>
                <c:pt idx="25">
                  <c:v>36</c:v>
                </c:pt>
                <c:pt idx="26">
                  <c:v>47</c:v>
                </c:pt>
                <c:pt idx="27">
                  <c:v>55</c:v>
                </c:pt>
                <c:pt idx="28">
                  <c:v>57</c:v>
                </c:pt>
                <c:pt idx="29">
                  <c:v>50</c:v>
                </c:pt>
                <c:pt idx="30">
                  <c:v>40</c:v>
                </c:pt>
                <c:pt idx="31">
                  <c:v>56</c:v>
                </c:pt>
                <c:pt idx="32">
                  <c:v>75</c:v>
                </c:pt>
                <c:pt idx="33">
                  <c:v>42</c:v>
                </c:pt>
                <c:pt idx="34">
                  <c:v>51</c:v>
                </c:pt>
                <c:pt idx="35">
                  <c:v>50</c:v>
                </c:pt>
                <c:pt idx="36">
                  <c:v>50</c:v>
                </c:pt>
                <c:pt idx="37">
                  <c:v>34</c:v>
                </c:pt>
                <c:pt idx="38">
                  <c:v>46</c:v>
                </c:pt>
                <c:pt idx="39">
                  <c:v>41</c:v>
                </c:pt>
                <c:pt idx="40">
                  <c:v>51</c:v>
                </c:pt>
                <c:pt idx="41">
                  <c:v>41</c:v>
                </c:pt>
                <c:pt idx="42">
                  <c:v>55</c:v>
                </c:pt>
                <c:pt idx="43">
                  <c:v>68</c:v>
                </c:pt>
                <c:pt idx="44">
                  <c:v>58</c:v>
                </c:pt>
                <c:pt idx="45">
                  <c:v>66</c:v>
                </c:pt>
                <c:pt idx="46">
                  <c:v>58</c:v>
                </c:pt>
                <c:pt idx="47">
                  <c:v>62</c:v>
                </c:pt>
                <c:pt idx="48">
                  <c:v>48</c:v>
                </c:pt>
                <c:pt idx="49">
                  <c:v>50</c:v>
                </c:pt>
                <c:pt idx="50">
                  <c:v>44</c:v>
                </c:pt>
                <c:pt idx="51">
                  <c:v>53</c:v>
                </c:pt>
                <c:pt idx="52">
                  <c:v>38</c:v>
                </c:pt>
                <c:pt idx="53">
                  <c:v>47</c:v>
                </c:pt>
                <c:pt idx="54">
                  <c:v>51</c:v>
                </c:pt>
                <c:pt idx="55">
                  <c:v>44</c:v>
                </c:pt>
                <c:pt idx="56">
                  <c:v>40</c:v>
                </c:pt>
                <c:pt idx="57">
                  <c:v>43</c:v>
                </c:pt>
                <c:pt idx="58">
                  <c:v>37</c:v>
                </c:pt>
                <c:pt idx="59">
                  <c:v>49</c:v>
                </c:pt>
                <c:pt idx="60">
                  <c:v>27</c:v>
                </c:pt>
                <c:pt idx="61">
                  <c:v>33</c:v>
                </c:pt>
                <c:pt idx="62">
                  <c:v>46</c:v>
                </c:pt>
                <c:pt idx="63">
                  <c:v>46</c:v>
                </c:pt>
                <c:pt idx="64">
                  <c:v>44</c:v>
                </c:pt>
                <c:pt idx="65">
                  <c:v>64</c:v>
                </c:pt>
                <c:pt idx="66">
                  <c:v>38</c:v>
                </c:pt>
                <c:pt idx="67">
                  <c:v>60</c:v>
                </c:pt>
                <c:pt idx="68">
                  <c:v>51</c:v>
                </c:pt>
                <c:pt idx="69">
                  <c:v>52</c:v>
                </c:pt>
                <c:pt idx="70">
                  <c:v>47</c:v>
                </c:pt>
                <c:pt idx="71">
                  <c:v>56</c:v>
                </c:pt>
                <c:pt idx="72">
                  <c:v>39</c:v>
                </c:pt>
                <c:pt idx="73">
                  <c:v>64</c:v>
                </c:pt>
                <c:pt idx="74">
                  <c:v>65</c:v>
                </c:pt>
                <c:pt idx="75">
                  <c:v>50</c:v>
                </c:pt>
                <c:pt idx="76">
                  <c:v>46</c:v>
                </c:pt>
                <c:pt idx="77">
                  <c:v>55</c:v>
                </c:pt>
                <c:pt idx="78">
                  <c:v>63</c:v>
                </c:pt>
                <c:pt idx="79">
                  <c:v>74</c:v>
                </c:pt>
                <c:pt idx="80">
                  <c:v>100</c:v>
                </c:pt>
                <c:pt idx="81">
                  <c:v>80</c:v>
                </c:pt>
                <c:pt idx="82">
                  <c:v>99</c:v>
                </c:pt>
                <c:pt idx="83">
                  <c:v>98</c:v>
                </c:pt>
                <c:pt idx="84">
                  <c:v>99</c:v>
                </c:pt>
                <c:pt idx="85">
                  <c:v>87</c:v>
                </c:pt>
                <c:pt idx="86">
                  <c:v>78</c:v>
                </c:pt>
                <c:pt idx="87">
                  <c:v>85</c:v>
                </c:pt>
                <c:pt idx="88">
                  <c:v>58</c:v>
                </c:pt>
                <c:pt idx="89">
                  <c:v>57</c:v>
                </c:pt>
                <c:pt idx="90">
                  <c:v>60</c:v>
                </c:pt>
                <c:pt idx="91">
                  <c:v>59</c:v>
                </c:pt>
                <c:pt idx="92">
                  <c:v>71</c:v>
                </c:pt>
                <c:pt idx="93">
                  <c:v>61</c:v>
                </c:pt>
                <c:pt idx="94">
                  <c:v>62</c:v>
                </c:pt>
                <c:pt idx="95">
                  <c:v>63</c:v>
                </c:pt>
                <c:pt idx="96">
                  <c:v>61</c:v>
                </c:pt>
                <c:pt idx="97">
                  <c:v>54</c:v>
                </c:pt>
                <c:pt idx="98">
                  <c:v>55</c:v>
                </c:pt>
                <c:pt idx="99">
                  <c:v>40</c:v>
                </c:pt>
                <c:pt idx="100">
                  <c:v>67</c:v>
                </c:pt>
                <c:pt idx="101">
                  <c:v>64</c:v>
                </c:pt>
                <c:pt idx="102">
                  <c:v>50</c:v>
                </c:pt>
                <c:pt idx="103">
                  <c:v>43</c:v>
                </c:pt>
                <c:pt idx="104">
                  <c:v>45</c:v>
                </c:pt>
                <c:pt idx="105">
                  <c:v>34</c:v>
                </c:pt>
                <c:pt idx="106">
                  <c:v>46</c:v>
                </c:pt>
                <c:pt idx="107">
                  <c:v>34</c:v>
                </c:pt>
                <c:pt idx="108">
                  <c:v>27</c:v>
                </c:pt>
                <c:pt idx="109">
                  <c:v>36</c:v>
                </c:pt>
                <c:pt idx="110">
                  <c:v>37</c:v>
                </c:pt>
                <c:pt idx="111">
                  <c:v>51</c:v>
                </c:pt>
                <c:pt idx="112">
                  <c:v>38</c:v>
                </c:pt>
                <c:pt idx="113">
                  <c:v>29</c:v>
                </c:pt>
                <c:pt idx="114">
                  <c:v>33</c:v>
                </c:pt>
                <c:pt idx="115">
                  <c:v>27</c:v>
                </c:pt>
                <c:pt idx="116">
                  <c:v>31</c:v>
                </c:pt>
                <c:pt idx="117">
                  <c:v>30</c:v>
                </c:pt>
                <c:pt idx="118">
                  <c:v>31</c:v>
                </c:pt>
                <c:pt idx="119">
                  <c:v>28</c:v>
                </c:pt>
                <c:pt idx="120">
                  <c:v>30</c:v>
                </c:pt>
                <c:pt idx="121">
                  <c:v>33</c:v>
                </c:pt>
                <c:pt idx="122">
                  <c:v>35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41</c:v>
                </c:pt>
                <c:pt idx="127">
                  <c:v>18</c:v>
                </c:pt>
                <c:pt idx="128">
                  <c:v>34</c:v>
                </c:pt>
                <c:pt idx="129">
                  <c:v>22</c:v>
                </c:pt>
                <c:pt idx="130">
                  <c:v>35</c:v>
                </c:pt>
                <c:pt idx="131">
                  <c:v>28</c:v>
                </c:pt>
                <c:pt idx="132">
                  <c:v>33</c:v>
                </c:pt>
                <c:pt idx="133">
                  <c:v>37</c:v>
                </c:pt>
                <c:pt idx="134">
                  <c:v>29</c:v>
                </c:pt>
                <c:pt idx="135">
                  <c:v>26</c:v>
                </c:pt>
                <c:pt idx="136">
                  <c:v>37</c:v>
                </c:pt>
                <c:pt idx="137">
                  <c:v>32</c:v>
                </c:pt>
                <c:pt idx="138">
                  <c:v>26</c:v>
                </c:pt>
                <c:pt idx="139">
                  <c:v>18</c:v>
                </c:pt>
                <c:pt idx="140">
                  <c:v>32</c:v>
                </c:pt>
                <c:pt idx="141">
                  <c:v>18</c:v>
                </c:pt>
                <c:pt idx="142">
                  <c:v>39</c:v>
                </c:pt>
                <c:pt idx="143">
                  <c:v>22</c:v>
                </c:pt>
                <c:pt idx="144">
                  <c:v>29</c:v>
                </c:pt>
                <c:pt idx="145">
                  <c:v>15</c:v>
                </c:pt>
                <c:pt idx="146">
                  <c:v>25</c:v>
                </c:pt>
                <c:pt idx="147">
                  <c:v>31</c:v>
                </c:pt>
                <c:pt idx="148">
                  <c:v>25</c:v>
                </c:pt>
                <c:pt idx="149">
                  <c:v>22</c:v>
                </c:pt>
                <c:pt idx="150">
                  <c:v>15</c:v>
                </c:pt>
                <c:pt idx="1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C-4C5C-A926-40CB36617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5398376"/>
        <c:axId val="505399360"/>
      </c:lineChart>
      <c:dateAx>
        <c:axId val="50539837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399360"/>
        <c:crosses val="autoZero"/>
        <c:auto val="1"/>
        <c:lblOffset val="100"/>
        <c:baseTimeUnit val="days"/>
      </c:dateAx>
      <c:valAx>
        <c:axId val="50539936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398376"/>
        <c:crosses val="autoZero"/>
        <c:crossBetween val="between"/>
      </c:valAx>
      <c:valAx>
        <c:axId val="5054032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346880"/>
        <c:crosses val="max"/>
        <c:crossBetween val="between"/>
      </c:valAx>
      <c:dateAx>
        <c:axId val="505346880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054032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(68)'!$O$8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(68)'!$O$9:$O$23</c:f>
              <c:numCache>
                <c:formatCode>General</c:formatCode>
                <c:ptCount val="15"/>
                <c:pt idx="0">
                  <c:v>-2.6313612769091062E-2</c:v>
                </c:pt>
                <c:pt idx="1">
                  <c:v>-3.1834839455800457E-2</c:v>
                </c:pt>
                <c:pt idx="2">
                  <c:v>-1.4129697947126115E-2</c:v>
                </c:pt>
                <c:pt idx="3">
                  <c:v>-0.10495430542014178</c:v>
                </c:pt>
                <c:pt idx="4">
                  <c:v>-1.355335565174464E-2</c:v>
                </c:pt>
                <c:pt idx="5">
                  <c:v>6.5687012597037062E-2</c:v>
                </c:pt>
                <c:pt idx="6">
                  <c:v>-1.1208680604891075E-2</c:v>
                </c:pt>
                <c:pt idx="7">
                  <c:v>-9.4783357423231102E-3</c:v>
                </c:pt>
                <c:pt idx="8">
                  <c:v>-1.0214372903859971E-2</c:v>
                </c:pt>
                <c:pt idx="9">
                  <c:v>-0.10565550692535877</c:v>
                </c:pt>
                <c:pt idx="10">
                  <c:v>-7.8202215613195833E-3</c:v>
                </c:pt>
                <c:pt idx="11">
                  <c:v>-0.10566199008723447</c:v>
                </c:pt>
                <c:pt idx="12">
                  <c:v>-4.0406998580019031E-3</c:v>
                </c:pt>
                <c:pt idx="13">
                  <c:v>-1.0125979565349701E-2</c:v>
                </c:pt>
                <c:pt idx="14">
                  <c:v>0.21021487434376959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3-4651-955A-628D7C8F147C}"/>
            </c:ext>
          </c:extLst>
        </c:ser>
        <c:ser>
          <c:idx val="1"/>
          <c:order val="1"/>
          <c:tx>
            <c:strRef>
              <c:f>'multiTimeline (68)'!$P$8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(68)'!$P$9:$P$23</c:f>
              <c:numCache>
                <c:formatCode>General</c:formatCode>
                <c:ptCount val="15"/>
                <c:pt idx="0">
                  <c:v>0.15216300622791609</c:v>
                </c:pt>
                <c:pt idx="1">
                  <c:v>-1.2165520819242107E-2</c:v>
                </c:pt>
                <c:pt idx="2">
                  <c:v>-3.0891365176046518E-2</c:v>
                </c:pt>
                <c:pt idx="3">
                  <c:v>6.5333543223331361E-2</c:v>
                </c:pt>
                <c:pt idx="4">
                  <c:v>4.6643098125544194E-2</c:v>
                </c:pt>
                <c:pt idx="5">
                  <c:v>-0.10225165069002563</c:v>
                </c:pt>
                <c:pt idx="6">
                  <c:v>6.6823481357344283E-2</c:v>
                </c:pt>
                <c:pt idx="7">
                  <c:v>-1.6394621421610581E-2</c:v>
                </c:pt>
                <c:pt idx="8">
                  <c:v>-0.10482124514410895</c:v>
                </c:pt>
                <c:pt idx="9">
                  <c:v>-0.10570703914469876</c:v>
                </c:pt>
                <c:pt idx="10">
                  <c:v>-3.028586135973459E-2</c:v>
                </c:pt>
                <c:pt idx="11">
                  <c:v>-0.10578228110196365</c:v>
                </c:pt>
                <c:pt idx="12">
                  <c:v>-0.10669512029445975</c:v>
                </c:pt>
                <c:pt idx="13">
                  <c:v>-1.7115461962748775E-2</c:v>
                </c:pt>
                <c:pt idx="14">
                  <c:v>-0.10677332233091358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3-4651-955A-628D7C8F1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434896"/>
        <c:axId val="603437520"/>
      </c:lineChart>
      <c:catAx>
        <c:axId val="6034348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437520"/>
        <c:crosses val="autoZero"/>
        <c:auto val="1"/>
        <c:lblAlgn val="ctr"/>
        <c:lblOffset val="100"/>
        <c:noMultiLvlLbl val="0"/>
      </c:catAx>
      <c:valAx>
        <c:axId val="60343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434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(68)'!$T$8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(68)'!$T$9:$T$23</c:f>
              <c:numCache>
                <c:formatCode>General</c:formatCode>
                <c:ptCount val="15"/>
                <c:pt idx="0">
                  <c:v>6.5064583438222731E-2</c:v>
                </c:pt>
                <c:pt idx="1">
                  <c:v>5.3926714834633453E-2</c:v>
                </c:pt>
                <c:pt idx="2">
                  <c:v>-3.5754215944925311E-2</c:v>
                </c:pt>
                <c:pt idx="3">
                  <c:v>-7.5275571947731962E-2</c:v>
                </c:pt>
                <c:pt idx="4">
                  <c:v>-3.8060211348865905E-2</c:v>
                </c:pt>
                <c:pt idx="5">
                  <c:v>-7.4555131998001928E-2</c:v>
                </c:pt>
                <c:pt idx="6">
                  <c:v>-3.9087831475254804E-2</c:v>
                </c:pt>
                <c:pt idx="7">
                  <c:v>2.2379465241349875E-2</c:v>
                </c:pt>
                <c:pt idx="8">
                  <c:v>-7.5126100003431076E-2</c:v>
                </c:pt>
                <c:pt idx="9">
                  <c:v>-3.4814196290527719E-2</c:v>
                </c:pt>
                <c:pt idx="10">
                  <c:v>-3.754122632465199E-2</c:v>
                </c:pt>
                <c:pt idx="11">
                  <c:v>-7.5754311528851828E-2</c:v>
                </c:pt>
                <c:pt idx="12">
                  <c:v>-7.6403915980352594E-2</c:v>
                </c:pt>
                <c:pt idx="13">
                  <c:v>0.27100073530763646</c:v>
                </c:pt>
                <c:pt idx="14">
                  <c:v>-1.3947181623460092E-2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3C-48F1-8555-C5DF4F219B95}"/>
            </c:ext>
          </c:extLst>
        </c:ser>
        <c:ser>
          <c:idx val="1"/>
          <c:order val="1"/>
          <c:tx>
            <c:strRef>
              <c:f>'multiTimeline (68)'!$U$8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(68)'!$U$9:$U$23</c:f>
              <c:numCache>
                <c:formatCode>General</c:formatCode>
                <c:ptCount val="15"/>
                <c:pt idx="0">
                  <c:v>-3.3072318817774539E-2</c:v>
                </c:pt>
                <c:pt idx="1">
                  <c:v>-7.1023601720895835E-2</c:v>
                </c:pt>
                <c:pt idx="2">
                  <c:v>5.9112671584561197E-2</c:v>
                </c:pt>
                <c:pt idx="3">
                  <c:v>9.1076028988930302E-2</c:v>
                </c:pt>
                <c:pt idx="4">
                  <c:v>-7.2739671366538208E-2</c:v>
                </c:pt>
                <c:pt idx="5">
                  <c:v>-7.3330483033734156E-2</c:v>
                </c:pt>
                <c:pt idx="6">
                  <c:v>-7.3931082152815256E-2</c:v>
                </c:pt>
                <c:pt idx="7">
                  <c:v>-3.5966582426631803E-2</c:v>
                </c:pt>
                <c:pt idx="8">
                  <c:v>-4.0733151231621384E-2</c:v>
                </c:pt>
                <c:pt idx="9">
                  <c:v>8.9877240609746292E-2</c:v>
                </c:pt>
                <c:pt idx="10">
                  <c:v>6.7964083577573248E-2</c:v>
                </c:pt>
                <c:pt idx="11">
                  <c:v>-3.9495737677244978E-2</c:v>
                </c:pt>
                <c:pt idx="12">
                  <c:v>-4.1787385507323881E-2</c:v>
                </c:pt>
                <c:pt idx="13">
                  <c:v>-7.5880261343638539E-2</c:v>
                </c:pt>
                <c:pt idx="14">
                  <c:v>-7.6539269280031144E-2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3C-48F1-8555-C5DF4F219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1915584"/>
        <c:axId val="621913288"/>
      </c:lineChart>
      <c:catAx>
        <c:axId val="621915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913288"/>
        <c:crosses val="autoZero"/>
        <c:auto val="1"/>
        <c:lblAlgn val="ctr"/>
        <c:lblOffset val="100"/>
        <c:noMultiLvlLbl val="0"/>
      </c:catAx>
      <c:valAx>
        <c:axId val="621913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915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cases (6)'!$D$3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cases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(6)'!$D$4:$D$155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6F-4C7C-B8C5-1DEBBF86E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98361704"/>
        <c:axId val="498361376"/>
      </c:barChart>
      <c:lineChart>
        <c:grouping val="standard"/>
        <c:varyColors val="0"/>
        <c:ser>
          <c:idx val="0"/>
          <c:order val="0"/>
          <c:tx>
            <c:strRef>
              <c:f>'graph symptoms vs cases (6)'!$B$3</c:f>
              <c:strCache>
                <c:ptCount val="1"/>
                <c:pt idx="0">
                  <c:v>Fever: (Sikkim)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cases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(6)'!$B$4:$B$155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72</c:v>
                </c:pt>
                <c:pt idx="12">
                  <c:v>0</c:v>
                </c:pt>
                <c:pt idx="13">
                  <c:v>0</c:v>
                </c:pt>
                <c:pt idx="14">
                  <c:v>54</c:v>
                </c:pt>
                <c:pt idx="15">
                  <c:v>53</c:v>
                </c:pt>
                <c:pt idx="16">
                  <c:v>0</c:v>
                </c:pt>
                <c:pt idx="17">
                  <c:v>58</c:v>
                </c:pt>
                <c:pt idx="18">
                  <c:v>0</c:v>
                </c:pt>
                <c:pt idx="19">
                  <c:v>55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54</c:v>
                </c:pt>
                <c:pt idx="26">
                  <c:v>0</c:v>
                </c:pt>
                <c:pt idx="27">
                  <c:v>54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48</c:v>
                </c:pt>
                <c:pt idx="34">
                  <c:v>50</c:v>
                </c:pt>
                <c:pt idx="35">
                  <c:v>0</c:v>
                </c:pt>
                <c:pt idx="36">
                  <c:v>0</c:v>
                </c:pt>
                <c:pt idx="37">
                  <c:v>49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45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52</c:v>
                </c:pt>
                <c:pt idx="60">
                  <c:v>48</c:v>
                </c:pt>
                <c:pt idx="61">
                  <c:v>0</c:v>
                </c:pt>
                <c:pt idx="62">
                  <c:v>46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46</c:v>
                </c:pt>
                <c:pt idx="71">
                  <c:v>40</c:v>
                </c:pt>
                <c:pt idx="72">
                  <c:v>47</c:v>
                </c:pt>
                <c:pt idx="73">
                  <c:v>0</c:v>
                </c:pt>
                <c:pt idx="74">
                  <c:v>53</c:v>
                </c:pt>
                <c:pt idx="75">
                  <c:v>42</c:v>
                </c:pt>
                <c:pt idx="76">
                  <c:v>43</c:v>
                </c:pt>
                <c:pt idx="77">
                  <c:v>0</c:v>
                </c:pt>
                <c:pt idx="78">
                  <c:v>47</c:v>
                </c:pt>
                <c:pt idx="79">
                  <c:v>89</c:v>
                </c:pt>
                <c:pt idx="80">
                  <c:v>54</c:v>
                </c:pt>
                <c:pt idx="81">
                  <c:v>0</c:v>
                </c:pt>
                <c:pt idx="82">
                  <c:v>44</c:v>
                </c:pt>
                <c:pt idx="83">
                  <c:v>53</c:v>
                </c:pt>
                <c:pt idx="84">
                  <c:v>0</c:v>
                </c:pt>
                <c:pt idx="85">
                  <c:v>49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45</c:v>
                </c:pt>
                <c:pt idx="91">
                  <c:v>0</c:v>
                </c:pt>
                <c:pt idx="92">
                  <c:v>51</c:v>
                </c:pt>
                <c:pt idx="93">
                  <c:v>0</c:v>
                </c:pt>
                <c:pt idx="94">
                  <c:v>48</c:v>
                </c:pt>
                <c:pt idx="95">
                  <c:v>0</c:v>
                </c:pt>
                <c:pt idx="96">
                  <c:v>93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42</c:v>
                </c:pt>
                <c:pt idx="109">
                  <c:v>46</c:v>
                </c:pt>
                <c:pt idx="110">
                  <c:v>0</c:v>
                </c:pt>
                <c:pt idx="111">
                  <c:v>39</c:v>
                </c:pt>
                <c:pt idx="112">
                  <c:v>41</c:v>
                </c:pt>
                <c:pt idx="113">
                  <c:v>0</c:v>
                </c:pt>
                <c:pt idx="114">
                  <c:v>43</c:v>
                </c:pt>
                <c:pt idx="115">
                  <c:v>0</c:v>
                </c:pt>
                <c:pt idx="116">
                  <c:v>46</c:v>
                </c:pt>
                <c:pt idx="117">
                  <c:v>0</c:v>
                </c:pt>
                <c:pt idx="118">
                  <c:v>0</c:v>
                </c:pt>
                <c:pt idx="119">
                  <c:v>40</c:v>
                </c:pt>
                <c:pt idx="120">
                  <c:v>0</c:v>
                </c:pt>
                <c:pt idx="121">
                  <c:v>0</c:v>
                </c:pt>
                <c:pt idx="122">
                  <c:v>69</c:v>
                </c:pt>
                <c:pt idx="123">
                  <c:v>48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70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44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44</c:v>
                </c:pt>
                <c:pt idx="143">
                  <c:v>0</c:v>
                </c:pt>
                <c:pt idx="144">
                  <c:v>0</c:v>
                </c:pt>
                <c:pt idx="145">
                  <c:v>53</c:v>
                </c:pt>
                <c:pt idx="146">
                  <c:v>0</c:v>
                </c:pt>
                <c:pt idx="147">
                  <c:v>90</c:v>
                </c:pt>
                <c:pt idx="148">
                  <c:v>46</c:v>
                </c:pt>
                <c:pt idx="149">
                  <c:v>0</c:v>
                </c:pt>
                <c:pt idx="150">
                  <c:v>42</c:v>
                </c:pt>
                <c:pt idx="151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F-4C7C-B8C5-1DEBBF86EBE6}"/>
            </c:ext>
          </c:extLst>
        </c:ser>
        <c:ser>
          <c:idx val="1"/>
          <c:order val="1"/>
          <c:tx>
            <c:strRef>
              <c:f>'graph symptoms vs cases (6)'!$C$3</c:f>
              <c:strCache>
                <c:ptCount val="1"/>
                <c:pt idx="0">
                  <c:v>Cough: (Sikkim)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cases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(6)'!$C$4:$C$155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47</c:v>
                </c:pt>
                <c:pt idx="13">
                  <c:v>87</c:v>
                </c:pt>
                <c:pt idx="14">
                  <c:v>52</c:v>
                </c:pt>
                <c:pt idx="15">
                  <c:v>0</c:v>
                </c:pt>
                <c:pt idx="16">
                  <c:v>53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53</c:v>
                </c:pt>
                <c:pt idx="27">
                  <c:v>0</c:v>
                </c:pt>
                <c:pt idx="28">
                  <c:v>0</c:v>
                </c:pt>
                <c:pt idx="29">
                  <c:v>48</c:v>
                </c:pt>
                <c:pt idx="30">
                  <c:v>0</c:v>
                </c:pt>
                <c:pt idx="31">
                  <c:v>0</c:v>
                </c:pt>
                <c:pt idx="32">
                  <c:v>53</c:v>
                </c:pt>
                <c:pt idx="33">
                  <c:v>52</c:v>
                </c:pt>
                <c:pt idx="34">
                  <c:v>0</c:v>
                </c:pt>
                <c:pt idx="35">
                  <c:v>48</c:v>
                </c:pt>
                <c:pt idx="36">
                  <c:v>72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40</c:v>
                </c:pt>
                <c:pt idx="42">
                  <c:v>0</c:v>
                </c:pt>
                <c:pt idx="43">
                  <c:v>43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51</c:v>
                </c:pt>
                <c:pt idx="55">
                  <c:v>49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43</c:v>
                </c:pt>
                <c:pt idx="65">
                  <c:v>0</c:v>
                </c:pt>
                <c:pt idx="66">
                  <c:v>71</c:v>
                </c:pt>
                <c:pt idx="67">
                  <c:v>47</c:v>
                </c:pt>
                <c:pt idx="68">
                  <c:v>0</c:v>
                </c:pt>
                <c:pt idx="69">
                  <c:v>57</c:v>
                </c:pt>
                <c:pt idx="70">
                  <c:v>92</c:v>
                </c:pt>
                <c:pt idx="71">
                  <c:v>0</c:v>
                </c:pt>
                <c:pt idx="72">
                  <c:v>48</c:v>
                </c:pt>
                <c:pt idx="73">
                  <c:v>0</c:v>
                </c:pt>
                <c:pt idx="74">
                  <c:v>50</c:v>
                </c:pt>
                <c:pt idx="75">
                  <c:v>0</c:v>
                </c:pt>
                <c:pt idx="76">
                  <c:v>44</c:v>
                </c:pt>
                <c:pt idx="77">
                  <c:v>0</c:v>
                </c:pt>
                <c:pt idx="78">
                  <c:v>47</c:v>
                </c:pt>
                <c:pt idx="79">
                  <c:v>0</c:v>
                </c:pt>
                <c:pt idx="80">
                  <c:v>54</c:v>
                </c:pt>
                <c:pt idx="81">
                  <c:v>0</c:v>
                </c:pt>
                <c:pt idx="82">
                  <c:v>0</c:v>
                </c:pt>
                <c:pt idx="83">
                  <c:v>49</c:v>
                </c:pt>
                <c:pt idx="84">
                  <c:v>52</c:v>
                </c:pt>
                <c:pt idx="85">
                  <c:v>49</c:v>
                </c:pt>
                <c:pt idx="86">
                  <c:v>0</c:v>
                </c:pt>
                <c:pt idx="87">
                  <c:v>0</c:v>
                </c:pt>
                <c:pt idx="88">
                  <c:v>49</c:v>
                </c:pt>
                <c:pt idx="89">
                  <c:v>95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49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47</c:v>
                </c:pt>
                <c:pt idx="100">
                  <c:v>54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41</c:v>
                </c:pt>
                <c:pt idx="107">
                  <c:v>43</c:v>
                </c:pt>
                <c:pt idx="108">
                  <c:v>0</c:v>
                </c:pt>
                <c:pt idx="109">
                  <c:v>0</c:v>
                </c:pt>
                <c:pt idx="110">
                  <c:v>41</c:v>
                </c:pt>
                <c:pt idx="111">
                  <c:v>46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45</c:v>
                </c:pt>
                <c:pt idx="119">
                  <c:v>40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46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50</c:v>
                </c:pt>
                <c:pt idx="138">
                  <c:v>0</c:v>
                </c:pt>
                <c:pt idx="139">
                  <c:v>42</c:v>
                </c:pt>
                <c:pt idx="140">
                  <c:v>0</c:v>
                </c:pt>
                <c:pt idx="141">
                  <c:v>42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F-4C7C-B8C5-1DEBBF86E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365312"/>
        <c:axId val="498362688"/>
      </c:lineChart>
      <c:dateAx>
        <c:axId val="49836531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8362688"/>
        <c:crosses val="autoZero"/>
        <c:auto val="1"/>
        <c:lblOffset val="100"/>
        <c:baseTimeUnit val="days"/>
      </c:dateAx>
      <c:valAx>
        <c:axId val="498362688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8365312"/>
        <c:crosses val="autoZero"/>
        <c:crossBetween val="between"/>
      </c:valAx>
      <c:valAx>
        <c:axId val="498361376"/>
        <c:scaling>
          <c:orientation val="minMax"/>
          <c:max val="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8361704"/>
        <c:crosses val="max"/>
        <c:crossBetween val="between"/>
        <c:majorUnit val="1"/>
      </c:valAx>
      <c:dateAx>
        <c:axId val="49836170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4983613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tests (6)'!$D$3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tests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(6)'!$D$4:$D$155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14962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4101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4110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E-4E5F-9907-A11FF783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4217528"/>
        <c:axId val="574209000"/>
      </c:barChart>
      <c:lineChart>
        <c:grouping val="standard"/>
        <c:varyColors val="0"/>
        <c:ser>
          <c:idx val="0"/>
          <c:order val="0"/>
          <c:tx>
            <c:strRef>
              <c:f>'graph symptoms vs tests (6)'!$B$3</c:f>
              <c:strCache>
                <c:ptCount val="1"/>
                <c:pt idx="0">
                  <c:v>Fever: (Sikkim)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(6)'!$B$4:$B$155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72</c:v>
                </c:pt>
                <c:pt idx="12">
                  <c:v>0</c:v>
                </c:pt>
                <c:pt idx="13">
                  <c:v>0</c:v>
                </c:pt>
                <c:pt idx="14">
                  <c:v>54</c:v>
                </c:pt>
                <c:pt idx="15">
                  <c:v>53</c:v>
                </c:pt>
                <c:pt idx="16">
                  <c:v>0</c:v>
                </c:pt>
                <c:pt idx="17">
                  <c:v>58</c:v>
                </c:pt>
                <c:pt idx="18">
                  <c:v>0</c:v>
                </c:pt>
                <c:pt idx="19">
                  <c:v>55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54</c:v>
                </c:pt>
                <c:pt idx="26">
                  <c:v>0</c:v>
                </c:pt>
                <c:pt idx="27">
                  <c:v>54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48</c:v>
                </c:pt>
                <c:pt idx="34">
                  <c:v>50</c:v>
                </c:pt>
                <c:pt idx="35">
                  <c:v>0</c:v>
                </c:pt>
                <c:pt idx="36">
                  <c:v>0</c:v>
                </c:pt>
                <c:pt idx="37">
                  <c:v>49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45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52</c:v>
                </c:pt>
                <c:pt idx="60">
                  <c:v>48</c:v>
                </c:pt>
                <c:pt idx="61">
                  <c:v>0</c:v>
                </c:pt>
                <c:pt idx="62">
                  <c:v>46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46</c:v>
                </c:pt>
                <c:pt idx="71">
                  <c:v>40</c:v>
                </c:pt>
                <c:pt idx="72">
                  <c:v>47</c:v>
                </c:pt>
                <c:pt idx="73">
                  <c:v>0</c:v>
                </c:pt>
                <c:pt idx="74">
                  <c:v>53</c:v>
                </c:pt>
                <c:pt idx="75">
                  <c:v>42</c:v>
                </c:pt>
                <c:pt idx="76">
                  <c:v>43</c:v>
                </c:pt>
                <c:pt idx="77">
                  <c:v>0</c:v>
                </c:pt>
                <c:pt idx="78">
                  <c:v>47</c:v>
                </c:pt>
                <c:pt idx="79">
                  <c:v>89</c:v>
                </c:pt>
                <c:pt idx="80">
                  <c:v>54</c:v>
                </c:pt>
                <c:pt idx="81">
                  <c:v>0</c:v>
                </c:pt>
                <c:pt idx="82">
                  <c:v>44</c:v>
                </c:pt>
                <c:pt idx="83">
                  <c:v>53</c:v>
                </c:pt>
                <c:pt idx="84">
                  <c:v>0</c:v>
                </c:pt>
                <c:pt idx="85">
                  <c:v>49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45</c:v>
                </c:pt>
                <c:pt idx="91">
                  <c:v>0</c:v>
                </c:pt>
                <c:pt idx="92">
                  <c:v>51</c:v>
                </c:pt>
                <c:pt idx="93">
                  <c:v>0</c:v>
                </c:pt>
                <c:pt idx="94">
                  <c:v>48</c:v>
                </c:pt>
                <c:pt idx="95">
                  <c:v>0</c:v>
                </c:pt>
                <c:pt idx="96">
                  <c:v>93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42</c:v>
                </c:pt>
                <c:pt idx="109">
                  <c:v>46</c:v>
                </c:pt>
                <c:pt idx="110">
                  <c:v>0</c:v>
                </c:pt>
                <c:pt idx="111">
                  <c:v>39</c:v>
                </c:pt>
                <c:pt idx="112">
                  <c:v>41</c:v>
                </c:pt>
                <c:pt idx="113">
                  <c:v>0</c:v>
                </c:pt>
                <c:pt idx="114">
                  <c:v>43</c:v>
                </c:pt>
                <c:pt idx="115">
                  <c:v>0</c:v>
                </c:pt>
                <c:pt idx="116">
                  <c:v>46</c:v>
                </c:pt>
                <c:pt idx="117">
                  <c:v>0</c:v>
                </c:pt>
                <c:pt idx="118">
                  <c:v>0</c:v>
                </c:pt>
                <c:pt idx="119">
                  <c:v>40</c:v>
                </c:pt>
                <c:pt idx="120">
                  <c:v>0</c:v>
                </c:pt>
                <c:pt idx="121">
                  <c:v>0</c:v>
                </c:pt>
                <c:pt idx="122">
                  <c:v>69</c:v>
                </c:pt>
                <c:pt idx="123">
                  <c:v>48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70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44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44</c:v>
                </c:pt>
                <c:pt idx="143">
                  <c:v>0</c:v>
                </c:pt>
                <c:pt idx="144">
                  <c:v>0</c:v>
                </c:pt>
                <c:pt idx="145">
                  <c:v>53</c:v>
                </c:pt>
                <c:pt idx="146">
                  <c:v>0</c:v>
                </c:pt>
                <c:pt idx="147">
                  <c:v>90</c:v>
                </c:pt>
                <c:pt idx="148">
                  <c:v>46</c:v>
                </c:pt>
                <c:pt idx="149">
                  <c:v>0</c:v>
                </c:pt>
                <c:pt idx="150">
                  <c:v>42</c:v>
                </c:pt>
                <c:pt idx="151">
                  <c:v>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E-4E5F-9907-A11FF7830C89}"/>
            </c:ext>
          </c:extLst>
        </c:ser>
        <c:ser>
          <c:idx val="1"/>
          <c:order val="1"/>
          <c:tx>
            <c:strRef>
              <c:f>'graph symptoms vs tests (6)'!$C$3</c:f>
              <c:strCache>
                <c:ptCount val="1"/>
                <c:pt idx="0">
                  <c:v>Cough: (Sikkim)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(6)'!$C$4:$C$155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100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47</c:v>
                </c:pt>
                <c:pt idx="13">
                  <c:v>87</c:v>
                </c:pt>
                <c:pt idx="14">
                  <c:v>52</c:v>
                </c:pt>
                <c:pt idx="15">
                  <c:v>0</c:v>
                </c:pt>
                <c:pt idx="16">
                  <c:v>53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53</c:v>
                </c:pt>
                <c:pt idx="27">
                  <c:v>0</c:v>
                </c:pt>
                <c:pt idx="28">
                  <c:v>0</c:v>
                </c:pt>
                <c:pt idx="29">
                  <c:v>48</c:v>
                </c:pt>
                <c:pt idx="30">
                  <c:v>0</c:v>
                </c:pt>
                <c:pt idx="31">
                  <c:v>0</c:v>
                </c:pt>
                <c:pt idx="32">
                  <c:v>53</c:v>
                </c:pt>
                <c:pt idx="33">
                  <c:v>52</c:v>
                </c:pt>
                <c:pt idx="34">
                  <c:v>0</c:v>
                </c:pt>
                <c:pt idx="35">
                  <c:v>48</c:v>
                </c:pt>
                <c:pt idx="36">
                  <c:v>72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40</c:v>
                </c:pt>
                <c:pt idx="42">
                  <c:v>0</c:v>
                </c:pt>
                <c:pt idx="43">
                  <c:v>43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51</c:v>
                </c:pt>
                <c:pt idx="55">
                  <c:v>49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43</c:v>
                </c:pt>
                <c:pt idx="65">
                  <c:v>0</c:v>
                </c:pt>
                <c:pt idx="66">
                  <c:v>71</c:v>
                </c:pt>
                <c:pt idx="67">
                  <c:v>47</c:v>
                </c:pt>
                <c:pt idx="68">
                  <c:v>0</c:v>
                </c:pt>
                <c:pt idx="69">
                  <c:v>57</c:v>
                </c:pt>
                <c:pt idx="70">
                  <c:v>92</c:v>
                </c:pt>
                <c:pt idx="71">
                  <c:v>0</c:v>
                </c:pt>
                <c:pt idx="72">
                  <c:v>48</c:v>
                </c:pt>
                <c:pt idx="73">
                  <c:v>0</c:v>
                </c:pt>
                <c:pt idx="74">
                  <c:v>50</c:v>
                </c:pt>
                <c:pt idx="75">
                  <c:v>0</c:v>
                </c:pt>
                <c:pt idx="76">
                  <c:v>44</c:v>
                </c:pt>
                <c:pt idx="77">
                  <c:v>0</c:v>
                </c:pt>
                <c:pt idx="78">
                  <c:v>47</c:v>
                </c:pt>
                <c:pt idx="79">
                  <c:v>0</c:v>
                </c:pt>
                <c:pt idx="80">
                  <c:v>54</c:v>
                </c:pt>
                <c:pt idx="81">
                  <c:v>0</c:v>
                </c:pt>
                <c:pt idx="82">
                  <c:v>0</c:v>
                </c:pt>
                <c:pt idx="83">
                  <c:v>49</c:v>
                </c:pt>
                <c:pt idx="84">
                  <c:v>52</c:v>
                </c:pt>
                <c:pt idx="85">
                  <c:v>49</c:v>
                </c:pt>
                <c:pt idx="86">
                  <c:v>0</c:v>
                </c:pt>
                <c:pt idx="87">
                  <c:v>0</c:v>
                </c:pt>
                <c:pt idx="88">
                  <c:v>49</c:v>
                </c:pt>
                <c:pt idx="89">
                  <c:v>95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49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47</c:v>
                </c:pt>
                <c:pt idx="100">
                  <c:v>54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41</c:v>
                </c:pt>
                <c:pt idx="107">
                  <c:v>43</c:v>
                </c:pt>
                <c:pt idx="108">
                  <c:v>0</c:v>
                </c:pt>
                <c:pt idx="109">
                  <c:v>0</c:v>
                </c:pt>
                <c:pt idx="110">
                  <c:v>41</c:v>
                </c:pt>
                <c:pt idx="111">
                  <c:v>46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45</c:v>
                </c:pt>
                <c:pt idx="119">
                  <c:v>40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46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50</c:v>
                </c:pt>
                <c:pt idx="138">
                  <c:v>0</c:v>
                </c:pt>
                <c:pt idx="139">
                  <c:v>42</c:v>
                </c:pt>
                <c:pt idx="140">
                  <c:v>0</c:v>
                </c:pt>
                <c:pt idx="141">
                  <c:v>42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BE-4E5F-9907-A11FF7830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4206048"/>
        <c:axId val="574211624"/>
      </c:lineChart>
      <c:dateAx>
        <c:axId val="57420604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211624"/>
        <c:crosses val="autoZero"/>
        <c:auto val="1"/>
        <c:lblOffset val="100"/>
        <c:baseTimeUnit val="days"/>
      </c:dateAx>
      <c:valAx>
        <c:axId val="57421162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206048"/>
        <c:crosses val="autoZero"/>
        <c:crossBetween val="between"/>
      </c:valAx>
      <c:valAx>
        <c:axId val="5742090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4217528"/>
        <c:crosses val="max"/>
        <c:crossBetween val="between"/>
      </c:valAx>
      <c:dateAx>
        <c:axId val="574217528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7420900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(69)'!$O$9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(69)'!$O$10:$O$24</c:f>
              <c:numCache>
                <c:formatCode>General</c:formatCode>
                <c:ptCount val="15"/>
                <c:pt idx="0">
                  <c:v>-0.13351799906131492</c:v>
                </c:pt>
                <c:pt idx="1">
                  <c:v>-0.16888895600469264</c:v>
                </c:pt>
                <c:pt idx="2">
                  <c:v>-0.18998131800624901</c:v>
                </c:pt>
                <c:pt idx="3">
                  <c:v>-0.18094234318377331</c:v>
                </c:pt>
                <c:pt idx="4">
                  <c:v>-0.18271386179381036</c:v>
                </c:pt>
                <c:pt idx="5">
                  <c:v>-0.20215528269938224</c:v>
                </c:pt>
                <c:pt idx="6">
                  <c:v>-0.21606047957203303</c:v>
                </c:pt>
                <c:pt idx="7">
                  <c:v>-0.23025761859470298</c:v>
                </c:pt>
                <c:pt idx="8">
                  <c:v>-0.23329485159043312</c:v>
                </c:pt>
                <c:pt idx="9">
                  <c:v>-0.2368704788672818</c:v>
                </c:pt>
                <c:pt idx="10">
                  <c:v>-0.23792800206188183</c:v>
                </c:pt>
                <c:pt idx="11">
                  <c:v>-0.23931509662501133</c:v>
                </c:pt>
                <c:pt idx="12">
                  <c:v>-0.26230486815651571</c:v>
                </c:pt>
                <c:pt idx="13">
                  <c:v>-0.30417710893231992</c:v>
                </c:pt>
                <c:pt idx="14">
                  <c:v>-0.288152520534245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E-4704-9806-C8317B5CA5BD}"/>
            </c:ext>
          </c:extLst>
        </c:ser>
        <c:ser>
          <c:idx val="1"/>
          <c:order val="1"/>
          <c:tx>
            <c:strRef>
              <c:f>'multiTimeline (69)'!$P$9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(69)'!$P$10:$P$24</c:f>
              <c:numCache>
                <c:formatCode>General</c:formatCode>
                <c:ptCount val="15"/>
                <c:pt idx="0">
                  <c:v>-0.56200187476125862</c:v>
                </c:pt>
                <c:pt idx="1">
                  <c:v>-0.57007028627427159</c:v>
                </c:pt>
                <c:pt idx="2">
                  <c:v>-0.56264435735389262</c:v>
                </c:pt>
                <c:pt idx="3">
                  <c:v>-0.57647016741233637</c:v>
                </c:pt>
                <c:pt idx="4">
                  <c:v>-0.58710833597601519</c:v>
                </c:pt>
                <c:pt idx="5">
                  <c:v>-0.57864967433330528</c:v>
                </c:pt>
                <c:pt idx="6">
                  <c:v>-0.57071275967165835</c:v>
                </c:pt>
                <c:pt idx="7">
                  <c:v>-0.56391620086295779</c:v>
                </c:pt>
                <c:pt idx="8">
                  <c:v>-0.56232723533263018</c:v>
                </c:pt>
                <c:pt idx="9">
                  <c:v>-0.54554470920732712</c:v>
                </c:pt>
                <c:pt idx="10">
                  <c:v>-0.55673031866178868</c:v>
                </c:pt>
                <c:pt idx="11">
                  <c:v>-0.53545410584376563</c:v>
                </c:pt>
                <c:pt idx="12">
                  <c:v>-0.56016242536987204</c:v>
                </c:pt>
                <c:pt idx="13">
                  <c:v>-0.55415769532279757</c:v>
                </c:pt>
                <c:pt idx="14">
                  <c:v>-0.54367417175608723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4E-4704-9806-C8317B5CA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428992"/>
        <c:axId val="603434240"/>
      </c:lineChart>
      <c:catAx>
        <c:axId val="6034289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434240"/>
        <c:crosses val="autoZero"/>
        <c:auto val="1"/>
        <c:lblAlgn val="ctr"/>
        <c:lblOffset val="100"/>
        <c:noMultiLvlLbl val="0"/>
      </c:catAx>
      <c:valAx>
        <c:axId val="603434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428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vs cases (2)'!$F$3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703C3"/>
            </a:solidFill>
            <a:ln>
              <a:noFill/>
            </a:ln>
            <a:effectLst/>
          </c:spPr>
          <c:invertIfNegative val="0"/>
          <c:cat>
            <c:numRef>
              <c:f>'graph corona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(2)'!$F$4:$F$155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D-4B34-BE2A-C78F842E3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5840128"/>
        <c:axId val="95838592"/>
      </c:barChart>
      <c:lineChart>
        <c:grouping val="standard"/>
        <c:varyColors val="0"/>
        <c:ser>
          <c:idx val="0"/>
          <c:order val="0"/>
          <c:tx>
            <c:strRef>
              <c:f>'graph corona vs cases (2)'!$B$3</c:f>
              <c:strCache>
                <c:ptCount val="1"/>
                <c:pt idx="0">
                  <c:v>Coronavirus: (Daman and Diu)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(2)'!$B$4:$B$155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14</c:v>
                </c:pt>
                <c:pt idx="28">
                  <c:v>5</c:v>
                </c:pt>
                <c:pt idx="29">
                  <c:v>11</c:v>
                </c:pt>
                <c:pt idx="30">
                  <c:v>9</c:v>
                </c:pt>
                <c:pt idx="31">
                  <c:v>6</c:v>
                </c:pt>
                <c:pt idx="32">
                  <c:v>6</c:v>
                </c:pt>
                <c:pt idx="33">
                  <c:v>7</c:v>
                </c:pt>
                <c:pt idx="34">
                  <c:v>11</c:v>
                </c:pt>
                <c:pt idx="35">
                  <c:v>7</c:v>
                </c:pt>
                <c:pt idx="36">
                  <c:v>8</c:v>
                </c:pt>
                <c:pt idx="37">
                  <c:v>5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5</c:v>
                </c:pt>
                <c:pt idx="42">
                  <c:v>5</c:v>
                </c:pt>
                <c:pt idx="43">
                  <c:v>10</c:v>
                </c:pt>
                <c:pt idx="44">
                  <c:v>5</c:v>
                </c:pt>
                <c:pt idx="45">
                  <c:v>5</c:v>
                </c:pt>
                <c:pt idx="46">
                  <c:v>6</c:v>
                </c:pt>
                <c:pt idx="47">
                  <c:v>0</c:v>
                </c:pt>
                <c:pt idx="48">
                  <c:v>5</c:v>
                </c:pt>
                <c:pt idx="49">
                  <c:v>0</c:v>
                </c:pt>
                <c:pt idx="50">
                  <c:v>5</c:v>
                </c:pt>
                <c:pt idx="51">
                  <c:v>6</c:v>
                </c:pt>
                <c:pt idx="52">
                  <c:v>5</c:v>
                </c:pt>
                <c:pt idx="53">
                  <c:v>0</c:v>
                </c:pt>
                <c:pt idx="54">
                  <c:v>0</c:v>
                </c:pt>
                <c:pt idx="55">
                  <c:v>5</c:v>
                </c:pt>
                <c:pt idx="56">
                  <c:v>0</c:v>
                </c:pt>
                <c:pt idx="57">
                  <c:v>8</c:v>
                </c:pt>
                <c:pt idx="58">
                  <c:v>6</c:v>
                </c:pt>
                <c:pt idx="59">
                  <c:v>11</c:v>
                </c:pt>
                <c:pt idx="60">
                  <c:v>0</c:v>
                </c:pt>
                <c:pt idx="61">
                  <c:v>5</c:v>
                </c:pt>
                <c:pt idx="62">
                  <c:v>6</c:v>
                </c:pt>
                <c:pt idx="63">
                  <c:v>18</c:v>
                </c:pt>
                <c:pt idx="64">
                  <c:v>12</c:v>
                </c:pt>
                <c:pt idx="65">
                  <c:v>17</c:v>
                </c:pt>
                <c:pt idx="66">
                  <c:v>11</c:v>
                </c:pt>
                <c:pt idx="67">
                  <c:v>5</c:v>
                </c:pt>
                <c:pt idx="68">
                  <c:v>19</c:v>
                </c:pt>
                <c:pt idx="69">
                  <c:v>21</c:v>
                </c:pt>
                <c:pt idx="70">
                  <c:v>9</c:v>
                </c:pt>
                <c:pt idx="71">
                  <c:v>14</c:v>
                </c:pt>
                <c:pt idx="72">
                  <c:v>30</c:v>
                </c:pt>
                <c:pt idx="73">
                  <c:v>31</c:v>
                </c:pt>
                <c:pt idx="74">
                  <c:v>20</c:v>
                </c:pt>
                <c:pt idx="75">
                  <c:v>26</c:v>
                </c:pt>
                <c:pt idx="76">
                  <c:v>17</c:v>
                </c:pt>
                <c:pt idx="77">
                  <c:v>24</c:v>
                </c:pt>
                <c:pt idx="78">
                  <c:v>61</c:v>
                </c:pt>
                <c:pt idx="79">
                  <c:v>48</c:v>
                </c:pt>
                <c:pt idx="80">
                  <c:v>75</c:v>
                </c:pt>
                <c:pt idx="81">
                  <c:v>77</c:v>
                </c:pt>
                <c:pt idx="82">
                  <c:v>79</c:v>
                </c:pt>
                <c:pt idx="83">
                  <c:v>62</c:v>
                </c:pt>
                <c:pt idx="84">
                  <c:v>79</c:v>
                </c:pt>
                <c:pt idx="85">
                  <c:v>61</c:v>
                </c:pt>
                <c:pt idx="86">
                  <c:v>77</c:v>
                </c:pt>
                <c:pt idx="87">
                  <c:v>100</c:v>
                </c:pt>
                <c:pt idx="88">
                  <c:v>64</c:v>
                </c:pt>
                <c:pt idx="89">
                  <c:v>77</c:v>
                </c:pt>
                <c:pt idx="90">
                  <c:v>56</c:v>
                </c:pt>
                <c:pt idx="91">
                  <c:v>54</c:v>
                </c:pt>
                <c:pt idx="92">
                  <c:v>50</c:v>
                </c:pt>
                <c:pt idx="93">
                  <c:v>50</c:v>
                </c:pt>
                <c:pt idx="94">
                  <c:v>65</c:v>
                </c:pt>
                <c:pt idx="95">
                  <c:v>54</c:v>
                </c:pt>
                <c:pt idx="96">
                  <c:v>44</c:v>
                </c:pt>
                <c:pt idx="97">
                  <c:v>62</c:v>
                </c:pt>
                <c:pt idx="98">
                  <c:v>29</c:v>
                </c:pt>
                <c:pt idx="99">
                  <c:v>33</c:v>
                </c:pt>
                <c:pt idx="100">
                  <c:v>62</c:v>
                </c:pt>
                <c:pt idx="101">
                  <c:v>31</c:v>
                </c:pt>
                <c:pt idx="102">
                  <c:v>49</c:v>
                </c:pt>
                <c:pt idx="103">
                  <c:v>53</c:v>
                </c:pt>
                <c:pt idx="104">
                  <c:v>35</c:v>
                </c:pt>
                <c:pt idx="105">
                  <c:v>28</c:v>
                </c:pt>
                <c:pt idx="106">
                  <c:v>45</c:v>
                </c:pt>
                <c:pt idx="107">
                  <c:v>39</c:v>
                </c:pt>
                <c:pt idx="108">
                  <c:v>34</c:v>
                </c:pt>
                <c:pt idx="109">
                  <c:v>50</c:v>
                </c:pt>
                <c:pt idx="110">
                  <c:v>41</c:v>
                </c:pt>
                <c:pt idx="111">
                  <c:v>44</c:v>
                </c:pt>
                <c:pt idx="112">
                  <c:v>24</c:v>
                </c:pt>
                <c:pt idx="113">
                  <c:v>42</c:v>
                </c:pt>
                <c:pt idx="114">
                  <c:v>45</c:v>
                </c:pt>
                <c:pt idx="115">
                  <c:v>30</c:v>
                </c:pt>
                <c:pt idx="116">
                  <c:v>27</c:v>
                </c:pt>
                <c:pt idx="117">
                  <c:v>29</c:v>
                </c:pt>
                <c:pt idx="118">
                  <c:v>25</c:v>
                </c:pt>
                <c:pt idx="119">
                  <c:v>27</c:v>
                </c:pt>
                <c:pt idx="120">
                  <c:v>13</c:v>
                </c:pt>
                <c:pt idx="121">
                  <c:v>30</c:v>
                </c:pt>
                <c:pt idx="122">
                  <c:v>18</c:v>
                </c:pt>
                <c:pt idx="123">
                  <c:v>36</c:v>
                </c:pt>
                <c:pt idx="124">
                  <c:v>22</c:v>
                </c:pt>
                <c:pt idx="125">
                  <c:v>16</c:v>
                </c:pt>
                <c:pt idx="126">
                  <c:v>14</c:v>
                </c:pt>
                <c:pt idx="127">
                  <c:v>20</c:v>
                </c:pt>
                <c:pt idx="128">
                  <c:v>28</c:v>
                </c:pt>
                <c:pt idx="129">
                  <c:v>24</c:v>
                </c:pt>
                <c:pt idx="130">
                  <c:v>28</c:v>
                </c:pt>
                <c:pt idx="131">
                  <c:v>31</c:v>
                </c:pt>
                <c:pt idx="132">
                  <c:v>24</c:v>
                </c:pt>
                <c:pt idx="133">
                  <c:v>24</c:v>
                </c:pt>
                <c:pt idx="134">
                  <c:v>20</c:v>
                </c:pt>
                <c:pt idx="135">
                  <c:v>10</c:v>
                </c:pt>
                <c:pt idx="136">
                  <c:v>13</c:v>
                </c:pt>
                <c:pt idx="137">
                  <c:v>17</c:v>
                </c:pt>
                <c:pt idx="138">
                  <c:v>18</c:v>
                </c:pt>
                <c:pt idx="139">
                  <c:v>22</c:v>
                </c:pt>
                <c:pt idx="140">
                  <c:v>16</c:v>
                </c:pt>
                <c:pt idx="141">
                  <c:v>11</c:v>
                </c:pt>
                <c:pt idx="142">
                  <c:v>9</c:v>
                </c:pt>
                <c:pt idx="143">
                  <c:v>6</c:v>
                </c:pt>
                <c:pt idx="144">
                  <c:v>12</c:v>
                </c:pt>
                <c:pt idx="145">
                  <c:v>12</c:v>
                </c:pt>
                <c:pt idx="146">
                  <c:v>14</c:v>
                </c:pt>
                <c:pt idx="147">
                  <c:v>13</c:v>
                </c:pt>
                <c:pt idx="148">
                  <c:v>22</c:v>
                </c:pt>
                <c:pt idx="149">
                  <c:v>7</c:v>
                </c:pt>
                <c:pt idx="150">
                  <c:v>9</c:v>
                </c:pt>
                <c:pt idx="1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DD-4B34-BE2A-C78F842E3FDD}"/>
            </c:ext>
          </c:extLst>
        </c:ser>
        <c:ser>
          <c:idx val="1"/>
          <c:order val="1"/>
          <c:tx>
            <c:strRef>
              <c:f>'graph corona vs cases (2)'!$C$3</c:f>
              <c:strCache>
                <c:ptCount val="1"/>
                <c:pt idx="0">
                  <c:v>Corona: (Daman and Diu)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(2)'!$C$4:$C$155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9</c:v>
                </c:pt>
                <c:pt idx="28">
                  <c:v>0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7</c:v>
                </c:pt>
                <c:pt idx="33">
                  <c:v>5</c:v>
                </c:pt>
                <c:pt idx="34">
                  <c:v>5</c:v>
                </c:pt>
                <c:pt idx="35">
                  <c:v>0</c:v>
                </c:pt>
                <c:pt idx="36">
                  <c:v>5</c:v>
                </c:pt>
                <c:pt idx="37">
                  <c:v>5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6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</c:v>
                </c:pt>
                <c:pt idx="51">
                  <c:v>0</c:v>
                </c:pt>
                <c:pt idx="52">
                  <c:v>0</c:v>
                </c:pt>
                <c:pt idx="53">
                  <c:v>6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6</c:v>
                </c:pt>
                <c:pt idx="59">
                  <c:v>0</c:v>
                </c:pt>
                <c:pt idx="60">
                  <c:v>0</c:v>
                </c:pt>
                <c:pt idx="61">
                  <c:v>5</c:v>
                </c:pt>
                <c:pt idx="62">
                  <c:v>12</c:v>
                </c:pt>
                <c:pt idx="63">
                  <c:v>10</c:v>
                </c:pt>
                <c:pt idx="64">
                  <c:v>7</c:v>
                </c:pt>
                <c:pt idx="65">
                  <c:v>7</c:v>
                </c:pt>
                <c:pt idx="66">
                  <c:v>6</c:v>
                </c:pt>
                <c:pt idx="67">
                  <c:v>6</c:v>
                </c:pt>
                <c:pt idx="68">
                  <c:v>9</c:v>
                </c:pt>
                <c:pt idx="69">
                  <c:v>7</c:v>
                </c:pt>
                <c:pt idx="70">
                  <c:v>0</c:v>
                </c:pt>
                <c:pt idx="71">
                  <c:v>12</c:v>
                </c:pt>
                <c:pt idx="72">
                  <c:v>16</c:v>
                </c:pt>
                <c:pt idx="73">
                  <c:v>22</c:v>
                </c:pt>
                <c:pt idx="74">
                  <c:v>14</c:v>
                </c:pt>
                <c:pt idx="75">
                  <c:v>14</c:v>
                </c:pt>
                <c:pt idx="76">
                  <c:v>10</c:v>
                </c:pt>
                <c:pt idx="77">
                  <c:v>21</c:v>
                </c:pt>
                <c:pt idx="78">
                  <c:v>18</c:v>
                </c:pt>
                <c:pt idx="79">
                  <c:v>34</c:v>
                </c:pt>
                <c:pt idx="80">
                  <c:v>56</c:v>
                </c:pt>
                <c:pt idx="81">
                  <c:v>52</c:v>
                </c:pt>
                <c:pt idx="82">
                  <c:v>79</c:v>
                </c:pt>
                <c:pt idx="83">
                  <c:v>52</c:v>
                </c:pt>
                <c:pt idx="84">
                  <c:v>57</c:v>
                </c:pt>
                <c:pt idx="85">
                  <c:v>46</c:v>
                </c:pt>
                <c:pt idx="86">
                  <c:v>59</c:v>
                </c:pt>
                <c:pt idx="87">
                  <c:v>48</c:v>
                </c:pt>
                <c:pt idx="88">
                  <c:v>50</c:v>
                </c:pt>
                <c:pt idx="89">
                  <c:v>36</c:v>
                </c:pt>
                <c:pt idx="90">
                  <c:v>31</c:v>
                </c:pt>
                <c:pt idx="91">
                  <c:v>33</c:v>
                </c:pt>
                <c:pt idx="92">
                  <c:v>42</c:v>
                </c:pt>
                <c:pt idx="93">
                  <c:v>44</c:v>
                </c:pt>
                <c:pt idx="94">
                  <c:v>36</c:v>
                </c:pt>
                <c:pt idx="95">
                  <c:v>25</c:v>
                </c:pt>
                <c:pt idx="96">
                  <c:v>30</c:v>
                </c:pt>
                <c:pt idx="97">
                  <c:v>38</c:v>
                </c:pt>
                <c:pt idx="98">
                  <c:v>19</c:v>
                </c:pt>
                <c:pt idx="99">
                  <c:v>23</c:v>
                </c:pt>
                <c:pt idx="100">
                  <c:v>26</c:v>
                </c:pt>
                <c:pt idx="101">
                  <c:v>33</c:v>
                </c:pt>
                <c:pt idx="102">
                  <c:v>33</c:v>
                </c:pt>
                <c:pt idx="103">
                  <c:v>21</c:v>
                </c:pt>
                <c:pt idx="104">
                  <c:v>28</c:v>
                </c:pt>
                <c:pt idx="105">
                  <c:v>22</c:v>
                </c:pt>
                <c:pt idx="106">
                  <c:v>22</c:v>
                </c:pt>
                <c:pt idx="107">
                  <c:v>31</c:v>
                </c:pt>
                <c:pt idx="108">
                  <c:v>39</c:v>
                </c:pt>
                <c:pt idx="109">
                  <c:v>33</c:v>
                </c:pt>
                <c:pt idx="110">
                  <c:v>29</c:v>
                </c:pt>
                <c:pt idx="111">
                  <c:v>38</c:v>
                </c:pt>
                <c:pt idx="112">
                  <c:v>34</c:v>
                </c:pt>
                <c:pt idx="113">
                  <c:v>24</c:v>
                </c:pt>
                <c:pt idx="114">
                  <c:v>27</c:v>
                </c:pt>
                <c:pt idx="115">
                  <c:v>16</c:v>
                </c:pt>
                <c:pt idx="116">
                  <c:v>15</c:v>
                </c:pt>
                <c:pt idx="117">
                  <c:v>10</c:v>
                </c:pt>
                <c:pt idx="118">
                  <c:v>18</c:v>
                </c:pt>
                <c:pt idx="119">
                  <c:v>27</c:v>
                </c:pt>
                <c:pt idx="120">
                  <c:v>17</c:v>
                </c:pt>
                <c:pt idx="121">
                  <c:v>20</c:v>
                </c:pt>
                <c:pt idx="122">
                  <c:v>20</c:v>
                </c:pt>
                <c:pt idx="123">
                  <c:v>26</c:v>
                </c:pt>
                <c:pt idx="124">
                  <c:v>19</c:v>
                </c:pt>
                <c:pt idx="125">
                  <c:v>20</c:v>
                </c:pt>
                <c:pt idx="126">
                  <c:v>26</c:v>
                </c:pt>
                <c:pt idx="127">
                  <c:v>18</c:v>
                </c:pt>
                <c:pt idx="128">
                  <c:v>25</c:v>
                </c:pt>
                <c:pt idx="129">
                  <c:v>24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14</c:v>
                </c:pt>
                <c:pt idx="134">
                  <c:v>18</c:v>
                </c:pt>
                <c:pt idx="135">
                  <c:v>17</c:v>
                </c:pt>
                <c:pt idx="136">
                  <c:v>11</c:v>
                </c:pt>
                <c:pt idx="137">
                  <c:v>17</c:v>
                </c:pt>
                <c:pt idx="138">
                  <c:v>20</c:v>
                </c:pt>
                <c:pt idx="139">
                  <c:v>43</c:v>
                </c:pt>
                <c:pt idx="140">
                  <c:v>17</c:v>
                </c:pt>
                <c:pt idx="141">
                  <c:v>19</c:v>
                </c:pt>
                <c:pt idx="142">
                  <c:v>19</c:v>
                </c:pt>
                <c:pt idx="143">
                  <c:v>31</c:v>
                </c:pt>
                <c:pt idx="144">
                  <c:v>19</c:v>
                </c:pt>
                <c:pt idx="145">
                  <c:v>14</c:v>
                </c:pt>
                <c:pt idx="146">
                  <c:v>13</c:v>
                </c:pt>
                <c:pt idx="147">
                  <c:v>9</c:v>
                </c:pt>
                <c:pt idx="148">
                  <c:v>13</c:v>
                </c:pt>
                <c:pt idx="149">
                  <c:v>20</c:v>
                </c:pt>
                <c:pt idx="150">
                  <c:v>7</c:v>
                </c:pt>
                <c:pt idx="15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DD-4B34-BE2A-C78F842E3FDD}"/>
            </c:ext>
          </c:extLst>
        </c:ser>
        <c:ser>
          <c:idx val="2"/>
          <c:order val="2"/>
          <c:tx>
            <c:strRef>
              <c:f>'graph corona vs cases (2)'!$D$3</c:f>
              <c:strCache>
                <c:ptCount val="1"/>
                <c:pt idx="0">
                  <c:v>Covid 19: (Daman and Diu)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(2)'!$D$4:$D$155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</c:v>
                </c:pt>
                <c:pt idx="73">
                  <c:v>0</c:v>
                </c:pt>
                <c:pt idx="74">
                  <c:v>9</c:v>
                </c:pt>
                <c:pt idx="75">
                  <c:v>5</c:v>
                </c:pt>
                <c:pt idx="76">
                  <c:v>0</c:v>
                </c:pt>
                <c:pt idx="77">
                  <c:v>5</c:v>
                </c:pt>
                <c:pt idx="78">
                  <c:v>0</c:v>
                </c:pt>
                <c:pt idx="79">
                  <c:v>5</c:v>
                </c:pt>
                <c:pt idx="80">
                  <c:v>16</c:v>
                </c:pt>
                <c:pt idx="81">
                  <c:v>6</c:v>
                </c:pt>
                <c:pt idx="82">
                  <c:v>8</c:v>
                </c:pt>
                <c:pt idx="83">
                  <c:v>11</c:v>
                </c:pt>
                <c:pt idx="84">
                  <c:v>6</c:v>
                </c:pt>
                <c:pt idx="85">
                  <c:v>8</c:v>
                </c:pt>
                <c:pt idx="86">
                  <c:v>9</c:v>
                </c:pt>
                <c:pt idx="87">
                  <c:v>17</c:v>
                </c:pt>
                <c:pt idx="88">
                  <c:v>13</c:v>
                </c:pt>
                <c:pt idx="89">
                  <c:v>14</c:v>
                </c:pt>
                <c:pt idx="90">
                  <c:v>10</c:v>
                </c:pt>
                <c:pt idx="91">
                  <c:v>19</c:v>
                </c:pt>
                <c:pt idx="92">
                  <c:v>13</c:v>
                </c:pt>
                <c:pt idx="93">
                  <c:v>7</c:v>
                </c:pt>
                <c:pt idx="94">
                  <c:v>8</c:v>
                </c:pt>
                <c:pt idx="95">
                  <c:v>10</c:v>
                </c:pt>
                <c:pt idx="96">
                  <c:v>15</c:v>
                </c:pt>
                <c:pt idx="97">
                  <c:v>12</c:v>
                </c:pt>
                <c:pt idx="98">
                  <c:v>11</c:v>
                </c:pt>
                <c:pt idx="99">
                  <c:v>14</c:v>
                </c:pt>
                <c:pt idx="100">
                  <c:v>9</c:v>
                </c:pt>
                <c:pt idx="101">
                  <c:v>12</c:v>
                </c:pt>
                <c:pt idx="102">
                  <c:v>21</c:v>
                </c:pt>
                <c:pt idx="103">
                  <c:v>9</c:v>
                </c:pt>
                <c:pt idx="104">
                  <c:v>9</c:v>
                </c:pt>
                <c:pt idx="105">
                  <c:v>14</c:v>
                </c:pt>
                <c:pt idx="106">
                  <c:v>9</c:v>
                </c:pt>
                <c:pt idx="107">
                  <c:v>12</c:v>
                </c:pt>
                <c:pt idx="108">
                  <c:v>10</c:v>
                </c:pt>
                <c:pt idx="109">
                  <c:v>8</c:v>
                </c:pt>
                <c:pt idx="110">
                  <c:v>17</c:v>
                </c:pt>
                <c:pt idx="111">
                  <c:v>21</c:v>
                </c:pt>
                <c:pt idx="112">
                  <c:v>11</c:v>
                </c:pt>
                <c:pt idx="113">
                  <c:v>13</c:v>
                </c:pt>
                <c:pt idx="114">
                  <c:v>18</c:v>
                </c:pt>
                <c:pt idx="115">
                  <c:v>19</c:v>
                </c:pt>
                <c:pt idx="116">
                  <c:v>6</c:v>
                </c:pt>
                <c:pt idx="117">
                  <c:v>21</c:v>
                </c:pt>
                <c:pt idx="118">
                  <c:v>18</c:v>
                </c:pt>
                <c:pt idx="119">
                  <c:v>14</c:v>
                </c:pt>
                <c:pt idx="120">
                  <c:v>14</c:v>
                </c:pt>
                <c:pt idx="121">
                  <c:v>11</c:v>
                </c:pt>
                <c:pt idx="122">
                  <c:v>14</c:v>
                </c:pt>
                <c:pt idx="123">
                  <c:v>17</c:v>
                </c:pt>
                <c:pt idx="124">
                  <c:v>8</c:v>
                </c:pt>
                <c:pt idx="125">
                  <c:v>16</c:v>
                </c:pt>
                <c:pt idx="126">
                  <c:v>11</c:v>
                </c:pt>
                <c:pt idx="127">
                  <c:v>8</c:v>
                </c:pt>
                <c:pt idx="128">
                  <c:v>12</c:v>
                </c:pt>
                <c:pt idx="129">
                  <c:v>6</c:v>
                </c:pt>
                <c:pt idx="130">
                  <c:v>10</c:v>
                </c:pt>
                <c:pt idx="131">
                  <c:v>5</c:v>
                </c:pt>
                <c:pt idx="132">
                  <c:v>9</c:v>
                </c:pt>
                <c:pt idx="133">
                  <c:v>8</c:v>
                </c:pt>
                <c:pt idx="134">
                  <c:v>16</c:v>
                </c:pt>
                <c:pt idx="135">
                  <c:v>14</c:v>
                </c:pt>
                <c:pt idx="136">
                  <c:v>11</c:v>
                </c:pt>
                <c:pt idx="137">
                  <c:v>19</c:v>
                </c:pt>
                <c:pt idx="138">
                  <c:v>14</c:v>
                </c:pt>
                <c:pt idx="139">
                  <c:v>15</c:v>
                </c:pt>
                <c:pt idx="140">
                  <c:v>10</c:v>
                </c:pt>
                <c:pt idx="141">
                  <c:v>7</c:v>
                </c:pt>
                <c:pt idx="142">
                  <c:v>9</c:v>
                </c:pt>
                <c:pt idx="143">
                  <c:v>13</c:v>
                </c:pt>
                <c:pt idx="144">
                  <c:v>17</c:v>
                </c:pt>
                <c:pt idx="145">
                  <c:v>9</c:v>
                </c:pt>
                <c:pt idx="146">
                  <c:v>19</c:v>
                </c:pt>
                <c:pt idx="147">
                  <c:v>5</c:v>
                </c:pt>
                <c:pt idx="148">
                  <c:v>7</c:v>
                </c:pt>
                <c:pt idx="149">
                  <c:v>14</c:v>
                </c:pt>
                <c:pt idx="150">
                  <c:v>8</c:v>
                </c:pt>
                <c:pt idx="15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DD-4B34-BE2A-C78F842E3FDD}"/>
            </c:ext>
          </c:extLst>
        </c:ser>
        <c:ser>
          <c:idx val="3"/>
          <c:order val="3"/>
          <c:tx>
            <c:strRef>
              <c:f>'graph corona vs cases (2)'!$E$3</c:f>
              <c:strCache>
                <c:ptCount val="1"/>
                <c:pt idx="0">
                  <c:v>Covid: (Daman and Diu)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(2)'!$E$4:$E$155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</c:v>
                </c:pt>
                <c:pt idx="73">
                  <c:v>0</c:v>
                </c:pt>
                <c:pt idx="74">
                  <c:v>9</c:v>
                </c:pt>
                <c:pt idx="75">
                  <c:v>5</c:v>
                </c:pt>
                <c:pt idx="76">
                  <c:v>0</c:v>
                </c:pt>
                <c:pt idx="77">
                  <c:v>5</c:v>
                </c:pt>
                <c:pt idx="78">
                  <c:v>0</c:v>
                </c:pt>
                <c:pt idx="79">
                  <c:v>9</c:v>
                </c:pt>
                <c:pt idx="80">
                  <c:v>16</c:v>
                </c:pt>
                <c:pt idx="81">
                  <c:v>9</c:v>
                </c:pt>
                <c:pt idx="82">
                  <c:v>12</c:v>
                </c:pt>
                <c:pt idx="83">
                  <c:v>16</c:v>
                </c:pt>
                <c:pt idx="84">
                  <c:v>10</c:v>
                </c:pt>
                <c:pt idx="85">
                  <c:v>9</c:v>
                </c:pt>
                <c:pt idx="86">
                  <c:v>13</c:v>
                </c:pt>
                <c:pt idx="87">
                  <c:v>20</c:v>
                </c:pt>
                <c:pt idx="88">
                  <c:v>13</c:v>
                </c:pt>
                <c:pt idx="89">
                  <c:v>16</c:v>
                </c:pt>
                <c:pt idx="90">
                  <c:v>12</c:v>
                </c:pt>
                <c:pt idx="91">
                  <c:v>21</c:v>
                </c:pt>
                <c:pt idx="92">
                  <c:v>13</c:v>
                </c:pt>
                <c:pt idx="93">
                  <c:v>7</c:v>
                </c:pt>
                <c:pt idx="94">
                  <c:v>17</c:v>
                </c:pt>
                <c:pt idx="95">
                  <c:v>12</c:v>
                </c:pt>
                <c:pt idx="96">
                  <c:v>15</c:v>
                </c:pt>
                <c:pt idx="97">
                  <c:v>17</c:v>
                </c:pt>
                <c:pt idx="98">
                  <c:v>9</c:v>
                </c:pt>
                <c:pt idx="99">
                  <c:v>14</c:v>
                </c:pt>
                <c:pt idx="100">
                  <c:v>14</c:v>
                </c:pt>
                <c:pt idx="101">
                  <c:v>12</c:v>
                </c:pt>
                <c:pt idx="102">
                  <c:v>23</c:v>
                </c:pt>
                <c:pt idx="103">
                  <c:v>9</c:v>
                </c:pt>
                <c:pt idx="104">
                  <c:v>9</c:v>
                </c:pt>
                <c:pt idx="105">
                  <c:v>16</c:v>
                </c:pt>
                <c:pt idx="106">
                  <c:v>11</c:v>
                </c:pt>
                <c:pt idx="107">
                  <c:v>12</c:v>
                </c:pt>
                <c:pt idx="108">
                  <c:v>7</c:v>
                </c:pt>
                <c:pt idx="109">
                  <c:v>10</c:v>
                </c:pt>
                <c:pt idx="110">
                  <c:v>20</c:v>
                </c:pt>
                <c:pt idx="111">
                  <c:v>21</c:v>
                </c:pt>
                <c:pt idx="112">
                  <c:v>15</c:v>
                </c:pt>
                <c:pt idx="113">
                  <c:v>16</c:v>
                </c:pt>
                <c:pt idx="114">
                  <c:v>16</c:v>
                </c:pt>
                <c:pt idx="115">
                  <c:v>28</c:v>
                </c:pt>
                <c:pt idx="116">
                  <c:v>6</c:v>
                </c:pt>
                <c:pt idx="117">
                  <c:v>20</c:v>
                </c:pt>
                <c:pt idx="118">
                  <c:v>20</c:v>
                </c:pt>
                <c:pt idx="119">
                  <c:v>14</c:v>
                </c:pt>
                <c:pt idx="120">
                  <c:v>20</c:v>
                </c:pt>
                <c:pt idx="121">
                  <c:v>11</c:v>
                </c:pt>
                <c:pt idx="122">
                  <c:v>18</c:v>
                </c:pt>
                <c:pt idx="123">
                  <c:v>19</c:v>
                </c:pt>
                <c:pt idx="124">
                  <c:v>10</c:v>
                </c:pt>
                <c:pt idx="125">
                  <c:v>20</c:v>
                </c:pt>
                <c:pt idx="126">
                  <c:v>15</c:v>
                </c:pt>
                <c:pt idx="127">
                  <c:v>10</c:v>
                </c:pt>
                <c:pt idx="128">
                  <c:v>15</c:v>
                </c:pt>
                <c:pt idx="129">
                  <c:v>6</c:v>
                </c:pt>
                <c:pt idx="130">
                  <c:v>10</c:v>
                </c:pt>
                <c:pt idx="131">
                  <c:v>8</c:v>
                </c:pt>
                <c:pt idx="132">
                  <c:v>11</c:v>
                </c:pt>
                <c:pt idx="133">
                  <c:v>12</c:v>
                </c:pt>
                <c:pt idx="134">
                  <c:v>16</c:v>
                </c:pt>
                <c:pt idx="135">
                  <c:v>15</c:v>
                </c:pt>
                <c:pt idx="136">
                  <c:v>13</c:v>
                </c:pt>
                <c:pt idx="137">
                  <c:v>21</c:v>
                </c:pt>
                <c:pt idx="138">
                  <c:v>14</c:v>
                </c:pt>
                <c:pt idx="139">
                  <c:v>12</c:v>
                </c:pt>
                <c:pt idx="140">
                  <c:v>14</c:v>
                </c:pt>
                <c:pt idx="141">
                  <c:v>7</c:v>
                </c:pt>
                <c:pt idx="142">
                  <c:v>12</c:v>
                </c:pt>
                <c:pt idx="143">
                  <c:v>16</c:v>
                </c:pt>
                <c:pt idx="144">
                  <c:v>19</c:v>
                </c:pt>
                <c:pt idx="145">
                  <c:v>9</c:v>
                </c:pt>
                <c:pt idx="146">
                  <c:v>22</c:v>
                </c:pt>
                <c:pt idx="147">
                  <c:v>5</c:v>
                </c:pt>
                <c:pt idx="148">
                  <c:v>7</c:v>
                </c:pt>
                <c:pt idx="149">
                  <c:v>14</c:v>
                </c:pt>
                <c:pt idx="150">
                  <c:v>7</c:v>
                </c:pt>
                <c:pt idx="15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DD-4B34-BE2A-C78F842E3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822976"/>
        <c:axId val="95824512"/>
      </c:lineChart>
      <c:dateAx>
        <c:axId val="9582297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824512"/>
        <c:crosses val="autoZero"/>
        <c:auto val="1"/>
        <c:lblOffset val="100"/>
        <c:baseTimeUnit val="days"/>
      </c:dateAx>
      <c:valAx>
        <c:axId val="9582451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822976"/>
        <c:crosses val="autoZero"/>
        <c:crossBetween val="between"/>
      </c:valAx>
      <c:valAx>
        <c:axId val="958385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703C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840128"/>
        <c:crosses val="max"/>
        <c:crossBetween val="between"/>
      </c:valAx>
      <c:dateAx>
        <c:axId val="95840128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95838592"/>
        <c:crosses val="autoZero"/>
        <c:auto val="1"/>
        <c:lblOffset val="100"/>
        <c:baseTimeUnit val="days"/>
      </c:date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(69)'!$T$9</c:f>
              <c:strCache>
                <c:ptCount val="1"/>
                <c:pt idx="0">
                  <c:v>Fever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(69)'!$T$10:$T$24</c:f>
              <c:numCache>
                <c:formatCode>General</c:formatCode>
                <c:ptCount val="15"/>
                <c:pt idx="0">
                  <c:v>-0.29313568542269741</c:v>
                </c:pt>
                <c:pt idx="1">
                  <c:v>-0.30461371161383094</c:v>
                </c:pt>
                <c:pt idx="2">
                  <c:v>-0.33586151628914451</c:v>
                </c:pt>
                <c:pt idx="3">
                  <c:v>-0.3391427936002458</c:v>
                </c:pt>
                <c:pt idx="4">
                  <c:v>-0.34369246973401302</c:v>
                </c:pt>
                <c:pt idx="5">
                  <c:v>-0.3593770195221947</c:v>
                </c:pt>
                <c:pt idx="6">
                  <c:v>-0.35282644442440281</c:v>
                </c:pt>
                <c:pt idx="7">
                  <c:v>-0.37169063335110764</c:v>
                </c:pt>
                <c:pt idx="8">
                  <c:v>-0.39052955804038303</c:v>
                </c:pt>
                <c:pt idx="9">
                  <c:v>-0.38802166503230817</c:v>
                </c:pt>
                <c:pt idx="10">
                  <c:v>-0.39166967472144892</c:v>
                </c:pt>
                <c:pt idx="11">
                  <c:v>-0.38313123611384658</c:v>
                </c:pt>
                <c:pt idx="12">
                  <c:v>-0.39524947033366381</c:v>
                </c:pt>
                <c:pt idx="13">
                  <c:v>-0.41662054009384836</c:v>
                </c:pt>
                <c:pt idx="14">
                  <c:v>-0.4120471611799974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6E-411C-9F5B-4F72A26E0DF9}"/>
            </c:ext>
          </c:extLst>
        </c:ser>
        <c:ser>
          <c:idx val="1"/>
          <c:order val="1"/>
          <c:tx>
            <c:strRef>
              <c:f>'multiTimeline (69)'!$U$9</c:f>
              <c:strCache>
                <c:ptCount val="1"/>
                <c:pt idx="0">
                  <c:v>Cough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(69)'!$U$10:$U$24</c:f>
              <c:numCache>
                <c:formatCode>General</c:formatCode>
                <c:ptCount val="15"/>
                <c:pt idx="0">
                  <c:v>-0.66577201704734046</c:v>
                </c:pt>
                <c:pt idx="1">
                  <c:v>-0.66882829095857987</c:v>
                </c:pt>
                <c:pt idx="2">
                  <c:v>-0.66888321205159718</c:v>
                </c:pt>
                <c:pt idx="3">
                  <c:v>-0.66842424035044423</c:v>
                </c:pt>
                <c:pt idx="4">
                  <c:v>-0.66527561247210354</c:v>
                </c:pt>
                <c:pt idx="5">
                  <c:v>-0.66042339681947426</c:v>
                </c:pt>
                <c:pt idx="6">
                  <c:v>-0.66499990169993428</c:v>
                </c:pt>
                <c:pt idx="7">
                  <c:v>-0.64842186958350589</c:v>
                </c:pt>
                <c:pt idx="8">
                  <c:v>-0.64232677237957181</c:v>
                </c:pt>
                <c:pt idx="9">
                  <c:v>-0.62105667211617266</c:v>
                </c:pt>
                <c:pt idx="10">
                  <c:v>-0.62564190265898134</c:v>
                </c:pt>
                <c:pt idx="11">
                  <c:v>-0.60407433318196546</c:v>
                </c:pt>
                <c:pt idx="12">
                  <c:v>-0.60438851070331912</c:v>
                </c:pt>
                <c:pt idx="13">
                  <c:v>-0.58810029167885236</c:v>
                </c:pt>
                <c:pt idx="14">
                  <c:v>-0.57588800016901887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6E-411C-9F5B-4F72A26E0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3380120"/>
        <c:axId val="603383072"/>
      </c:lineChart>
      <c:catAx>
        <c:axId val="603380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383072"/>
        <c:crosses val="autoZero"/>
        <c:auto val="1"/>
        <c:lblAlgn val="ctr"/>
        <c:lblOffset val="100"/>
        <c:noMultiLvlLbl val="0"/>
      </c:catAx>
      <c:valAx>
        <c:axId val="60338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380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cases (7)'!$D$3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cases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(7)'!$D$4:$D$155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6</c:v>
                </c:pt>
                <c:pt idx="84">
                  <c:v>8</c:v>
                </c:pt>
                <c:pt idx="85">
                  <c:v>3</c:v>
                </c:pt>
                <c:pt idx="86">
                  <c:v>9</c:v>
                </c:pt>
                <c:pt idx="87">
                  <c:v>4</c:v>
                </c:pt>
                <c:pt idx="88">
                  <c:v>8</c:v>
                </c:pt>
                <c:pt idx="89">
                  <c:v>17</c:v>
                </c:pt>
                <c:pt idx="90">
                  <c:v>57</c:v>
                </c:pt>
                <c:pt idx="91">
                  <c:v>110</c:v>
                </c:pt>
                <c:pt idx="92">
                  <c:v>75</c:v>
                </c:pt>
                <c:pt idx="93">
                  <c:v>102</c:v>
                </c:pt>
                <c:pt idx="94">
                  <c:v>74</c:v>
                </c:pt>
                <c:pt idx="95">
                  <c:v>86</c:v>
                </c:pt>
                <c:pt idx="96">
                  <c:v>50</c:v>
                </c:pt>
                <c:pt idx="97">
                  <c:v>69</c:v>
                </c:pt>
                <c:pt idx="98">
                  <c:v>48</c:v>
                </c:pt>
                <c:pt idx="99">
                  <c:v>96</c:v>
                </c:pt>
                <c:pt idx="100">
                  <c:v>77</c:v>
                </c:pt>
                <c:pt idx="101">
                  <c:v>58</c:v>
                </c:pt>
                <c:pt idx="102">
                  <c:v>106</c:v>
                </c:pt>
                <c:pt idx="103">
                  <c:v>98</c:v>
                </c:pt>
                <c:pt idx="104">
                  <c:v>31</c:v>
                </c:pt>
                <c:pt idx="105">
                  <c:v>38</c:v>
                </c:pt>
                <c:pt idx="106">
                  <c:v>25</c:v>
                </c:pt>
                <c:pt idx="107">
                  <c:v>56</c:v>
                </c:pt>
                <c:pt idx="108">
                  <c:v>49</c:v>
                </c:pt>
                <c:pt idx="109">
                  <c:v>105</c:v>
                </c:pt>
                <c:pt idx="110">
                  <c:v>43</c:v>
                </c:pt>
                <c:pt idx="111">
                  <c:v>76</c:v>
                </c:pt>
                <c:pt idx="112">
                  <c:v>33</c:v>
                </c:pt>
                <c:pt idx="113">
                  <c:v>54</c:v>
                </c:pt>
                <c:pt idx="114">
                  <c:v>72</c:v>
                </c:pt>
                <c:pt idx="115">
                  <c:v>66</c:v>
                </c:pt>
                <c:pt idx="116">
                  <c:v>64</c:v>
                </c:pt>
                <c:pt idx="117">
                  <c:v>52</c:v>
                </c:pt>
                <c:pt idx="118">
                  <c:v>121</c:v>
                </c:pt>
                <c:pt idx="119">
                  <c:v>104</c:v>
                </c:pt>
                <c:pt idx="120">
                  <c:v>161</c:v>
                </c:pt>
                <c:pt idx="121">
                  <c:v>203</c:v>
                </c:pt>
                <c:pt idx="122">
                  <c:v>231</c:v>
                </c:pt>
                <c:pt idx="123">
                  <c:v>266</c:v>
                </c:pt>
                <c:pt idx="124">
                  <c:v>527</c:v>
                </c:pt>
                <c:pt idx="125">
                  <c:v>508</c:v>
                </c:pt>
                <c:pt idx="126">
                  <c:v>771</c:v>
                </c:pt>
                <c:pt idx="127">
                  <c:v>580</c:v>
                </c:pt>
                <c:pt idx="128">
                  <c:v>600</c:v>
                </c:pt>
                <c:pt idx="129">
                  <c:v>526</c:v>
                </c:pt>
                <c:pt idx="130">
                  <c:v>669</c:v>
                </c:pt>
                <c:pt idx="131">
                  <c:v>798</c:v>
                </c:pt>
                <c:pt idx="132">
                  <c:v>716</c:v>
                </c:pt>
                <c:pt idx="133">
                  <c:v>509</c:v>
                </c:pt>
                <c:pt idx="134">
                  <c:v>447</c:v>
                </c:pt>
                <c:pt idx="135">
                  <c:v>434</c:v>
                </c:pt>
                <c:pt idx="136">
                  <c:v>477</c:v>
                </c:pt>
                <c:pt idx="137">
                  <c:v>639</c:v>
                </c:pt>
                <c:pt idx="138">
                  <c:v>536</c:v>
                </c:pt>
                <c:pt idx="139">
                  <c:v>688</c:v>
                </c:pt>
                <c:pt idx="140">
                  <c:v>743</c:v>
                </c:pt>
                <c:pt idx="141">
                  <c:v>776</c:v>
                </c:pt>
                <c:pt idx="142">
                  <c:v>786</c:v>
                </c:pt>
                <c:pt idx="143">
                  <c:v>759</c:v>
                </c:pt>
                <c:pt idx="144">
                  <c:v>765</c:v>
                </c:pt>
                <c:pt idx="145">
                  <c:v>805</c:v>
                </c:pt>
                <c:pt idx="146">
                  <c:v>646</c:v>
                </c:pt>
                <c:pt idx="147">
                  <c:v>817</c:v>
                </c:pt>
                <c:pt idx="148">
                  <c:v>827</c:v>
                </c:pt>
                <c:pt idx="149">
                  <c:v>874</c:v>
                </c:pt>
                <c:pt idx="150">
                  <c:v>938</c:v>
                </c:pt>
                <c:pt idx="151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A-4CFF-8DBF-56B32723E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82705880"/>
        <c:axId val="582703912"/>
      </c:barChart>
      <c:lineChart>
        <c:grouping val="standard"/>
        <c:varyColors val="0"/>
        <c:ser>
          <c:idx val="0"/>
          <c:order val="0"/>
          <c:tx>
            <c:strRef>
              <c:f>'graph symptoms vs cases (7)'!$B$3</c:f>
              <c:strCache>
                <c:ptCount val="1"/>
                <c:pt idx="0">
                  <c:v>Fever: (Tamil Nadu)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cases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(7)'!$B$4:$B$155</c:f>
              <c:numCache>
                <c:formatCode>General</c:formatCode>
                <c:ptCount val="152"/>
                <c:pt idx="0">
                  <c:v>34</c:v>
                </c:pt>
                <c:pt idx="1">
                  <c:v>29</c:v>
                </c:pt>
                <c:pt idx="2">
                  <c:v>49</c:v>
                </c:pt>
                <c:pt idx="3">
                  <c:v>37</c:v>
                </c:pt>
                <c:pt idx="4">
                  <c:v>48</c:v>
                </c:pt>
                <c:pt idx="5">
                  <c:v>33</c:v>
                </c:pt>
                <c:pt idx="6">
                  <c:v>38</c:v>
                </c:pt>
                <c:pt idx="7">
                  <c:v>38</c:v>
                </c:pt>
                <c:pt idx="8">
                  <c:v>40</c:v>
                </c:pt>
                <c:pt idx="9">
                  <c:v>33</c:v>
                </c:pt>
                <c:pt idx="10">
                  <c:v>43</c:v>
                </c:pt>
                <c:pt idx="11">
                  <c:v>28</c:v>
                </c:pt>
                <c:pt idx="12">
                  <c:v>43</c:v>
                </c:pt>
                <c:pt idx="13">
                  <c:v>38</c:v>
                </c:pt>
                <c:pt idx="14">
                  <c:v>32</c:v>
                </c:pt>
                <c:pt idx="15">
                  <c:v>43</c:v>
                </c:pt>
                <c:pt idx="16">
                  <c:v>34</c:v>
                </c:pt>
                <c:pt idx="17">
                  <c:v>31</c:v>
                </c:pt>
                <c:pt idx="18">
                  <c:v>42</c:v>
                </c:pt>
                <c:pt idx="19">
                  <c:v>37</c:v>
                </c:pt>
                <c:pt idx="20">
                  <c:v>38</c:v>
                </c:pt>
                <c:pt idx="21">
                  <c:v>46</c:v>
                </c:pt>
                <c:pt idx="22">
                  <c:v>43</c:v>
                </c:pt>
                <c:pt idx="23">
                  <c:v>41</c:v>
                </c:pt>
                <c:pt idx="24">
                  <c:v>47</c:v>
                </c:pt>
                <c:pt idx="25">
                  <c:v>43</c:v>
                </c:pt>
                <c:pt idx="26">
                  <c:v>48</c:v>
                </c:pt>
                <c:pt idx="27">
                  <c:v>53</c:v>
                </c:pt>
                <c:pt idx="28">
                  <c:v>47</c:v>
                </c:pt>
                <c:pt idx="29">
                  <c:v>37</c:v>
                </c:pt>
                <c:pt idx="30">
                  <c:v>39</c:v>
                </c:pt>
                <c:pt idx="31">
                  <c:v>32</c:v>
                </c:pt>
                <c:pt idx="32">
                  <c:v>34</c:v>
                </c:pt>
                <c:pt idx="33">
                  <c:v>50</c:v>
                </c:pt>
                <c:pt idx="34">
                  <c:v>44</c:v>
                </c:pt>
                <c:pt idx="35">
                  <c:v>35</c:v>
                </c:pt>
                <c:pt idx="36">
                  <c:v>32</c:v>
                </c:pt>
                <c:pt idx="37">
                  <c:v>28</c:v>
                </c:pt>
                <c:pt idx="38">
                  <c:v>40</c:v>
                </c:pt>
                <c:pt idx="39">
                  <c:v>49</c:v>
                </c:pt>
                <c:pt idx="40">
                  <c:v>52</c:v>
                </c:pt>
                <c:pt idx="41">
                  <c:v>34</c:v>
                </c:pt>
                <c:pt idx="42">
                  <c:v>39</c:v>
                </c:pt>
                <c:pt idx="43">
                  <c:v>34</c:v>
                </c:pt>
                <c:pt idx="44">
                  <c:v>29</c:v>
                </c:pt>
                <c:pt idx="45">
                  <c:v>50</c:v>
                </c:pt>
                <c:pt idx="46">
                  <c:v>61</c:v>
                </c:pt>
                <c:pt idx="47">
                  <c:v>52</c:v>
                </c:pt>
                <c:pt idx="48">
                  <c:v>56</c:v>
                </c:pt>
                <c:pt idx="49">
                  <c:v>39</c:v>
                </c:pt>
                <c:pt idx="50">
                  <c:v>36</c:v>
                </c:pt>
                <c:pt idx="51">
                  <c:v>38</c:v>
                </c:pt>
                <c:pt idx="52">
                  <c:v>42</c:v>
                </c:pt>
                <c:pt idx="53">
                  <c:v>43</c:v>
                </c:pt>
                <c:pt idx="54">
                  <c:v>41</c:v>
                </c:pt>
                <c:pt idx="55">
                  <c:v>32</c:v>
                </c:pt>
                <c:pt idx="56">
                  <c:v>46</c:v>
                </c:pt>
                <c:pt idx="57">
                  <c:v>41</c:v>
                </c:pt>
                <c:pt idx="58">
                  <c:v>36</c:v>
                </c:pt>
                <c:pt idx="59">
                  <c:v>36</c:v>
                </c:pt>
                <c:pt idx="60">
                  <c:v>40</c:v>
                </c:pt>
                <c:pt idx="61">
                  <c:v>42</c:v>
                </c:pt>
                <c:pt idx="62">
                  <c:v>35</c:v>
                </c:pt>
                <c:pt idx="63">
                  <c:v>42</c:v>
                </c:pt>
                <c:pt idx="64">
                  <c:v>42</c:v>
                </c:pt>
                <c:pt idx="65">
                  <c:v>38</c:v>
                </c:pt>
                <c:pt idx="66">
                  <c:v>41</c:v>
                </c:pt>
                <c:pt idx="67">
                  <c:v>31</c:v>
                </c:pt>
                <c:pt idx="68">
                  <c:v>52</c:v>
                </c:pt>
                <c:pt idx="69">
                  <c:v>43</c:v>
                </c:pt>
                <c:pt idx="70">
                  <c:v>52</c:v>
                </c:pt>
                <c:pt idx="71">
                  <c:v>41</c:v>
                </c:pt>
                <c:pt idx="72">
                  <c:v>52</c:v>
                </c:pt>
                <c:pt idx="73">
                  <c:v>60</c:v>
                </c:pt>
                <c:pt idx="74">
                  <c:v>51</c:v>
                </c:pt>
                <c:pt idx="75">
                  <c:v>65</c:v>
                </c:pt>
                <c:pt idx="76">
                  <c:v>68</c:v>
                </c:pt>
                <c:pt idx="77">
                  <c:v>72</c:v>
                </c:pt>
                <c:pt idx="78">
                  <c:v>61</c:v>
                </c:pt>
                <c:pt idx="79">
                  <c:v>79</c:v>
                </c:pt>
                <c:pt idx="80">
                  <c:v>79</c:v>
                </c:pt>
                <c:pt idx="81">
                  <c:v>62</c:v>
                </c:pt>
                <c:pt idx="82">
                  <c:v>90</c:v>
                </c:pt>
                <c:pt idx="83">
                  <c:v>81</c:v>
                </c:pt>
                <c:pt idx="84">
                  <c:v>82</c:v>
                </c:pt>
                <c:pt idx="85">
                  <c:v>69</c:v>
                </c:pt>
                <c:pt idx="86">
                  <c:v>72</c:v>
                </c:pt>
                <c:pt idx="87">
                  <c:v>74</c:v>
                </c:pt>
                <c:pt idx="88">
                  <c:v>59</c:v>
                </c:pt>
                <c:pt idx="89">
                  <c:v>54</c:v>
                </c:pt>
                <c:pt idx="90">
                  <c:v>38</c:v>
                </c:pt>
                <c:pt idx="91">
                  <c:v>43</c:v>
                </c:pt>
                <c:pt idx="92">
                  <c:v>54</c:v>
                </c:pt>
                <c:pt idx="93">
                  <c:v>40</c:v>
                </c:pt>
                <c:pt idx="94">
                  <c:v>28</c:v>
                </c:pt>
                <c:pt idx="95">
                  <c:v>33</c:v>
                </c:pt>
                <c:pt idx="96">
                  <c:v>34</c:v>
                </c:pt>
                <c:pt idx="97">
                  <c:v>41</c:v>
                </c:pt>
                <c:pt idx="98">
                  <c:v>44</c:v>
                </c:pt>
                <c:pt idx="99">
                  <c:v>23</c:v>
                </c:pt>
                <c:pt idx="100">
                  <c:v>42</c:v>
                </c:pt>
                <c:pt idx="101">
                  <c:v>38</c:v>
                </c:pt>
                <c:pt idx="102">
                  <c:v>27</c:v>
                </c:pt>
                <c:pt idx="103">
                  <c:v>44</c:v>
                </c:pt>
                <c:pt idx="104">
                  <c:v>35</c:v>
                </c:pt>
                <c:pt idx="105">
                  <c:v>41</c:v>
                </c:pt>
                <c:pt idx="106">
                  <c:v>33</c:v>
                </c:pt>
                <c:pt idx="107">
                  <c:v>21</c:v>
                </c:pt>
                <c:pt idx="108">
                  <c:v>25</c:v>
                </c:pt>
                <c:pt idx="109">
                  <c:v>28</c:v>
                </c:pt>
                <c:pt idx="110">
                  <c:v>28</c:v>
                </c:pt>
                <c:pt idx="111">
                  <c:v>34</c:v>
                </c:pt>
                <c:pt idx="112">
                  <c:v>33</c:v>
                </c:pt>
                <c:pt idx="113">
                  <c:v>22</c:v>
                </c:pt>
                <c:pt idx="114">
                  <c:v>36</c:v>
                </c:pt>
                <c:pt idx="115">
                  <c:v>30</c:v>
                </c:pt>
                <c:pt idx="116">
                  <c:v>27</c:v>
                </c:pt>
                <c:pt idx="117">
                  <c:v>37</c:v>
                </c:pt>
                <c:pt idx="118">
                  <c:v>31</c:v>
                </c:pt>
                <c:pt idx="119">
                  <c:v>24</c:v>
                </c:pt>
                <c:pt idx="120">
                  <c:v>25</c:v>
                </c:pt>
                <c:pt idx="121">
                  <c:v>38</c:v>
                </c:pt>
                <c:pt idx="122">
                  <c:v>27</c:v>
                </c:pt>
                <c:pt idx="123">
                  <c:v>39</c:v>
                </c:pt>
                <c:pt idx="124">
                  <c:v>29</c:v>
                </c:pt>
                <c:pt idx="125">
                  <c:v>29</c:v>
                </c:pt>
                <c:pt idx="126">
                  <c:v>38</c:v>
                </c:pt>
                <c:pt idx="127">
                  <c:v>36</c:v>
                </c:pt>
                <c:pt idx="128">
                  <c:v>45</c:v>
                </c:pt>
                <c:pt idx="129">
                  <c:v>33</c:v>
                </c:pt>
                <c:pt idx="130">
                  <c:v>30</c:v>
                </c:pt>
                <c:pt idx="131">
                  <c:v>43</c:v>
                </c:pt>
                <c:pt idx="132">
                  <c:v>33</c:v>
                </c:pt>
                <c:pt idx="133">
                  <c:v>38</c:v>
                </c:pt>
                <c:pt idx="134">
                  <c:v>19</c:v>
                </c:pt>
                <c:pt idx="135">
                  <c:v>40</c:v>
                </c:pt>
                <c:pt idx="136">
                  <c:v>33</c:v>
                </c:pt>
                <c:pt idx="137">
                  <c:v>42</c:v>
                </c:pt>
                <c:pt idx="138">
                  <c:v>31</c:v>
                </c:pt>
                <c:pt idx="139">
                  <c:v>53</c:v>
                </c:pt>
                <c:pt idx="140">
                  <c:v>49</c:v>
                </c:pt>
                <c:pt idx="141">
                  <c:v>37</c:v>
                </c:pt>
                <c:pt idx="142">
                  <c:v>36</c:v>
                </c:pt>
                <c:pt idx="143">
                  <c:v>40</c:v>
                </c:pt>
                <c:pt idx="144">
                  <c:v>44</c:v>
                </c:pt>
                <c:pt idx="145">
                  <c:v>42</c:v>
                </c:pt>
                <c:pt idx="146">
                  <c:v>39</c:v>
                </c:pt>
                <c:pt idx="147">
                  <c:v>43</c:v>
                </c:pt>
                <c:pt idx="148">
                  <c:v>39</c:v>
                </c:pt>
                <c:pt idx="149">
                  <c:v>34</c:v>
                </c:pt>
                <c:pt idx="150">
                  <c:v>47</c:v>
                </c:pt>
                <c:pt idx="151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CA-4CFF-8DBF-56B32723EB10}"/>
            </c:ext>
          </c:extLst>
        </c:ser>
        <c:ser>
          <c:idx val="1"/>
          <c:order val="1"/>
          <c:tx>
            <c:strRef>
              <c:f>'graph symptoms vs cases (7)'!$C$3</c:f>
              <c:strCache>
                <c:ptCount val="1"/>
                <c:pt idx="0">
                  <c:v>Cough: (Tamil Nadu)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cases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cases (7)'!$C$4:$C$155</c:f>
              <c:numCache>
                <c:formatCode>General</c:formatCode>
                <c:ptCount val="152"/>
                <c:pt idx="0">
                  <c:v>42</c:v>
                </c:pt>
                <c:pt idx="1">
                  <c:v>38</c:v>
                </c:pt>
                <c:pt idx="2">
                  <c:v>44</c:v>
                </c:pt>
                <c:pt idx="3">
                  <c:v>51</c:v>
                </c:pt>
                <c:pt idx="4">
                  <c:v>34</c:v>
                </c:pt>
                <c:pt idx="5">
                  <c:v>37</c:v>
                </c:pt>
                <c:pt idx="6">
                  <c:v>38</c:v>
                </c:pt>
                <c:pt idx="7">
                  <c:v>41</c:v>
                </c:pt>
                <c:pt idx="8">
                  <c:v>32</c:v>
                </c:pt>
                <c:pt idx="9">
                  <c:v>31</c:v>
                </c:pt>
                <c:pt idx="10">
                  <c:v>25</c:v>
                </c:pt>
                <c:pt idx="11">
                  <c:v>33</c:v>
                </c:pt>
                <c:pt idx="12">
                  <c:v>36</c:v>
                </c:pt>
                <c:pt idx="13">
                  <c:v>38</c:v>
                </c:pt>
                <c:pt idx="14">
                  <c:v>33</c:v>
                </c:pt>
                <c:pt idx="15">
                  <c:v>50</c:v>
                </c:pt>
                <c:pt idx="16">
                  <c:v>25</c:v>
                </c:pt>
                <c:pt idx="17">
                  <c:v>51</c:v>
                </c:pt>
                <c:pt idx="18">
                  <c:v>35</c:v>
                </c:pt>
                <c:pt idx="19">
                  <c:v>42</c:v>
                </c:pt>
                <c:pt idx="20">
                  <c:v>28</c:v>
                </c:pt>
                <c:pt idx="21">
                  <c:v>43</c:v>
                </c:pt>
                <c:pt idx="22">
                  <c:v>33</c:v>
                </c:pt>
                <c:pt idx="23">
                  <c:v>40</c:v>
                </c:pt>
                <c:pt idx="24">
                  <c:v>38</c:v>
                </c:pt>
                <c:pt idx="25">
                  <c:v>33</c:v>
                </c:pt>
                <c:pt idx="26">
                  <c:v>52</c:v>
                </c:pt>
                <c:pt idx="27">
                  <c:v>41</c:v>
                </c:pt>
                <c:pt idx="28">
                  <c:v>40</c:v>
                </c:pt>
                <c:pt idx="29">
                  <c:v>52</c:v>
                </c:pt>
                <c:pt idx="30">
                  <c:v>40</c:v>
                </c:pt>
                <c:pt idx="31">
                  <c:v>32</c:v>
                </c:pt>
                <c:pt idx="32">
                  <c:v>63</c:v>
                </c:pt>
                <c:pt idx="33">
                  <c:v>44</c:v>
                </c:pt>
                <c:pt idx="34">
                  <c:v>45</c:v>
                </c:pt>
                <c:pt idx="35">
                  <c:v>53</c:v>
                </c:pt>
                <c:pt idx="36">
                  <c:v>57</c:v>
                </c:pt>
                <c:pt idx="37">
                  <c:v>50</c:v>
                </c:pt>
                <c:pt idx="38">
                  <c:v>44</c:v>
                </c:pt>
                <c:pt idx="39">
                  <c:v>45</c:v>
                </c:pt>
                <c:pt idx="40">
                  <c:v>48</c:v>
                </c:pt>
                <c:pt idx="41">
                  <c:v>37</c:v>
                </c:pt>
                <c:pt idx="42">
                  <c:v>49</c:v>
                </c:pt>
                <c:pt idx="43">
                  <c:v>53</c:v>
                </c:pt>
                <c:pt idx="44">
                  <c:v>32</c:v>
                </c:pt>
                <c:pt idx="45">
                  <c:v>39</c:v>
                </c:pt>
                <c:pt idx="46">
                  <c:v>48</c:v>
                </c:pt>
                <c:pt idx="47">
                  <c:v>53</c:v>
                </c:pt>
                <c:pt idx="48">
                  <c:v>48</c:v>
                </c:pt>
                <c:pt idx="49">
                  <c:v>45</c:v>
                </c:pt>
                <c:pt idx="50">
                  <c:v>56</c:v>
                </c:pt>
                <c:pt idx="51">
                  <c:v>38</c:v>
                </c:pt>
                <c:pt idx="52">
                  <c:v>47</c:v>
                </c:pt>
                <c:pt idx="53">
                  <c:v>45</c:v>
                </c:pt>
                <c:pt idx="54">
                  <c:v>35</c:v>
                </c:pt>
                <c:pt idx="55">
                  <c:v>55</c:v>
                </c:pt>
                <c:pt idx="56">
                  <c:v>43</c:v>
                </c:pt>
                <c:pt idx="57">
                  <c:v>42</c:v>
                </c:pt>
                <c:pt idx="58">
                  <c:v>46</c:v>
                </c:pt>
                <c:pt idx="59">
                  <c:v>25</c:v>
                </c:pt>
                <c:pt idx="60">
                  <c:v>36</c:v>
                </c:pt>
                <c:pt idx="61">
                  <c:v>32</c:v>
                </c:pt>
                <c:pt idx="62">
                  <c:v>38</c:v>
                </c:pt>
                <c:pt idx="63">
                  <c:v>56</c:v>
                </c:pt>
                <c:pt idx="64">
                  <c:v>63</c:v>
                </c:pt>
                <c:pt idx="65">
                  <c:v>58</c:v>
                </c:pt>
                <c:pt idx="66">
                  <c:v>50</c:v>
                </c:pt>
                <c:pt idx="67">
                  <c:v>49</c:v>
                </c:pt>
                <c:pt idx="68">
                  <c:v>48</c:v>
                </c:pt>
                <c:pt idx="69">
                  <c:v>63</c:v>
                </c:pt>
                <c:pt idx="70">
                  <c:v>48</c:v>
                </c:pt>
                <c:pt idx="71">
                  <c:v>46</c:v>
                </c:pt>
                <c:pt idx="72">
                  <c:v>52</c:v>
                </c:pt>
                <c:pt idx="73">
                  <c:v>51</c:v>
                </c:pt>
                <c:pt idx="74">
                  <c:v>51</c:v>
                </c:pt>
                <c:pt idx="75">
                  <c:v>55</c:v>
                </c:pt>
                <c:pt idx="76">
                  <c:v>67</c:v>
                </c:pt>
                <c:pt idx="77">
                  <c:v>69</c:v>
                </c:pt>
                <c:pt idx="78">
                  <c:v>62</c:v>
                </c:pt>
                <c:pt idx="79">
                  <c:v>64</c:v>
                </c:pt>
                <c:pt idx="80">
                  <c:v>74</c:v>
                </c:pt>
                <c:pt idx="81">
                  <c:v>67</c:v>
                </c:pt>
                <c:pt idx="82">
                  <c:v>83</c:v>
                </c:pt>
                <c:pt idx="83">
                  <c:v>68</c:v>
                </c:pt>
                <c:pt idx="84">
                  <c:v>100</c:v>
                </c:pt>
                <c:pt idx="85">
                  <c:v>68</c:v>
                </c:pt>
                <c:pt idx="86">
                  <c:v>81</c:v>
                </c:pt>
                <c:pt idx="87">
                  <c:v>66</c:v>
                </c:pt>
                <c:pt idx="88">
                  <c:v>90</c:v>
                </c:pt>
                <c:pt idx="89">
                  <c:v>70</c:v>
                </c:pt>
                <c:pt idx="90">
                  <c:v>52</c:v>
                </c:pt>
                <c:pt idx="91">
                  <c:v>56</c:v>
                </c:pt>
                <c:pt idx="92">
                  <c:v>51</c:v>
                </c:pt>
                <c:pt idx="93">
                  <c:v>55</c:v>
                </c:pt>
                <c:pt idx="94">
                  <c:v>44</c:v>
                </c:pt>
                <c:pt idx="95">
                  <c:v>41</c:v>
                </c:pt>
                <c:pt idx="96">
                  <c:v>41</c:v>
                </c:pt>
                <c:pt idx="97">
                  <c:v>45</c:v>
                </c:pt>
                <c:pt idx="98">
                  <c:v>30</c:v>
                </c:pt>
                <c:pt idx="99">
                  <c:v>23</c:v>
                </c:pt>
                <c:pt idx="100">
                  <c:v>42</c:v>
                </c:pt>
                <c:pt idx="101">
                  <c:v>44</c:v>
                </c:pt>
                <c:pt idx="102">
                  <c:v>29</c:v>
                </c:pt>
                <c:pt idx="103">
                  <c:v>38</c:v>
                </c:pt>
                <c:pt idx="104">
                  <c:v>35</c:v>
                </c:pt>
                <c:pt idx="105">
                  <c:v>41</c:v>
                </c:pt>
                <c:pt idx="106">
                  <c:v>32</c:v>
                </c:pt>
                <c:pt idx="107">
                  <c:v>29</c:v>
                </c:pt>
                <c:pt idx="108">
                  <c:v>30</c:v>
                </c:pt>
                <c:pt idx="109">
                  <c:v>29</c:v>
                </c:pt>
                <c:pt idx="110">
                  <c:v>33</c:v>
                </c:pt>
                <c:pt idx="111">
                  <c:v>47</c:v>
                </c:pt>
                <c:pt idx="112">
                  <c:v>30</c:v>
                </c:pt>
                <c:pt idx="113">
                  <c:v>25</c:v>
                </c:pt>
                <c:pt idx="114">
                  <c:v>23</c:v>
                </c:pt>
                <c:pt idx="115">
                  <c:v>32</c:v>
                </c:pt>
                <c:pt idx="116">
                  <c:v>26</c:v>
                </c:pt>
                <c:pt idx="117">
                  <c:v>30</c:v>
                </c:pt>
                <c:pt idx="118">
                  <c:v>21</c:v>
                </c:pt>
                <c:pt idx="119">
                  <c:v>26</c:v>
                </c:pt>
                <c:pt idx="120">
                  <c:v>25</c:v>
                </c:pt>
                <c:pt idx="121">
                  <c:v>27</c:v>
                </c:pt>
                <c:pt idx="122">
                  <c:v>17</c:v>
                </c:pt>
                <c:pt idx="123">
                  <c:v>17</c:v>
                </c:pt>
                <c:pt idx="124">
                  <c:v>25</c:v>
                </c:pt>
                <c:pt idx="125">
                  <c:v>19</c:v>
                </c:pt>
                <c:pt idx="126">
                  <c:v>23</c:v>
                </c:pt>
                <c:pt idx="127">
                  <c:v>16</c:v>
                </c:pt>
                <c:pt idx="128">
                  <c:v>23</c:v>
                </c:pt>
                <c:pt idx="129">
                  <c:v>24</c:v>
                </c:pt>
                <c:pt idx="130">
                  <c:v>27</c:v>
                </c:pt>
                <c:pt idx="131">
                  <c:v>17</c:v>
                </c:pt>
                <c:pt idx="132">
                  <c:v>18</c:v>
                </c:pt>
                <c:pt idx="133">
                  <c:v>28</c:v>
                </c:pt>
                <c:pt idx="134">
                  <c:v>23</c:v>
                </c:pt>
                <c:pt idx="135">
                  <c:v>27</c:v>
                </c:pt>
                <c:pt idx="136">
                  <c:v>27</c:v>
                </c:pt>
                <c:pt idx="137">
                  <c:v>12</c:v>
                </c:pt>
                <c:pt idx="138">
                  <c:v>15</c:v>
                </c:pt>
                <c:pt idx="139">
                  <c:v>24</c:v>
                </c:pt>
                <c:pt idx="140">
                  <c:v>34</c:v>
                </c:pt>
                <c:pt idx="141">
                  <c:v>18</c:v>
                </c:pt>
                <c:pt idx="142">
                  <c:v>26</c:v>
                </c:pt>
                <c:pt idx="143">
                  <c:v>19</c:v>
                </c:pt>
                <c:pt idx="144">
                  <c:v>16</c:v>
                </c:pt>
                <c:pt idx="145">
                  <c:v>23</c:v>
                </c:pt>
                <c:pt idx="146">
                  <c:v>16</c:v>
                </c:pt>
                <c:pt idx="147">
                  <c:v>19</c:v>
                </c:pt>
                <c:pt idx="148">
                  <c:v>27</c:v>
                </c:pt>
                <c:pt idx="149">
                  <c:v>29</c:v>
                </c:pt>
                <c:pt idx="150">
                  <c:v>23</c:v>
                </c:pt>
                <c:pt idx="15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CA-4CFF-8DBF-56B32723E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706536"/>
        <c:axId val="582706864"/>
      </c:lineChart>
      <c:dateAx>
        <c:axId val="58270653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706864"/>
        <c:crosses val="autoZero"/>
        <c:auto val="1"/>
        <c:lblOffset val="100"/>
        <c:baseTimeUnit val="days"/>
      </c:dateAx>
      <c:valAx>
        <c:axId val="58270686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706536"/>
        <c:crosses val="autoZero"/>
        <c:crossBetween val="between"/>
      </c:valAx>
      <c:valAx>
        <c:axId val="5827039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705880"/>
        <c:crosses val="max"/>
        <c:crossBetween val="between"/>
      </c:valAx>
      <c:dateAx>
        <c:axId val="582705880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8270391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'graph symptoms vs tests (7)'!$D$3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symptoms vs tests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(7)'!$D$4:$D$155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3684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1621</c:v>
                </c:pt>
                <c:pt idx="99">
                  <c:v>1962</c:v>
                </c:pt>
                <c:pt idx="100">
                  <c:v>1143</c:v>
                </c:pt>
                <c:pt idx="101">
                  <c:v>1432</c:v>
                </c:pt>
                <c:pt idx="102">
                  <c:v>813</c:v>
                </c:pt>
                <c:pt idx="103">
                  <c:v>2091</c:v>
                </c:pt>
                <c:pt idx="104">
                  <c:v>6509</c:v>
                </c:pt>
                <c:pt idx="105">
                  <c:v>2739</c:v>
                </c:pt>
                <c:pt idx="106">
                  <c:v>4011</c:v>
                </c:pt>
                <c:pt idx="107">
                  <c:v>3668</c:v>
                </c:pt>
                <c:pt idx="108">
                  <c:v>5363</c:v>
                </c:pt>
                <c:pt idx="109">
                  <c:v>5840</c:v>
                </c:pt>
                <c:pt idx="110">
                  <c:v>6109</c:v>
                </c:pt>
                <c:pt idx="111">
                  <c:v>6060</c:v>
                </c:pt>
                <c:pt idx="112">
                  <c:v>5978</c:v>
                </c:pt>
                <c:pt idx="113">
                  <c:v>6954</c:v>
                </c:pt>
                <c:pt idx="114">
                  <c:v>6426</c:v>
                </c:pt>
                <c:pt idx="115">
                  <c:v>7707</c:v>
                </c:pt>
                <c:pt idx="116">
                  <c:v>7495</c:v>
                </c:pt>
                <c:pt idx="117">
                  <c:v>7176</c:v>
                </c:pt>
                <c:pt idx="118">
                  <c:v>7093</c:v>
                </c:pt>
                <c:pt idx="119">
                  <c:v>8087</c:v>
                </c:pt>
                <c:pt idx="120">
                  <c:v>9787</c:v>
                </c:pt>
                <c:pt idx="121">
                  <c:v>9615</c:v>
                </c:pt>
                <c:pt idx="122">
                  <c:v>10127</c:v>
                </c:pt>
                <c:pt idx="123">
                  <c:v>10617</c:v>
                </c:pt>
                <c:pt idx="124">
                  <c:v>12863</c:v>
                </c:pt>
                <c:pt idx="125">
                  <c:v>11858</c:v>
                </c:pt>
                <c:pt idx="126">
                  <c:v>13413</c:v>
                </c:pt>
                <c:pt idx="127">
                  <c:v>14195</c:v>
                </c:pt>
                <c:pt idx="128">
                  <c:v>13980</c:v>
                </c:pt>
                <c:pt idx="129">
                  <c:v>13254</c:v>
                </c:pt>
                <c:pt idx="130">
                  <c:v>13367</c:v>
                </c:pt>
                <c:pt idx="131">
                  <c:v>11862</c:v>
                </c:pt>
                <c:pt idx="132">
                  <c:v>11788</c:v>
                </c:pt>
                <c:pt idx="133">
                  <c:v>12780</c:v>
                </c:pt>
                <c:pt idx="134">
                  <c:v>11965</c:v>
                </c:pt>
                <c:pt idx="135">
                  <c:v>11672</c:v>
                </c:pt>
                <c:pt idx="136">
                  <c:v>10535</c:v>
                </c:pt>
                <c:pt idx="137">
                  <c:v>13081</c:v>
                </c:pt>
                <c:pt idx="138">
                  <c:v>11121</c:v>
                </c:pt>
                <c:pt idx="139">
                  <c:v>10333</c:v>
                </c:pt>
                <c:pt idx="140">
                  <c:v>11894</c:v>
                </c:pt>
                <c:pt idx="141">
                  <c:v>12464</c:v>
                </c:pt>
                <c:pt idx="142">
                  <c:v>12653</c:v>
                </c:pt>
                <c:pt idx="143">
                  <c:v>12155</c:v>
                </c:pt>
                <c:pt idx="144">
                  <c:v>12275</c:v>
                </c:pt>
                <c:pt idx="145">
                  <c:v>11835</c:v>
                </c:pt>
                <c:pt idx="146">
                  <c:v>10289</c:v>
                </c:pt>
                <c:pt idx="147">
                  <c:v>11231</c:v>
                </c:pt>
                <c:pt idx="148">
                  <c:v>12246</c:v>
                </c:pt>
                <c:pt idx="149">
                  <c:v>11334</c:v>
                </c:pt>
                <c:pt idx="150">
                  <c:v>12605</c:v>
                </c:pt>
                <c:pt idx="151">
                  <c:v>12807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0-40D0-97AF-11A7B598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15932304"/>
        <c:axId val="515929024"/>
      </c:barChart>
      <c:lineChart>
        <c:grouping val="standard"/>
        <c:varyColors val="0"/>
        <c:ser>
          <c:idx val="0"/>
          <c:order val="0"/>
          <c:tx>
            <c:strRef>
              <c:f>'graph symptoms vs tests (7)'!$B$3</c:f>
              <c:strCache>
                <c:ptCount val="1"/>
                <c:pt idx="0">
                  <c:v>Fever: (Tamil Nadu)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(7)'!$B$4:$B$155</c:f>
              <c:numCache>
                <c:formatCode>General</c:formatCode>
                <c:ptCount val="152"/>
                <c:pt idx="0">
                  <c:v>34</c:v>
                </c:pt>
                <c:pt idx="1">
                  <c:v>29</c:v>
                </c:pt>
                <c:pt idx="2">
                  <c:v>49</c:v>
                </c:pt>
                <c:pt idx="3">
                  <c:v>37</c:v>
                </c:pt>
                <c:pt idx="4">
                  <c:v>48</c:v>
                </c:pt>
                <c:pt idx="5">
                  <c:v>33</c:v>
                </c:pt>
                <c:pt idx="6">
                  <c:v>38</c:v>
                </c:pt>
                <c:pt idx="7">
                  <c:v>38</c:v>
                </c:pt>
                <c:pt idx="8">
                  <c:v>40</c:v>
                </c:pt>
                <c:pt idx="9">
                  <c:v>33</c:v>
                </c:pt>
                <c:pt idx="10">
                  <c:v>43</c:v>
                </c:pt>
                <c:pt idx="11">
                  <c:v>28</c:v>
                </c:pt>
                <c:pt idx="12">
                  <c:v>43</c:v>
                </c:pt>
                <c:pt idx="13">
                  <c:v>38</c:v>
                </c:pt>
                <c:pt idx="14">
                  <c:v>32</c:v>
                </c:pt>
                <c:pt idx="15">
                  <c:v>43</c:v>
                </c:pt>
                <c:pt idx="16">
                  <c:v>34</c:v>
                </c:pt>
                <c:pt idx="17">
                  <c:v>31</c:v>
                </c:pt>
                <c:pt idx="18">
                  <c:v>42</c:v>
                </c:pt>
                <c:pt idx="19">
                  <c:v>37</c:v>
                </c:pt>
                <c:pt idx="20">
                  <c:v>38</c:v>
                </c:pt>
                <c:pt idx="21">
                  <c:v>46</c:v>
                </c:pt>
                <c:pt idx="22">
                  <c:v>43</c:v>
                </c:pt>
                <c:pt idx="23">
                  <c:v>41</c:v>
                </c:pt>
                <c:pt idx="24">
                  <c:v>47</c:v>
                </c:pt>
                <c:pt idx="25">
                  <c:v>43</c:v>
                </c:pt>
                <c:pt idx="26">
                  <c:v>48</c:v>
                </c:pt>
                <c:pt idx="27">
                  <c:v>53</c:v>
                </c:pt>
                <c:pt idx="28">
                  <c:v>47</c:v>
                </c:pt>
                <c:pt idx="29">
                  <c:v>37</c:v>
                </c:pt>
                <c:pt idx="30">
                  <c:v>39</c:v>
                </c:pt>
                <c:pt idx="31">
                  <c:v>32</c:v>
                </c:pt>
                <c:pt idx="32">
                  <c:v>34</c:v>
                </c:pt>
                <c:pt idx="33">
                  <c:v>50</c:v>
                </c:pt>
                <c:pt idx="34">
                  <c:v>44</c:v>
                </c:pt>
                <c:pt idx="35">
                  <c:v>35</c:v>
                </c:pt>
                <c:pt idx="36">
                  <c:v>32</c:v>
                </c:pt>
                <c:pt idx="37">
                  <c:v>28</c:v>
                </c:pt>
                <c:pt idx="38">
                  <c:v>40</c:v>
                </c:pt>
                <c:pt idx="39">
                  <c:v>49</c:v>
                </c:pt>
                <c:pt idx="40">
                  <c:v>52</c:v>
                </c:pt>
                <c:pt idx="41">
                  <c:v>34</c:v>
                </c:pt>
                <c:pt idx="42">
                  <c:v>39</c:v>
                </c:pt>
                <c:pt idx="43">
                  <c:v>34</c:v>
                </c:pt>
                <c:pt idx="44">
                  <c:v>29</c:v>
                </c:pt>
                <c:pt idx="45">
                  <c:v>50</c:v>
                </c:pt>
                <c:pt idx="46">
                  <c:v>61</c:v>
                </c:pt>
                <c:pt idx="47">
                  <c:v>52</c:v>
                </c:pt>
                <c:pt idx="48">
                  <c:v>56</c:v>
                </c:pt>
                <c:pt idx="49">
                  <c:v>39</c:v>
                </c:pt>
                <c:pt idx="50">
                  <c:v>36</c:v>
                </c:pt>
                <c:pt idx="51">
                  <c:v>38</c:v>
                </c:pt>
                <c:pt idx="52">
                  <c:v>42</c:v>
                </c:pt>
                <c:pt idx="53">
                  <c:v>43</c:v>
                </c:pt>
                <c:pt idx="54">
                  <c:v>41</c:v>
                </c:pt>
                <c:pt idx="55">
                  <c:v>32</c:v>
                </c:pt>
                <c:pt idx="56">
                  <c:v>46</c:v>
                </c:pt>
                <c:pt idx="57">
                  <c:v>41</c:v>
                </c:pt>
                <c:pt idx="58">
                  <c:v>36</c:v>
                </c:pt>
                <c:pt idx="59">
                  <c:v>36</c:v>
                </c:pt>
                <c:pt idx="60">
                  <c:v>40</c:v>
                </c:pt>
                <c:pt idx="61">
                  <c:v>42</c:v>
                </c:pt>
                <c:pt idx="62">
                  <c:v>35</c:v>
                </c:pt>
                <c:pt idx="63">
                  <c:v>42</c:v>
                </c:pt>
                <c:pt idx="64">
                  <c:v>42</c:v>
                </c:pt>
                <c:pt idx="65">
                  <c:v>38</c:v>
                </c:pt>
                <c:pt idx="66">
                  <c:v>41</c:v>
                </c:pt>
                <c:pt idx="67">
                  <c:v>31</c:v>
                </c:pt>
                <c:pt idx="68">
                  <c:v>52</c:v>
                </c:pt>
                <c:pt idx="69">
                  <c:v>43</c:v>
                </c:pt>
                <c:pt idx="70">
                  <c:v>52</c:v>
                </c:pt>
                <c:pt idx="71">
                  <c:v>41</c:v>
                </c:pt>
                <c:pt idx="72">
                  <c:v>52</c:v>
                </c:pt>
                <c:pt idx="73">
                  <c:v>60</c:v>
                </c:pt>
                <c:pt idx="74">
                  <c:v>51</c:v>
                </c:pt>
                <c:pt idx="75">
                  <c:v>65</c:v>
                </c:pt>
                <c:pt idx="76">
                  <c:v>68</c:v>
                </c:pt>
                <c:pt idx="77">
                  <c:v>72</c:v>
                </c:pt>
                <c:pt idx="78">
                  <c:v>61</c:v>
                </c:pt>
                <c:pt idx="79">
                  <c:v>79</c:v>
                </c:pt>
                <c:pt idx="80">
                  <c:v>79</c:v>
                </c:pt>
                <c:pt idx="81">
                  <c:v>62</c:v>
                </c:pt>
                <c:pt idx="82">
                  <c:v>90</c:v>
                </c:pt>
                <c:pt idx="83">
                  <c:v>81</c:v>
                </c:pt>
                <c:pt idx="84">
                  <c:v>82</c:v>
                </c:pt>
                <c:pt idx="85">
                  <c:v>69</c:v>
                </c:pt>
                <c:pt idx="86">
                  <c:v>72</c:v>
                </c:pt>
                <c:pt idx="87">
                  <c:v>74</c:v>
                </c:pt>
                <c:pt idx="88">
                  <c:v>59</c:v>
                </c:pt>
                <c:pt idx="89">
                  <c:v>54</c:v>
                </c:pt>
                <c:pt idx="90">
                  <c:v>38</c:v>
                </c:pt>
                <c:pt idx="91">
                  <c:v>43</c:v>
                </c:pt>
                <c:pt idx="92">
                  <c:v>54</c:v>
                </c:pt>
                <c:pt idx="93">
                  <c:v>40</c:v>
                </c:pt>
                <c:pt idx="94">
                  <c:v>28</c:v>
                </c:pt>
                <c:pt idx="95">
                  <c:v>33</c:v>
                </c:pt>
                <c:pt idx="96">
                  <c:v>34</c:v>
                </c:pt>
                <c:pt idx="97">
                  <c:v>41</c:v>
                </c:pt>
                <c:pt idx="98">
                  <c:v>44</c:v>
                </c:pt>
                <c:pt idx="99">
                  <c:v>23</c:v>
                </c:pt>
                <c:pt idx="100">
                  <c:v>42</c:v>
                </c:pt>
                <c:pt idx="101">
                  <c:v>38</c:v>
                </c:pt>
                <c:pt idx="102">
                  <c:v>27</c:v>
                </c:pt>
                <c:pt idx="103">
                  <c:v>44</c:v>
                </c:pt>
                <c:pt idx="104">
                  <c:v>35</c:v>
                </c:pt>
                <c:pt idx="105">
                  <c:v>41</c:v>
                </c:pt>
                <c:pt idx="106">
                  <c:v>33</c:v>
                </c:pt>
                <c:pt idx="107">
                  <c:v>21</c:v>
                </c:pt>
                <c:pt idx="108">
                  <c:v>25</c:v>
                </c:pt>
                <c:pt idx="109">
                  <c:v>28</c:v>
                </c:pt>
                <c:pt idx="110">
                  <c:v>28</c:v>
                </c:pt>
                <c:pt idx="111">
                  <c:v>34</c:v>
                </c:pt>
                <c:pt idx="112">
                  <c:v>33</c:v>
                </c:pt>
                <c:pt idx="113">
                  <c:v>22</c:v>
                </c:pt>
                <c:pt idx="114">
                  <c:v>36</c:v>
                </c:pt>
                <c:pt idx="115">
                  <c:v>30</c:v>
                </c:pt>
                <c:pt idx="116">
                  <c:v>27</c:v>
                </c:pt>
                <c:pt idx="117">
                  <c:v>37</c:v>
                </c:pt>
                <c:pt idx="118">
                  <c:v>31</c:v>
                </c:pt>
                <c:pt idx="119">
                  <c:v>24</c:v>
                </c:pt>
                <c:pt idx="120">
                  <c:v>25</c:v>
                </c:pt>
                <c:pt idx="121">
                  <c:v>38</c:v>
                </c:pt>
                <c:pt idx="122">
                  <c:v>27</c:v>
                </c:pt>
                <c:pt idx="123">
                  <c:v>39</c:v>
                </c:pt>
                <c:pt idx="124">
                  <c:v>29</c:v>
                </c:pt>
                <c:pt idx="125">
                  <c:v>29</c:v>
                </c:pt>
                <c:pt idx="126">
                  <c:v>38</c:v>
                </c:pt>
                <c:pt idx="127">
                  <c:v>36</c:v>
                </c:pt>
                <c:pt idx="128">
                  <c:v>45</c:v>
                </c:pt>
                <c:pt idx="129">
                  <c:v>33</c:v>
                </c:pt>
                <c:pt idx="130">
                  <c:v>30</c:v>
                </c:pt>
                <c:pt idx="131">
                  <c:v>43</c:v>
                </c:pt>
                <c:pt idx="132">
                  <c:v>33</c:v>
                </c:pt>
                <c:pt idx="133">
                  <c:v>38</c:v>
                </c:pt>
                <c:pt idx="134">
                  <c:v>19</c:v>
                </c:pt>
                <c:pt idx="135">
                  <c:v>40</c:v>
                </c:pt>
                <c:pt idx="136">
                  <c:v>33</c:v>
                </c:pt>
                <c:pt idx="137">
                  <c:v>42</c:v>
                </c:pt>
                <c:pt idx="138">
                  <c:v>31</c:v>
                </c:pt>
                <c:pt idx="139">
                  <c:v>53</c:v>
                </c:pt>
                <c:pt idx="140">
                  <c:v>49</c:v>
                </c:pt>
                <c:pt idx="141">
                  <c:v>37</c:v>
                </c:pt>
                <c:pt idx="142">
                  <c:v>36</c:v>
                </c:pt>
                <c:pt idx="143">
                  <c:v>40</c:v>
                </c:pt>
                <c:pt idx="144">
                  <c:v>44</c:v>
                </c:pt>
                <c:pt idx="145">
                  <c:v>42</c:v>
                </c:pt>
                <c:pt idx="146">
                  <c:v>39</c:v>
                </c:pt>
                <c:pt idx="147">
                  <c:v>43</c:v>
                </c:pt>
                <c:pt idx="148">
                  <c:v>39</c:v>
                </c:pt>
                <c:pt idx="149">
                  <c:v>34</c:v>
                </c:pt>
                <c:pt idx="150">
                  <c:v>47</c:v>
                </c:pt>
                <c:pt idx="151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0-40D0-97AF-11A7B5985115}"/>
            </c:ext>
          </c:extLst>
        </c:ser>
        <c:ser>
          <c:idx val="1"/>
          <c:order val="1"/>
          <c:tx>
            <c:strRef>
              <c:f>'graph symptoms vs tests (7)'!$C$3</c:f>
              <c:strCache>
                <c:ptCount val="1"/>
                <c:pt idx="0">
                  <c:v>Cough: (Tamil Nadu)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symptoms vs tests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symptoms vs tests (7)'!$C$4:$C$155</c:f>
              <c:numCache>
                <c:formatCode>General</c:formatCode>
                <c:ptCount val="152"/>
                <c:pt idx="0">
                  <c:v>42</c:v>
                </c:pt>
                <c:pt idx="1">
                  <c:v>38</c:v>
                </c:pt>
                <c:pt idx="2">
                  <c:v>44</c:v>
                </c:pt>
                <c:pt idx="3">
                  <c:v>51</c:v>
                </c:pt>
                <c:pt idx="4">
                  <c:v>34</c:v>
                </c:pt>
                <c:pt idx="5">
                  <c:v>37</c:v>
                </c:pt>
                <c:pt idx="6">
                  <c:v>38</c:v>
                </c:pt>
                <c:pt idx="7">
                  <c:v>41</c:v>
                </c:pt>
                <c:pt idx="8">
                  <c:v>32</c:v>
                </c:pt>
                <c:pt idx="9">
                  <c:v>31</c:v>
                </c:pt>
                <c:pt idx="10">
                  <c:v>25</c:v>
                </c:pt>
                <c:pt idx="11">
                  <c:v>33</c:v>
                </c:pt>
                <c:pt idx="12">
                  <c:v>36</c:v>
                </c:pt>
                <c:pt idx="13">
                  <c:v>38</c:v>
                </c:pt>
                <c:pt idx="14">
                  <c:v>33</c:v>
                </c:pt>
                <c:pt idx="15">
                  <c:v>50</c:v>
                </c:pt>
                <c:pt idx="16">
                  <c:v>25</c:v>
                </c:pt>
                <c:pt idx="17">
                  <c:v>51</c:v>
                </c:pt>
                <c:pt idx="18">
                  <c:v>35</c:v>
                </c:pt>
                <c:pt idx="19">
                  <c:v>42</c:v>
                </c:pt>
                <c:pt idx="20">
                  <c:v>28</c:v>
                </c:pt>
                <c:pt idx="21">
                  <c:v>43</c:v>
                </c:pt>
                <c:pt idx="22">
                  <c:v>33</c:v>
                </c:pt>
                <c:pt idx="23">
                  <c:v>40</c:v>
                </c:pt>
                <c:pt idx="24">
                  <c:v>38</c:v>
                </c:pt>
                <c:pt idx="25">
                  <c:v>33</c:v>
                </c:pt>
                <c:pt idx="26">
                  <c:v>52</c:v>
                </c:pt>
                <c:pt idx="27">
                  <c:v>41</c:v>
                </c:pt>
                <c:pt idx="28">
                  <c:v>40</c:v>
                </c:pt>
                <c:pt idx="29">
                  <c:v>52</c:v>
                </c:pt>
                <c:pt idx="30">
                  <c:v>40</c:v>
                </c:pt>
                <c:pt idx="31">
                  <c:v>32</c:v>
                </c:pt>
                <c:pt idx="32">
                  <c:v>63</c:v>
                </c:pt>
                <c:pt idx="33">
                  <c:v>44</c:v>
                </c:pt>
                <c:pt idx="34">
                  <c:v>45</c:v>
                </c:pt>
                <c:pt idx="35">
                  <c:v>53</c:v>
                </c:pt>
                <c:pt idx="36">
                  <c:v>57</c:v>
                </c:pt>
                <c:pt idx="37">
                  <c:v>50</c:v>
                </c:pt>
                <c:pt idx="38">
                  <c:v>44</c:v>
                </c:pt>
                <c:pt idx="39">
                  <c:v>45</c:v>
                </c:pt>
                <c:pt idx="40">
                  <c:v>48</c:v>
                </c:pt>
                <c:pt idx="41">
                  <c:v>37</c:v>
                </c:pt>
                <c:pt idx="42">
                  <c:v>49</c:v>
                </c:pt>
                <c:pt idx="43">
                  <c:v>53</c:v>
                </c:pt>
                <c:pt idx="44">
                  <c:v>32</c:v>
                </c:pt>
                <c:pt idx="45">
                  <c:v>39</c:v>
                </c:pt>
                <c:pt idx="46">
                  <c:v>48</c:v>
                </c:pt>
                <c:pt idx="47">
                  <c:v>53</c:v>
                </c:pt>
                <c:pt idx="48">
                  <c:v>48</c:v>
                </c:pt>
                <c:pt idx="49">
                  <c:v>45</c:v>
                </c:pt>
                <c:pt idx="50">
                  <c:v>56</c:v>
                </c:pt>
                <c:pt idx="51">
                  <c:v>38</c:v>
                </c:pt>
                <c:pt idx="52">
                  <c:v>47</c:v>
                </c:pt>
                <c:pt idx="53">
                  <c:v>45</c:v>
                </c:pt>
                <c:pt idx="54">
                  <c:v>35</c:v>
                </c:pt>
                <c:pt idx="55">
                  <c:v>55</c:v>
                </c:pt>
                <c:pt idx="56">
                  <c:v>43</c:v>
                </c:pt>
                <c:pt idx="57">
                  <c:v>42</c:v>
                </c:pt>
                <c:pt idx="58">
                  <c:v>46</c:v>
                </c:pt>
                <c:pt idx="59">
                  <c:v>25</c:v>
                </c:pt>
                <c:pt idx="60">
                  <c:v>36</c:v>
                </c:pt>
                <c:pt idx="61">
                  <c:v>32</c:v>
                </c:pt>
                <c:pt idx="62">
                  <c:v>38</c:v>
                </c:pt>
                <c:pt idx="63">
                  <c:v>56</c:v>
                </c:pt>
                <c:pt idx="64">
                  <c:v>63</c:v>
                </c:pt>
                <c:pt idx="65">
                  <c:v>58</c:v>
                </c:pt>
                <c:pt idx="66">
                  <c:v>50</c:v>
                </c:pt>
                <c:pt idx="67">
                  <c:v>49</c:v>
                </c:pt>
                <c:pt idx="68">
                  <c:v>48</c:v>
                </c:pt>
                <c:pt idx="69">
                  <c:v>63</c:v>
                </c:pt>
                <c:pt idx="70">
                  <c:v>48</c:v>
                </c:pt>
                <c:pt idx="71">
                  <c:v>46</c:v>
                </c:pt>
                <c:pt idx="72">
                  <c:v>52</c:v>
                </c:pt>
                <c:pt idx="73">
                  <c:v>51</c:v>
                </c:pt>
                <c:pt idx="74">
                  <c:v>51</c:v>
                </c:pt>
                <c:pt idx="75">
                  <c:v>55</c:v>
                </c:pt>
                <c:pt idx="76">
                  <c:v>67</c:v>
                </c:pt>
                <c:pt idx="77">
                  <c:v>69</c:v>
                </c:pt>
                <c:pt idx="78">
                  <c:v>62</c:v>
                </c:pt>
                <c:pt idx="79">
                  <c:v>64</c:v>
                </c:pt>
                <c:pt idx="80">
                  <c:v>74</c:v>
                </c:pt>
                <c:pt idx="81">
                  <c:v>67</c:v>
                </c:pt>
                <c:pt idx="82">
                  <c:v>83</c:v>
                </c:pt>
                <c:pt idx="83">
                  <c:v>68</c:v>
                </c:pt>
                <c:pt idx="84">
                  <c:v>100</c:v>
                </c:pt>
                <c:pt idx="85">
                  <c:v>68</c:v>
                </c:pt>
                <c:pt idx="86">
                  <c:v>81</c:v>
                </c:pt>
                <c:pt idx="87">
                  <c:v>66</c:v>
                </c:pt>
                <c:pt idx="88">
                  <c:v>90</c:v>
                </c:pt>
                <c:pt idx="89">
                  <c:v>70</c:v>
                </c:pt>
                <c:pt idx="90">
                  <c:v>52</c:v>
                </c:pt>
                <c:pt idx="91">
                  <c:v>56</c:v>
                </c:pt>
                <c:pt idx="92">
                  <c:v>51</c:v>
                </c:pt>
                <c:pt idx="93">
                  <c:v>55</c:v>
                </c:pt>
                <c:pt idx="94">
                  <c:v>44</c:v>
                </c:pt>
                <c:pt idx="95">
                  <c:v>41</c:v>
                </c:pt>
                <c:pt idx="96">
                  <c:v>41</c:v>
                </c:pt>
                <c:pt idx="97">
                  <c:v>45</c:v>
                </c:pt>
                <c:pt idx="98">
                  <c:v>30</c:v>
                </c:pt>
                <c:pt idx="99">
                  <c:v>23</c:v>
                </c:pt>
                <c:pt idx="100">
                  <c:v>42</c:v>
                </c:pt>
                <c:pt idx="101">
                  <c:v>44</c:v>
                </c:pt>
                <c:pt idx="102">
                  <c:v>29</c:v>
                </c:pt>
                <c:pt idx="103">
                  <c:v>38</c:v>
                </c:pt>
                <c:pt idx="104">
                  <c:v>35</c:v>
                </c:pt>
                <c:pt idx="105">
                  <c:v>41</c:v>
                </c:pt>
                <c:pt idx="106">
                  <c:v>32</c:v>
                </c:pt>
                <c:pt idx="107">
                  <c:v>29</c:v>
                </c:pt>
                <c:pt idx="108">
                  <c:v>30</c:v>
                </c:pt>
                <c:pt idx="109">
                  <c:v>29</c:v>
                </c:pt>
                <c:pt idx="110">
                  <c:v>33</c:v>
                </c:pt>
                <c:pt idx="111">
                  <c:v>47</c:v>
                </c:pt>
                <c:pt idx="112">
                  <c:v>30</c:v>
                </c:pt>
                <c:pt idx="113">
                  <c:v>25</c:v>
                </c:pt>
                <c:pt idx="114">
                  <c:v>23</c:v>
                </c:pt>
                <c:pt idx="115">
                  <c:v>32</c:v>
                </c:pt>
                <c:pt idx="116">
                  <c:v>26</c:v>
                </c:pt>
                <c:pt idx="117">
                  <c:v>30</c:v>
                </c:pt>
                <c:pt idx="118">
                  <c:v>21</c:v>
                </c:pt>
                <c:pt idx="119">
                  <c:v>26</c:v>
                </c:pt>
                <c:pt idx="120">
                  <c:v>25</c:v>
                </c:pt>
                <c:pt idx="121">
                  <c:v>27</c:v>
                </c:pt>
                <c:pt idx="122">
                  <c:v>17</c:v>
                </c:pt>
                <c:pt idx="123">
                  <c:v>17</c:v>
                </c:pt>
                <c:pt idx="124">
                  <c:v>25</c:v>
                </c:pt>
                <c:pt idx="125">
                  <c:v>19</c:v>
                </c:pt>
                <c:pt idx="126">
                  <c:v>23</c:v>
                </c:pt>
                <c:pt idx="127">
                  <c:v>16</c:v>
                </c:pt>
                <c:pt idx="128">
                  <c:v>23</c:v>
                </c:pt>
                <c:pt idx="129">
                  <c:v>24</c:v>
                </c:pt>
                <c:pt idx="130">
                  <c:v>27</c:v>
                </c:pt>
                <c:pt idx="131">
                  <c:v>17</c:v>
                </c:pt>
                <c:pt idx="132">
                  <c:v>18</c:v>
                </c:pt>
                <c:pt idx="133">
                  <c:v>28</c:v>
                </c:pt>
                <c:pt idx="134">
                  <c:v>23</c:v>
                </c:pt>
                <c:pt idx="135">
                  <c:v>27</c:v>
                </c:pt>
                <c:pt idx="136">
                  <c:v>27</c:v>
                </c:pt>
                <c:pt idx="137">
                  <c:v>12</c:v>
                </c:pt>
                <c:pt idx="138">
                  <c:v>15</c:v>
                </c:pt>
                <c:pt idx="139">
                  <c:v>24</c:v>
                </c:pt>
                <c:pt idx="140">
                  <c:v>34</c:v>
                </c:pt>
                <c:pt idx="141">
                  <c:v>18</c:v>
                </c:pt>
                <c:pt idx="142">
                  <c:v>26</c:v>
                </c:pt>
                <c:pt idx="143">
                  <c:v>19</c:v>
                </c:pt>
                <c:pt idx="144">
                  <c:v>16</c:v>
                </c:pt>
                <c:pt idx="145">
                  <c:v>23</c:v>
                </c:pt>
                <c:pt idx="146">
                  <c:v>16</c:v>
                </c:pt>
                <c:pt idx="147">
                  <c:v>19</c:v>
                </c:pt>
                <c:pt idx="148">
                  <c:v>27</c:v>
                </c:pt>
                <c:pt idx="149">
                  <c:v>29</c:v>
                </c:pt>
                <c:pt idx="150">
                  <c:v>23</c:v>
                </c:pt>
                <c:pt idx="15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50-40D0-97AF-11A7B5985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2274104"/>
        <c:axId val="502274432"/>
      </c:lineChart>
      <c:dateAx>
        <c:axId val="50227410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274432"/>
        <c:crosses val="autoZero"/>
        <c:auto val="1"/>
        <c:lblOffset val="100"/>
        <c:baseTimeUnit val="days"/>
      </c:dateAx>
      <c:valAx>
        <c:axId val="50227443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274104"/>
        <c:crosses val="autoZero"/>
        <c:crossBetween val="between"/>
      </c:valAx>
      <c:valAx>
        <c:axId val="5159290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932304"/>
        <c:crosses val="max"/>
        <c:crossBetween val="between"/>
      </c:valAx>
      <c:dateAx>
        <c:axId val="51593230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159290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(57)'!$T$9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(57)'!$T$10:$T$24</c:f>
              <c:numCache>
                <c:formatCode>General</c:formatCode>
                <c:ptCount val="15"/>
                <c:pt idx="0">
                  <c:v>-6.854553896915104E-2</c:v>
                </c:pt>
                <c:pt idx="1">
                  <c:v>-8.8760394996373372E-3</c:v>
                </c:pt>
                <c:pt idx="2">
                  <c:v>-3.1358319289085494E-2</c:v>
                </c:pt>
                <c:pt idx="3">
                  <c:v>7.2272985243140228E-2</c:v>
                </c:pt>
                <c:pt idx="4">
                  <c:v>-9.505970522812239E-2</c:v>
                </c:pt>
                <c:pt idx="5">
                  <c:v>-1.1905395430484149E-2</c:v>
                </c:pt>
                <c:pt idx="6">
                  <c:v>-8.1566898249102432E-2</c:v>
                </c:pt>
                <c:pt idx="7">
                  <c:v>0.11173246067085661</c:v>
                </c:pt>
                <c:pt idx="8">
                  <c:v>7.1478972971442803E-2</c:v>
                </c:pt>
                <c:pt idx="9">
                  <c:v>-8.4942723233351169E-2</c:v>
                </c:pt>
                <c:pt idx="10">
                  <c:v>1.6030034967194972E-2</c:v>
                </c:pt>
                <c:pt idx="11">
                  <c:v>-9.9286381630273257E-2</c:v>
                </c:pt>
                <c:pt idx="12">
                  <c:v>9.58539656150224E-3</c:v>
                </c:pt>
                <c:pt idx="13">
                  <c:v>-3.6495322801214411E-2</c:v>
                </c:pt>
                <c:pt idx="14">
                  <c:v>9.4921752823963645E-2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6A-4F04-B47F-4D209769E476}"/>
            </c:ext>
          </c:extLst>
        </c:ser>
        <c:ser>
          <c:idx val="1"/>
          <c:order val="1"/>
          <c:tx>
            <c:strRef>
              <c:f>'multiTimeline (57)'!$U$9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(57)'!$U$10:$U$24</c:f>
              <c:numCache>
                <c:formatCode>General</c:formatCode>
                <c:ptCount val="15"/>
                <c:pt idx="0">
                  <c:v>-0.10037887757466722</c:v>
                </c:pt>
                <c:pt idx="1">
                  <c:v>-2.2023094545953317E-2</c:v>
                </c:pt>
                <c:pt idx="2">
                  <c:v>-6.280139580137907E-2</c:v>
                </c:pt>
                <c:pt idx="3">
                  <c:v>-4.814662922714124E-2</c:v>
                </c:pt>
                <c:pt idx="4">
                  <c:v>-3.7542542382574214E-2</c:v>
                </c:pt>
                <c:pt idx="5">
                  <c:v>8.2088639913351306E-3</c:v>
                </c:pt>
                <c:pt idx="6">
                  <c:v>6.999192274493307E-3</c:v>
                </c:pt>
                <c:pt idx="7">
                  <c:v>-3.4369604949718892E-3</c:v>
                </c:pt>
                <c:pt idx="8">
                  <c:v>-5.4645826166620969E-2</c:v>
                </c:pt>
                <c:pt idx="9">
                  <c:v>-9.5816851957480881E-2</c:v>
                </c:pt>
                <c:pt idx="10">
                  <c:v>-2.9227104420068272E-2</c:v>
                </c:pt>
                <c:pt idx="11">
                  <c:v>-6.370829689919244E-2</c:v>
                </c:pt>
                <c:pt idx="12">
                  <c:v>9.9625535074142589E-3</c:v>
                </c:pt>
                <c:pt idx="13">
                  <c:v>-2.5210918870054593E-2</c:v>
                </c:pt>
                <c:pt idx="14">
                  <c:v>-6.2073949079922378E-2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6A-4F04-B47F-4D209769E476}"/>
            </c:ext>
          </c:extLst>
        </c:ser>
        <c:ser>
          <c:idx val="2"/>
          <c:order val="2"/>
          <c:tx>
            <c:strRef>
              <c:f>'multiTimeline (57)'!$V$9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(57)'!$V$10:$V$24</c:f>
              <c:numCache>
                <c:formatCode>General</c:formatCode>
                <c:ptCount val="15"/>
                <c:pt idx="0">
                  <c:v>0.20798659670009656</c:v>
                </c:pt>
                <c:pt idx="1">
                  <c:v>0.10955254460039376</c:v>
                </c:pt>
                <c:pt idx="2">
                  <c:v>-7.9024066052177863E-3</c:v>
                </c:pt>
                <c:pt idx="3">
                  <c:v>5.9684347475648991E-2</c:v>
                </c:pt>
                <c:pt idx="4">
                  <c:v>-5.1073249591157222E-2</c:v>
                </c:pt>
                <c:pt idx="5">
                  <c:v>9.3268695293854502E-3</c:v>
                </c:pt>
                <c:pt idx="6">
                  <c:v>-3.6333128335906795E-2</c:v>
                </c:pt>
                <c:pt idx="7">
                  <c:v>4.5695494108666142E-2</c:v>
                </c:pt>
                <c:pt idx="8">
                  <c:v>-4.936159033101746E-2</c:v>
                </c:pt>
                <c:pt idx="9">
                  <c:v>-1.3784197585494274E-2</c:v>
                </c:pt>
                <c:pt idx="10">
                  <c:v>8.1770605057179674E-2</c:v>
                </c:pt>
                <c:pt idx="11">
                  <c:v>8.9273286147121628E-2</c:v>
                </c:pt>
                <c:pt idx="12">
                  <c:v>0.1249499097590283</c:v>
                </c:pt>
                <c:pt idx="13">
                  <c:v>1.5358741455529571E-2</c:v>
                </c:pt>
                <c:pt idx="14">
                  <c:v>0.34272325677335413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6A-4F04-B47F-4D209769E476}"/>
            </c:ext>
          </c:extLst>
        </c:ser>
        <c:ser>
          <c:idx val="3"/>
          <c:order val="3"/>
          <c:tx>
            <c:strRef>
              <c:f>'multiTimeline (57)'!$W$9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(57)'!$W$10:$W$24</c:f>
              <c:numCache>
                <c:formatCode>General</c:formatCode>
                <c:ptCount val="15"/>
                <c:pt idx="0">
                  <c:v>-3.4399316816329267E-2</c:v>
                </c:pt>
                <c:pt idx="1">
                  <c:v>-4.0106812209007074E-2</c:v>
                </c:pt>
                <c:pt idx="2">
                  <c:v>-3.4117068078763288E-3</c:v>
                </c:pt>
                <c:pt idx="3">
                  <c:v>8.2515392201969791E-3</c:v>
                </c:pt>
                <c:pt idx="4">
                  <c:v>-9.7526641295235493E-3</c:v>
                </c:pt>
                <c:pt idx="5">
                  <c:v>0.14665320250069924</c:v>
                </c:pt>
                <c:pt idx="6">
                  <c:v>-3.8948770336550427E-2</c:v>
                </c:pt>
                <c:pt idx="7">
                  <c:v>-1.7356635487273619E-2</c:v>
                </c:pt>
                <c:pt idx="8">
                  <c:v>-3.434547471499233E-2</c:v>
                </c:pt>
                <c:pt idx="9">
                  <c:v>9.2827046559396005E-3</c:v>
                </c:pt>
                <c:pt idx="10">
                  <c:v>-1.0086565517802551E-2</c:v>
                </c:pt>
                <c:pt idx="11">
                  <c:v>-2.4615594849249276E-2</c:v>
                </c:pt>
                <c:pt idx="12">
                  <c:v>-1.1535825862938427E-2</c:v>
                </c:pt>
                <c:pt idx="13">
                  <c:v>-2.7627399949346168E-2</c:v>
                </c:pt>
                <c:pt idx="14">
                  <c:v>-6.1234921268874982E-3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B6A-4F04-B47F-4D209769E476}"/>
            </c:ext>
          </c:extLst>
        </c:ser>
        <c:ser>
          <c:idx val="4"/>
          <c:order val="4"/>
          <c:tx>
            <c:strRef>
              <c:f>'multiTimeline (57)'!$X$9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(57)'!$X$10:$X$24</c:f>
              <c:numCache>
                <c:formatCode>General</c:formatCode>
                <c:ptCount val="15"/>
                <c:pt idx="0">
                  <c:v>0.1788744365040551</c:v>
                </c:pt>
                <c:pt idx="1">
                  <c:v>0.2172123028167515</c:v>
                </c:pt>
                <c:pt idx="2">
                  <c:v>0.19704910882325552</c:v>
                </c:pt>
                <c:pt idx="3">
                  <c:v>0.19568815251537625</c:v>
                </c:pt>
                <c:pt idx="4">
                  <c:v>0.26528447747049771</c:v>
                </c:pt>
                <c:pt idx="5">
                  <c:v>0.13511652135273283</c:v>
                </c:pt>
                <c:pt idx="6">
                  <c:v>0.2065174253628019</c:v>
                </c:pt>
                <c:pt idx="7">
                  <c:v>0.39152676539783993</c:v>
                </c:pt>
                <c:pt idx="8">
                  <c:v>-3.1557188384905878E-2</c:v>
                </c:pt>
                <c:pt idx="9">
                  <c:v>0.26374900456126987</c:v>
                </c:pt>
                <c:pt idx="10">
                  <c:v>0.12059313286787728</c:v>
                </c:pt>
                <c:pt idx="11">
                  <c:v>-1.3506467765676204E-2</c:v>
                </c:pt>
                <c:pt idx="12">
                  <c:v>-3.3348212017911272E-2</c:v>
                </c:pt>
                <c:pt idx="13">
                  <c:v>-4.7466080202523277E-2</c:v>
                </c:pt>
                <c:pt idx="14">
                  <c:v>-2.787018420672303E-2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6A-4F04-B47F-4D209769E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0956064"/>
        <c:axId val="640956720"/>
      </c:lineChart>
      <c:catAx>
        <c:axId val="6409560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956720"/>
        <c:crosses val="autoZero"/>
        <c:auto val="1"/>
        <c:lblAlgn val="ctr"/>
        <c:lblOffset val="100"/>
        <c:noMultiLvlLbl val="0"/>
      </c:catAx>
      <c:valAx>
        <c:axId val="64095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0956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vs tests'!$F$3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703C3"/>
            </a:solidFill>
            <a:ln>
              <a:noFill/>
            </a:ln>
            <a:effectLst/>
          </c:spPr>
          <c:invertIfNegative val="0"/>
          <c:cat>
            <c:numRef>
              <c:f>'graph corona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tests'!$F$4:$F$155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50</c:v>
                </c:pt>
                <c:pt idx="101">
                  <c:v>81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26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200</c:v>
                </c:pt>
                <c:pt idx="113">
                  <c:v>239</c:v>
                </c:pt>
                <c:pt idx="114">
                  <c:v>0</c:v>
                </c:pt>
                <c:pt idx="115">
                  <c:v>0</c:v>
                </c:pt>
                <c:pt idx="116">
                  <c:v>515</c:v>
                </c:pt>
                <c:pt idx="117">
                  <c:v>478</c:v>
                </c:pt>
                <c:pt idx="118">
                  <c:v>0</c:v>
                </c:pt>
                <c:pt idx="119">
                  <c:v>0</c:v>
                </c:pt>
                <c:pt idx="120">
                  <c:v>543</c:v>
                </c:pt>
                <c:pt idx="121">
                  <c:v>539</c:v>
                </c:pt>
                <c:pt idx="122">
                  <c:v>0</c:v>
                </c:pt>
                <c:pt idx="123">
                  <c:v>0</c:v>
                </c:pt>
                <c:pt idx="124">
                  <c:v>106</c:v>
                </c:pt>
                <c:pt idx="125">
                  <c:v>347</c:v>
                </c:pt>
                <c:pt idx="126">
                  <c:v>186</c:v>
                </c:pt>
                <c:pt idx="127">
                  <c:v>305</c:v>
                </c:pt>
                <c:pt idx="128">
                  <c:v>158</c:v>
                </c:pt>
                <c:pt idx="129">
                  <c:v>0</c:v>
                </c:pt>
                <c:pt idx="130">
                  <c:v>0</c:v>
                </c:pt>
                <c:pt idx="131">
                  <c:v>182</c:v>
                </c:pt>
                <c:pt idx="132">
                  <c:v>214</c:v>
                </c:pt>
                <c:pt idx="133">
                  <c:v>317</c:v>
                </c:pt>
                <c:pt idx="134">
                  <c:v>260</c:v>
                </c:pt>
                <c:pt idx="135">
                  <c:v>362</c:v>
                </c:pt>
                <c:pt idx="136">
                  <c:v>0</c:v>
                </c:pt>
                <c:pt idx="137">
                  <c:v>0</c:v>
                </c:pt>
                <c:pt idx="138">
                  <c:v>414</c:v>
                </c:pt>
                <c:pt idx="139">
                  <c:v>258</c:v>
                </c:pt>
                <c:pt idx="140">
                  <c:v>308</c:v>
                </c:pt>
                <c:pt idx="141">
                  <c:v>319</c:v>
                </c:pt>
                <c:pt idx="142">
                  <c:v>523</c:v>
                </c:pt>
                <c:pt idx="143">
                  <c:v>319</c:v>
                </c:pt>
                <c:pt idx="144">
                  <c:v>380</c:v>
                </c:pt>
                <c:pt idx="145">
                  <c:v>407</c:v>
                </c:pt>
                <c:pt idx="146">
                  <c:v>303</c:v>
                </c:pt>
                <c:pt idx="147">
                  <c:v>484</c:v>
                </c:pt>
                <c:pt idx="148">
                  <c:v>305</c:v>
                </c:pt>
                <c:pt idx="149">
                  <c:v>300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2-4B61-92A3-6412D9C69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6143232"/>
        <c:axId val="96141696"/>
      </c:barChart>
      <c:lineChart>
        <c:grouping val="standard"/>
        <c:varyColors val="0"/>
        <c:ser>
          <c:idx val="0"/>
          <c:order val="0"/>
          <c:tx>
            <c:strRef>
              <c:f>'graph corona vs tests'!$B$3</c:f>
              <c:strCache>
                <c:ptCount val="1"/>
                <c:pt idx="0">
                  <c:v>Coronavirus: (Daman and Diu)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tests'!$B$4:$B$155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14</c:v>
                </c:pt>
                <c:pt idx="28">
                  <c:v>5</c:v>
                </c:pt>
                <c:pt idx="29">
                  <c:v>11</c:v>
                </c:pt>
                <c:pt idx="30">
                  <c:v>9</c:v>
                </c:pt>
                <c:pt idx="31">
                  <c:v>6</c:v>
                </c:pt>
                <c:pt idx="32">
                  <c:v>6</c:v>
                </c:pt>
                <c:pt idx="33">
                  <c:v>7</c:v>
                </c:pt>
                <c:pt idx="34">
                  <c:v>11</c:v>
                </c:pt>
                <c:pt idx="35">
                  <c:v>7</c:v>
                </c:pt>
                <c:pt idx="36">
                  <c:v>8</c:v>
                </c:pt>
                <c:pt idx="37">
                  <c:v>5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5</c:v>
                </c:pt>
                <c:pt idx="42">
                  <c:v>5</c:v>
                </c:pt>
                <c:pt idx="43">
                  <c:v>10</c:v>
                </c:pt>
                <c:pt idx="44">
                  <c:v>5</c:v>
                </c:pt>
                <c:pt idx="45">
                  <c:v>5</c:v>
                </c:pt>
                <c:pt idx="46">
                  <c:v>6</c:v>
                </c:pt>
                <c:pt idx="47">
                  <c:v>0</c:v>
                </c:pt>
                <c:pt idx="48">
                  <c:v>5</c:v>
                </c:pt>
                <c:pt idx="49">
                  <c:v>0</c:v>
                </c:pt>
                <c:pt idx="50">
                  <c:v>5</c:v>
                </c:pt>
                <c:pt idx="51">
                  <c:v>6</c:v>
                </c:pt>
                <c:pt idx="52">
                  <c:v>5</c:v>
                </c:pt>
                <c:pt idx="53">
                  <c:v>0</c:v>
                </c:pt>
                <c:pt idx="54">
                  <c:v>0</c:v>
                </c:pt>
                <c:pt idx="55">
                  <c:v>5</c:v>
                </c:pt>
                <c:pt idx="56">
                  <c:v>0</c:v>
                </c:pt>
                <c:pt idx="57">
                  <c:v>8</c:v>
                </c:pt>
                <c:pt idx="58">
                  <c:v>6</c:v>
                </c:pt>
                <c:pt idx="59">
                  <c:v>11</c:v>
                </c:pt>
                <c:pt idx="60">
                  <c:v>0</c:v>
                </c:pt>
                <c:pt idx="61">
                  <c:v>5</c:v>
                </c:pt>
                <c:pt idx="62">
                  <c:v>6</c:v>
                </c:pt>
                <c:pt idx="63">
                  <c:v>18</c:v>
                </c:pt>
                <c:pt idx="64">
                  <c:v>12</c:v>
                </c:pt>
                <c:pt idx="65">
                  <c:v>17</c:v>
                </c:pt>
                <c:pt idx="66">
                  <c:v>11</c:v>
                </c:pt>
                <c:pt idx="67">
                  <c:v>5</c:v>
                </c:pt>
                <c:pt idx="68">
                  <c:v>19</c:v>
                </c:pt>
                <c:pt idx="69">
                  <c:v>21</c:v>
                </c:pt>
                <c:pt idx="70">
                  <c:v>9</c:v>
                </c:pt>
                <c:pt idx="71">
                  <c:v>14</c:v>
                </c:pt>
                <c:pt idx="72">
                  <c:v>30</c:v>
                </c:pt>
                <c:pt idx="73">
                  <c:v>31</c:v>
                </c:pt>
                <c:pt idx="74">
                  <c:v>20</c:v>
                </c:pt>
                <c:pt idx="75">
                  <c:v>26</c:v>
                </c:pt>
                <c:pt idx="76">
                  <c:v>17</c:v>
                </c:pt>
                <c:pt idx="77">
                  <c:v>24</c:v>
                </c:pt>
                <c:pt idx="78">
                  <c:v>61</c:v>
                </c:pt>
                <c:pt idx="79">
                  <c:v>48</c:v>
                </c:pt>
                <c:pt idx="80">
                  <c:v>75</c:v>
                </c:pt>
                <c:pt idx="81">
                  <c:v>77</c:v>
                </c:pt>
                <c:pt idx="82">
                  <c:v>79</c:v>
                </c:pt>
                <c:pt idx="83">
                  <c:v>62</c:v>
                </c:pt>
                <c:pt idx="84">
                  <c:v>79</c:v>
                </c:pt>
                <c:pt idx="85">
                  <c:v>61</c:v>
                </c:pt>
                <c:pt idx="86">
                  <c:v>77</c:v>
                </c:pt>
                <c:pt idx="87">
                  <c:v>100</c:v>
                </c:pt>
                <c:pt idx="88">
                  <c:v>64</c:v>
                </c:pt>
                <c:pt idx="89">
                  <c:v>77</c:v>
                </c:pt>
                <c:pt idx="90">
                  <c:v>56</c:v>
                </c:pt>
                <c:pt idx="91">
                  <c:v>54</c:v>
                </c:pt>
                <c:pt idx="92">
                  <c:v>50</c:v>
                </c:pt>
                <c:pt idx="93">
                  <c:v>50</c:v>
                </c:pt>
                <c:pt idx="94">
                  <c:v>65</c:v>
                </c:pt>
                <c:pt idx="95">
                  <c:v>54</c:v>
                </c:pt>
                <c:pt idx="96">
                  <c:v>44</c:v>
                </c:pt>
                <c:pt idx="97">
                  <c:v>62</c:v>
                </c:pt>
                <c:pt idx="98">
                  <c:v>29</c:v>
                </c:pt>
                <c:pt idx="99">
                  <c:v>33</c:v>
                </c:pt>
                <c:pt idx="100">
                  <c:v>62</c:v>
                </c:pt>
                <c:pt idx="101">
                  <c:v>31</c:v>
                </c:pt>
                <c:pt idx="102">
                  <c:v>49</c:v>
                </c:pt>
                <c:pt idx="103">
                  <c:v>53</c:v>
                </c:pt>
                <c:pt idx="104">
                  <c:v>35</c:v>
                </c:pt>
                <c:pt idx="105">
                  <c:v>28</c:v>
                </c:pt>
                <c:pt idx="106">
                  <c:v>45</c:v>
                </c:pt>
                <c:pt idx="107">
                  <c:v>39</c:v>
                </c:pt>
                <c:pt idx="108">
                  <c:v>34</c:v>
                </c:pt>
                <c:pt idx="109">
                  <c:v>50</c:v>
                </c:pt>
                <c:pt idx="110">
                  <c:v>41</c:v>
                </c:pt>
                <c:pt idx="111">
                  <c:v>44</c:v>
                </c:pt>
                <c:pt idx="112">
                  <c:v>24</c:v>
                </c:pt>
                <c:pt idx="113">
                  <c:v>42</c:v>
                </c:pt>
                <c:pt idx="114">
                  <c:v>45</c:v>
                </c:pt>
                <c:pt idx="115">
                  <c:v>30</c:v>
                </c:pt>
                <c:pt idx="116">
                  <c:v>27</c:v>
                </c:pt>
                <c:pt idx="117">
                  <c:v>29</c:v>
                </c:pt>
                <c:pt idx="118">
                  <c:v>25</c:v>
                </c:pt>
                <c:pt idx="119">
                  <c:v>27</c:v>
                </c:pt>
                <c:pt idx="120">
                  <c:v>13</c:v>
                </c:pt>
                <c:pt idx="121">
                  <c:v>30</c:v>
                </c:pt>
                <c:pt idx="122">
                  <c:v>18</c:v>
                </c:pt>
                <c:pt idx="123">
                  <c:v>36</c:v>
                </c:pt>
                <c:pt idx="124">
                  <c:v>22</c:v>
                </c:pt>
                <c:pt idx="125">
                  <c:v>16</c:v>
                </c:pt>
                <c:pt idx="126">
                  <c:v>14</c:v>
                </c:pt>
                <c:pt idx="127">
                  <c:v>20</c:v>
                </c:pt>
                <c:pt idx="128">
                  <c:v>28</c:v>
                </c:pt>
                <c:pt idx="129">
                  <c:v>24</c:v>
                </c:pt>
                <c:pt idx="130">
                  <c:v>28</c:v>
                </c:pt>
                <c:pt idx="131">
                  <c:v>31</c:v>
                </c:pt>
                <c:pt idx="132">
                  <c:v>24</c:v>
                </c:pt>
                <c:pt idx="133">
                  <c:v>24</c:v>
                </c:pt>
                <c:pt idx="134">
                  <c:v>20</c:v>
                </c:pt>
                <c:pt idx="135">
                  <c:v>10</c:v>
                </c:pt>
                <c:pt idx="136">
                  <c:v>13</c:v>
                </c:pt>
                <c:pt idx="137">
                  <c:v>17</c:v>
                </c:pt>
                <c:pt idx="138">
                  <c:v>18</c:v>
                </c:pt>
                <c:pt idx="139">
                  <c:v>22</c:v>
                </c:pt>
                <c:pt idx="140">
                  <c:v>16</c:v>
                </c:pt>
                <c:pt idx="141">
                  <c:v>11</c:v>
                </c:pt>
                <c:pt idx="142">
                  <c:v>9</c:v>
                </c:pt>
                <c:pt idx="143">
                  <c:v>6</c:v>
                </c:pt>
                <c:pt idx="144">
                  <c:v>12</c:v>
                </c:pt>
                <c:pt idx="145">
                  <c:v>12</c:v>
                </c:pt>
                <c:pt idx="146">
                  <c:v>14</c:v>
                </c:pt>
                <c:pt idx="147">
                  <c:v>13</c:v>
                </c:pt>
                <c:pt idx="148">
                  <c:v>22</c:v>
                </c:pt>
                <c:pt idx="149">
                  <c:v>7</c:v>
                </c:pt>
                <c:pt idx="150">
                  <c:v>9</c:v>
                </c:pt>
                <c:pt idx="1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02-4B61-92A3-6412D9C69CCC}"/>
            </c:ext>
          </c:extLst>
        </c:ser>
        <c:ser>
          <c:idx val="1"/>
          <c:order val="1"/>
          <c:tx>
            <c:strRef>
              <c:f>'graph corona vs tests'!$C$3</c:f>
              <c:strCache>
                <c:ptCount val="1"/>
                <c:pt idx="0">
                  <c:v>Corona: (Daman and Diu)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tests'!$C$4:$C$155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5</c:v>
                </c:pt>
                <c:pt idx="27">
                  <c:v>9</c:v>
                </c:pt>
                <c:pt idx="28">
                  <c:v>0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7</c:v>
                </c:pt>
                <c:pt idx="33">
                  <c:v>5</c:v>
                </c:pt>
                <c:pt idx="34">
                  <c:v>5</c:v>
                </c:pt>
                <c:pt idx="35">
                  <c:v>0</c:v>
                </c:pt>
                <c:pt idx="36">
                  <c:v>5</c:v>
                </c:pt>
                <c:pt idx="37">
                  <c:v>5</c:v>
                </c:pt>
                <c:pt idx="38">
                  <c:v>0</c:v>
                </c:pt>
                <c:pt idx="39">
                  <c:v>6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6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5</c:v>
                </c:pt>
                <c:pt idx="51">
                  <c:v>0</c:v>
                </c:pt>
                <c:pt idx="52">
                  <c:v>0</c:v>
                </c:pt>
                <c:pt idx="53">
                  <c:v>6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6</c:v>
                </c:pt>
                <c:pt idx="59">
                  <c:v>0</c:v>
                </c:pt>
                <c:pt idx="60">
                  <c:v>0</c:v>
                </c:pt>
                <c:pt idx="61">
                  <c:v>5</c:v>
                </c:pt>
                <c:pt idx="62">
                  <c:v>12</c:v>
                </c:pt>
                <c:pt idx="63">
                  <c:v>10</c:v>
                </c:pt>
                <c:pt idx="64">
                  <c:v>7</c:v>
                </c:pt>
                <c:pt idx="65">
                  <c:v>7</c:v>
                </c:pt>
                <c:pt idx="66">
                  <c:v>6</c:v>
                </c:pt>
                <c:pt idx="67">
                  <c:v>6</c:v>
                </c:pt>
                <c:pt idx="68">
                  <c:v>9</c:v>
                </c:pt>
                <c:pt idx="69">
                  <c:v>7</c:v>
                </c:pt>
                <c:pt idx="70">
                  <c:v>0</c:v>
                </c:pt>
                <c:pt idx="71">
                  <c:v>12</c:v>
                </c:pt>
                <c:pt idx="72">
                  <c:v>16</c:v>
                </c:pt>
                <c:pt idx="73">
                  <c:v>22</c:v>
                </c:pt>
                <c:pt idx="74">
                  <c:v>14</c:v>
                </c:pt>
                <c:pt idx="75">
                  <c:v>14</c:v>
                </c:pt>
                <c:pt idx="76">
                  <c:v>10</c:v>
                </c:pt>
                <c:pt idx="77">
                  <c:v>21</c:v>
                </c:pt>
                <c:pt idx="78">
                  <c:v>18</c:v>
                </c:pt>
                <c:pt idx="79">
                  <c:v>34</c:v>
                </c:pt>
                <c:pt idx="80">
                  <c:v>56</c:v>
                </c:pt>
                <c:pt idx="81">
                  <c:v>52</c:v>
                </c:pt>
                <c:pt idx="82">
                  <c:v>79</c:v>
                </c:pt>
                <c:pt idx="83">
                  <c:v>52</c:v>
                </c:pt>
                <c:pt idx="84">
                  <c:v>57</c:v>
                </c:pt>
                <c:pt idx="85">
                  <c:v>46</c:v>
                </c:pt>
                <c:pt idx="86">
                  <c:v>59</c:v>
                </c:pt>
                <c:pt idx="87">
                  <c:v>48</c:v>
                </c:pt>
                <c:pt idx="88">
                  <c:v>50</c:v>
                </c:pt>
                <c:pt idx="89">
                  <c:v>36</c:v>
                </c:pt>
                <c:pt idx="90">
                  <c:v>31</c:v>
                </c:pt>
                <c:pt idx="91">
                  <c:v>33</c:v>
                </c:pt>
                <c:pt idx="92">
                  <c:v>42</c:v>
                </c:pt>
                <c:pt idx="93">
                  <c:v>44</c:v>
                </c:pt>
                <c:pt idx="94">
                  <c:v>36</c:v>
                </c:pt>
                <c:pt idx="95">
                  <c:v>25</c:v>
                </c:pt>
                <c:pt idx="96">
                  <c:v>30</c:v>
                </c:pt>
                <c:pt idx="97">
                  <c:v>38</c:v>
                </c:pt>
                <c:pt idx="98">
                  <c:v>19</c:v>
                </c:pt>
                <c:pt idx="99">
                  <c:v>23</c:v>
                </c:pt>
                <c:pt idx="100">
                  <c:v>26</c:v>
                </c:pt>
                <c:pt idx="101">
                  <c:v>33</c:v>
                </c:pt>
                <c:pt idx="102">
                  <c:v>33</c:v>
                </c:pt>
                <c:pt idx="103">
                  <c:v>21</c:v>
                </c:pt>
                <c:pt idx="104">
                  <c:v>28</c:v>
                </c:pt>
                <c:pt idx="105">
                  <c:v>22</c:v>
                </c:pt>
                <c:pt idx="106">
                  <c:v>22</c:v>
                </c:pt>
                <c:pt idx="107">
                  <c:v>31</c:v>
                </c:pt>
                <c:pt idx="108">
                  <c:v>39</c:v>
                </c:pt>
                <c:pt idx="109">
                  <c:v>33</c:v>
                </c:pt>
                <c:pt idx="110">
                  <c:v>29</c:v>
                </c:pt>
                <c:pt idx="111">
                  <c:v>38</c:v>
                </c:pt>
                <c:pt idx="112">
                  <c:v>34</c:v>
                </c:pt>
                <c:pt idx="113">
                  <c:v>24</c:v>
                </c:pt>
                <c:pt idx="114">
                  <c:v>27</c:v>
                </c:pt>
                <c:pt idx="115">
                  <c:v>16</c:v>
                </c:pt>
                <c:pt idx="116">
                  <c:v>15</c:v>
                </c:pt>
                <c:pt idx="117">
                  <c:v>10</c:v>
                </c:pt>
                <c:pt idx="118">
                  <c:v>18</c:v>
                </c:pt>
                <c:pt idx="119">
                  <c:v>27</c:v>
                </c:pt>
                <c:pt idx="120">
                  <c:v>17</c:v>
                </c:pt>
                <c:pt idx="121">
                  <c:v>20</c:v>
                </c:pt>
                <c:pt idx="122">
                  <c:v>20</c:v>
                </c:pt>
                <c:pt idx="123">
                  <c:v>26</c:v>
                </c:pt>
                <c:pt idx="124">
                  <c:v>19</c:v>
                </c:pt>
                <c:pt idx="125">
                  <c:v>20</c:v>
                </c:pt>
                <c:pt idx="126">
                  <c:v>26</c:v>
                </c:pt>
                <c:pt idx="127">
                  <c:v>18</c:v>
                </c:pt>
                <c:pt idx="128">
                  <c:v>25</c:v>
                </c:pt>
                <c:pt idx="129">
                  <c:v>24</c:v>
                </c:pt>
                <c:pt idx="130">
                  <c:v>10</c:v>
                </c:pt>
                <c:pt idx="131">
                  <c:v>10</c:v>
                </c:pt>
                <c:pt idx="132">
                  <c:v>11</c:v>
                </c:pt>
                <c:pt idx="133">
                  <c:v>14</c:v>
                </c:pt>
                <c:pt idx="134">
                  <c:v>18</c:v>
                </c:pt>
                <c:pt idx="135">
                  <c:v>17</c:v>
                </c:pt>
                <c:pt idx="136">
                  <c:v>11</c:v>
                </c:pt>
                <c:pt idx="137">
                  <c:v>17</c:v>
                </c:pt>
                <c:pt idx="138">
                  <c:v>20</c:v>
                </c:pt>
                <c:pt idx="139">
                  <c:v>43</c:v>
                </c:pt>
                <c:pt idx="140">
                  <c:v>17</c:v>
                </c:pt>
                <c:pt idx="141">
                  <c:v>19</c:v>
                </c:pt>
                <c:pt idx="142">
                  <c:v>19</c:v>
                </c:pt>
                <c:pt idx="143">
                  <c:v>31</c:v>
                </c:pt>
                <c:pt idx="144">
                  <c:v>19</c:v>
                </c:pt>
                <c:pt idx="145">
                  <c:v>14</c:v>
                </c:pt>
                <c:pt idx="146">
                  <c:v>13</c:v>
                </c:pt>
                <c:pt idx="147">
                  <c:v>9</c:v>
                </c:pt>
                <c:pt idx="148">
                  <c:v>13</c:v>
                </c:pt>
                <c:pt idx="149">
                  <c:v>20</c:v>
                </c:pt>
                <c:pt idx="150">
                  <c:v>7</c:v>
                </c:pt>
                <c:pt idx="15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02-4B61-92A3-6412D9C69CCC}"/>
            </c:ext>
          </c:extLst>
        </c:ser>
        <c:ser>
          <c:idx val="2"/>
          <c:order val="2"/>
          <c:tx>
            <c:strRef>
              <c:f>'graph corona vs tests'!$D$3</c:f>
              <c:strCache>
                <c:ptCount val="1"/>
                <c:pt idx="0">
                  <c:v>Covid 19: (Daman and Diu)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tests'!$D$4:$D$155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</c:v>
                </c:pt>
                <c:pt idx="73">
                  <c:v>0</c:v>
                </c:pt>
                <c:pt idx="74">
                  <c:v>9</c:v>
                </c:pt>
                <c:pt idx="75">
                  <c:v>5</c:v>
                </c:pt>
                <c:pt idx="76">
                  <c:v>0</c:v>
                </c:pt>
                <c:pt idx="77">
                  <c:v>5</c:v>
                </c:pt>
                <c:pt idx="78">
                  <c:v>0</c:v>
                </c:pt>
                <c:pt idx="79">
                  <c:v>5</c:v>
                </c:pt>
                <c:pt idx="80">
                  <c:v>16</c:v>
                </c:pt>
                <c:pt idx="81">
                  <c:v>6</c:v>
                </c:pt>
                <c:pt idx="82">
                  <c:v>8</c:v>
                </c:pt>
                <c:pt idx="83">
                  <c:v>11</c:v>
                </c:pt>
                <c:pt idx="84">
                  <c:v>6</c:v>
                </c:pt>
                <c:pt idx="85">
                  <c:v>8</c:v>
                </c:pt>
                <c:pt idx="86">
                  <c:v>9</c:v>
                </c:pt>
                <c:pt idx="87">
                  <c:v>17</c:v>
                </c:pt>
                <c:pt idx="88">
                  <c:v>13</c:v>
                </c:pt>
                <c:pt idx="89">
                  <c:v>14</c:v>
                </c:pt>
                <c:pt idx="90">
                  <c:v>10</c:v>
                </c:pt>
                <c:pt idx="91">
                  <c:v>19</c:v>
                </c:pt>
                <c:pt idx="92">
                  <c:v>13</c:v>
                </c:pt>
                <c:pt idx="93">
                  <c:v>7</c:v>
                </c:pt>
                <c:pt idx="94">
                  <c:v>8</c:v>
                </c:pt>
                <c:pt idx="95">
                  <c:v>10</c:v>
                </c:pt>
                <c:pt idx="96">
                  <c:v>15</c:v>
                </c:pt>
                <c:pt idx="97">
                  <c:v>12</c:v>
                </c:pt>
                <c:pt idx="98">
                  <c:v>11</c:v>
                </c:pt>
                <c:pt idx="99">
                  <c:v>14</c:v>
                </c:pt>
                <c:pt idx="100">
                  <c:v>9</c:v>
                </c:pt>
                <c:pt idx="101">
                  <c:v>12</c:v>
                </c:pt>
                <c:pt idx="102">
                  <c:v>21</c:v>
                </c:pt>
                <c:pt idx="103">
                  <c:v>9</c:v>
                </c:pt>
                <c:pt idx="104">
                  <c:v>9</c:v>
                </c:pt>
                <c:pt idx="105">
                  <c:v>14</c:v>
                </c:pt>
                <c:pt idx="106">
                  <c:v>9</c:v>
                </c:pt>
                <c:pt idx="107">
                  <c:v>12</c:v>
                </c:pt>
                <c:pt idx="108">
                  <c:v>10</c:v>
                </c:pt>
                <c:pt idx="109">
                  <c:v>8</c:v>
                </c:pt>
                <c:pt idx="110">
                  <c:v>17</c:v>
                </c:pt>
                <c:pt idx="111">
                  <c:v>21</c:v>
                </c:pt>
                <c:pt idx="112">
                  <c:v>11</c:v>
                </c:pt>
                <c:pt idx="113">
                  <c:v>13</c:v>
                </c:pt>
                <c:pt idx="114">
                  <c:v>18</c:v>
                </c:pt>
                <c:pt idx="115">
                  <c:v>19</c:v>
                </c:pt>
                <c:pt idx="116">
                  <c:v>6</c:v>
                </c:pt>
                <c:pt idx="117">
                  <c:v>21</c:v>
                </c:pt>
                <c:pt idx="118">
                  <c:v>18</c:v>
                </c:pt>
                <c:pt idx="119">
                  <c:v>14</c:v>
                </c:pt>
                <c:pt idx="120">
                  <c:v>14</c:v>
                </c:pt>
                <c:pt idx="121">
                  <c:v>11</c:v>
                </c:pt>
                <c:pt idx="122">
                  <c:v>14</c:v>
                </c:pt>
                <c:pt idx="123">
                  <c:v>17</c:v>
                </c:pt>
                <c:pt idx="124">
                  <c:v>8</c:v>
                </c:pt>
                <c:pt idx="125">
                  <c:v>16</c:v>
                </c:pt>
                <c:pt idx="126">
                  <c:v>11</c:v>
                </c:pt>
                <c:pt idx="127">
                  <c:v>8</c:v>
                </c:pt>
                <c:pt idx="128">
                  <c:v>12</c:v>
                </c:pt>
                <c:pt idx="129">
                  <c:v>6</c:v>
                </c:pt>
                <c:pt idx="130">
                  <c:v>10</c:v>
                </c:pt>
                <c:pt idx="131">
                  <c:v>5</c:v>
                </c:pt>
                <c:pt idx="132">
                  <c:v>9</c:v>
                </c:pt>
                <c:pt idx="133">
                  <c:v>8</c:v>
                </c:pt>
                <c:pt idx="134">
                  <c:v>16</c:v>
                </c:pt>
                <c:pt idx="135">
                  <c:v>14</c:v>
                </c:pt>
                <c:pt idx="136">
                  <c:v>11</c:v>
                </c:pt>
                <c:pt idx="137">
                  <c:v>19</c:v>
                </c:pt>
                <c:pt idx="138">
                  <c:v>14</c:v>
                </c:pt>
                <c:pt idx="139">
                  <c:v>15</c:v>
                </c:pt>
                <c:pt idx="140">
                  <c:v>10</c:v>
                </c:pt>
                <c:pt idx="141">
                  <c:v>7</c:v>
                </c:pt>
                <c:pt idx="142">
                  <c:v>9</c:v>
                </c:pt>
                <c:pt idx="143">
                  <c:v>13</c:v>
                </c:pt>
                <c:pt idx="144">
                  <c:v>17</c:v>
                </c:pt>
                <c:pt idx="145">
                  <c:v>9</c:v>
                </c:pt>
                <c:pt idx="146">
                  <c:v>19</c:v>
                </c:pt>
                <c:pt idx="147">
                  <c:v>5</c:v>
                </c:pt>
                <c:pt idx="148">
                  <c:v>7</c:v>
                </c:pt>
                <c:pt idx="149">
                  <c:v>14</c:v>
                </c:pt>
                <c:pt idx="150">
                  <c:v>8</c:v>
                </c:pt>
                <c:pt idx="15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02-4B61-92A3-6412D9C69CCC}"/>
            </c:ext>
          </c:extLst>
        </c:ser>
        <c:ser>
          <c:idx val="3"/>
          <c:order val="3"/>
          <c:tx>
            <c:strRef>
              <c:f>'graph corona vs tests'!$E$3</c:f>
              <c:strCache>
                <c:ptCount val="1"/>
                <c:pt idx="0">
                  <c:v>Covid: (Daman and Diu)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tests'!$E$4:$E$155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6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8</c:v>
                </c:pt>
                <c:pt idx="73">
                  <c:v>0</c:v>
                </c:pt>
                <c:pt idx="74">
                  <c:v>9</c:v>
                </c:pt>
                <c:pt idx="75">
                  <c:v>5</c:v>
                </c:pt>
                <c:pt idx="76">
                  <c:v>0</c:v>
                </c:pt>
                <c:pt idx="77">
                  <c:v>5</c:v>
                </c:pt>
                <c:pt idx="78">
                  <c:v>0</c:v>
                </c:pt>
                <c:pt idx="79">
                  <c:v>9</c:v>
                </c:pt>
                <c:pt idx="80">
                  <c:v>16</c:v>
                </c:pt>
                <c:pt idx="81">
                  <c:v>9</c:v>
                </c:pt>
                <c:pt idx="82">
                  <c:v>12</c:v>
                </c:pt>
                <c:pt idx="83">
                  <c:v>16</c:v>
                </c:pt>
                <c:pt idx="84">
                  <c:v>10</c:v>
                </c:pt>
                <c:pt idx="85">
                  <c:v>9</c:v>
                </c:pt>
                <c:pt idx="86">
                  <c:v>13</c:v>
                </c:pt>
                <c:pt idx="87">
                  <c:v>20</c:v>
                </c:pt>
                <c:pt idx="88">
                  <c:v>13</c:v>
                </c:pt>
                <c:pt idx="89">
                  <c:v>16</c:v>
                </c:pt>
                <c:pt idx="90">
                  <c:v>12</c:v>
                </c:pt>
                <c:pt idx="91">
                  <c:v>21</c:v>
                </c:pt>
                <c:pt idx="92">
                  <c:v>13</c:v>
                </c:pt>
                <c:pt idx="93">
                  <c:v>7</c:v>
                </c:pt>
                <c:pt idx="94">
                  <c:v>17</c:v>
                </c:pt>
                <c:pt idx="95">
                  <c:v>12</c:v>
                </c:pt>
                <c:pt idx="96">
                  <c:v>15</c:v>
                </c:pt>
                <c:pt idx="97">
                  <c:v>17</c:v>
                </c:pt>
                <c:pt idx="98">
                  <c:v>9</c:v>
                </c:pt>
                <c:pt idx="99">
                  <c:v>14</c:v>
                </c:pt>
                <c:pt idx="100">
                  <c:v>14</c:v>
                </c:pt>
                <c:pt idx="101">
                  <c:v>12</c:v>
                </c:pt>
                <c:pt idx="102">
                  <c:v>23</c:v>
                </c:pt>
                <c:pt idx="103">
                  <c:v>9</c:v>
                </c:pt>
                <c:pt idx="104">
                  <c:v>9</c:v>
                </c:pt>
                <c:pt idx="105">
                  <c:v>16</c:v>
                </c:pt>
                <c:pt idx="106">
                  <c:v>11</c:v>
                </c:pt>
                <c:pt idx="107">
                  <c:v>12</c:v>
                </c:pt>
                <c:pt idx="108">
                  <c:v>7</c:v>
                </c:pt>
                <c:pt idx="109">
                  <c:v>10</c:v>
                </c:pt>
                <c:pt idx="110">
                  <c:v>20</c:v>
                </c:pt>
                <c:pt idx="111">
                  <c:v>21</c:v>
                </c:pt>
                <c:pt idx="112">
                  <c:v>15</c:v>
                </c:pt>
                <c:pt idx="113">
                  <c:v>16</c:v>
                </c:pt>
                <c:pt idx="114">
                  <c:v>16</c:v>
                </c:pt>
                <c:pt idx="115">
                  <c:v>28</c:v>
                </c:pt>
                <c:pt idx="116">
                  <c:v>6</c:v>
                </c:pt>
                <c:pt idx="117">
                  <c:v>20</c:v>
                </c:pt>
                <c:pt idx="118">
                  <c:v>20</c:v>
                </c:pt>
                <c:pt idx="119">
                  <c:v>14</c:v>
                </c:pt>
                <c:pt idx="120">
                  <c:v>20</c:v>
                </c:pt>
                <c:pt idx="121">
                  <c:v>11</c:v>
                </c:pt>
                <c:pt idx="122">
                  <c:v>18</c:v>
                </c:pt>
                <c:pt idx="123">
                  <c:v>19</c:v>
                </c:pt>
                <c:pt idx="124">
                  <c:v>10</c:v>
                </c:pt>
                <c:pt idx="125">
                  <c:v>20</c:v>
                </c:pt>
                <c:pt idx="126">
                  <c:v>15</c:v>
                </c:pt>
                <c:pt idx="127">
                  <c:v>10</c:v>
                </c:pt>
                <c:pt idx="128">
                  <c:v>15</c:v>
                </c:pt>
                <c:pt idx="129">
                  <c:v>6</c:v>
                </c:pt>
                <c:pt idx="130">
                  <c:v>10</c:v>
                </c:pt>
                <c:pt idx="131">
                  <c:v>8</c:v>
                </c:pt>
                <c:pt idx="132">
                  <c:v>11</c:v>
                </c:pt>
                <c:pt idx="133">
                  <c:v>12</c:v>
                </c:pt>
                <c:pt idx="134">
                  <c:v>16</c:v>
                </c:pt>
                <c:pt idx="135">
                  <c:v>15</c:v>
                </c:pt>
                <c:pt idx="136">
                  <c:v>13</c:v>
                </c:pt>
                <c:pt idx="137">
                  <c:v>21</c:v>
                </c:pt>
                <c:pt idx="138">
                  <c:v>14</c:v>
                </c:pt>
                <c:pt idx="139">
                  <c:v>12</c:v>
                </c:pt>
                <c:pt idx="140">
                  <c:v>14</c:v>
                </c:pt>
                <c:pt idx="141">
                  <c:v>7</c:v>
                </c:pt>
                <c:pt idx="142">
                  <c:v>12</c:v>
                </c:pt>
                <c:pt idx="143">
                  <c:v>16</c:v>
                </c:pt>
                <c:pt idx="144">
                  <c:v>19</c:v>
                </c:pt>
                <c:pt idx="145">
                  <c:v>9</c:v>
                </c:pt>
                <c:pt idx="146">
                  <c:v>22</c:v>
                </c:pt>
                <c:pt idx="147">
                  <c:v>5</c:v>
                </c:pt>
                <c:pt idx="148">
                  <c:v>7</c:v>
                </c:pt>
                <c:pt idx="149">
                  <c:v>14</c:v>
                </c:pt>
                <c:pt idx="150">
                  <c:v>7</c:v>
                </c:pt>
                <c:pt idx="15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402-4B61-92A3-6412D9C69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6457856"/>
        <c:axId val="96459392"/>
      </c:lineChart>
      <c:dateAx>
        <c:axId val="9645785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59392"/>
        <c:crosses val="autoZero"/>
        <c:auto val="1"/>
        <c:lblOffset val="100"/>
        <c:baseTimeUnit val="days"/>
      </c:dateAx>
      <c:valAx>
        <c:axId val="9645939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457856"/>
        <c:crosses val="autoZero"/>
        <c:crossBetween val="between"/>
      </c:valAx>
      <c:valAx>
        <c:axId val="961416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703C3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143232"/>
        <c:crosses val="max"/>
        <c:crossBetween val="between"/>
      </c:valAx>
      <c:dateAx>
        <c:axId val="9614323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961416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(33)'!$N$8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(33)'!$N$9:$N$23</c:f>
              <c:numCache>
                <c:formatCode>General</c:formatCode>
                <c:ptCount val="15"/>
                <c:pt idx="0">
                  <c:v>2.4912234926209888E-2</c:v>
                </c:pt>
                <c:pt idx="1">
                  <c:v>2.7228412360059927E-2</c:v>
                </c:pt>
                <c:pt idx="2">
                  <c:v>3.2822077891152247E-2</c:v>
                </c:pt>
                <c:pt idx="3">
                  <c:v>4.2854972745573074E-2</c:v>
                </c:pt>
                <c:pt idx="4">
                  <c:v>5.3059211199378106E-2</c:v>
                </c:pt>
                <c:pt idx="5">
                  <c:v>7.1879505381702041E-2</c:v>
                </c:pt>
                <c:pt idx="6">
                  <c:v>8.0631542433376668E-2</c:v>
                </c:pt>
                <c:pt idx="7">
                  <c:v>9.2910894481075729E-2</c:v>
                </c:pt>
                <c:pt idx="8">
                  <c:v>0.1126951503105358</c:v>
                </c:pt>
                <c:pt idx="9">
                  <c:v>0.12875038294553187</c:v>
                </c:pt>
                <c:pt idx="10">
                  <c:v>0.14617467773017495</c:v>
                </c:pt>
                <c:pt idx="11">
                  <c:v>0.158230051955802</c:v>
                </c:pt>
                <c:pt idx="12">
                  <c:v>0.1771956748177605</c:v>
                </c:pt>
                <c:pt idx="13">
                  <c:v>0.20619836980195308</c:v>
                </c:pt>
                <c:pt idx="14">
                  <c:v>0.22066134877114144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9-4867-88C8-5B0323D96818}"/>
            </c:ext>
          </c:extLst>
        </c:ser>
        <c:ser>
          <c:idx val="1"/>
          <c:order val="1"/>
          <c:tx>
            <c:strRef>
              <c:f>'multiTimeline (33)'!$O$8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(33)'!$O$9:$O$23</c:f>
              <c:numCache>
                <c:formatCode>General</c:formatCode>
                <c:ptCount val="15"/>
                <c:pt idx="0">
                  <c:v>0.1617410387833417</c:v>
                </c:pt>
                <c:pt idx="1">
                  <c:v>0.16669633251394286</c:v>
                </c:pt>
                <c:pt idx="2">
                  <c:v>0.17005900521140252</c:v>
                </c:pt>
                <c:pt idx="3">
                  <c:v>0.16992285167762342</c:v>
                </c:pt>
                <c:pt idx="4">
                  <c:v>0.17990865682120158</c:v>
                </c:pt>
                <c:pt idx="5">
                  <c:v>0.19953462711003253</c:v>
                </c:pt>
                <c:pt idx="6">
                  <c:v>0.21061349389520445</c:v>
                </c:pt>
                <c:pt idx="7">
                  <c:v>0.21704232246954863</c:v>
                </c:pt>
                <c:pt idx="8">
                  <c:v>0.22533862534905272</c:v>
                </c:pt>
                <c:pt idx="9">
                  <c:v>0.23260553456408262</c:v>
                </c:pt>
                <c:pt idx="10">
                  <c:v>0.24955841270575996</c:v>
                </c:pt>
                <c:pt idx="11">
                  <c:v>0.26463565711353015</c:v>
                </c:pt>
                <c:pt idx="12">
                  <c:v>0.27752460176431998</c:v>
                </c:pt>
                <c:pt idx="13">
                  <c:v>0.29049745873498894</c:v>
                </c:pt>
                <c:pt idx="14">
                  <c:v>0.30168012495981805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C9-4867-88C8-5B0323D96818}"/>
            </c:ext>
          </c:extLst>
        </c:ser>
        <c:ser>
          <c:idx val="2"/>
          <c:order val="2"/>
          <c:tx>
            <c:strRef>
              <c:f>'multiTimeline (33)'!$P$8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(33)'!$P$9:$P$23</c:f>
              <c:numCache>
                <c:formatCode>General</c:formatCode>
                <c:ptCount val="15"/>
                <c:pt idx="0">
                  <c:v>0.4353997237944951</c:v>
                </c:pt>
                <c:pt idx="1">
                  <c:v>0.44090908016925912</c:v>
                </c:pt>
                <c:pt idx="2">
                  <c:v>0.44648374669286139</c:v>
                </c:pt>
                <c:pt idx="3">
                  <c:v>0.44962532107891501</c:v>
                </c:pt>
                <c:pt idx="4">
                  <c:v>0.45733764257520804</c:v>
                </c:pt>
                <c:pt idx="5">
                  <c:v>0.4734998182002299</c:v>
                </c:pt>
                <c:pt idx="6">
                  <c:v>0.47660529636931115</c:v>
                </c:pt>
                <c:pt idx="7">
                  <c:v>0.48204033776371802</c:v>
                </c:pt>
                <c:pt idx="8">
                  <c:v>0.48725593207219903</c:v>
                </c:pt>
                <c:pt idx="9">
                  <c:v>0.50495967547755283</c:v>
                </c:pt>
                <c:pt idx="10">
                  <c:v>0.52647554883528536</c:v>
                </c:pt>
                <c:pt idx="11">
                  <c:v>0.54543303729231962</c:v>
                </c:pt>
                <c:pt idx="12">
                  <c:v>0.55056298797150804</c:v>
                </c:pt>
                <c:pt idx="13">
                  <c:v>0.5647230649928785</c:v>
                </c:pt>
                <c:pt idx="14">
                  <c:v>0.57174081308200209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C9-4867-88C8-5B0323D96818}"/>
            </c:ext>
          </c:extLst>
        </c:ser>
        <c:ser>
          <c:idx val="3"/>
          <c:order val="3"/>
          <c:tx>
            <c:strRef>
              <c:f>'multiTimeline (33)'!$Q$8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(33)'!$Q$9:$Q$23</c:f>
              <c:numCache>
                <c:formatCode>General</c:formatCode>
                <c:ptCount val="15"/>
                <c:pt idx="0">
                  <c:v>0.48715047656465826</c:v>
                </c:pt>
                <c:pt idx="1">
                  <c:v>0.48771275490757521</c:v>
                </c:pt>
                <c:pt idx="2">
                  <c:v>0.49435711331799548</c:v>
                </c:pt>
                <c:pt idx="3">
                  <c:v>0.49816791067248167</c:v>
                </c:pt>
                <c:pt idx="4">
                  <c:v>0.50423308179370019</c:v>
                </c:pt>
                <c:pt idx="5">
                  <c:v>0.5153226660688669</c:v>
                </c:pt>
                <c:pt idx="6">
                  <c:v>0.51965030428660863</c:v>
                </c:pt>
                <c:pt idx="7">
                  <c:v>0.52559278087096062</c:v>
                </c:pt>
                <c:pt idx="8">
                  <c:v>0.53228315208848942</c:v>
                </c:pt>
                <c:pt idx="9">
                  <c:v>0.54274648695367855</c:v>
                </c:pt>
                <c:pt idx="10">
                  <c:v>0.55920628618978652</c:v>
                </c:pt>
                <c:pt idx="11">
                  <c:v>0.57604900823838712</c:v>
                </c:pt>
                <c:pt idx="12">
                  <c:v>0.58230078075712921</c:v>
                </c:pt>
                <c:pt idx="13">
                  <c:v>0.59255718934171164</c:v>
                </c:pt>
                <c:pt idx="14">
                  <c:v>0.59892790388655748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C9-4867-88C8-5B0323D96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2904224"/>
        <c:axId val="512908160"/>
      </c:lineChart>
      <c:catAx>
        <c:axId val="5129042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908160"/>
        <c:crosses val="autoZero"/>
        <c:auto val="1"/>
        <c:lblAlgn val="ctr"/>
        <c:lblOffset val="100"/>
        <c:noMultiLvlLbl val="0"/>
      </c:catAx>
      <c:valAx>
        <c:axId val="512908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904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(33)'!$U$9:$U$23</c:f>
              <c:numCache>
                <c:formatCode>General</c:formatCode>
                <c:ptCount val="15"/>
                <c:pt idx="0">
                  <c:v>5.5313542232954982E-2</c:v>
                </c:pt>
                <c:pt idx="1">
                  <c:v>6.8363016259283815E-2</c:v>
                </c:pt>
                <c:pt idx="2">
                  <c:v>8.1452306120966891E-2</c:v>
                </c:pt>
                <c:pt idx="3">
                  <c:v>0.10091673809711275</c:v>
                </c:pt>
                <c:pt idx="4">
                  <c:v>0.11948215018268124</c:v>
                </c:pt>
                <c:pt idx="5">
                  <c:v>0.12607154735437812</c:v>
                </c:pt>
                <c:pt idx="6">
                  <c:v>0.13641366389044118</c:v>
                </c:pt>
                <c:pt idx="7">
                  <c:v>0.15438361194521075</c:v>
                </c:pt>
                <c:pt idx="8">
                  <c:v>0.17538167799558774</c:v>
                </c:pt>
                <c:pt idx="9">
                  <c:v>0.21470505078248794</c:v>
                </c:pt>
                <c:pt idx="10">
                  <c:v>0.22520359158442269</c:v>
                </c:pt>
                <c:pt idx="11">
                  <c:v>0.24043043079655593</c:v>
                </c:pt>
                <c:pt idx="12">
                  <c:v>0.24709233195645758</c:v>
                </c:pt>
                <c:pt idx="13">
                  <c:v>0.29012197796070222</c:v>
                </c:pt>
                <c:pt idx="14">
                  <c:v>0.29659135667518099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CF-40A2-A205-65069B6E4FFD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(33)'!$V$9:$V$23</c:f>
              <c:numCache>
                <c:formatCode>General</c:formatCode>
                <c:ptCount val="15"/>
                <c:pt idx="0">
                  <c:v>0.18645701555011929</c:v>
                </c:pt>
                <c:pt idx="1">
                  <c:v>0.2064445713173442</c:v>
                </c:pt>
                <c:pt idx="2">
                  <c:v>0.20440368587055049</c:v>
                </c:pt>
                <c:pt idx="3">
                  <c:v>0.21555898540008711</c:v>
                </c:pt>
                <c:pt idx="4">
                  <c:v>0.23097442883940908</c:v>
                </c:pt>
                <c:pt idx="5">
                  <c:v>0.24894703900285892</c:v>
                </c:pt>
                <c:pt idx="6">
                  <c:v>0.26340389205543413</c:v>
                </c:pt>
                <c:pt idx="7">
                  <c:v>0.27991939387973891</c:v>
                </c:pt>
                <c:pt idx="8">
                  <c:v>0.29024256744020144</c:v>
                </c:pt>
                <c:pt idx="9">
                  <c:v>0.31622267137906052</c:v>
                </c:pt>
                <c:pt idx="10">
                  <c:v>0.33191168840590229</c:v>
                </c:pt>
                <c:pt idx="11">
                  <c:v>0.348684402162379</c:v>
                </c:pt>
                <c:pt idx="12">
                  <c:v>0.35121085540153435</c:v>
                </c:pt>
                <c:pt idx="13">
                  <c:v>0.37215714928867988</c:v>
                </c:pt>
                <c:pt idx="14">
                  <c:v>0.38647363788267425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CF-40A2-A205-65069B6E4FFD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(33)'!$W$9:$W$23</c:f>
              <c:numCache>
                <c:formatCode>General</c:formatCode>
                <c:ptCount val="15"/>
                <c:pt idx="0">
                  <c:v>0.49895862939154417</c:v>
                </c:pt>
                <c:pt idx="1">
                  <c:v>0.51914830740762907</c:v>
                </c:pt>
                <c:pt idx="2">
                  <c:v>0.52331199804496276</c:v>
                </c:pt>
                <c:pt idx="3">
                  <c:v>0.53047398294737003</c:v>
                </c:pt>
                <c:pt idx="4">
                  <c:v>0.54262636909468354</c:v>
                </c:pt>
                <c:pt idx="5">
                  <c:v>0.56848787447496163</c:v>
                </c:pt>
                <c:pt idx="6">
                  <c:v>0.57646031659833707</c:v>
                </c:pt>
                <c:pt idx="7">
                  <c:v>0.58334302461273457</c:v>
                </c:pt>
                <c:pt idx="8">
                  <c:v>0.60596875735243871</c:v>
                </c:pt>
                <c:pt idx="9">
                  <c:v>0.61931478654050431</c:v>
                </c:pt>
                <c:pt idx="10">
                  <c:v>0.63786675893140643</c:v>
                </c:pt>
                <c:pt idx="11">
                  <c:v>0.63759540285470362</c:v>
                </c:pt>
                <c:pt idx="12">
                  <c:v>0.63865987486062226</c:v>
                </c:pt>
                <c:pt idx="13">
                  <c:v>0.66464740369597852</c:v>
                </c:pt>
                <c:pt idx="14">
                  <c:v>0.66642273701512877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CF-40A2-A205-65069B6E4FFD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(33)'!$X$9:$X$23</c:f>
              <c:numCache>
                <c:formatCode>General</c:formatCode>
                <c:ptCount val="15"/>
                <c:pt idx="0">
                  <c:v>0.54498254991523221</c:v>
                </c:pt>
                <c:pt idx="1">
                  <c:v>0.5550505771997285</c:v>
                </c:pt>
                <c:pt idx="2">
                  <c:v>0.56409492457628574</c:v>
                </c:pt>
                <c:pt idx="3">
                  <c:v>0.57200893113145446</c:v>
                </c:pt>
                <c:pt idx="4">
                  <c:v>0.57916242324077793</c:v>
                </c:pt>
                <c:pt idx="5">
                  <c:v>0.60336641072177766</c:v>
                </c:pt>
                <c:pt idx="6">
                  <c:v>0.60832977746237926</c:v>
                </c:pt>
                <c:pt idx="7">
                  <c:v>0.61636315678729958</c:v>
                </c:pt>
                <c:pt idx="8">
                  <c:v>0.63667864252402007</c:v>
                </c:pt>
                <c:pt idx="9">
                  <c:v>0.6486385987372959</c:v>
                </c:pt>
                <c:pt idx="10">
                  <c:v>0.65830675050180942</c:v>
                </c:pt>
                <c:pt idx="11">
                  <c:v>0.66119862982768096</c:v>
                </c:pt>
                <c:pt idx="12">
                  <c:v>0.66291167885863977</c:v>
                </c:pt>
                <c:pt idx="13">
                  <c:v>0.68346904732035241</c:v>
                </c:pt>
                <c:pt idx="14">
                  <c:v>0.68817159617669266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9CF-40A2-A205-65069B6E4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8787416"/>
        <c:axId val="518786760"/>
      </c:lineChart>
      <c:catAx>
        <c:axId val="5187874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786760"/>
        <c:crosses val="autoZero"/>
        <c:auto val="1"/>
        <c:lblAlgn val="ctr"/>
        <c:lblOffset val="100"/>
        <c:noMultiLvlLbl val="0"/>
      </c:catAx>
      <c:valAx>
        <c:axId val="5187867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787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vs cases (3)'!$F$3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0066"/>
            </a:solidFill>
            <a:ln>
              <a:solidFill>
                <a:srgbClr val="FF0066"/>
              </a:solidFill>
            </a:ln>
            <a:effectLst/>
          </c:spPr>
          <c:invertIfNegative val="0"/>
          <c:cat>
            <c:numRef>
              <c:f>'graph corona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(3)'!$F$4:$F$155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7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4</c:v>
                </c:pt>
                <c:pt idx="79">
                  <c:v>6</c:v>
                </c:pt>
                <c:pt idx="80">
                  <c:v>7</c:v>
                </c:pt>
                <c:pt idx="81">
                  <c:v>0</c:v>
                </c:pt>
                <c:pt idx="82">
                  <c:v>3</c:v>
                </c:pt>
                <c:pt idx="83">
                  <c:v>0</c:v>
                </c:pt>
                <c:pt idx="84">
                  <c:v>5</c:v>
                </c:pt>
                <c:pt idx="85">
                  <c:v>1</c:v>
                </c:pt>
                <c:pt idx="86">
                  <c:v>4</c:v>
                </c:pt>
                <c:pt idx="87">
                  <c:v>9</c:v>
                </c:pt>
                <c:pt idx="88">
                  <c:v>23</c:v>
                </c:pt>
                <c:pt idx="89">
                  <c:v>25</c:v>
                </c:pt>
                <c:pt idx="90">
                  <c:v>23</c:v>
                </c:pt>
                <c:pt idx="91">
                  <c:v>32</c:v>
                </c:pt>
                <c:pt idx="92">
                  <c:v>141</c:v>
                </c:pt>
                <c:pt idx="93">
                  <c:v>93</c:v>
                </c:pt>
                <c:pt idx="94">
                  <c:v>59</c:v>
                </c:pt>
                <c:pt idx="95">
                  <c:v>58</c:v>
                </c:pt>
                <c:pt idx="96">
                  <c:v>22</c:v>
                </c:pt>
                <c:pt idx="97">
                  <c:v>51</c:v>
                </c:pt>
                <c:pt idx="98">
                  <c:v>93</c:v>
                </c:pt>
                <c:pt idx="99">
                  <c:v>51</c:v>
                </c:pt>
                <c:pt idx="100">
                  <c:v>183</c:v>
                </c:pt>
                <c:pt idx="101">
                  <c:v>166</c:v>
                </c:pt>
                <c:pt idx="102">
                  <c:v>85</c:v>
                </c:pt>
                <c:pt idx="103">
                  <c:v>356</c:v>
                </c:pt>
                <c:pt idx="104">
                  <c:v>51</c:v>
                </c:pt>
                <c:pt idx="105">
                  <c:v>17</c:v>
                </c:pt>
                <c:pt idx="106">
                  <c:v>62</c:v>
                </c:pt>
                <c:pt idx="107">
                  <c:v>67</c:v>
                </c:pt>
                <c:pt idx="108">
                  <c:v>186</c:v>
                </c:pt>
                <c:pt idx="109">
                  <c:v>110</c:v>
                </c:pt>
                <c:pt idx="110">
                  <c:v>78</c:v>
                </c:pt>
                <c:pt idx="111">
                  <c:v>75</c:v>
                </c:pt>
                <c:pt idx="112">
                  <c:v>92</c:v>
                </c:pt>
                <c:pt idx="113">
                  <c:v>128</c:v>
                </c:pt>
                <c:pt idx="114">
                  <c:v>138</c:v>
                </c:pt>
                <c:pt idx="115">
                  <c:v>111</c:v>
                </c:pt>
                <c:pt idx="116">
                  <c:v>293</c:v>
                </c:pt>
                <c:pt idx="117">
                  <c:v>190</c:v>
                </c:pt>
                <c:pt idx="118">
                  <c:v>206</c:v>
                </c:pt>
                <c:pt idx="119">
                  <c:v>125</c:v>
                </c:pt>
                <c:pt idx="120">
                  <c:v>76</c:v>
                </c:pt>
                <c:pt idx="121">
                  <c:v>223</c:v>
                </c:pt>
                <c:pt idx="122">
                  <c:v>384</c:v>
                </c:pt>
                <c:pt idx="123">
                  <c:v>427</c:v>
                </c:pt>
                <c:pt idx="124">
                  <c:v>349</c:v>
                </c:pt>
                <c:pt idx="125">
                  <c:v>206</c:v>
                </c:pt>
                <c:pt idx="126">
                  <c:v>428</c:v>
                </c:pt>
                <c:pt idx="127">
                  <c:v>448</c:v>
                </c:pt>
                <c:pt idx="128">
                  <c:v>338</c:v>
                </c:pt>
                <c:pt idx="129">
                  <c:v>224</c:v>
                </c:pt>
                <c:pt idx="130">
                  <c:v>381</c:v>
                </c:pt>
                <c:pt idx="131">
                  <c:v>310</c:v>
                </c:pt>
                <c:pt idx="132">
                  <c:v>406</c:v>
                </c:pt>
                <c:pt idx="133">
                  <c:v>359</c:v>
                </c:pt>
                <c:pt idx="134">
                  <c:v>472</c:v>
                </c:pt>
                <c:pt idx="135">
                  <c:v>425</c:v>
                </c:pt>
                <c:pt idx="136">
                  <c:v>438</c:v>
                </c:pt>
                <c:pt idx="137">
                  <c:v>422</c:v>
                </c:pt>
                <c:pt idx="138">
                  <c:v>299</c:v>
                </c:pt>
                <c:pt idx="139">
                  <c:v>500</c:v>
                </c:pt>
                <c:pt idx="140">
                  <c:v>534</c:v>
                </c:pt>
                <c:pt idx="141">
                  <c:v>571</c:v>
                </c:pt>
                <c:pt idx="142">
                  <c:v>660</c:v>
                </c:pt>
                <c:pt idx="143">
                  <c:v>591</c:v>
                </c:pt>
                <c:pt idx="144">
                  <c:v>508</c:v>
                </c:pt>
                <c:pt idx="145">
                  <c:v>635</c:v>
                </c:pt>
                <c:pt idx="146">
                  <c:v>412</c:v>
                </c:pt>
                <c:pt idx="147">
                  <c:v>792</c:v>
                </c:pt>
                <c:pt idx="148">
                  <c:v>1024</c:v>
                </c:pt>
                <c:pt idx="149">
                  <c:v>1105</c:v>
                </c:pt>
                <c:pt idx="150">
                  <c:v>1163</c:v>
                </c:pt>
                <c:pt idx="151">
                  <c:v>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3B-4F49-B456-6322ECEEF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0809856"/>
        <c:axId val="110799872"/>
      </c:barChart>
      <c:lineChart>
        <c:grouping val="standard"/>
        <c:varyColors val="0"/>
        <c:ser>
          <c:idx val="0"/>
          <c:order val="0"/>
          <c:tx>
            <c:strRef>
              <c:f>'graph corona vs cases (3)'!$B$3</c:f>
              <c:strCache>
                <c:ptCount val="1"/>
                <c:pt idx="0">
                  <c:v>Coronavirus: (Delhi)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(3)'!$B$4:$B$155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7</c:v>
                </c:pt>
                <c:pt idx="29">
                  <c:v>8</c:v>
                </c:pt>
                <c:pt idx="30">
                  <c:v>9</c:v>
                </c:pt>
                <c:pt idx="31">
                  <c:v>7</c:v>
                </c:pt>
                <c:pt idx="32">
                  <c:v>7</c:v>
                </c:pt>
                <c:pt idx="33">
                  <c:v>7</c:v>
                </c:pt>
                <c:pt idx="34">
                  <c:v>7</c:v>
                </c:pt>
                <c:pt idx="35">
                  <c:v>5</c:v>
                </c:pt>
                <c:pt idx="36">
                  <c:v>6</c:v>
                </c:pt>
                <c:pt idx="37">
                  <c:v>6</c:v>
                </c:pt>
                <c:pt idx="38">
                  <c:v>4</c:v>
                </c:pt>
                <c:pt idx="39">
                  <c:v>5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3</c:v>
                </c:pt>
                <c:pt idx="50">
                  <c:v>3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4</c:v>
                </c:pt>
                <c:pt idx="58">
                  <c:v>4</c:v>
                </c:pt>
                <c:pt idx="59">
                  <c:v>5</c:v>
                </c:pt>
                <c:pt idx="60">
                  <c:v>5</c:v>
                </c:pt>
                <c:pt idx="61">
                  <c:v>13</c:v>
                </c:pt>
                <c:pt idx="62">
                  <c:v>32</c:v>
                </c:pt>
                <c:pt idx="63">
                  <c:v>39</c:v>
                </c:pt>
                <c:pt idx="64">
                  <c:v>31</c:v>
                </c:pt>
                <c:pt idx="65">
                  <c:v>24</c:v>
                </c:pt>
                <c:pt idx="66">
                  <c:v>18</c:v>
                </c:pt>
                <c:pt idx="67">
                  <c:v>17</c:v>
                </c:pt>
                <c:pt idx="68">
                  <c:v>17</c:v>
                </c:pt>
                <c:pt idx="69">
                  <c:v>17</c:v>
                </c:pt>
                <c:pt idx="70">
                  <c:v>18</c:v>
                </c:pt>
                <c:pt idx="71">
                  <c:v>29</c:v>
                </c:pt>
                <c:pt idx="72">
                  <c:v>34</c:v>
                </c:pt>
                <c:pt idx="73">
                  <c:v>34</c:v>
                </c:pt>
                <c:pt idx="74">
                  <c:v>35</c:v>
                </c:pt>
                <c:pt idx="75">
                  <c:v>40</c:v>
                </c:pt>
                <c:pt idx="76">
                  <c:v>42</c:v>
                </c:pt>
                <c:pt idx="77">
                  <c:v>49</c:v>
                </c:pt>
                <c:pt idx="78">
                  <c:v>74</c:v>
                </c:pt>
                <c:pt idx="79">
                  <c:v>71</c:v>
                </c:pt>
                <c:pt idx="80">
                  <c:v>83</c:v>
                </c:pt>
                <c:pt idx="81">
                  <c:v>86</c:v>
                </c:pt>
                <c:pt idx="82">
                  <c:v>85</c:v>
                </c:pt>
                <c:pt idx="83">
                  <c:v>84</c:v>
                </c:pt>
                <c:pt idx="84">
                  <c:v>94</c:v>
                </c:pt>
                <c:pt idx="85">
                  <c:v>87</c:v>
                </c:pt>
                <c:pt idx="86">
                  <c:v>94</c:v>
                </c:pt>
                <c:pt idx="87">
                  <c:v>100</c:v>
                </c:pt>
                <c:pt idx="88">
                  <c:v>94</c:v>
                </c:pt>
                <c:pt idx="89">
                  <c:v>78</c:v>
                </c:pt>
                <c:pt idx="90">
                  <c:v>74</c:v>
                </c:pt>
                <c:pt idx="91">
                  <c:v>68</c:v>
                </c:pt>
                <c:pt idx="92">
                  <c:v>62</c:v>
                </c:pt>
                <c:pt idx="93">
                  <c:v>75</c:v>
                </c:pt>
                <c:pt idx="94">
                  <c:v>75</c:v>
                </c:pt>
                <c:pt idx="95">
                  <c:v>72</c:v>
                </c:pt>
                <c:pt idx="96">
                  <c:v>53</c:v>
                </c:pt>
                <c:pt idx="97">
                  <c:v>51</c:v>
                </c:pt>
                <c:pt idx="98">
                  <c:v>51</c:v>
                </c:pt>
                <c:pt idx="99">
                  <c:v>49</c:v>
                </c:pt>
                <c:pt idx="100">
                  <c:v>51</c:v>
                </c:pt>
                <c:pt idx="101">
                  <c:v>51</c:v>
                </c:pt>
                <c:pt idx="102">
                  <c:v>54</c:v>
                </c:pt>
                <c:pt idx="103">
                  <c:v>66</c:v>
                </c:pt>
                <c:pt idx="104">
                  <c:v>47</c:v>
                </c:pt>
                <c:pt idx="105">
                  <c:v>56</c:v>
                </c:pt>
                <c:pt idx="106">
                  <c:v>56</c:v>
                </c:pt>
                <c:pt idx="107">
                  <c:v>54</c:v>
                </c:pt>
                <c:pt idx="108">
                  <c:v>58</c:v>
                </c:pt>
                <c:pt idx="109">
                  <c:v>56</c:v>
                </c:pt>
                <c:pt idx="110">
                  <c:v>37</c:v>
                </c:pt>
                <c:pt idx="111">
                  <c:v>36</c:v>
                </c:pt>
                <c:pt idx="112">
                  <c:v>38</c:v>
                </c:pt>
                <c:pt idx="113">
                  <c:v>50</c:v>
                </c:pt>
                <c:pt idx="114">
                  <c:v>48</c:v>
                </c:pt>
                <c:pt idx="115">
                  <c:v>38</c:v>
                </c:pt>
                <c:pt idx="116">
                  <c:v>36</c:v>
                </c:pt>
                <c:pt idx="117">
                  <c:v>33</c:v>
                </c:pt>
                <c:pt idx="118">
                  <c:v>30</c:v>
                </c:pt>
                <c:pt idx="119">
                  <c:v>29</c:v>
                </c:pt>
                <c:pt idx="120">
                  <c:v>27</c:v>
                </c:pt>
                <c:pt idx="121">
                  <c:v>32</c:v>
                </c:pt>
                <c:pt idx="122">
                  <c:v>31</c:v>
                </c:pt>
                <c:pt idx="123">
                  <c:v>31</c:v>
                </c:pt>
                <c:pt idx="124">
                  <c:v>27</c:v>
                </c:pt>
                <c:pt idx="125">
                  <c:v>32</c:v>
                </c:pt>
                <c:pt idx="126">
                  <c:v>31</c:v>
                </c:pt>
                <c:pt idx="127">
                  <c:v>30</c:v>
                </c:pt>
                <c:pt idx="128">
                  <c:v>28</c:v>
                </c:pt>
                <c:pt idx="129">
                  <c:v>29</c:v>
                </c:pt>
                <c:pt idx="130">
                  <c:v>30</c:v>
                </c:pt>
                <c:pt idx="131">
                  <c:v>25</c:v>
                </c:pt>
                <c:pt idx="132">
                  <c:v>25</c:v>
                </c:pt>
                <c:pt idx="133">
                  <c:v>22</c:v>
                </c:pt>
                <c:pt idx="134">
                  <c:v>25</c:v>
                </c:pt>
                <c:pt idx="135">
                  <c:v>24</c:v>
                </c:pt>
                <c:pt idx="136">
                  <c:v>25</c:v>
                </c:pt>
                <c:pt idx="137">
                  <c:v>28</c:v>
                </c:pt>
                <c:pt idx="138">
                  <c:v>24</c:v>
                </c:pt>
                <c:pt idx="139">
                  <c:v>23</c:v>
                </c:pt>
                <c:pt idx="140">
                  <c:v>19</c:v>
                </c:pt>
                <c:pt idx="141">
                  <c:v>18</c:v>
                </c:pt>
                <c:pt idx="142">
                  <c:v>18</c:v>
                </c:pt>
                <c:pt idx="143">
                  <c:v>19</c:v>
                </c:pt>
                <c:pt idx="144">
                  <c:v>20</c:v>
                </c:pt>
                <c:pt idx="145">
                  <c:v>21</c:v>
                </c:pt>
                <c:pt idx="146">
                  <c:v>19</c:v>
                </c:pt>
                <c:pt idx="147">
                  <c:v>19</c:v>
                </c:pt>
                <c:pt idx="148">
                  <c:v>20</c:v>
                </c:pt>
                <c:pt idx="149">
                  <c:v>21</c:v>
                </c:pt>
                <c:pt idx="150">
                  <c:v>22</c:v>
                </c:pt>
                <c:pt idx="15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3B-4F49-B456-6322ECEEF9BD}"/>
            </c:ext>
          </c:extLst>
        </c:ser>
        <c:ser>
          <c:idx val="1"/>
          <c:order val="1"/>
          <c:tx>
            <c:strRef>
              <c:f>'graph corona vs cases (3)'!$C$3</c:f>
              <c:strCache>
                <c:ptCount val="1"/>
                <c:pt idx="0">
                  <c:v>Corona: (Delhi)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(3)'!$C$4:$C$155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2</c:v>
                </c:pt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1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1</c:v>
                </c:pt>
                <c:pt idx="61">
                  <c:v>4</c:v>
                </c:pt>
                <c:pt idx="62">
                  <c:v>12</c:v>
                </c:pt>
                <c:pt idx="63">
                  <c:v>15</c:v>
                </c:pt>
                <c:pt idx="64">
                  <c:v>14</c:v>
                </c:pt>
                <c:pt idx="65">
                  <c:v>10</c:v>
                </c:pt>
                <c:pt idx="66">
                  <c:v>8</c:v>
                </c:pt>
                <c:pt idx="67">
                  <c:v>7</c:v>
                </c:pt>
                <c:pt idx="68">
                  <c:v>6</c:v>
                </c:pt>
                <c:pt idx="69">
                  <c:v>6</c:v>
                </c:pt>
                <c:pt idx="70">
                  <c:v>7</c:v>
                </c:pt>
                <c:pt idx="71">
                  <c:v>13</c:v>
                </c:pt>
                <c:pt idx="72">
                  <c:v>16</c:v>
                </c:pt>
                <c:pt idx="73">
                  <c:v>16</c:v>
                </c:pt>
                <c:pt idx="74">
                  <c:v>16</c:v>
                </c:pt>
                <c:pt idx="75">
                  <c:v>19</c:v>
                </c:pt>
                <c:pt idx="76">
                  <c:v>23</c:v>
                </c:pt>
                <c:pt idx="77">
                  <c:v>26</c:v>
                </c:pt>
                <c:pt idx="78">
                  <c:v>33</c:v>
                </c:pt>
                <c:pt idx="79">
                  <c:v>41</c:v>
                </c:pt>
                <c:pt idx="80">
                  <c:v>45</c:v>
                </c:pt>
                <c:pt idx="81">
                  <c:v>50</c:v>
                </c:pt>
                <c:pt idx="82">
                  <c:v>53</c:v>
                </c:pt>
                <c:pt idx="83">
                  <c:v>50</c:v>
                </c:pt>
                <c:pt idx="84">
                  <c:v>49</c:v>
                </c:pt>
                <c:pt idx="85">
                  <c:v>45</c:v>
                </c:pt>
                <c:pt idx="86">
                  <c:v>52</c:v>
                </c:pt>
                <c:pt idx="87">
                  <c:v>52</c:v>
                </c:pt>
                <c:pt idx="88">
                  <c:v>47</c:v>
                </c:pt>
                <c:pt idx="89">
                  <c:v>40</c:v>
                </c:pt>
                <c:pt idx="90">
                  <c:v>38</c:v>
                </c:pt>
                <c:pt idx="91">
                  <c:v>35</c:v>
                </c:pt>
                <c:pt idx="92">
                  <c:v>32</c:v>
                </c:pt>
                <c:pt idx="93">
                  <c:v>29</c:v>
                </c:pt>
                <c:pt idx="94">
                  <c:v>29</c:v>
                </c:pt>
                <c:pt idx="95">
                  <c:v>30</c:v>
                </c:pt>
                <c:pt idx="96">
                  <c:v>29</c:v>
                </c:pt>
                <c:pt idx="97">
                  <c:v>27</c:v>
                </c:pt>
                <c:pt idx="98">
                  <c:v>29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29</c:v>
                </c:pt>
                <c:pt idx="103">
                  <c:v>27</c:v>
                </c:pt>
                <c:pt idx="104">
                  <c:v>26</c:v>
                </c:pt>
                <c:pt idx="105">
                  <c:v>25</c:v>
                </c:pt>
                <c:pt idx="106">
                  <c:v>29</c:v>
                </c:pt>
                <c:pt idx="107">
                  <c:v>26</c:v>
                </c:pt>
                <c:pt idx="108">
                  <c:v>28</c:v>
                </c:pt>
                <c:pt idx="109">
                  <c:v>29</c:v>
                </c:pt>
                <c:pt idx="110">
                  <c:v>25</c:v>
                </c:pt>
                <c:pt idx="111">
                  <c:v>24</c:v>
                </c:pt>
                <c:pt idx="112">
                  <c:v>23</c:v>
                </c:pt>
                <c:pt idx="113">
                  <c:v>22</c:v>
                </c:pt>
                <c:pt idx="114">
                  <c:v>22</c:v>
                </c:pt>
                <c:pt idx="115">
                  <c:v>24</c:v>
                </c:pt>
                <c:pt idx="116">
                  <c:v>25</c:v>
                </c:pt>
                <c:pt idx="117">
                  <c:v>22</c:v>
                </c:pt>
                <c:pt idx="118">
                  <c:v>21</c:v>
                </c:pt>
                <c:pt idx="119">
                  <c:v>19</c:v>
                </c:pt>
                <c:pt idx="120">
                  <c:v>19</c:v>
                </c:pt>
                <c:pt idx="121">
                  <c:v>26</c:v>
                </c:pt>
                <c:pt idx="122">
                  <c:v>23</c:v>
                </c:pt>
                <c:pt idx="123">
                  <c:v>22</c:v>
                </c:pt>
                <c:pt idx="124">
                  <c:v>19</c:v>
                </c:pt>
                <c:pt idx="125">
                  <c:v>20</c:v>
                </c:pt>
                <c:pt idx="126">
                  <c:v>20</c:v>
                </c:pt>
                <c:pt idx="127">
                  <c:v>20</c:v>
                </c:pt>
                <c:pt idx="128">
                  <c:v>20</c:v>
                </c:pt>
                <c:pt idx="129">
                  <c:v>19</c:v>
                </c:pt>
                <c:pt idx="130">
                  <c:v>18</c:v>
                </c:pt>
                <c:pt idx="131">
                  <c:v>17</c:v>
                </c:pt>
                <c:pt idx="132">
                  <c:v>16</c:v>
                </c:pt>
                <c:pt idx="133">
                  <c:v>14</c:v>
                </c:pt>
                <c:pt idx="134">
                  <c:v>16</c:v>
                </c:pt>
                <c:pt idx="135">
                  <c:v>15</c:v>
                </c:pt>
                <c:pt idx="136">
                  <c:v>15</c:v>
                </c:pt>
                <c:pt idx="137">
                  <c:v>18</c:v>
                </c:pt>
                <c:pt idx="138">
                  <c:v>16</c:v>
                </c:pt>
                <c:pt idx="139">
                  <c:v>17</c:v>
                </c:pt>
                <c:pt idx="140">
                  <c:v>16</c:v>
                </c:pt>
                <c:pt idx="141">
                  <c:v>16</c:v>
                </c:pt>
                <c:pt idx="142">
                  <c:v>15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15</c:v>
                </c:pt>
                <c:pt idx="147">
                  <c:v>14</c:v>
                </c:pt>
                <c:pt idx="148">
                  <c:v>16</c:v>
                </c:pt>
                <c:pt idx="149">
                  <c:v>18</c:v>
                </c:pt>
                <c:pt idx="150">
                  <c:v>18</c:v>
                </c:pt>
                <c:pt idx="1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3B-4F49-B456-6322ECEEF9BD}"/>
            </c:ext>
          </c:extLst>
        </c:ser>
        <c:ser>
          <c:idx val="2"/>
          <c:order val="2"/>
          <c:tx>
            <c:strRef>
              <c:f>'graph corona vs cases (3)'!$D$3</c:f>
              <c:strCache>
                <c:ptCount val="1"/>
                <c:pt idx="0">
                  <c:v>Covid 19: (Delhi)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(3)'!$D$4:$D$155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3</c:v>
                </c:pt>
                <c:pt idx="77">
                  <c:v>4</c:v>
                </c:pt>
                <c:pt idx="78">
                  <c:v>4</c:v>
                </c:pt>
                <c:pt idx="79">
                  <c:v>6</c:v>
                </c:pt>
                <c:pt idx="80">
                  <c:v>7</c:v>
                </c:pt>
                <c:pt idx="81">
                  <c:v>8</c:v>
                </c:pt>
                <c:pt idx="82">
                  <c:v>10</c:v>
                </c:pt>
                <c:pt idx="83">
                  <c:v>9</c:v>
                </c:pt>
                <c:pt idx="84">
                  <c:v>10</c:v>
                </c:pt>
                <c:pt idx="85">
                  <c:v>9</c:v>
                </c:pt>
                <c:pt idx="86">
                  <c:v>10</c:v>
                </c:pt>
                <c:pt idx="87">
                  <c:v>12</c:v>
                </c:pt>
                <c:pt idx="88">
                  <c:v>12</c:v>
                </c:pt>
                <c:pt idx="89">
                  <c:v>12</c:v>
                </c:pt>
                <c:pt idx="90">
                  <c:v>12</c:v>
                </c:pt>
                <c:pt idx="91">
                  <c:v>11</c:v>
                </c:pt>
                <c:pt idx="92">
                  <c:v>12</c:v>
                </c:pt>
                <c:pt idx="93">
                  <c:v>11</c:v>
                </c:pt>
                <c:pt idx="94">
                  <c:v>12</c:v>
                </c:pt>
                <c:pt idx="95">
                  <c:v>11</c:v>
                </c:pt>
                <c:pt idx="96">
                  <c:v>12</c:v>
                </c:pt>
                <c:pt idx="97">
                  <c:v>11</c:v>
                </c:pt>
                <c:pt idx="98">
                  <c:v>11</c:v>
                </c:pt>
                <c:pt idx="99">
                  <c:v>11</c:v>
                </c:pt>
                <c:pt idx="100">
                  <c:v>12</c:v>
                </c:pt>
                <c:pt idx="101">
                  <c:v>12</c:v>
                </c:pt>
                <c:pt idx="102">
                  <c:v>11</c:v>
                </c:pt>
                <c:pt idx="103">
                  <c:v>11</c:v>
                </c:pt>
                <c:pt idx="104">
                  <c:v>11</c:v>
                </c:pt>
                <c:pt idx="105">
                  <c:v>12</c:v>
                </c:pt>
                <c:pt idx="106">
                  <c:v>12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10</c:v>
                </c:pt>
                <c:pt idx="111">
                  <c:v>10</c:v>
                </c:pt>
                <c:pt idx="112">
                  <c:v>11</c:v>
                </c:pt>
                <c:pt idx="113">
                  <c:v>10</c:v>
                </c:pt>
                <c:pt idx="114">
                  <c:v>11</c:v>
                </c:pt>
                <c:pt idx="115">
                  <c:v>9</c:v>
                </c:pt>
                <c:pt idx="116">
                  <c:v>11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11</c:v>
                </c:pt>
                <c:pt idx="122">
                  <c:v>11</c:v>
                </c:pt>
                <c:pt idx="123">
                  <c:v>11</c:v>
                </c:pt>
                <c:pt idx="124">
                  <c:v>11</c:v>
                </c:pt>
                <c:pt idx="125">
                  <c:v>11</c:v>
                </c:pt>
                <c:pt idx="126">
                  <c:v>11</c:v>
                </c:pt>
                <c:pt idx="127">
                  <c:v>9</c:v>
                </c:pt>
                <c:pt idx="128">
                  <c:v>10</c:v>
                </c:pt>
                <c:pt idx="129">
                  <c:v>10</c:v>
                </c:pt>
                <c:pt idx="130">
                  <c:v>10</c:v>
                </c:pt>
                <c:pt idx="131">
                  <c:v>8</c:v>
                </c:pt>
                <c:pt idx="132">
                  <c:v>8</c:v>
                </c:pt>
                <c:pt idx="133">
                  <c:v>7</c:v>
                </c:pt>
                <c:pt idx="134">
                  <c:v>8</c:v>
                </c:pt>
                <c:pt idx="135">
                  <c:v>8</c:v>
                </c:pt>
                <c:pt idx="136">
                  <c:v>8</c:v>
                </c:pt>
                <c:pt idx="137">
                  <c:v>9</c:v>
                </c:pt>
                <c:pt idx="138">
                  <c:v>8</c:v>
                </c:pt>
                <c:pt idx="139">
                  <c:v>8</c:v>
                </c:pt>
                <c:pt idx="140">
                  <c:v>8</c:v>
                </c:pt>
                <c:pt idx="141">
                  <c:v>7</c:v>
                </c:pt>
                <c:pt idx="142">
                  <c:v>7</c:v>
                </c:pt>
                <c:pt idx="143">
                  <c:v>7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7</c:v>
                </c:pt>
                <c:pt idx="148">
                  <c:v>8</c:v>
                </c:pt>
                <c:pt idx="149">
                  <c:v>8</c:v>
                </c:pt>
                <c:pt idx="150">
                  <c:v>9</c:v>
                </c:pt>
                <c:pt idx="1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3B-4F49-B456-6322ECEEF9BD}"/>
            </c:ext>
          </c:extLst>
        </c:ser>
        <c:ser>
          <c:idx val="3"/>
          <c:order val="3"/>
          <c:tx>
            <c:strRef>
              <c:f>'graph corona vs cases (3)'!$E$3</c:f>
              <c:strCache>
                <c:ptCount val="1"/>
                <c:pt idx="0">
                  <c:v>Covid: (Delhi)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(3)'!$E$4:$E$155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3</c:v>
                </c:pt>
                <c:pt idx="73">
                  <c:v>2</c:v>
                </c:pt>
                <c:pt idx="74">
                  <c:v>3</c:v>
                </c:pt>
                <c:pt idx="75">
                  <c:v>3</c:v>
                </c:pt>
                <c:pt idx="76">
                  <c:v>5</c:v>
                </c:pt>
                <c:pt idx="77">
                  <c:v>5</c:v>
                </c:pt>
                <c:pt idx="78">
                  <c:v>7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15</c:v>
                </c:pt>
                <c:pt idx="83">
                  <c:v>14</c:v>
                </c:pt>
                <c:pt idx="84">
                  <c:v>14</c:v>
                </c:pt>
                <c:pt idx="85">
                  <c:v>14</c:v>
                </c:pt>
                <c:pt idx="86">
                  <c:v>15</c:v>
                </c:pt>
                <c:pt idx="87">
                  <c:v>17</c:v>
                </c:pt>
                <c:pt idx="88">
                  <c:v>17</c:v>
                </c:pt>
                <c:pt idx="89">
                  <c:v>16</c:v>
                </c:pt>
                <c:pt idx="90">
                  <c:v>16</c:v>
                </c:pt>
                <c:pt idx="91">
                  <c:v>14</c:v>
                </c:pt>
                <c:pt idx="92">
                  <c:v>16</c:v>
                </c:pt>
                <c:pt idx="93">
                  <c:v>14</c:v>
                </c:pt>
                <c:pt idx="94">
                  <c:v>16</c:v>
                </c:pt>
                <c:pt idx="95">
                  <c:v>15</c:v>
                </c:pt>
                <c:pt idx="96">
                  <c:v>16</c:v>
                </c:pt>
                <c:pt idx="97">
                  <c:v>15</c:v>
                </c:pt>
                <c:pt idx="98">
                  <c:v>15</c:v>
                </c:pt>
                <c:pt idx="99">
                  <c:v>15</c:v>
                </c:pt>
                <c:pt idx="100">
                  <c:v>16</c:v>
                </c:pt>
                <c:pt idx="101">
                  <c:v>16</c:v>
                </c:pt>
                <c:pt idx="102">
                  <c:v>15</c:v>
                </c:pt>
                <c:pt idx="103">
                  <c:v>15</c:v>
                </c:pt>
                <c:pt idx="104">
                  <c:v>15</c:v>
                </c:pt>
                <c:pt idx="105">
                  <c:v>16</c:v>
                </c:pt>
                <c:pt idx="106">
                  <c:v>16</c:v>
                </c:pt>
                <c:pt idx="107">
                  <c:v>15</c:v>
                </c:pt>
                <c:pt idx="108">
                  <c:v>15</c:v>
                </c:pt>
                <c:pt idx="109">
                  <c:v>16</c:v>
                </c:pt>
                <c:pt idx="110">
                  <c:v>14</c:v>
                </c:pt>
                <c:pt idx="111">
                  <c:v>14</c:v>
                </c:pt>
                <c:pt idx="112">
                  <c:v>14</c:v>
                </c:pt>
                <c:pt idx="113">
                  <c:v>14</c:v>
                </c:pt>
                <c:pt idx="114">
                  <c:v>15</c:v>
                </c:pt>
                <c:pt idx="115">
                  <c:v>13</c:v>
                </c:pt>
                <c:pt idx="116">
                  <c:v>16</c:v>
                </c:pt>
                <c:pt idx="117">
                  <c:v>15</c:v>
                </c:pt>
                <c:pt idx="118">
                  <c:v>13</c:v>
                </c:pt>
                <c:pt idx="119">
                  <c:v>13</c:v>
                </c:pt>
                <c:pt idx="120">
                  <c:v>13</c:v>
                </c:pt>
                <c:pt idx="121">
                  <c:v>15</c:v>
                </c:pt>
                <c:pt idx="122">
                  <c:v>16</c:v>
                </c:pt>
                <c:pt idx="123">
                  <c:v>16</c:v>
                </c:pt>
                <c:pt idx="124">
                  <c:v>15</c:v>
                </c:pt>
                <c:pt idx="125">
                  <c:v>16</c:v>
                </c:pt>
                <c:pt idx="126">
                  <c:v>16</c:v>
                </c:pt>
                <c:pt idx="127">
                  <c:v>14</c:v>
                </c:pt>
                <c:pt idx="128">
                  <c:v>15</c:v>
                </c:pt>
                <c:pt idx="129">
                  <c:v>14</c:v>
                </c:pt>
                <c:pt idx="130">
                  <c:v>15</c:v>
                </c:pt>
                <c:pt idx="131">
                  <c:v>12</c:v>
                </c:pt>
                <c:pt idx="132">
                  <c:v>12</c:v>
                </c:pt>
                <c:pt idx="133">
                  <c:v>10</c:v>
                </c:pt>
                <c:pt idx="134">
                  <c:v>12</c:v>
                </c:pt>
                <c:pt idx="135">
                  <c:v>12</c:v>
                </c:pt>
                <c:pt idx="136">
                  <c:v>12</c:v>
                </c:pt>
                <c:pt idx="137">
                  <c:v>13</c:v>
                </c:pt>
                <c:pt idx="138">
                  <c:v>12</c:v>
                </c:pt>
                <c:pt idx="139">
                  <c:v>13</c:v>
                </c:pt>
                <c:pt idx="140">
                  <c:v>12</c:v>
                </c:pt>
                <c:pt idx="141">
                  <c:v>11</c:v>
                </c:pt>
                <c:pt idx="142">
                  <c:v>11</c:v>
                </c:pt>
                <c:pt idx="143">
                  <c:v>12</c:v>
                </c:pt>
                <c:pt idx="144">
                  <c:v>12</c:v>
                </c:pt>
                <c:pt idx="145">
                  <c:v>12</c:v>
                </c:pt>
                <c:pt idx="146">
                  <c:v>12</c:v>
                </c:pt>
                <c:pt idx="147">
                  <c:v>12</c:v>
                </c:pt>
                <c:pt idx="148">
                  <c:v>13</c:v>
                </c:pt>
                <c:pt idx="149">
                  <c:v>12</c:v>
                </c:pt>
                <c:pt idx="150">
                  <c:v>13</c:v>
                </c:pt>
                <c:pt idx="15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3B-4F49-B456-6322ECEEF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796800"/>
        <c:axId val="110798336"/>
      </c:lineChart>
      <c:dateAx>
        <c:axId val="11079680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798336"/>
        <c:crosses val="autoZero"/>
        <c:auto val="1"/>
        <c:lblOffset val="100"/>
        <c:baseTimeUnit val="days"/>
      </c:dateAx>
      <c:valAx>
        <c:axId val="110798336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796800"/>
        <c:crosses val="autoZero"/>
        <c:crossBetween val="between"/>
      </c:valAx>
      <c:valAx>
        <c:axId val="1107998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0066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09856"/>
        <c:crosses val="max"/>
        <c:crossBetween val="between"/>
      </c:valAx>
      <c:dateAx>
        <c:axId val="110809856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1079987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(31)'!$N$7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(31)'!$N$8:$N$22</c:f>
              <c:numCache>
                <c:formatCode>General</c:formatCode>
                <c:ptCount val="15"/>
                <c:pt idx="0">
                  <c:v>6.0677689896072903E-2</c:v>
                </c:pt>
                <c:pt idx="1">
                  <c:v>7.3486553958633447E-2</c:v>
                </c:pt>
                <c:pt idx="2">
                  <c:v>8.878719287330776E-2</c:v>
                </c:pt>
                <c:pt idx="3">
                  <c:v>0.10331305963965744</c:v>
                </c:pt>
                <c:pt idx="4">
                  <c:v>0.12003811182833868</c:v>
                </c:pt>
                <c:pt idx="5">
                  <c:v>0.1372747626304357</c:v>
                </c:pt>
                <c:pt idx="6">
                  <c:v>0.167814540685989</c:v>
                </c:pt>
                <c:pt idx="7">
                  <c:v>0.17984705643961141</c:v>
                </c:pt>
                <c:pt idx="8">
                  <c:v>0.19974865439697351</c:v>
                </c:pt>
                <c:pt idx="9">
                  <c:v>0.21753318716080125</c:v>
                </c:pt>
                <c:pt idx="10">
                  <c:v>0.24553206291533219</c:v>
                </c:pt>
                <c:pt idx="11">
                  <c:v>0.27137504393209888</c:v>
                </c:pt>
                <c:pt idx="12">
                  <c:v>0.30168052892141628</c:v>
                </c:pt>
                <c:pt idx="13">
                  <c:v>0.32996340803951352</c:v>
                </c:pt>
                <c:pt idx="14">
                  <c:v>0.35897989644279477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8-4AAB-9AD7-EF068C284F28}"/>
            </c:ext>
          </c:extLst>
        </c:ser>
        <c:ser>
          <c:idx val="1"/>
          <c:order val="1"/>
          <c:tx>
            <c:strRef>
              <c:f>'multiTimeline (31)'!$O$7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(31)'!$O$8:$O$22</c:f>
              <c:numCache>
                <c:formatCode>General</c:formatCode>
                <c:ptCount val="15"/>
                <c:pt idx="0">
                  <c:v>0.18819858473103127</c:v>
                </c:pt>
                <c:pt idx="1">
                  <c:v>0.19474984439519047</c:v>
                </c:pt>
                <c:pt idx="2">
                  <c:v>0.20888870033638954</c:v>
                </c:pt>
                <c:pt idx="3">
                  <c:v>0.21986689764227074</c:v>
                </c:pt>
                <c:pt idx="4">
                  <c:v>0.23706004539984107</c:v>
                </c:pt>
                <c:pt idx="5">
                  <c:v>0.25374481392524217</c:v>
                </c:pt>
                <c:pt idx="6">
                  <c:v>0.27437331213118821</c:v>
                </c:pt>
                <c:pt idx="7">
                  <c:v>0.29689911103928246</c:v>
                </c:pt>
                <c:pt idx="8">
                  <c:v>0.31155341928909519</c:v>
                </c:pt>
                <c:pt idx="9">
                  <c:v>0.33169151413527914</c:v>
                </c:pt>
                <c:pt idx="10">
                  <c:v>0.35112914194558548</c:v>
                </c:pt>
                <c:pt idx="11">
                  <c:v>0.37076970398420567</c:v>
                </c:pt>
                <c:pt idx="12">
                  <c:v>0.38984488171090609</c:v>
                </c:pt>
                <c:pt idx="13">
                  <c:v>0.41283556028575502</c:v>
                </c:pt>
                <c:pt idx="14">
                  <c:v>0.4297495622133396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8-4AAB-9AD7-EF068C284F28}"/>
            </c:ext>
          </c:extLst>
        </c:ser>
        <c:ser>
          <c:idx val="2"/>
          <c:order val="2"/>
          <c:tx>
            <c:strRef>
              <c:f>'multiTimeline (31)'!$P$7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(31)'!$P$8:$P$22</c:f>
              <c:numCache>
                <c:formatCode>General</c:formatCode>
                <c:ptCount val="15"/>
                <c:pt idx="0">
                  <c:v>0.55004746504139956</c:v>
                </c:pt>
                <c:pt idx="1">
                  <c:v>0.55633839514188788</c:v>
                </c:pt>
                <c:pt idx="2">
                  <c:v>0.57858641670355959</c:v>
                </c:pt>
                <c:pt idx="3">
                  <c:v>0.5948943770410251</c:v>
                </c:pt>
                <c:pt idx="4">
                  <c:v>0.61312856410590755</c:v>
                </c:pt>
                <c:pt idx="5">
                  <c:v>0.63811159618548075</c:v>
                </c:pt>
                <c:pt idx="6">
                  <c:v>0.66507153232428129</c:v>
                </c:pt>
                <c:pt idx="7">
                  <c:v>0.69218752149524843</c:v>
                </c:pt>
                <c:pt idx="8">
                  <c:v>0.70963706848230856</c:v>
                </c:pt>
                <c:pt idx="9">
                  <c:v>0.72338499819522994</c:v>
                </c:pt>
                <c:pt idx="10">
                  <c:v>0.7492141314671712</c:v>
                </c:pt>
                <c:pt idx="11">
                  <c:v>0.76240819715950447</c:v>
                </c:pt>
                <c:pt idx="12">
                  <c:v>0.77877093564672661</c:v>
                </c:pt>
                <c:pt idx="13">
                  <c:v>0.79783172647779144</c:v>
                </c:pt>
                <c:pt idx="14">
                  <c:v>0.81300054437291536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8-4AAB-9AD7-EF068C284F28}"/>
            </c:ext>
          </c:extLst>
        </c:ser>
        <c:ser>
          <c:idx val="3"/>
          <c:order val="3"/>
          <c:tx>
            <c:strRef>
              <c:f>'multiTimeline (31)'!$Q$7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(31)'!$Q$8:$Q$22</c:f>
              <c:numCache>
                <c:formatCode>General</c:formatCode>
                <c:ptCount val="15"/>
                <c:pt idx="0">
                  <c:v>0.57425216942592949</c:v>
                </c:pt>
                <c:pt idx="1">
                  <c:v>0.58244741675185085</c:v>
                </c:pt>
                <c:pt idx="2">
                  <c:v>0.6009784024632977</c:v>
                </c:pt>
                <c:pt idx="3">
                  <c:v>0.61760988185029386</c:v>
                </c:pt>
                <c:pt idx="4">
                  <c:v>0.63471857208346305</c:v>
                </c:pt>
                <c:pt idx="5">
                  <c:v>0.65826555770424477</c:v>
                </c:pt>
                <c:pt idx="6">
                  <c:v>0.68295747614541202</c:v>
                </c:pt>
                <c:pt idx="7">
                  <c:v>0.70512656428831533</c:v>
                </c:pt>
                <c:pt idx="8">
                  <c:v>0.72103828952812588</c:v>
                </c:pt>
                <c:pt idx="9">
                  <c:v>0.73551596573341216</c:v>
                </c:pt>
                <c:pt idx="10">
                  <c:v>0.75736123263718091</c:v>
                </c:pt>
                <c:pt idx="11">
                  <c:v>0.7732825572440607</c:v>
                </c:pt>
                <c:pt idx="12">
                  <c:v>0.78504921764344027</c:v>
                </c:pt>
                <c:pt idx="13">
                  <c:v>0.8056286106479783</c:v>
                </c:pt>
                <c:pt idx="14">
                  <c:v>0.81984365794797376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88-4AAB-9AD7-EF068C284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080568"/>
        <c:axId val="510080896"/>
      </c:lineChart>
      <c:catAx>
        <c:axId val="5100805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80896"/>
        <c:crosses val="autoZero"/>
        <c:auto val="1"/>
        <c:lblAlgn val="ctr"/>
        <c:lblOffset val="100"/>
        <c:noMultiLvlLbl val="0"/>
      </c:catAx>
      <c:valAx>
        <c:axId val="51008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80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(31)'!$U$7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(31)'!$U$8:$U$22</c:f>
              <c:numCache>
                <c:formatCode>General</c:formatCode>
                <c:ptCount val="15"/>
                <c:pt idx="0">
                  <c:v>9.270374049616667E-2</c:v>
                </c:pt>
                <c:pt idx="1">
                  <c:v>9.8500780671509205E-2</c:v>
                </c:pt>
                <c:pt idx="2">
                  <c:v>0.12027885735116269</c:v>
                </c:pt>
                <c:pt idx="3">
                  <c:v>0.13933585554821845</c:v>
                </c:pt>
                <c:pt idx="4">
                  <c:v>0.15747940073073702</c:v>
                </c:pt>
                <c:pt idx="5">
                  <c:v>0.1893352292666467</c:v>
                </c:pt>
                <c:pt idx="6">
                  <c:v>0.20483182988954182</c:v>
                </c:pt>
                <c:pt idx="7">
                  <c:v>0.2330847629916154</c:v>
                </c:pt>
                <c:pt idx="8">
                  <c:v>0.25369511222693397</c:v>
                </c:pt>
                <c:pt idx="9">
                  <c:v>0.27342979615328744</c:v>
                </c:pt>
                <c:pt idx="10">
                  <c:v>0.31234541026688017</c:v>
                </c:pt>
                <c:pt idx="11">
                  <c:v>0.34823322749055585</c:v>
                </c:pt>
                <c:pt idx="12">
                  <c:v>0.38148961505516815</c:v>
                </c:pt>
                <c:pt idx="13">
                  <c:v>0.41849833768264383</c:v>
                </c:pt>
                <c:pt idx="14">
                  <c:v>0.45298833353873985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A-42F1-B0B6-1974F0EF9807}"/>
            </c:ext>
          </c:extLst>
        </c:ser>
        <c:ser>
          <c:idx val="1"/>
          <c:order val="1"/>
          <c:tx>
            <c:strRef>
              <c:f>'multiTimeline (31)'!$V$7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(31)'!$V$8:$V$22</c:f>
              <c:numCache>
                <c:formatCode>General</c:formatCode>
                <c:ptCount val="15"/>
                <c:pt idx="0">
                  <c:v>0.21371806242817715</c:v>
                </c:pt>
                <c:pt idx="1">
                  <c:v>0.22686634504394626</c:v>
                </c:pt>
                <c:pt idx="2">
                  <c:v>0.23693317280702786</c:v>
                </c:pt>
                <c:pt idx="3">
                  <c:v>0.24818546412187129</c:v>
                </c:pt>
                <c:pt idx="4">
                  <c:v>0.26166643214294216</c:v>
                </c:pt>
                <c:pt idx="5">
                  <c:v>0.27710703041553808</c:v>
                </c:pt>
                <c:pt idx="6">
                  <c:v>0.29809441221148436</c:v>
                </c:pt>
                <c:pt idx="7">
                  <c:v>0.31435178458906049</c:v>
                </c:pt>
                <c:pt idx="8">
                  <c:v>0.33657948954360639</c:v>
                </c:pt>
                <c:pt idx="9">
                  <c:v>0.36082302703642305</c:v>
                </c:pt>
                <c:pt idx="10">
                  <c:v>0.39916627477566508</c:v>
                </c:pt>
                <c:pt idx="11">
                  <c:v>0.43110919686587029</c:v>
                </c:pt>
                <c:pt idx="12">
                  <c:v>0.45432920652670866</c:v>
                </c:pt>
                <c:pt idx="13">
                  <c:v>0.48688317748858018</c:v>
                </c:pt>
                <c:pt idx="14">
                  <c:v>0.51319177271210958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8A-42F1-B0B6-1974F0EF9807}"/>
            </c:ext>
          </c:extLst>
        </c:ser>
        <c:ser>
          <c:idx val="2"/>
          <c:order val="2"/>
          <c:tx>
            <c:strRef>
              <c:f>'multiTimeline (31)'!$W$7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(31)'!$W$8:$W$22</c:f>
              <c:numCache>
                <c:formatCode>General</c:formatCode>
                <c:ptCount val="15"/>
                <c:pt idx="0">
                  <c:v>0.59788192485628289</c:v>
                </c:pt>
                <c:pt idx="1">
                  <c:v>0.60780947260396334</c:v>
                </c:pt>
                <c:pt idx="2">
                  <c:v>0.6188350887163554</c:v>
                </c:pt>
                <c:pt idx="3">
                  <c:v>0.63857466361075399</c:v>
                </c:pt>
                <c:pt idx="4">
                  <c:v>0.64869397529729933</c:v>
                </c:pt>
                <c:pt idx="5">
                  <c:v>0.66963473189433842</c:v>
                </c:pt>
                <c:pt idx="6">
                  <c:v>0.69114530839136923</c:v>
                </c:pt>
                <c:pt idx="7">
                  <c:v>0.70712326243175405</c:v>
                </c:pt>
                <c:pt idx="8">
                  <c:v>0.73205112018495244</c:v>
                </c:pt>
                <c:pt idx="9">
                  <c:v>0.7451998360463028</c:v>
                </c:pt>
                <c:pt idx="10">
                  <c:v>0.78103358336295436</c:v>
                </c:pt>
                <c:pt idx="11">
                  <c:v>0.80293961992653273</c:v>
                </c:pt>
                <c:pt idx="12">
                  <c:v>0.81699156895092773</c:v>
                </c:pt>
                <c:pt idx="13">
                  <c:v>0.83814254783906494</c:v>
                </c:pt>
                <c:pt idx="14">
                  <c:v>0.85205897209929671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8A-42F1-B0B6-1974F0EF9807}"/>
            </c:ext>
          </c:extLst>
        </c:ser>
        <c:ser>
          <c:idx val="3"/>
          <c:order val="3"/>
          <c:tx>
            <c:strRef>
              <c:f>'multiTimeline (31)'!$X$7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(31)'!$X$8:$X$22</c:f>
              <c:numCache>
                <c:formatCode>General</c:formatCode>
                <c:ptCount val="15"/>
                <c:pt idx="0">
                  <c:v>0.6177929420174546</c:v>
                </c:pt>
                <c:pt idx="1">
                  <c:v>0.62945300297881079</c:v>
                </c:pt>
                <c:pt idx="2">
                  <c:v>0.63802756231020619</c:v>
                </c:pt>
                <c:pt idx="3">
                  <c:v>0.65749806454499238</c:v>
                </c:pt>
                <c:pt idx="4">
                  <c:v>0.6675584156216201</c:v>
                </c:pt>
                <c:pt idx="5">
                  <c:v>0.68705141008121462</c:v>
                </c:pt>
                <c:pt idx="6">
                  <c:v>0.70969704316298909</c:v>
                </c:pt>
                <c:pt idx="7">
                  <c:v>0.71930700527718605</c:v>
                </c:pt>
                <c:pt idx="8">
                  <c:v>0.73941518820184893</c:v>
                </c:pt>
                <c:pt idx="9">
                  <c:v>0.75229725812240322</c:v>
                </c:pt>
                <c:pt idx="10">
                  <c:v>0.78704524492545491</c:v>
                </c:pt>
                <c:pt idx="11">
                  <c:v>0.80858342890988688</c:v>
                </c:pt>
                <c:pt idx="12">
                  <c:v>0.81826122324286277</c:v>
                </c:pt>
                <c:pt idx="13">
                  <c:v>0.84370245350892914</c:v>
                </c:pt>
                <c:pt idx="14">
                  <c:v>0.85471020782192875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8A-42F1-B0B6-1974F0EF9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112056"/>
        <c:axId val="510114352"/>
      </c:lineChart>
      <c:catAx>
        <c:axId val="5101120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114352"/>
        <c:crosses val="autoZero"/>
        <c:auto val="1"/>
        <c:lblAlgn val="ctr"/>
        <c:lblOffset val="100"/>
        <c:noMultiLvlLbl val="0"/>
      </c:catAx>
      <c:valAx>
        <c:axId val="510114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112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vs cases (4)'!$F$3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1218E"/>
            </a:solidFill>
            <a:ln>
              <a:noFill/>
            </a:ln>
            <a:effectLst/>
          </c:spPr>
          <c:invertIfNegative val="0"/>
          <c:cat>
            <c:numRef>
              <c:f>'graph corona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(4)'!$F$4:$F$155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5</c:v>
                </c:pt>
                <c:pt idx="80">
                  <c:v>7</c:v>
                </c:pt>
                <c:pt idx="81">
                  <c:v>4</c:v>
                </c:pt>
                <c:pt idx="82">
                  <c:v>12</c:v>
                </c:pt>
                <c:pt idx="83">
                  <c:v>4</c:v>
                </c:pt>
                <c:pt idx="84">
                  <c:v>4</c:v>
                </c:pt>
                <c:pt idx="85">
                  <c:v>5</c:v>
                </c:pt>
                <c:pt idx="86">
                  <c:v>4</c:v>
                </c:pt>
                <c:pt idx="87">
                  <c:v>8</c:v>
                </c:pt>
                <c:pt idx="88">
                  <c:v>8</c:v>
                </c:pt>
                <c:pt idx="89">
                  <c:v>7</c:v>
                </c:pt>
                <c:pt idx="90">
                  <c:v>4</c:v>
                </c:pt>
                <c:pt idx="91">
                  <c:v>13</c:v>
                </c:pt>
                <c:pt idx="92">
                  <c:v>1</c:v>
                </c:pt>
                <c:pt idx="93">
                  <c:v>7</c:v>
                </c:pt>
                <c:pt idx="94">
                  <c:v>13</c:v>
                </c:pt>
                <c:pt idx="95">
                  <c:v>20</c:v>
                </c:pt>
                <c:pt idx="96">
                  <c:v>18</c:v>
                </c:pt>
                <c:pt idx="97">
                  <c:v>29</c:v>
                </c:pt>
                <c:pt idx="98">
                  <c:v>11</c:v>
                </c:pt>
                <c:pt idx="99">
                  <c:v>76</c:v>
                </c:pt>
                <c:pt idx="100">
                  <c:v>116</c:v>
                </c:pt>
                <c:pt idx="101">
                  <c:v>90</c:v>
                </c:pt>
                <c:pt idx="102">
                  <c:v>48</c:v>
                </c:pt>
                <c:pt idx="103">
                  <c:v>56</c:v>
                </c:pt>
                <c:pt idx="104">
                  <c:v>78</c:v>
                </c:pt>
                <c:pt idx="105">
                  <c:v>116</c:v>
                </c:pt>
                <c:pt idx="106">
                  <c:v>163</c:v>
                </c:pt>
                <c:pt idx="107">
                  <c:v>170</c:v>
                </c:pt>
                <c:pt idx="108">
                  <c:v>277</c:v>
                </c:pt>
                <c:pt idx="109">
                  <c:v>367</c:v>
                </c:pt>
                <c:pt idx="110">
                  <c:v>196</c:v>
                </c:pt>
                <c:pt idx="111">
                  <c:v>239</c:v>
                </c:pt>
                <c:pt idx="112">
                  <c:v>229</c:v>
                </c:pt>
                <c:pt idx="113">
                  <c:v>217</c:v>
                </c:pt>
                <c:pt idx="114">
                  <c:v>191</c:v>
                </c:pt>
                <c:pt idx="115">
                  <c:v>256</c:v>
                </c:pt>
                <c:pt idx="116">
                  <c:v>230</c:v>
                </c:pt>
                <c:pt idx="117">
                  <c:v>247</c:v>
                </c:pt>
                <c:pt idx="118">
                  <c:v>226</c:v>
                </c:pt>
                <c:pt idx="119">
                  <c:v>308</c:v>
                </c:pt>
                <c:pt idx="120">
                  <c:v>313</c:v>
                </c:pt>
                <c:pt idx="121">
                  <c:v>326</c:v>
                </c:pt>
                <c:pt idx="122">
                  <c:v>333</c:v>
                </c:pt>
                <c:pt idx="123">
                  <c:v>374</c:v>
                </c:pt>
                <c:pt idx="124">
                  <c:v>376</c:v>
                </c:pt>
                <c:pt idx="125">
                  <c:v>441</c:v>
                </c:pt>
                <c:pt idx="126">
                  <c:v>380</c:v>
                </c:pt>
                <c:pt idx="127">
                  <c:v>388</c:v>
                </c:pt>
                <c:pt idx="128">
                  <c:v>390</c:v>
                </c:pt>
                <c:pt idx="129">
                  <c:v>394</c:v>
                </c:pt>
                <c:pt idx="130">
                  <c:v>398</c:v>
                </c:pt>
                <c:pt idx="131">
                  <c:v>347</c:v>
                </c:pt>
                <c:pt idx="132">
                  <c:v>362</c:v>
                </c:pt>
                <c:pt idx="133">
                  <c:v>364</c:v>
                </c:pt>
                <c:pt idx="134">
                  <c:v>324</c:v>
                </c:pt>
                <c:pt idx="135">
                  <c:v>340</c:v>
                </c:pt>
                <c:pt idx="136">
                  <c:v>1057</c:v>
                </c:pt>
                <c:pt idx="137">
                  <c:v>391</c:v>
                </c:pt>
                <c:pt idx="138">
                  <c:v>366</c:v>
                </c:pt>
                <c:pt idx="139">
                  <c:v>395</c:v>
                </c:pt>
                <c:pt idx="140">
                  <c:v>398</c:v>
                </c:pt>
                <c:pt idx="141">
                  <c:v>371</c:v>
                </c:pt>
                <c:pt idx="142">
                  <c:v>363</c:v>
                </c:pt>
                <c:pt idx="143">
                  <c:v>396</c:v>
                </c:pt>
                <c:pt idx="144">
                  <c:v>394</c:v>
                </c:pt>
                <c:pt idx="145">
                  <c:v>405</c:v>
                </c:pt>
                <c:pt idx="146">
                  <c:v>361</c:v>
                </c:pt>
                <c:pt idx="147">
                  <c:v>376</c:v>
                </c:pt>
                <c:pt idx="148">
                  <c:v>367</c:v>
                </c:pt>
                <c:pt idx="149">
                  <c:v>372</c:v>
                </c:pt>
                <c:pt idx="150">
                  <c:v>412</c:v>
                </c:pt>
                <c:pt idx="151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2E-4A66-A1AC-F1AD3FC23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8461568"/>
        <c:axId val="98460032"/>
      </c:barChart>
      <c:lineChart>
        <c:grouping val="standard"/>
        <c:varyColors val="0"/>
        <c:ser>
          <c:idx val="0"/>
          <c:order val="0"/>
          <c:tx>
            <c:strRef>
              <c:f>'graph corona vs cases (4)'!$B$3</c:f>
              <c:strCache>
                <c:ptCount val="1"/>
                <c:pt idx="0">
                  <c:v>Coronavirus: (Gujarat)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(4)'!$B$4:$B$155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4</c:v>
                </c:pt>
                <c:pt idx="27">
                  <c:v>6</c:v>
                </c:pt>
                <c:pt idx="28">
                  <c:v>5</c:v>
                </c:pt>
                <c:pt idx="29">
                  <c:v>6</c:v>
                </c:pt>
                <c:pt idx="30">
                  <c:v>6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3</c:v>
                </c:pt>
                <c:pt idx="44">
                  <c:v>4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3</c:v>
                </c:pt>
                <c:pt idx="57">
                  <c:v>3</c:v>
                </c:pt>
                <c:pt idx="58">
                  <c:v>4</c:v>
                </c:pt>
                <c:pt idx="59">
                  <c:v>3</c:v>
                </c:pt>
                <c:pt idx="60">
                  <c:v>4</c:v>
                </c:pt>
                <c:pt idx="61">
                  <c:v>6</c:v>
                </c:pt>
                <c:pt idx="62">
                  <c:v>9</c:v>
                </c:pt>
                <c:pt idx="63">
                  <c:v>15</c:v>
                </c:pt>
                <c:pt idx="64">
                  <c:v>16</c:v>
                </c:pt>
                <c:pt idx="65">
                  <c:v>11</c:v>
                </c:pt>
                <c:pt idx="66">
                  <c:v>9</c:v>
                </c:pt>
                <c:pt idx="67">
                  <c:v>10</c:v>
                </c:pt>
                <c:pt idx="68">
                  <c:v>11</c:v>
                </c:pt>
                <c:pt idx="69">
                  <c:v>9</c:v>
                </c:pt>
                <c:pt idx="70">
                  <c:v>12</c:v>
                </c:pt>
                <c:pt idx="71">
                  <c:v>15</c:v>
                </c:pt>
                <c:pt idx="72">
                  <c:v>22</c:v>
                </c:pt>
                <c:pt idx="73">
                  <c:v>24</c:v>
                </c:pt>
                <c:pt idx="74">
                  <c:v>29</c:v>
                </c:pt>
                <c:pt idx="75">
                  <c:v>30</c:v>
                </c:pt>
                <c:pt idx="76">
                  <c:v>30</c:v>
                </c:pt>
                <c:pt idx="77">
                  <c:v>33</c:v>
                </c:pt>
                <c:pt idx="78">
                  <c:v>69</c:v>
                </c:pt>
                <c:pt idx="79">
                  <c:v>71</c:v>
                </c:pt>
                <c:pt idx="80">
                  <c:v>81</c:v>
                </c:pt>
                <c:pt idx="81">
                  <c:v>82</c:v>
                </c:pt>
                <c:pt idx="82">
                  <c:v>84</c:v>
                </c:pt>
                <c:pt idx="83">
                  <c:v>84</c:v>
                </c:pt>
                <c:pt idx="84">
                  <c:v>91</c:v>
                </c:pt>
                <c:pt idx="85">
                  <c:v>92</c:v>
                </c:pt>
                <c:pt idx="86">
                  <c:v>91</c:v>
                </c:pt>
                <c:pt idx="87">
                  <c:v>100</c:v>
                </c:pt>
                <c:pt idx="88">
                  <c:v>94</c:v>
                </c:pt>
                <c:pt idx="89">
                  <c:v>75</c:v>
                </c:pt>
                <c:pt idx="90">
                  <c:v>70</c:v>
                </c:pt>
                <c:pt idx="91">
                  <c:v>68</c:v>
                </c:pt>
                <c:pt idx="92">
                  <c:v>60</c:v>
                </c:pt>
                <c:pt idx="93">
                  <c:v>75</c:v>
                </c:pt>
                <c:pt idx="94">
                  <c:v>73</c:v>
                </c:pt>
                <c:pt idx="95">
                  <c:v>73</c:v>
                </c:pt>
                <c:pt idx="96">
                  <c:v>54</c:v>
                </c:pt>
                <c:pt idx="97">
                  <c:v>53</c:v>
                </c:pt>
                <c:pt idx="98">
                  <c:v>51</c:v>
                </c:pt>
                <c:pt idx="99">
                  <c:v>52</c:v>
                </c:pt>
                <c:pt idx="100">
                  <c:v>51</c:v>
                </c:pt>
                <c:pt idx="101">
                  <c:v>49</c:v>
                </c:pt>
                <c:pt idx="102">
                  <c:v>50</c:v>
                </c:pt>
                <c:pt idx="103">
                  <c:v>66</c:v>
                </c:pt>
                <c:pt idx="104">
                  <c:v>44</c:v>
                </c:pt>
                <c:pt idx="105">
                  <c:v>61</c:v>
                </c:pt>
                <c:pt idx="106">
                  <c:v>61</c:v>
                </c:pt>
                <c:pt idx="107">
                  <c:v>62</c:v>
                </c:pt>
                <c:pt idx="108">
                  <c:v>67</c:v>
                </c:pt>
                <c:pt idx="109">
                  <c:v>65</c:v>
                </c:pt>
                <c:pt idx="110">
                  <c:v>39</c:v>
                </c:pt>
                <c:pt idx="111">
                  <c:v>38</c:v>
                </c:pt>
                <c:pt idx="112">
                  <c:v>37</c:v>
                </c:pt>
                <c:pt idx="113">
                  <c:v>52</c:v>
                </c:pt>
                <c:pt idx="114">
                  <c:v>50</c:v>
                </c:pt>
                <c:pt idx="115">
                  <c:v>33</c:v>
                </c:pt>
                <c:pt idx="116">
                  <c:v>33</c:v>
                </c:pt>
                <c:pt idx="117">
                  <c:v>30</c:v>
                </c:pt>
                <c:pt idx="118">
                  <c:v>29</c:v>
                </c:pt>
                <c:pt idx="119">
                  <c:v>26</c:v>
                </c:pt>
                <c:pt idx="120">
                  <c:v>23</c:v>
                </c:pt>
                <c:pt idx="121">
                  <c:v>26</c:v>
                </c:pt>
                <c:pt idx="122">
                  <c:v>25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29</c:v>
                </c:pt>
                <c:pt idx="127">
                  <c:v>26</c:v>
                </c:pt>
                <c:pt idx="128">
                  <c:v>29</c:v>
                </c:pt>
                <c:pt idx="129">
                  <c:v>27</c:v>
                </c:pt>
                <c:pt idx="130">
                  <c:v>28</c:v>
                </c:pt>
                <c:pt idx="131">
                  <c:v>23</c:v>
                </c:pt>
                <c:pt idx="132">
                  <c:v>22</c:v>
                </c:pt>
                <c:pt idx="133">
                  <c:v>19</c:v>
                </c:pt>
                <c:pt idx="134">
                  <c:v>20</c:v>
                </c:pt>
                <c:pt idx="135">
                  <c:v>20</c:v>
                </c:pt>
                <c:pt idx="136">
                  <c:v>22</c:v>
                </c:pt>
                <c:pt idx="137">
                  <c:v>21</c:v>
                </c:pt>
                <c:pt idx="138">
                  <c:v>18</c:v>
                </c:pt>
                <c:pt idx="139">
                  <c:v>17</c:v>
                </c:pt>
                <c:pt idx="140">
                  <c:v>14</c:v>
                </c:pt>
                <c:pt idx="141">
                  <c:v>13</c:v>
                </c:pt>
                <c:pt idx="142">
                  <c:v>14</c:v>
                </c:pt>
                <c:pt idx="143">
                  <c:v>14</c:v>
                </c:pt>
                <c:pt idx="144">
                  <c:v>15</c:v>
                </c:pt>
                <c:pt idx="145">
                  <c:v>14</c:v>
                </c:pt>
                <c:pt idx="146">
                  <c:v>14</c:v>
                </c:pt>
                <c:pt idx="147">
                  <c:v>13</c:v>
                </c:pt>
                <c:pt idx="148">
                  <c:v>14</c:v>
                </c:pt>
                <c:pt idx="149">
                  <c:v>13</c:v>
                </c:pt>
                <c:pt idx="150">
                  <c:v>14</c:v>
                </c:pt>
                <c:pt idx="15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2E-4A66-A1AC-F1AD3FC23C90}"/>
            </c:ext>
          </c:extLst>
        </c:ser>
        <c:ser>
          <c:idx val="1"/>
          <c:order val="1"/>
          <c:tx>
            <c:strRef>
              <c:f>'graph corona vs cases (4)'!$C$3</c:f>
              <c:strCache>
                <c:ptCount val="1"/>
                <c:pt idx="0">
                  <c:v>Corona: (Gujarat)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(4)'!$C$4:$C$155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3</c:v>
                </c:pt>
                <c:pt idx="62">
                  <c:v>5</c:v>
                </c:pt>
                <c:pt idx="63">
                  <c:v>7</c:v>
                </c:pt>
                <c:pt idx="64">
                  <c:v>9</c:v>
                </c:pt>
                <c:pt idx="65">
                  <c:v>6</c:v>
                </c:pt>
                <c:pt idx="66">
                  <c:v>5</c:v>
                </c:pt>
                <c:pt idx="67">
                  <c:v>4</c:v>
                </c:pt>
                <c:pt idx="68">
                  <c:v>5</c:v>
                </c:pt>
                <c:pt idx="69">
                  <c:v>4</c:v>
                </c:pt>
                <c:pt idx="70">
                  <c:v>6</c:v>
                </c:pt>
                <c:pt idx="71">
                  <c:v>9</c:v>
                </c:pt>
                <c:pt idx="72">
                  <c:v>12</c:v>
                </c:pt>
                <c:pt idx="73">
                  <c:v>14</c:v>
                </c:pt>
                <c:pt idx="74">
                  <c:v>20</c:v>
                </c:pt>
                <c:pt idx="75">
                  <c:v>19</c:v>
                </c:pt>
                <c:pt idx="76">
                  <c:v>19</c:v>
                </c:pt>
                <c:pt idx="77">
                  <c:v>22</c:v>
                </c:pt>
                <c:pt idx="78">
                  <c:v>34</c:v>
                </c:pt>
                <c:pt idx="79">
                  <c:v>54</c:v>
                </c:pt>
                <c:pt idx="80">
                  <c:v>63</c:v>
                </c:pt>
                <c:pt idx="81">
                  <c:v>63</c:v>
                </c:pt>
                <c:pt idx="82">
                  <c:v>76</c:v>
                </c:pt>
                <c:pt idx="83">
                  <c:v>69</c:v>
                </c:pt>
                <c:pt idx="84">
                  <c:v>61</c:v>
                </c:pt>
                <c:pt idx="85">
                  <c:v>59</c:v>
                </c:pt>
                <c:pt idx="86">
                  <c:v>63</c:v>
                </c:pt>
                <c:pt idx="87">
                  <c:v>65</c:v>
                </c:pt>
                <c:pt idx="88">
                  <c:v>60</c:v>
                </c:pt>
                <c:pt idx="89">
                  <c:v>47</c:v>
                </c:pt>
                <c:pt idx="90">
                  <c:v>44</c:v>
                </c:pt>
                <c:pt idx="91">
                  <c:v>41</c:v>
                </c:pt>
                <c:pt idx="92">
                  <c:v>40</c:v>
                </c:pt>
                <c:pt idx="93">
                  <c:v>35</c:v>
                </c:pt>
                <c:pt idx="94">
                  <c:v>39</c:v>
                </c:pt>
                <c:pt idx="95">
                  <c:v>39</c:v>
                </c:pt>
                <c:pt idx="96">
                  <c:v>38</c:v>
                </c:pt>
                <c:pt idx="97">
                  <c:v>38</c:v>
                </c:pt>
                <c:pt idx="98">
                  <c:v>33</c:v>
                </c:pt>
                <c:pt idx="99">
                  <c:v>39</c:v>
                </c:pt>
                <c:pt idx="100">
                  <c:v>40</c:v>
                </c:pt>
                <c:pt idx="101">
                  <c:v>37</c:v>
                </c:pt>
                <c:pt idx="102">
                  <c:v>36</c:v>
                </c:pt>
                <c:pt idx="103">
                  <c:v>32</c:v>
                </c:pt>
                <c:pt idx="104">
                  <c:v>31</c:v>
                </c:pt>
                <c:pt idx="105">
                  <c:v>32</c:v>
                </c:pt>
                <c:pt idx="106">
                  <c:v>33</c:v>
                </c:pt>
                <c:pt idx="107">
                  <c:v>35</c:v>
                </c:pt>
                <c:pt idx="108">
                  <c:v>36</c:v>
                </c:pt>
                <c:pt idx="109">
                  <c:v>38</c:v>
                </c:pt>
                <c:pt idx="110">
                  <c:v>32</c:v>
                </c:pt>
                <c:pt idx="111">
                  <c:v>33</c:v>
                </c:pt>
                <c:pt idx="112">
                  <c:v>33</c:v>
                </c:pt>
                <c:pt idx="113">
                  <c:v>30</c:v>
                </c:pt>
                <c:pt idx="114">
                  <c:v>29</c:v>
                </c:pt>
                <c:pt idx="115">
                  <c:v>28</c:v>
                </c:pt>
                <c:pt idx="116">
                  <c:v>27</c:v>
                </c:pt>
                <c:pt idx="117">
                  <c:v>25</c:v>
                </c:pt>
                <c:pt idx="118">
                  <c:v>24</c:v>
                </c:pt>
                <c:pt idx="119">
                  <c:v>23</c:v>
                </c:pt>
                <c:pt idx="120">
                  <c:v>21</c:v>
                </c:pt>
                <c:pt idx="121">
                  <c:v>26</c:v>
                </c:pt>
                <c:pt idx="122">
                  <c:v>25</c:v>
                </c:pt>
                <c:pt idx="123">
                  <c:v>27</c:v>
                </c:pt>
                <c:pt idx="124">
                  <c:v>26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24</c:v>
                </c:pt>
                <c:pt idx="131">
                  <c:v>21</c:v>
                </c:pt>
                <c:pt idx="132">
                  <c:v>19</c:v>
                </c:pt>
                <c:pt idx="133">
                  <c:v>17</c:v>
                </c:pt>
                <c:pt idx="134">
                  <c:v>18</c:v>
                </c:pt>
                <c:pt idx="135">
                  <c:v>16</c:v>
                </c:pt>
                <c:pt idx="136">
                  <c:v>18</c:v>
                </c:pt>
                <c:pt idx="137">
                  <c:v>20</c:v>
                </c:pt>
                <c:pt idx="138">
                  <c:v>18</c:v>
                </c:pt>
                <c:pt idx="139">
                  <c:v>16</c:v>
                </c:pt>
                <c:pt idx="140">
                  <c:v>16</c:v>
                </c:pt>
                <c:pt idx="141">
                  <c:v>16</c:v>
                </c:pt>
                <c:pt idx="142">
                  <c:v>14</c:v>
                </c:pt>
                <c:pt idx="143">
                  <c:v>15</c:v>
                </c:pt>
                <c:pt idx="144">
                  <c:v>17</c:v>
                </c:pt>
                <c:pt idx="145">
                  <c:v>16</c:v>
                </c:pt>
                <c:pt idx="146">
                  <c:v>15</c:v>
                </c:pt>
                <c:pt idx="147">
                  <c:v>13</c:v>
                </c:pt>
                <c:pt idx="148">
                  <c:v>12</c:v>
                </c:pt>
                <c:pt idx="149">
                  <c:v>13</c:v>
                </c:pt>
                <c:pt idx="150">
                  <c:v>13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2E-4A66-A1AC-F1AD3FC23C90}"/>
            </c:ext>
          </c:extLst>
        </c:ser>
        <c:ser>
          <c:idx val="2"/>
          <c:order val="2"/>
          <c:tx>
            <c:strRef>
              <c:f>'graph corona vs cases (4)'!$D$3</c:f>
              <c:strCache>
                <c:ptCount val="1"/>
                <c:pt idx="0">
                  <c:v>Covid 19: (Gujarat)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(4)'!$D$4:$D$155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3</c:v>
                </c:pt>
                <c:pt idx="78">
                  <c:v>3</c:v>
                </c:pt>
                <c:pt idx="79">
                  <c:v>6</c:v>
                </c:pt>
                <c:pt idx="80">
                  <c:v>8</c:v>
                </c:pt>
                <c:pt idx="81">
                  <c:v>8</c:v>
                </c:pt>
                <c:pt idx="82">
                  <c:v>11</c:v>
                </c:pt>
                <c:pt idx="83">
                  <c:v>9</c:v>
                </c:pt>
                <c:pt idx="84">
                  <c:v>10</c:v>
                </c:pt>
                <c:pt idx="85">
                  <c:v>11</c:v>
                </c:pt>
                <c:pt idx="86">
                  <c:v>12</c:v>
                </c:pt>
                <c:pt idx="87">
                  <c:v>13</c:v>
                </c:pt>
                <c:pt idx="88">
                  <c:v>14</c:v>
                </c:pt>
                <c:pt idx="89">
                  <c:v>13</c:v>
                </c:pt>
                <c:pt idx="90">
                  <c:v>14</c:v>
                </c:pt>
                <c:pt idx="91">
                  <c:v>15</c:v>
                </c:pt>
                <c:pt idx="92">
                  <c:v>16</c:v>
                </c:pt>
                <c:pt idx="93">
                  <c:v>14</c:v>
                </c:pt>
                <c:pt idx="94">
                  <c:v>16</c:v>
                </c:pt>
                <c:pt idx="95">
                  <c:v>16</c:v>
                </c:pt>
                <c:pt idx="96">
                  <c:v>14</c:v>
                </c:pt>
                <c:pt idx="97">
                  <c:v>15</c:v>
                </c:pt>
                <c:pt idx="98">
                  <c:v>14</c:v>
                </c:pt>
                <c:pt idx="99">
                  <c:v>17</c:v>
                </c:pt>
                <c:pt idx="100">
                  <c:v>19</c:v>
                </c:pt>
                <c:pt idx="101">
                  <c:v>18</c:v>
                </c:pt>
                <c:pt idx="102">
                  <c:v>19</c:v>
                </c:pt>
                <c:pt idx="103">
                  <c:v>17</c:v>
                </c:pt>
                <c:pt idx="104">
                  <c:v>15</c:v>
                </c:pt>
                <c:pt idx="105">
                  <c:v>16</c:v>
                </c:pt>
                <c:pt idx="106">
                  <c:v>18</c:v>
                </c:pt>
                <c:pt idx="107">
                  <c:v>19</c:v>
                </c:pt>
                <c:pt idx="108">
                  <c:v>19</c:v>
                </c:pt>
                <c:pt idx="109">
                  <c:v>20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16</c:v>
                </c:pt>
                <c:pt idx="115">
                  <c:v>16</c:v>
                </c:pt>
                <c:pt idx="116">
                  <c:v>15</c:v>
                </c:pt>
                <c:pt idx="117">
                  <c:v>16</c:v>
                </c:pt>
                <c:pt idx="118">
                  <c:v>15</c:v>
                </c:pt>
                <c:pt idx="119">
                  <c:v>12</c:v>
                </c:pt>
                <c:pt idx="120">
                  <c:v>13</c:v>
                </c:pt>
                <c:pt idx="121">
                  <c:v>16</c:v>
                </c:pt>
                <c:pt idx="122">
                  <c:v>15</c:v>
                </c:pt>
                <c:pt idx="123">
                  <c:v>16</c:v>
                </c:pt>
                <c:pt idx="124">
                  <c:v>15</c:v>
                </c:pt>
                <c:pt idx="125">
                  <c:v>16</c:v>
                </c:pt>
                <c:pt idx="126">
                  <c:v>17</c:v>
                </c:pt>
                <c:pt idx="127">
                  <c:v>14</c:v>
                </c:pt>
                <c:pt idx="128">
                  <c:v>15</c:v>
                </c:pt>
                <c:pt idx="129">
                  <c:v>15</c:v>
                </c:pt>
                <c:pt idx="130">
                  <c:v>13</c:v>
                </c:pt>
                <c:pt idx="131">
                  <c:v>12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9</c:v>
                </c:pt>
                <c:pt idx="136">
                  <c:v>11</c:v>
                </c:pt>
                <c:pt idx="137">
                  <c:v>11</c:v>
                </c:pt>
                <c:pt idx="138">
                  <c:v>10</c:v>
                </c:pt>
                <c:pt idx="139">
                  <c:v>11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8</c:v>
                </c:pt>
                <c:pt idx="147">
                  <c:v>8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2E-4A66-A1AC-F1AD3FC23C90}"/>
            </c:ext>
          </c:extLst>
        </c:ser>
        <c:ser>
          <c:idx val="3"/>
          <c:order val="3"/>
          <c:tx>
            <c:strRef>
              <c:f>'graph corona vs cases (4)'!$E$3</c:f>
              <c:strCache>
                <c:ptCount val="1"/>
                <c:pt idx="0">
                  <c:v>Covid: (Gujarat)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(4)'!$E$4:$E$155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2</c:v>
                </c:pt>
                <c:pt idx="77">
                  <c:v>3</c:v>
                </c:pt>
                <c:pt idx="78">
                  <c:v>4</c:v>
                </c:pt>
                <c:pt idx="79">
                  <c:v>8</c:v>
                </c:pt>
                <c:pt idx="80">
                  <c:v>10</c:v>
                </c:pt>
                <c:pt idx="81">
                  <c:v>10</c:v>
                </c:pt>
                <c:pt idx="82">
                  <c:v>15</c:v>
                </c:pt>
                <c:pt idx="83">
                  <c:v>14</c:v>
                </c:pt>
                <c:pt idx="84">
                  <c:v>13</c:v>
                </c:pt>
                <c:pt idx="85">
                  <c:v>14</c:v>
                </c:pt>
                <c:pt idx="86">
                  <c:v>15</c:v>
                </c:pt>
                <c:pt idx="87">
                  <c:v>17</c:v>
                </c:pt>
                <c:pt idx="88">
                  <c:v>17</c:v>
                </c:pt>
                <c:pt idx="89">
                  <c:v>16</c:v>
                </c:pt>
                <c:pt idx="90">
                  <c:v>17</c:v>
                </c:pt>
                <c:pt idx="91">
                  <c:v>17</c:v>
                </c:pt>
                <c:pt idx="92">
                  <c:v>19</c:v>
                </c:pt>
                <c:pt idx="93">
                  <c:v>16</c:v>
                </c:pt>
                <c:pt idx="94">
                  <c:v>18</c:v>
                </c:pt>
                <c:pt idx="95">
                  <c:v>19</c:v>
                </c:pt>
                <c:pt idx="96">
                  <c:v>17</c:v>
                </c:pt>
                <c:pt idx="97">
                  <c:v>18</c:v>
                </c:pt>
                <c:pt idx="98">
                  <c:v>17</c:v>
                </c:pt>
                <c:pt idx="99">
                  <c:v>20</c:v>
                </c:pt>
                <c:pt idx="100">
                  <c:v>22</c:v>
                </c:pt>
                <c:pt idx="101">
                  <c:v>21</c:v>
                </c:pt>
                <c:pt idx="102">
                  <c:v>21</c:v>
                </c:pt>
                <c:pt idx="103">
                  <c:v>20</c:v>
                </c:pt>
                <c:pt idx="104">
                  <c:v>19</c:v>
                </c:pt>
                <c:pt idx="105">
                  <c:v>19</c:v>
                </c:pt>
                <c:pt idx="106">
                  <c:v>21</c:v>
                </c:pt>
                <c:pt idx="107">
                  <c:v>22</c:v>
                </c:pt>
                <c:pt idx="108">
                  <c:v>23</c:v>
                </c:pt>
                <c:pt idx="109">
                  <c:v>23</c:v>
                </c:pt>
                <c:pt idx="110">
                  <c:v>22</c:v>
                </c:pt>
                <c:pt idx="111">
                  <c:v>21</c:v>
                </c:pt>
                <c:pt idx="112">
                  <c:v>20</c:v>
                </c:pt>
                <c:pt idx="113">
                  <c:v>21</c:v>
                </c:pt>
                <c:pt idx="114">
                  <c:v>19</c:v>
                </c:pt>
                <c:pt idx="115">
                  <c:v>19</c:v>
                </c:pt>
                <c:pt idx="116">
                  <c:v>21</c:v>
                </c:pt>
                <c:pt idx="117">
                  <c:v>19</c:v>
                </c:pt>
                <c:pt idx="118">
                  <c:v>18</c:v>
                </c:pt>
                <c:pt idx="119">
                  <c:v>15</c:v>
                </c:pt>
                <c:pt idx="120">
                  <c:v>16</c:v>
                </c:pt>
                <c:pt idx="121">
                  <c:v>19</c:v>
                </c:pt>
                <c:pt idx="122">
                  <c:v>19</c:v>
                </c:pt>
                <c:pt idx="123">
                  <c:v>20</c:v>
                </c:pt>
                <c:pt idx="124">
                  <c:v>18</c:v>
                </c:pt>
                <c:pt idx="125">
                  <c:v>20</c:v>
                </c:pt>
                <c:pt idx="126">
                  <c:v>20</c:v>
                </c:pt>
                <c:pt idx="127">
                  <c:v>17</c:v>
                </c:pt>
                <c:pt idx="128">
                  <c:v>18</c:v>
                </c:pt>
                <c:pt idx="129">
                  <c:v>18</c:v>
                </c:pt>
                <c:pt idx="130">
                  <c:v>17</c:v>
                </c:pt>
                <c:pt idx="131">
                  <c:v>15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12</c:v>
                </c:pt>
                <c:pt idx="136">
                  <c:v>14</c:v>
                </c:pt>
                <c:pt idx="137">
                  <c:v>15</c:v>
                </c:pt>
                <c:pt idx="138">
                  <c:v>13</c:v>
                </c:pt>
                <c:pt idx="139">
                  <c:v>14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11</c:v>
                </c:pt>
                <c:pt idx="144">
                  <c:v>12</c:v>
                </c:pt>
                <c:pt idx="145">
                  <c:v>11</c:v>
                </c:pt>
                <c:pt idx="146">
                  <c:v>11</c:v>
                </c:pt>
                <c:pt idx="147">
                  <c:v>10</c:v>
                </c:pt>
                <c:pt idx="148">
                  <c:v>9</c:v>
                </c:pt>
                <c:pt idx="149">
                  <c:v>9</c:v>
                </c:pt>
                <c:pt idx="150">
                  <c:v>10</c:v>
                </c:pt>
                <c:pt idx="1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12E-4A66-A1AC-F1AD3FC23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444416"/>
        <c:axId val="98445952"/>
      </c:lineChart>
      <c:dateAx>
        <c:axId val="9844441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445952"/>
        <c:crosses val="autoZero"/>
        <c:auto val="1"/>
        <c:lblOffset val="100"/>
        <c:baseTimeUnit val="days"/>
      </c:dateAx>
      <c:valAx>
        <c:axId val="9844595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58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444416"/>
        <c:crosses val="autoZero"/>
        <c:crossBetween val="between"/>
      </c:valAx>
      <c:valAx>
        <c:axId val="9846003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1218E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461568"/>
        <c:crosses val="max"/>
        <c:crossBetween val="between"/>
      </c:valAx>
      <c:dateAx>
        <c:axId val="98461568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9846003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247594050743664E-2"/>
          <c:y val="0.15782407407407409"/>
          <c:w val="0.81617147856517935"/>
          <c:h val="0.46523804316127149"/>
        </c:manualLayout>
      </c:layout>
      <c:barChart>
        <c:barDir val="col"/>
        <c:grouping val="clustered"/>
        <c:varyColors val="0"/>
        <c:ser>
          <c:idx val="4"/>
          <c:order val="4"/>
          <c:tx>
            <c:strRef>
              <c:f>'graph corona vs testing'!$F$3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1218E"/>
            </a:solidFill>
            <a:ln>
              <a:noFill/>
            </a:ln>
            <a:effectLst/>
          </c:spPr>
          <c:invertIfNegative val="0"/>
          <c:cat>
            <c:numRef>
              <c:f>'graph corona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4224</c:v>
                </c:pt>
                <c:pt idx="99">
                  <c:v>0</c:v>
                </c:pt>
                <c:pt idx="100">
                  <c:v>3494</c:v>
                </c:pt>
                <c:pt idx="101">
                  <c:v>2045</c:v>
                </c:pt>
                <c:pt idx="102">
                  <c:v>1952</c:v>
                </c:pt>
                <c:pt idx="103">
                  <c:v>2536</c:v>
                </c:pt>
                <c:pt idx="104">
                  <c:v>729</c:v>
                </c:pt>
                <c:pt idx="105">
                  <c:v>4217</c:v>
                </c:pt>
                <c:pt idx="106">
                  <c:v>1706</c:v>
                </c:pt>
                <c:pt idx="107">
                  <c:v>2580</c:v>
                </c:pt>
                <c:pt idx="108">
                  <c:v>2619</c:v>
                </c:pt>
                <c:pt idx="109">
                  <c:v>3002</c:v>
                </c:pt>
                <c:pt idx="110">
                  <c:v>4212</c:v>
                </c:pt>
                <c:pt idx="111">
                  <c:v>3513</c:v>
                </c:pt>
                <c:pt idx="112">
                  <c:v>2592</c:v>
                </c:pt>
                <c:pt idx="113">
                  <c:v>2963</c:v>
                </c:pt>
                <c:pt idx="114">
                  <c:v>4359</c:v>
                </c:pt>
                <c:pt idx="115">
                  <c:v>1572</c:v>
                </c:pt>
                <c:pt idx="116">
                  <c:v>2776</c:v>
                </c:pt>
                <c:pt idx="117">
                  <c:v>2484</c:v>
                </c:pt>
                <c:pt idx="118">
                  <c:v>2526</c:v>
                </c:pt>
                <c:pt idx="119">
                  <c:v>3387</c:v>
                </c:pt>
                <c:pt idx="120">
                  <c:v>4519</c:v>
                </c:pt>
                <c:pt idx="121">
                  <c:v>4767</c:v>
                </c:pt>
                <c:pt idx="122">
                  <c:v>5342</c:v>
                </c:pt>
                <c:pt idx="123">
                  <c:v>5944</c:v>
                </c:pt>
                <c:pt idx="124">
                  <c:v>4588</c:v>
                </c:pt>
                <c:pt idx="125">
                  <c:v>4984</c:v>
                </c:pt>
                <c:pt idx="126">
                  <c:v>5559</c:v>
                </c:pt>
                <c:pt idx="127">
                  <c:v>5362</c:v>
                </c:pt>
                <c:pt idx="128">
                  <c:v>4833</c:v>
                </c:pt>
                <c:pt idx="129">
                  <c:v>4264</c:v>
                </c:pt>
                <c:pt idx="130">
                  <c:v>3843</c:v>
                </c:pt>
                <c:pt idx="131">
                  <c:v>2977</c:v>
                </c:pt>
                <c:pt idx="132">
                  <c:v>3066</c:v>
                </c:pt>
                <c:pt idx="133">
                  <c:v>2761</c:v>
                </c:pt>
                <c:pt idx="134">
                  <c:v>2411</c:v>
                </c:pt>
                <c:pt idx="135">
                  <c:v>3151</c:v>
                </c:pt>
                <c:pt idx="136">
                  <c:v>10548</c:v>
                </c:pt>
                <c:pt idx="137">
                  <c:v>5193</c:v>
                </c:pt>
                <c:pt idx="138">
                  <c:v>5224</c:v>
                </c:pt>
                <c:pt idx="139">
                  <c:v>5850</c:v>
                </c:pt>
                <c:pt idx="140">
                  <c:v>6098</c:v>
                </c:pt>
                <c:pt idx="141">
                  <c:v>5380</c:v>
                </c:pt>
                <c:pt idx="142">
                  <c:v>6410</c:v>
                </c:pt>
                <c:pt idx="143">
                  <c:v>5506</c:v>
                </c:pt>
                <c:pt idx="144">
                  <c:v>4800</c:v>
                </c:pt>
                <c:pt idx="145">
                  <c:v>3493</c:v>
                </c:pt>
                <c:pt idx="146">
                  <c:v>2952</c:v>
                </c:pt>
                <c:pt idx="147">
                  <c:v>4550</c:v>
                </c:pt>
                <c:pt idx="148">
                  <c:v>4185</c:v>
                </c:pt>
                <c:pt idx="149">
                  <c:v>3433</c:v>
                </c:pt>
                <c:pt idx="150">
                  <c:v>4299</c:v>
                </c:pt>
                <c:pt idx="151">
                  <c:v>6150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1A-470B-B51A-2FF4A2A9F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8764672"/>
        <c:axId val="98763136"/>
      </c:barChart>
      <c:lineChart>
        <c:grouping val="standard"/>
        <c:varyColors val="0"/>
        <c:ser>
          <c:idx val="0"/>
          <c:order val="0"/>
          <c:tx>
            <c:strRef>
              <c:f>'graph corona vs testing'!$B$3</c:f>
              <c:strCache>
                <c:ptCount val="1"/>
                <c:pt idx="0">
                  <c:v>Coronavirus: (Gujarat)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4</c:v>
                </c:pt>
                <c:pt idx="27">
                  <c:v>6</c:v>
                </c:pt>
                <c:pt idx="28">
                  <c:v>5</c:v>
                </c:pt>
                <c:pt idx="29">
                  <c:v>6</c:v>
                </c:pt>
                <c:pt idx="30">
                  <c:v>6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6</c:v>
                </c:pt>
                <c:pt idx="37">
                  <c:v>5</c:v>
                </c:pt>
                <c:pt idx="38">
                  <c:v>4</c:v>
                </c:pt>
                <c:pt idx="39">
                  <c:v>4</c:v>
                </c:pt>
                <c:pt idx="40">
                  <c:v>4</c:v>
                </c:pt>
                <c:pt idx="41">
                  <c:v>3</c:v>
                </c:pt>
                <c:pt idx="42">
                  <c:v>4</c:v>
                </c:pt>
                <c:pt idx="43">
                  <c:v>3</c:v>
                </c:pt>
                <c:pt idx="44">
                  <c:v>4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3</c:v>
                </c:pt>
                <c:pt idx="57">
                  <c:v>3</c:v>
                </c:pt>
                <c:pt idx="58">
                  <c:v>4</c:v>
                </c:pt>
                <c:pt idx="59">
                  <c:v>3</c:v>
                </c:pt>
                <c:pt idx="60">
                  <c:v>4</c:v>
                </c:pt>
                <c:pt idx="61">
                  <c:v>6</c:v>
                </c:pt>
                <c:pt idx="62">
                  <c:v>9</c:v>
                </c:pt>
                <c:pt idx="63">
                  <c:v>15</c:v>
                </c:pt>
                <c:pt idx="64">
                  <c:v>16</c:v>
                </c:pt>
                <c:pt idx="65">
                  <c:v>11</c:v>
                </c:pt>
                <c:pt idx="66">
                  <c:v>9</c:v>
                </c:pt>
                <c:pt idx="67">
                  <c:v>10</c:v>
                </c:pt>
                <c:pt idx="68">
                  <c:v>11</c:v>
                </c:pt>
                <c:pt idx="69">
                  <c:v>9</c:v>
                </c:pt>
                <c:pt idx="70">
                  <c:v>12</c:v>
                </c:pt>
                <c:pt idx="71">
                  <c:v>15</c:v>
                </c:pt>
                <c:pt idx="72">
                  <c:v>22</c:v>
                </c:pt>
                <c:pt idx="73">
                  <c:v>24</c:v>
                </c:pt>
                <c:pt idx="74">
                  <c:v>29</c:v>
                </c:pt>
                <c:pt idx="75">
                  <c:v>30</c:v>
                </c:pt>
                <c:pt idx="76">
                  <c:v>30</c:v>
                </c:pt>
                <c:pt idx="77">
                  <c:v>33</c:v>
                </c:pt>
                <c:pt idx="78">
                  <c:v>69</c:v>
                </c:pt>
                <c:pt idx="79">
                  <c:v>71</c:v>
                </c:pt>
                <c:pt idx="80">
                  <c:v>81</c:v>
                </c:pt>
                <c:pt idx="81">
                  <c:v>82</c:v>
                </c:pt>
                <c:pt idx="82">
                  <c:v>84</c:v>
                </c:pt>
                <c:pt idx="83">
                  <c:v>84</c:v>
                </c:pt>
                <c:pt idx="84">
                  <c:v>91</c:v>
                </c:pt>
                <c:pt idx="85">
                  <c:v>92</c:v>
                </c:pt>
                <c:pt idx="86">
                  <c:v>91</c:v>
                </c:pt>
                <c:pt idx="87">
                  <c:v>100</c:v>
                </c:pt>
                <c:pt idx="88">
                  <c:v>94</c:v>
                </c:pt>
                <c:pt idx="89">
                  <c:v>75</c:v>
                </c:pt>
                <c:pt idx="90">
                  <c:v>70</c:v>
                </c:pt>
                <c:pt idx="91">
                  <c:v>68</c:v>
                </c:pt>
                <c:pt idx="92">
                  <c:v>60</c:v>
                </c:pt>
                <c:pt idx="93">
                  <c:v>75</c:v>
                </c:pt>
                <c:pt idx="94">
                  <c:v>73</c:v>
                </c:pt>
                <c:pt idx="95">
                  <c:v>73</c:v>
                </c:pt>
                <c:pt idx="96">
                  <c:v>54</c:v>
                </c:pt>
                <c:pt idx="97">
                  <c:v>53</c:v>
                </c:pt>
                <c:pt idx="98">
                  <c:v>51</c:v>
                </c:pt>
                <c:pt idx="99">
                  <c:v>52</c:v>
                </c:pt>
                <c:pt idx="100">
                  <c:v>51</c:v>
                </c:pt>
                <c:pt idx="101">
                  <c:v>49</c:v>
                </c:pt>
                <c:pt idx="102">
                  <c:v>50</c:v>
                </c:pt>
                <c:pt idx="103">
                  <c:v>66</c:v>
                </c:pt>
                <c:pt idx="104">
                  <c:v>44</c:v>
                </c:pt>
                <c:pt idx="105">
                  <c:v>61</c:v>
                </c:pt>
                <c:pt idx="106">
                  <c:v>61</c:v>
                </c:pt>
                <c:pt idx="107">
                  <c:v>62</c:v>
                </c:pt>
                <c:pt idx="108">
                  <c:v>67</c:v>
                </c:pt>
                <c:pt idx="109">
                  <c:v>65</c:v>
                </c:pt>
                <c:pt idx="110">
                  <c:v>39</c:v>
                </c:pt>
                <c:pt idx="111">
                  <c:v>38</c:v>
                </c:pt>
                <c:pt idx="112">
                  <c:v>37</c:v>
                </c:pt>
                <c:pt idx="113">
                  <c:v>52</c:v>
                </c:pt>
                <c:pt idx="114">
                  <c:v>50</c:v>
                </c:pt>
                <c:pt idx="115">
                  <c:v>33</c:v>
                </c:pt>
                <c:pt idx="116">
                  <c:v>33</c:v>
                </c:pt>
                <c:pt idx="117">
                  <c:v>30</c:v>
                </c:pt>
                <c:pt idx="118">
                  <c:v>29</c:v>
                </c:pt>
                <c:pt idx="119">
                  <c:v>26</c:v>
                </c:pt>
                <c:pt idx="120">
                  <c:v>23</c:v>
                </c:pt>
                <c:pt idx="121">
                  <c:v>26</c:v>
                </c:pt>
                <c:pt idx="122">
                  <c:v>25</c:v>
                </c:pt>
                <c:pt idx="123">
                  <c:v>27</c:v>
                </c:pt>
                <c:pt idx="124">
                  <c:v>26</c:v>
                </c:pt>
                <c:pt idx="125">
                  <c:v>27</c:v>
                </c:pt>
                <c:pt idx="126">
                  <c:v>29</c:v>
                </c:pt>
                <c:pt idx="127">
                  <c:v>26</c:v>
                </c:pt>
                <c:pt idx="128">
                  <c:v>29</c:v>
                </c:pt>
                <c:pt idx="129">
                  <c:v>27</c:v>
                </c:pt>
                <c:pt idx="130">
                  <c:v>28</c:v>
                </c:pt>
                <c:pt idx="131">
                  <c:v>23</c:v>
                </c:pt>
                <c:pt idx="132">
                  <c:v>22</c:v>
                </c:pt>
                <c:pt idx="133">
                  <c:v>19</c:v>
                </c:pt>
                <c:pt idx="134">
                  <c:v>20</c:v>
                </c:pt>
                <c:pt idx="135">
                  <c:v>20</c:v>
                </c:pt>
                <c:pt idx="136">
                  <c:v>22</c:v>
                </c:pt>
                <c:pt idx="137">
                  <c:v>21</c:v>
                </c:pt>
                <c:pt idx="138">
                  <c:v>18</c:v>
                </c:pt>
                <c:pt idx="139">
                  <c:v>17</c:v>
                </c:pt>
                <c:pt idx="140">
                  <c:v>14</c:v>
                </c:pt>
                <c:pt idx="141">
                  <c:v>13</c:v>
                </c:pt>
                <c:pt idx="142">
                  <c:v>14</c:v>
                </c:pt>
                <c:pt idx="143">
                  <c:v>14</c:v>
                </c:pt>
                <c:pt idx="144">
                  <c:v>15</c:v>
                </c:pt>
                <c:pt idx="145">
                  <c:v>14</c:v>
                </c:pt>
                <c:pt idx="146">
                  <c:v>14</c:v>
                </c:pt>
                <c:pt idx="147">
                  <c:v>13</c:v>
                </c:pt>
                <c:pt idx="148">
                  <c:v>14</c:v>
                </c:pt>
                <c:pt idx="149">
                  <c:v>13</c:v>
                </c:pt>
                <c:pt idx="150">
                  <c:v>14</c:v>
                </c:pt>
                <c:pt idx="15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A-470B-B51A-2FF4A2A9F0F0}"/>
            </c:ext>
          </c:extLst>
        </c:ser>
        <c:ser>
          <c:idx val="1"/>
          <c:order val="1"/>
          <c:tx>
            <c:strRef>
              <c:f>'graph corona vs testing'!$C$3</c:f>
              <c:strCache>
                <c:ptCount val="1"/>
                <c:pt idx="0">
                  <c:v>Corona: (Gujarat)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2</c:v>
                </c:pt>
                <c:pt idx="61">
                  <c:v>3</c:v>
                </c:pt>
                <c:pt idx="62">
                  <c:v>5</c:v>
                </c:pt>
                <c:pt idx="63">
                  <c:v>7</c:v>
                </c:pt>
                <c:pt idx="64">
                  <c:v>9</c:v>
                </c:pt>
                <c:pt idx="65">
                  <c:v>6</c:v>
                </c:pt>
                <c:pt idx="66">
                  <c:v>5</c:v>
                </c:pt>
                <c:pt idx="67">
                  <c:v>4</c:v>
                </c:pt>
                <c:pt idx="68">
                  <c:v>5</c:v>
                </c:pt>
                <c:pt idx="69">
                  <c:v>4</c:v>
                </c:pt>
                <c:pt idx="70">
                  <c:v>6</c:v>
                </c:pt>
                <c:pt idx="71">
                  <c:v>9</c:v>
                </c:pt>
                <c:pt idx="72">
                  <c:v>12</c:v>
                </c:pt>
                <c:pt idx="73">
                  <c:v>14</c:v>
                </c:pt>
                <c:pt idx="74">
                  <c:v>20</c:v>
                </c:pt>
                <c:pt idx="75">
                  <c:v>19</c:v>
                </c:pt>
                <c:pt idx="76">
                  <c:v>19</c:v>
                </c:pt>
                <c:pt idx="77">
                  <c:v>22</c:v>
                </c:pt>
                <c:pt idx="78">
                  <c:v>34</c:v>
                </c:pt>
                <c:pt idx="79">
                  <c:v>54</c:v>
                </c:pt>
                <c:pt idx="80">
                  <c:v>63</c:v>
                </c:pt>
                <c:pt idx="81">
                  <c:v>63</c:v>
                </c:pt>
                <c:pt idx="82">
                  <c:v>76</c:v>
                </c:pt>
                <c:pt idx="83">
                  <c:v>69</c:v>
                </c:pt>
                <c:pt idx="84">
                  <c:v>61</c:v>
                </c:pt>
                <c:pt idx="85">
                  <c:v>59</c:v>
                </c:pt>
                <c:pt idx="86">
                  <c:v>63</c:v>
                </c:pt>
                <c:pt idx="87">
                  <c:v>65</c:v>
                </c:pt>
                <c:pt idx="88">
                  <c:v>60</c:v>
                </c:pt>
                <c:pt idx="89">
                  <c:v>47</c:v>
                </c:pt>
                <c:pt idx="90">
                  <c:v>44</c:v>
                </c:pt>
                <c:pt idx="91">
                  <c:v>41</c:v>
                </c:pt>
                <c:pt idx="92">
                  <c:v>40</c:v>
                </c:pt>
                <c:pt idx="93">
                  <c:v>35</c:v>
                </c:pt>
                <c:pt idx="94">
                  <c:v>39</c:v>
                </c:pt>
                <c:pt idx="95">
                  <c:v>39</c:v>
                </c:pt>
                <c:pt idx="96">
                  <c:v>38</c:v>
                </c:pt>
                <c:pt idx="97">
                  <c:v>38</c:v>
                </c:pt>
                <c:pt idx="98">
                  <c:v>33</c:v>
                </c:pt>
                <c:pt idx="99">
                  <c:v>39</c:v>
                </c:pt>
                <c:pt idx="100">
                  <c:v>40</c:v>
                </c:pt>
                <c:pt idx="101">
                  <c:v>37</c:v>
                </c:pt>
                <c:pt idx="102">
                  <c:v>36</c:v>
                </c:pt>
                <c:pt idx="103">
                  <c:v>32</c:v>
                </c:pt>
                <c:pt idx="104">
                  <c:v>31</c:v>
                </c:pt>
                <c:pt idx="105">
                  <c:v>32</c:v>
                </c:pt>
                <c:pt idx="106">
                  <c:v>33</c:v>
                </c:pt>
                <c:pt idx="107">
                  <c:v>35</c:v>
                </c:pt>
                <c:pt idx="108">
                  <c:v>36</c:v>
                </c:pt>
                <c:pt idx="109">
                  <c:v>38</c:v>
                </c:pt>
                <c:pt idx="110">
                  <c:v>32</c:v>
                </c:pt>
                <c:pt idx="111">
                  <c:v>33</c:v>
                </c:pt>
                <c:pt idx="112">
                  <c:v>33</c:v>
                </c:pt>
                <c:pt idx="113">
                  <c:v>30</c:v>
                </c:pt>
                <c:pt idx="114">
                  <c:v>29</c:v>
                </c:pt>
                <c:pt idx="115">
                  <c:v>28</c:v>
                </c:pt>
                <c:pt idx="116">
                  <c:v>27</c:v>
                </c:pt>
                <c:pt idx="117">
                  <c:v>25</c:v>
                </c:pt>
                <c:pt idx="118">
                  <c:v>24</c:v>
                </c:pt>
                <c:pt idx="119">
                  <c:v>23</c:v>
                </c:pt>
                <c:pt idx="120">
                  <c:v>21</c:v>
                </c:pt>
                <c:pt idx="121">
                  <c:v>26</c:v>
                </c:pt>
                <c:pt idx="122">
                  <c:v>25</c:v>
                </c:pt>
                <c:pt idx="123">
                  <c:v>27</c:v>
                </c:pt>
                <c:pt idx="124">
                  <c:v>26</c:v>
                </c:pt>
                <c:pt idx="125">
                  <c:v>29</c:v>
                </c:pt>
                <c:pt idx="126">
                  <c:v>29</c:v>
                </c:pt>
                <c:pt idx="127">
                  <c:v>28</c:v>
                </c:pt>
                <c:pt idx="128">
                  <c:v>27</c:v>
                </c:pt>
                <c:pt idx="129">
                  <c:v>28</c:v>
                </c:pt>
                <c:pt idx="130">
                  <c:v>24</c:v>
                </c:pt>
                <c:pt idx="131">
                  <c:v>21</c:v>
                </c:pt>
                <c:pt idx="132">
                  <c:v>19</c:v>
                </c:pt>
                <c:pt idx="133">
                  <c:v>17</c:v>
                </c:pt>
                <c:pt idx="134">
                  <c:v>18</c:v>
                </c:pt>
                <c:pt idx="135">
                  <c:v>16</c:v>
                </c:pt>
                <c:pt idx="136">
                  <c:v>18</c:v>
                </c:pt>
                <c:pt idx="137">
                  <c:v>20</c:v>
                </c:pt>
                <c:pt idx="138">
                  <c:v>18</c:v>
                </c:pt>
                <c:pt idx="139">
                  <c:v>16</c:v>
                </c:pt>
                <c:pt idx="140">
                  <c:v>16</c:v>
                </c:pt>
                <c:pt idx="141">
                  <c:v>16</c:v>
                </c:pt>
                <c:pt idx="142">
                  <c:v>14</c:v>
                </c:pt>
                <c:pt idx="143">
                  <c:v>15</c:v>
                </c:pt>
                <c:pt idx="144">
                  <c:v>17</c:v>
                </c:pt>
                <c:pt idx="145">
                  <c:v>16</c:v>
                </c:pt>
                <c:pt idx="146">
                  <c:v>15</c:v>
                </c:pt>
                <c:pt idx="147">
                  <c:v>13</c:v>
                </c:pt>
                <c:pt idx="148">
                  <c:v>12</c:v>
                </c:pt>
                <c:pt idx="149">
                  <c:v>13</c:v>
                </c:pt>
                <c:pt idx="150">
                  <c:v>13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A-470B-B51A-2FF4A2A9F0F0}"/>
            </c:ext>
          </c:extLst>
        </c:ser>
        <c:ser>
          <c:idx val="2"/>
          <c:order val="2"/>
          <c:tx>
            <c:strRef>
              <c:f>'graph corona vs testing'!$D$3</c:f>
              <c:strCache>
                <c:ptCount val="1"/>
                <c:pt idx="0">
                  <c:v>Covid 19: (Gujarat)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1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3</c:v>
                </c:pt>
                <c:pt idx="78">
                  <c:v>3</c:v>
                </c:pt>
                <c:pt idx="79">
                  <c:v>6</c:v>
                </c:pt>
                <c:pt idx="80">
                  <c:v>8</c:v>
                </c:pt>
                <c:pt idx="81">
                  <c:v>8</c:v>
                </c:pt>
                <c:pt idx="82">
                  <c:v>11</c:v>
                </c:pt>
                <c:pt idx="83">
                  <c:v>9</c:v>
                </c:pt>
                <c:pt idx="84">
                  <c:v>10</c:v>
                </c:pt>
                <c:pt idx="85">
                  <c:v>11</c:v>
                </c:pt>
                <c:pt idx="86">
                  <c:v>12</c:v>
                </c:pt>
                <c:pt idx="87">
                  <c:v>13</c:v>
                </c:pt>
                <c:pt idx="88">
                  <c:v>14</c:v>
                </c:pt>
                <c:pt idx="89">
                  <c:v>13</c:v>
                </c:pt>
                <c:pt idx="90">
                  <c:v>14</c:v>
                </c:pt>
                <c:pt idx="91">
                  <c:v>15</c:v>
                </c:pt>
                <c:pt idx="92">
                  <c:v>16</c:v>
                </c:pt>
                <c:pt idx="93">
                  <c:v>14</c:v>
                </c:pt>
                <c:pt idx="94">
                  <c:v>16</c:v>
                </c:pt>
                <c:pt idx="95">
                  <c:v>16</c:v>
                </c:pt>
                <c:pt idx="96">
                  <c:v>14</c:v>
                </c:pt>
                <c:pt idx="97">
                  <c:v>15</c:v>
                </c:pt>
                <c:pt idx="98">
                  <c:v>14</c:v>
                </c:pt>
                <c:pt idx="99">
                  <c:v>17</c:v>
                </c:pt>
                <c:pt idx="100">
                  <c:v>19</c:v>
                </c:pt>
                <c:pt idx="101">
                  <c:v>18</c:v>
                </c:pt>
                <c:pt idx="102">
                  <c:v>19</c:v>
                </c:pt>
                <c:pt idx="103">
                  <c:v>17</c:v>
                </c:pt>
                <c:pt idx="104">
                  <c:v>15</c:v>
                </c:pt>
                <c:pt idx="105">
                  <c:v>16</c:v>
                </c:pt>
                <c:pt idx="106">
                  <c:v>18</c:v>
                </c:pt>
                <c:pt idx="107">
                  <c:v>19</c:v>
                </c:pt>
                <c:pt idx="108">
                  <c:v>19</c:v>
                </c:pt>
                <c:pt idx="109">
                  <c:v>20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18</c:v>
                </c:pt>
                <c:pt idx="114">
                  <c:v>16</c:v>
                </c:pt>
                <c:pt idx="115">
                  <c:v>16</c:v>
                </c:pt>
                <c:pt idx="116">
                  <c:v>15</c:v>
                </c:pt>
                <c:pt idx="117">
                  <c:v>16</c:v>
                </c:pt>
                <c:pt idx="118">
                  <c:v>15</c:v>
                </c:pt>
                <c:pt idx="119">
                  <c:v>12</c:v>
                </c:pt>
                <c:pt idx="120">
                  <c:v>13</c:v>
                </c:pt>
                <c:pt idx="121">
                  <c:v>16</c:v>
                </c:pt>
                <c:pt idx="122">
                  <c:v>15</c:v>
                </c:pt>
                <c:pt idx="123">
                  <c:v>16</c:v>
                </c:pt>
                <c:pt idx="124">
                  <c:v>15</c:v>
                </c:pt>
                <c:pt idx="125">
                  <c:v>16</c:v>
                </c:pt>
                <c:pt idx="126">
                  <c:v>17</c:v>
                </c:pt>
                <c:pt idx="127">
                  <c:v>14</c:v>
                </c:pt>
                <c:pt idx="128">
                  <c:v>15</c:v>
                </c:pt>
                <c:pt idx="129">
                  <c:v>15</c:v>
                </c:pt>
                <c:pt idx="130">
                  <c:v>13</c:v>
                </c:pt>
                <c:pt idx="131">
                  <c:v>12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9</c:v>
                </c:pt>
                <c:pt idx="136">
                  <c:v>11</c:v>
                </c:pt>
                <c:pt idx="137">
                  <c:v>11</c:v>
                </c:pt>
                <c:pt idx="138">
                  <c:v>10</c:v>
                </c:pt>
                <c:pt idx="139">
                  <c:v>11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8</c:v>
                </c:pt>
                <c:pt idx="147">
                  <c:v>8</c:v>
                </c:pt>
                <c:pt idx="148">
                  <c:v>7</c:v>
                </c:pt>
                <c:pt idx="149">
                  <c:v>7</c:v>
                </c:pt>
                <c:pt idx="150">
                  <c:v>7</c:v>
                </c:pt>
                <c:pt idx="1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A-470B-B51A-2FF4A2A9F0F0}"/>
            </c:ext>
          </c:extLst>
        </c:ser>
        <c:ser>
          <c:idx val="3"/>
          <c:order val="3"/>
          <c:tx>
            <c:strRef>
              <c:f>'graph corona vs testing'!$E$3</c:f>
              <c:strCache>
                <c:ptCount val="1"/>
                <c:pt idx="0">
                  <c:v>Covid: (Gujarat)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2</c:v>
                </c:pt>
                <c:pt idx="77">
                  <c:v>3</c:v>
                </c:pt>
                <c:pt idx="78">
                  <c:v>4</c:v>
                </c:pt>
                <c:pt idx="79">
                  <c:v>8</c:v>
                </c:pt>
                <c:pt idx="80">
                  <c:v>10</c:v>
                </c:pt>
                <c:pt idx="81">
                  <c:v>10</c:v>
                </c:pt>
                <c:pt idx="82">
                  <c:v>15</c:v>
                </c:pt>
                <c:pt idx="83">
                  <c:v>14</c:v>
                </c:pt>
                <c:pt idx="84">
                  <c:v>13</c:v>
                </c:pt>
                <c:pt idx="85">
                  <c:v>14</c:v>
                </c:pt>
                <c:pt idx="86">
                  <c:v>15</c:v>
                </c:pt>
                <c:pt idx="87">
                  <c:v>17</c:v>
                </c:pt>
                <c:pt idx="88">
                  <c:v>17</c:v>
                </c:pt>
                <c:pt idx="89">
                  <c:v>16</c:v>
                </c:pt>
                <c:pt idx="90">
                  <c:v>17</c:v>
                </c:pt>
                <c:pt idx="91">
                  <c:v>17</c:v>
                </c:pt>
                <c:pt idx="92">
                  <c:v>19</c:v>
                </c:pt>
                <c:pt idx="93">
                  <c:v>16</c:v>
                </c:pt>
                <c:pt idx="94">
                  <c:v>18</c:v>
                </c:pt>
                <c:pt idx="95">
                  <c:v>19</c:v>
                </c:pt>
                <c:pt idx="96">
                  <c:v>17</c:v>
                </c:pt>
                <c:pt idx="97">
                  <c:v>18</c:v>
                </c:pt>
                <c:pt idx="98">
                  <c:v>17</c:v>
                </c:pt>
                <c:pt idx="99">
                  <c:v>20</c:v>
                </c:pt>
                <c:pt idx="100">
                  <c:v>22</c:v>
                </c:pt>
                <c:pt idx="101">
                  <c:v>21</c:v>
                </c:pt>
                <c:pt idx="102">
                  <c:v>21</c:v>
                </c:pt>
                <c:pt idx="103">
                  <c:v>20</c:v>
                </c:pt>
                <c:pt idx="104">
                  <c:v>19</c:v>
                </c:pt>
                <c:pt idx="105">
                  <c:v>19</c:v>
                </c:pt>
                <c:pt idx="106">
                  <c:v>21</c:v>
                </c:pt>
                <c:pt idx="107">
                  <c:v>22</c:v>
                </c:pt>
                <c:pt idx="108">
                  <c:v>23</c:v>
                </c:pt>
                <c:pt idx="109">
                  <c:v>23</c:v>
                </c:pt>
                <c:pt idx="110">
                  <c:v>22</c:v>
                </c:pt>
                <c:pt idx="111">
                  <c:v>21</c:v>
                </c:pt>
                <c:pt idx="112">
                  <c:v>20</c:v>
                </c:pt>
                <c:pt idx="113">
                  <c:v>21</c:v>
                </c:pt>
                <c:pt idx="114">
                  <c:v>19</c:v>
                </c:pt>
                <c:pt idx="115">
                  <c:v>19</c:v>
                </c:pt>
                <c:pt idx="116">
                  <c:v>21</c:v>
                </c:pt>
                <c:pt idx="117">
                  <c:v>19</c:v>
                </c:pt>
                <c:pt idx="118">
                  <c:v>18</c:v>
                </c:pt>
                <c:pt idx="119">
                  <c:v>15</c:v>
                </c:pt>
                <c:pt idx="120">
                  <c:v>16</c:v>
                </c:pt>
                <c:pt idx="121">
                  <c:v>19</c:v>
                </c:pt>
                <c:pt idx="122">
                  <c:v>19</c:v>
                </c:pt>
                <c:pt idx="123">
                  <c:v>20</c:v>
                </c:pt>
                <c:pt idx="124">
                  <c:v>18</c:v>
                </c:pt>
                <c:pt idx="125">
                  <c:v>20</c:v>
                </c:pt>
                <c:pt idx="126">
                  <c:v>20</c:v>
                </c:pt>
                <c:pt idx="127">
                  <c:v>17</c:v>
                </c:pt>
                <c:pt idx="128">
                  <c:v>18</c:v>
                </c:pt>
                <c:pt idx="129">
                  <c:v>18</c:v>
                </c:pt>
                <c:pt idx="130">
                  <c:v>17</c:v>
                </c:pt>
                <c:pt idx="131">
                  <c:v>15</c:v>
                </c:pt>
                <c:pt idx="132">
                  <c:v>13</c:v>
                </c:pt>
                <c:pt idx="133">
                  <c:v>13</c:v>
                </c:pt>
                <c:pt idx="134">
                  <c:v>13</c:v>
                </c:pt>
                <c:pt idx="135">
                  <c:v>12</c:v>
                </c:pt>
                <c:pt idx="136">
                  <c:v>14</c:v>
                </c:pt>
                <c:pt idx="137">
                  <c:v>15</c:v>
                </c:pt>
                <c:pt idx="138">
                  <c:v>13</c:v>
                </c:pt>
                <c:pt idx="139">
                  <c:v>14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11</c:v>
                </c:pt>
                <c:pt idx="144">
                  <c:v>12</c:v>
                </c:pt>
                <c:pt idx="145">
                  <c:v>11</c:v>
                </c:pt>
                <c:pt idx="146">
                  <c:v>11</c:v>
                </c:pt>
                <c:pt idx="147">
                  <c:v>10</c:v>
                </c:pt>
                <c:pt idx="148">
                  <c:v>9</c:v>
                </c:pt>
                <c:pt idx="149">
                  <c:v>9</c:v>
                </c:pt>
                <c:pt idx="150">
                  <c:v>10</c:v>
                </c:pt>
                <c:pt idx="1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A-470B-B51A-2FF4A2A9F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079296"/>
        <c:axId val="99080832"/>
      </c:lineChart>
      <c:dateAx>
        <c:axId val="9907929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80832"/>
        <c:crosses val="autoZero"/>
        <c:auto val="1"/>
        <c:lblOffset val="100"/>
        <c:baseTimeUnit val="days"/>
      </c:dateAx>
      <c:valAx>
        <c:axId val="9908083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079296"/>
        <c:crosses val="autoZero"/>
        <c:crossBetween val="between"/>
      </c:valAx>
      <c:valAx>
        <c:axId val="9876313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12700">
            <a:solidFill>
              <a:schemeClr val="tx1"/>
            </a:solidFill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rgbClr val="F1218E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764672"/>
        <c:crosses val="max"/>
        <c:crossBetween val="between"/>
      </c:valAx>
      <c:dateAx>
        <c:axId val="9876467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9876313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terms vs cases'!#REF!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FF0066"/>
            </a:solidFill>
            <a:ln>
              <a:noFill/>
            </a:ln>
            <a:effectLst/>
          </c:spPr>
          <c:invertIfNegative val="0"/>
          <c:cat>
            <c:numRef>
              <c:f>'graph corona terms vs cases'!$A$4:$A$155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terms vs cases'!#REF!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D5-4CF1-9C86-E60EBCB59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90862112"/>
        <c:axId val="590858504"/>
      </c:barChart>
      <c:lineChart>
        <c:grouping val="standard"/>
        <c:varyColors val="0"/>
        <c:ser>
          <c:idx val="0"/>
          <c:order val="0"/>
          <c:tx>
            <c:strRef>
              <c:f>'graph corona terms vs cases'!$B$3</c:f>
              <c:strCache>
                <c:ptCount val="1"/>
                <c:pt idx="0">
                  <c:v>Coronavirus: (India)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terms vs cases'!$A$4:$A$155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terms vs cases'!$B$4:$B$155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7</c:v>
                </c:pt>
                <c:pt idx="29">
                  <c:v>10</c:v>
                </c:pt>
                <c:pt idx="30">
                  <c:v>10</c:v>
                </c:pt>
                <c:pt idx="31">
                  <c:v>8</c:v>
                </c:pt>
                <c:pt idx="32">
                  <c:v>7</c:v>
                </c:pt>
                <c:pt idx="33">
                  <c:v>8</c:v>
                </c:pt>
                <c:pt idx="34">
                  <c:v>7</c:v>
                </c:pt>
                <c:pt idx="35">
                  <c:v>6</c:v>
                </c:pt>
                <c:pt idx="36">
                  <c:v>6</c:v>
                </c:pt>
                <c:pt idx="37">
                  <c:v>6</c:v>
                </c:pt>
                <c:pt idx="38">
                  <c:v>5</c:v>
                </c:pt>
                <c:pt idx="39">
                  <c:v>5</c:v>
                </c:pt>
                <c:pt idx="40">
                  <c:v>5</c:v>
                </c:pt>
                <c:pt idx="41">
                  <c:v>4</c:v>
                </c:pt>
                <c:pt idx="42">
                  <c:v>4</c:v>
                </c:pt>
                <c:pt idx="43">
                  <c:v>5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  <c:pt idx="47">
                  <c:v>4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3</c:v>
                </c:pt>
                <c:pt idx="54">
                  <c:v>3</c:v>
                </c:pt>
                <c:pt idx="55">
                  <c:v>3</c:v>
                </c:pt>
                <c:pt idx="56">
                  <c:v>3</c:v>
                </c:pt>
                <c:pt idx="57">
                  <c:v>4</c:v>
                </c:pt>
                <c:pt idx="58">
                  <c:v>5</c:v>
                </c:pt>
                <c:pt idx="59">
                  <c:v>4</c:v>
                </c:pt>
                <c:pt idx="60">
                  <c:v>4</c:v>
                </c:pt>
                <c:pt idx="61">
                  <c:v>9</c:v>
                </c:pt>
                <c:pt idx="62">
                  <c:v>19</c:v>
                </c:pt>
                <c:pt idx="63">
                  <c:v>27</c:v>
                </c:pt>
                <c:pt idx="64">
                  <c:v>23</c:v>
                </c:pt>
                <c:pt idx="65">
                  <c:v>18</c:v>
                </c:pt>
                <c:pt idx="66">
                  <c:v>15</c:v>
                </c:pt>
                <c:pt idx="67">
                  <c:v>14</c:v>
                </c:pt>
                <c:pt idx="68">
                  <c:v>17</c:v>
                </c:pt>
                <c:pt idx="69">
                  <c:v>19</c:v>
                </c:pt>
                <c:pt idx="70">
                  <c:v>22</c:v>
                </c:pt>
                <c:pt idx="71">
                  <c:v>27</c:v>
                </c:pt>
                <c:pt idx="72">
                  <c:v>34</c:v>
                </c:pt>
                <c:pt idx="73">
                  <c:v>35</c:v>
                </c:pt>
                <c:pt idx="74">
                  <c:v>36</c:v>
                </c:pt>
                <c:pt idx="75">
                  <c:v>40</c:v>
                </c:pt>
                <c:pt idx="76">
                  <c:v>42</c:v>
                </c:pt>
                <c:pt idx="77">
                  <c:v>44</c:v>
                </c:pt>
                <c:pt idx="78">
                  <c:v>78</c:v>
                </c:pt>
                <c:pt idx="79">
                  <c:v>67</c:v>
                </c:pt>
                <c:pt idx="80">
                  <c:v>76</c:v>
                </c:pt>
                <c:pt idx="81">
                  <c:v>80</c:v>
                </c:pt>
                <c:pt idx="82">
                  <c:v>85</c:v>
                </c:pt>
                <c:pt idx="83">
                  <c:v>83</c:v>
                </c:pt>
                <c:pt idx="84">
                  <c:v>93</c:v>
                </c:pt>
                <c:pt idx="85">
                  <c:v>92</c:v>
                </c:pt>
                <c:pt idx="86">
                  <c:v>100</c:v>
                </c:pt>
                <c:pt idx="87">
                  <c:v>98</c:v>
                </c:pt>
                <c:pt idx="88">
                  <c:v>94</c:v>
                </c:pt>
                <c:pt idx="89">
                  <c:v>77</c:v>
                </c:pt>
                <c:pt idx="90">
                  <c:v>75</c:v>
                </c:pt>
                <c:pt idx="91">
                  <c:v>70</c:v>
                </c:pt>
                <c:pt idx="92">
                  <c:v>68</c:v>
                </c:pt>
                <c:pt idx="93">
                  <c:v>84</c:v>
                </c:pt>
                <c:pt idx="94">
                  <c:v>82</c:v>
                </c:pt>
                <c:pt idx="95">
                  <c:v>79</c:v>
                </c:pt>
                <c:pt idx="96">
                  <c:v>57</c:v>
                </c:pt>
                <c:pt idx="97">
                  <c:v>54</c:v>
                </c:pt>
                <c:pt idx="98">
                  <c:v>52</c:v>
                </c:pt>
                <c:pt idx="99">
                  <c:v>52</c:v>
                </c:pt>
                <c:pt idx="100">
                  <c:v>53</c:v>
                </c:pt>
                <c:pt idx="101">
                  <c:v>53</c:v>
                </c:pt>
                <c:pt idx="102">
                  <c:v>52</c:v>
                </c:pt>
                <c:pt idx="103">
                  <c:v>72</c:v>
                </c:pt>
                <c:pt idx="104">
                  <c:v>47</c:v>
                </c:pt>
                <c:pt idx="105">
                  <c:v>65</c:v>
                </c:pt>
                <c:pt idx="106">
                  <c:v>64</c:v>
                </c:pt>
                <c:pt idx="107">
                  <c:v>63</c:v>
                </c:pt>
                <c:pt idx="108">
                  <c:v>67</c:v>
                </c:pt>
                <c:pt idx="109">
                  <c:v>63</c:v>
                </c:pt>
                <c:pt idx="110">
                  <c:v>39</c:v>
                </c:pt>
                <c:pt idx="111">
                  <c:v>39</c:v>
                </c:pt>
                <c:pt idx="112">
                  <c:v>41</c:v>
                </c:pt>
                <c:pt idx="113">
                  <c:v>59</c:v>
                </c:pt>
                <c:pt idx="114">
                  <c:v>57</c:v>
                </c:pt>
                <c:pt idx="115">
                  <c:v>39</c:v>
                </c:pt>
                <c:pt idx="116">
                  <c:v>38</c:v>
                </c:pt>
                <c:pt idx="117">
                  <c:v>35</c:v>
                </c:pt>
                <c:pt idx="118">
                  <c:v>33</c:v>
                </c:pt>
                <c:pt idx="119">
                  <c:v>31</c:v>
                </c:pt>
                <c:pt idx="120">
                  <c:v>29</c:v>
                </c:pt>
                <c:pt idx="121">
                  <c:v>33</c:v>
                </c:pt>
                <c:pt idx="122">
                  <c:v>30</c:v>
                </c:pt>
                <c:pt idx="123">
                  <c:v>33</c:v>
                </c:pt>
                <c:pt idx="124">
                  <c:v>30</c:v>
                </c:pt>
                <c:pt idx="125">
                  <c:v>32</c:v>
                </c:pt>
                <c:pt idx="126">
                  <c:v>33</c:v>
                </c:pt>
                <c:pt idx="127">
                  <c:v>30</c:v>
                </c:pt>
                <c:pt idx="128">
                  <c:v>29</c:v>
                </c:pt>
                <c:pt idx="129">
                  <c:v>30</c:v>
                </c:pt>
                <c:pt idx="130">
                  <c:v>30</c:v>
                </c:pt>
                <c:pt idx="131">
                  <c:v>28</c:v>
                </c:pt>
                <c:pt idx="132">
                  <c:v>27</c:v>
                </c:pt>
                <c:pt idx="133">
                  <c:v>25</c:v>
                </c:pt>
                <c:pt idx="134">
                  <c:v>26</c:v>
                </c:pt>
                <c:pt idx="135">
                  <c:v>26</c:v>
                </c:pt>
                <c:pt idx="136">
                  <c:v>26</c:v>
                </c:pt>
                <c:pt idx="137">
                  <c:v>28</c:v>
                </c:pt>
                <c:pt idx="138">
                  <c:v>25</c:v>
                </c:pt>
                <c:pt idx="139">
                  <c:v>23</c:v>
                </c:pt>
                <c:pt idx="140">
                  <c:v>17</c:v>
                </c:pt>
                <c:pt idx="141">
                  <c:v>18</c:v>
                </c:pt>
                <c:pt idx="142">
                  <c:v>18</c:v>
                </c:pt>
                <c:pt idx="143">
                  <c:v>19</c:v>
                </c:pt>
                <c:pt idx="144">
                  <c:v>19</c:v>
                </c:pt>
                <c:pt idx="145">
                  <c:v>19</c:v>
                </c:pt>
                <c:pt idx="146">
                  <c:v>17</c:v>
                </c:pt>
                <c:pt idx="147">
                  <c:v>17</c:v>
                </c:pt>
                <c:pt idx="148">
                  <c:v>18</c:v>
                </c:pt>
                <c:pt idx="149">
                  <c:v>18</c:v>
                </c:pt>
                <c:pt idx="150">
                  <c:v>19</c:v>
                </c:pt>
                <c:pt idx="15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D5-4CF1-9C86-E60EBCB59C6D}"/>
            </c:ext>
          </c:extLst>
        </c:ser>
        <c:ser>
          <c:idx val="1"/>
          <c:order val="1"/>
          <c:tx>
            <c:strRef>
              <c:f>'graph corona terms vs cases'!$C$3</c:f>
              <c:strCache>
                <c:ptCount val="1"/>
                <c:pt idx="0">
                  <c:v>Corona: (India)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terms vs cases'!$A$4:$A$155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terms vs cases'!$C$4:$C$155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2</c:v>
                </c:pt>
                <c:pt idx="36">
                  <c:v>3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2</c:v>
                </c:pt>
                <c:pt idx="59">
                  <c:v>1</c:v>
                </c:pt>
                <c:pt idx="60">
                  <c:v>2</c:v>
                </c:pt>
                <c:pt idx="61">
                  <c:v>3</c:v>
                </c:pt>
                <c:pt idx="62">
                  <c:v>8</c:v>
                </c:pt>
                <c:pt idx="63">
                  <c:v>13</c:v>
                </c:pt>
                <c:pt idx="64">
                  <c:v>11</c:v>
                </c:pt>
                <c:pt idx="65">
                  <c:v>8</c:v>
                </c:pt>
                <c:pt idx="66">
                  <c:v>7</c:v>
                </c:pt>
                <c:pt idx="67">
                  <c:v>6</c:v>
                </c:pt>
                <c:pt idx="68">
                  <c:v>8</c:v>
                </c:pt>
                <c:pt idx="69">
                  <c:v>9</c:v>
                </c:pt>
                <c:pt idx="70">
                  <c:v>11</c:v>
                </c:pt>
                <c:pt idx="71">
                  <c:v>13</c:v>
                </c:pt>
                <c:pt idx="72">
                  <c:v>18</c:v>
                </c:pt>
                <c:pt idx="73">
                  <c:v>18</c:v>
                </c:pt>
                <c:pt idx="74">
                  <c:v>20</c:v>
                </c:pt>
                <c:pt idx="75">
                  <c:v>23</c:v>
                </c:pt>
                <c:pt idx="76">
                  <c:v>25</c:v>
                </c:pt>
                <c:pt idx="77">
                  <c:v>27</c:v>
                </c:pt>
                <c:pt idx="78">
                  <c:v>34</c:v>
                </c:pt>
                <c:pt idx="79">
                  <c:v>44</c:v>
                </c:pt>
                <c:pt idx="80">
                  <c:v>51</c:v>
                </c:pt>
                <c:pt idx="81">
                  <c:v>54</c:v>
                </c:pt>
                <c:pt idx="82">
                  <c:v>61</c:v>
                </c:pt>
                <c:pt idx="83">
                  <c:v>58</c:v>
                </c:pt>
                <c:pt idx="84">
                  <c:v>55</c:v>
                </c:pt>
                <c:pt idx="85">
                  <c:v>53</c:v>
                </c:pt>
                <c:pt idx="86">
                  <c:v>57</c:v>
                </c:pt>
                <c:pt idx="87">
                  <c:v>59</c:v>
                </c:pt>
                <c:pt idx="88">
                  <c:v>53</c:v>
                </c:pt>
                <c:pt idx="89">
                  <c:v>43</c:v>
                </c:pt>
                <c:pt idx="90">
                  <c:v>42</c:v>
                </c:pt>
                <c:pt idx="91">
                  <c:v>40</c:v>
                </c:pt>
                <c:pt idx="92">
                  <c:v>39</c:v>
                </c:pt>
                <c:pt idx="93">
                  <c:v>35</c:v>
                </c:pt>
                <c:pt idx="94">
                  <c:v>36</c:v>
                </c:pt>
                <c:pt idx="95">
                  <c:v>36</c:v>
                </c:pt>
                <c:pt idx="96">
                  <c:v>35</c:v>
                </c:pt>
                <c:pt idx="97">
                  <c:v>31</c:v>
                </c:pt>
                <c:pt idx="98">
                  <c:v>31</c:v>
                </c:pt>
                <c:pt idx="99">
                  <c:v>32</c:v>
                </c:pt>
                <c:pt idx="100">
                  <c:v>32</c:v>
                </c:pt>
                <c:pt idx="101">
                  <c:v>32</c:v>
                </c:pt>
                <c:pt idx="102">
                  <c:v>30</c:v>
                </c:pt>
                <c:pt idx="103">
                  <c:v>29</c:v>
                </c:pt>
                <c:pt idx="104">
                  <c:v>28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27</c:v>
                </c:pt>
                <c:pt idx="109">
                  <c:v>29</c:v>
                </c:pt>
                <c:pt idx="110">
                  <c:v>26</c:v>
                </c:pt>
                <c:pt idx="111">
                  <c:v>26</c:v>
                </c:pt>
                <c:pt idx="112">
                  <c:v>25</c:v>
                </c:pt>
                <c:pt idx="113">
                  <c:v>25</c:v>
                </c:pt>
                <c:pt idx="114">
                  <c:v>25</c:v>
                </c:pt>
                <c:pt idx="115">
                  <c:v>26</c:v>
                </c:pt>
                <c:pt idx="116">
                  <c:v>26</c:v>
                </c:pt>
                <c:pt idx="117">
                  <c:v>24</c:v>
                </c:pt>
                <c:pt idx="118">
                  <c:v>22</c:v>
                </c:pt>
                <c:pt idx="119">
                  <c:v>22</c:v>
                </c:pt>
                <c:pt idx="120">
                  <c:v>21</c:v>
                </c:pt>
                <c:pt idx="121">
                  <c:v>25</c:v>
                </c:pt>
                <c:pt idx="122">
                  <c:v>24</c:v>
                </c:pt>
                <c:pt idx="123">
                  <c:v>25</c:v>
                </c:pt>
                <c:pt idx="124">
                  <c:v>22</c:v>
                </c:pt>
                <c:pt idx="125">
                  <c:v>24</c:v>
                </c:pt>
                <c:pt idx="126">
                  <c:v>23</c:v>
                </c:pt>
                <c:pt idx="127">
                  <c:v>23</c:v>
                </c:pt>
                <c:pt idx="128">
                  <c:v>22</c:v>
                </c:pt>
                <c:pt idx="129">
                  <c:v>22</c:v>
                </c:pt>
                <c:pt idx="130">
                  <c:v>22</c:v>
                </c:pt>
                <c:pt idx="131">
                  <c:v>21</c:v>
                </c:pt>
                <c:pt idx="132">
                  <c:v>19</c:v>
                </c:pt>
                <c:pt idx="133">
                  <c:v>17</c:v>
                </c:pt>
                <c:pt idx="134">
                  <c:v>18</c:v>
                </c:pt>
                <c:pt idx="135">
                  <c:v>18</c:v>
                </c:pt>
                <c:pt idx="136">
                  <c:v>19</c:v>
                </c:pt>
                <c:pt idx="137">
                  <c:v>20</c:v>
                </c:pt>
                <c:pt idx="138">
                  <c:v>19</c:v>
                </c:pt>
                <c:pt idx="139">
                  <c:v>19</c:v>
                </c:pt>
                <c:pt idx="140">
                  <c:v>17</c:v>
                </c:pt>
                <c:pt idx="141">
                  <c:v>17</c:v>
                </c:pt>
                <c:pt idx="142">
                  <c:v>16</c:v>
                </c:pt>
                <c:pt idx="143">
                  <c:v>17</c:v>
                </c:pt>
                <c:pt idx="144">
                  <c:v>17</c:v>
                </c:pt>
                <c:pt idx="145">
                  <c:v>17</c:v>
                </c:pt>
                <c:pt idx="146">
                  <c:v>15</c:v>
                </c:pt>
                <c:pt idx="147">
                  <c:v>14</c:v>
                </c:pt>
                <c:pt idx="148">
                  <c:v>15</c:v>
                </c:pt>
                <c:pt idx="149">
                  <c:v>15</c:v>
                </c:pt>
                <c:pt idx="150">
                  <c:v>15</c:v>
                </c:pt>
                <c:pt idx="15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D5-4CF1-9C86-E60EBCB59C6D}"/>
            </c:ext>
          </c:extLst>
        </c:ser>
        <c:ser>
          <c:idx val="2"/>
          <c:order val="2"/>
          <c:tx>
            <c:strRef>
              <c:f>'graph corona terms vs cases'!$D$3</c:f>
              <c:strCache>
                <c:ptCount val="1"/>
                <c:pt idx="0">
                  <c:v>Covid 19: (India)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terms vs cases'!$A$4:$A$155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terms vs cases'!$D$4:$D$155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3</c:v>
                </c:pt>
                <c:pt idx="76">
                  <c:v>4</c:v>
                </c:pt>
                <c:pt idx="77">
                  <c:v>4</c:v>
                </c:pt>
                <c:pt idx="78">
                  <c:v>5</c:v>
                </c:pt>
                <c:pt idx="79">
                  <c:v>6</c:v>
                </c:pt>
                <c:pt idx="80">
                  <c:v>8</c:v>
                </c:pt>
                <c:pt idx="81">
                  <c:v>9</c:v>
                </c:pt>
                <c:pt idx="82">
                  <c:v>12</c:v>
                </c:pt>
                <c:pt idx="83">
                  <c:v>11</c:v>
                </c:pt>
                <c:pt idx="84">
                  <c:v>10</c:v>
                </c:pt>
                <c:pt idx="85">
                  <c:v>11</c:v>
                </c:pt>
                <c:pt idx="86">
                  <c:v>13</c:v>
                </c:pt>
                <c:pt idx="87">
                  <c:v>14</c:v>
                </c:pt>
                <c:pt idx="88">
                  <c:v>14</c:v>
                </c:pt>
                <c:pt idx="89">
                  <c:v>13</c:v>
                </c:pt>
                <c:pt idx="90">
                  <c:v>14</c:v>
                </c:pt>
                <c:pt idx="91">
                  <c:v>14</c:v>
                </c:pt>
                <c:pt idx="92">
                  <c:v>15</c:v>
                </c:pt>
                <c:pt idx="93">
                  <c:v>14</c:v>
                </c:pt>
                <c:pt idx="94">
                  <c:v>14</c:v>
                </c:pt>
                <c:pt idx="95">
                  <c:v>14</c:v>
                </c:pt>
                <c:pt idx="96">
                  <c:v>15</c:v>
                </c:pt>
                <c:pt idx="97">
                  <c:v>14</c:v>
                </c:pt>
                <c:pt idx="98">
                  <c:v>13</c:v>
                </c:pt>
                <c:pt idx="99">
                  <c:v>14</c:v>
                </c:pt>
                <c:pt idx="100">
                  <c:v>15</c:v>
                </c:pt>
                <c:pt idx="101">
                  <c:v>15</c:v>
                </c:pt>
                <c:pt idx="102">
                  <c:v>14</c:v>
                </c:pt>
                <c:pt idx="103">
                  <c:v>14</c:v>
                </c:pt>
                <c:pt idx="104">
                  <c:v>14</c:v>
                </c:pt>
                <c:pt idx="105">
                  <c:v>14</c:v>
                </c:pt>
                <c:pt idx="106">
                  <c:v>14</c:v>
                </c:pt>
                <c:pt idx="107">
                  <c:v>13</c:v>
                </c:pt>
                <c:pt idx="108">
                  <c:v>13</c:v>
                </c:pt>
                <c:pt idx="109">
                  <c:v>14</c:v>
                </c:pt>
                <c:pt idx="110">
                  <c:v>13</c:v>
                </c:pt>
                <c:pt idx="111">
                  <c:v>13</c:v>
                </c:pt>
                <c:pt idx="112">
                  <c:v>13</c:v>
                </c:pt>
                <c:pt idx="113">
                  <c:v>13</c:v>
                </c:pt>
                <c:pt idx="114">
                  <c:v>13</c:v>
                </c:pt>
                <c:pt idx="115">
                  <c:v>13</c:v>
                </c:pt>
                <c:pt idx="116">
                  <c:v>13</c:v>
                </c:pt>
                <c:pt idx="117">
                  <c:v>13</c:v>
                </c:pt>
                <c:pt idx="118">
                  <c:v>12</c:v>
                </c:pt>
                <c:pt idx="119">
                  <c:v>12</c:v>
                </c:pt>
                <c:pt idx="120">
                  <c:v>12</c:v>
                </c:pt>
                <c:pt idx="121">
                  <c:v>13</c:v>
                </c:pt>
                <c:pt idx="122">
                  <c:v>13</c:v>
                </c:pt>
                <c:pt idx="123">
                  <c:v>14</c:v>
                </c:pt>
                <c:pt idx="124">
                  <c:v>13</c:v>
                </c:pt>
                <c:pt idx="125">
                  <c:v>14</c:v>
                </c:pt>
                <c:pt idx="126">
                  <c:v>14</c:v>
                </c:pt>
                <c:pt idx="127">
                  <c:v>13</c:v>
                </c:pt>
                <c:pt idx="128">
                  <c:v>12</c:v>
                </c:pt>
                <c:pt idx="129">
                  <c:v>12</c:v>
                </c:pt>
                <c:pt idx="130">
                  <c:v>12</c:v>
                </c:pt>
                <c:pt idx="131">
                  <c:v>11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11</c:v>
                </c:pt>
                <c:pt idx="138">
                  <c:v>10</c:v>
                </c:pt>
                <c:pt idx="139">
                  <c:v>10</c:v>
                </c:pt>
                <c:pt idx="140">
                  <c:v>9</c:v>
                </c:pt>
                <c:pt idx="141">
                  <c:v>9</c:v>
                </c:pt>
                <c:pt idx="142">
                  <c:v>9</c:v>
                </c:pt>
                <c:pt idx="143">
                  <c:v>9</c:v>
                </c:pt>
                <c:pt idx="144">
                  <c:v>9</c:v>
                </c:pt>
                <c:pt idx="145">
                  <c:v>9</c:v>
                </c:pt>
                <c:pt idx="146">
                  <c:v>8</c:v>
                </c:pt>
                <c:pt idx="147">
                  <c:v>8</c:v>
                </c:pt>
                <c:pt idx="148">
                  <c:v>8</c:v>
                </c:pt>
                <c:pt idx="149">
                  <c:v>8</c:v>
                </c:pt>
                <c:pt idx="150">
                  <c:v>9</c:v>
                </c:pt>
                <c:pt idx="1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D5-4CF1-9C86-E60EBCB59C6D}"/>
            </c:ext>
          </c:extLst>
        </c:ser>
        <c:ser>
          <c:idx val="3"/>
          <c:order val="3"/>
          <c:tx>
            <c:strRef>
              <c:f>'graph corona terms vs cases'!$E$3</c:f>
              <c:strCache>
                <c:ptCount val="1"/>
                <c:pt idx="0">
                  <c:v>Covid: (India)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terms vs cases'!$A$4:$A$155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terms vs cases'!$E$4:$E$155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11</c:v>
                </c:pt>
                <c:pt idx="81">
                  <c:v>12</c:v>
                </c:pt>
                <c:pt idx="82">
                  <c:v>18</c:v>
                </c:pt>
                <c:pt idx="83">
                  <c:v>16</c:v>
                </c:pt>
                <c:pt idx="84">
                  <c:v>15</c:v>
                </c:pt>
                <c:pt idx="85">
                  <c:v>15</c:v>
                </c:pt>
                <c:pt idx="86">
                  <c:v>18</c:v>
                </c:pt>
                <c:pt idx="87">
                  <c:v>19</c:v>
                </c:pt>
                <c:pt idx="88">
                  <c:v>19</c:v>
                </c:pt>
                <c:pt idx="89">
                  <c:v>17</c:v>
                </c:pt>
                <c:pt idx="90">
                  <c:v>18</c:v>
                </c:pt>
                <c:pt idx="91">
                  <c:v>18</c:v>
                </c:pt>
                <c:pt idx="92">
                  <c:v>19</c:v>
                </c:pt>
                <c:pt idx="93">
                  <c:v>18</c:v>
                </c:pt>
                <c:pt idx="94">
                  <c:v>18</c:v>
                </c:pt>
                <c:pt idx="95">
                  <c:v>18</c:v>
                </c:pt>
                <c:pt idx="96">
                  <c:v>19</c:v>
                </c:pt>
                <c:pt idx="97">
                  <c:v>18</c:v>
                </c:pt>
                <c:pt idx="98">
                  <c:v>17</c:v>
                </c:pt>
                <c:pt idx="99">
                  <c:v>18</c:v>
                </c:pt>
                <c:pt idx="100">
                  <c:v>19</c:v>
                </c:pt>
                <c:pt idx="101">
                  <c:v>19</c:v>
                </c:pt>
                <c:pt idx="102">
                  <c:v>18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18</c:v>
                </c:pt>
                <c:pt idx="107">
                  <c:v>17</c:v>
                </c:pt>
                <c:pt idx="108">
                  <c:v>17</c:v>
                </c:pt>
                <c:pt idx="109">
                  <c:v>18</c:v>
                </c:pt>
                <c:pt idx="110">
                  <c:v>17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17</c:v>
                </c:pt>
                <c:pt idx="115">
                  <c:v>18</c:v>
                </c:pt>
                <c:pt idx="116">
                  <c:v>19</c:v>
                </c:pt>
                <c:pt idx="117">
                  <c:v>18</c:v>
                </c:pt>
                <c:pt idx="118">
                  <c:v>16</c:v>
                </c:pt>
                <c:pt idx="119">
                  <c:v>16</c:v>
                </c:pt>
                <c:pt idx="120">
                  <c:v>16</c:v>
                </c:pt>
                <c:pt idx="121">
                  <c:v>18</c:v>
                </c:pt>
                <c:pt idx="122">
                  <c:v>18</c:v>
                </c:pt>
                <c:pt idx="123">
                  <c:v>19</c:v>
                </c:pt>
                <c:pt idx="124">
                  <c:v>18</c:v>
                </c:pt>
                <c:pt idx="125">
                  <c:v>19</c:v>
                </c:pt>
                <c:pt idx="126">
                  <c:v>19</c:v>
                </c:pt>
                <c:pt idx="127">
                  <c:v>17</c:v>
                </c:pt>
                <c:pt idx="128">
                  <c:v>17</c:v>
                </c:pt>
                <c:pt idx="129">
                  <c:v>17</c:v>
                </c:pt>
                <c:pt idx="130">
                  <c:v>17</c:v>
                </c:pt>
                <c:pt idx="131">
                  <c:v>16</c:v>
                </c:pt>
                <c:pt idx="132">
                  <c:v>15</c:v>
                </c:pt>
                <c:pt idx="133">
                  <c:v>14</c:v>
                </c:pt>
                <c:pt idx="134">
                  <c:v>14</c:v>
                </c:pt>
                <c:pt idx="135">
                  <c:v>14</c:v>
                </c:pt>
                <c:pt idx="136">
                  <c:v>15</c:v>
                </c:pt>
                <c:pt idx="137">
                  <c:v>15</c:v>
                </c:pt>
                <c:pt idx="138">
                  <c:v>15</c:v>
                </c:pt>
                <c:pt idx="139">
                  <c:v>15</c:v>
                </c:pt>
                <c:pt idx="140">
                  <c:v>13</c:v>
                </c:pt>
                <c:pt idx="141">
                  <c:v>13</c:v>
                </c:pt>
                <c:pt idx="142">
                  <c:v>13</c:v>
                </c:pt>
                <c:pt idx="143">
                  <c:v>13</c:v>
                </c:pt>
                <c:pt idx="144">
                  <c:v>13</c:v>
                </c:pt>
                <c:pt idx="145">
                  <c:v>13</c:v>
                </c:pt>
                <c:pt idx="146">
                  <c:v>12</c:v>
                </c:pt>
                <c:pt idx="147">
                  <c:v>12</c:v>
                </c:pt>
                <c:pt idx="148">
                  <c:v>11</c:v>
                </c:pt>
                <c:pt idx="149">
                  <c:v>12</c:v>
                </c:pt>
                <c:pt idx="150">
                  <c:v>12</c:v>
                </c:pt>
                <c:pt idx="1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D5-4CF1-9C86-E60EBCB59C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883432"/>
        <c:axId val="590879168"/>
      </c:lineChart>
      <c:dateAx>
        <c:axId val="590883432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879168"/>
        <c:crosses val="autoZero"/>
        <c:auto val="1"/>
        <c:lblOffset val="100"/>
        <c:baseTimeUnit val="days"/>
      </c:dateAx>
      <c:valAx>
        <c:axId val="590879168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883432"/>
        <c:crosses val="autoZero"/>
        <c:crossBetween val="between"/>
      </c:valAx>
      <c:valAx>
        <c:axId val="5908585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0066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862112"/>
        <c:crosses val="max"/>
        <c:crossBetween val="between"/>
      </c:valAx>
      <c:dateAx>
        <c:axId val="590862112"/>
        <c:scaling>
          <c:orientation val="minMax"/>
        </c:scaling>
        <c:delete val="1"/>
        <c:axPos val="b"/>
        <c:numFmt formatCode="[$-409]d\-mmm;@" sourceLinked="1"/>
        <c:majorTickMark val="out"/>
        <c:minorTickMark val="none"/>
        <c:tickLblPos val="nextTo"/>
        <c:crossAx val="590858504"/>
        <c:crosses val="autoZero"/>
        <c:auto val="1"/>
        <c:lblOffset val="100"/>
        <c:baseTimeUnit val="days"/>
      </c:date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(30)'!$P$9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(30)'!$P$10:$P$24</c:f>
              <c:numCache>
                <c:formatCode>General</c:formatCode>
                <c:ptCount val="15"/>
                <c:pt idx="0">
                  <c:v>-2.4402278112275976E-2</c:v>
                </c:pt>
                <c:pt idx="1">
                  <c:v>-1.4781578670408932E-2</c:v>
                </c:pt>
                <c:pt idx="2">
                  <c:v>-4.2985081210158045E-3</c:v>
                </c:pt>
                <c:pt idx="3">
                  <c:v>9.3516037263789292E-3</c:v>
                </c:pt>
                <c:pt idx="4">
                  <c:v>2.4195929573593775E-2</c:v>
                </c:pt>
                <c:pt idx="5">
                  <c:v>3.9592888099514383E-2</c:v>
                </c:pt>
                <c:pt idx="6">
                  <c:v>5.7145208467663897E-2</c:v>
                </c:pt>
                <c:pt idx="7">
                  <c:v>7.1566009316011689E-2</c:v>
                </c:pt>
                <c:pt idx="8">
                  <c:v>8.6777863286352022E-2</c:v>
                </c:pt>
                <c:pt idx="9">
                  <c:v>0.10051386777272441</c:v>
                </c:pt>
                <c:pt idx="10">
                  <c:v>0.12174532441733396</c:v>
                </c:pt>
                <c:pt idx="11">
                  <c:v>0.13825365757564301</c:v>
                </c:pt>
                <c:pt idx="12">
                  <c:v>0.16126228298646633</c:v>
                </c:pt>
                <c:pt idx="13">
                  <c:v>0.17552305715718505</c:v>
                </c:pt>
                <c:pt idx="14">
                  <c:v>0.1882634712354494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E5-41EB-8578-6B0AF59C3F0F}"/>
            </c:ext>
          </c:extLst>
        </c:ser>
        <c:ser>
          <c:idx val="1"/>
          <c:order val="1"/>
          <c:tx>
            <c:strRef>
              <c:f>'multiTimeline (30)'!$Q$9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(30)'!$Q$10:$Q$24</c:f>
              <c:numCache>
                <c:formatCode>General</c:formatCode>
                <c:ptCount val="15"/>
                <c:pt idx="0">
                  <c:v>9.8347787051207891E-2</c:v>
                </c:pt>
                <c:pt idx="1">
                  <c:v>0.10657332176915796</c:v>
                </c:pt>
                <c:pt idx="2">
                  <c:v>0.1171298509844112</c:v>
                </c:pt>
                <c:pt idx="3">
                  <c:v>0.12911251439948176</c:v>
                </c:pt>
                <c:pt idx="4">
                  <c:v>0.14028710189062316</c:v>
                </c:pt>
                <c:pt idx="5">
                  <c:v>0.15164684353305108</c:v>
                </c:pt>
                <c:pt idx="6">
                  <c:v>0.16278954941129462</c:v>
                </c:pt>
                <c:pt idx="7">
                  <c:v>0.17393414461191362</c:v>
                </c:pt>
                <c:pt idx="8">
                  <c:v>0.1844272468413666</c:v>
                </c:pt>
                <c:pt idx="9">
                  <c:v>0.196923914108181</c:v>
                </c:pt>
                <c:pt idx="10">
                  <c:v>0.20563843713306884</c:v>
                </c:pt>
                <c:pt idx="11">
                  <c:v>0.22237800602115079</c:v>
                </c:pt>
                <c:pt idx="12">
                  <c:v>0.23908994197812938</c:v>
                </c:pt>
                <c:pt idx="13">
                  <c:v>0.24942890295010675</c:v>
                </c:pt>
                <c:pt idx="14">
                  <c:v>0.26013638325383698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E5-41EB-8578-6B0AF59C3F0F}"/>
            </c:ext>
          </c:extLst>
        </c:ser>
        <c:ser>
          <c:idx val="2"/>
          <c:order val="2"/>
          <c:tx>
            <c:strRef>
              <c:f>'multiTimeline (30)'!$R$9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(30)'!$R$10:$R$24</c:f>
              <c:numCache>
                <c:formatCode>General</c:formatCode>
                <c:ptCount val="15"/>
                <c:pt idx="0">
                  <c:v>0.48235277630430756</c:v>
                </c:pt>
                <c:pt idx="1">
                  <c:v>0.49747218253859005</c:v>
                </c:pt>
                <c:pt idx="2">
                  <c:v>0.50916280174756468</c:v>
                </c:pt>
                <c:pt idx="3">
                  <c:v>0.52676406636275197</c:v>
                </c:pt>
                <c:pt idx="4">
                  <c:v>0.54386341264610349</c:v>
                </c:pt>
                <c:pt idx="5">
                  <c:v>0.55937039844403036</c:v>
                </c:pt>
                <c:pt idx="6">
                  <c:v>0.5781533964540807</c:v>
                </c:pt>
                <c:pt idx="7">
                  <c:v>0.59717099917017491</c:v>
                </c:pt>
                <c:pt idx="8">
                  <c:v>0.61026248221858359</c:v>
                </c:pt>
                <c:pt idx="9">
                  <c:v>0.62051884885891206</c:v>
                </c:pt>
                <c:pt idx="10">
                  <c:v>0.63507523303208946</c:v>
                </c:pt>
                <c:pt idx="11">
                  <c:v>0.65572895837317624</c:v>
                </c:pt>
                <c:pt idx="12">
                  <c:v>0.67253962372427956</c:v>
                </c:pt>
                <c:pt idx="13">
                  <c:v>0.68519229618620547</c:v>
                </c:pt>
                <c:pt idx="14">
                  <c:v>0.69095801599351503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E5-41EB-8578-6B0AF59C3F0F}"/>
            </c:ext>
          </c:extLst>
        </c:ser>
        <c:ser>
          <c:idx val="3"/>
          <c:order val="3"/>
          <c:tx>
            <c:strRef>
              <c:f>'multiTimeline (30)'!$S$9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(30)'!$S$10:$S$24</c:f>
              <c:numCache>
                <c:formatCode>General</c:formatCode>
                <c:ptCount val="15"/>
                <c:pt idx="0">
                  <c:v>0.543207562086785</c:v>
                </c:pt>
                <c:pt idx="1">
                  <c:v>0.55723813829102697</c:v>
                </c:pt>
                <c:pt idx="2">
                  <c:v>0.56967846663747701</c:v>
                </c:pt>
                <c:pt idx="3">
                  <c:v>0.58677023506595638</c:v>
                </c:pt>
                <c:pt idx="4">
                  <c:v>0.60253265004027934</c:v>
                </c:pt>
                <c:pt idx="5">
                  <c:v>0.61733521471449782</c:v>
                </c:pt>
                <c:pt idx="6">
                  <c:v>0.63227465831495389</c:v>
                </c:pt>
                <c:pt idx="7">
                  <c:v>0.64705206587567576</c:v>
                </c:pt>
                <c:pt idx="8">
                  <c:v>0.65969133003392666</c:v>
                </c:pt>
                <c:pt idx="9">
                  <c:v>0.66715764866774707</c:v>
                </c:pt>
                <c:pt idx="10">
                  <c:v>0.67968795676012683</c:v>
                </c:pt>
                <c:pt idx="11">
                  <c:v>0.69687790891042867</c:v>
                </c:pt>
                <c:pt idx="12">
                  <c:v>0.71366716852425738</c:v>
                </c:pt>
                <c:pt idx="13">
                  <c:v>0.72097577466048801</c:v>
                </c:pt>
                <c:pt idx="14">
                  <c:v>0.72751173329658403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E5-41EB-8578-6B0AF59C3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399920"/>
        <c:axId val="502400248"/>
      </c:lineChart>
      <c:catAx>
        <c:axId val="502399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400248"/>
        <c:crosses val="autoZero"/>
        <c:auto val="1"/>
        <c:lblAlgn val="ctr"/>
        <c:lblOffset val="100"/>
        <c:noMultiLvlLbl val="0"/>
      </c:catAx>
      <c:valAx>
        <c:axId val="5024002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39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'graph npi vs cases (5)'!$G$3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npi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(5)'!$G$4:$G$155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D1-4E3A-B251-B82577CCF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2657920"/>
        <c:axId val="132652032"/>
      </c:barChart>
      <c:lineChart>
        <c:grouping val="standard"/>
        <c:varyColors val="0"/>
        <c:ser>
          <c:idx val="0"/>
          <c:order val="0"/>
          <c:tx>
            <c:strRef>
              <c:f>'graph npi vs cases (5)'!$B$3</c:f>
              <c:strCache>
                <c:ptCount val="1"/>
                <c:pt idx="0">
                  <c:v>mask: (Mizoram)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(5)'!$B$4:$B$155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</c:v>
                </c:pt>
                <c:pt idx="5">
                  <c:v>23</c:v>
                </c:pt>
                <c:pt idx="6">
                  <c:v>26</c:v>
                </c:pt>
                <c:pt idx="7">
                  <c:v>0</c:v>
                </c:pt>
                <c:pt idx="8">
                  <c:v>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24</c:v>
                </c:pt>
                <c:pt idx="15">
                  <c:v>23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</c:v>
                </c:pt>
                <c:pt idx="22">
                  <c:v>0</c:v>
                </c:pt>
                <c:pt idx="23">
                  <c:v>0</c:v>
                </c:pt>
                <c:pt idx="24">
                  <c:v>24</c:v>
                </c:pt>
                <c:pt idx="25">
                  <c:v>0</c:v>
                </c:pt>
                <c:pt idx="26">
                  <c:v>0</c:v>
                </c:pt>
                <c:pt idx="27">
                  <c:v>22</c:v>
                </c:pt>
                <c:pt idx="28">
                  <c:v>44</c:v>
                </c:pt>
                <c:pt idx="29">
                  <c:v>0</c:v>
                </c:pt>
                <c:pt idx="30">
                  <c:v>44</c:v>
                </c:pt>
                <c:pt idx="31">
                  <c:v>22</c:v>
                </c:pt>
                <c:pt idx="32">
                  <c:v>0</c:v>
                </c:pt>
                <c:pt idx="33">
                  <c:v>21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49</c:v>
                </c:pt>
                <c:pt idx="38">
                  <c:v>38</c:v>
                </c:pt>
                <c:pt idx="39">
                  <c:v>23</c:v>
                </c:pt>
                <c:pt idx="40">
                  <c:v>24</c:v>
                </c:pt>
                <c:pt idx="41">
                  <c:v>43</c:v>
                </c:pt>
                <c:pt idx="42">
                  <c:v>25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22</c:v>
                </c:pt>
                <c:pt idx="49">
                  <c:v>21</c:v>
                </c:pt>
                <c:pt idx="50">
                  <c:v>0</c:v>
                </c:pt>
                <c:pt idx="51">
                  <c:v>24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20</c:v>
                </c:pt>
                <c:pt idx="56">
                  <c:v>18</c:v>
                </c:pt>
                <c:pt idx="57">
                  <c:v>21</c:v>
                </c:pt>
                <c:pt idx="58">
                  <c:v>24</c:v>
                </c:pt>
                <c:pt idx="59">
                  <c:v>22</c:v>
                </c:pt>
                <c:pt idx="60">
                  <c:v>23</c:v>
                </c:pt>
                <c:pt idx="61">
                  <c:v>23</c:v>
                </c:pt>
                <c:pt idx="62">
                  <c:v>0</c:v>
                </c:pt>
                <c:pt idx="63">
                  <c:v>21</c:v>
                </c:pt>
                <c:pt idx="64">
                  <c:v>44</c:v>
                </c:pt>
                <c:pt idx="65">
                  <c:v>0</c:v>
                </c:pt>
                <c:pt idx="66">
                  <c:v>69</c:v>
                </c:pt>
                <c:pt idx="67">
                  <c:v>67</c:v>
                </c:pt>
                <c:pt idx="68">
                  <c:v>100</c:v>
                </c:pt>
                <c:pt idx="69">
                  <c:v>51</c:v>
                </c:pt>
                <c:pt idx="70">
                  <c:v>31</c:v>
                </c:pt>
                <c:pt idx="71">
                  <c:v>20</c:v>
                </c:pt>
                <c:pt idx="72">
                  <c:v>22</c:v>
                </c:pt>
                <c:pt idx="73">
                  <c:v>23</c:v>
                </c:pt>
                <c:pt idx="74">
                  <c:v>21</c:v>
                </c:pt>
                <c:pt idx="75">
                  <c:v>0</c:v>
                </c:pt>
                <c:pt idx="76">
                  <c:v>0</c:v>
                </c:pt>
                <c:pt idx="77">
                  <c:v>33</c:v>
                </c:pt>
                <c:pt idx="78">
                  <c:v>51</c:v>
                </c:pt>
                <c:pt idx="79">
                  <c:v>57</c:v>
                </c:pt>
                <c:pt idx="80">
                  <c:v>51</c:v>
                </c:pt>
                <c:pt idx="81">
                  <c:v>30</c:v>
                </c:pt>
                <c:pt idx="82">
                  <c:v>72</c:v>
                </c:pt>
                <c:pt idx="83">
                  <c:v>28</c:v>
                </c:pt>
                <c:pt idx="84">
                  <c:v>20</c:v>
                </c:pt>
                <c:pt idx="85">
                  <c:v>20</c:v>
                </c:pt>
                <c:pt idx="86">
                  <c:v>19</c:v>
                </c:pt>
                <c:pt idx="87">
                  <c:v>0</c:v>
                </c:pt>
                <c:pt idx="88">
                  <c:v>84</c:v>
                </c:pt>
                <c:pt idx="89">
                  <c:v>19</c:v>
                </c:pt>
                <c:pt idx="90">
                  <c:v>43</c:v>
                </c:pt>
                <c:pt idx="91">
                  <c:v>19</c:v>
                </c:pt>
                <c:pt idx="92">
                  <c:v>42</c:v>
                </c:pt>
                <c:pt idx="93">
                  <c:v>20</c:v>
                </c:pt>
                <c:pt idx="94">
                  <c:v>21</c:v>
                </c:pt>
                <c:pt idx="95">
                  <c:v>18</c:v>
                </c:pt>
                <c:pt idx="96">
                  <c:v>19</c:v>
                </c:pt>
                <c:pt idx="97">
                  <c:v>0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20</c:v>
                </c:pt>
                <c:pt idx="102">
                  <c:v>19</c:v>
                </c:pt>
                <c:pt idx="103">
                  <c:v>19</c:v>
                </c:pt>
                <c:pt idx="104">
                  <c:v>21</c:v>
                </c:pt>
                <c:pt idx="105">
                  <c:v>22</c:v>
                </c:pt>
                <c:pt idx="106">
                  <c:v>0</c:v>
                </c:pt>
                <c:pt idx="107">
                  <c:v>23</c:v>
                </c:pt>
                <c:pt idx="108">
                  <c:v>25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20</c:v>
                </c:pt>
                <c:pt idx="114">
                  <c:v>22</c:v>
                </c:pt>
                <c:pt idx="115">
                  <c:v>23</c:v>
                </c:pt>
                <c:pt idx="116">
                  <c:v>21</c:v>
                </c:pt>
                <c:pt idx="117">
                  <c:v>21</c:v>
                </c:pt>
                <c:pt idx="118">
                  <c:v>20</c:v>
                </c:pt>
                <c:pt idx="119">
                  <c:v>20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19</c:v>
                </c:pt>
                <c:pt idx="125">
                  <c:v>20</c:v>
                </c:pt>
                <c:pt idx="126">
                  <c:v>19</c:v>
                </c:pt>
                <c:pt idx="127">
                  <c:v>20</c:v>
                </c:pt>
                <c:pt idx="128">
                  <c:v>41</c:v>
                </c:pt>
                <c:pt idx="129">
                  <c:v>21</c:v>
                </c:pt>
                <c:pt idx="130">
                  <c:v>21</c:v>
                </c:pt>
                <c:pt idx="131">
                  <c:v>41</c:v>
                </c:pt>
                <c:pt idx="132">
                  <c:v>21</c:v>
                </c:pt>
                <c:pt idx="133">
                  <c:v>55</c:v>
                </c:pt>
                <c:pt idx="134">
                  <c:v>0</c:v>
                </c:pt>
                <c:pt idx="135">
                  <c:v>0</c:v>
                </c:pt>
                <c:pt idx="136">
                  <c:v>53</c:v>
                </c:pt>
                <c:pt idx="137">
                  <c:v>0</c:v>
                </c:pt>
                <c:pt idx="138">
                  <c:v>20</c:v>
                </c:pt>
                <c:pt idx="139">
                  <c:v>19</c:v>
                </c:pt>
                <c:pt idx="140">
                  <c:v>0</c:v>
                </c:pt>
                <c:pt idx="141">
                  <c:v>20</c:v>
                </c:pt>
                <c:pt idx="142">
                  <c:v>0</c:v>
                </c:pt>
                <c:pt idx="143">
                  <c:v>67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22</c:v>
                </c:pt>
                <c:pt idx="148">
                  <c:v>21</c:v>
                </c:pt>
                <c:pt idx="149">
                  <c:v>17</c:v>
                </c:pt>
                <c:pt idx="150">
                  <c:v>19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D1-4E3A-B251-B82577CCF2B6}"/>
            </c:ext>
          </c:extLst>
        </c:ser>
        <c:ser>
          <c:idx val="1"/>
          <c:order val="1"/>
          <c:tx>
            <c:strRef>
              <c:f>'graph npi vs cases (5)'!$C$3</c:f>
              <c:strCache>
                <c:ptCount val="1"/>
                <c:pt idx="0">
                  <c:v>sanitizer: (Mizoram)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(5)'!$C$4:$C$155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34</c:v>
                </c:pt>
                <c:pt idx="65">
                  <c:v>49</c:v>
                </c:pt>
                <c:pt idx="66">
                  <c:v>23</c:v>
                </c:pt>
                <c:pt idx="67">
                  <c:v>0</c:v>
                </c:pt>
                <c:pt idx="68">
                  <c:v>44</c:v>
                </c:pt>
                <c:pt idx="69">
                  <c:v>0</c:v>
                </c:pt>
                <c:pt idx="70">
                  <c:v>22</c:v>
                </c:pt>
                <c:pt idx="71">
                  <c:v>20</c:v>
                </c:pt>
                <c:pt idx="72">
                  <c:v>21</c:v>
                </c:pt>
                <c:pt idx="73">
                  <c:v>0</c:v>
                </c:pt>
                <c:pt idx="74">
                  <c:v>43</c:v>
                </c:pt>
                <c:pt idx="75">
                  <c:v>21</c:v>
                </c:pt>
                <c:pt idx="76">
                  <c:v>32</c:v>
                </c:pt>
                <c:pt idx="77">
                  <c:v>100</c:v>
                </c:pt>
                <c:pt idx="78">
                  <c:v>82</c:v>
                </c:pt>
                <c:pt idx="79">
                  <c:v>57</c:v>
                </c:pt>
                <c:pt idx="80">
                  <c:v>41</c:v>
                </c:pt>
                <c:pt idx="81">
                  <c:v>20</c:v>
                </c:pt>
                <c:pt idx="82">
                  <c:v>27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19</c:v>
                </c:pt>
                <c:pt idx="87">
                  <c:v>0</c:v>
                </c:pt>
                <c:pt idx="88">
                  <c:v>20</c:v>
                </c:pt>
                <c:pt idx="89">
                  <c:v>19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18</c:v>
                </c:pt>
                <c:pt idx="96">
                  <c:v>0</c:v>
                </c:pt>
                <c:pt idx="97">
                  <c:v>19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21</c:v>
                </c:pt>
                <c:pt idx="107">
                  <c:v>23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23</c:v>
                </c:pt>
                <c:pt idx="113">
                  <c:v>0</c:v>
                </c:pt>
                <c:pt idx="114">
                  <c:v>22</c:v>
                </c:pt>
                <c:pt idx="115">
                  <c:v>23</c:v>
                </c:pt>
                <c:pt idx="116">
                  <c:v>0</c:v>
                </c:pt>
                <c:pt idx="117">
                  <c:v>0</c:v>
                </c:pt>
                <c:pt idx="118">
                  <c:v>20</c:v>
                </c:pt>
                <c:pt idx="119">
                  <c:v>0</c:v>
                </c:pt>
                <c:pt idx="120">
                  <c:v>0</c:v>
                </c:pt>
                <c:pt idx="121">
                  <c:v>21</c:v>
                </c:pt>
                <c:pt idx="122">
                  <c:v>20</c:v>
                </c:pt>
                <c:pt idx="123">
                  <c:v>21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20</c:v>
                </c:pt>
                <c:pt idx="128">
                  <c:v>0</c:v>
                </c:pt>
                <c:pt idx="129">
                  <c:v>20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21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22</c:v>
                </c:pt>
                <c:pt idx="145">
                  <c:v>21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D1-4E3A-B251-B82577CCF2B6}"/>
            </c:ext>
          </c:extLst>
        </c:ser>
        <c:ser>
          <c:idx val="2"/>
          <c:order val="2"/>
          <c:tx>
            <c:strRef>
              <c:f>'graph npi vs cases (5)'!$D$3</c:f>
              <c:strCache>
                <c:ptCount val="1"/>
                <c:pt idx="0">
                  <c:v>Social distancing: (Mizoram)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(5)'!$D$4:$D$155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20</c:v>
                </c:pt>
                <c:pt idx="82">
                  <c:v>18</c:v>
                </c:pt>
                <c:pt idx="83">
                  <c:v>0</c:v>
                </c:pt>
                <c:pt idx="84">
                  <c:v>0</c:v>
                </c:pt>
                <c:pt idx="85">
                  <c:v>21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19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D1-4E3A-B251-B82577CCF2B6}"/>
            </c:ext>
          </c:extLst>
        </c:ser>
        <c:ser>
          <c:idx val="3"/>
          <c:order val="3"/>
          <c:tx>
            <c:strRef>
              <c:f>'graph npi vs cases (5)'!$E$3</c:f>
              <c:strCache>
                <c:ptCount val="1"/>
                <c:pt idx="0">
                  <c:v>hand wash: (Mizoram)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(5)'!$E$4:$E$155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22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23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D1-4E3A-B251-B82577CCF2B6}"/>
            </c:ext>
          </c:extLst>
        </c:ser>
        <c:ser>
          <c:idx val="4"/>
          <c:order val="4"/>
          <c:tx>
            <c:strRef>
              <c:f>'graph npi vs cases (5)'!$F$3</c:f>
              <c:strCache>
                <c:ptCount val="1"/>
                <c:pt idx="0">
                  <c:v>soap: (Mizoram)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 npi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cases (5)'!$F$4:$F$155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19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20</c:v>
                </c:pt>
                <c:pt idx="142">
                  <c:v>0</c:v>
                </c:pt>
                <c:pt idx="143">
                  <c:v>0</c:v>
                </c:pt>
                <c:pt idx="144">
                  <c:v>21</c:v>
                </c:pt>
                <c:pt idx="145">
                  <c:v>0</c:v>
                </c:pt>
                <c:pt idx="146">
                  <c:v>0</c:v>
                </c:pt>
                <c:pt idx="147">
                  <c:v>21</c:v>
                </c:pt>
                <c:pt idx="148">
                  <c:v>0</c:v>
                </c:pt>
                <c:pt idx="149">
                  <c:v>0</c:v>
                </c:pt>
                <c:pt idx="150">
                  <c:v>20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D1-4E3A-B251-B82577CCF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648960"/>
        <c:axId val="132650496"/>
      </c:lineChart>
      <c:dateAx>
        <c:axId val="13264896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650496"/>
        <c:crosses val="autoZero"/>
        <c:auto val="1"/>
        <c:lblOffset val="100"/>
        <c:baseTimeUnit val="days"/>
      </c:dateAx>
      <c:valAx>
        <c:axId val="132650496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648960"/>
        <c:crosses val="autoZero"/>
        <c:crossBetween val="between"/>
      </c:valAx>
      <c:valAx>
        <c:axId val="132652032"/>
        <c:scaling>
          <c:orientation val="minMax"/>
          <c:max val="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657920"/>
        <c:crosses val="max"/>
        <c:crossBetween val="between"/>
        <c:majorUnit val="1"/>
      </c:valAx>
      <c:dateAx>
        <c:axId val="132657920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3265203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(30)'!$V$9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(30)'!$V$10:$V$24</c:f>
              <c:numCache>
                <c:formatCode>General</c:formatCode>
                <c:ptCount val="15"/>
                <c:pt idx="0">
                  <c:v>7.8789948504834978E-2</c:v>
                </c:pt>
                <c:pt idx="1">
                  <c:v>8.7665847675319278E-2</c:v>
                </c:pt>
                <c:pt idx="2">
                  <c:v>0.10644448252036948</c:v>
                </c:pt>
                <c:pt idx="3">
                  <c:v>0.11162679030875211</c:v>
                </c:pt>
                <c:pt idx="4">
                  <c:v>0.13008407034674585</c:v>
                </c:pt>
                <c:pt idx="5">
                  <c:v>0.15453340477617716</c:v>
                </c:pt>
                <c:pt idx="6">
                  <c:v>0.18307001062723</c:v>
                </c:pt>
                <c:pt idx="7">
                  <c:v>0.21770141829085771</c:v>
                </c:pt>
                <c:pt idx="8">
                  <c:v>0.23156623260343118</c:v>
                </c:pt>
                <c:pt idx="9">
                  <c:v>0.25478604201302468</c:v>
                </c:pt>
                <c:pt idx="10">
                  <c:v>0.27940301891778818</c:v>
                </c:pt>
                <c:pt idx="11">
                  <c:v>0.30211515590062632</c:v>
                </c:pt>
                <c:pt idx="12">
                  <c:v>0.32813587274657757</c:v>
                </c:pt>
                <c:pt idx="13">
                  <c:v>0.35455769775338852</c:v>
                </c:pt>
                <c:pt idx="14">
                  <c:v>0.37776638790827005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2B-4B41-97B4-3102EEFF0EDC}"/>
            </c:ext>
          </c:extLst>
        </c:ser>
        <c:ser>
          <c:idx val="1"/>
          <c:order val="1"/>
          <c:tx>
            <c:strRef>
              <c:f>'multiTimeline (30)'!$W$9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(30)'!$W$10:$W$24</c:f>
              <c:numCache>
                <c:formatCode>General</c:formatCode>
                <c:ptCount val="15"/>
                <c:pt idx="0">
                  <c:v>0.17321957340222563</c:v>
                </c:pt>
                <c:pt idx="1">
                  <c:v>0.17946506060247941</c:v>
                </c:pt>
                <c:pt idx="2">
                  <c:v>0.18856552660593234</c:v>
                </c:pt>
                <c:pt idx="3">
                  <c:v>0.20601943326315844</c:v>
                </c:pt>
                <c:pt idx="4">
                  <c:v>0.22180834207693112</c:v>
                </c:pt>
                <c:pt idx="5">
                  <c:v>0.24216055597664021</c:v>
                </c:pt>
                <c:pt idx="6">
                  <c:v>0.25761229794576368</c:v>
                </c:pt>
                <c:pt idx="7">
                  <c:v>0.28709772990340476</c:v>
                </c:pt>
                <c:pt idx="8">
                  <c:v>0.30382070091758817</c:v>
                </c:pt>
                <c:pt idx="9">
                  <c:v>0.31768425538872092</c:v>
                </c:pt>
                <c:pt idx="10">
                  <c:v>0.33123155903127638</c:v>
                </c:pt>
                <c:pt idx="11">
                  <c:v>0.35591442767262366</c:v>
                </c:pt>
                <c:pt idx="12">
                  <c:v>0.38737012572868207</c:v>
                </c:pt>
                <c:pt idx="13">
                  <c:v>0.41328687471926939</c:v>
                </c:pt>
                <c:pt idx="14">
                  <c:v>0.4215603087745905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2B-4B41-97B4-3102EEFF0EDC}"/>
            </c:ext>
          </c:extLst>
        </c:ser>
        <c:ser>
          <c:idx val="2"/>
          <c:order val="2"/>
          <c:tx>
            <c:strRef>
              <c:f>'multiTimeline (30)'!$X$9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(30)'!$X$10:$X$24</c:f>
              <c:numCache>
                <c:formatCode>General</c:formatCode>
                <c:ptCount val="15"/>
                <c:pt idx="0">
                  <c:v>0.58593103442775074</c:v>
                </c:pt>
                <c:pt idx="1">
                  <c:v>0.5925855156409805</c:v>
                </c:pt>
                <c:pt idx="2">
                  <c:v>0.60659853647912876</c:v>
                </c:pt>
                <c:pt idx="3">
                  <c:v>0.62922741496740453</c:v>
                </c:pt>
                <c:pt idx="4">
                  <c:v>0.64167080130717757</c:v>
                </c:pt>
                <c:pt idx="5">
                  <c:v>0.66121825982113192</c:v>
                </c:pt>
                <c:pt idx="6">
                  <c:v>0.68496774205445154</c:v>
                </c:pt>
                <c:pt idx="7">
                  <c:v>0.70012836655186172</c:v>
                </c:pt>
                <c:pt idx="8">
                  <c:v>0.71153473918689802</c:v>
                </c:pt>
                <c:pt idx="9">
                  <c:v>0.72776393690225982</c:v>
                </c:pt>
                <c:pt idx="10">
                  <c:v>0.74246872706205569</c:v>
                </c:pt>
                <c:pt idx="11">
                  <c:v>0.75057197509320883</c:v>
                </c:pt>
                <c:pt idx="12">
                  <c:v>0.77516471400488252</c:v>
                </c:pt>
                <c:pt idx="13">
                  <c:v>0.79807740868213295</c:v>
                </c:pt>
                <c:pt idx="14">
                  <c:v>0.79390682304550397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2B-4B41-97B4-3102EEFF0EDC}"/>
            </c:ext>
          </c:extLst>
        </c:ser>
        <c:ser>
          <c:idx val="3"/>
          <c:order val="3"/>
          <c:tx>
            <c:strRef>
              <c:f>'multiTimeline (30)'!$Y$9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(30)'!$Y$10:$Y$24</c:f>
              <c:numCache>
                <c:formatCode>General</c:formatCode>
                <c:ptCount val="15"/>
                <c:pt idx="0">
                  <c:v>0.63165068174020678</c:v>
                </c:pt>
                <c:pt idx="1">
                  <c:v>0.63812861106738761</c:v>
                </c:pt>
                <c:pt idx="2">
                  <c:v>0.65277987777704982</c:v>
                </c:pt>
                <c:pt idx="3">
                  <c:v>0.6741596224026063</c:v>
                </c:pt>
                <c:pt idx="4">
                  <c:v>0.68812250446184964</c:v>
                </c:pt>
                <c:pt idx="5">
                  <c:v>0.70460035733884985</c:v>
                </c:pt>
                <c:pt idx="6">
                  <c:v>0.72131029892341014</c:v>
                </c:pt>
                <c:pt idx="7">
                  <c:v>0.73767067509449069</c:v>
                </c:pt>
                <c:pt idx="8">
                  <c:v>0.74726297301605171</c:v>
                </c:pt>
                <c:pt idx="9">
                  <c:v>0.75712376951017124</c:v>
                </c:pt>
                <c:pt idx="10">
                  <c:v>0.77458101920096478</c:v>
                </c:pt>
                <c:pt idx="11">
                  <c:v>0.78480907849779979</c:v>
                </c:pt>
                <c:pt idx="12">
                  <c:v>0.8082493845262142</c:v>
                </c:pt>
                <c:pt idx="13">
                  <c:v>0.82636791584595171</c:v>
                </c:pt>
                <c:pt idx="14">
                  <c:v>0.81607800746729464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2B-4B41-97B4-3102EEFF0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360560"/>
        <c:axId val="502360888"/>
      </c:lineChart>
      <c:catAx>
        <c:axId val="5023605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360888"/>
        <c:crosses val="autoZero"/>
        <c:auto val="1"/>
        <c:lblAlgn val="ctr"/>
        <c:lblOffset val="100"/>
        <c:noMultiLvlLbl val="0"/>
      </c:catAx>
      <c:valAx>
        <c:axId val="502360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36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vs cases (18)'!$F$3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61CC7"/>
            </a:solidFill>
            <a:ln>
              <a:noFill/>
            </a:ln>
            <a:effectLst/>
          </c:spPr>
          <c:invertIfNegative val="0"/>
          <c:cat>
            <c:numRef>
              <c:f>'graph corona vs cases (18)'!$A$4:$A$155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(18)'!$F$4:$F$155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14</c:v>
                </c:pt>
                <c:pt idx="74">
                  <c:v>18</c:v>
                </c:pt>
                <c:pt idx="75">
                  <c:v>6</c:v>
                </c:pt>
                <c:pt idx="76">
                  <c:v>3</c:v>
                </c:pt>
                <c:pt idx="77">
                  <c:v>3</c:v>
                </c:pt>
                <c:pt idx="78">
                  <c:v>4</c:v>
                </c:pt>
                <c:pt idx="79">
                  <c:v>4</c:v>
                </c:pt>
                <c:pt idx="80">
                  <c:v>12</c:v>
                </c:pt>
                <c:pt idx="81">
                  <c:v>10</c:v>
                </c:pt>
                <c:pt idx="82">
                  <c:v>23</c:v>
                </c:pt>
                <c:pt idx="83">
                  <c:v>10</c:v>
                </c:pt>
                <c:pt idx="84">
                  <c:v>15</c:v>
                </c:pt>
                <c:pt idx="85">
                  <c:v>3</c:v>
                </c:pt>
                <c:pt idx="86">
                  <c:v>31</c:v>
                </c:pt>
                <c:pt idx="87">
                  <c:v>30</c:v>
                </c:pt>
                <c:pt idx="88">
                  <c:v>17</c:v>
                </c:pt>
                <c:pt idx="89">
                  <c:v>17</c:v>
                </c:pt>
                <c:pt idx="90">
                  <c:v>82</c:v>
                </c:pt>
                <c:pt idx="91">
                  <c:v>33</c:v>
                </c:pt>
                <c:pt idx="92">
                  <c:v>88</c:v>
                </c:pt>
                <c:pt idx="93">
                  <c:v>64</c:v>
                </c:pt>
                <c:pt idx="94">
                  <c:v>148</c:v>
                </c:pt>
                <c:pt idx="95">
                  <c:v>112</c:v>
                </c:pt>
                <c:pt idx="96">
                  <c:v>121</c:v>
                </c:pt>
                <c:pt idx="97">
                  <c:v>150</c:v>
                </c:pt>
                <c:pt idx="98">
                  <c:v>117</c:v>
                </c:pt>
                <c:pt idx="99">
                  <c:v>229</c:v>
                </c:pt>
                <c:pt idx="100">
                  <c:v>210</c:v>
                </c:pt>
                <c:pt idx="101">
                  <c:v>187</c:v>
                </c:pt>
                <c:pt idx="102">
                  <c:v>221</c:v>
                </c:pt>
                <c:pt idx="103">
                  <c:v>352</c:v>
                </c:pt>
                <c:pt idx="104">
                  <c:v>346</c:v>
                </c:pt>
                <c:pt idx="105">
                  <c:v>236</c:v>
                </c:pt>
                <c:pt idx="106">
                  <c:v>285</c:v>
                </c:pt>
                <c:pt idx="107">
                  <c:v>120</c:v>
                </c:pt>
                <c:pt idx="108">
                  <c:v>327</c:v>
                </c:pt>
                <c:pt idx="109">
                  <c:v>552</c:v>
                </c:pt>
                <c:pt idx="110">
                  <c:v>466</c:v>
                </c:pt>
                <c:pt idx="111">
                  <c:v>552</c:v>
                </c:pt>
                <c:pt idx="112">
                  <c:v>431</c:v>
                </c:pt>
                <c:pt idx="113">
                  <c:v>778</c:v>
                </c:pt>
                <c:pt idx="114">
                  <c:v>390</c:v>
                </c:pt>
                <c:pt idx="115">
                  <c:v>811</c:v>
                </c:pt>
                <c:pt idx="116">
                  <c:v>440</c:v>
                </c:pt>
                <c:pt idx="117">
                  <c:v>522</c:v>
                </c:pt>
                <c:pt idx="118">
                  <c:v>728</c:v>
                </c:pt>
                <c:pt idx="119">
                  <c:v>597</c:v>
                </c:pt>
                <c:pt idx="120">
                  <c:v>583</c:v>
                </c:pt>
                <c:pt idx="121">
                  <c:v>1008</c:v>
                </c:pt>
                <c:pt idx="122">
                  <c:v>790</c:v>
                </c:pt>
                <c:pt idx="123">
                  <c:v>678</c:v>
                </c:pt>
                <c:pt idx="124">
                  <c:v>1567</c:v>
                </c:pt>
                <c:pt idx="125">
                  <c:v>984</c:v>
                </c:pt>
                <c:pt idx="126">
                  <c:v>1233</c:v>
                </c:pt>
                <c:pt idx="127">
                  <c:v>1216</c:v>
                </c:pt>
                <c:pt idx="128">
                  <c:v>1089</c:v>
                </c:pt>
                <c:pt idx="129">
                  <c:v>1165</c:v>
                </c:pt>
                <c:pt idx="130">
                  <c:v>1943</c:v>
                </c:pt>
                <c:pt idx="131">
                  <c:v>1230</c:v>
                </c:pt>
                <c:pt idx="132">
                  <c:v>1026</c:v>
                </c:pt>
                <c:pt idx="133">
                  <c:v>1495</c:v>
                </c:pt>
                <c:pt idx="134">
                  <c:v>1602</c:v>
                </c:pt>
                <c:pt idx="135">
                  <c:v>1576</c:v>
                </c:pt>
                <c:pt idx="136">
                  <c:v>1606</c:v>
                </c:pt>
                <c:pt idx="137">
                  <c:v>2347</c:v>
                </c:pt>
                <c:pt idx="138">
                  <c:v>2005</c:v>
                </c:pt>
                <c:pt idx="139">
                  <c:v>2078</c:v>
                </c:pt>
                <c:pt idx="140">
                  <c:v>2161</c:v>
                </c:pt>
                <c:pt idx="141">
                  <c:v>2345</c:v>
                </c:pt>
                <c:pt idx="142">
                  <c:v>2940</c:v>
                </c:pt>
                <c:pt idx="143">
                  <c:v>2608</c:v>
                </c:pt>
                <c:pt idx="144">
                  <c:v>3041</c:v>
                </c:pt>
                <c:pt idx="145">
                  <c:v>2436</c:v>
                </c:pt>
                <c:pt idx="146">
                  <c:v>2091</c:v>
                </c:pt>
                <c:pt idx="147">
                  <c:v>2190</c:v>
                </c:pt>
                <c:pt idx="148">
                  <c:v>2598</c:v>
                </c:pt>
                <c:pt idx="149">
                  <c:v>2682</c:v>
                </c:pt>
                <c:pt idx="150">
                  <c:v>2940</c:v>
                </c:pt>
                <c:pt idx="151">
                  <c:v>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6-4B29-B47C-DA1934CE4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0454656"/>
        <c:axId val="110453120"/>
      </c:barChart>
      <c:lineChart>
        <c:grouping val="standard"/>
        <c:varyColors val="0"/>
        <c:ser>
          <c:idx val="0"/>
          <c:order val="0"/>
          <c:tx>
            <c:strRef>
              <c:f>'graph corona vs cases (18)'!$B$3</c:f>
              <c:strCache>
                <c:ptCount val="1"/>
                <c:pt idx="0">
                  <c:v>Coronavirus: (Maharashtra)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(18)'!$A$4:$A$155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(18)'!$B$4:$B$155</c:f>
              <c:numCache>
                <c:formatCode>General</c:formatCode>
                <c:ptCount val="1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7</c:v>
                </c:pt>
                <c:pt idx="29">
                  <c:v>10</c:v>
                </c:pt>
                <c:pt idx="30">
                  <c:v>10</c:v>
                </c:pt>
                <c:pt idx="31">
                  <c:v>8</c:v>
                </c:pt>
                <c:pt idx="32">
                  <c:v>8</c:v>
                </c:pt>
                <c:pt idx="33">
                  <c:v>9</c:v>
                </c:pt>
                <c:pt idx="34">
                  <c:v>8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6</c:v>
                </c:pt>
                <c:pt idx="39">
                  <c:v>7</c:v>
                </c:pt>
                <c:pt idx="40">
                  <c:v>6</c:v>
                </c:pt>
                <c:pt idx="41">
                  <c:v>5</c:v>
                </c:pt>
                <c:pt idx="42">
                  <c:v>5</c:v>
                </c:pt>
                <c:pt idx="43">
                  <c:v>7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5</c:v>
                </c:pt>
                <c:pt idx="58">
                  <c:v>7</c:v>
                </c:pt>
                <c:pt idx="59">
                  <c:v>6</c:v>
                </c:pt>
                <c:pt idx="60">
                  <c:v>6</c:v>
                </c:pt>
                <c:pt idx="61">
                  <c:v>11</c:v>
                </c:pt>
                <c:pt idx="62">
                  <c:v>17</c:v>
                </c:pt>
                <c:pt idx="63">
                  <c:v>28</c:v>
                </c:pt>
                <c:pt idx="64">
                  <c:v>28</c:v>
                </c:pt>
                <c:pt idx="65">
                  <c:v>22</c:v>
                </c:pt>
                <c:pt idx="66">
                  <c:v>18</c:v>
                </c:pt>
                <c:pt idx="67">
                  <c:v>16</c:v>
                </c:pt>
                <c:pt idx="68">
                  <c:v>19</c:v>
                </c:pt>
                <c:pt idx="69">
                  <c:v>27</c:v>
                </c:pt>
                <c:pt idx="70">
                  <c:v>40</c:v>
                </c:pt>
                <c:pt idx="71">
                  <c:v>47</c:v>
                </c:pt>
                <c:pt idx="72">
                  <c:v>54</c:v>
                </c:pt>
                <c:pt idx="73">
                  <c:v>49</c:v>
                </c:pt>
                <c:pt idx="74">
                  <c:v>56</c:v>
                </c:pt>
                <c:pt idx="75">
                  <c:v>59</c:v>
                </c:pt>
                <c:pt idx="76">
                  <c:v>60</c:v>
                </c:pt>
                <c:pt idx="77">
                  <c:v>56</c:v>
                </c:pt>
                <c:pt idx="78">
                  <c:v>84</c:v>
                </c:pt>
                <c:pt idx="79">
                  <c:v>71</c:v>
                </c:pt>
                <c:pt idx="80">
                  <c:v>80</c:v>
                </c:pt>
                <c:pt idx="81">
                  <c:v>89</c:v>
                </c:pt>
                <c:pt idx="82">
                  <c:v>96</c:v>
                </c:pt>
                <c:pt idx="83">
                  <c:v>90</c:v>
                </c:pt>
                <c:pt idx="84">
                  <c:v>96</c:v>
                </c:pt>
                <c:pt idx="85">
                  <c:v>97</c:v>
                </c:pt>
                <c:pt idx="86">
                  <c:v>100</c:v>
                </c:pt>
                <c:pt idx="87">
                  <c:v>98</c:v>
                </c:pt>
                <c:pt idx="88">
                  <c:v>96</c:v>
                </c:pt>
                <c:pt idx="89">
                  <c:v>79</c:v>
                </c:pt>
                <c:pt idx="90">
                  <c:v>75</c:v>
                </c:pt>
                <c:pt idx="91">
                  <c:v>72</c:v>
                </c:pt>
                <c:pt idx="92">
                  <c:v>66</c:v>
                </c:pt>
                <c:pt idx="93">
                  <c:v>84</c:v>
                </c:pt>
                <c:pt idx="94">
                  <c:v>82</c:v>
                </c:pt>
                <c:pt idx="95">
                  <c:v>81</c:v>
                </c:pt>
                <c:pt idx="96">
                  <c:v>61</c:v>
                </c:pt>
                <c:pt idx="97">
                  <c:v>57</c:v>
                </c:pt>
                <c:pt idx="98">
                  <c:v>55</c:v>
                </c:pt>
                <c:pt idx="99">
                  <c:v>55</c:v>
                </c:pt>
                <c:pt idx="100">
                  <c:v>55</c:v>
                </c:pt>
                <c:pt idx="101">
                  <c:v>54</c:v>
                </c:pt>
                <c:pt idx="102">
                  <c:v>57</c:v>
                </c:pt>
                <c:pt idx="103">
                  <c:v>73</c:v>
                </c:pt>
                <c:pt idx="104">
                  <c:v>49</c:v>
                </c:pt>
                <c:pt idx="105">
                  <c:v>63</c:v>
                </c:pt>
                <c:pt idx="106">
                  <c:v>64</c:v>
                </c:pt>
                <c:pt idx="107">
                  <c:v>63</c:v>
                </c:pt>
                <c:pt idx="108">
                  <c:v>67</c:v>
                </c:pt>
                <c:pt idx="109">
                  <c:v>66</c:v>
                </c:pt>
                <c:pt idx="110">
                  <c:v>40</c:v>
                </c:pt>
                <c:pt idx="111">
                  <c:v>40</c:v>
                </c:pt>
                <c:pt idx="112">
                  <c:v>42</c:v>
                </c:pt>
                <c:pt idx="113">
                  <c:v>58</c:v>
                </c:pt>
                <c:pt idx="114">
                  <c:v>56</c:v>
                </c:pt>
                <c:pt idx="115">
                  <c:v>41</c:v>
                </c:pt>
                <c:pt idx="116">
                  <c:v>38</c:v>
                </c:pt>
                <c:pt idx="117">
                  <c:v>37</c:v>
                </c:pt>
                <c:pt idx="118">
                  <c:v>36</c:v>
                </c:pt>
                <c:pt idx="119">
                  <c:v>32</c:v>
                </c:pt>
                <c:pt idx="120">
                  <c:v>28</c:v>
                </c:pt>
                <c:pt idx="121">
                  <c:v>34</c:v>
                </c:pt>
                <c:pt idx="122">
                  <c:v>32</c:v>
                </c:pt>
                <c:pt idx="123">
                  <c:v>34</c:v>
                </c:pt>
                <c:pt idx="124">
                  <c:v>31</c:v>
                </c:pt>
                <c:pt idx="125">
                  <c:v>33</c:v>
                </c:pt>
                <c:pt idx="126">
                  <c:v>34</c:v>
                </c:pt>
                <c:pt idx="127">
                  <c:v>33</c:v>
                </c:pt>
                <c:pt idx="128">
                  <c:v>31</c:v>
                </c:pt>
                <c:pt idx="129">
                  <c:v>31</c:v>
                </c:pt>
                <c:pt idx="130">
                  <c:v>32</c:v>
                </c:pt>
                <c:pt idx="131">
                  <c:v>30</c:v>
                </c:pt>
                <c:pt idx="132">
                  <c:v>28</c:v>
                </c:pt>
                <c:pt idx="133">
                  <c:v>26</c:v>
                </c:pt>
                <c:pt idx="134">
                  <c:v>27</c:v>
                </c:pt>
                <c:pt idx="135">
                  <c:v>27</c:v>
                </c:pt>
                <c:pt idx="136">
                  <c:v>29</c:v>
                </c:pt>
                <c:pt idx="137">
                  <c:v>30</c:v>
                </c:pt>
                <c:pt idx="138">
                  <c:v>27</c:v>
                </c:pt>
                <c:pt idx="139">
                  <c:v>24</c:v>
                </c:pt>
                <c:pt idx="140">
                  <c:v>19</c:v>
                </c:pt>
                <c:pt idx="141">
                  <c:v>19</c:v>
                </c:pt>
                <c:pt idx="142">
                  <c:v>19</c:v>
                </c:pt>
                <c:pt idx="143">
                  <c:v>19</c:v>
                </c:pt>
                <c:pt idx="144">
                  <c:v>20</c:v>
                </c:pt>
                <c:pt idx="145">
                  <c:v>20</c:v>
                </c:pt>
                <c:pt idx="146">
                  <c:v>19</c:v>
                </c:pt>
                <c:pt idx="147">
                  <c:v>18</c:v>
                </c:pt>
                <c:pt idx="148">
                  <c:v>19</c:v>
                </c:pt>
                <c:pt idx="149">
                  <c:v>19</c:v>
                </c:pt>
                <c:pt idx="150">
                  <c:v>19</c:v>
                </c:pt>
                <c:pt idx="15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26-4B29-B47C-DA1934CE4CAE}"/>
            </c:ext>
          </c:extLst>
        </c:ser>
        <c:ser>
          <c:idx val="1"/>
          <c:order val="1"/>
          <c:tx>
            <c:strRef>
              <c:f>'graph corona vs cases (18)'!$C$3</c:f>
              <c:strCache>
                <c:ptCount val="1"/>
                <c:pt idx="0">
                  <c:v>Corona: (Maharashtra)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(18)'!$A$4:$A$155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(18)'!$C$4:$C$155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2</c:v>
                </c:pt>
                <c:pt idx="39">
                  <c:v>3</c:v>
                </c:pt>
                <c:pt idx="40">
                  <c:v>3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4</c:v>
                </c:pt>
                <c:pt idx="62">
                  <c:v>7</c:v>
                </c:pt>
                <c:pt idx="63">
                  <c:v>11</c:v>
                </c:pt>
                <c:pt idx="64">
                  <c:v>12</c:v>
                </c:pt>
                <c:pt idx="65">
                  <c:v>10</c:v>
                </c:pt>
                <c:pt idx="66">
                  <c:v>7</c:v>
                </c:pt>
                <c:pt idx="67">
                  <c:v>6</c:v>
                </c:pt>
                <c:pt idx="68">
                  <c:v>8</c:v>
                </c:pt>
                <c:pt idx="69">
                  <c:v>13</c:v>
                </c:pt>
                <c:pt idx="70">
                  <c:v>19</c:v>
                </c:pt>
                <c:pt idx="71">
                  <c:v>23</c:v>
                </c:pt>
                <c:pt idx="72">
                  <c:v>27</c:v>
                </c:pt>
                <c:pt idx="73">
                  <c:v>25</c:v>
                </c:pt>
                <c:pt idx="74">
                  <c:v>29</c:v>
                </c:pt>
                <c:pt idx="75">
                  <c:v>32</c:v>
                </c:pt>
                <c:pt idx="76">
                  <c:v>35</c:v>
                </c:pt>
                <c:pt idx="77">
                  <c:v>32</c:v>
                </c:pt>
                <c:pt idx="78">
                  <c:v>39</c:v>
                </c:pt>
                <c:pt idx="79">
                  <c:v>45</c:v>
                </c:pt>
                <c:pt idx="80">
                  <c:v>50</c:v>
                </c:pt>
                <c:pt idx="81">
                  <c:v>55</c:v>
                </c:pt>
                <c:pt idx="82">
                  <c:v>62</c:v>
                </c:pt>
                <c:pt idx="83">
                  <c:v>57</c:v>
                </c:pt>
                <c:pt idx="84">
                  <c:v>54</c:v>
                </c:pt>
                <c:pt idx="85">
                  <c:v>50</c:v>
                </c:pt>
                <c:pt idx="86">
                  <c:v>54</c:v>
                </c:pt>
                <c:pt idx="87">
                  <c:v>55</c:v>
                </c:pt>
                <c:pt idx="88">
                  <c:v>52</c:v>
                </c:pt>
                <c:pt idx="89">
                  <c:v>40</c:v>
                </c:pt>
                <c:pt idx="90">
                  <c:v>39</c:v>
                </c:pt>
                <c:pt idx="91">
                  <c:v>37</c:v>
                </c:pt>
                <c:pt idx="92">
                  <c:v>36</c:v>
                </c:pt>
                <c:pt idx="93">
                  <c:v>33</c:v>
                </c:pt>
                <c:pt idx="94">
                  <c:v>34</c:v>
                </c:pt>
                <c:pt idx="95">
                  <c:v>35</c:v>
                </c:pt>
                <c:pt idx="96">
                  <c:v>35</c:v>
                </c:pt>
                <c:pt idx="97">
                  <c:v>32</c:v>
                </c:pt>
                <c:pt idx="98">
                  <c:v>30</c:v>
                </c:pt>
                <c:pt idx="99">
                  <c:v>29</c:v>
                </c:pt>
                <c:pt idx="100">
                  <c:v>31</c:v>
                </c:pt>
                <c:pt idx="101">
                  <c:v>29</c:v>
                </c:pt>
                <c:pt idx="102">
                  <c:v>30</c:v>
                </c:pt>
                <c:pt idx="103">
                  <c:v>26</c:v>
                </c:pt>
                <c:pt idx="104">
                  <c:v>26</c:v>
                </c:pt>
                <c:pt idx="105">
                  <c:v>24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29</c:v>
                </c:pt>
                <c:pt idx="110">
                  <c:v>24</c:v>
                </c:pt>
                <c:pt idx="111">
                  <c:v>24</c:v>
                </c:pt>
                <c:pt idx="112">
                  <c:v>25</c:v>
                </c:pt>
                <c:pt idx="113">
                  <c:v>24</c:v>
                </c:pt>
                <c:pt idx="114">
                  <c:v>24</c:v>
                </c:pt>
                <c:pt idx="115">
                  <c:v>25</c:v>
                </c:pt>
                <c:pt idx="116">
                  <c:v>25</c:v>
                </c:pt>
                <c:pt idx="117">
                  <c:v>24</c:v>
                </c:pt>
                <c:pt idx="118">
                  <c:v>23</c:v>
                </c:pt>
                <c:pt idx="119">
                  <c:v>20</c:v>
                </c:pt>
                <c:pt idx="120">
                  <c:v>19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20</c:v>
                </c:pt>
                <c:pt idx="125">
                  <c:v>21</c:v>
                </c:pt>
                <c:pt idx="126">
                  <c:v>22</c:v>
                </c:pt>
                <c:pt idx="127">
                  <c:v>21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19</c:v>
                </c:pt>
                <c:pt idx="132">
                  <c:v>17</c:v>
                </c:pt>
                <c:pt idx="133">
                  <c:v>16</c:v>
                </c:pt>
                <c:pt idx="134">
                  <c:v>17</c:v>
                </c:pt>
                <c:pt idx="135">
                  <c:v>17</c:v>
                </c:pt>
                <c:pt idx="136">
                  <c:v>18</c:v>
                </c:pt>
                <c:pt idx="137">
                  <c:v>20</c:v>
                </c:pt>
                <c:pt idx="138">
                  <c:v>19</c:v>
                </c:pt>
                <c:pt idx="139">
                  <c:v>20</c:v>
                </c:pt>
                <c:pt idx="140">
                  <c:v>17</c:v>
                </c:pt>
                <c:pt idx="141">
                  <c:v>16</c:v>
                </c:pt>
                <c:pt idx="142">
                  <c:v>17</c:v>
                </c:pt>
                <c:pt idx="143">
                  <c:v>16</c:v>
                </c:pt>
                <c:pt idx="144">
                  <c:v>17</c:v>
                </c:pt>
                <c:pt idx="145">
                  <c:v>16</c:v>
                </c:pt>
                <c:pt idx="146">
                  <c:v>16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14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26-4B29-B47C-DA1934CE4CAE}"/>
            </c:ext>
          </c:extLst>
        </c:ser>
        <c:ser>
          <c:idx val="2"/>
          <c:order val="2"/>
          <c:tx>
            <c:strRef>
              <c:f>'graph corona vs cases (18)'!$D$3</c:f>
              <c:strCache>
                <c:ptCount val="1"/>
                <c:pt idx="0">
                  <c:v>Covid 19: (Maharashtra)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(18)'!$A$4:$A$155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(18)'!$D$4:$D$155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3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5</c:v>
                </c:pt>
                <c:pt idx="79">
                  <c:v>6</c:v>
                </c:pt>
                <c:pt idx="80">
                  <c:v>8</c:v>
                </c:pt>
                <c:pt idx="81">
                  <c:v>8</c:v>
                </c:pt>
                <c:pt idx="82">
                  <c:v>12</c:v>
                </c:pt>
                <c:pt idx="83">
                  <c:v>10</c:v>
                </c:pt>
                <c:pt idx="84">
                  <c:v>8</c:v>
                </c:pt>
                <c:pt idx="85">
                  <c:v>10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11</c:v>
                </c:pt>
                <c:pt idx="90">
                  <c:v>11</c:v>
                </c:pt>
                <c:pt idx="91">
                  <c:v>11</c:v>
                </c:pt>
                <c:pt idx="92">
                  <c:v>12</c:v>
                </c:pt>
                <c:pt idx="93">
                  <c:v>11</c:v>
                </c:pt>
                <c:pt idx="94">
                  <c:v>12</c:v>
                </c:pt>
                <c:pt idx="95">
                  <c:v>12</c:v>
                </c:pt>
                <c:pt idx="96">
                  <c:v>13</c:v>
                </c:pt>
                <c:pt idx="97">
                  <c:v>12</c:v>
                </c:pt>
                <c:pt idx="98">
                  <c:v>11</c:v>
                </c:pt>
                <c:pt idx="99">
                  <c:v>11</c:v>
                </c:pt>
                <c:pt idx="100">
                  <c:v>13</c:v>
                </c:pt>
                <c:pt idx="101">
                  <c:v>11</c:v>
                </c:pt>
                <c:pt idx="102">
                  <c:v>12</c:v>
                </c:pt>
                <c:pt idx="103">
                  <c:v>12</c:v>
                </c:pt>
                <c:pt idx="104">
                  <c:v>11</c:v>
                </c:pt>
                <c:pt idx="105">
                  <c:v>10</c:v>
                </c:pt>
                <c:pt idx="106">
                  <c:v>11</c:v>
                </c:pt>
                <c:pt idx="107">
                  <c:v>11</c:v>
                </c:pt>
                <c:pt idx="108">
                  <c:v>10</c:v>
                </c:pt>
                <c:pt idx="109">
                  <c:v>11</c:v>
                </c:pt>
                <c:pt idx="110">
                  <c:v>11</c:v>
                </c:pt>
                <c:pt idx="111">
                  <c:v>10</c:v>
                </c:pt>
                <c:pt idx="112">
                  <c:v>10</c:v>
                </c:pt>
                <c:pt idx="113">
                  <c:v>11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12</c:v>
                </c:pt>
                <c:pt idx="118">
                  <c:v>11</c:v>
                </c:pt>
                <c:pt idx="119">
                  <c:v>10</c:v>
                </c:pt>
                <c:pt idx="120">
                  <c:v>10</c:v>
                </c:pt>
                <c:pt idx="121">
                  <c:v>11</c:v>
                </c:pt>
                <c:pt idx="122">
                  <c:v>12</c:v>
                </c:pt>
                <c:pt idx="123">
                  <c:v>12</c:v>
                </c:pt>
                <c:pt idx="124">
                  <c:v>11</c:v>
                </c:pt>
                <c:pt idx="125">
                  <c:v>11</c:v>
                </c:pt>
                <c:pt idx="126">
                  <c:v>12</c:v>
                </c:pt>
                <c:pt idx="127">
                  <c:v>12</c:v>
                </c:pt>
                <c:pt idx="128">
                  <c:v>11</c:v>
                </c:pt>
                <c:pt idx="129">
                  <c:v>12</c:v>
                </c:pt>
                <c:pt idx="130">
                  <c:v>13</c:v>
                </c:pt>
                <c:pt idx="131">
                  <c:v>12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10</c:v>
                </c:pt>
                <c:pt idx="140">
                  <c:v>9</c:v>
                </c:pt>
                <c:pt idx="141">
                  <c:v>9</c:v>
                </c:pt>
                <c:pt idx="142">
                  <c:v>8</c:v>
                </c:pt>
                <c:pt idx="143">
                  <c:v>9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7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26-4B29-B47C-DA1934CE4CAE}"/>
            </c:ext>
          </c:extLst>
        </c:ser>
        <c:ser>
          <c:idx val="3"/>
          <c:order val="3"/>
          <c:tx>
            <c:strRef>
              <c:f>'graph corona vs cases (18)'!$E$3</c:f>
              <c:strCache>
                <c:ptCount val="1"/>
                <c:pt idx="0">
                  <c:v>Covid: (Maharashtra)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(18)'!$A$4:$A$155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(18)'!$E$4:$E$155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3</c:v>
                </c:pt>
                <c:pt idx="72">
                  <c:v>4</c:v>
                </c:pt>
                <c:pt idx="73">
                  <c:v>3</c:v>
                </c:pt>
                <c:pt idx="74">
                  <c:v>4</c:v>
                </c:pt>
                <c:pt idx="75">
                  <c:v>5</c:v>
                </c:pt>
                <c:pt idx="76">
                  <c:v>6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11</c:v>
                </c:pt>
                <c:pt idx="81">
                  <c:v>11</c:v>
                </c:pt>
                <c:pt idx="82">
                  <c:v>17</c:v>
                </c:pt>
                <c:pt idx="83">
                  <c:v>15</c:v>
                </c:pt>
                <c:pt idx="84">
                  <c:v>13</c:v>
                </c:pt>
                <c:pt idx="85">
                  <c:v>14</c:v>
                </c:pt>
                <c:pt idx="86">
                  <c:v>16</c:v>
                </c:pt>
                <c:pt idx="87">
                  <c:v>17</c:v>
                </c:pt>
                <c:pt idx="88">
                  <c:v>17</c:v>
                </c:pt>
                <c:pt idx="89">
                  <c:v>15</c:v>
                </c:pt>
                <c:pt idx="90">
                  <c:v>15</c:v>
                </c:pt>
                <c:pt idx="91">
                  <c:v>15</c:v>
                </c:pt>
                <c:pt idx="92">
                  <c:v>16</c:v>
                </c:pt>
                <c:pt idx="93">
                  <c:v>15</c:v>
                </c:pt>
                <c:pt idx="94">
                  <c:v>15</c:v>
                </c:pt>
                <c:pt idx="95">
                  <c:v>16</c:v>
                </c:pt>
                <c:pt idx="96">
                  <c:v>17</c:v>
                </c:pt>
                <c:pt idx="97">
                  <c:v>16</c:v>
                </c:pt>
                <c:pt idx="98">
                  <c:v>15</c:v>
                </c:pt>
                <c:pt idx="99">
                  <c:v>16</c:v>
                </c:pt>
                <c:pt idx="100">
                  <c:v>17</c:v>
                </c:pt>
                <c:pt idx="101">
                  <c:v>15</c:v>
                </c:pt>
                <c:pt idx="102">
                  <c:v>16</c:v>
                </c:pt>
                <c:pt idx="103">
                  <c:v>16</c:v>
                </c:pt>
                <c:pt idx="104">
                  <c:v>15</c:v>
                </c:pt>
                <c:pt idx="105">
                  <c:v>15</c:v>
                </c:pt>
                <c:pt idx="106">
                  <c:v>16</c:v>
                </c:pt>
                <c:pt idx="107">
                  <c:v>16</c:v>
                </c:pt>
                <c:pt idx="108">
                  <c:v>14</c:v>
                </c:pt>
                <c:pt idx="109">
                  <c:v>16</c:v>
                </c:pt>
                <c:pt idx="110">
                  <c:v>15</c:v>
                </c:pt>
                <c:pt idx="111">
                  <c:v>14</c:v>
                </c:pt>
                <c:pt idx="112">
                  <c:v>14</c:v>
                </c:pt>
                <c:pt idx="113">
                  <c:v>15</c:v>
                </c:pt>
                <c:pt idx="114">
                  <c:v>13</c:v>
                </c:pt>
                <c:pt idx="115">
                  <c:v>14</c:v>
                </c:pt>
                <c:pt idx="116">
                  <c:v>16</c:v>
                </c:pt>
                <c:pt idx="117">
                  <c:v>16</c:v>
                </c:pt>
                <c:pt idx="118">
                  <c:v>16</c:v>
                </c:pt>
                <c:pt idx="119">
                  <c:v>14</c:v>
                </c:pt>
                <c:pt idx="120">
                  <c:v>14</c:v>
                </c:pt>
                <c:pt idx="121">
                  <c:v>16</c:v>
                </c:pt>
                <c:pt idx="122">
                  <c:v>17</c:v>
                </c:pt>
                <c:pt idx="123">
                  <c:v>18</c:v>
                </c:pt>
                <c:pt idx="124">
                  <c:v>16</c:v>
                </c:pt>
                <c:pt idx="125">
                  <c:v>17</c:v>
                </c:pt>
                <c:pt idx="126">
                  <c:v>17</c:v>
                </c:pt>
                <c:pt idx="127">
                  <c:v>17</c:v>
                </c:pt>
                <c:pt idx="128">
                  <c:v>16</c:v>
                </c:pt>
                <c:pt idx="129">
                  <c:v>18</c:v>
                </c:pt>
                <c:pt idx="130">
                  <c:v>20</c:v>
                </c:pt>
                <c:pt idx="131">
                  <c:v>18</c:v>
                </c:pt>
                <c:pt idx="132">
                  <c:v>16</c:v>
                </c:pt>
                <c:pt idx="133">
                  <c:v>15</c:v>
                </c:pt>
                <c:pt idx="134">
                  <c:v>16</c:v>
                </c:pt>
                <c:pt idx="135">
                  <c:v>16</c:v>
                </c:pt>
                <c:pt idx="136">
                  <c:v>16</c:v>
                </c:pt>
                <c:pt idx="137">
                  <c:v>17</c:v>
                </c:pt>
                <c:pt idx="138">
                  <c:v>17</c:v>
                </c:pt>
                <c:pt idx="139">
                  <c:v>16</c:v>
                </c:pt>
                <c:pt idx="140">
                  <c:v>14</c:v>
                </c:pt>
                <c:pt idx="141">
                  <c:v>14</c:v>
                </c:pt>
                <c:pt idx="142">
                  <c:v>13</c:v>
                </c:pt>
                <c:pt idx="143">
                  <c:v>14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12</c:v>
                </c:pt>
                <c:pt idx="148">
                  <c:v>12</c:v>
                </c:pt>
                <c:pt idx="149">
                  <c:v>13</c:v>
                </c:pt>
                <c:pt idx="150">
                  <c:v>12</c:v>
                </c:pt>
                <c:pt idx="15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526-4B29-B47C-DA1934CE4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437504"/>
        <c:axId val="110439040"/>
      </c:lineChart>
      <c:dateAx>
        <c:axId val="11043750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439040"/>
        <c:crosses val="autoZero"/>
        <c:auto val="1"/>
        <c:lblOffset val="100"/>
        <c:baseTimeUnit val="days"/>
      </c:dateAx>
      <c:valAx>
        <c:axId val="11043904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437504"/>
        <c:crosses val="autoZero"/>
        <c:crossBetween val="between"/>
      </c:valAx>
      <c:valAx>
        <c:axId val="1104531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61CC7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454656"/>
        <c:crosses val="max"/>
        <c:crossBetween val="between"/>
      </c:valAx>
      <c:dateAx>
        <c:axId val="110454656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1045312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vs testing (2)'!$F$3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61CC7"/>
            </a:solidFill>
            <a:ln>
              <a:noFill/>
            </a:ln>
            <a:effectLst/>
          </c:spPr>
          <c:invertIfNegative val="0"/>
          <c:cat>
            <c:numRef>
              <c:f>'graph corona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(2)'!$F$4:$F$155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16008</c:v>
                </c:pt>
                <c:pt idx="96">
                  <c:v>1555</c:v>
                </c:pt>
                <c:pt idx="97">
                  <c:v>3314</c:v>
                </c:pt>
                <c:pt idx="98">
                  <c:v>0</c:v>
                </c:pt>
                <c:pt idx="99">
                  <c:v>0</c:v>
                </c:pt>
                <c:pt idx="100">
                  <c:v>9123</c:v>
                </c:pt>
                <c:pt idx="101">
                  <c:v>1841</c:v>
                </c:pt>
                <c:pt idx="102">
                  <c:v>3827</c:v>
                </c:pt>
                <c:pt idx="103">
                  <c:v>4057</c:v>
                </c:pt>
                <c:pt idx="104">
                  <c:v>1346</c:v>
                </c:pt>
                <c:pt idx="105">
                  <c:v>4071</c:v>
                </c:pt>
                <c:pt idx="106">
                  <c:v>5740</c:v>
                </c:pt>
                <c:pt idx="107">
                  <c:v>4796</c:v>
                </c:pt>
                <c:pt idx="108">
                  <c:v>4488</c:v>
                </c:pt>
                <c:pt idx="109">
                  <c:v>6630</c:v>
                </c:pt>
                <c:pt idx="110">
                  <c:v>4525</c:v>
                </c:pt>
                <c:pt idx="111">
                  <c:v>4517</c:v>
                </c:pt>
                <c:pt idx="112">
                  <c:v>6466</c:v>
                </c:pt>
                <c:pt idx="113">
                  <c:v>6893</c:v>
                </c:pt>
                <c:pt idx="114">
                  <c:v>6013</c:v>
                </c:pt>
                <c:pt idx="115">
                  <c:v>5702</c:v>
                </c:pt>
                <c:pt idx="116">
                  <c:v>7067</c:v>
                </c:pt>
                <c:pt idx="117">
                  <c:v>7168</c:v>
                </c:pt>
                <c:pt idx="118">
                  <c:v>4573</c:v>
                </c:pt>
                <c:pt idx="119">
                  <c:v>8106</c:v>
                </c:pt>
                <c:pt idx="120">
                  <c:v>6968</c:v>
                </c:pt>
                <c:pt idx="121">
                  <c:v>8465</c:v>
                </c:pt>
                <c:pt idx="122">
                  <c:v>6926</c:v>
                </c:pt>
                <c:pt idx="123">
                  <c:v>8669</c:v>
                </c:pt>
                <c:pt idx="124">
                  <c:v>8620</c:v>
                </c:pt>
                <c:pt idx="125">
                  <c:v>6949</c:v>
                </c:pt>
                <c:pt idx="126">
                  <c:v>6423</c:v>
                </c:pt>
                <c:pt idx="127">
                  <c:v>7474</c:v>
                </c:pt>
                <c:pt idx="128">
                  <c:v>11257</c:v>
                </c:pt>
                <c:pt idx="129">
                  <c:v>9697</c:v>
                </c:pt>
                <c:pt idx="130">
                  <c:v>5350</c:v>
                </c:pt>
                <c:pt idx="131">
                  <c:v>3390</c:v>
                </c:pt>
                <c:pt idx="132">
                  <c:v>3370</c:v>
                </c:pt>
                <c:pt idx="133">
                  <c:v>8777</c:v>
                </c:pt>
                <c:pt idx="134">
                  <c:v>9421</c:v>
                </c:pt>
                <c:pt idx="135">
                  <c:v>10416</c:v>
                </c:pt>
                <c:pt idx="136">
                  <c:v>10917</c:v>
                </c:pt>
                <c:pt idx="137">
                  <c:v>12225</c:v>
                </c:pt>
                <c:pt idx="138">
                  <c:v>8397</c:v>
                </c:pt>
                <c:pt idx="139">
                  <c:v>11835</c:v>
                </c:pt>
                <c:pt idx="140">
                  <c:v>13263</c:v>
                </c:pt>
                <c:pt idx="141">
                  <c:v>12386</c:v>
                </c:pt>
                <c:pt idx="142">
                  <c:v>13166</c:v>
                </c:pt>
                <c:pt idx="143">
                  <c:v>15845</c:v>
                </c:pt>
                <c:pt idx="144">
                  <c:v>14538</c:v>
                </c:pt>
                <c:pt idx="145">
                  <c:v>15715</c:v>
                </c:pt>
                <c:pt idx="146">
                  <c:v>11572</c:v>
                </c:pt>
                <c:pt idx="147">
                  <c:v>14263</c:v>
                </c:pt>
                <c:pt idx="148">
                  <c:v>15453</c:v>
                </c:pt>
                <c:pt idx="149">
                  <c:v>14092</c:v>
                </c:pt>
                <c:pt idx="150">
                  <c:v>14096</c:v>
                </c:pt>
                <c:pt idx="151">
                  <c:v>14516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0-4088-8B27-1BA8A8AD7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0757760"/>
        <c:axId val="110756224"/>
      </c:barChart>
      <c:lineChart>
        <c:grouping val="standard"/>
        <c:varyColors val="0"/>
        <c:ser>
          <c:idx val="0"/>
          <c:order val="0"/>
          <c:tx>
            <c:strRef>
              <c:f>'graph corona vs testing (2)'!$B$3</c:f>
              <c:strCache>
                <c:ptCount val="1"/>
                <c:pt idx="0">
                  <c:v>Coronavirus: (Maharashtra)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(2)'!$B$4:$B$155</c:f>
              <c:numCache>
                <c:formatCode>General</c:formatCode>
                <c:ptCount val="1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3</c:v>
                </c:pt>
                <c:pt idx="24">
                  <c:v>4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7</c:v>
                </c:pt>
                <c:pt idx="29">
                  <c:v>10</c:v>
                </c:pt>
                <c:pt idx="30">
                  <c:v>10</c:v>
                </c:pt>
                <c:pt idx="31">
                  <c:v>8</c:v>
                </c:pt>
                <c:pt idx="32">
                  <c:v>8</c:v>
                </c:pt>
                <c:pt idx="33">
                  <c:v>9</c:v>
                </c:pt>
                <c:pt idx="34">
                  <c:v>8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6</c:v>
                </c:pt>
                <c:pt idx="39">
                  <c:v>7</c:v>
                </c:pt>
                <c:pt idx="40">
                  <c:v>6</c:v>
                </c:pt>
                <c:pt idx="41">
                  <c:v>5</c:v>
                </c:pt>
                <c:pt idx="42">
                  <c:v>5</c:v>
                </c:pt>
                <c:pt idx="43">
                  <c:v>7</c:v>
                </c:pt>
                <c:pt idx="44">
                  <c:v>5</c:v>
                </c:pt>
                <c:pt idx="45">
                  <c:v>5</c:v>
                </c:pt>
                <c:pt idx="46">
                  <c:v>4</c:v>
                </c:pt>
                <c:pt idx="47">
                  <c:v>4</c:v>
                </c:pt>
                <c:pt idx="48">
                  <c:v>4</c:v>
                </c:pt>
                <c:pt idx="49">
                  <c:v>3</c:v>
                </c:pt>
                <c:pt idx="50">
                  <c:v>3</c:v>
                </c:pt>
                <c:pt idx="51">
                  <c:v>3</c:v>
                </c:pt>
                <c:pt idx="52">
                  <c:v>3</c:v>
                </c:pt>
                <c:pt idx="53">
                  <c:v>3</c:v>
                </c:pt>
                <c:pt idx="54">
                  <c:v>4</c:v>
                </c:pt>
                <c:pt idx="55">
                  <c:v>4</c:v>
                </c:pt>
                <c:pt idx="56">
                  <c:v>4</c:v>
                </c:pt>
                <c:pt idx="57">
                  <c:v>5</c:v>
                </c:pt>
                <c:pt idx="58">
                  <c:v>7</c:v>
                </c:pt>
                <c:pt idx="59">
                  <c:v>6</c:v>
                </c:pt>
                <c:pt idx="60">
                  <c:v>6</c:v>
                </c:pt>
                <c:pt idx="61">
                  <c:v>11</c:v>
                </c:pt>
                <c:pt idx="62">
                  <c:v>17</c:v>
                </c:pt>
                <c:pt idx="63">
                  <c:v>28</c:v>
                </c:pt>
                <c:pt idx="64">
                  <c:v>28</c:v>
                </c:pt>
                <c:pt idx="65">
                  <c:v>22</c:v>
                </c:pt>
                <c:pt idx="66">
                  <c:v>18</c:v>
                </c:pt>
                <c:pt idx="67">
                  <c:v>16</c:v>
                </c:pt>
                <c:pt idx="68">
                  <c:v>19</c:v>
                </c:pt>
                <c:pt idx="69">
                  <c:v>27</c:v>
                </c:pt>
                <c:pt idx="70">
                  <c:v>40</c:v>
                </c:pt>
                <c:pt idx="71">
                  <c:v>47</c:v>
                </c:pt>
                <c:pt idx="72">
                  <c:v>54</c:v>
                </c:pt>
                <c:pt idx="73">
                  <c:v>49</c:v>
                </c:pt>
                <c:pt idx="74">
                  <c:v>56</c:v>
                </c:pt>
                <c:pt idx="75">
                  <c:v>59</c:v>
                </c:pt>
                <c:pt idx="76">
                  <c:v>60</c:v>
                </c:pt>
                <c:pt idx="77">
                  <c:v>56</c:v>
                </c:pt>
                <c:pt idx="78">
                  <c:v>84</c:v>
                </c:pt>
                <c:pt idx="79">
                  <c:v>71</c:v>
                </c:pt>
                <c:pt idx="80">
                  <c:v>80</c:v>
                </c:pt>
                <c:pt idx="81">
                  <c:v>89</c:v>
                </c:pt>
                <c:pt idx="82">
                  <c:v>96</c:v>
                </c:pt>
                <c:pt idx="83">
                  <c:v>90</c:v>
                </c:pt>
                <c:pt idx="84">
                  <c:v>96</c:v>
                </c:pt>
                <c:pt idx="85">
                  <c:v>97</c:v>
                </c:pt>
                <c:pt idx="86">
                  <c:v>100</c:v>
                </c:pt>
                <c:pt idx="87">
                  <c:v>98</c:v>
                </c:pt>
                <c:pt idx="88">
                  <c:v>96</c:v>
                </c:pt>
                <c:pt idx="89">
                  <c:v>79</c:v>
                </c:pt>
                <c:pt idx="90">
                  <c:v>75</c:v>
                </c:pt>
                <c:pt idx="91">
                  <c:v>72</c:v>
                </c:pt>
                <c:pt idx="92">
                  <c:v>66</c:v>
                </c:pt>
                <c:pt idx="93">
                  <c:v>84</c:v>
                </c:pt>
                <c:pt idx="94">
                  <c:v>82</c:v>
                </c:pt>
                <c:pt idx="95">
                  <c:v>81</c:v>
                </c:pt>
                <c:pt idx="96">
                  <c:v>61</c:v>
                </c:pt>
                <c:pt idx="97">
                  <c:v>57</c:v>
                </c:pt>
                <c:pt idx="98">
                  <c:v>55</c:v>
                </c:pt>
                <c:pt idx="99">
                  <c:v>55</c:v>
                </c:pt>
                <c:pt idx="100">
                  <c:v>55</c:v>
                </c:pt>
                <c:pt idx="101">
                  <c:v>54</c:v>
                </c:pt>
                <c:pt idx="102">
                  <c:v>57</c:v>
                </c:pt>
                <c:pt idx="103">
                  <c:v>73</c:v>
                </c:pt>
                <c:pt idx="104">
                  <c:v>49</c:v>
                </c:pt>
                <c:pt idx="105">
                  <c:v>63</c:v>
                </c:pt>
                <c:pt idx="106">
                  <c:v>64</c:v>
                </c:pt>
                <c:pt idx="107">
                  <c:v>63</c:v>
                </c:pt>
                <c:pt idx="108">
                  <c:v>67</c:v>
                </c:pt>
                <c:pt idx="109">
                  <c:v>66</c:v>
                </c:pt>
                <c:pt idx="110">
                  <c:v>40</c:v>
                </c:pt>
                <c:pt idx="111">
                  <c:v>40</c:v>
                </c:pt>
                <c:pt idx="112">
                  <c:v>42</c:v>
                </c:pt>
                <c:pt idx="113">
                  <c:v>58</c:v>
                </c:pt>
                <c:pt idx="114">
                  <c:v>56</c:v>
                </c:pt>
                <c:pt idx="115">
                  <c:v>41</c:v>
                </c:pt>
                <c:pt idx="116">
                  <c:v>38</c:v>
                </c:pt>
                <c:pt idx="117">
                  <c:v>37</c:v>
                </c:pt>
                <c:pt idx="118">
                  <c:v>36</c:v>
                </c:pt>
                <c:pt idx="119">
                  <c:v>32</c:v>
                </c:pt>
                <c:pt idx="120">
                  <c:v>28</c:v>
                </c:pt>
                <c:pt idx="121">
                  <c:v>34</c:v>
                </c:pt>
                <c:pt idx="122">
                  <c:v>32</c:v>
                </c:pt>
                <c:pt idx="123">
                  <c:v>34</c:v>
                </c:pt>
                <c:pt idx="124">
                  <c:v>31</c:v>
                </c:pt>
                <c:pt idx="125">
                  <c:v>33</c:v>
                </c:pt>
                <c:pt idx="126">
                  <c:v>34</c:v>
                </c:pt>
                <c:pt idx="127">
                  <c:v>33</c:v>
                </c:pt>
                <c:pt idx="128">
                  <c:v>31</c:v>
                </c:pt>
                <c:pt idx="129">
                  <c:v>31</c:v>
                </c:pt>
                <c:pt idx="130">
                  <c:v>32</c:v>
                </c:pt>
                <c:pt idx="131">
                  <c:v>30</c:v>
                </c:pt>
                <c:pt idx="132">
                  <c:v>28</c:v>
                </c:pt>
                <c:pt idx="133">
                  <c:v>26</c:v>
                </c:pt>
                <c:pt idx="134">
                  <c:v>27</c:v>
                </c:pt>
                <c:pt idx="135">
                  <c:v>27</c:v>
                </c:pt>
                <c:pt idx="136">
                  <c:v>29</c:v>
                </c:pt>
                <c:pt idx="137">
                  <c:v>30</c:v>
                </c:pt>
                <c:pt idx="138">
                  <c:v>27</c:v>
                </c:pt>
                <c:pt idx="139">
                  <c:v>24</c:v>
                </c:pt>
                <c:pt idx="140">
                  <c:v>19</c:v>
                </c:pt>
                <c:pt idx="141">
                  <c:v>19</c:v>
                </c:pt>
                <c:pt idx="142">
                  <c:v>19</c:v>
                </c:pt>
                <c:pt idx="143">
                  <c:v>19</c:v>
                </c:pt>
                <c:pt idx="144">
                  <c:v>20</c:v>
                </c:pt>
                <c:pt idx="145">
                  <c:v>20</c:v>
                </c:pt>
                <c:pt idx="146">
                  <c:v>19</c:v>
                </c:pt>
                <c:pt idx="147">
                  <c:v>18</c:v>
                </c:pt>
                <c:pt idx="148">
                  <c:v>19</c:v>
                </c:pt>
                <c:pt idx="149">
                  <c:v>19</c:v>
                </c:pt>
                <c:pt idx="150">
                  <c:v>19</c:v>
                </c:pt>
                <c:pt idx="15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70-4088-8B27-1BA8A8AD7C1C}"/>
            </c:ext>
          </c:extLst>
        </c:ser>
        <c:ser>
          <c:idx val="1"/>
          <c:order val="1"/>
          <c:tx>
            <c:strRef>
              <c:f>'graph corona vs testing (2)'!$C$3</c:f>
              <c:strCache>
                <c:ptCount val="1"/>
                <c:pt idx="0">
                  <c:v>Corona: (Maharashtra)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(2)'!$C$4:$C$155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2</c:v>
                </c:pt>
                <c:pt idx="39">
                  <c:v>3</c:v>
                </c:pt>
                <c:pt idx="40">
                  <c:v>3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4</c:v>
                </c:pt>
                <c:pt idx="62">
                  <c:v>7</c:v>
                </c:pt>
                <c:pt idx="63">
                  <c:v>11</c:v>
                </c:pt>
                <c:pt idx="64">
                  <c:v>12</c:v>
                </c:pt>
                <c:pt idx="65">
                  <c:v>10</c:v>
                </c:pt>
                <c:pt idx="66">
                  <c:v>7</c:v>
                </c:pt>
                <c:pt idx="67">
                  <c:v>6</c:v>
                </c:pt>
                <c:pt idx="68">
                  <c:v>8</c:v>
                </c:pt>
                <c:pt idx="69">
                  <c:v>13</c:v>
                </c:pt>
                <c:pt idx="70">
                  <c:v>19</c:v>
                </c:pt>
                <c:pt idx="71">
                  <c:v>23</c:v>
                </c:pt>
                <c:pt idx="72">
                  <c:v>27</c:v>
                </c:pt>
                <c:pt idx="73">
                  <c:v>25</c:v>
                </c:pt>
                <c:pt idx="74">
                  <c:v>29</c:v>
                </c:pt>
                <c:pt idx="75">
                  <c:v>32</c:v>
                </c:pt>
                <c:pt idx="76">
                  <c:v>35</c:v>
                </c:pt>
                <c:pt idx="77">
                  <c:v>32</c:v>
                </c:pt>
                <c:pt idx="78">
                  <c:v>39</c:v>
                </c:pt>
                <c:pt idx="79">
                  <c:v>45</c:v>
                </c:pt>
                <c:pt idx="80">
                  <c:v>50</c:v>
                </c:pt>
                <c:pt idx="81">
                  <c:v>55</c:v>
                </c:pt>
                <c:pt idx="82">
                  <c:v>62</c:v>
                </c:pt>
                <c:pt idx="83">
                  <c:v>57</c:v>
                </c:pt>
                <c:pt idx="84">
                  <c:v>54</c:v>
                </c:pt>
                <c:pt idx="85">
                  <c:v>50</c:v>
                </c:pt>
                <c:pt idx="86">
                  <c:v>54</c:v>
                </c:pt>
                <c:pt idx="87">
                  <c:v>55</c:v>
                </c:pt>
                <c:pt idx="88">
                  <c:v>52</c:v>
                </c:pt>
                <c:pt idx="89">
                  <c:v>40</c:v>
                </c:pt>
                <c:pt idx="90">
                  <c:v>39</c:v>
                </c:pt>
                <c:pt idx="91">
                  <c:v>37</c:v>
                </c:pt>
                <c:pt idx="92">
                  <c:v>36</c:v>
                </c:pt>
                <c:pt idx="93">
                  <c:v>33</c:v>
                </c:pt>
                <c:pt idx="94">
                  <c:v>34</c:v>
                </c:pt>
                <c:pt idx="95">
                  <c:v>35</c:v>
                </c:pt>
                <c:pt idx="96">
                  <c:v>35</c:v>
                </c:pt>
                <c:pt idx="97">
                  <c:v>32</c:v>
                </c:pt>
                <c:pt idx="98">
                  <c:v>30</c:v>
                </c:pt>
                <c:pt idx="99">
                  <c:v>29</c:v>
                </c:pt>
                <c:pt idx="100">
                  <c:v>31</c:v>
                </c:pt>
                <c:pt idx="101">
                  <c:v>29</c:v>
                </c:pt>
                <c:pt idx="102">
                  <c:v>30</c:v>
                </c:pt>
                <c:pt idx="103">
                  <c:v>26</c:v>
                </c:pt>
                <c:pt idx="104">
                  <c:v>26</c:v>
                </c:pt>
                <c:pt idx="105">
                  <c:v>24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29</c:v>
                </c:pt>
                <c:pt idx="110">
                  <c:v>24</c:v>
                </c:pt>
                <c:pt idx="111">
                  <c:v>24</c:v>
                </c:pt>
                <c:pt idx="112">
                  <c:v>25</c:v>
                </c:pt>
                <c:pt idx="113">
                  <c:v>24</c:v>
                </c:pt>
                <c:pt idx="114">
                  <c:v>24</c:v>
                </c:pt>
                <c:pt idx="115">
                  <c:v>25</c:v>
                </c:pt>
                <c:pt idx="116">
                  <c:v>25</c:v>
                </c:pt>
                <c:pt idx="117">
                  <c:v>24</c:v>
                </c:pt>
                <c:pt idx="118">
                  <c:v>23</c:v>
                </c:pt>
                <c:pt idx="119">
                  <c:v>20</c:v>
                </c:pt>
                <c:pt idx="120">
                  <c:v>19</c:v>
                </c:pt>
                <c:pt idx="121">
                  <c:v>24</c:v>
                </c:pt>
                <c:pt idx="122">
                  <c:v>23</c:v>
                </c:pt>
                <c:pt idx="123">
                  <c:v>23</c:v>
                </c:pt>
                <c:pt idx="124">
                  <c:v>20</c:v>
                </c:pt>
                <c:pt idx="125">
                  <c:v>21</c:v>
                </c:pt>
                <c:pt idx="126">
                  <c:v>22</c:v>
                </c:pt>
                <c:pt idx="127">
                  <c:v>21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19</c:v>
                </c:pt>
                <c:pt idx="132">
                  <c:v>17</c:v>
                </c:pt>
                <c:pt idx="133">
                  <c:v>16</c:v>
                </c:pt>
                <c:pt idx="134">
                  <c:v>17</c:v>
                </c:pt>
                <c:pt idx="135">
                  <c:v>17</c:v>
                </c:pt>
                <c:pt idx="136">
                  <c:v>18</c:v>
                </c:pt>
                <c:pt idx="137">
                  <c:v>20</c:v>
                </c:pt>
                <c:pt idx="138">
                  <c:v>19</c:v>
                </c:pt>
                <c:pt idx="139">
                  <c:v>20</c:v>
                </c:pt>
                <c:pt idx="140">
                  <c:v>17</c:v>
                </c:pt>
                <c:pt idx="141">
                  <c:v>16</c:v>
                </c:pt>
                <c:pt idx="142">
                  <c:v>17</c:v>
                </c:pt>
                <c:pt idx="143">
                  <c:v>16</c:v>
                </c:pt>
                <c:pt idx="144">
                  <c:v>17</c:v>
                </c:pt>
                <c:pt idx="145">
                  <c:v>16</c:v>
                </c:pt>
                <c:pt idx="146">
                  <c:v>16</c:v>
                </c:pt>
                <c:pt idx="147">
                  <c:v>14</c:v>
                </c:pt>
                <c:pt idx="148">
                  <c:v>14</c:v>
                </c:pt>
                <c:pt idx="149">
                  <c:v>15</c:v>
                </c:pt>
                <c:pt idx="150">
                  <c:v>14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70-4088-8B27-1BA8A8AD7C1C}"/>
            </c:ext>
          </c:extLst>
        </c:ser>
        <c:ser>
          <c:idx val="2"/>
          <c:order val="2"/>
          <c:tx>
            <c:strRef>
              <c:f>'graph corona vs testing (2)'!$D$3</c:f>
              <c:strCache>
                <c:ptCount val="1"/>
                <c:pt idx="0">
                  <c:v>Covid 19: (Maharashtra)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(2)'!$D$4:$D$155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3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4</c:v>
                </c:pt>
                <c:pt idx="77">
                  <c:v>4</c:v>
                </c:pt>
                <c:pt idx="78">
                  <c:v>5</c:v>
                </c:pt>
                <c:pt idx="79">
                  <c:v>6</c:v>
                </c:pt>
                <c:pt idx="80">
                  <c:v>8</c:v>
                </c:pt>
                <c:pt idx="81">
                  <c:v>8</c:v>
                </c:pt>
                <c:pt idx="82">
                  <c:v>12</c:v>
                </c:pt>
                <c:pt idx="83">
                  <c:v>10</c:v>
                </c:pt>
                <c:pt idx="84">
                  <c:v>8</c:v>
                </c:pt>
                <c:pt idx="85">
                  <c:v>10</c:v>
                </c:pt>
                <c:pt idx="86">
                  <c:v>12</c:v>
                </c:pt>
                <c:pt idx="87">
                  <c:v>12</c:v>
                </c:pt>
                <c:pt idx="88">
                  <c:v>12</c:v>
                </c:pt>
                <c:pt idx="89">
                  <c:v>11</c:v>
                </c:pt>
                <c:pt idx="90">
                  <c:v>11</c:v>
                </c:pt>
                <c:pt idx="91">
                  <c:v>11</c:v>
                </c:pt>
                <c:pt idx="92">
                  <c:v>12</c:v>
                </c:pt>
                <c:pt idx="93">
                  <c:v>11</c:v>
                </c:pt>
                <c:pt idx="94">
                  <c:v>12</c:v>
                </c:pt>
                <c:pt idx="95">
                  <c:v>12</c:v>
                </c:pt>
                <c:pt idx="96">
                  <c:v>13</c:v>
                </c:pt>
                <c:pt idx="97">
                  <c:v>12</c:v>
                </c:pt>
                <c:pt idx="98">
                  <c:v>11</c:v>
                </c:pt>
                <c:pt idx="99">
                  <c:v>11</c:v>
                </c:pt>
                <c:pt idx="100">
                  <c:v>13</c:v>
                </c:pt>
                <c:pt idx="101">
                  <c:v>11</c:v>
                </c:pt>
                <c:pt idx="102">
                  <c:v>12</c:v>
                </c:pt>
                <c:pt idx="103">
                  <c:v>12</c:v>
                </c:pt>
                <c:pt idx="104">
                  <c:v>11</c:v>
                </c:pt>
                <c:pt idx="105">
                  <c:v>10</c:v>
                </c:pt>
                <c:pt idx="106">
                  <c:v>11</c:v>
                </c:pt>
                <c:pt idx="107">
                  <c:v>11</c:v>
                </c:pt>
                <c:pt idx="108">
                  <c:v>10</c:v>
                </c:pt>
                <c:pt idx="109">
                  <c:v>11</c:v>
                </c:pt>
                <c:pt idx="110">
                  <c:v>11</c:v>
                </c:pt>
                <c:pt idx="111">
                  <c:v>10</c:v>
                </c:pt>
                <c:pt idx="112">
                  <c:v>10</c:v>
                </c:pt>
                <c:pt idx="113">
                  <c:v>11</c:v>
                </c:pt>
                <c:pt idx="114">
                  <c:v>10</c:v>
                </c:pt>
                <c:pt idx="115">
                  <c:v>10</c:v>
                </c:pt>
                <c:pt idx="116">
                  <c:v>10</c:v>
                </c:pt>
                <c:pt idx="117">
                  <c:v>12</c:v>
                </c:pt>
                <c:pt idx="118">
                  <c:v>11</c:v>
                </c:pt>
                <c:pt idx="119">
                  <c:v>10</c:v>
                </c:pt>
                <c:pt idx="120">
                  <c:v>10</c:v>
                </c:pt>
                <c:pt idx="121">
                  <c:v>11</c:v>
                </c:pt>
                <c:pt idx="122">
                  <c:v>12</c:v>
                </c:pt>
                <c:pt idx="123">
                  <c:v>12</c:v>
                </c:pt>
                <c:pt idx="124">
                  <c:v>11</c:v>
                </c:pt>
                <c:pt idx="125">
                  <c:v>11</c:v>
                </c:pt>
                <c:pt idx="126">
                  <c:v>12</c:v>
                </c:pt>
                <c:pt idx="127">
                  <c:v>12</c:v>
                </c:pt>
                <c:pt idx="128">
                  <c:v>11</c:v>
                </c:pt>
                <c:pt idx="129">
                  <c:v>12</c:v>
                </c:pt>
                <c:pt idx="130">
                  <c:v>13</c:v>
                </c:pt>
                <c:pt idx="131">
                  <c:v>12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11</c:v>
                </c:pt>
                <c:pt idx="137">
                  <c:v>11</c:v>
                </c:pt>
                <c:pt idx="138">
                  <c:v>11</c:v>
                </c:pt>
                <c:pt idx="139">
                  <c:v>10</c:v>
                </c:pt>
                <c:pt idx="140">
                  <c:v>9</c:v>
                </c:pt>
                <c:pt idx="141">
                  <c:v>9</c:v>
                </c:pt>
                <c:pt idx="142">
                  <c:v>8</c:v>
                </c:pt>
                <c:pt idx="143">
                  <c:v>9</c:v>
                </c:pt>
                <c:pt idx="144">
                  <c:v>8</c:v>
                </c:pt>
                <c:pt idx="145">
                  <c:v>8</c:v>
                </c:pt>
                <c:pt idx="146">
                  <c:v>8</c:v>
                </c:pt>
                <c:pt idx="147">
                  <c:v>7</c:v>
                </c:pt>
                <c:pt idx="148">
                  <c:v>8</c:v>
                </c:pt>
                <c:pt idx="149">
                  <c:v>8</c:v>
                </c:pt>
                <c:pt idx="150">
                  <c:v>8</c:v>
                </c:pt>
                <c:pt idx="1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70-4088-8B27-1BA8A8AD7C1C}"/>
            </c:ext>
          </c:extLst>
        </c:ser>
        <c:ser>
          <c:idx val="3"/>
          <c:order val="3"/>
          <c:tx>
            <c:strRef>
              <c:f>'graph corona vs testing (2)'!$E$3</c:f>
              <c:strCache>
                <c:ptCount val="1"/>
                <c:pt idx="0">
                  <c:v>Covid: (Maharashtra)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(2)'!$E$4:$E$155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3</c:v>
                </c:pt>
                <c:pt idx="72">
                  <c:v>4</c:v>
                </c:pt>
                <c:pt idx="73">
                  <c:v>3</c:v>
                </c:pt>
                <c:pt idx="74">
                  <c:v>4</c:v>
                </c:pt>
                <c:pt idx="75">
                  <c:v>5</c:v>
                </c:pt>
                <c:pt idx="76">
                  <c:v>6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11</c:v>
                </c:pt>
                <c:pt idx="81">
                  <c:v>11</c:v>
                </c:pt>
                <c:pt idx="82">
                  <c:v>17</c:v>
                </c:pt>
                <c:pt idx="83">
                  <c:v>15</c:v>
                </c:pt>
                <c:pt idx="84">
                  <c:v>13</c:v>
                </c:pt>
                <c:pt idx="85">
                  <c:v>14</c:v>
                </c:pt>
                <c:pt idx="86">
                  <c:v>16</c:v>
                </c:pt>
                <c:pt idx="87">
                  <c:v>17</c:v>
                </c:pt>
                <c:pt idx="88">
                  <c:v>17</c:v>
                </c:pt>
                <c:pt idx="89">
                  <c:v>15</c:v>
                </c:pt>
                <c:pt idx="90">
                  <c:v>15</c:v>
                </c:pt>
                <c:pt idx="91">
                  <c:v>15</c:v>
                </c:pt>
                <c:pt idx="92">
                  <c:v>16</c:v>
                </c:pt>
                <c:pt idx="93">
                  <c:v>15</c:v>
                </c:pt>
                <c:pt idx="94">
                  <c:v>15</c:v>
                </c:pt>
                <c:pt idx="95">
                  <c:v>16</c:v>
                </c:pt>
                <c:pt idx="96">
                  <c:v>17</c:v>
                </c:pt>
                <c:pt idx="97">
                  <c:v>16</c:v>
                </c:pt>
                <c:pt idx="98">
                  <c:v>15</c:v>
                </c:pt>
                <c:pt idx="99">
                  <c:v>16</c:v>
                </c:pt>
                <c:pt idx="100">
                  <c:v>17</c:v>
                </c:pt>
                <c:pt idx="101">
                  <c:v>15</c:v>
                </c:pt>
                <c:pt idx="102">
                  <c:v>16</c:v>
                </c:pt>
                <c:pt idx="103">
                  <c:v>16</c:v>
                </c:pt>
                <c:pt idx="104">
                  <c:v>15</c:v>
                </c:pt>
                <c:pt idx="105">
                  <c:v>15</c:v>
                </c:pt>
                <c:pt idx="106">
                  <c:v>16</c:v>
                </c:pt>
                <c:pt idx="107">
                  <c:v>16</c:v>
                </c:pt>
                <c:pt idx="108">
                  <c:v>14</c:v>
                </c:pt>
                <c:pt idx="109">
                  <c:v>16</c:v>
                </c:pt>
                <c:pt idx="110">
                  <c:v>15</c:v>
                </c:pt>
                <c:pt idx="111">
                  <c:v>14</c:v>
                </c:pt>
                <c:pt idx="112">
                  <c:v>14</c:v>
                </c:pt>
                <c:pt idx="113">
                  <c:v>15</c:v>
                </c:pt>
                <c:pt idx="114">
                  <c:v>13</c:v>
                </c:pt>
                <c:pt idx="115">
                  <c:v>14</c:v>
                </c:pt>
                <c:pt idx="116">
                  <c:v>16</c:v>
                </c:pt>
                <c:pt idx="117">
                  <c:v>16</c:v>
                </c:pt>
                <c:pt idx="118">
                  <c:v>16</c:v>
                </c:pt>
                <c:pt idx="119">
                  <c:v>14</c:v>
                </c:pt>
                <c:pt idx="120">
                  <c:v>14</c:v>
                </c:pt>
                <c:pt idx="121">
                  <c:v>16</c:v>
                </c:pt>
                <c:pt idx="122">
                  <c:v>17</c:v>
                </c:pt>
                <c:pt idx="123">
                  <c:v>18</c:v>
                </c:pt>
                <c:pt idx="124">
                  <c:v>16</c:v>
                </c:pt>
                <c:pt idx="125">
                  <c:v>17</c:v>
                </c:pt>
                <c:pt idx="126">
                  <c:v>17</c:v>
                </c:pt>
                <c:pt idx="127">
                  <c:v>17</c:v>
                </c:pt>
                <c:pt idx="128">
                  <c:v>16</c:v>
                </c:pt>
                <c:pt idx="129">
                  <c:v>18</c:v>
                </c:pt>
                <c:pt idx="130">
                  <c:v>20</c:v>
                </c:pt>
                <c:pt idx="131">
                  <c:v>18</c:v>
                </c:pt>
                <c:pt idx="132">
                  <c:v>16</c:v>
                </c:pt>
                <c:pt idx="133">
                  <c:v>15</c:v>
                </c:pt>
                <c:pt idx="134">
                  <c:v>16</c:v>
                </c:pt>
                <c:pt idx="135">
                  <c:v>16</c:v>
                </c:pt>
                <c:pt idx="136">
                  <c:v>16</c:v>
                </c:pt>
                <c:pt idx="137">
                  <c:v>17</c:v>
                </c:pt>
                <c:pt idx="138">
                  <c:v>17</c:v>
                </c:pt>
                <c:pt idx="139">
                  <c:v>16</c:v>
                </c:pt>
                <c:pt idx="140">
                  <c:v>14</c:v>
                </c:pt>
                <c:pt idx="141">
                  <c:v>14</c:v>
                </c:pt>
                <c:pt idx="142">
                  <c:v>13</c:v>
                </c:pt>
                <c:pt idx="143">
                  <c:v>14</c:v>
                </c:pt>
                <c:pt idx="144">
                  <c:v>13</c:v>
                </c:pt>
                <c:pt idx="145">
                  <c:v>13</c:v>
                </c:pt>
                <c:pt idx="146">
                  <c:v>13</c:v>
                </c:pt>
                <c:pt idx="147">
                  <c:v>12</c:v>
                </c:pt>
                <c:pt idx="148">
                  <c:v>12</c:v>
                </c:pt>
                <c:pt idx="149">
                  <c:v>13</c:v>
                </c:pt>
                <c:pt idx="150">
                  <c:v>12</c:v>
                </c:pt>
                <c:pt idx="15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70-4088-8B27-1BA8A8AD7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072384"/>
        <c:axId val="111073920"/>
      </c:lineChart>
      <c:dateAx>
        <c:axId val="11107238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073920"/>
        <c:crosses val="autoZero"/>
        <c:auto val="1"/>
        <c:lblOffset val="100"/>
        <c:baseTimeUnit val="days"/>
      </c:dateAx>
      <c:valAx>
        <c:axId val="11107392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072384"/>
        <c:crosses val="autoZero"/>
        <c:crossBetween val="between"/>
      </c:valAx>
      <c:valAx>
        <c:axId val="11075622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61CC7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757760"/>
        <c:crosses val="max"/>
        <c:crossBetween val="between"/>
      </c:valAx>
      <c:dateAx>
        <c:axId val="110757760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1075622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(27)'!$N$10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(27)'!$N$11:$N$25</c:f>
              <c:numCache>
                <c:formatCode>General</c:formatCode>
                <c:ptCount val="15"/>
                <c:pt idx="0">
                  <c:v>0.159224841220858</c:v>
                </c:pt>
                <c:pt idx="1">
                  <c:v>0.17955689606269654</c:v>
                </c:pt>
                <c:pt idx="2">
                  <c:v>0.17990305458518541</c:v>
                </c:pt>
                <c:pt idx="3">
                  <c:v>0.13322055339029565</c:v>
                </c:pt>
                <c:pt idx="4">
                  <c:v>0.13194789102627175</c:v>
                </c:pt>
                <c:pt idx="5">
                  <c:v>0.12643507736138301</c:v>
                </c:pt>
                <c:pt idx="6">
                  <c:v>0.11801917395956181</c:v>
                </c:pt>
                <c:pt idx="7">
                  <c:v>0.14694850151925684</c:v>
                </c:pt>
                <c:pt idx="8">
                  <c:v>0.1591761171539216</c:v>
                </c:pt>
                <c:pt idx="9">
                  <c:v>0.17163491353111088</c:v>
                </c:pt>
                <c:pt idx="10">
                  <c:v>0.18110300586992031</c:v>
                </c:pt>
                <c:pt idx="11">
                  <c:v>0.21307538104671192</c:v>
                </c:pt>
                <c:pt idx="12">
                  <c:v>0.21430528189171713</c:v>
                </c:pt>
                <c:pt idx="13">
                  <c:v>0.21978588379125966</c:v>
                </c:pt>
                <c:pt idx="14">
                  <c:v>0.21723548205298118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4E-49F4-9B1C-23780DF6CCBA}"/>
            </c:ext>
          </c:extLst>
        </c:ser>
        <c:ser>
          <c:idx val="1"/>
          <c:order val="1"/>
          <c:tx>
            <c:strRef>
              <c:f>'multiTimeline (27)'!$O$10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(27)'!$O$11:$O$25</c:f>
              <c:numCache>
                <c:formatCode>General</c:formatCode>
                <c:ptCount val="15"/>
                <c:pt idx="0">
                  <c:v>0.14240982009111791</c:v>
                </c:pt>
                <c:pt idx="1">
                  <c:v>0.16131300906793364</c:v>
                </c:pt>
                <c:pt idx="2">
                  <c:v>0.14794688455371838</c:v>
                </c:pt>
                <c:pt idx="3">
                  <c:v>0.1052952257677072</c:v>
                </c:pt>
                <c:pt idx="4">
                  <c:v>8.8047762058977228E-2</c:v>
                </c:pt>
                <c:pt idx="5">
                  <c:v>0.10369762572651019</c:v>
                </c:pt>
                <c:pt idx="6">
                  <c:v>9.8530211887498081E-2</c:v>
                </c:pt>
                <c:pt idx="7">
                  <c:v>8.0432684308783434E-2</c:v>
                </c:pt>
                <c:pt idx="8">
                  <c:v>0.12608965611961412</c:v>
                </c:pt>
                <c:pt idx="9">
                  <c:v>0.13229142569509494</c:v>
                </c:pt>
                <c:pt idx="10">
                  <c:v>0.1363461237431938</c:v>
                </c:pt>
                <c:pt idx="11">
                  <c:v>0.15825896733076292</c:v>
                </c:pt>
                <c:pt idx="12">
                  <c:v>0.17683129563022301</c:v>
                </c:pt>
                <c:pt idx="13">
                  <c:v>0.19445477129652916</c:v>
                </c:pt>
                <c:pt idx="14">
                  <c:v>0.21186576116549374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4E-49F4-9B1C-23780DF6CCBA}"/>
            </c:ext>
          </c:extLst>
        </c:ser>
        <c:ser>
          <c:idx val="2"/>
          <c:order val="2"/>
          <c:tx>
            <c:strRef>
              <c:f>'multiTimeline (27)'!$P$10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(27)'!$P$11:$P$25</c:f>
              <c:numCache>
                <c:formatCode>General</c:formatCode>
                <c:ptCount val="15"/>
                <c:pt idx="0">
                  <c:v>0.30736797919577058</c:v>
                </c:pt>
                <c:pt idx="1">
                  <c:v>0.27237507649411674</c:v>
                </c:pt>
                <c:pt idx="2">
                  <c:v>0.30621192389564983</c:v>
                </c:pt>
                <c:pt idx="3">
                  <c:v>0.24305236146469697</c:v>
                </c:pt>
                <c:pt idx="4">
                  <c:v>0.23241448179278146</c:v>
                </c:pt>
                <c:pt idx="5">
                  <c:v>0.21568095902201254</c:v>
                </c:pt>
                <c:pt idx="6">
                  <c:v>0.19627282204489443</c:v>
                </c:pt>
                <c:pt idx="7">
                  <c:v>0.2046988057392661</c:v>
                </c:pt>
                <c:pt idx="8">
                  <c:v>0.19143508640127199</c:v>
                </c:pt>
                <c:pt idx="9">
                  <c:v>0.23654690633857073</c:v>
                </c:pt>
                <c:pt idx="10">
                  <c:v>0.22688925564524759</c:v>
                </c:pt>
                <c:pt idx="11">
                  <c:v>0.18279529884768619</c:v>
                </c:pt>
                <c:pt idx="12">
                  <c:v>0.24431440254103029</c:v>
                </c:pt>
                <c:pt idx="13">
                  <c:v>0.239043214549824</c:v>
                </c:pt>
                <c:pt idx="14">
                  <c:v>0.21964044539572608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4E-49F4-9B1C-23780DF6CCBA}"/>
            </c:ext>
          </c:extLst>
        </c:ser>
        <c:ser>
          <c:idx val="3"/>
          <c:order val="3"/>
          <c:tx>
            <c:strRef>
              <c:f>'multiTimeline (27)'!$Q$10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(27)'!$Q$11:$Q$25</c:f>
              <c:numCache>
                <c:formatCode>General</c:formatCode>
                <c:ptCount val="15"/>
                <c:pt idx="0">
                  <c:v>0.32343330549285015</c:v>
                </c:pt>
                <c:pt idx="1">
                  <c:v>0.28205185214832451</c:v>
                </c:pt>
                <c:pt idx="2">
                  <c:v>0.32316769198093087</c:v>
                </c:pt>
                <c:pt idx="3">
                  <c:v>0.24779967196208075</c:v>
                </c:pt>
                <c:pt idx="4">
                  <c:v>0.22821903734211982</c:v>
                </c:pt>
                <c:pt idx="5">
                  <c:v>0.21598446910441663</c:v>
                </c:pt>
                <c:pt idx="6">
                  <c:v>0.19853265435861486</c:v>
                </c:pt>
                <c:pt idx="7">
                  <c:v>0.21326986895133854</c:v>
                </c:pt>
                <c:pt idx="8">
                  <c:v>0.19845255976943976</c:v>
                </c:pt>
                <c:pt idx="9">
                  <c:v>0.25113019239736023</c:v>
                </c:pt>
                <c:pt idx="10">
                  <c:v>0.23470493535305689</c:v>
                </c:pt>
                <c:pt idx="11">
                  <c:v>0.1945726980288954</c:v>
                </c:pt>
                <c:pt idx="12">
                  <c:v>0.25088313954621455</c:v>
                </c:pt>
                <c:pt idx="13">
                  <c:v>0.23843579490215491</c:v>
                </c:pt>
                <c:pt idx="14">
                  <c:v>0.23871000616256471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4E-49F4-9B1C-23780DF6C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1558240"/>
        <c:axId val="511557584"/>
      </c:lineChart>
      <c:catAx>
        <c:axId val="5115582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557584"/>
        <c:crosses val="autoZero"/>
        <c:auto val="1"/>
        <c:lblAlgn val="ctr"/>
        <c:lblOffset val="100"/>
        <c:noMultiLvlLbl val="0"/>
      </c:catAx>
      <c:valAx>
        <c:axId val="51155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558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(27)'!$T$10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(27)'!$T$11:$T$25</c:f>
              <c:numCache>
                <c:formatCode>General</c:formatCode>
                <c:ptCount val="15"/>
                <c:pt idx="0">
                  <c:v>7.3963489100898158E-2</c:v>
                </c:pt>
                <c:pt idx="1">
                  <c:v>0.10824690640408141</c:v>
                </c:pt>
                <c:pt idx="2">
                  <c:v>0.16462670497651843</c:v>
                </c:pt>
                <c:pt idx="3">
                  <c:v>0.16992850771251142</c:v>
                </c:pt>
                <c:pt idx="4">
                  <c:v>0.20459505642861409</c:v>
                </c:pt>
                <c:pt idx="5">
                  <c:v>0.19356320882996222</c:v>
                </c:pt>
                <c:pt idx="6">
                  <c:v>0.18660042015839481</c:v>
                </c:pt>
                <c:pt idx="7">
                  <c:v>0.19979832225907382</c:v>
                </c:pt>
                <c:pt idx="8">
                  <c:v>0.19537253630453782</c:v>
                </c:pt>
                <c:pt idx="9">
                  <c:v>0.20476707949579084</c:v>
                </c:pt>
                <c:pt idx="10">
                  <c:v>0.22451650252377031</c:v>
                </c:pt>
                <c:pt idx="11">
                  <c:v>0.21706567937447149</c:v>
                </c:pt>
                <c:pt idx="12">
                  <c:v>0.22841789405423726</c:v>
                </c:pt>
                <c:pt idx="13">
                  <c:v>0.25316663146731233</c:v>
                </c:pt>
                <c:pt idx="14">
                  <c:v>0.27337303025530024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8-46A9-9B1F-8F7686449387}"/>
            </c:ext>
          </c:extLst>
        </c:ser>
        <c:ser>
          <c:idx val="1"/>
          <c:order val="1"/>
          <c:tx>
            <c:strRef>
              <c:f>'multiTimeline (27)'!$U$10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(27)'!$U$11:$U$25</c:f>
              <c:numCache>
                <c:formatCode>General</c:formatCode>
                <c:ptCount val="15"/>
                <c:pt idx="0">
                  <c:v>3.4413683921556637E-2</c:v>
                </c:pt>
                <c:pt idx="1">
                  <c:v>5.0157902517215761E-2</c:v>
                </c:pt>
                <c:pt idx="2">
                  <c:v>0.1203433771613422</c:v>
                </c:pt>
                <c:pt idx="3">
                  <c:v>0.12543815062307298</c:v>
                </c:pt>
                <c:pt idx="4">
                  <c:v>0.1653976623681285</c:v>
                </c:pt>
                <c:pt idx="5">
                  <c:v>0.16221875346887907</c:v>
                </c:pt>
                <c:pt idx="6">
                  <c:v>0.13639243552239858</c:v>
                </c:pt>
                <c:pt idx="7">
                  <c:v>0.1449972653222833</c:v>
                </c:pt>
                <c:pt idx="8">
                  <c:v>0.16539235989100487</c:v>
                </c:pt>
                <c:pt idx="9">
                  <c:v>0.11491607759418193</c:v>
                </c:pt>
                <c:pt idx="10">
                  <c:v>0.1476965965481096</c:v>
                </c:pt>
                <c:pt idx="11">
                  <c:v>0.13893563527577041</c:v>
                </c:pt>
                <c:pt idx="12">
                  <c:v>0.14354144118719819</c:v>
                </c:pt>
                <c:pt idx="13">
                  <c:v>0.212231266769463</c:v>
                </c:pt>
                <c:pt idx="14">
                  <c:v>0.1901048879725136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8-46A9-9B1F-8F7686449387}"/>
            </c:ext>
          </c:extLst>
        </c:ser>
        <c:ser>
          <c:idx val="2"/>
          <c:order val="2"/>
          <c:tx>
            <c:strRef>
              <c:f>'multiTimeline (27)'!$V$10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(27)'!$V$11:$V$25</c:f>
              <c:numCache>
                <c:formatCode>General</c:formatCode>
                <c:ptCount val="15"/>
                <c:pt idx="0">
                  <c:v>0.20219268561222098</c:v>
                </c:pt>
                <c:pt idx="1">
                  <c:v>0.25151807993504238</c:v>
                </c:pt>
                <c:pt idx="2">
                  <c:v>0.29206405843520239</c:v>
                </c:pt>
                <c:pt idx="3">
                  <c:v>0.34580262188558208</c:v>
                </c:pt>
                <c:pt idx="4">
                  <c:v>0.29609800618111454</c:v>
                </c:pt>
                <c:pt idx="5">
                  <c:v>0.3336300602608665</c:v>
                </c:pt>
                <c:pt idx="6">
                  <c:v>0.30959565845713705</c:v>
                </c:pt>
                <c:pt idx="7">
                  <c:v>0.36612854932112204</c:v>
                </c:pt>
                <c:pt idx="8">
                  <c:v>0.33584168360433569</c:v>
                </c:pt>
                <c:pt idx="9">
                  <c:v>0.29854847011254354</c:v>
                </c:pt>
                <c:pt idx="10">
                  <c:v>0.3462991868985652</c:v>
                </c:pt>
                <c:pt idx="11">
                  <c:v>0.35703951407182827</c:v>
                </c:pt>
                <c:pt idx="12">
                  <c:v>0.38085892049187303</c:v>
                </c:pt>
                <c:pt idx="13">
                  <c:v>0.36252917297741827</c:v>
                </c:pt>
                <c:pt idx="14">
                  <c:v>0.35284589230197771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F8-46A9-9B1F-8F7686449387}"/>
            </c:ext>
          </c:extLst>
        </c:ser>
        <c:ser>
          <c:idx val="3"/>
          <c:order val="3"/>
          <c:tx>
            <c:strRef>
              <c:f>'multiTimeline (27)'!$W$10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(27)'!$W$11:$W$25</c:f>
              <c:numCache>
                <c:formatCode>General</c:formatCode>
                <c:ptCount val="15"/>
                <c:pt idx="0">
                  <c:v>0.2034723108301302</c:v>
                </c:pt>
                <c:pt idx="1">
                  <c:v>0.25764868253688872</c:v>
                </c:pt>
                <c:pt idx="2">
                  <c:v>0.29864868017447649</c:v>
                </c:pt>
                <c:pt idx="3">
                  <c:v>0.34493353904153007</c:v>
                </c:pt>
                <c:pt idx="4">
                  <c:v>0.3106492531317559</c:v>
                </c:pt>
                <c:pt idx="5">
                  <c:v>0.34451143487897562</c:v>
                </c:pt>
                <c:pt idx="6">
                  <c:v>0.30980001416415376</c:v>
                </c:pt>
                <c:pt idx="7">
                  <c:v>0.35810201345218534</c:v>
                </c:pt>
                <c:pt idx="8">
                  <c:v>0.33722678163733799</c:v>
                </c:pt>
                <c:pt idx="9">
                  <c:v>0.2982447722489181</c:v>
                </c:pt>
                <c:pt idx="10">
                  <c:v>0.3411131959840431</c:v>
                </c:pt>
                <c:pt idx="11">
                  <c:v>0.33955037853712317</c:v>
                </c:pt>
                <c:pt idx="12">
                  <c:v>0.36852302192567499</c:v>
                </c:pt>
                <c:pt idx="13">
                  <c:v>0.34769520180472807</c:v>
                </c:pt>
                <c:pt idx="14">
                  <c:v>0.35883241415490102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F8-46A9-9B1F-8F76864493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2240976"/>
        <c:axId val="512241304"/>
      </c:lineChart>
      <c:catAx>
        <c:axId val="5122409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241304"/>
        <c:crosses val="autoZero"/>
        <c:auto val="1"/>
        <c:lblAlgn val="ctr"/>
        <c:lblOffset val="100"/>
        <c:noMultiLvlLbl val="0"/>
      </c:catAx>
      <c:valAx>
        <c:axId val="512241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24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vs cases (5)'!$F$3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61AB2"/>
            </a:solidFill>
            <a:ln>
              <a:noFill/>
            </a:ln>
            <a:effectLst/>
          </c:spPr>
          <c:invertIfNegative val="0"/>
          <c:cat>
            <c:numRef>
              <c:f>'graph corona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(5)'!$F$4:$F$155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6</c:v>
                </c:pt>
                <c:pt idx="106">
                  <c:v>2</c:v>
                </c:pt>
                <c:pt idx="107">
                  <c:v>0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0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5</c:v>
                </c:pt>
                <c:pt idx="147">
                  <c:v>0</c:v>
                </c:pt>
                <c:pt idx="148">
                  <c:v>1</c:v>
                </c:pt>
                <c:pt idx="149">
                  <c:v>6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6-4BB7-8085-6CFD8EAA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2105088"/>
        <c:axId val="62103552"/>
      </c:barChart>
      <c:lineChart>
        <c:grouping val="standard"/>
        <c:varyColors val="0"/>
        <c:ser>
          <c:idx val="0"/>
          <c:order val="0"/>
          <c:tx>
            <c:strRef>
              <c:f>'graph corona vs cases (5)'!$B$3</c:f>
              <c:strCache>
                <c:ptCount val="1"/>
                <c:pt idx="0">
                  <c:v>Coronavirus: (Meghalaya)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(5)'!$B$4:$B$155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5</c:v>
                </c:pt>
                <c:pt idx="27">
                  <c:v>10</c:v>
                </c:pt>
                <c:pt idx="28">
                  <c:v>9</c:v>
                </c:pt>
                <c:pt idx="29">
                  <c:v>13</c:v>
                </c:pt>
                <c:pt idx="30">
                  <c:v>8</c:v>
                </c:pt>
                <c:pt idx="31">
                  <c:v>8</c:v>
                </c:pt>
                <c:pt idx="32">
                  <c:v>11</c:v>
                </c:pt>
                <c:pt idx="33">
                  <c:v>9</c:v>
                </c:pt>
                <c:pt idx="34">
                  <c:v>8</c:v>
                </c:pt>
                <c:pt idx="35">
                  <c:v>7</c:v>
                </c:pt>
                <c:pt idx="36">
                  <c:v>4</c:v>
                </c:pt>
                <c:pt idx="37">
                  <c:v>5</c:v>
                </c:pt>
                <c:pt idx="38">
                  <c:v>4</c:v>
                </c:pt>
                <c:pt idx="39">
                  <c:v>5</c:v>
                </c:pt>
                <c:pt idx="40">
                  <c:v>5</c:v>
                </c:pt>
                <c:pt idx="41">
                  <c:v>4</c:v>
                </c:pt>
                <c:pt idx="42">
                  <c:v>5</c:v>
                </c:pt>
                <c:pt idx="43">
                  <c:v>4</c:v>
                </c:pt>
                <c:pt idx="44">
                  <c:v>6</c:v>
                </c:pt>
                <c:pt idx="45">
                  <c:v>3</c:v>
                </c:pt>
                <c:pt idx="46">
                  <c:v>4</c:v>
                </c:pt>
                <c:pt idx="47">
                  <c:v>2</c:v>
                </c:pt>
                <c:pt idx="48">
                  <c:v>5</c:v>
                </c:pt>
                <c:pt idx="49">
                  <c:v>4</c:v>
                </c:pt>
                <c:pt idx="50">
                  <c:v>4</c:v>
                </c:pt>
                <c:pt idx="51">
                  <c:v>2</c:v>
                </c:pt>
                <c:pt idx="52">
                  <c:v>3</c:v>
                </c:pt>
                <c:pt idx="53">
                  <c:v>2</c:v>
                </c:pt>
                <c:pt idx="54">
                  <c:v>3</c:v>
                </c:pt>
                <c:pt idx="55">
                  <c:v>1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7</c:v>
                </c:pt>
                <c:pt idx="60">
                  <c:v>3</c:v>
                </c:pt>
                <c:pt idx="61">
                  <c:v>6</c:v>
                </c:pt>
                <c:pt idx="62">
                  <c:v>7</c:v>
                </c:pt>
                <c:pt idx="63">
                  <c:v>9</c:v>
                </c:pt>
                <c:pt idx="64">
                  <c:v>6</c:v>
                </c:pt>
                <c:pt idx="65">
                  <c:v>13</c:v>
                </c:pt>
                <c:pt idx="66">
                  <c:v>18</c:v>
                </c:pt>
                <c:pt idx="67">
                  <c:v>15</c:v>
                </c:pt>
                <c:pt idx="68">
                  <c:v>24</c:v>
                </c:pt>
                <c:pt idx="69">
                  <c:v>12</c:v>
                </c:pt>
                <c:pt idx="70">
                  <c:v>12</c:v>
                </c:pt>
                <c:pt idx="71">
                  <c:v>18</c:v>
                </c:pt>
                <c:pt idx="72">
                  <c:v>22</c:v>
                </c:pt>
                <c:pt idx="73">
                  <c:v>17</c:v>
                </c:pt>
                <c:pt idx="74">
                  <c:v>25</c:v>
                </c:pt>
                <c:pt idx="75">
                  <c:v>43</c:v>
                </c:pt>
                <c:pt idx="76">
                  <c:v>39</c:v>
                </c:pt>
                <c:pt idx="77">
                  <c:v>38</c:v>
                </c:pt>
                <c:pt idx="78">
                  <c:v>63</c:v>
                </c:pt>
                <c:pt idx="79">
                  <c:v>55</c:v>
                </c:pt>
                <c:pt idx="80">
                  <c:v>76</c:v>
                </c:pt>
                <c:pt idx="81">
                  <c:v>74</c:v>
                </c:pt>
                <c:pt idx="82">
                  <c:v>73</c:v>
                </c:pt>
                <c:pt idx="83">
                  <c:v>78</c:v>
                </c:pt>
                <c:pt idx="84">
                  <c:v>91</c:v>
                </c:pt>
                <c:pt idx="85">
                  <c:v>79</c:v>
                </c:pt>
                <c:pt idx="86">
                  <c:v>100</c:v>
                </c:pt>
                <c:pt idx="87">
                  <c:v>91</c:v>
                </c:pt>
                <c:pt idx="88">
                  <c:v>87</c:v>
                </c:pt>
                <c:pt idx="89">
                  <c:v>84</c:v>
                </c:pt>
                <c:pt idx="90">
                  <c:v>84</c:v>
                </c:pt>
                <c:pt idx="91">
                  <c:v>82</c:v>
                </c:pt>
                <c:pt idx="92">
                  <c:v>86</c:v>
                </c:pt>
                <c:pt idx="93">
                  <c:v>84</c:v>
                </c:pt>
                <c:pt idx="94">
                  <c:v>80</c:v>
                </c:pt>
                <c:pt idx="95">
                  <c:v>74</c:v>
                </c:pt>
                <c:pt idx="96">
                  <c:v>67</c:v>
                </c:pt>
                <c:pt idx="97">
                  <c:v>68</c:v>
                </c:pt>
                <c:pt idx="98">
                  <c:v>65</c:v>
                </c:pt>
                <c:pt idx="99">
                  <c:v>63</c:v>
                </c:pt>
                <c:pt idx="100">
                  <c:v>56</c:v>
                </c:pt>
                <c:pt idx="101">
                  <c:v>67</c:v>
                </c:pt>
                <c:pt idx="102">
                  <c:v>59</c:v>
                </c:pt>
                <c:pt idx="103">
                  <c:v>88</c:v>
                </c:pt>
                <c:pt idx="104">
                  <c:v>87</c:v>
                </c:pt>
                <c:pt idx="105">
                  <c:v>83</c:v>
                </c:pt>
                <c:pt idx="106">
                  <c:v>75</c:v>
                </c:pt>
                <c:pt idx="107">
                  <c:v>65</c:v>
                </c:pt>
                <c:pt idx="108">
                  <c:v>64</c:v>
                </c:pt>
                <c:pt idx="109">
                  <c:v>55</c:v>
                </c:pt>
                <c:pt idx="110">
                  <c:v>56</c:v>
                </c:pt>
                <c:pt idx="111">
                  <c:v>47</c:v>
                </c:pt>
                <c:pt idx="112">
                  <c:v>40</c:v>
                </c:pt>
                <c:pt idx="113">
                  <c:v>46</c:v>
                </c:pt>
                <c:pt idx="114">
                  <c:v>46</c:v>
                </c:pt>
                <c:pt idx="115">
                  <c:v>33</c:v>
                </c:pt>
                <c:pt idx="116">
                  <c:v>39</c:v>
                </c:pt>
                <c:pt idx="117">
                  <c:v>35</c:v>
                </c:pt>
                <c:pt idx="118">
                  <c:v>39</c:v>
                </c:pt>
                <c:pt idx="119">
                  <c:v>27</c:v>
                </c:pt>
                <c:pt idx="120">
                  <c:v>30</c:v>
                </c:pt>
                <c:pt idx="121">
                  <c:v>38</c:v>
                </c:pt>
                <c:pt idx="122">
                  <c:v>31</c:v>
                </c:pt>
                <c:pt idx="123">
                  <c:v>34</c:v>
                </c:pt>
                <c:pt idx="124">
                  <c:v>33</c:v>
                </c:pt>
                <c:pt idx="125">
                  <c:v>33</c:v>
                </c:pt>
                <c:pt idx="126">
                  <c:v>36</c:v>
                </c:pt>
                <c:pt idx="127">
                  <c:v>39</c:v>
                </c:pt>
                <c:pt idx="128">
                  <c:v>33</c:v>
                </c:pt>
                <c:pt idx="129">
                  <c:v>39</c:v>
                </c:pt>
                <c:pt idx="130">
                  <c:v>36</c:v>
                </c:pt>
                <c:pt idx="131">
                  <c:v>31</c:v>
                </c:pt>
                <c:pt idx="132">
                  <c:v>32</c:v>
                </c:pt>
                <c:pt idx="133">
                  <c:v>27</c:v>
                </c:pt>
                <c:pt idx="134">
                  <c:v>32</c:v>
                </c:pt>
                <c:pt idx="135">
                  <c:v>34</c:v>
                </c:pt>
                <c:pt idx="136">
                  <c:v>34</c:v>
                </c:pt>
                <c:pt idx="137">
                  <c:v>37</c:v>
                </c:pt>
                <c:pt idx="138">
                  <c:v>34</c:v>
                </c:pt>
                <c:pt idx="139">
                  <c:v>28</c:v>
                </c:pt>
                <c:pt idx="140">
                  <c:v>21</c:v>
                </c:pt>
                <c:pt idx="141">
                  <c:v>19</c:v>
                </c:pt>
                <c:pt idx="142">
                  <c:v>17</c:v>
                </c:pt>
                <c:pt idx="143">
                  <c:v>17</c:v>
                </c:pt>
                <c:pt idx="144">
                  <c:v>18</c:v>
                </c:pt>
                <c:pt idx="145">
                  <c:v>20</c:v>
                </c:pt>
                <c:pt idx="146">
                  <c:v>19</c:v>
                </c:pt>
                <c:pt idx="147">
                  <c:v>22</c:v>
                </c:pt>
                <c:pt idx="148">
                  <c:v>29</c:v>
                </c:pt>
                <c:pt idx="149">
                  <c:v>19</c:v>
                </c:pt>
                <c:pt idx="150">
                  <c:v>19</c:v>
                </c:pt>
                <c:pt idx="1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16-4BB7-8085-6CFD8EAAE05B}"/>
            </c:ext>
          </c:extLst>
        </c:ser>
        <c:ser>
          <c:idx val="1"/>
          <c:order val="1"/>
          <c:tx>
            <c:strRef>
              <c:f>'graph corona vs cases (5)'!$C$3</c:f>
              <c:strCache>
                <c:ptCount val="1"/>
                <c:pt idx="0">
                  <c:v>Corona: (Meghalaya)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(5)'!$C$4:$C$155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4</c:v>
                </c:pt>
                <c:pt idx="28">
                  <c:v>1</c:v>
                </c:pt>
                <c:pt idx="29">
                  <c:v>3</c:v>
                </c:pt>
                <c:pt idx="30">
                  <c:v>4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7</c:v>
                </c:pt>
                <c:pt idx="35">
                  <c:v>3</c:v>
                </c:pt>
                <c:pt idx="36">
                  <c:v>2</c:v>
                </c:pt>
                <c:pt idx="37">
                  <c:v>1</c:v>
                </c:pt>
                <c:pt idx="38">
                  <c:v>3</c:v>
                </c:pt>
                <c:pt idx="39">
                  <c:v>2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</c:v>
                </c:pt>
                <c:pt idx="46">
                  <c:v>3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5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11</c:v>
                </c:pt>
                <c:pt idx="67">
                  <c:v>7</c:v>
                </c:pt>
                <c:pt idx="68">
                  <c:v>11</c:v>
                </c:pt>
                <c:pt idx="69">
                  <c:v>5</c:v>
                </c:pt>
                <c:pt idx="70">
                  <c:v>7</c:v>
                </c:pt>
                <c:pt idx="71">
                  <c:v>8</c:v>
                </c:pt>
                <c:pt idx="72">
                  <c:v>11</c:v>
                </c:pt>
                <c:pt idx="73">
                  <c:v>9</c:v>
                </c:pt>
                <c:pt idx="74">
                  <c:v>14</c:v>
                </c:pt>
                <c:pt idx="75">
                  <c:v>26</c:v>
                </c:pt>
                <c:pt idx="76">
                  <c:v>19</c:v>
                </c:pt>
                <c:pt idx="77">
                  <c:v>21</c:v>
                </c:pt>
                <c:pt idx="78">
                  <c:v>21</c:v>
                </c:pt>
                <c:pt idx="79">
                  <c:v>30</c:v>
                </c:pt>
                <c:pt idx="80">
                  <c:v>39</c:v>
                </c:pt>
                <c:pt idx="81">
                  <c:v>38</c:v>
                </c:pt>
                <c:pt idx="82">
                  <c:v>37</c:v>
                </c:pt>
                <c:pt idx="83">
                  <c:v>44</c:v>
                </c:pt>
                <c:pt idx="84">
                  <c:v>35</c:v>
                </c:pt>
                <c:pt idx="85">
                  <c:v>32</c:v>
                </c:pt>
                <c:pt idx="86">
                  <c:v>44</c:v>
                </c:pt>
                <c:pt idx="87">
                  <c:v>38</c:v>
                </c:pt>
                <c:pt idx="88">
                  <c:v>41</c:v>
                </c:pt>
                <c:pt idx="89">
                  <c:v>34</c:v>
                </c:pt>
                <c:pt idx="90">
                  <c:v>35</c:v>
                </c:pt>
                <c:pt idx="91">
                  <c:v>35</c:v>
                </c:pt>
                <c:pt idx="92">
                  <c:v>30</c:v>
                </c:pt>
                <c:pt idx="93">
                  <c:v>28</c:v>
                </c:pt>
                <c:pt idx="94">
                  <c:v>26</c:v>
                </c:pt>
                <c:pt idx="95">
                  <c:v>30</c:v>
                </c:pt>
                <c:pt idx="96">
                  <c:v>22</c:v>
                </c:pt>
                <c:pt idx="97">
                  <c:v>24</c:v>
                </c:pt>
                <c:pt idx="98">
                  <c:v>18</c:v>
                </c:pt>
                <c:pt idx="99">
                  <c:v>21</c:v>
                </c:pt>
                <c:pt idx="100">
                  <c:v>21</c:v>
                </c:pt>
                <c:pt idx="101">
                  <c:v>17</c:v>
                </c:pt>
                <c:pt idx="102">
                  <c:v>21</c:v>
                </c:pt>
                <c:pt idx="103">
                  <c:v>29</c:v>
                </c:pt>
                <c:pt idx="104">
                  <c:v>32</c:v>
                </c:pt>
                <c:pt idx="105">
                  <c:v>35</c:v>
                </c:pt>
                <c:pt idx="106">
                  <c:v>29</c:v>
                </c:pt>
                <c:pt idx="107">
                  <c:v>29</c:v>
                </c:pt>
                <c:pt idx="108">
                  <c:v>21</c:v>
                </c:pt>
                <c:pt idx="109">
                  <c:v>20</c:v>
                </c:pt>
                <c:pt idx="110">
                  <c:v>22</c:v>
                </c:pt>
                <c:pt idx="111">
                  <c:v>10</c:v>
                </c:pt>
                <c:pt idx="112">
                  <c:v>16</c:v>
                </c:pt>
                <c:pt idx="113">
                  <c:v>17</c:v>
                </c:pt>
                <c:pt idx="114">
                  <c:v>15</c:v>
                </c:pt>
                <c:pt idx="115">
                  <c:v>13</c:v>
                </c:pt>
                <c:pt idx="116">
                  <c:v>15</c:v>
                </c:pt>
                <c:pt idx="117">
                  <c:v>10</c:v>
                </c:pt>
                <c:pt idx="118">
                  <c:v>14</c:v>
                </c:pt>
                <c:pt idx="119">
                  <c:v>9</c:v>
                </c:pt>
                <c:pt idx="120">
                  <c:v>9</c:v>
                </c:pt>
                <c:pt idx="121">
                  <c:v>14</c:v>
                </c:pt>
                <c:pt idx="122">
                  <c:v>11</c:v>
                </c:pt>
                <c:pt idx="123">
                  <c:v>17</c:v>
                </c:pt>
                <c:pt idx="124">
                  <c:v>15</c:v>
                </c:pt>
                <c:pt idx="125">
                  <c:v>10</c:v>
                </c:pt>
                <c:pt idx="126">
                  <c:v>15</c:v>
                </c:pt>
                <c:pt idx="127">
                  <c:v>15</c:v>
                </c:pt>
                <c:pt idx="128">
                  <c:v>8</c:v>
                </c:pt>
                <c:pt idx="129">
                  <c:v>15</c:v>
                </c:pt>
                <c:pt idx="130">
                  <c:v>11</c:v>
                </c:pt>
                <c:pt idx="131">
                  <c:v>11</c:v>
                </c:pt>
                <c:pt idx="132">
                  <c:v>13</c:v>
                </c:pt>
                <c:pt idx="133">
                  <c:v>9</c:v>
                </c:pt>
                <c:pt idx="134">
                  <c:v>13</c:v>
                </c:pt>
                <c:pt idx="135">
                  <c:v>11</c:v>
                </c:pt>
                <c:pt idx="136">
                  <c:v>15</c:v>
                </c:pt>
                <c:pt idx="137">
                  <c:v>14</c:v>
                </c:pt>
                <c:pt idx="138">
                  <c:v>11</c:v>
                </c:pt>
                <c:pt idx="139">
                  <c:v>8</c:v>
                </c:pt>
                <c:pt idx="140">
                  <c:v>10</c:v>
                </c:pt>
                <c:pt idx="141">
                  <c:v>10</c:v>
                </c:pt>
                <c:pt idx="142">
                  <c:v>7</c:v>
                </c:pt>
                <c:pt idx="143">
                  <c:v>8</c:v>
                </c:pt>
                <c:pt idx="144">
                  <c:v>8</c:v>
                </c:pt>
                <c:pt idx="145">
                  <c:v>11</c:v>
                </c:pt>
                <c:pt idx="146">
                  <c:v>8</c:v>
                </c:pt>
                <c:pt idx="147">
                  <c:v>13</c:v>
                </c:pt>
                <c:pt idx="148">
                  <c:v>12</c:v>
                </c:pt>
                <c:pt idx="149">
                  <c:v>7</c:v>
                </c:pt>
                <c:pt idx="150">
                  <c:v>11</c:v>
                </c:pt>
                <c:pt idx="1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016-4BB7-8085-6CFD8EAAE05B}"/>
            </c:ext>
          </c:extLst>
        </c:ser>
        <c:ser>
          <c:idx val="2"/>
          <c:order val="2"/>
          <c:tx>
            <c:strRef>
              <c:f>'graph corona vs cases (5)'!$D$3</c:f>
              <c:strCache>
                <c:ptCount val="1"/>
                <c:pt idx="0">
                  <c:v>Covid 19: (Meghalaya)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(5)'!$D$4:$D$155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2</c:v>
                </c:pt>
                <c:pt idx="73">
                  <c:v>3</c:v>
                </c:pt>
                <c:pt idx="74">
                  <c:v>2</c:v>
                </c:pt>
                <c:pt idx="75">
                  <c:v>4</c:v>
                </c:pt>
                <c:pt idx="76">
                  <c:v>3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8</c:v>
                </c:pt>
                <c:pt idx="81">
                  <c:v>15</c:v>
                </c:pt>
                <c:pt idx="82">
                  <c:v>14</c:v>
                </c:pt>
                <c:pt idx="83">
                  <c:v>16</c:v>
                </c:pt>
                <c:pt idx="84">
                  <c:v>11</c:v>
                </c:pt>
                <c:pt idx="85">
                  <c:v>20</c:v>
                </c:pt>
                <c:pt idx="86">
                  <c:v>19</c:v>
                </c:pt>
                <c:pt idx="87">
                  <c:v>17</c:v>
                </c:pt>
                <c:pt idx="88">
                  <c:v>20</c:v>
                </c:pt>
                <c:pt idx="89">
                  <c:v>14</c:v>
                </c:pt>
                <c:pt idx="90">
                  <c:v>19</c:v>
                </c:pt>
                <c:pt idx="91">
                  <c:v>24</c:v>
                </c:pt>
                <c:pt idx="92">
                  <c:v>24</c:v>
                </c:pt>
                <c:pt idx="93">
                  <c:v>18</c:v>
                </c:pt>
                <c:pt idx="94">
                  <c:v>15</c:v>
                </c:pt>
                <c:pt idx="95">
                  <c:v>21</c:v>
                </c:pt>
                <c:pt idx="96">
                  <c:v>22</c:v>
                </c:pt>
                <c:pt idx="97">
                  <c:v>16</c:v>
                </c:pt>
                <c:pt idx="98">
                  <c:v>19</c:v>
                </c:pt>
                <c:pt idx="99">
                  <c:v>19</c:v>
                </c:pt>
                <c:pt idx="100">
                  <c:v>20</c:v>
                </c:pt>
                <c:pt idx="101">
                  <c:v>18</c:v>
                </c:pt>
                <c:pt idx="102">
                  <c:v>20</c:v>
                </c:pt>
                <c:pt idx="103">
                  <c:v>31</c:v>
                </c:pt>
                <c:pt idx="104">
                  <c:v>31</c:v>
                </c:pt>
                <c:pt idx="105">
                  <c:v>36</c:v>
                </c:pt>
                <c:pt idx="106">
                  <c:v>28</c:v>
                </c:pt>
                <c:pt idx="107">
                  <c:v>26</c:v>
                </c:pt>
                <c:pt idx="108">
                  <c:v>23</c:v>
                </c:pt>
                <c:pt idx="109">
                  <c:v>17</c:v>
                </c:pt>
                <c:pt idx="110">
                  <c:v>17</c:v>
                </c:pt>
                <c:pt idx="111">
                  <c:v>16</c:v>
                </c:pt>
                <c:pt idx="112">
                  <c:v>17</c:v>
                </c:pt>
                <c:pt idx="113">
                  <c:v>17</c:v>
                </c:pt>
                <c:pt idx="114">
                  <c:v>11</c:v>
                </c:pt>
                <c:pt idx="115">
                  <c:v>14</c:v>
                </c:pt>
                <c:pt idx="116">
                  <c:v>9</c:v>
                </c:pt>
                <c:pt idx="117">
                  <c:v>15</c:v>
                </c:pt>
                <c:pt idx="118">
                  <c:v>11</c:v>
                </c:pt>
                <c:pt idx="119">
                  <c:v>13</c:v>
                </c:pt>
                <c:pt idx="120">
                  <c:v>12</c:v>
                </c:pt>
                <c:pt idx="121">
                  <c:v>14</c:v>
                </c:pt>
                <c:pt idx="122">
                  <c:v>11</c:v>
                </c:pt>
                <c:pt idx="123">
                  <c:v>14</c:v>
                </c:pt>
                <c:pt idx="124">
                  <c:v>20</c:v>
                </c:pt>
                <c:pt idx="125">
                  <c:v>11</c:v>
                </c:pt>
                <c:pt idx="126">
                  <c:v>16</c:v>
                </c:pt>
                <c:pt idx="127">
                  <c:v>13</c:v>
                </c:pt>
                <c:pt idx="128">
                  <c:v>18</c:v>
                </c:pt>
                <c:pt idx="129">
                  <c:v>21</c:v>
                </c:pt>
                <c:pt idx="130">
                  <c:v>15</c:v>
                </c:pt>
                <c:pt idx="131">
                  <c:v>12</c:v>
                </c:pt>
                <c:pt idx="132">
                  <c:v>13</c:v>
                </c:pt>
                <c:pt idx="133">
                  <c:v>13</c:v>
                </c:pt>
                <c:pt idx="134">
                  <c:v>15</c:v>
                </c:pt>
                <c:pt idx="135">
                  <c:v>10</c:v>
                </c:pt>
                <c:pt idx="136">
                  <c:v>15</c:v>
                </c:pt>
                <c:pt idx="137">
                  <c:v>17</c:v>
                </c:pt>
                <c:pt idx="138">
                  <c:v>14</c:v>
                </c:pt>
                <c:pt idx="139">
                  <c:v>11</c:v>
                </c:pt>
                <c:pt idx="140">
                  <c:v>15</c:v>
                </c:pt>
                <c:pt idx="141">
                  <c:v>8</c:v>
                </c:pt>
                <c:pt idx="142">
                  <c:v>14</c:v>
                </c:pt>
                <c:pt idx="143">
                  <c:v>8</c:v>
                </c:pt>
                <c:pt idx="144">
                  <c:v>14</c:v>
                </c:pt>
                <c:pt idx="145">
                  <c:v>13</c:v>
                </c:pt>
                <c:pt idx="146">
                  <c:v>11</c:v>
                </c:pt>
                <c:pt idx="147">
                  <c:v>14</c:v>
                </c:pt>
                <c:pt idx="148">
                  <c:v>7</c:v>
                </c:pt>
                <c:pt idx="149">
                  <c:v>11</c:v>
                </c:pt>
                <c:pt idx="150">
                  <c:v>10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16-4BB7-8085-6CFD8EAAE05B}"/>
            </c:ext>
          </c:extLst>
        </c:ser>
        <c:ser>
          <c:idx val="3"/>
          <c:order val="3"/>
          <c:tx>
            <c:strRef>
              <c:f>'graph corona vs cases (5)'!$E$3</c:f>
              <c:strCache>
                <c:ptCount val="1"/>
                <c:pt idx="0">
                  <c:v>Covid: (Meghalaya)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(5)'!$E$4:$E$155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2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4</c:v>
                </c:pt>
                <c:pt idx="74">
                  <c:v>2</c:v>
                </c:pt>
                <c:pt idx="75">
                  <c:v>5</c:v>
                </c:pt>
                <c:pt idx="76">
                  <c:v>3</c:v>
                </c:pt>
                <c:pt idx="77">
                  <c:v>6</c:v>
                </c:pt>
                <c:pt idx="78">
                  <c:v>7</c:v>
                </c:pt>
                <c:pt idx="79">
                  <c:v>7</c:v>
                </c:pt>
                <c:pt idx="80">
                  <c:v>11</c:v>
                </c:pt>
                <c:pt idx="81">
                  <c:v>19</c:v>
                </c:pt>
                <c:pt idx="82">
                  <c:v>19</c:v>
                </c:pt>
                <c:pt idx="83">
                  <c:v>21</c:v>
                </c:pt>
                <c:pt idx="84">
                  <c:v>14</c:v>
                </c:pt>
                <c:pt idx="85">
                  <c:v>23</c:v>
                </c:pt>
                <c:pt idx="86">
                  <c:v>25</c:v>
                </c:pt>
                <c:pt idx="87">
                  <c:v>20</c:v>
                </c:pt>
                <c:pt idx="88">
                  <c:v>25</c:v>
                </c:pt>
                <c:pt idx="89">
                  <c:v>19</c:v>
                </c:pt>
                <c:pt idx="90">
                  <c:v>23</c:v>
                </c:pt>
                <c:pt idx="91">
                  <c:v>30</c:v>
                </c:pt>
                <c:pt idx="92">
                  <c:v>28</c:v>
                </c:pt>
                <c:pt idx="93">
                  <c:v>23</c:v>
                </c:pt>
                <c:pt idx="94">
                  <c:v>19</c:v>
                </c:pt>
                <c:pt idx="95">
                  <c:v>24</c:v>
                </c:pt>
                <c:pt idx="96">
                  <c:v>30</c:v>
                </c:pt>
                <c:pt idx="97">
                  <c:v>21</c:v>
                </c:pt>
                <c:pt idx="98">
                  <c:v>22</c:v>
                </c:pt>
                <c:pt idx="99">
                  <c:v>23</c:v>
                </c:pt>
                <c:pt idx="100">
                  <c:v>23</c:v>
                </c:pt>
                <c:pt idx="101">
                  <c:v>21</c:v>
                </c:pt>
                <c:pt idx="102">
                  <c:v>24</c:v>
                </c:pt>
                <c:pt idx="103">
                  <c:v>39</c:v>
                </c:pt>
                <c:pt idx="104">
                  <c:v>40</c:v>
                </c:pt>
                <c:pt idx="105">
                  <c:v>45</c:v>
                </c:pt>
                <c:pt idx="106">
                  <c:v>38</c:v>
                </c:pt>
                <c:pt idx="107">
                  <c:v>32</c:v>
                </c:pt>
                <c:pt idx="108">
                  <c:v>27</c:v>
                </c:pt>
                <c:pt idx="109">
                  <c:v>20</c:v>
                </c:pt>
                <c:pt idx="110">
                  <c:v>22</c:v>
                </c:pt>
                <c:pt idx="111">
                  <c:v>19</c:v>
                </c:pt>
                <c:pt idx="112">
                  <c:v>19</c:v>
                </c:pt>
                <c:pt idx="113">
                  <c:v>20</c:v>
                </c:pt>
                <c:pt idx="114">
                  <c:v>13</c:v>
                </c:pt>
                <c:pt idx="115">
                  <c:v>18</c:v>
                </c:pt>
                <c:pt idx="116">
                  <c:v>12</c:v>
                </c:pt>
                <c:pt idx="117">
                  <c:v>18</c:v>
                </c:pt>
                <c:pt idx="118">
                  <c:v>13</c:v>
                </c:pt>
                <c:pt idx="119">
                  <c:v>15</c:v>
                </c:pt>
                <c:pt idx="120">
                  <c:v>14</c:v>
                </c:pt>
                <c:pt idx="121">
                  <c:v>20</c:v>
                </c:pt>
                <c:pt idx="122">
                  <c:v>14</c:v>
                </c:pt>
                <c:pt idx="123">
                  <c:v>17</c:v>
                </c:pt>
                <c:pt idx="124">
                  <c:v>23</c:v>
                </c:pt>
                <c:pt idx="125">
                  <c:v>14</c:v>
                </c:pt>
                <c:pt idx="126">
                  <c:v>19</c:v>
                </c:pt>
                <c:pt idx="127">
                  <c:v>16</c:v>
                </c:pt>
                <c:pt idx="128">
                  <c:v>22</c:v>
                </c:pt>
                <c:pt idx="129">
                  <c:v>25</c:v>
                </c:pt>
                <c:pt idx="130">
                  <c:v>18</c:v>
                </c:pt>
                <c:pt idx="131">
                  <c:v>16</c:v>
                </c:pt>
                <c:pt idx="132">
                  <c:v>18</c:v>
                </c:pt>
                <c:pt idx="133">
                  <c:v>16</c:v>
                </c:pt>
                <c:pt idx="134">
                  <c:v>19</c:v>
                </c:pt>
                <c:pt idx="135">
                  <c:v>15</c:v>
                </c:pt>
                <c:pt idx="136">
                  <c:v>20</c:v>
                </c:pt>
                <c:pt idx="137">
                  <c:v>21</c:v>
                </c:pt>
                <c:pt idx="138">
                  <c:v>19</c:v>
                </c:pt>
                <c:pt idx="139">
                  <c:v>17</c:v>
                </c:pt>
                <c:pt idx="140">
                  <c:v>19</c:v>
                </c:pt>
                <c:pt idx="141">
                  <c:v>11</c:v>
                </c:pt>
                <c:pt idx="142">
                  <c:v>18</c:v>
                </c:pt>
                <c:pt idx="143">
                  <c:v>11</c:v>
                </c:pt>
                <c:pt idx="144">
                  <c:v>19</c:v>
                </c:pt>
                <c:pt idx="145">
                  <c:v>16</c:v>
                </c:pt>
                <c:pt idx="146">
                  <c:v>17</c:v>
                </c:pt>
                <c:pt idx="147">
                  <c:v>18</c:v>
                </c:pt>
                <c:pt idx="148">
                  <c:v>10</c:v>
                </c:pt>
                <c:pt idx="149">
                  <c:v>15</c:v>
                </c:pt>
                <c:pt idx="150">
                  <c:v>12</c:v>
                </c:pt>
                <c:pt idx="15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16-4BB7-8085-6CFD8EAA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087936"/>
        <c:axId val="62089472"/>
      </c:lineChart>
      <c:dateAx>
        <c:axId val="6208793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89472"/>
        <c:crosses val="autoZero"/>
        <c:auto val="1"/>
        <c:lblOffset val="100"/>
        <c:baseTimeUnit val="days"/>
      </c:dateAx>
      <c:valAx>
        <c:axId val="6208947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87936"/>
        <c:crosses val="autoZero"/>
        <c:crossBetween val="between"/>
      </c:valAx>
      <c:valAx>
        <c:axId val="621035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61AB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05088"/>
        <c:crosses val="max"/>
        <c:crossBetween val="between"/>
      </c:valAx>
      <c:dateAx>
        <c:axId val="62105088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6210355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vs testing (3)'!$F$3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61AB2"/>
            </a:solidFill>
            <a:ln>
              <a:noFill/>
            </a:ln>
            <a:effectLst/>
          </c:spPr>
          <c:invertIfNegative val="0"/>
          <c:cat>
            <c:numRef>
              <c:f>'graph corona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(3)'!$F$4:$F$155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65</c:v>
                </c:pt>
                <c:pt idx="108">
                  <c:v>121</c:v>
                </c:pt>
                <c:pt idx="109">
                  <c:v>28</c:v>
                </c:pt>
                <c:pt idx="110">
                  <c:v>72</c:v>
                </c:pt>
                <c:pt idx="111">
                  <c:v>95</c:v>
                </c:pt>
                <c:pt idx="112">
                  <c:v>113</c:v>
                </c:pt>
                <c:pt idx="113">
                  <c:v>63</c:v>
                </c:pt>
                <c:pt idx="114">
                  <c:v>21</c:v>
                </c:pt>
                <c:pt idx="115">
                  <c:v>39</c:v>
                </c:pt>
                <c:pt idx="116">
                  <c:v>0</c:v>
                </c:pt>
                <c:pt idx="117">
                  <c:v>0</c:v>
                </c:pt>
                <c:pt idx="118">
                  <c:v>128</c:v>
                </c:pt>
                <c:pt idx="119">
                  <c:v>15</c:v>
                </c:pt>
                <c:pt idx="120">
                  <c:v>198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60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193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208</c:v>
                </c:pt>
                <c:pt idx="140">
                  <c:v>315</c:v>
                </c:pt>
                <c:pt idx="141">
                  <c:v>132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D-4B3D-A1A8-C0C340572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4530304"/>
        <c:axId val="64528768"/>
      </c:barChart>
      <c:lineChart>
        <c:grouping val="standard"/>
        <c:varyColors val="0"/>
        <c:ser>
          <c:idx val="0"/>
          <c:order val="0"/>
          <c:tx>
            <c:strRef>
              <c:f>'graph corona vs testing (3)'!$B$3</c:f>
              <c:strCache>
                <c:ptCount val="1"/>
                <c:pt idx="0">
                  <c:v>Coronavirus: (Meghalaya)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(3)'!$B$4:$B$155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2</c:v>
                </c:pt>
                <c:pt idx="23">
                  <c:v>4</c:v>
                </c:pt>
                <c:pt idx="24">
                  <c:v>6</c:v>
                </c:pt>
                <c:pt idx="25">
                  <c:v>8</c:v>
                </c:pt>
                <c:pt idx="26">
                  <c:v>5</c:v>
                </c:pt>
                <c:pt idx="27">
                  <c:v>10</c:v>
                </c:pt>
                <c:pt idx="28">
                  <c:v>9</c:v>
                </c:pt>
                <c:pt idx="29">
                  <c:v>13</c:v>
                </c:pt>
                <c:pt idx="30">
                  <c:v>8</c:v>
                </c:pt>
                <c:pt idx="31">
                  <c:v>8</c:v>
                </c:pt>
                <c:pt idx="32">
                  <c:v>11</c:v>
                </c:pt>
                <c:pt idx="33">
                  <c:v>9</c:v>
                </c:pt>
                <c:pt idx="34">
                  <c:v>8</c:v>
                </c:pt>
                <c:pt idx="35">
                  <c:v>7</c:v>
                </c:pt>
                <c:pt idx="36">
                  <c:v>4</c:v>
                </c:pt>
                <c:pt idx="37">
                  <c:v>5</c:v>
                </c:pt>
                <c:pt idx="38">
                  <c:v>4</c:v>
                </c:pt>
                <c:pt idx="39">
                  <c:v>5</c:v>
                </c:pt>
                <c:pt idx="40">
                  <c:v>5</c:v>
                </c:pt>
                <c:pt idx="41">
                  <c:v>4</c:v>
                </c:pt>
                <c:pt idx="42">
                  <c:v>5</c:v>
                </c:pt>
                <c:pt idx="43">
                  <c:v>4</c:v>
                </c:pt>
                <c:pt idx="44">
                  <c:v>6</c:v>
                </c:pt>
                <c:pt idx="45">
                  <c:v>3</c:v>
                </c:pt>
                <c:pt idx="46">
                  <c:v>4</c:v>
                </c:pt>
                <c:pt idx="47">
                  <c:v>2</c:v>
                </c:pt>
                <c:pt idx="48">
                  <c:v>5</c:v>
                </c:pt>
                <c:pt idx="49">
                  <c:v>4</c:v>
                </c:pt>
                <c:pt idx="50">
                  <c:v>4</c:v>
                </c:pt>
                <c:pt idx="51">
                  <c:v>2</c:v>
                </c:pt>
                <c:pt idx="52">
                  <c:v>3</c:v>
                </c:pt>
                <c:pt idx="53">
                  <c:v>2</c:v>
                </c:pt>
                <c:pt idx="54">
                  <c:v>3</c:v>
                </c:pt>
                <c:pt idx="55">
                  <c:v>1</c:v>
                </c:pt>
                <c:pt idx="56">
                  <c:v>4</c:v>
                </c:pt>
                <c:pt idx="57">
                  <c:v>4</c:v>
                </c:pt>
                <c:pt idx="58">
                  <c:v>4</c:v>
                </c:pt>
                <c:pt idx="59">
                  <c:v>7</c:v>
                </c:pt>
                <c:pt idx="60">
                  <c:v>3</c:v>
                </c:pt>
                <c:pt idx="61">
                  <c:v>6</c:v>
                </c:pt>
                <c:pt idx="62">
                  <c:v>7</c:v>
                </c:pt>
                <c:pt idx="63">
                  <c:v>9</c:v>
                </c:pt>
                <c:pt idx="64">
                  <c:v>6</c:v>
                </c:pt>
                <c:pt idx="65">
                  <c:v>13</c:v>
                </c:pt>
                <c:pt idx="66">
                  <c:v>18</c:v>
                </c:pt>
                <c:pt idx="67">
                  <c:v>15</c:v>
                </c:pt>
                <c:pt idx="68">
                  <c:v>24</c:v>
                </c:pt>
                <c:pt idx="69">
                  <c:v>12</c:v>
                </c:pt>
                <c:pt idx="70">
                  <c:v>12</c:v>
                </c:pt>
                <c:pt idx="71">
                  <c:v>18</c:v>
                </c:pt>
                <c:pt idx="72">
                  <c:v>22</c:v>
                </c:pt>
                <c:pt idx="73">
                  <c:v>17</c:v>
                </c:pt>
                <c:pt idx="74">
                  <c:v>25</c:v>
                </c:pt>
                <c:pt idx="75">
                  <c:v>43</c:v>
                </c:pt>
                <c:pt idx="76">
                  <c:v>39</c:v>
                </c:pt>
                <c:pt idx="77">
                  <c:v>38</c:v>
                </c:pt>
                <c:pt idx="78">
                  <c:v>63</c:v>
                </c:pt>
                <c:pt idx="79">
                  <c:v>55</c:v>
                </c:pt>
                <c:pt idx="80">
                  <c:v>76</c:v>
                </c:pt>
                <c:pt idx="81">
                  <c:v>74</c:v>
                </c:pt>
                <c:pt idx="82">
                  <c:v>73</c:v>
                </c:pt>
                <c:pt idx="83">
                  <c:v>78</c:v>
                </c:pt>
                <c:pt idx="84">
                  <c:v>91</c:v>
                </c:pt>
                <c:pt idx="85">
                  <c:v>79</c:v>
                </c:pt>
                <c:pt idx="86">
                  <c:v>100</c:v>
                </c:pt>
                <c:pt idx="87">
                  <c:v>91</c:v>
                </c:pt>
                <c:pt idx="88">
                  <c:v>87</c:v>
                </c:pt>
                <c:pt idx="89">
                  <c:v>84</c:v>
                </c:pt>
                <c:pt idx="90">
                  <c:v>84</c:v>
                </c:pt>
                <c:pt idx="91">
                  <c:v>82</c:v>
                </c:pt>
                <c:pt idx="92">
                  <c:v>86</c:v>
                </c:pt>
                <c:pt idx="93">
                  <c:v>84</c:v>
                </c:pt>
                <c:pt idx="94">
                  <c:v>80</c:v>
                </c:pt>
                <c:pt idx="95">
                  <c:v>74</c:v>
                </c:pt>
                <c:pt idx="96">
                  <c:v>67</c:v>
                </c:pt>
                <c:pt idx="97">
                  <c:v>68</c:v>
                </c:pt>
                <c:pt idx="98">
                  <c:v>65</c:v>
                </c:pt>
                <c:pt idx="99">
                  <c:v>63</c:v>
                </c:pt>
                <c:pt idx="100">
                  <c:v>56</c:v>
                </c:pt>
                <c:pt idx="101">
                  <c:v>67</c:v>
                </c:pt>
                <c:pt idx="102">
                  <c:v>59</c:v>
                </c:pt>
                <c:pt idx="103">
                  <c:v>88</c:v>
                </c:pt>
                <c:pt idx="104">
                  <c:v>87</c:v>
                </c:pt>
                <c:pt idx="105">
                  <c:v>83</c:v>
                </c:pt>
                <c:pt idx="106">
                  <c:v>75</c:v>
                </c:pt>
                <c:pt idx="107">
                  <c:v>65</c:v>
                </c:pt>
                <c:pt idx="108">
                  <c:v>64</c:v>
                </c:pt>
                <c:pt idx="109">
                  <c:v>55</c:v>
                </c:pt>
                <c:pt idx="110">
                  <c:v>56</c:v>
                </c:pt>
                <c:pt idx="111">
                  <c:v>47</c:v>
                </c:pt>
                <c:pt idx="112">
                  <c:v>40</c:v>
                </c:pt>
                <c:pt idx="113">
                  <c:v>46</c:v>
                </c:pt>
                <c:pt idx="114">
                  <c:v>46</c:v>
                </c:pt>
                <c:pt idx="115">
                  <c:v>33</c:v>
                </c:pt>
                <c:pt idx="116">
                  <c:v>39</c:v>
                </c:pt>
                <c:pt idx="117">
                  <c:v>35</c:v>
                </c:pt>
                <c:pt idx="118">
                  <c:v>39</c:v>
                </c:pt>
                <c:pt idx="119">
                  <c:v>27</c:v>
                </c:pt>
                <c:pt idx="120">
                  <c:v>30</c:v>
                </c:pt>
                <c:pt idx="121">
                  <c:v>38</c:v>
                </c:pt>
                <c:pt idx="122">
                  <c:v>31</c:v>
                </c:pt>
                <c:pt idx="123">
                  <c:v>34</c:v>
                </c:pt>
                <c:pt idx="124">
                  <c:v>33</c:v>
                </c:pt>
                <c:pt idx="125">
                  <c:v>33</c:v>
                </c:pt>
                <c:pt idx="126">
                  <c:v>36</c:v>
                </c:pt>
                <c:pt idx="127">
                  <c:v>39</c:v>
                </c:pt>
                <c:pt idx="128">
                  <c:v>33</c:v>
                </c:pt>
                <c:pt idx="129">
                  <c:v>39</c:v>
                </c:pt>
                <c:pt idx="130">
                  <c:v>36</c:v>
                </c:pt>
                <c:pt idx="131">
                  <c:v>31</c:v>
                </c:pt>
                <c:pt idx="132">
                  <c:v>32</c:v>
                </c:pt>
                <c:pt idx="133">
                  <c:v>27</c:v>
                </c:pt>
                <c:pt idx="134">
                  <c:v>32</c:v>
                </c:pt>
                <c:pt idx="135">
                  <c:v>34</c:v>
                </c:pt>
                <c:pt idx="136">
                  <c:v>34</c:v>
                </c:pt>
                <c:pt idx="137">
                  <c:v>37</c:v>
                </c:pt>
                <c:pt idx="138">
                  <c:v>34</c:v>
                </c:pt>
                <c:pt idx="139">
                  <c:v>28</c:v>
                </c:pt>
                <c:pt idx="140">
                  <c:v>21</c:v>
                </c:pt>
                <c:pt idx="141">
                  <c:v>19</c:v>
                </c:pt>
                <c:pt idx="142">
                  <c:v>17</c:v>
                </c:pt>
                <c:pt idx="143">
                  <c:v>17</c:v>
                </c:pt>
                <c:pt idx="144">
                  <c:v>18</c:v>
                </c:pt>
                <c:pt idx="145">
                  <c:v>20</c:v>
                </c:pt>
                <c:pt idx="146">
                  <c:v>19</c:v>
                </c:pt>
                <c:pt idx="147">
                  <c:v>22</c:v>
                </c:pt>
                <c:pt idx="148">
                  <c:v>29</c:v>
                </c:pt>
                <c:pt idx="149">
                  <c:v>19</c:v>
                </c:pt>
                <c:pt idx="150">
                  <c:v>19</c:v>
                </c:pt>
                <c:pt idx="1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6D-4B3D-A1A8-C0C34057207C}"/>
            </c:ext>
          </c:extLst>
        </c:ser>
        <c:ser>
          <c:idx val="1"/>
          <c:order val="1"/>
          <c:tx>
            <c:strRef>
              <c:f>'graph corona vs testing (3)'!$C$3</c:f>
              <c:strCache>
                <c:ptCount val="1"/>
                <c:pt idx="0">
                  <c:v>Corona: (Meghalaya)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(3)'!$C$4:$C$155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1</c:v>
                </c:pt>
                <c:pt idx="27">
                  <c:v>4</c:v>
                </c:pt>
                <c:pt idx="28">
                  <c:v>1</c:v>
                </c:pt>
                <c:pt idx="29">
                  <c:v>3</c:v>
                </c:pt>
                <c:pt idx="30">
                  <c:v>4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7</c:v>
                </c:pt>
                <c:pt idx="35">
                  <c:v>3</c:v>
                </c:pt>
                <c:pt idx="36">
                  <c:v>2</c:v>
                </c:pt>
                <c:pt idx="37">
                  <c:v>1</c:v>
                </c:pt>
                <c:pt idx="38">
                  <c:v>3</c:v>
                </c:pt>
                <c:pt idx="39">
                  <c:v>2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1</c:v>
                </c:pt>
                <c:pt idx="46">
                  <c:v>3</c:v>
                </c:pt>
                <c:pt idx="47">
                  <c:v>1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2</c:v>
                </c:pt>
                <c:pt idx="57">
                  <c:v>2</c:v>
                </c:pt>
                <c:pt idx="58">
                  <c:v>3</c:v>
                </c:pt>
                <c:pt idx="59">
                  <c:v>3</c:v>
                </c:pt>
                <c:pt idx="60">
                  <c:v>3</c:v>
                </c:pt>
                <c:pt idx="61">
                  <c:v>5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11</c:v>
                </c:pt>
                <c:pt idx="67">
                  <c:v>7</c:v>
                </c:pt>
                <c:pt idx="68">
                  <c:v>11</c:v>
                </c:pt>
                <c:pt idx="69">
                  <c:v>5</c:v>
                </c:pt>
                <c:pt idx="70">
                  <c:v>7</c:v>
                </c:pt>
                <c:pt idx="71">
                  <c:v>8</c:v>
                </c:pt>
                <c:pt idx="72">
                  <c:v>11</c:v>
                </c:pt>
                <c:pt idx="73">
                  <c:v>9</c:v>
                </c:pt>
                <c:pt idx="74">
                  <c:v>14</c:v>
                </c:pt>
                <c:pt idx="75">
                  <c:v>26</c:v>
                </c:pt>
                <c:pt idx="76">
                  <c:v>19</c:v>
                </c:pt>
                <c:pt idx="77">
                  <c:v>21</c:v>
                </c:pt>
                <c:pt idx="78">
                  <c:v>21</c:v>
                </c:pt>
                <c:pt idx="79">
                  <c:v>30</c:v>
                </c:pt>
                <c:pt idx="80">
                  <c:v>39</c:v>
                </c:pt>
                <c:pt idx="81">
                  <c:v>38</c:v>
                </c:pt>
                <c:pt idx="82">
                  <c:v>37</c:v>
                </c:pt>
                <c:pt idx="83">
                  <c:v>44</c:v>
                </c:pt>
                <c:pt idx="84">
                  <c:v>35</c:v>
                </c:pt>
                <c:pt idx="85">
                  <c:v>32</c:v>
                </c:pt>
                <c:pt idx="86">
                  <c:v>44</c:v>
                </c:pt>
                <c:pt idx="87">
                  <c:v>38</c:v>
                </c:pt>
                <c:pt idx="88">
                  <c:v>41</c:v>
                </c:pt>
                <c:pt idx="89">
                  <c:v>34</c:v>
                </c:pt>
                <c:pt idx="90">
                  <c:v>35</c:v>
                </c:pt>
                <c:pt idx="91">
                  <c:v>35</c:v>
                </c:pt>
                <c:pt idx="92">
                  <c:v>30</c:v>
                </c:pt>
                <c:pt idx="93">
                  <c:v>28</c:v>
                </c:pt>
                <c:pt idx="94">
                  <c:v>26</c:v>
                </c:pt>
                <c:pt idx="95">
                  <c:v>30</c:v>
                </c:pt>
                <c:pt idx="96">
                  <c:v>22</c:v>
                </c:pt>
                <c:pt idx="97">
                  <c:v>24</c:v>
                </c:pt>
                <c:pt idx="98">
                  <c:v>18</c:v>
                </c:pt>
                <c:pt idx="99">
                  <c:v>21</c:v>
                </c:pt>
                <c:pt idx="100">
                  <c:v>21</c:v>
                </c:pt>
                <c:pt idx="101">
                  <c:v>17</c:v>
                </c:pt>
                <c:pt idx="102">
                  <c:v>21</c:v>
                </c:pt>
                <c:pt idx="103">
                  <c:v>29</c:v>
                </c:pt>
                <c:pt idx="104">
                  <c:v>32</c:v>
                </c:pt>
                <c:pt idx="105">
                  <c:v>35</c:v>
                </c:pt>
                <c:pt idx="106">
                  <c:v>29</c:v>
                </c:pt>
                <c:pt idx="107">
                  <c:v>29</c:v>
                </c:pt>
                <c:pt idx="108">
                  <c:v>21</c:v>
                </c:pt>
                <c:pt idx="109">
                  <c:v>20</c:v>
                </c:pt>
                <c:pt idx="110">
                  <c:v>22</c:v>
                </c:pt>
                <c:pt idx="111">
                  <c:v>10</c:v>
                </c:pt>
                <c:pt idx="112">
                  <c:v>16</c:v>
                </c:pt>
                <c:pt idx="113">
                  <c:v>17</c:v>
                </c:pt>
                <c:pt idx="114">
                  <c:v>15</c:v>
                </c:pt>
                <c:pt idx="115">
                  <c:v>13</c:v>
                </c:pt>
                <c:pt idx="116">
                  <c:v>15</c:v>
                </c:pt>
                <c:pt idx="117">
                  <c:v>10</c:v>
                </c:pt>
                <c:pt idx="118">
                  <c:v>14</c:v>
                </c:pt>
                <c:pt idx="119">
                  <c:v>9</c:v>
                </c:pt>
                <c:pt idx="120">
                  <c:v>9</c:v>
                </c:pt>
                <c:pt idx="121">
                  <c:v>14</c:v>
                </c:pt>
                <c:pt idx="122">
                  <c:v>11</c:v>
                </c:pt>
                <c:pt idx="123">
                  <c:v>17</c:v>
                </c:pt>
                <c:pt idx="124">
                  <c:v>15</c:v>
                </c:pt>
                <c:pt idx="125">
                  <c:v>10</c:v>
                </c:pt>
                <c:pt idx="126">
                  <c:v>15</c:v>
                </c:pt>
                <c:pt idx="127">
                  <c:v>15</c:v>
                </c:pt>
                <c:pt idx="128">
                  <c:v>8</c:v>
                </c:pt>
                <c:pt idx="129">
                  <c:v>15</c:v>
                </c:pt>
                <c:pt idx="130">
                  <c:v>11</c:v>
                </c:pt>
                <c:pt idx="131">
                  <c:v>11</c:v>
                </c:pt>
                <c:pt idx="132">
                  <c:v>13</c:v>
                </c:pt>
                <c:pt idx="133">
                  <c:v>9</c:v>
                </c:pt>
                <c:pt idx="134">
                  <c:v>13</c:v>
                </c:pt>
                <c:pt idx="135">
                  <c:v>11</c:v>
                </c:pt>
                <c:pt idx="136">
                  <c:v>15</c:v>
                </c:pt>
                <c:pt idx="137">
                  <c:v>14</c:v>
                </c:pt>
                <c:pt idx="138">
                  <c:v>11</c:v>
                </c:pt>
                <c:pt idx="139">
                  <c:v>8</c:v>
                </c:pt>
                <c:pt idx="140">
                  <c:v>10</c:v>
                </c:pt>
                <c:pt idx="141">
                  <c:v>10</c:v>
                </c:pt>
                <c:pt idx="142">
                  <c:v>7</c:v>
                </c:pt>
                <c:pt idx="143">
                  <c:v>8</c:v>
                </c:pt>
                <c:pt idx="144">
                  <c:v>8</c:v>
                </c:pt>
                <c:pt idx="145">
                  <c:v>11</c:v>
                </c:pt>
                <c:pt idx="146">
                  <c:v>8</c:v>
                </c:pt>
                <c:pt idx="147">
                  <c:v>13</c:v>
                </c:pt>
                <c:pt idx="148">
                  <c:v>12</c:v>
                </c:pt>
                <c:pt idx="149">
                  <c:v>7</c:v>
                </c:pt>
                <c:pt idx="150">
                  <c:v>11</c:v>
                </c:pt>
                <c:pt idx="1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6D-4B3D-A1A8-C0C34057207C}"/>
            </c:ext>
          </c:extLst>
        </c:ser>
        <c:ser>
          <c:idx val="2"/>
          <c:order val="2"/>
          <c:tx>
            <c:strRef>
              <c:f>'graph corona vs testing (3)'!$D$3</c:f>
              <c:strCache>
                <c:ptCount val="1"/>
                <c:pt idx="0">
                  <c:v>Covid 19: (Meghalaya)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(3)'!$D$4:$D$155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0</c:v>
                </c:pt>
                <c:pt idx="72">
                  <c:v>2</c:v>
                </c:pt>
                <c:pt idx="73">
                  <c:v>3</c:v>
                </c:pt>
                <c:pt idx="74">
                  <c:v>2</c:v>
                </c:pt>
                <c:pt idx="75">
                  <c:v>4</c:v>
                </c:pt>
                <c:pt idx="76">
                  <c:v>3</c:v>
                </c:pt>
                <c:pt idx="77">
                  <c:v>5</c:v>
                </c:pt>
                <c:pt idx="78">
                  <c:v>5</c:v>
                </c:pt>
                <c:pt idx="79">
                  <c:v>5</c:v>
                </c:pt>
                <c:pt idx="80">
                  <c:v>8</c:v>
                </c:pt>
                <c:pt idx="81">
                  <c:v>15</c:v>
                </c:pt>
                <c:pt idx="82">
                  <c:v>14</c:v>
                </c:pt>
                <c:pt idx="83">
                  <c:v>16</c:v>
                </c:pt>
                <c:pt idx="84">
                  <c:v>11</c:v>
                </c:pt>
                <c:pt idx="85">
                  <c:v>20</c:v>
                </c:pt>
                <c:pt idx="86">
                  <c:v>19</c:v>
                </c:pt>
                <c:pt idx="87">
                  <c:v>17</c:v>
                </c:pt>
                <c:pt idx="88">
                  <c:v>20</c:v>
                </c:pt>
                <c:pt idx="89">
                  <c:v>14</c:v>
                </c:pt>
                <c:pt idx="90">
                  <c:v>19</c:v>
                </c:pt>
                <c:pt idx="91">
                  <c:v>24</c:v>
                </c:pt>
                <c:pt idx="92">
                  <c:v>24</c:v>
                </c:pt>
                <c:pt idx="93">
                  <c:v>18</c:v>
                </c:pt>
                <c:pt idx="94">
                  <c:v>15</c:v>
                </c:pt>
                <c:pt idx="95">
                  <c:v>21</c:v>
                </c:pt>
                <c:pt idx="96">
                  <c:v>22</c:v>
                </c:pt>
                <c:pt idx="97">
                  <c:v>16</c:v>
                </c:pt>
                <c:pt idx="98">
                  <c:v>19</c:v>
                </c:pt>
                <c:pt idx="99">
                  <c:v>19</c:v>
                </c:pt>
                <c:pt idx="100">
                  <c:v>20</c:v>
                </c:pt>
                <c:pt idx="101">
                  <c:v>18</c:v>
                </c:pt>
                <c:pt idx="102">
                  <c:v>20</c:v>
                </c:pt>
                <c:pt idx="103">
                  <c:v>31</c:v>
                </c:pt>
                <c:pt idx="104">
                  <c:v>31</c:v>
                </c:pt>
                <c:pt idx="105">
                  <c:v>36</c:v>
                </c:pt>
                <c:pt idx="106">
                  <c:v>28</c:v>
                </c:pt>
                <c:pt idx="107">
                  <c:v>26</c:v>
                </c:pt>
                <c:pt idx="108">
                  <c:v>23</c:v>
                </c:pt>
                <c:pt idx="109">
                  <c:v>17</c:v>
                </c:pt>
                <c:pt idx="110">
                  <c:v>17</c:v>
                </c:pt>
                <c:pt idx="111">
                  <c:v>16</c:v>
                </c:pt>
                <c:pt idx="112">
                  <c:v>17</c:v>
                </c:pt>
                <c:pt idx="113">
                  <c:v>17</c:v>
                </c:pt>
                <c:pt idx="114">
                  <c:v>11</c:v>
                </c:pt>
                <c:pt idx="115">
                  <c:v>14</c:v>
                </c:pt>
                <c:pt idx="116">
                  <c:v>9</c:v>
                </c:pt>
                <c:pt idx="117">
                  <c:v>15</c:v>
                </c:pt>
                <c:pt idx="118">
                  <c:v>11</c:v>
                </c:pt>
                <c:pt idx="119">
                  <c:v>13</c:v>
                </c:pt>
                <c:pt idx="120">
                  <c:v>12</c:v>
                </c:pt>
                <c:pt idx="121">
                  <c:v>14</c:v>
                </c:pt>
                <c:pt idx="122">
                  <c:v>11</c:v>
                </c:pt>
                <c:pt idx="123">
                  <c:v>14</c:v>
                </c:pt>
                <c:pt idx="124">
                  <c:v>20</c:v>
                </c:pt>
                <c:pt idx="125">
                  <c:v>11</c:v>
                </c:pt>
                <c:pt idx="126">
                  <c:v>16</c:v>
                </c:pt>
                <c:pt idx="127">
                  <c:v>13</c:v>
                </c:pt>
                <c:pt idx="128">
                  <c:v>18</c:v>
                </c:pt>
                <c:pt idx="129">
                  <c:v>21</c:v>
                </c:pt>
                <c:pt idx="130">
                  <c:v>15</c:v>
                </c:pt>
                <c:pt idx="131">
                  <c:v>12</c:v>
                </c:pt>
                <c:pt idx="132">
                  <c:v>13</c:v>
                </c:pt>
                <c:pt idx="133">
                  <c:v>13</c:v>
                </c:pt>
                <c:pt idx="134">
                  <c:v>15</c:v>
                </c:pt>
                <c:pt idx="135">
                  <c:v>10</c:v>
                </c:pt>
                <c:pt idx="136">
                  <c:v>15</c:v>
                </c:pt>
                <c:pt idx="137">
                  <c:v>17</c:v>
                </c:pt>
                <c:pt idx="138">
                  <c:v>14</c:v>
                </c:pt>
                <c:pt idx="139">
                  <c:v>11</c:v>
                </c:pt>
                <c:pt idx="140">
                  <c:v>15</c:v>
                </c:pt>
                <c:pt idx="141">
                  <c:v>8</c:v>
                </c:pt>
                <c:pt idx="142">
                  <c:v>14</c:v>
                </c:pt>
                <c:pt idx="143">
                  <c:v>8</c:v>
                </c:pt>
                <c:pt idx="144">
                  <c:v>14</c:v>
                </c:pt>
                <c:pt idx="145">
                  <c:v>13</c:v>
                </c:pt>
                <c:pt idx="146">
                  <c:v>11</c:v>
                </c:pt>
                <c:pt idx="147">
                  <c:v>14</c:v>
                </c:pt>
                <c:pt idx="148">
                  <c:v>7</c:v>
                </c:pt>
                <c:pt idx="149">
                  <c:v>11</c:v>
                </c:pt>
                <c:pt idx="150">
                  <c:v>10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96D-4B3D-A1A8-C0C34057207C}"/>
            </c:ext>
          </c:extLst>
        </c:ser>
        <c:ser>
          <c:idx val="3"/>
          <c:order val="3"/>
          <c:tx>
            <c:strRef>
              <c:f>'graph corona vs testing (3)'!$E$3</c:f>
              <c:strCache>
                <c:ptCount val="1"/>
                <c:pt idx="0">
                  <c:v>Covid: (Meghalaya)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(3)'!$E$4:$E$155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2</c:v>
                </c:pt>
                <c:pt idx="63">
                  <c:v>3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1</c:v>
                </c:pt>
                <c:pt idx="69">
                  <c:v>0</c:v>
                </c:pt>
                <c:pt idx="70">
                  <c:v>2</c:v>
                </c:pt>
                <c:pt idx="71">
                  <c:v>1</c:v>
                </c:pt>
                <c:pt idx="72">
                  <c:v>2</c:v>
                </c:pt>
                <c:pt idx="73">
                  <c:v>4</c:v>
                </c:pt>
                <c:pt idx="74">
                  <c:v>2</c:v>
                </c:pt>
                <c:pt idx="75">
                  <c:v>5</c:v>
                </c:pt>
                <c:pt idx="76">
                  <c:v>3</c:v>
                </c:pt>
                <c:pt idx="77">
                  <c:v>6</c:v>
                </c:pt>
                <c:pt idx="78">
                  <c:v>7</c:v>
                </c:pt>
                <c:pt idx="79">
                  <c:v>7</c:v>
                </c:pt>
                <c:pt idx="80">
                  <c:v>11</c:v>
                </c:pt>
                <c:pt idx="81">
                  <c:v>19</c:v>
                </c:pt>
                <c:pt idx="82">
                  <c:v>19</c:v>
                </c:pt>
                <c:pt idx="83">
                  <c:v>21</c:v>
                </c:pt>
                <c:pt idx="84">
                  <c:v>14</c:v>
                </c:pt>
                <c:pt idx="85">
                  <c:v>23</c:v>
                </c:pt>
                <c:pt idx="86">
                  <c:v>25</c:v>
                </c:pt>
                <c:pt idx="87">
                  <c:v>20</c:v>
                </c:pt>
                <c:pt idx="88">
                  <c:v>25</c:v>
                </c:pt>
                <c:pt idx="89">
                  <c:v>19</c:v>
                </c:pt>
                <c:pt idx="90">
                  <c:v>23</c:v>
                </c:pt>
                <c:pt idx="91">
                  <c:v>30</c:v>
                </c:pt>
                <c:pt idx="92">
                  <c:v>28</c:v>
                </c:pt>
                <c:pt idx="93">
                  <c:v>23</c:v>
                </c:pt>
                <c:pt idx="94">
                  <c:v>19</c:v>
                </c:pt>
                <c:pt idx="95">
                  <c:v>24</c:v>
                </c:pt>
                <c:pt idx="96">
                  <c:v>30</c:v>
                </c:pt>
                <c:pt idx="97">
                  <c:v>21</c:v>
                </c:pt>
                <c:pt idx="98">
                  <c:v>22</c:v>
                </c:pt>
                <c:pt idx="99">
                  <c:v>23</c:v>
                </c:pt>
                <c:pt idx="100">
                  <c:v>23</c:v>
                </c:pt>
                <c:pt idx="101">
                  <c:v>21</c:v>
                </c:pt>
                <c:pt idx="102">
                  <c:v>24</c:v>
                </c:pt>
                <c:pt idx="103">
                  <c:v>39</c:v>
                </c:pt>
                <c:pt idx="104">
                  <c:v>40</c:v>
                </c:pt>
                <c:pt idx="105">
                  <c:v>45</c:v>
                </c:pt>
                <c:pt idx="106">
                  <c:v>38</c:v>
                </c:pt>
                <c:pt idx="107">
                  <c:v>32</c:v>
                </c:pt>
                <c:pt idx="108">
                  <c:v>27</c:v>
                </c:pt>
                <c:pt idx="109">
                  <c:v>20</c:v>
                </c:pt>
                <c:pt idx="110">
                  <c:v>22</c:v>
                </c:pt>
                <c:pt idx="111">
                  <c:v>19</c:v>
                </c:pt>
                <c:pt idx="112">
                  <c:v>19</c:v>
                </c:pt>
                <c:pt idx="113">
                  <c:v>20</c:v>
                </c:pt>
                <c:pt idx="114">
                  <c:v>13</c:v>
                </c:pt>
                <c:pt idx="115">
                  <c:v>18</c:v>
                </c:pt>
                <c:pt idx="116">
                  <c:v>12</c:v>
                </c:pt>
                <c:pt idx="117">
                  <c:v>18</c:v>
                </c:pt>
                <c:pt idx="118">
                  <c:v>13</c:v>
                </c:pt>
                <c:pt idx="119">
                  <c:v>15</c:v>
                </c:pt>
                <c:pt idx="120">
                  <c:v>14</c:v>
                </c:pt>
                <c:pt idx="121">
                  <c:v>20</c:v>
                </c:pt>
                <c:pt idx="122">
                  <c:v>14</c:v>
                </c:pt>
                <c:pt idx="123">
                  <c:v>17</c:v>
                </c:pt>
                <c:pt idx="124">
                  <c:v>23</c:v>
                </c:pt>
                <c:pt idx="125">
                  <c:v>14</c:v>
                </c:pt>
                <c:pt idx="126">
                  <c:v>19</c:v>
                </c:pt>
                <c:pt idx="127">
                  <c:v>16</c:v>
                </c:pt>
                <c:pt idx="128">
                  <c:v>22</c:v>
                </c:pt>
                <c:pt idx="129">
                  <c:v>25</c:v>
                </c:pt>
                <c:pt idx="130">
                  <c:v>18</c:v>
                </c:pt>
                <c:pt idx="131">
                  <c:v>16</c:v>
                </c:pt>
                <c:pt idx="132">
                  <c:v>18</c:v>
                </c:pt>
                <c:pt idx="133">
                  <c:v>16</c:v>
                </c:pt>
                <c:pt idx="134">
                  <c:v>19</c:v>
                </c:pt>
                <c:pt idx="135">
                  <c:v>15</c:v>
                </c:pt>
                <c:pt idx="136">
                  <c:v>20</c:v>
                </c:pt>
                <c:pt idx="137">
                  <c:v>21</c:v>
                </c:pt>
                <c:pt idx="138">
                  <c:v>19</c:v>
                </c:pt>
                <c:pt idx="139">
                  <c:v>17</c:v>
                </c:pt>
                <c:pt idx="140">
                  <c:v>19</c:v>
                </c:pt>
                <c:pt idx="141">
                  <c:v>11</c:v>
                </c:pt>
                <c:pt idx="142">
                  <c:v>18</c:v>
                </c:pt>
                <c:pt idx="143">
                  <c:v>11</c:v>
                </c:pt>
                <c:pt idx="144">
                  <c:v>19</c:v>
                </c:pt>
                <c:pt idx="145">
                  <c:v>16</c:v>
                </c:pt>
                <c:pt idx="146">
                  <c:v>17</c:v>
                </c:pt>
                <c:pt idx="147">
                  <c:v>18</c:v>
                </c:pt>
                <c:pt idx="148">
                  <c:v>10</c:v>
                </c:pt>
                <c:pt idx="149">
                  <c:v>15</c:v>
                </c:pt>
                <c:pt idx="150">
                  <c:v>12</c:v>
                </c:pt>
                <c:pt idx="15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6D-4B3D-A1A8-C0C340572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222336"/>
        <c:axId val="64223872"/>
      </c:lineChart>
      <c:dateAx>
        <c:axId val="6422233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3872"/>
        <c:crosses val="autoZero"/>
        <c:auto val="1"/>
        <c:lblOffset val="100"/>
        <c:baseTimeUnit val="days"/>
      </c:dateAx>
      <c:valAx>
        <c:axId val="6422387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22336"/>
        <c:crosses val="autoZero"/>
        <c:crossBetween val="between"/>
      </c:valAx>
      <c:valAx>
        <c:axId val="6452876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61AB2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30304"/>
        <c:crosses val="max"/>
        <c:crossBetween val="between"/>
      </c:valAx>
      <c:dateAx>
        <c:axId val="6453030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6452876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(25)'!$O$8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(25)'!$O$9:$O$23</c:f>
              <c:numCache>
                <c:formatCode>General</c:formatCode>
                <c:ptCount val="15"/>
                <c:pt idx="0">
                  <c:v>0.16900341814639147</c:v>
                </c:pt>
                <c:pt idx="1">
                  <c:v>9.8139611941657642E-2</c:v>
                </c:pt>
                <c:pt idx="2">
                  <c:v>8.2110087125196907E-2</c:v>
                </c:pt>
                <c:pt idx="3">
                  <c:v>6.8311272565001427E-2</c:v>
                </c:pt>
                <c:pt idx="4">
                  <c:v>0.10762345197911417</c:v>
                </c:pt>
                <c:pt idx="5">
                  <c:v>5.8431643030701044E-2</c:v>
                </c:pt>
                <c:pt idx="6">
                  <c:v>5.3293869120380449E-2</c:v>
                </c:pt>
                <c:pt idx="7">
                  <c:v>-2.2441484190329635E-2</c:v>
                </c:pt>
                <c:pt idx="8">
                  <c:v>-5.4185941357298824E-2</c:v>
                </c:pt>
                <c:pt idx="9">
                  <c:v>-6.5520524062973401E-2</c:v>
                </c:pt>
                <c:pt idx="10">
                  <c:v>-9.2695647654976343E-2</c:v>
                </c:pt>
                <c:pt idx="11">
                  <c:v>-0.1312873391819106</c:v>
                </c:pt>
                <c:pt idx="12">
                  <c:v>-0.1055890560328286</c:v>
                </c:pt>
                <c:pt idx="13">
                  <c:v>-0.12793414998718602</c:v>
                </c:pt>
                <c:pt idx="14">
                  <c:v>-0.15065735034016703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22-493B-A43B-05545539F858}"/>
            </c:ext>
          </c:extLst>
        </c:ser>
        <c:ser>
          <c:idx val="1"/>
          <c:order val="1"/>
          <c:tx>
            <c:strRef>
              <c:f>'multiTimeline (25)'!$P$8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(25)'!$P$9:$P$23</c:f>
              <c:numCache>
                <c:formatCode>General</c:formatCode>
                <c:ptCount val="15"/>
                <c:pt idx="0">
                  <c:v>0.14193949726618971</c:v>
                </c:pt>
                <c:pt idx="1">
                  <c:v>0.10259796749158109</c:v>
                </c:pt>
                <c:pt idx="2">
                  <c:v>0.11896722525994161</c:v>
                </c:pt>
                <c:pt idx="3">
                  <c:v>5.737787295014736E-2</c:v>
                </c:pt>
                <c:pt idx="4">
                  <c:v>0.129317541772865</c:v>
                </c:pt>
                <c:pt idx="5">
                  <c:v>0.13996091127762939</c:v>
                </c:pt>
                <c:pt idx="6">
                  <c:v>5.0360184424178847E-2</c:v>
                </c:pt>
                <c:pt idx="7">
                  <c:v>3.3616306362196292E-2</c:v>
                </c:pt>
                <c:pt idx="8">
                  <c:v>-2.8183770290002054E-2</c:v>
                </c:pt>
                <c:pt idx="9">
                  <c:v>4.7596948212972941E-3</c:v>
                </c:pt>
                <c:pt idx="10">
                  <c:v>-7.4110325363282867E-2</c:v>
                </c:pt>
                <c:pt idx="11">
                  <c:v>-0.14079125758067035</c:v>
                </c:pt>
                <c:pt idx="12">
                  <c:v>-8.530619631939633E-2</c:v>
                </c:pt>
                <c:pt idx="13">
                  <c:v>-0.11927764536966613</c:v>
                </c:pt>
                <c:pt idx="14">
                  <c:v>-0.14253350426374242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22-493B-A43B-05545539F858}"/>
            </c:ext>
          </c:extLst>
        </c:ser>
        <c:ser>
          <c:idx val="2"/>
          <c:order val="2"/>
          <c:tx>
            <c:strRef>
              <c:f>'multiTimeline (25)'!$Q$8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(25)'!$Q$9:$Q$23</c:f>
              <c:numCache>
                <c:formatCode>General</c:formatCode>
                <c:ptCount val="15"/>
                <c:pt idx="0">
                  <c:v>4.735353217512444E-2</c:v>
                </c:pt>
                <c:pt idx="1">
                  <c:v>5.1424628381589066E-2</c:v>
                </c:pt>
                <c:pt idx="2">
                  <c:v>8.3693690630267121E-3</c:v>
                </c:pt>
                <c:pt idx="3">
                  <c:v>-3.9970941789600589E-2</c:v>
                </c:pt>
                <c:pt idx="4">
                  <c:v>-1.5785899720456836E-2</c:v>
                </c:pt>
                <c:pt idx="5">
                  <c:v>-5.5714429945861406E-2</c:v>
                </c:pt>
                <c:pt idx="6">
                  <c:v>-5.2336818288330714E-2</c:v>
                </c:pt>
                <c:pt idx="7">
                  <c:v>-8.8653490361081957E-2</c:v>
                </c:pt>
                <c:pt idx="8">
                  <c:v>-9.2937719518091363E-2</c:v>
                </c:pt>
                <c:pt idx="9">
                  <c:v>-8.9212185081021494E-2</c:v>
                </c:pt>
                <c:pt idx="10">
                  <c:v>-0.11299385744007664</c:v>
                </c:pt>
                <c:pt idx="11">
                  <c:v>-0.11729576086918565</c:v>
                </c:pt>
                <c:pt idx="12">
                  <c:v>-0.12103827543627256</c:v>
                </c:pt>
                <c:pt idx="13">
                  <c:v>-0.13263652686420693</c:v>
                </c:pt>
                <c:pt idx="14">
                  <c:v>-0.12477284908585803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22-493B-A43B-05545539F858}"/>
            </c:ext>
          </c:extLst>
        </c:ser>
        <c:ser>
          <c:idx val="3"/>
          <c:order val="3"/>
          <c:tx>
            <c:strRef>
              <c:f>'multiTimeline (25)'!$R$8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(25)'!$R$9:$R$23</c:f>
              <c:numCache>
                <c:formatCode>General</c:formatCode>
                <c:ptCount val="15"/>
                <c:pt idx="0">
                  <c:v>4.9474394077659543E-2</c:v>
                </c:pt>
                <c:pt idx="1">
                  <c:v>5.9658469169069785E-2</c:v>
                </c:pt>
                <c:pt idx="2">
                  <c:v>2.0328429945064262E-2</c:v>
                </c:pt>
                <c:pt idx="3">
                  <c:v>-4.3877530728306399E-2</c:v>
                </c:pt>
                <c:pt idx="4">
                  <c:v>-9.9207805399821949E-3</c:v>
                </c:pt>
                <c:pt idx="5">
                  <c:v>-5.3418272629183389E-2</c:v>
                </c:pt>
                <c:pt idx="6">
                  <c:v>-5.7152801832457259E-2</c:v>
                </c:pt>
                <c:pt idx="7">
                  <c:v>-9.1030274678856327E-2</c:v>
                </c:pt>
                <c:pt idx="8">
                  <c:v>-9.8163217595964622E-2</c:v>
                </c:pt>
                <c:pt idx="9">
                  <c:v>-8.4758112821843506E-2</c:v>
                </c:pt>
                <c:pt idx="10">
                  <c:v>-0.11484223574736238</c:v>
                </c:pt>
                <c:pt idx="11">
                  <c:v>-0.11811332136709278</c:v>
                </c:pt>
                <c:pt idx="12">
                  <c:v>-0.11454745476859937</c:v>
                </c:pt>
                <c:pt idx="13">
                  <c:v>-0.13094108025472195</c:v>
                </c:pt>
                <c:pt idx="14">
                  <c:v>-0.1209932469198724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22-493B-A43B-05545539F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4721144"/>
        <c:axId val="504719504"/>
      </c:lineChart>
      <c:catAx>
        <c:axId val="504721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4719504"/>
        <c:crosses val="autoZero"/>
        <c:auto val="1"/>
        <c:lblAlgn val="ctr"/>
        <c:lblOffset val="100"/>
        <c:noMultiLvlLbl val="0"/>
      </c:catAx>
      <c:valAx>
        <c:axId val="50471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4721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(25)'!$U$8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(25)'!$U$9:$U$23</c:f>
              <c:numCache>
                <c:formatCode>General</c:formatCode>
                <c:ptCount val="15"/>
                <c:pt idx="0">
                  <c:v>-9.2209691538171976E-2</c:v>
                </c:pt>
                <c:pt idx="1">
                  <c:v>-6.4366592875332723E-2</c:v>
                </c:pt>
                <c:pt idx="2">
                  <c:v>-6.0413173013790164E-2</c:v>
                </c:pt>
                <c:pt idx="3">
                  <c:v>-3.6890423837547488E-2</c:v>
                </c:pt>
                <c:pt idx="4">
                  <c:v>-5.2173047145834435E-2</c:v>
                </c:pt>
                <c:pt idx="5">
                  <c:v>-2.0356827924069086E-2</c:v>
                </c:pt>
                <c:pt idx="6">
                  <c:v>-3.706351521723672E-2</c:v>
                </c:pt>
                <c:pt idx="7">
                  <c:v>4.7904379546321093E-3</c:v>
                </c:pt>
                <c:pt idx="8">
                  <c:v>-1.314516915877635E-2</c:v>
                </c:pt>
                <c:pt idx="9">
                  <c:v>6.1012822979130245E-3</c:v>
                </c:pt>
                <c:pt idx="10">
                  <c:v>1.4921352930273627E-3</c:v>
                </c:pt>
                <c:pt idx="11">
                  <c:v>3.5386931794910217E-2</c:v>
                </c:pt>
                <c:pt idx="12">
                  <c:v>9.5981619123161693E-2</c:v>
                </c:pt>
                <c:pt idx="13">
                  <c:v>5.8064343521038113E-2</c:v>
                </c:pt>
                <c:pt idx="14">
                  <c:v>6.704644639446844E-2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0-4E0B-9E10-91A450FC1157}"/>
            </c:ext>
          </c:extLst>
        </c:ser>
        <c:ser>
          <c:idx val="1"/>
          <c:order val="1"/>
          <c:tx>
            <c:strRef>
              <c:f>'multiTimeline (25)'!$V$8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(25)'!$V$9:$V$23</c:f>
              <c:numCache>
                <c:formatCode>General</c:formatCode>
                <c:ptCount val="15"/>
                <c:pt idx="0">
                  <c:v>-8.0154792497149727E-2</c:v>
                </c:pt>
                <c:pt idx="1">
                  <c:v>-6.6598528867406512E-2</c:v>
                </c:pt>
                <c:pt idx="2">
                  <c:v>-5.4672873704238269E-2</c:v>
                </c:pt>
                <c:pt idx="3">
                  <c:v>-6.9928403154050731E-2</c:v>
                </c:pt>
                <c:pt idx="4">
                  <c:v>-6.0105023816994868E-2</c:v>
                </c:pt>
                <c:pt idx="5">
                  <c:v>-1.3217864451485668E-2</c:v>
                </c:pt>
                <c:pt idx="6">
                  <c:v>-3.4738703366718728E-2</c:v>
                </c:pt>
                <c:pt idx="7">
                  <c:v>-2.1123545978005347E-2</c:v>
                </c:pt>
                <c:pt idx="8">
                  <c:v>-4.50332486873702E-2</c:v>
                </c:pt>
                <c:pt idx="9">
                  <c:v>4.2774401395554079E-2</c:v>
                </c:pt>
                <c:pt idx="10">
                  <c:v>3.5576846242686283E-2</c:v>
                </c:pt>
                <c:pt idx="11">
                  <c:v>3.5444882705437802E-2</c:v>
                </c:pt>
                <c:pt idx="12">
                  <c:v>5.322393513739429E-2</c:v>
                </c:pt>
                <c:pt idx="13">
                  <c:v>7.2151360990640109E-2</c:v>
                </c:pt>
                <c:pt idx="14">
                  <c:v>6.3939850642177151E-2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0-4E0B-9E10-91A450FC1157}"/>
            </c:ext>
          </c:extLst>
        </c:ser>
        <c:ser>
          <c:idx val="2"/>
          <c:order val="2"/>
          <c:tx>
            <c:strRef>
              <c:f>'multiTimeline (25)'!$W$8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(25)'!$W$9:$W$23</c:f>
              <c:numCache>
                <c:formatCode>General</c:formatCode>
                <c:ptCount val="15"/>
                <c:pt idx="0">
                  <c:v>8.7919777848216113E-2</c:v>
                </c:pt>
                <c:pt idx="1">
                  <c:v>5.0406277809745867E-2</c:v>
                </c:pt>
                <c:pt idx="2">
                  <c:v>4.3970286256576278E-2</c:v>
                </c:pt>
                <c:pt idx="3">
                  <c:v>6.2905257252226662E-2</c:v>
                </c:pt>
                <c:pt idx="4">
                  <c:v>4.8075257915988073E-2</c:v>
                </c:pt>
                <c:pt idx="5">
                  <c:v>3.562142116739999E-2</c:v>
                </c:pt>
                <c:pt idx="6">
                  <c:v>9.4875972113172294E-2</c:v>
                </c:pt>
                <c:pt idx="7">
                  <c:v>5.4235459799292077E-2</c:v>
                </c:pt>
                <c:pt idx="8">
                  <c:v>0.11171021781082956</c:v>
                </c:pt>
                <c:pt idx="9">
                  <c:v>0.13028293583438227</c:v>
                </c:pt>
                <c:pt idx="10">
                  <c:v>0.11892863434402229</c:v>
                </c:pt>
                <c:pt idx="11">
                  <c:v>0.14532998694931687</c:v>
                </c:pt>
                <c:pt idx="12">
                  <c:v>0.16032896036557132</c:v>
                </c:pt>
                <c:pt idx="13">
                  <c:v>0.17522882673876908</c:v>
                </c:pt>
                <c:pt idx="14">
                  <c:v>0.15411185947136025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F0-4E0B-9E10-91A450FC1157}"/>
            </c:ext>
          </c:extLst>
        </c:ser>
        <c:ser>
          <c:idx val="3"/>
          <c:order val="3"/>
          <c:tx>
            <c:strRef>
              <c:f>'multiTimeline (25)'!$X$8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(25)'!$X$9:$X$23</c:f>
              <c:numCache>
                <c:formatCode>General</c:formatCode>
                <c:ptCount val="15"/>
                <c:pt idx="0">
                  <c:v>0.10554384996562455</c:v>
                </c:pt>
                <c:pt idx="1">
                  <c:v>6.3632713517587314E-2</c:v>
                </c:pt>
                <c:pt idx="2">
                  <c:v>5.5764585132494639E-2</c:v>
                </c:pt>
                <c:pt idx="3">
                  <c:v>7.9156289804713925E-2</c:v>
                </c:pt>
                <c:pt idx="4">
                  <c:v>6.4286797354659794E-2</c:v>
                </c:pt>
                <c:pt idx="5">
                  <c:v>6.4772061877274953E-2</c:v>
                </c:pt>
                <c:pt idx="6">
                  <c:v>9.1168363363664615E-2</c:v>
                </c:pt>
                <c:pt idx="7">
                  <c:v>6.9520515967994884E-2</c:v>
                </c:pt>
                <c:pt idx="8">
                  <c:v>0.11523871922946329</c:v>
                </c:pt>
                <c:pt idx="9">
                  <c:v>0.14664351091776454</c:v>
                </c:pt>
                <c:pt idx="10">
                  <c:v>0.12152938907079913</c:v>
                </c:pt>
                <c:pt idx="11">
                  <c:v>0.1334603115954692</c:v>
                </c:pt>
                <c:pt idx="12">
                  <c:v>0.15768772543366208</c:v>
                </c:pt>
                <c:pt idx="13">
                  <c:v>0.16821094835441044</c:v>
                </c:pt>
                <c:pt idx="14">
                  <c:v>0.16292555548025192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F0-4E0B-9E10-91A450FC11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720984"/>
        <c:axId val="583726560"/>
      </c:lineChart>
      <c:catAx>
        <c:axId val="583720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726560"/>
        <c:crosses val="autoZero"/>
        <c:auto val="1"/>
        <c:lblAlgn val="ctr"/>
        <c:lblOffset val="100"/>
        <c:noMultiLvlLbl val="0"/>
      </c:catAx>
      <c:valAx>
        <c:axId val="583726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720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vs cases (6)'!$F$3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corona vs cases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(6)'!$F$4:$F$155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17-45F9-B169-FC722E491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7677312"/>
        <c:axId val="77675520"/>
      </c:barChart>
      <c:lineChart>
        <c:grouping val="standard"/>
        <c:varyColors val="0"/>
        <c:ser>
          <c:idx val="0"/>
          <c:order val="0"/>
          <c:tx>
            <c:strRef>
              <c:f>'graph corona vs cases (6)'!$B$3</c:f>
              <c:strCache>
                <c:ptCount val="1"/>
                <c:pt idx="0">
                  <c:v>Coronavirus: (Mizoram)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(6)'!$B$4:$B$155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3</c:v>
                </c:pt>
                <c:pt idx="17">
                  <c:v>3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3</c:v>
                </c:pt>
                <c:pt idx="22">
                  <c:v>3</c:v>
                </c:pt>
                <c:pt idx="23">
                  <c:v>5</c:v>
                </c:pt>
                <c:pt idx="24">
                  <c:v>8</c:v>
                </c:pt>
                <c:pt idx="25">
                  <c:v>11</c:v>
                </c:pt>
                <c:pt idx="26">
                  <c:v>7</c:v>
                </c:pt>
                <c:pt idx="27">
                  <c:v>18</c:v>
                </c:pt>
                <c:pt idx="28">
                  <c:v>23</c:v>
                </c:pt>
                <c:pt idx="29">
                  <c:v>19</c:v>
                </c:pt>
                <c:pt idx="30">
                  <c:v>16</c:v>
                </c:pt>
                <c:pt idx="31">
                  <c:v>10</c:v>
                </c:pt>
                <c:pt idx="32">
                  <c:v>12</c:v>
                </c:pt>
                <c:pt idx="33">
                  <c:v>22</c:v>
                </c:pt>
                <c:pt idx="34">
                  <c:v>6</c:v>
                </c:pt>
                <c:pt idx="35">
                  <c:v>6</c:v>
                </c:pt>
                <c:pt idx="36">
                  <c:v>6</c:v>
                </c:pt>
                <c:pt idx="37">
                  <c:v>11</c:v>
                </c:pt>
                <c:pt idx="38">
                  <c:v>5</c:v>
                </c:pt>
                <c:pt idx="39">
                  <c:v>7</c:v>
                </c:pt>
                <c:pt idx="40">
                  <c:v>12</c:v>
                </c:pt>
                <c:pt idx="41">
                  <c:v>7</c:v>
                </c:pt>
                <c:pt idx="42">
                  <c:v>3</c:v>
                </c:pt>
                <c:pt idx="43">
                  <c:v>10</c:v>
                </c:pt>
                <c:pt idx="44">
                  <c:v>12</c:v>
                </c:pt>
                <c:pt idx="45">
                  <c:v>12</c:v>
                </c:pt>
                <c:pt idx="46">
                  <c:v>4</c:v>
                </c:pt>
                <c:pt idx="47">
                  <c:v>3</c:v>
                </c:pt>
                <c:pt idx="48">
                  <c:v>6</c:v>
                </c:pt>
                <c:pt idx="49">
                  <c:v>7</c:v>
                </c:pt>
                <c:pt idx="50">
                  <c:v>6</c:v>
                </c:pt>
                <c:pt idx="51">
                  <c:v>8</c:v>
                </c:pt>
                <c:pt idx="52">
                  <c:v>9</c:v>
                </c:pt>
                <c:pt idx="53">
                  <c:v>6</c:v>
                </c:pt>
                <c:pt idx="54">
                  <c:v>4</c:v>
                </c:pt>
                <c:pt idx="55">
                  <c:v>3</c:v>
                </c:pt>
                <c:pt idx="56">
                  <c:v>15</c:v>
                </c:pt>
                <c:pt idx="57">
                  <c:v>9</c:v>
                </c:pt>
                <c:pt idx="58">
                  <c:v>6</c:v>
                </c:pt>
                <c:pt idx="59">
                  <c:v>7</c:v>
                </c:pt>
                <c:pt idx="60">
                  <c:v>10</c:v>
                </c:pt>
                <c:pt idx="61">
                  <c:v>6</c:v>
                </c:pt>
                <c:pt idx="62">
                  <c:v>9</c:v>
                </c:pt>
                <c:pt idx="63">
                  <c:v>11</c:v>
                </c:pt>
                <c:pt idx="64">
                  <c:v>15</c:v>
                </c:pt>
                <c:pt idx="65">
                  <c:v>17</c:v>
                </c:pt>
                <c:pt idx="66">
                  <c:v>33</c:v>
                </c:pt>
                <c:pt idx="67">
                  <c:v>30</c:v>
                </c:pt>
                <c:pt idx="68">
                  <c:v>38</c:v>
                </c:pt>
                <c:pt idx="69">
                  <c:v>27</c:v>
                </c:pt>
                <c:pt idx="70">
                  <c:v>12</c:v>
                </c:pt>
                <c:pt idx="71">
                  <c:v>19</c:v>
                </c:pt>
                <c:pt idx="72">
                  <c:v>26</c:v>
                </c:pt>
                <c:pt idx="73">
                  <c:v>14</c:v>
                </c:pt>
                <c:pt idx="74">
                  <c:v>29</c:v>
                </c:pt>
                <c:pt idx="75">
                  <c:v>36</c:v>
                </c:pt>
                <c:pt idx="76">
                  <c:v>32</c:v>
                </c:pt>
                <c:pt idx="77">
                  <c:v>47</c:v>
                </c:pt>
                <c:pt idx="78">
                  <c:v>72</c:v>
                </c:pt>
                <c:pt idx="79">
                  <c:v>55</c:v>
                </c:pt>
                <c:pt idx="80">
                  <c:v>73</c:v>
                </c:pt>
                <c:pt idx="81">
                  <c:v>66</c:v>
                </c:pt>
                <c:pt idx="82">
                  <c:v>70</c:v>
                </c:pt>
                <c:pt idx="83">
                  <c:v>76</c:v>
                </c:pt>
                <c:pt idx="84">
                  <c:v>100</c:v>
                </c:pt>
                <c:pt idx="85">
                  <c:v>61</c:v>
                </c:pt>
                <c:pt idx="86">
                  <c:v>62</c:v>
                </c:pt>
                <c:pt idx="87">
                  <c:v>63</c:v>
                </c:pt>
                <c:pt idx="88">
                  <c:v>52</c:v>
                </c:pt>
                <c:pt idx="89">
                  <c:v>53</c:v>
                </c:pt>
                <c:pt idx="90">
                  <c:v>35</c:v>
                </c:pt>
                <c:pt idx="91">
                  <c:v>42</c:v>
                </c:pt>
                <c:pt idx="92">
                  <c:v>45</c:v>
                </c:pt>
                <c:pt idx="93">
                  <c:v>43</c:v>
                </c:pt>
                <c:pt idx="94">
                  <c:v>39</c:v>
                </c:pt>
                <c:pt idx="95">
                  <c:v>42</c:v>
                </c:pt>
                <c:pt idx="96">
                  <c:v>26</c:v>
                </c:pt>
                <c:pt idx="97">
                  <c:v>32</c:v>
                </c:pt>
                <c:pt idx="98">
                  <c:v>32</c:v>
                </c:pt>
                <c:pt idx="99">
                  <c:v>37</c:v>
                </c:pt>
                <c:pt idx="100">
                  <c:v>33</c:v>
                </c:pt>
                <c:pt idx="101">
                  <c:v>24</c:v>
                </c:pt>
                <c:pt idx="102">
                  <c:v>31</c:v>
                </c:pt>
                <c:pt idx="103">
                  <c:v>49</c:v>
                </c:pt>
                <c:pt idx="104">
                  <c:v>29</c:v>
                </c:pt>
                <c:pt idx="105">
                  <c:v>47</c:v>
                </c:pt>
                <c:pt idx="106">
                  <c:v>30</c:v>
                </c:pt>
                <c:pt idx="107">
                  <c:v>40</c:v>
                </c:pt>
                <c:pt idx="108">
                  <c:v>33</c:v>
                </c:pt>
                <c:pt idx="109">
                  <c:v>24</c:v>
                </c:pt>
                <c:pt idx="110">
                  <c:v>25</c:v>
                </c:pt>
                <c:pt idx="111">
                  <c:v>19</c:v>
                </c:pt>
                <c:pt idx="112">
                  <c:v>14</c:v>
                </c:pt>
                <c:pt idx="113">
                  <c:v>31</c:v>
                </c:pt>
                <c:pt idx="114">
                  <c:v>26</c:v>
                </c:pt>
                <c:pt idx="115">
                  <c:v>14</c:v>
                </c:pt>
                <c:pt idx="116">
                  <c:v>5</c:v>
                </c:pt>
                <c:pt idx="117">
                  <c:v>15</c:v>
                </c:pt>
                <c:pt idx="118">
                  <c:v>15</c:v>
                </c:pt>
                <c:pt idx="119">
                  <c:v>19</c:v>
                </c:pt>
                <c:pt idx="120">
                  <c:v>15</c:v>
                </c:pt>
                <c:pt idx="121">
                  <c:v>20</c:v>
                </c:pt>
                <c:pt idx="122">
                  <c:v>24</c:v>
                </c:pt>
                <c:pt idx="123">
                  <c:v>14</c:v>
                </c:pt>
                <c:pt idx="124">
                  <c:v>12</c:v>
                </c:pt>
                <c:pt idx="125">
                  <c:v>16</c:v>
                </c:pt>
                <c:pt idx="126">
                  <c:v>18</c:v>
                </c:pt>
                <c:pt idx="127">
                  <c:v>18</c:v>
                </c:pt>
                <c:pt idx="128">
                  <c:v>14</c:v>
                </c:pt>
                <c:pt idx="129">
                  <c:v>17</c:v>
                </c:pt>
                <c:pt idx="130">
                  <c:v>16</c:v>
                </c:pt>
                <c:pt idx="131">
                  <c:v>14</c:v>
                </c:pt>
                <c:pt idx="132">
                  <c:v>16</c:v>
                </c:pt>
                <c:pt idx="133">
                  <c:v>15</c:v>
                </c:pt>
                <c:pt idx="134">
                  <c:v>10</c:v>
                </c:pt>
                <c:pt idx="135">
                  <c:v>14</c:v>
                </c:pt>
                <c:pt idx="136">
                  <c:v>18</c:v>
                </c:pt>
                <c:pt idx="137">
                  <c:v>12</c:v>
                </c:pt>
                <c:pt idx="138">
                  <c:v>14</c:v>
                </c:pt>
                <c:pt idx="139">
                  <c:v>19</c:v>
                </c:pt>
                <c:pt idx="140">
                  <c:v>7</c:v>
                </c:pt>
                <c:pt idx="141">
                  <c:v>9</c:v>
                </c:pt>
                <c:pt idx="142">
                  <c:v>12</c:v>
                </c:pt>
                <c:pt idx="143">
                  <c:v>16</c:v>
                </c:pt>
                <c:pt idx="144">
                  <c:v>9</c:v>
                </c:pt>
                <c:pt idx="145">
                  <c:v>13</c:v>
                </c:pt>
                <c:pt idx="146">
                  <c:v>6</c:v>
                </c:pt>
                <c:pt idx="147">
                  <c:v>8</c:v>
                </c:pt>
                <c:pt idx="148">
                  <c:v>11</c:v>
                </c:pt>
                <c:pt idx="149">
                  <c:v>8</c:v>
                </c:pt>
                <c:pt idx="150">
                  <c:v>6</c:v>
                </c:pt>
                <c:pt idx="1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17-45F9-B169-FC722E491AA7}"/>
            </c:ext>
          </c:extLst>
        </c:ser>
        <c:ser>
          <c:idx val="1"/>
          <c:order val="1"/>
          <c:tx>
            <c:strRef>
              <c:f>'graph corona vs cases (6)'!$C$3</c:f>
              <c:strCache>
                <c:ptCount val="1"/>
                <c:pt idx="0">
                  <c:v>Corona: (Mizoram)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(6)'!$C$4:$C$155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3</c:v>
                </c:pt>
                <c:pt idx="25">
                  <c:v>6</c:v>
                </c:pt>
                <c:pt idx="26">
                  <c:v>4</c:v>
                </c:pt>
                <c:pt idx="27">
                  <c:v>7</c:v>
                </c:pt>
                <c:pt idx="28">
                  <c:v>8</c:v>
                </c:pt>
                <c:pt idx="29">
                  <c:v>5</c:v>
                </c:pt>
                <c:pt idx="30">
                  <c:v>7</c:v>
                </c:pt>
                <c:pt idx="31">
                  <c:v>7</c:v>
                </c:pt>
                <c:pt idx="32">
                  <c:v>4</c:v>
                </c:pt>
                <c:pt idx="33">
                  <c:v>5</c:v>
                </c:pt>
                <c:pt idx="34">
                  <c:v>3</c:v>
                </c:pt>
                <c:pt idx="35">
                  <c:v>6</c:v>
                </c:pt>
                <c:pt idx="36">
                  <c:v>3</c:v>
                </c:pt>
                <c:pt idx="37">
                  <c:v>4</c:v>
                </c:pt>
                <c:pt idx="38">
                  <c:v>3</c:v>
                </c:pt>
                <c:pt idx="39">
                  <c:v>4</c:v>
                </c:pt>
                <c:pt idx="40">
                  <c:v>0</c:v>
                </c:pt>
                <c:pt idx="41">
                  <c:v>4</c:v>
                </c:pt>
                <c:pt idx="42">
                  <c:v>3</c:v>
                </c:pt>
                <c:pt idx="43">
                  <c:v>6</c:v>
                </c:pt>
                <c:pt idx="44">
                  <c:v>5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4</c:v>
                </c:pt>
                <c:pt idx="49">
                  <c:v>3</c:v>
                </c:pt>
                <c:pt idx="50">
                  <c:v>4</c:v>
                </c:pt>
                <c:pt idx="51">
                  <c:v>0</c:v>
                </c:pt>
                <c:pt idx="52">
                  <c:v>6</c:v>
                </c:pt>
                <c:pt idx="53">
                  <c:v>5</c:v>
                </c:pt>
                <c:pt idx="54">
                  <c:v>0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4</c:v>
                </c:pt>
                <c:pt idx="61">
                  <c:v>4</c:v>
                </c:pt>
                <c:pt idx="62">
                  <c:v>4</c:v>
                </c:pt>
                <c:pt idx="63">
                  <c:v>5</c:v>
                </c:pt>
                <c:pt idx="64">
                  <c:v>7</c:v>
                </c:pt>
                <c:pt idx="65">
                  <c:v>4</c:v>
                </c:pt>
                <c:pt idx="66">
                  <c:v>15</c:v>
                </c:pt>
                <c:pt idx="67">
                  <c:v>11</c:v>
                </c:pt>
                <c:pt idx="68">
                  <c:v>11</c:v>
                </c:pt>
                <c:pt idx="69">
                  <c:v>10</c:v>
                </c:pt>
                <c:pt idx="70">
                  <c:v>4</c:v>
                </c:pt>
                <c:pt idx="71">
                  <c:v>8</c:v>
                </c:pt>
                <c:pt idx="72">
                  <c:v>14</c:v>
                </c:pt>
                <c:pt idx="73">
                  <c:v>4</c:v>
                </c:pt>
                <c:pt idx="74">
                  <c:v>13</c:v>
                </c:pt>
                <c:pt idx="75">
                  <c:v>24</c:v>
                </c:pt>
                <c:pt idx="76">
                  <c:v>15</c:v>
                </c:pt>
                <c:pt idx="77">
                  <c:v>25</c:v>
                </c:pt>
                <c:pt idx="78">
                  <c:v>24</c:v>
                </c:pt>
                <c:pt idx="79">
                  <c:v>36</c:v>
                </c:pt>
                <c:pt idx="80">
                  <c:v>33</c:v>
                </c:pt>
                <c:pt idx="81">
                  <c:v>23</c:v>
                </c:pt>
                <c:pt idx="82">
                  <c:v>29</c:v>
                </c:pt>
                <c:pt idx="83">
                  <c:v>28</c:v>
                </c:pt>
                <c:pt idx="84">
                  <c:v>40</c:v>
                </c:pt>
                <c:pt idx="85">
                  <c:v>25</c:v>
                </c:pt>
                <c:pt idx="86">
                  <c:v>27</c:v>
                </c:pt>
                <c:pt idx="87">
                  <c:v>23</c:v>
                </c:pt>
                <c:pt idx="88">
                  <c:v>20</c:v>
                </c:pt>
                <c:pt idx="89">
                  <c:v>14</c:v>
                </c:pt>
                <c:pt idx="90">
                  <c:v>13</c:v>
                </c:pt>
                <c:pt idx="91">
                  <c:v>14</c:v>
                </c:pt>
                <c:pt idx="92">
                  <c:v>14</c:v>
                </c:pt>
                <c:pt idx="93">
                  <c:v>7</c:v>
                </c:pt>
                <c:pt idx="94">
                  <c:v>13</c:v>
                </c:pt>
                <c:pt idx="95">
                  <c:v>9</c:v>
                </c:pt>
                <c:pt idx="96">
                  <c:v>7</c:v>
                </c:pt>
                <c:pt idx="97">
                  <c:v>9</c:v>
                </c:pt>
                <c:pt idx="98">
                  <c:v>13</c:v>
                </c:pt>
                <c:pt idx="99">
                  <c:v>8</c:v>
                </c:pt>
                <c:pt idx="100">
                  <c:v>10</c:v>
                </c:pt>
                <c:pt idx="101">
                  <c:v>9</c:v>
                </c:pt>
                <c:pt idx="102">
                  <c:v>8</c:v>
                </c:pt>
                <c:pt idx="103">
                  <c:v>12</c:v>
                </c:pt>
                <c:pt idx="104">
                  <c:v>8</c:v>
                </c:pt>
                <c:pt idx="105">
                  <c:v>7</c:v>
                </c:pt>
                <c:pt idx="106">
                  <c:v>12</c:v>
                </c:pt>
                <c:pt idx="107">
                  <c:v>11</c:v>
                </c:pt>
                <c:pt idx="108">
                  <c:v>6</c:v>
                </c:pt>
                <c:pt idx="109">
                  <c:v>7</c:v>
                </c:pt>
                <c:pt idx="110">
                  <c:v>5</c:v>
                </c:pt>
                <c:pt idx="111">
                  <c:v>4</c:v>
                </c:pt>
                <c:pt idx="112">
                  <c:v>4</c:v>
                </c:pt>
                <c:pt idx="113">
                  <c:v>9</c:v>
                </c:pt>
                <c:pt idx="114">
                  <c:v>5</c:v>
                </c:pt>
                <c:pt idx="115">
                  <c:v>7</c:v>
                </c:pt>
                <c:pt idx="116">
                  <c:v>6</c:v>
                </c:pt>
                <c:pt idx="117">
                  <c:v>5</c:v>
                </c:pt>
                <c:pt idx="118">
                  <c:v>5</c:v>
                </c:pt>
                <c:pt idx="119">
                  <c:v>12</c:v>
                </c:pt>
                <c:pt idx="120">
                  <c:v>4</c:v>
                </c:pt>
                <c:pt idx="121">
                  <c:v>7</c:v>
                </c:pt>
                <c:pt idx="122">
                  <c:v>6</c:v>
                </c:pt>
                <c:pt idx="123">
                  <c:v>7</c:v>
                </c:pt>
                <c:pt idx="124">
                  <c:v>6</c:v>
                </c:pt>
                <c:pt idx="125">
                  <c:v>4</c:v>
                </c:pt>
                <c:pt idx="126">
                  <c:v>3</c:v>
                </c:pt>
                <c:pt idx="127">
                  <c:v>8</c:v>
                </c:pt>
                <c:pt idx="128">
                  <c:v>8</c:v>
                </c:pt>
                <c:pt idx="129">
                  <c:v>7</c:v>
                </c:pt>
                <c:pt idx="130">
                  <c:v>6</c:v>
                </c:pt>
                <c:pt idx="131">
                  <c:v>3</c:v>
                </c:pt>
                <c:pt idx="132">
                  <c:v>7</c:v>
                </c:pt>
                <c:pt idx="133">
                  <c:v>6</c:v>
                </c:pt>
                <c:pt idx="134">
                  <c:v>3</c:v>
                </c:pt>
                <c:pt idx="135">
                  <c:v>4</c:v>
                </c:pt>
                <c:pt idx="136">
                  <c:v>6</c:v>
                </c:pt>
                <c:pt idx="137">
                  <c:v>10</c:v>
                </c:pt>
                <c:pt idx="138">
                  <c:v>3</c:v>
                </c:pt>
                <c:pt idx="139">
                  <c:v>5</c:v>
                </c:pt>
                <c:pt idx="140">
                  <c:v>5</c:v>
                </c:pt>
                <c:pt idx="141">
                  <c:v>10</c:v>
                </c:pt>
                <c:pt idx="142">
                  <c:v>3</c:v>
                </c:pt>
                <c:pt idx="143">
                  <c:v>4</c:v>
                </c:pt>
                <c:pt idx="144">
                  <c:v>4</c:v>
                </c:pt>
                <c:pt idx="145">
                  <c:v>7</c:v>
                </c:pt>
                <c:pt idx="146">
                  <c:v>3</c:v>
                </c:pt>
                <c:pt idx="147">
                  <c:v>3</c:v>
                </c:pt>
                <c:pt idx="148">
                  <c:v>5</c:v>
                </c:pt>
                <c:pt idx="149">
                  <c:v>3</c:v>
                </c:pt>
                <c:pt idx="150">
                  <c:v>5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17-45F9-B169-FC722E491AA7}"/>
            </c:ext>
          </c:extLst>
        </c:ser>
        <c:ser>
          <c:idx val="2"/>
          <c:order val="2"/>
          <c:tx>
            <c:strRef>
              <c:f>'graph corona vs cases (6)'!$D$3</c:f>
              <c:strCache>
                <c:ptCount val="1"/>
                <c:pt idx="0">
                  <c:v>Covid 19: (Mizoram)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(6)'!$D$4:$D$155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4</c:v>
                </c:pt>
                <c:pt idx="62">
                  <c:v>4</c:v>
                </c:pt>
                <c:pt idx="63">
                  <c:v>7</c:v>
                </c:pt>
                <c:pt idx="64">
                  <c:v>3</c:v>
                </c:pt>
                <c:pt idx="65">
                  <c:v>8</c:v>
                </c:pt>
                <c:pt idx="66">
                  <c:v>9</c:v>
                </c:pt>
                <c:pt idx="67">
                  <c:v>12</c:v>
                </c:pt>
                <c:pt idx="68">
                  <c:v>8</c:v>
                </c:pt>
                <c:pt idx="69">
                  <c:v>13</c:v>
                </c:pt>
                <c:pt idx="70">
                  <c:v>6</c:v>
                </c:pt>
                <c:pt idx="71">
                  <c:v>4</c:v>
                </c:pt>
                <c:pt idx="72">
                  <c:v>7</c:v>
                </c:pt>
                <c:pt idx="73">
                  <c:v>8</c:v>
                </c:pt>
                <c:pt idx="74">
                  <c:v>9</c:v>
                </c:pt>
                <c:pt idx="75">
                  <c:v>15</c:v>
                </c:pt>
                <c:pt idx="76">
                  <c:v>14</c:v>
                </c:pt>
                <c:pt idx="77">
                  <c:v>15</c:v>
                </c:pt>
                <c:pt idx="78">
                  <c:v>24</c:v>
                </c:pt>
                <c:pt idx="79">
                  <c:v>23</c:v>
                </c:pt>
                <c:pt idx="80">
                  <c:v>33</c:v>
                </c:pt>
                <c:pt idx="81">
                  <c:v>27</c:v>
                </c:pt>
                <c:pt idx="82">
                  <c:v>39</c:v>
                </c:pt>
                <c:pt idx="83">
                  <c:v>50</c:v>
                </c:pt>
                <c:pt idx="84">
                  <c:v>49</c:v>
                </c:pt>
                <c:pt idx="85">
                  <c:v>28</c:v>
                </c:pt>
                <c:pt idx="86">
                  <c:v>32</c:v>
                </c:pt>
                <c:pt idx="87">
                  <c:v>40</c:v>
                </c:pt>
                <c:pt idx="88">
                  <c:v>29</c:v>
                </c:pt>
                <c:pt idx="89">
                  <c:v>18</c:v>
                </c:pt>
                <c:pt idx="90">
                  <c:v>29</c:v>
                </c:pt>
                <c:pt idx="91">
                  <c:v>24</c:v>
                </c:pt>
                <c:pt idx="92">
                  <c:v>22</c:v>
                </c:pt>
                <c:pt idx="93">
                  <c:v>22</c:v>
                </c:pt>
                <c:pt idx="94">
                  <c:v>24</c:v>
                </c:pt>
                <c:pt idx="95">
                  <c:v>16</c:v>
                </c:pt>
                <c:pt idx="96">
                  <c:v>23</c:v>
                </c:pt>
                <c:pt idx="97">
                  <c:v>18</c:v>
                </c:pt>
                <c:pt idx="98">
                  <c:v>18</c:v>
                </c:pt>
                <c:pt idx="99">
                  <c:v>11</c:v>
                </c:pt>
                <c:pt idx="100">
                  <c:v>14</c:v>
                </c:pt>
                <c:pt idx="101">
                  <c:v>17</c:v>
                </c:pt>
                <c:pt idx="102">
                  <c:v>11</c:v>
                </c:pt>
                <c:pt idx="103">
                  <c:v>29</c:v>
                </c:pt>
                <c:pt idx="104">
                  <c:v>17</c:v>
                </c:pt>
                <c:pt idx="105">
                  <c:v>22</c:v>
                </c:pt>
                <c:pt idx="106">
                  <c:v>21</c:v>
                </c:pt>
                <c:pt idx="107">
                  <c:v>14</c:v>
                </c:pt>
                <c:pt idx="108">
                  <c:v>14</c:v>
                </c:pt>
                <c:pt idx="109">
                  <c:v>23</c:v>
                </c:pt>
                <c:pt idx="110">
                  <c:v>17</c:v>
                </c:pt>
                <c:pt idx="111">
                  <c:v>16</c:v>
                </c:pt>
                <c:pt idx="112">
                  <c:v>14</c:v>
                </c:pt>
                <c:pt idx="113">
                  <c:v>13</c:v>
                </c:pt>
                <c:pt idx="114">
                  <c:v>11</c:v>
                </c:pt>
                <c:pt idx="115">
                  <c:v>16</c:v>
                </c:pt>
                <c:pt idx="116">
                  <c:v>13</c:v>
                </c:pt>
                <c:pt idx="117">
                  <c:v>15</c:v>
                </c:pt>
                <c:pt idx="118">
                  <c:v>11</c:v>
                </c:pt>
                <c:pt idx="119">
                  <c:v>9</c:v>
                </c:pt>
                <c:pt idx="120">
                  <c:v>9</c:v>
                </c:pt>
                <c:pt idx="121">
                  <c:v>10</c:v>
                </c:pt>
                <c:pt idx="122">
                  <c:v>12</c:v>
                </c:pt>
                <c:pt idx="123">
                  <c:v>9</c:v>
                </c:pt>
                <c:pt idx="124">
                  <c:v>15</c:v>
                </c:pt>
                <c:pt idx="125">
                  <c:v>12</c:v>
                </c:pt>
                <c:pt idx="126">
                  <c:v>15</c:v>
                </c:pt>
                <c:pt idx="127">
                  <c:v>9</c:v>
                </c:pt>
                <c:pt idx="128">
                  <c:v>17</c:v>
                </c:pt>
                <c:pt idx="129">
                  <c:v>12</c:v>
                </c:pt>
                <c:pt idx="130">
                  <c:v>10</c:v>
                </c:pt>
                <c:pt idx="131">
                  <c:v>11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12</c:v>
                </c:pt>
                <c:pt idx="136">
                  <c:v>9</c:v>
                </c:pt>
                <c:pt idx="137">
                  <c:v>13</c:v>
                </c:pt>
                <c:pt idx="138">
                  <c:v>8</c:v>
                </c:pt>
                <c:pt idx="139">
                  <c:v>14</c:v>
                </c:pt>
                <c:pt idx="140">
                  <c:v>12</c:v>
                </c:pt>
                <c:pt idx="141">
                  <c:v>7</c:v>
                </c:pt>
                <c:pt idx="142">
                  <c:v>12</c:v>
                </c:pt>
                <c:pt idx="143">
                  <c:v>7</c:v>
                </c:pt>
                <c:pt idx="144">
                  <c:v>7</c:v>
                </c:pt>
                <c:pt idx="145">
                  <c:v>7</c:v>
                </c:pt>
                <c:pt idx="146">
                  <c:v>4</c:v>
                </c:pt>
                <c:pt idx="147">
                  <c:v>10</c:v>
                </c:pt>
                <c:pt idx="148">
                  <c:v>11</c:v>
                </c:pt>
                <c:pt idx="149">
                  <c:v>6</c:v>
                </c:pt>
                <c:pt idx="150">
                  <c:v>17</c:v>
                </c:pt>
                <c:pt idx="151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17-45F9-B169-FC722E491AA7}"/>
            </c:ext>
          </c:extLst>
        </c:ser>
        <c:ser>
          <c:idx val="3"/>
          <c:order val="3"/>
          <c:tx>
            <c:strRef>
              <c:f>'graph corona vs cases (6)'!$E$3</c:f>
              <c:strCache>
                <c:ptCount val="1"/>
                <c:pt idx="0">
                  <c:v>Covid: (Mizoram)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(6)'!$E$4:$E$155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3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3</c:v>
                </c:pt>
                <c:pt idx="56">
                  <c:v>3</c:v>
                </c:pt>
                <c:pt idx="57">
                  <c:v>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4</c:v>
                </c:pt>
                <c:pt idx="62">
                  <c:v>4</c:v>
                </c:pt>
                <c:pt idx="63">
                  <c:v>7</c:v>
                </c:pt>
                <c:pt idx="64">
                  <c:v>3</c:v>
                </c:pt>
                <c:pt idx="65">
                  <c:v>8</c:v>
                </c:pt>
                <c:pt idx="66">
                  <c:v>9</c:v>
                </c:pt>
                <c:pt idx="67">
                  <c:v>13</c:v>
                </c:pt>
                <c:pt idx="68">
                  <c:v>9</c:v>
                </c:pt>
                <c:pt idx="69">
                  <c:v>14</c:v>
                </c:pt>
                <c:pt idx="70">
                  <c:v>7</c:v>
                </c:pt>
                <c:pt idx="71">
                  <c:v>4</c:v>
                </c:pt>
                <c:pt idx="72">
                  <c:v>9</c:v>
                </c:pt>
                <c:pt idx="73">
                  <c:v>8</c:v>
                </c:pt>
                <c:pt idx="74">
                  <c:v>9</c:v>
                </c:pt>
                <c:pt idx="75">
                  <c:v>18</c:v>
                </c:pt>
                <c:pt idx="76">
                  <c:v>14</c:v>
                </c:pt>
                <c:pt idx="77">
                  <c:v>16</c:v>
                </c:pt>
                <c:pt idx="78">
                  <c:v>26</c:v>
                </c:pt>
                <c:pt idx="79">
                  <c:v>27</c:v>
                </c:pt>
                <c:pt idx="80">
                  <c:v>40</c:v>
                </c:pt>
                <c:pt idx="81">
                  <c:v>30</c:v>
                </c:pt>
                <c:pt idx="82">
                  <c:v>49</c:v>
                </c:pt>
                <c:pt idx="83">
                  <c:v>61</c:v>
                </c:pt>
                <c:pt idx="84">
                  <c:v>58</c:v>
                </c:pt>
                <c:pt idx="85">
                  <c:v>31</c:v>
                </c:pt>
                <c:pt idx="86">
                  <c:v>35</c:v>
                </c:pt>
                <c:pt idx="87">
                  <c:v>50</c:v>
                </c:pt>
                <c:pt idx="88">
                  <c:v>34</c:v>
                </c:pt>
                <c:pt idx="89">
                  <c:v>20</c:v>
                </c:pt>
                <c:pt idx="90">
                  <c:v>32</c:v>
                </c:pt>
                <c:pt idx="91">
                  <c:v>33</c:v>
                </c:pt>
                <c:pt idx="92">
                  <c:v>25</c:v>
                </c:pt>
                <c:pt idx="93">
                  <c:v>22</c:v>
                </c:pt>
                <c:pt idx="94">
                  <c:v>27</c:v>
                </c:pt>
                <c:pt idx="95">
                  <c:v>20</c:v>
                </c:pt>
                <c:pt idx="96">
                  <c:v>30</c:v>
                </c:pt>
                <c:pt idx="97">
                  <c:v>20</c:v>
                </c:pt>
                <c:pt idx="98">
                  <c:v>19</c:v>
                </c:pt>
                <c:pt idx="99">
                  <c:v>11</c:v>
                </c:pt>
                <c:pt idx="100">
                  <c:v>18</c:v>
                </c:pt>
                <c:pt idx="101">
                  <c:v>20</c:v>
                </c:pt>
                <c:pt idx="102">
                  <c:v>14</c:v>
                </c:pt>
                <c:pt idx="103">
                  <c:v>33</c:v>
                </c:pt>
                <c:pt idx="104">
                  <c:v>22</c:v>
                </c:pt>
                <c:pt idx="105">
                  <c:v>27</c:v>
                </c:pt>
                <c:pt idx="106">
                  <c:v>23</c:v>
                </c:pt>
                <c:pt idx="107">
                  <c:v>14</c:v>
                </c:pt>
                <c:pt idx="108">
                  <c:v>14</c:v>
                </c:pt>
                <c:pt idx="109">
                  <c:v>27</c:v>
                </c:pt>
                <c:pt idx="110">
                  <c:v>20</c:v>
                </c:pt>
                <c:pt idx="111">
                  <c:v>16</c:v>
                </c:pt>
                <c:pt idx="112">
                  <c:v>19</c:v>
                </c:pt>
                <c:pt idx="113">
                  <c:v>16</c:v>
                </c:pt>
                <c:pt idx="114">
                  <c:v>12</c:v>
                </c:pt>
                <c:pt idx="115">
                  <c:v>21</c:v>
                </c:pt>
                <c:pt idx="116">
                  <c:v>16</c:v>
                </c:pt>
                <c:pt idx="117">
                  <c:v>19</c:v>
                </c:pt>
                <c:pt idx="118">
                  <c:v>11</c:v>
                </c:pt>
                <c:pt idx="119">
                  <c:v>10</c:v>
                </c:pt>
                <c:pt idx="120">
                  <c:v>11</c:v>
                </c:pt>
                <c:pt idx="121">
                  <c:v>14</c:v>
                </c:pt>
                <c:pt idx="122">
                  <c:v>12</c:v>
                </c:pt>
                <c:pt idx="123">
                  <c:v>10</c:v>
                </c:pt>
                <c:pt idx="124">
                  <c:v>17</c:v>
                </c:pt>
                <c:pt idx="125">
                  <c:v>13</c:v>
                </c:pt>
                <c:pt idx="126">
                  <c:v>19</c:v>
                </c:pt>
                <c:pt idx="127">
                  <c:v>9</c:v>
                </c:pt>
                <c:pt idx="128">
                  <c:v>22</c:v>
                </c:pt>
                <c:pt idx="129">
                  <c:v>14</c:v>
                </c:pt>
                <c:pt idx="130">
                  <c:v>11</c:v>
                </c:pt>
                <c:pt idx="131">
                  <c:v>13</c:v>
                </c:pt>
                <c:pt idx="132">
                  <c:v>11</c:v>
                </c:pt>
                <c:pt idx="133">
                  <c:v>9</c:v>
                </c:pt>
                <c:pt idx="134">
                  <c:v>11</c:v>
                </c:pt>
                <c:pt idx="135">
                  <c:v>13</c:v>
                </c:pt>
                <c:pt idx="136">
                  <c:v>12</c:v>
                </c:pt>
                <c:pt idx="137">
                  <c:v>13</c:v>
                </c:pt>
                <c:pt idx="138">
                  <c:v>9</c:v>
                </c:pt>
                <c:pt idx="139">
                  <c:v>17</c:v>
                </c:pt>
                <c:pt idx="140">
                  <c:v>13</c:v>
                </c:pt>
                <c:pt idx="141">
                  <c:v>12</c:v>
                </c:pt>
                <c:pt idx="142">
                  <c:v>14</c:v>
                </c:pt>
                <c:pt idx="143">
                  <c:v>10</c:v>
                </c:pt>
                <c:pt idx="144">
                  <c:v>7</c:v>
                </c:pt>
                <c:pt idx="145">
                  <c:v>9</c:v>
                </c:pt>
                <c:pt idx="146">
                  <c:v>7</c:v>
                </c:pt>
                <c:pt idx="147">
                  <c:v>14</c:v>
                </c:pt>
                <c:pt idx="148">
                  <c:v>14</c:v>
                </c:pt>
                <c:pt idx="149">
                  <c:v>8</c:v>
                </c:pt>
                <c:pt idx="150">
                  <c:v>21</c:v>
                </c:pt>
                <c:pt idx="1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317-45F9-B169-FC722E491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672448"/>
        <c:axId val="77673984"/>
      </c:lineChart>
      <c:dateAx>
        <c:axId val="7767244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673984"/>
        <c:crosses val="autoZero"/>
        <c:auto val="1"/>
        <c:lblOffset val="100"/>
        <c:baseTimeUnit val="days"/>
      </c:dateAx>
      <c:valAx>
        <c:axId val="7767398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672448"/>
        <c:crosses val="autoZero"/>
        <c:crossBetween val="between"/>
      </c:valAx>
      <c:valAx>
        <c:axId val="776755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677312"/>
        <c:crosses val="max"/>
        <c:crossBetween val="between"/>
      </c:valAx>
      <c:dateAx>
        <c:axId val="7767731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7767552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'graph npi vs testing (3)'!$G$3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npi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(3)'!$G$4:$G$155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58</c:v>
                </c:pt>
                <c:pt idx="97">
                  <c:v>0</c:v>
                </c:pt>
                <c:pt idx="98">
                  <c:v>16</c:v>
                </c:pt>
                <c:pt idx="99">
                  <c:v>10</c:v>
                </c:pt>
                <c:pt idx="100">
                  <c:v>0</c:v>
                </c:pt>
                <c:pt idx="101">
                  <c:v>0</c:v>
                </c:pt>
                <c:pt idx="102">
                  <c:v>3</c:v>
                </c:pt>
                <c:pt idx="103">
                  <c:v>2</c:v>
                </c:pt>
                <c:pt idx="104">
                  <c:v>2</c:v>
                </c:pt>
                <c:pt idx="105">
                  <c:v>3</c:v>
                </c:pt>
                <c:pt idx="106">
                  <c:v>0</c:v>
                </c:pt>
                <c:pt idx="107">
                  <c:v>0</c:v>
                </c:pt>
                <c:pt idx="108">
                  <c:v>8</c:v>
                </c:pt>
                <c:pt idx="109">
                  <c:v>14</c:v>
                </c:pt>
                <c:pt idx="110">
                  <c:v>16</c:v>
                </c:pt>
                <c:pt idx="111">
                  <c:v>3</c:v>
                </c:pt>
                <c:pt idx="112">
                  <c:v>0</c:v>
                </c:pt>
                <c:pt idx="113">
                  <c:v>2</c:v>
                </c:pt>
                <c:pt idx="114">
                  <c:v>0</c:v>
                </c:pt>
                <c:pt idx="115">
                  <c:v>0</c:v>
                </c:pt>
                <c:pt idx="116">
                  <c:v>9</c:v>
                </c:pt>
                <c:pt idx="117">
                  <c:v>0</c:v>
                </c:pt>
                <c:pt idx="118">
                  <c:v>12</c:v>
                </c:pt>
                <c:pt idx="119">
                  <c:v>21</c:v>
                </c:pt>
                <c:pt idx="120">
                  <c:v>1</c:v>
                </c:pt>
                <c:pt idx="121">
                  <c:v>0</c:v>
                </c:pt>
                <c:pt idx="122">
                  <c:v>3</c:v>
                </c:pt>
                <c:pt idx="123">
                  <c:v>0</c:v>
                </c:pt>
                <c:pt idx="124">
                  <c:v>0</c:v>
                </c:pt>
                <c:pt idx="125">
                  <c:v>5</c:v>
                </c:pt>
                <c:pt idx="126">
                  <c:v>7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0</c:v>
                </c:pt>
                <c:pt idx="131">
                  <c:v>5</c:v>
                </c:pt>
                <c:pt idx="132">
                  <c:v>18</c:v>
                </c:pt>
                <c:pt idx="133">
                  <c:v>0</c:v>
                </c:pt>
                <c:pt idx="134">
                  <c:v>49</c:v>
                </c:pt>
                <c:pt idx="135">
                  <c:v>0</c:v>
                </c:pt>
                <c:pt idx="136">
                  <c:v>9</c:v>
                </c:pt>
                <c:pt idx="137">
                  <c:v>0</c:v>
                </c:pt>
                <c:pt idx="138">
                  <c:v>19</c:v>
                </c:pt>
                <c:pt idx="139">
                  <c:v>12</c:v>
                </c:pt>
                <c:pt idx="140">
                  <c:v>2</c:v>
                </c:pt>
                <c:pt idx="141">
                  <c:v>5</c:v>
                </c:pt>
                <c:pt idx="142">
                  <c:v>4</c:v>
                </c:pt>
                <c:pt idx="143">
                  <c:v>12</c:v>
                </c:pt>
                <c:pt idx="144">
                  <c:v>6</c:v>
                </c:pt>
                <c:pt idx="145">
                  <c:v>17</c:v>
                </c:pt>
                <c:pt idx="146">
                  <c:v>79</c:v>
                </c:pt>
                <c:pt idx="147">
                  <c:v>0</c:v>
                </c:pt>
                <c:pt idx="148">
                  <c:v>78</c:v>
                </c:pt>
                <c:pt idx="149">
                  <c:v>13</c:v>
                </c:pt>
                <c:pt idx="150">
                  <c:v>157</c:v>
                </c:pt>
                <c:pt idx="151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1-41F2-9907-90BD3C1AF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2839296"/>
        <c:axId val="132837760"/>
      </c:barChart>
      <c:lineChart>
        <c:grouping val="standard"/>
        <c:varyColors val="0"/>
        <c:ser>
          <c:idx val="0"/>
          <c:order val="0"/>
          <c:tx>
            <c:strRef>
              <c:f>'graph npi vs testing (3)'!$B$3</c:f>
              <c:strCache>
                <c:ptCount val="1"/>
                <c:pt idx="0">
                  <c:v>mask: (Mizoram)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(3)'!$B$4:$B$155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23</c:v>
                </c:pt>
                <c:pt idx="5">
                  <c:v>23</c:v>
                </c:pt>
                <c:pt idx="6">
                  <c:v>26</c:v>
                </c:pt>
                <c:pt idx="7">
                  <c:v>0</c:v>
                </c:pt>
                <c:pt idx="8">
                  <c:v>36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24</c:v>
                </c:pt>
                <c:pt idx="15">
                  <c:v>23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25</c:v>
                </c:pt>
                <c:pt idx="22">
                  <c:v>0</c:v>
                </c:pt>
                <c:pt idx="23">
                  <c:v>0</c:v>
                </c:pt>
                <c:pt idx="24">
                  <c:v>24</c:v>
                </c:pt>
                <c:pt idx="25">
                  <c:v>0</c:v>
                </c:pt>
                <c:pt idx="26">
                  <c:v>0</c:v>
                </c:pt>
                <c:pt idx="27">
                  <c:v>22</c:v>
                </c:pt>
                <c:pt idx="28">
                  <c:v>44</c:v>
                </c:pt>
                <c:pt idx="29">
                  <c:v>0</c:v>
                </c:pt>
                <c:pt idx="30">
                  <c:v>44</c:v>
                </c:pt>
                <c:pt idx="31">
                  <c:v>22</c:v>
                </c:pt>
                <c:pt idx="32">
                  <c:v>0</c:v>
                </c:pt>
                <c:pt idx="33">
                  <c:v>21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49</c:v>
                </c:pt>
                <c:pt idx="38">
                  <c:v>38</c:v>
                </c:pt>
                <c:pt idx="39">
                  <c:v>23</c:v>
                </c:pt>
                <c:pt idx="40">
                  <c:v>24</c:v>
                </c:pt>
                <c:pt idx="41">
                  <c:v>43</c:v>
                </c:pt>
                <c:pt idx="42">
                  <c:v>25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22</c:v>
                </c:pt>
                <c:pt idx="49">
                  <c:v>21</c:v>
                </c:pt>
                <c:pt idx="50">
                  <c:v>0</c:v>
                </c:pt>
                <c:pt idx="51">
                  <c:v>24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20</c:v>
                </c:pt>
                <c:pt idx="56">
                  <c:v>18</c:v>
                </c:pt>
                <c:pt idx="57">
                  <c:v>21</c:v>
                </c:pt>
                <c:pt idx="58">
                  <c:v>24</c:v>
                </c:pt>
                <c:pt idx="59">
                  <c:v>22</c:v>
                </c:pt>
                <c:pt idx="60">
                  <c:v>23</c:v>
                </c:pt>
                <c:pt idx="61">
                  <c:v>23</c:v>
                </c:pt>
                <c:pt idx="62">
                  <c:v>0</c:v>
                </c:pt>
                <c:pt idx="63">
                  <c:v>21</c:v>
                </c:pt>
                <c:pt idx="64">
                  <c:v>44</c:v>
                </c:pt>
                <c:pt idx="65">
                  <c:v>0</c:v>
                </c:pt>
                <c:pt idx="66">
                  <c:v>69</c:v>
                </c:pt>
                <c:pt idx="67">
                  <c:v>67</c:v>
                </c:pt>
                <c:pt idx="68">
                  <c:v>100</c:v>
                </c:pt>
                <c:pt idx="69">
                  <c:v>51</c:v>
                </c:pt>
                <c:pt idx="70">
                  <c:v>31</c:v>
                </c:pt>
                <c:pt idx="71">
                  <c:v>20</c:v>
                </c:pt>
                <c:pt idx="72">
                  <c:v>22</c:v>
                </c:pt>
                <c:pt idx="73">
                  <c:v>23</c:v>
                </c:pt>
                <c:pt idx="74">
                  <c:v>21</c:v>
                </c:pt>
                <c:pt idx="75">
                  <c:v>0</c:v>
                </c:pt>
                <c:pt idx="76">
                  <c:v>0</c:v>
                </c:pt>
                <c:pt idx="77">
                  <c:v>33</c:v>
                </c:pt>
                <c:pt idx="78">
                  <c:v>51</c:v>
                </c:pt>
                <c:pt idx="79">
                  <c:v>57</c:v>
                </c:pt>
                <c:pt idx="80">
                  <c:v>51</c:v>
                </c:pt>
                <c:pt idx="81">
                  <c:v>30</c:v>
                </c:pt>
                <c:pt idx="82">
                  <c:v>72</c:v>
                </c:pt>
                <c:pt idx="83">
                  <c:v>28</c:v>
                </c:pt>
                <c:pt idx="84">
                  <c:v>20</c:v>
                </c:pt>
                <c:pt idx="85">
                  <c:v>20</c:v>
                </c:pt>
                <c:pt idx="86">
                  <c:v>19</c:v>
                </c:pt>
                <c:pt idx="87">
                  <c:v>0</c:v>
                </c:pt>
                <c:pt idx="88">
                  <c:v>84</c:v>
                </c:pt>
                <c:pt idx="89">
                  <c:v>19</c:v>
                </c:pt>
                <c:pt idx="90">
                  <c:v>43</c:v>
                </c:pt>
                <c:pt idx="91">
                  <c:v>19</c:v>
                </c:pt>
                <c:pt idx="92">
                  <c:v>42</c:v>
                </c:pt>
                <c:pt idx="93">
                  <c:v>20</c:v>
                </c:pt>
                <c:pt idx="94">
                  <c:v>21</c:v>
                </c:pt>
                <c:pt idx="95">
                  <c:v>18</c:v>
                </c:pt>
                <c:pt idx="96">
                  <c:v>19</c:v>
                </c:pt>
                <c:pt idx="97">
                  <c:v>0</c:v>
                </c:pt>
                <c:pt idx="98">
                  <c:v>19</c:v>
                </c:pt>
                <c:pt idx="99">
                  <c:v>19</c:v>
                </c:pt>
                <c:pt idx="100">
                  <c:v>19</c:v>
                </c:pt>
                <c:pt idx="101">
                  <c:v>20</c:v>
                </c:pt>
                <c:pt idx="102">
                  <c:v>19</c:v>
                </c:pt>
                <c:pt idx="103">
                  <c:v>19</c:v>
                </c:pt>
                <c:pt idx="104">
                  <c:v>21</c:v>
                </c:pt>
                <c:pt idx="105">
                  <c:v>22</c:v>
                </c:pt>
                <c:pt idx="106">
                  <c:v>0</c:v>
                </c:pt>
                <c:pt idx="107">
                  <c:v>23</c:v>
                </c:pt>
                <c:pt idx="108">
                  <c:v>25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20</c:v>
                </c:pt>
                <c:pt idx="114">
                  <c:v>22</c:v>
                </c:pt>
                <c:pt idx="115">
                  <c:v>23</c:v>
                </c:pt>
                <c:pt idx="116">
                  <c:v>21</c:v>
                </c:pt>
                <c:pt idx="117">
                  <c:v>21</c:v>
                </c:pt>
                <c:pt idx="118">
                  <c:v>20</c:v>
                </c:pt>
                <c:pt idx="119">
                  <c:v>20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19</c:v>
                </c:pt>
                <c:pt idx="125">
                  <c:v>20</c:v>
                </c:pt>
                <c:pt idx="126">
                  <c:v>19</c:v>
                </c:pt>
                <c:pt idx="127">
                  <c:v>20</c:v>
                </c:pt>
                <c:pt idx="128">
                  <c:v>41</c:v>
                </c:pt>
                <c:pt idx="129">
                  <c:v>21</c:v>
                </c:pt>
                <c:pt idx="130">
                  <c:v>21</c:v>
                </c:pt>
                <c:pt idx="131">
                  <c:v>41</c:v>
                </c:pt>
                <c:pt idx="132">
                  <c:v>21</c:v>
                </c:pt>
                <c:pt idx="133">
                  <c:v>55</c:v>
                </c:pt>
                <c:pt idx="134">
                  <c:v>0</c:v>
                </c:pt>
                <c:pt idx="135">
                  <c:v>0</c:v>
                </c:pt>
                <c:pt idx="136">
                  <c:v>53</c:v>
                </c:pt>
                <c:pt idx="137">
                  <c:v>0</c:v>
                </c:pt>
                <c:pt idx="138">
                  <c:v>20</c:v>
                </c:pt>
                <c:pt idx="139">
                  <c:v>19</c:v>
                </c:pt>
                <c:pt idx="140">
                  <c:v>0</c:v>
                </c:pt>
                <c:pt idx="141">
                  <c:v>20</c:v>
                </c:pt>
                <c:pt idx="142">
                  <c:v>0</c:v>
                </c:pt>
                <c:pt idx="143">
                  <c:v>67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22</c:v>
                </c:pt>
                <c:pt idx="148">
                  <c:v>21</c:v>
                </c:pt>
                <c:pt idx="149">
                  <c:v>17</c:v>
                </c:pt>
                <c:pt idx="150">
                  <c:v>19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1-41F2-9907-90BD3C1AFC13}"/>
            </c:ext>
          </c:extLst>
        </c:ser>
        <c:ser>
          <c:idx val="1"/>
          <c:order val="1"/>
          <c:tx>
            <c:strRef>
              <c:f>'graph npi vs testing (3)'!$C$3</c:f>
              <c:strCache>
                <c:ptCount val="1"/>
                <c:pt idx="0">
                  <c:v>sanitizer: (Mizoram)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(3)'!$C$4:$C$155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22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21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34</c:v>
                </c:pt>
                <c:pt idx="65">
                  <c:v>49</c:v>
                </c:pt>
                <c:pt idx="66">
                  <c:v>23</c:v>
                </c:pt>
                <c:pt idx="67">
                  <c:v>0</c:v>
                </c:pt>
                <c:pt idx="68">
                  <c:v>44</c:v>
                </c:pt>
                <c:pt idx="69">
                  <c:v>0</c:v>
                </c:pt>
                <c:pt idx="70">
                  <c:v>22</c:v>
                </c:pt>
                <c:pt idx="71">
                  <c:v>20</c:v>
                </c:pt>
                <c:pt idx="72">
                  <c:v>21</c:v>
                </c:pt>
                <c:pt idx="73">
                  <c:v>0</c:v>
                </c:pt>
                <c:pt idx="74">
                  <c:v>43</c:v>
                </c:pt>
                <c:pt idx="75">
                  <c:v>21</c:v>
                </c:pt>
                <c:pt idx="76">
                  <c:v>32</c:v>
                </c:pt>
                <c:pt idx="77">
                  <c:v>100</c:v>
                </c:pt>
                <c:pt idx="78">
                  <c:v>82</c:v>
                </c:pt>
                <c:pt idx="79">
                  <c:v>57</c:v>
                </c:pt>
                <c:pt idx="80">
                  <c:v>41</c:v>
                </c:pt>
                <c:pt idx="81">
                  <c:v>20</c:v>
                </c:pt>
                <c:pt idx="82">
                  <c:v>27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19</c:v>
                </c:pt>
                <c:pt idx="87">
                  <c:v>0</c:v>
                </c:pt>
                <c:pt idx="88">
                  <c:v>20</c:v>
                </c:pt>
                <c:pt idx="89">
                  <c:v>19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18</c:v>
                </c:pt>
                <c:pt idx="96">
                  <c:v>0</c:v>
                </c:pt>
                <c:pt idx="97">
                  <c:v>19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21</c:v>
                </c:pt>
                <c:pt idx="107">
                  <c:v>23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23</c:v>
                </c:pt>
                <c:pt idx="113">
                  <c:v>0</c:v>
                </c:pt>
                <c:pt idx="114">
                  <c:v>22</c:v>
                </c:pt>
                <c:pt idx="115">
                  <c:v>23</c:v>
                </c:pt>
                <c:pt idx="116">
                  <c:v>0</c:v>
                </c:pt>
                <c:pt idx="117">
                  <c:v>0</c:v>
                </c:pt>
                <c:pt idx="118">
                  <c:v>20</c:v>
                </c:pt>
                <c:pt idx="119">
                  <c:v>0</c:v>
                </c:pt>
                <c:pt idx="120">
                  <c:v>0</c:v>
                </c:pt>
                <c:pt idx="121">
                  <c:v>21</c:v>
                </c:pt>
                <c:pt idx="122">
                  <c:v>20</c:v>
                </c:pt>
                <c:pt idx="123">
                  <c:v>21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20</c:v>
                </c:pt>
                <c:pt idx="128">
                  <c:v>0</c:v>
                </c:pt>
                <c:pt idx="129">
                  <c:v>20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21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22</c:v>
                </c:pt>
                <c:pt idx="145">
                  <c:v>21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E1-41F2-9907-90BD3C1AFC13}"/>
            </c:ext>
          </c:extLst>
        </c:ser>
        <c:ser>
          <c:idx val="2"/>
          <c:order val="2"/>
          <c:tx>
            <c:strRef>
              <c:f>'graph npi vs testing (3)'!$D$3</c:f>
              <c:strCache>
                <c:ptCount val="1"/>
                <c:pt idx="0">
                  <c:v>Social distancing: (Mizoram)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(3)'!$D$4:$D$155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20</c:v>
                </c:pt>
                <c:pt idx="82">
                  <c:v>18</c:v>
                </c:pt>
                <c:pt idx="83">
                  <c:v>0</c:v>
                </c:pt>
                <c:pt idx="84">
                  <c:v>0</c:v>
                </c:pt>
                <c:pt idx="85">
                  <c:v>21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20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19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21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20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E1-41F2-9907-90BD3C1AFC13}"/>
            </c:ext>
          </c:extLst>
        </c:ser>
        <c:ser>
          <c:idx val="3"/>
          <c:order val="3"/>
          <c:tx>
            <c:strRef>
              <c:f>'graph npi vs testing (3)'!$E$3</c:f>
              <c:strCache>
                <c:ptCount val="1"/>
                <c:pt idx="0">
                  <c:v>hand wash: (Mizoram)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(3)'!$E$4:$E$155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21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22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23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E1-41F2-9907-90BD3C1AFC13}"/>
            </c:ext>
          </c:extLst>
        </c:ser>
        <c:ser>
          <c:idx val="4"/>
          <c:order val="4"/>
          <c:tx>
            <c:strRef>
              <c:f>'graph npi vs testing (3)'!$F$3</c:f>
              <c:strCache>
                <c:ptCount val="1"/>
                <c:pt idx="0">
                  <c:v>soap: (Mizoram)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 npi vs testing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npi vs testing (3)'!$F$4:$F$155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22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19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21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20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20</c:v>
                </c:pt>
                <c:pt idx="142">
                  <c:v>0</c:v>
                </c:pt>
                <c:pt idx="143">
                  <c:v>0</c:v>
                </c:pt>
                <c:pt idx="144">
                  <c:v>21</c:v>
                </c:pt>
                <c:pt idx="145">
                  <c:v>0</c:v>
                </c:pt>
                <c:pt idx="146">
                  <c:v>0</c:v>
                </c:pt>
                <c:pt idx="147">
                  <c:v>21</c:v>
                </c:pt>
                <c:pt idx="148">
                  <c:v>0</c:v>
                </c:pt>
                <c:pt idx="149">
                  <c:v>0</c:v>
                </c:pt>
                <c:pt idx="150">
                  <c:v>20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E1-41F2-9907-90BD3C1AF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2822144"/>
        <c:axId val="132823680"/>
      </c:lineChart>
      <c:dateAx>
        <c:axId val="13282214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823680"/>
        <c:crosses val="autoZero"/>
        <c:auto val="1"/>
        <c:lblOffset val="100"/>
        <c:baseTimeUnit val="days"/>
      </c:dateAx>
      <c:valAx>
        <c:axId val="13282368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822144"/>
        <c:crosses val="autoZero"/>
        <c:crossBetween val="between"/>
      </c:valAx>
      <c:valAx>
        <c:axId val="13283776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2839296"/>
        <c:crosses val="max"/>
        <c:crossBetween val="between"/>
      </c:valAx>
      <c:dateAx>
        <c:axId val="132839296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3283776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(32)'!$O$9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(32)'!$O$10:$O$24</c:f>
              <c:numCache>
                <c:formatCode>General</c:formatCode>
                <c:ptCount val="15"/>
                <c:pt idx="0">
                  <c:v>0.15011168674335776</c:v>
                </c:pt>
                <c:pt idx="1">
                  <c:v>0.16535830414314362</c:v>
                </c:pt>
                <c:pt idx="2">
                  <c:v>0.18572278204061668</c:v>
                </c:pt>
                <c:pt idx="3">
                  <c:v>0.20420196401458798</c:v>
                </c:pt>
                <c:pt idx="4">
                  <c:v>0.22330237665861782</c:v>
                </c:pt>
                <c:pt idx="5">
                  <c:v>0.24759527311282079</c:v>
                </c:pt>
                <c:pt idx="6">
                  <c:v>0.27347695112469272</c:v>
                </c:pt>
                <c:pt idx="7">
                  <c:v>0.29349293616872552</c:v>
                </c:pt>
                <c:pt idx="8">
                  <c:v>0.31342189250402236</c:v>
                </c:pt>
                <c:pt idx="9">
                  <c:v>0.33599367026997012</c:v>
                </c:pt>
                <c:pt idx="10">
                  <c:v>0.35280444481310247</c:v>
                </c:pt>
                <c:pt idx="11">
                  <c:v>0.37499006197183077</c:v>
                </c:pt>
                <c:pt idx="12">
                  <c:v>0.39109484545375806</c:v>
                </c:pt>
                <c:pt idx="13">
                  <c:v>0.42196046457551212</c:v>
                </c:pt>
                <c:pt idx="14">
                  <c:v>0.44343660667017204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2-4681-9E44-A7E18FFF07C2}"/>
            </c:ext>
          </c:extLst>
        </c:ser>
        <c:ser>
          <c:idx val="1"/>
          <c:order val="1"/>
          <c:tx>
            <c:strRef>
              <c:f>'multiTimeline (32)'!$P$9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(32)'!$P$10:$P$24</c:f>
              <c:numCache>
                <c:formatCode>General</c:formatCode>
                <c:ptCount val="15"/>
                <c:pt idx="0">
                  <c:v>0.28463082596213107</c:v>
                </c:pt>
                <c:pt idx="1">
                  <c:v>0.29687813964036613</c:v>
                </c:pt>
                <c:pt idx="2">
                  <c:v>0.31174056167866226</c:v>
                </c:pt>
                <c:pt idx="3">
                  <c:v>0.32704784964538486</c:v>
                </c:pt>
                <c:pt idx="4">
                  <c:v>0.34381827415359123</c:v>
                </c:pt>
                <c:pt idx="5">
                  <c:v>0.36414080385120234</c:v>
                </c:pt>
                <c:pt idx="6">
                  <c:v>0.38344115773353266</c:v>
                </c:pt>
                <c:pt idx="7">
                  <c:v>0.40632696652485234</c:v>
                </c:pt>
                <c:pt idx="8">
                  <c:v>0.42708463853322337</c:v>
                </c:pt>
                <c:pt idx="9">
                  <c:v>0.44540177797090902</c:v>
                </c:pt>
                <c:pt idx="10">
                  <c:v>0.46499320590558973</c:v>
                </c:pt>
                <c:pt idx="11">
                  <c:v>0.48320904479394694</c:v>
                </c:pt>
                <c:pt idx="12">
                  <c:v>0.49907176895534611</c:v>
                </c:pt>
                <c:pt idx="13">
                  <c:v>0.51685872883755613</c:v>
                </c:pt>
                <c:pt idx="14">
                  <c:v>0.53238701357838414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62-4681-9E44-A7E18FFF07C2}"/>
            </c:ext>
          </c:extLst>
        </c:ser>
        <c:ser>
          <c:idx val="2"/>
          <c:order val="2"/>
          <c:tx>
            <c:strRef>
              <c:f>'multiTimeline (32)'!$Q$9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(32)'!$Q$10:$Q$24</c:f>
              <c:numCache>
                <c:formatCode>General</c:formatCode>
                <c:ptCount val="15"/>
                <c:pt idx="0">
                  <c:v>0.65616711354361801</c:v>
                </c:pt>
                <c:pt idx="1">
                  <c:v>0.6634663994141824</c:v>
                </c:pt>
                <c:pt idx="2">
                  <c:v>0.67909549693219895</c:v>
                </c:pt>
                <c:pt idx="3">
                  <c:v>0.68862262571405919</c:v>
                </c:pt>
                <c:pt idx="4">
                  <c:v>0.69995388577206319</c:v>
                </c:pt>
                <c:pt idx="5">
                  <c:v>0.71811844793558766</c:v>
                </c:pt>
                <c:pt idx="6">
                  <c:v>0.73391569694051562</c:v>
                </c:pt>
                <c:pt idx="7">
                  <c:v>0.75143197793917993</c:v>
                </c:pt>
                <c:pt idx="8">
                  <c:v>0.76487462460845523</c:v>
                </c:pt>
                <c:pt idx="9">
                  <c:v>0.7808509291862803</c:v>
                </c:pt>
                <c:pt idx="10">
                  <c:v>0.78740333179465949</c:v>
                </c:pt>
                <c:pt idx="11">
                  <c:v>0.79841429356542715</c:v>
                </c:pt>
                <c:pt idx="12">
                  <c:v>0.80378925357461406</c:v>
                </c:pt>
                <c:pt idx="13">
                  <c:v>0.80833279334444275</c:v>
                </c:pt>
                <c:pt idx="14">
                  <c:v>0.81277327183395809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62-4681-9E44-A7E18FFF07C2}"/>
            </c:ext>
          </c:extLst>
        </c:ser>
        <c:ser>
          <c:idx val="3"/>
          <c:order val="3"/>
          <c:tx>
            <c:strRef>
              <c:f>'multiTimeline (32)'!$R$9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(32)'!$R$10:$R$24</c:f>
              <c:numCache>
                <c:formatCode>General</c:formatCode>
                <c:ptCount val="15"/>
                <c:pt idx="0">
                  <c:v>0.67169404634834795</c:v>
                </c:pt>
                <c:pt idx="1">
                  <c:v>0.67630393024402147</c:v>
                </c:pt>
                <c:pt idx="2">
                  <c:v>0.69307962780447663</c:v>
                </c:pt>
                <c:pt idx="3">
                  <c:v>0.70592539130186671</c:v>
                </c:pt>
                <c:pt idx="4">
                  <c:v>0.71854496961714098</c:v>
                </c:pt>
                <c:pt idx="5">
                  <c:v>0.73432546904739227</c:v>
                </c:pt>
                <c:pt idx="6">
                  <c:v>0.7484740753906155</c:v>
                </c:pt>
                <c:pt idx="7">
                  <c:v>0.76347368302349072</c:v>
                </c:pt>
                <c:pt idx="8">
                  <c:v>0.7770862976570696</c:v>
                </c:pt>
                <c:pt idx="9">
                  <c:v>0.7890402607310284</c:v>
                </c:pt>
                <c:pt idx="10">
                  <c:v>0.79820613829247933</c:v>
                </c:pt>
                <c:pt idx="11">
                  <c:v>0.81062959767841569</c:v>
                </c:pt>
                <c:pt idx="12">
                  <c:v>0.81623259699259521</c:v>
                </c:pt>
                <c:pt idx="13">
                  <c:v>0.82133810774539562</c:v>
                </c:pt>
                <c:pt idx="14">
                  <c:v>0.82374253446829715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62-4681-9E44-A7E18FFF0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703744"/>
        <c:axId val="513709648"/>
      </c:lineChart>
      <c:catAx>
        <c:axId val="513703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709648"/>
        <c:crosses val="autoZero"/>
        <c:auto val="1"/>
        <c:lblAlgn val="ctr"/>
        <c:lblOffset val="100"/>
        <c:noMultiLvlLbl val="0"/>
      </c:catAx>
      <c:valAx>
        <c:axId val="513709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703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(32)'!$U$9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(32)'!$U$10:$U$24</c:f>
              <c:numCache>
                <c:formatCode>General</c:formatCode>
                <c:ptCount val="15"/>
                <c:pt idx="0">
                  <c:v>0.11015928032430876</c:v>
                </c:pt>
                <c:pt idx="1">
                  <c:v>0.12895627897446379</c:v>
                </c:pt>
                <c:pt idx="2">
                  <c:v>0.14875578944430584</c:v>
                </c:pt>
                <c:pt idx="3">
                  <c:v>0.15399879844277023</c:v>
                </c:pt>
                <c:pt idx="4">
                  <c:v>0.16858329527789734</c:v>
                </c:pt>
                <c:pt idx="5">
                  <c:v>0.18940393643173767</c:v>
                </c:pt>
                <c:pt idx="6">
                  <c:v>0.21265694038732016</c:v>
                </c:pt>
                <c:pt idx="7">
                  <c:v>0.24577564518521447</c:v>
                </c:pt>
                <c:pt idx="8">
                  <c:v>0.26546974949345709</c:v>
                </c:pt>
                <c:pt idx="9">
                  <c:v>0.29245827564182258</c:v>
                </c:pt>
                <c:pt idx="10">
                  <c:v>0.31078336080826552</c:v>
                </c:pt>
                <c:pt idx="11">
                  <c:v>0.33082348168209741</c:v>
                </c:pt>
                <c:pt idx="12">
                  <c:v>0.33797512103583965</c:v>
                </c:pt>
                <c:pt idx="13">
                  <c:v>0.36116072082957296</c:v>
                </c:pt>
                <c:pt idx="14">
                  <c:v>0.38632473006206297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0-42F4-8265-590F96697F25}"/>
            </c:ext>
          </c:extLst>
        </c:ser>
        <c:ser>
          <c:idx val="1"/>
          <c:order val="1"/>
          <c:tx>
            <c:strRef>
              <c:f>'multiTimeline (32)'!$V$9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(32)'!$V$10:$V$24</c:f>
              <c:numCache>
                <c:formatCode>General</c:formatCode>
                <c:ptCount val="15"/>
                <c:pt idx="0">
                  <c:v>0.23834694194940759</c:v>
                </c:pt>
                <c:pt idx="1">
                  <c:v>0.25364788703105745</c:v>
                </c:pt>
                <c:pt idx="2">
                  <c:v>0.26715584642402046</c:v>
                </c:pt>
                <c:pt idx="3">
                  <c:v>0.28566292879484351</c:v>
                </c:pt>
                <c:pt idx="4">
                  <c:v>0.29728018200760253</c:v>
                </c:pt>
                <c:pt idx="5">
                  <c:v>0.30941084024619098</c:v>
                </c:pt>
                <c:pt idx="6">
                  <c:v>0.32854463991459959</c:v>
                </c:pt>
                <c:pt idx="7">
                  <c:v>0.35658092068395658</c:v>
                </c:pt>
                <c:pt idx="8">
                  <c:v>0.38243817553387466</c:v>
                </c:pt>
                <c:pt idx="9">
                  <c:v>0.40444955581790931</c:v>
                </c:pt>
                <c:pt idx="10">
                  <c:v>0.41661467450099354</c:v>
                </c:pt>
                <c:pt idx="11">
                  <c:v>0.43553615344399121</c:v>
                </c:pt>
                <c:pt idx="12">
                  <c:v>0.45457890703559178</c:v>
                </c:pt>
                <c:pt idx="13">
                  <c:v>0.47478055585370771</c:v>
                </c:pt>
                <c:pt idx="14">
                  <c:v>0.48367555603495027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0-42F4-8265-590F96697F25}"/>
            </c:ext>
          </c:extLst>
        </c:ser>
        <c:ser>
          <c:idx val="2"/>
          <c:order val="2"/>
          <c:tx>
            <c:strRef>
              <c:f>'multiTimeline (32)'!$W$9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(32)'!$W$10:$W$24</c:f>
              <c:numCache>
                <c:formatCode>General</c:formatCode>
                <c:ptCount val="15"/>
                <c:pt idx="0">
                  <c:v>0.59912964242944988</c:v>
                </c:pt>
                <c:pt idx="1">
                  <c:v>0.61309185093513008</c:v>
                </c:pt>
                <c:pt idx="2">
                  <c:v>0.62441903605724813</c:v>
                </c:pt>
                <c:pt idx="3">
                  <c:v>0.64256725417526983</c:v>
                </c:pt>
                <c:pt idx="4">
                  <c:v>0.65843683480742587</c:v>
                </c:pt>
                <c:pt idx="5">
                  <c:v>0.67339863253378995</c:v>
                </c:pt>
                <c:pt idx="6">
                  <c:v>0.68783355489293696</c:v>
                </c:pt>
                <c:pt idx="7">
                  <c:v>0.70375846688190802</c:v>
                </c:pt>
                <c:pt idx="8">
                  <c:v>0.71834094594982134</c:v>
                </c:pt>
                <c:pt idx="9">
                  <c:v>0.7244723564486828</c:v>
                </c:pt>
                <c:pt idx="10">
                  <c:v>0.74047888042956067</c:v>
                </c:pt>
                <c:pt idx="11">
                  <c:v>0.75343591324598824</c:v>
                </c:pt>
                <c:pt idx="12">
                  <c:v>0.76177455063485122</c:v>
                </c:pt>
                <c:pt idx="13">
                  <c:v>0.78174279039647088</c:v>
                </c:pt>
                <c:pt idx="14">
                  <c:v>0.78876496055732448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20-42F4-8265-590F96697F25}"/>
            </c:ext>
          </c:extLst>
        </c:ser>
        <c:ser>
          <c:idx val="3"/>
          <c:order val="3"/>
          <c:tx>
            <c:strRef>
              <c:f>'multiTimeline (32)'!$X$9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(32)'!$X$10:$X$24</c:f>
              <c:numCache>
                <c:formatCode>General</c:formatCode>
                <c:ptCount val="15"/>
                <c:pt idx="0">
                  <c:v>0.61533369661900361</c:v>
                </c:pt>
                <c:pt idx="1">
                  <c:v>0.62738228013230546</c:v>
                </c:pt>
                <c:pt idx="2">
                  <c:v>0.64050880075659311</c:v>
                </c:pt>
                <c:pt idx="3">
                  <c:v>0.66042836843582364</c:v>
                </c:pt>
                <c:pt idx="4">
                  <c:v>0.67380601808815077</c:v>
                </c:pt>
                <c:pt idx="5">
                  <c:v>0.69264753182930805</c:v>
                </c:pt>
                <c:pt idx="6">
                  <c:v>0.70156762265302586</c:v>
                </c:pt>
                <c:pt idx="7">
                  <c:v>0.71552184663912743</c:v>
                </c:pt>
                <c:pt idx="8">
                  <c:v>0.72912494576596076</c:v>
                </c:pt>
                <c:pt idx="9">
                  <c:v>0.73895619637565235</c:v>
                </c:pt>
                <c:pt idx="10">
                  <c:v>0.75134024177935987</c:v>
                </c:pt>
                <c:pt idx="11">
                  <c:v>0.76587709898520129</c:v>
                </c:pt>
                <c:pt idx="12">
                  <c:v>0.77639721859987487</c:v>
                </c:pt>
                <c:pt idx="13">
                  <c:v>0.79273039519628119</c:v>
                </c:pt>
                <c:pt idx="14">
                  <c:v>0.79551800117927007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20-42F4-8265-590F96697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5637584"/>
        <c:axId val="515636600"/>
      </c:lineChart>
      <c:catAx>
        <c:axId val="515637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636600"/>
        <c:crosses val="autoZero"/>
        <c:auto val="1"/>
        <c:lblAlgn val="ctr"/>
        <c:lblOffset val="100"/>
        <c:noMultiLvlLbl val="0"/>
      </c:catAx>
      <c:valAx>
        <c:axId val="5156366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63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vs cases (7)'!$F$3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cat>
            <c:numRef>
              <c:f>'graph corona vs cases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(7)'!$F$4:$F$155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3</c:v>
                </c:pt>
                <c:pt idx="74">
                  <c:v>1</c:v>
                </c:pt>
                <c:pt idx="75">
                  <c:v>0</c:v>
                </c:pt>
                <c:pt idx="76">
                  <c:v>0</c:v>
                </c:pt>
                <c:pt idx="77">
                  <c:v>3</c:v>
                </c:pt>
                <c:pt idx="78">
                  <c:v>2</c:v>
                </c:pt>
                <c:pt idx="79">
                  <c:v>8</c:v>
                </c:pt>
                <c:pt idx="80">
                  <c:v>7</c:v>
                </c:pt>
                <c:pt idx="81">
                  <c:v>4</c:v>
                </c:pt>
                <c:pt idx="82">
                  <c:v>4</c:v>
                </c:pt>
                <c:pt idx="83">
                  <c:v>0</c:v>
                </c:pt>
                <c:pt idx="84">
                  <c:v>6</c:v>
                </c:pt>
                <c:pt idx="85">
                  <c:v>2</c:v>
                </c:pt>
                <c:pt idx="86">
                  <c:v>10</c:v>
                </c:pt>
                <c:pt idx="87">
                  <c:v>4</c:v>
                </c:pt>
                <c:pt idx="88">
                  <c:v>5</c:v>
                </c:pt>
                <c:pt idx="89">
                  <c:v>20</c:v>
                </c:pt>
                <c:pt idx="90">
                  <c:v>14</c:v>
                </c:pt>
                <c:pt idx="91">
                  <c:v>27</c:v>
                </c:pt>
                <c:pt idx="92">
                  <c:v>13</c:v>
                </c:pt>
                <c:pt idx="93">
                  <c:v>46</c:v>
                </c:pt>
                <c:pt idx="94">
                  <c:v>27</c:v>
                </c:pt>
                <c:pt idx="95">
                  <c:v>60</c:v>
                </c:pt>
                <c:pt idx="96">
                  <c:v>35</c:v>
                </c:pt>
                <c:pt idx="97">
                  <c:v>42</c:v>
                </c:pt>
                <c:pt idx="98">
                  <c:v>40</c:v>
                </c:pt>
                <c:pt idx="99">
                  <c:v>80</c:v>
                </c:pt>
                <c:pt idx="100">
                  <c:v>98</c:v>
                </c:pt>
                <c:pt idx="101">
                  <c:v>139</c:v>
                </c:pt>
                <c:pt idx="102">
                  <c:v>104</c:v>
                </c:pt>
                <c:pt idx="103">
                  <c:v>93</c:v>
                </c:pt>
                <c:pt idx="104">
                  <c:v>108</c:v>
                </c:pt>
                <c:pt idx="105">
                  <c:v>71</c:v>
                </c:pt>
                <c:pt idx="106">
                  <c:v>55</c:v>
                </c:pt>
                <c:pt idx="107">
                  <c:v>98</c:v>
                </c:pt>
                <c:pt idx="108">
                  <c:v>122</c:v>
                </c:pt>
                <c:pt idx="109">
                  <c:v>127</c:v>
                </c:pt>
                <c:pt idx="110">
                  <c:v>98</c:v>
                </c:pt>
                <c:pt idx="111">
                  <c:v>159</c:v>
                </c:pt>
                <c:pt idx="112">
                  <c:v>153</c:v>
                </c:pt>
                <c:pt idx="113">
                  <c:v>76</c:v>
                </c:pt>
                <c:pt idx="114">
                  <c:v>70</c:v>
                </c:pt>
                <c:pt idx="115">
                  <c:v>49</c:v>
                </c:pt>
                <c:pt idx="116">
                  <c:v>102</c:v>
                </c:pt>
                <c:pt idx="117">
                  <c:v>77</c:v>
                </c:pt>
                <c:pt idx="118">
                  <c:v>102</c:v>
                </c:pt>
                <c:pt idx="119">
                  <c:v>76</c:v>
                </c:pt>
                <c:pt idx="120">
                  <c:v>144</c:v>
                </c:pt>
                <c:pt idx="121">
                  <c:v>82</c:v>
                </c:pt>
                <c:pt idx="122">
                  <c:v>106</c:v>
                </c:pt>
                <c:pt idx="123">
                  <c:v>114</c:v>
                </c:pt>
                <c:pt idx="124">
                  <c:v>175</c:v>
                </c:pt>
                <c:pt idx="125">
                  <c:v>97</c:v>
                </c:pt>
                <c:pt idx="126">
                  <c:v>159</c:v>
                </c:pt>
                <c:pt idx="127">
                  <c:v>110</c:v>
                </c:pt>
                <c:pt idx="128">
                  <c:v>152</c:v>
                </c:pt>
                <c:pt idx="129">
                  <c:v>129</c:v>
                </c:pt>
                <c:pt idx="130">
                  <c:v>106</c:v>
                </c:pt>
                <c:pt idx="131">
                  <c:v>174</c:v>
                </c:pt>
                <c:pt idx="132">
                  <c:v>138</c:v>
                </c:pt>
                <c:pt idx="133">
                  <c:v>202</c:v>
                </c:pt>
                <c:pt idx="134">
                  <c:v>206</c:v>
                </c:pt>
                <c:pt idx="135">
                  <c:v>213</c:v>
                </c:pt>
                <c:pt idx="136">
                  <c:v>213</c:v>
                </c:pt>
                <c:pt idx="137">
                  <c:v>242</c:v>
                </c:pt>
                <c:pt idx="138">
                  <c:v>305</c:v>
                </c:pt>
                <c:pt idx="139">
                  <c:v>338</c:v>
                </c:pt>
                <c:pt idx="140">
                  <c:v>170</c:v>
                </c:pt>
                <c:pt idx="141">
                  <c:v>212</c:v>
                </c:pt>
                <c:pt idx="142">
                  <c:v>267</c:v>
                </c:pt>
                <c:pt idx="143">
                  <c:v>248</c:v>
                </c:pt>
                <c:pt idx="144">
                  <c:v>286</c:v>
                </c:pt>
                <c:pt idx="145">
                  <c:v>272</c:v>
                </c:pt>
                <c:pt idx="146">
                  <c:v>236</c:v>
                </c:pt>
                <c:pt idx="147">
                  <c:v>280</c:v>
                </c:pt>
                <c:pt idx="148">
                  <c:v>251</c:v>
                </c:pt>
                <c:pt idx="149">
                  <c:v>298</c:v>
                </c:pt>
                <c:pt idx="150">
                  <c:v>252</c:v>
                </c:pt>
                <c:pt idx="151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A-416C-9A2F-66165C0DB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9177216"/>
        <c:axId val="59175680"/>
      </c:barChart>
      <c:lineChart>
        <c:grouping val="standard"/>
        <c:varyColors val="0"/>
        <c:ser>
          <c:idx val="0"/>
          <c:order val="0"/>
          <c:tx>
            <c:strRef>
              <c:f>'graph corona vs cases (7)'!$B$3</c:f>
              <c:strCache>
                <c:ptCount val="1"/>
                <c:pt idx="0">
                  <c:v>Coronavirus: (Rajasthan)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(7)'!$B$4:$B$155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6</c:v>
                </c:pt>
                <c:pt idx="31">
                  <c:v>5</c:v>
                </c:pt>
                <c:pt idx="32">
                  <c:v>5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4</c:v>
                </c:pt>
                <c:pt idx="37">
                  <c:v>3</c:v>
                </c:pt>
                <c:pt idx="38">
                  <c:v>2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3</c:v>
                </c:pt>
                <c:pt idx="61">
                  <c:v>6</c:v>
                </c:pt>
                <c:pt idx="62">
                  <c:v>11</c:v>
                </c:pt>
                <c:pt idx="63">
                  <c:v>22</c:v>
                </c:pt>
                <c:pt idx="64">
                  <c:v>19</c:v>
                </c:pt>
                <c:pt idx="65">
                  <c:v>13</c:v>
                </c:pt>
                <c:pt idx="66">
                  <c:v>11</c:v>
                </c:pt>
                <c:pt idx="67">
                  <c:v>10</c:v>
                </c:pt>
                <c:pt idx="68">
                  <c:v>9</c:v>
                </c:pt>
                <c:pt idx="69">
                  <c:v>9</c:v>
                </c:pt>
                <c:pt idx="70">
                  <c:v>10</c:v>
                </c:pt>
                <c:pt idx="71">
                  <c:v>13</c:v>
                </c:pt>
                <c:pt idx="72">
                  <c:v>18</c:v>
                </c:pt>
                <c:pt idx="73">
                  <c:v>30</c:v>
                </c:pt>
                <c:pt idx="74">
                  <c:v>24</c:v>
                </c:pt>
                <c:pt idx="75">
                  <c:v>22</c:v>
                </c:pt>
                <c:pt idx="76">
                  <c:v>24</c:v>
                </c:pt>
                <c:pt idx="77">
                  <c:v>31</c:v>
                </c:pt>
                <c:pt idx="78">
                  <c:v>68</c:v>
                </c:pt>
                <c:pt idx="79">
                  <c:v>71</c:v>
                </c:pt>
                <c:pt idx="80">
                  <c:v>81</c:v>
                </c:pt>
                <c:pt idx="81">
                  <c:v>77</c:v>
                </c:pt>
                <c:pt idx="82">
                  <c:v>79</c:v>
                </c:pt>
                <c:pt idx="83">
                  <c:v>78</c:v>
                </c:pt>
                <c:pt idx="84">
                  <c:v>88</c:v>
                </c:pt>
                <c:pt idx="85">
                  <c:v>92</c:v>
                </c:pt>
                <c:pt idx="86">
                  <c:v>100</c:v>
                </c:pt>
                <c:pt idx="87">
                  <c:v>100</c:v>
                </c:pt>
                <c:pt idx="88">
                  <c:v>92</c:v>
                </c:pt>
                <c:pt idx="89">
                  <c:v>73</c:v>
                </c:pt>
                <c:pt idx="90">
                  <c:v>72</c:v>
                </c:pt>
                <c:pt idx="91">
                  <c:v>69</c:v>
                </c:pt>
                <c:pt idx="92">
                  <c:v>69</c:v>
                </c:pt>
                <c:pt idx="93">
                  <c:v>86</c:v>
                </c:pt>
                <c:pt idx="94">
                  <c:v>84</c:v>
                </c:pt>
                <c:pt idx="95">
                  <c:v>83</c:v>
                </c:pt>
                <c:pt idx="96">
                  <c:v>59</c:v>
                </c:pt>
                <c:pt idx="97">
                  <c:v>52</c:v>
                </c:pt>
                <c:pt idx="98">
                  <c:v>51</c:v>
                </c:pt>
                <c:pt idx="99">
                  <c:v>53</c:v>
                </c:pt>
                <c:pt idx="100">
                  <c:v>53</c:v>
                </c:pt>
                <c:pt idx="101">
                  <c:v>53</c:v>
                </c:pt>
                <c:pt idx="102">
                  <c:v>57</c:v>
                </c:pt>
                <c:pt idx="103">
                  <c:v>76</c:v>
                </c:pt>
                <c:pt idx="104">
                  <c:v>44</c:v>
                </c:pt>
                <c:pt idx="105">
                  <c:v>61</c:v>
                </c:pt>
                <c:pt idx="106">
                  <c:v>64</c:v>
                </c:pt>
                <c:pt idx="107">
                  <c:v>63</c:v>
                </c:pt>
                <c:pt idx="108">
                  <c:v>67</c:v>
                </c:pt>
                <c:pt idx="109">
                  <c:v>66</c:v>
                </c:pt>
                <c:pt idx="110">
                  <c:v>39</c:v>
                </c:pt>
                <c:pt idx="111">
                  <c:v>39</c:v>
                </c:pt>
                <c:pt idx="112">
                  <c:v>41</c:v>
                </c:pt>
                <c:pt idx="113">
                  <c:v>64</c:v>
                </c:pt>
                <c:pt idx="114">
                  <c:v>61</c:v>
                </c:pt>
                <c:pt idx="115">
                  <c:v>38</c:v>
                </c:pt>
                <c:pt idx="116">
                  <c:v>37</c:v>
                </c:pt>
                <c:pt idx="117">
                  <c:v>35</c:v>
                </c:pt>
                <c:pt idx="118">
                  <c:v>31</c:v>
                </c:pt>
                <c:pt idx="119">
                  <c:v>30</c:v>
                </c:pt>
                <c:pt idx="120">
                  <c:v>29</c:v>
                </c:pt>
                <c:pt idx="121">
                  <c:v>33</c:v>
                </c:pt>
                <c:pt idx="122">
                  <c:v>30</c:v>
                </c:pt>
                <c:pt idx="123">
                  <c:v>31</c:v>
                </c:pt>
                <c:pt idx="124">
                  <c:v>29</c:v>
                </c:pt>
                <c:pt idx="125">
                  <c:v>31</c:v>
                </c:pt>
                <c:pt idx="126">
                  <c:v>31</c:v>
                </c:pt>
                <c:pt idx="127">
                  <c:v>32</c:v>
                </c:pt>
                <c:pt idx="128">
                  <c:v>32</c:v>
                </c:pt>
                <c:pt idx="129">
                  <c:v>31</c:v>
                </c:pt>
                <c:pt idx="130">
                  <c:v>29</c:v>
                </c:pt>
                <c:pt idx="131">
                  <c:v>29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27</c:v>
                </c:pt>
                <c:pt idx="136">
                  <c:v>27</c:v>
                </c:pt>
                <c:pt idx="137">
                  <c:v>30</c:v>
                </c:pt>
                <c:pt idx="138">
                  <c:v>24</c:v>
                </c:pt>
                <c:pt idx="139">
                  <c:v>22</c:v>
                </c:pt>
                <c:pt idx="140">
                  <c:v>20</c:v>
                </c:pt>
                <c:pt idx="141">
                  <c:v>19</c:v>
                </c:pt>
                <c:pt idx="142">
                  <c:v>19</c:v>
                </c:pt>
                <c:pt idx="143">
                  <c:v>18</c:v>
                </c:pt>
                <c:pt idx="144">
                  <c:v>19</c:v>
                </c:pt>
                <c:pt idx="145">
                  <c:v>19</c:v>
                </c:pt>
                <c:pt idx="146">
                  <c:v>17</c:v>
                </c:pt>
                <c:pt idx="147">
                  <c:v>16</c:v>
                </c:pt>
                <c:pt idx="148">
                  <c:v>16</c:v>
                </c:pt>
                <c:pt idx="149">
                  <c:v>17</c:v>
                </c:pt>
                <c:pt idx="150">
                  <c:v>19</c:v>
                </c:pt>
                <c:pt idx="15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BA-416C-9A2F-66165C0DB0F4}"/>
            </c:ext>
          </c:extLst>
        </c:ser>
        <c:ser>
          <c:idx val="1"/>
          <c:order val="1"/>
          <c:tx>
            <c:strRef>
              <c:f>'graph corona vs cases (7)'!$C$3</c:f>
              <c:strCache>
                <c:ptCount val="1"/>
                <c:pt idx="0">
                  <c:v>Corona: (Rajasthan)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(7)'!$C$4:$C$155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3</c:v>
                </c:pt>
                <c:pt idx="62">
                  <c:v>5</c:v>
                </c:pt>
                <c:pt idx="63">
                  <c:v>11</c:v>
                </c:pt>
                <c:pt idx="64">
                  <c:v>9</c:v>
                </c:pt>
                <c:pt idx="65">
                  <c:v>7</c:v>
                </c:pt>
                <c:pt idx="66">
                  <c:v>6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6</c:v>
                </c:pt>
                <c:pt idx="72">
                  <c:v>10</c:v>
                </c:pt>
                <c:pt idx="73">
                  <c:v>15</c:v>
                </c:pt>
                <c:pt idx="74">
                  <c:v>14</c:v>
                </c:pt>
                <c:pt idx="75">
                  <c:v>13</c:v>
                </c:pt>
                <c:pt idx="76">
                  <c:v>14</c:v>
                </c:pt>
                <c:pt idx="77">
                  <c:v>20</c:v>
                </c:pt>
                <c:pt idx="78">
                  <c:v>31</c:v>
                </c:pt>
                <c:pt idx="79">
                  <c:v>52</c:v>
                </c:pt>
                <c:pt idx="80">
                  <c:v>56</c:v>
                </c:pt>
                <c:pt idx="81">
                  <c:v>54</c:v>
                </c:pt>
                <c:pt idx="82">
                  <c:v>62</c:v>
                </c:pt>
                <c:pt idx="83">
                  <c:v>62</c:v>
                </c:pt>
                <c:pt idx="84">
                  <c:v>59</c:v>
                </c:pt>
                <c:pt idx="85">
                  <c:v>55</c:v>
                </c:pt>
                <c:pt idx="86">
                  <c:v>62</c:v>
                </c:pt>
                <c:pt idx="87">
                  <c:v>62</c:v>
                </c:pt>
                <c:pt idx="88">
                  <c:v>56</c:v>
                </c:pt>
                <c:pt idx="89">
                  <c:v>44</c:v>
                </c:pt>
                <c:pt idx="90">
                  <c:v>42</c:v>
                </c:pt>
                <c:pt idx="91">
                  <c:v>43</c:v>
                </c:pt>
                <c:pt idx="92">
                  <c:v>44</c:v>
                </c:pt>
                <c:pt idx="93">
                  <c:v>40</c:v>
                </c:pt>
                <c:pt idx="94">
                  <c:v>40</c:v>
                </c:pt>
                <c:pt idx="95">
                  <c:v>41</c:v>
                </c:pt>
                <c:pt idx="96">
                  <c:v>41</c:v>
                </c:pt>
                <c:pt idx="97">
                  <c:v>36</c:v>
                </c:pt>
                <c:pt idx="98">
                  <c:v>34</c:v>
                </c:pt>
                <c:pt idx="99">
                  <c:v>34</c:v>
                </c:pt>
                <c:pt idx="100">
                  <c:v>38</c:v>
                </c:pt>
                <c:pt idx="101">
                  <c:v>39</c:v>
                </c:pt>
                <c:pt idx="102">
                  <c:v>37</c:v>
                </c:pt>
                <c:pt idx="103">
                  <c:v>32</c:v>
                </c:pt>
                <c:pt idx="104">
                  <c:v>31</c:v>
                </c:pt>
                <c:pt idx="105">
                  <c:v>30</c:v>
                </c:pt>
                <c:pt idx="106">
                  <c:v>32</c:v>
                </c:pt>
                <c:pt idx="107">
                  <c:v>34</c:v>
                </c:pt>
                <c:pt idx="108">
                  <c:v>30</c:v>
                </c:pt>
                <c:pt idx="109">
                  <c:v>32</c:v>
                </c:pt>
                <c:pt idx="110">
                  <c:v>28</c:v>
                </c:pt>
                <c:pt idx="111">
                  <c:v>32</c:v>
                </c:pt>
                <c:pt idx="112">
                  <c:v>31</c:v>
                </c:pt>
                <c:pt idx="113">
                  <c:v>29</c:v>
                </c:pt>
                <c:pt idx="114">
                  <c:v>28</c:v>
                </c:pt>
                <c:pt idx="115">
                  <c:v>27</c:v>
                </c:pt>
                <c:pt idx="116">
                  <c:v>26</c:v>
                </c:pt>
                <c:pt idx="117">
                  <c:v>24</c:v>
                </c:pt>
                <c:pt idx="118">
                  <c:v>25</c:v>
                </c:pt>
                <c:pt idx="119">
                  <c:v>22</c:v>
                </c:pt>
                <c:pt idx="120">
                  <c:v>23</c:v>
                </c:pt>
                <c:pt idx="121">
                  <c:v>27</c:v>
                </c:pt>
                <c:pt idx="122">
                  <c:v>24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28</c:v>
                </c:pt>
                <c:pt idx="128">
                  <c:v>28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23</c:v>
                </c:pt>
                <c:pt idx="133">
                  <c:v>22</c:v>
                </c:pt>
                <c:pt idx="134">
                  <c:v>22</c:v>
                </c:pt>
                <c:pt idx="135">
                  <c:v>22</c:v>
                </c:pt>
                <c:pt idx="136">
                  <c:v>22</c:v>
                </c:pt>
                <c:pt idx="137">
                  <c:v>24</c:v>
                </c:pt>
                <c:pt idx="138">
                  <c:v>22</c:v>
                </c:pt>
                <c:pt idx="139">
                  <c:v>23</c:v>
                </c:pt>
                <c:pt idx="140">
                  <c:v>21</c:v>
                </c:pt>
                <c:pt idx="141">
                  <c:v>22</c:v>
                </c:pt>
                <c:pt idx="142">
                  <c:v>18</c:v>
                </c:pt>
                <c:pt idx="143">
                  <c:v>18</c:v>
                </c:pt>
                <c:pt idx="144">
                  <c:v>17</c:v>
                </c:pt>
                <c:pt idx="145">
                  <c:v>18</c:v>
                </c:pt>
                <c:pt idx="146">
                  <c:v>17</c:v>
                </c:pt>
                <c:pt idx="147">
                  <c:v>18</c:v>
                </c:pt>
                <c:pt idx="148">
                  <c:v>16</c:v>
                </c:pt>
                <c:pt idx="149">
                  <c:v>17</c:v>
                </c:pt>
                <c:pt idx="150">
                  <c:v>17</c:v>
                </c:pt>
                <c:pt idx="15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BA-416C-9A2F-66165C0DB0F4}"/>
            </c:ext>
          </c:extLst>
        </c:ser>
        <c:ser>
          <c:idx val="2"/>
          <c:order val="2"/>
          <c:tx>
            <c:strRef>
              <c:f>'graph corona vs cases (7)'!$D$3</c:f>
              <c:strCache>
                <c:ptCount val="1"/>
                <c:pt idx="0">
                  <c:v>Covid 19: (Rajasthan)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(7)'!$D$4:$D$155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5</c:v>
                </c:pt>
                <c:pt idx="80">
                  <c:v>6</c:v>
                </c:pt>
                <c:pt idx="81">
                  <c:v>6</c:v>
                </c:pt>
                <c:pt idx="82">
                  <c:v>9</c:v>
                </c:pt>
                <c:pt idx="83">
                  <c:v>7</c:v>
                </c:pt>
                <c:pt idx="84">
                  <c:v>8</c:v>
                </c:pt>
                <c:pt idx="85">
                  <c:v>8</c:v>
                </c:pt>
                <c:pt idx="86">
                  <c:v>10</c:v>
                </c:pt>
                <c:pt idx="87">
                  <c:v>12</c:v>
                </c:pt>
                <c:pt idx="88">
                  <c:v>11</c:v>
                </c:pt>
                <c:pt idx="89">
                  <c:v>12</c:v>
                </c:pt>
                <c:pt idx="90">
                  <c:v>13</c:v>
                </c:pt>
                <c:pt idx="91">
                  <c:v>13</c:v>
                </c:pt>
                <c:pt idx="92">
                  <c:v>14</c:v>
                </c:pt>
                <c:pt idx="93">
                  <c:v>15</c:v>
                </c:pt>
                <c:pt idx="94">
                  <c:v>15</c:v>
                </c:pt>
                <c:pt idx="95">
                  <c:v>16</c:v>
                </c:pt>
                <c:pt idx="96">
                  <c:v>17</c:v>
                </c:pt>
                <c:pt idx="97">
                  <c:v>14</c:v>
                </c:pt>
                <c:pt idx="98">
                  <c:v>15</c:v>
                </c:pt>
                <c:pt idx="99">
                  <c:v>16</c:v>
                </c:pt>
                <c:pt idx="100">
                  <c:v>18</c:v>
                </c:pt>
                <c:pt idx="101">
                  <c:v>19</c:v>
                </c:pt>
                <c:pt idx="102">
                  <c:v>21</c:v>
                </c:pt>
                <c:pt idx="103">
                  <c:v>19</c:v>
                </c:pt>
                <c:pt idx="104">
                  <c:v>19</c:v>
                </c:pt>
                <c:pt idx="105">
                  <c:v>19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20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17</c:v>
                </c:pt>
                <c:pt idx="114">
                  <c:v>17</c:v>
                </c:pt>
                <c:pt idx="115">
                  <c:v>17</c:v>
                </c:pt>
                <c:pt idx="116">
                  <c:v>16</c:v>
                </c:pt>
                <c:pt idx="117">
                  <c:v>18</c:v>
                </c:pt>
                <c:pt idx="118">
                  <c:v>15</c:v>
                </c:pt>
                <c:pt idx="119">
                  <c:v>14</c:v>
                </c:pt>
                <c:pt idx="120">
                  <c:v>15</c:v>
                </c:pt>
                <c:pt idx="121">
                  <c:v>15</c:v>
                </c:pt>
                <c:pt idx="122">
                  <c:v>14</c:v>
                </c:pt>
                <c:pt idx="123">
                  <c:v>15</c:v>
                </c:pt>
                <c:pt idx="124">
                  <c:v>17</c:v>
                </c:pt>
                <c:pt idx="125">
                  <c:v>16</c:v>
                </c:pt>
                <c:pt idx="126">
                  <c:v>18</c:v>
                </c:pt>
                <c:pt idx="127">
                  <c:v>18</c:v>
                </c:pt>
                <c:pt idx="128">
                  <c:v>16</c:v>
                </c:pt>
                <c:pt idx="129">
                  <c:v>17</c:v>
                </c:pt>
                <c:pt idx="130">
                  <c:v>15</c:v>
                </c:pt>
                <c:pt idx="131">
                  <c:v>14</c:v>
                </c:pt>
                <c:pt idx="132">
                  <c:v>13</c:v>
                </c:pt>
                <c:pt idx="133">
                  <c:v>14</c:v>
                </c:pt>
                <c:pt idx="134">
                  <c:v>13</c:v>
                </c:pt>
                <c:pt idx="135">
                  <c:v>13</c:v>
                </c:pt>
                <c:pt idx="136">
                  <c:v>15</c:v>
                </c:pt>
                <c:pt idx="137">
                  <c:v>15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12</c:v>
                </c:pt>
                <c:pt idx="146">
                  <c:v>11</c:v>
                </c:pt>
                <c:pt idx="147">
                  <c:v>11</c:v>
                </c:pt>
                <c:pt idx="148">
                  <c:v>10</c:v>
                </c:pt>
                <c:pt idx="149">
                  <c:v>10</c:v>
                </c:pt>
                <c:pt idx="150">
                  <c:v>12</c:v>
                </c:pt>
                <c:pt idx="15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BA-416C-9A2F-66165C0DB0F4}"/>
            </c:ext>
          </c:extLst>
        </c:ser>
        <c:ser>
          <c:idx val="3"/>
          <c:order val="3"/>
          <c:tx>
            <c:strRef>
              <c:f>'graph corona vs cases (7)'!$E$3</c:f>
              <c:strCache>
                <c:ptCount val="1"/>
                <c:pt idx="0">
                  <c:v>Covid: (Rajasthan)</c:v>
                </c:pt>
              </c:strCache>
            </c:strRef>
          </c:tx>
          <c:spPr>
            <a:ln w="3492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(7)'!$E$4:$E$155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3</c:v>
                </c:pt>
                <c:pt idx="78">
                  <c:v>4</c:v>
                </c:pt>
                <c:pt idx="79">
                  <c:v>7</c:v>
                </c:pt>
                <c:pt idx="80">
                  <c:v>8</c:v>
                </c:pt>
                <c:pt idx="81">
                  <c:v>7</c:v>
                </c:pt>
                <c:pt idx="82">
                  <c:v>12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13</c:v>
                </c:pt>
                <c:pt idx="87">
                  <c:v>14</c:v>
                </c:pt>
                <c:pt idx="88">
                  <c:v>13</c:v>
                </c:pt>
                <c:pt idx="89">
                  <c:v>14</c:v>
                </c:pt>
                <c:pt idx="90">
                  <c:v>16</c:v>
                </c:pt>
                <c:pt idx="91">
                  <c:v>15</c:v>
                </c:pt>
                <c:pt idx="92">
                  <c:v>17</c:v>
                </c:pt>
                <c:pt idx="93">
                  <c:v>18</c:v>
                </c:pt>
                <c:pt idx="94">
                  <c:v>18</c:v>
                </c:pt>
                <c:pt idx="95">
                  <c:v>19</c:v>
                </c:pt>
                <c:pt idx="96">
                  <c:v>21</c:v>
                </c:pt>
                <c:pt idx="97">
                  <c:v>18</c:v>
                </c:pt>
                <c:pt idx="98">
                  <c:v>18</c:v>
                </c:pt>
                <c:pt idx="99">
                  <c:v>19</c:v>
                </c:pt>
                <c:pt idx="100">
                  <c:v>21</c:v>
                </c:pt>
                <c:pt idx="101">
                  <c:v>22</c:v>
                </c:pt>
                <c:pt idx="102">
                  <c:v>23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21</c:v>
                </c:pt>
                <c:pt idx="107">
                  <c:v>21</c:v>
                </c:pt>
                <c:pt idx="108">
                  <c:v>21</c:v>
                </c:pt>
                <c:pt idx="109">
                  <c:v>23</c:v>
                </c:pt>
                <c:pt idx="110">
                  <c:v>21</c:v>
                </c:pt>
                <c:pt idx="111">
                  <c:v>21</c:v>
                </c:pt>
                <c:pt idx="112">
                  <c:v>21</c:v>
                </c:pt>
                <c:pt idx="113">
                  <c:v>20</c:v>
                </c:pt>
                <c:pt idx="114">
                  <c:v>21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18</c:v>
                </c:pt>
                <c:pt idx="119">
                  <c:v>16</c:v>
                </c:pt>
                <c:pt idx="120">
                  <c:v>18</c:v>
                </c:pt>
                <c:pt idx="121">
                  <c:v>19</c:v>
                </c:pt>
                <c:pt idx="122">
                  <c:v>18</c:v>
                </c:pt>
                <c:pt idx="123">
                  <c:v>18</c:v>
                </c:pt>
                <c:pt idx="124">
                  <c:v>20</c:v>
                </c:pt>
                <c:pt idx="125">
                  <c:v>20</c:v>
                </c:pt>
                <c:pt idx="126">
                  <c:v>22</c:v>
                </c:pt>
                <c:pt idx="127">
                  <c:v>21</c:v>
                </c:pt>
                <c:pt idx="128">
                  <c:v>19</c:v>
                </c:pt>
                <c:pt idx="129">
                  <c:v>20</c:v>
                </c:pt>
                <c:pt idx="130">
                  <c:v>18</c:v>
                </c:pt>
                <c:pt idx="131">
                  <c:v>18</c:v>
                </c:pt>
                <c:pt idx="132">
                  <c:v>16</c:v>
                </c:pt>
                <c:pt idx="133">
                  <c:v>17</c:v>
                </c:pt>
                <c:pt idx="134">
                  <c:v>17</c:v>
                </c:pt>
                <c:pt idx="135">
                  <c:v>16</c:v>
                </c:pt>
                <c:pt idx="136">
                  <c:v>18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16</c:v>
                </c:pt>
                <c:pt idx="141">
                  <c:v>13</c:v>
                </c:pt>
                <c:pt idx="142">
                  <c:v>14</c:v>
                </c:pt>
                <c:pt idx="143">
                  <c:v>14</c:v>
                </c:pt>
                <c:pt idx="144">
                  <c:v>14</c:v>
                </c:pt>
                <c:pt idx="145">
                  <c:v>16</c:v>
                </c:pt>
                <c:pt idx="146">
                  <c:v>14</c:v>
                </c:pt>
                <c:pt idx="147">
                  <c:v>13</c:v>
                </c:pt>
                <c:pt idx="148">
                  <c:v>13</c:v>
                </c:pt>
                <c:pt idx="149">
                  <c:v>12</c:v>
                </c:pt>
                <c:pt idx="150">
                  <c:v>14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BBA-416C-9A2F-66165C0DB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68256"/>
        <c:axId val="59169792"/>
      </c:lineChart>
      <c:dateAx>
        <c:axId val="5916825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69792"/>
        <c:crosses val="autoZero"/>
        <c:auto val="1"/>
        <c:lblOffset val="100"/>
        <c:baseTimeUnit val="days"/>
      </c:dateAx>
      <c:valAx>
        <c:axId val="5916979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68256"/>
        <c:crosses val="autoZero"/>
        <c:crossBetween val="between"/>
      </c:valAx>
      <c:valAx>
        <c:axId val="591756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177216"/>
        <c:crosses val="max"/>
        <c:crossBetween val="between"/>
      </c:valAx>
      <c:dateAx>
        <c:axId val="59177216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917568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 graph corona vs testing (7)'!$F$3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 graph corona vs testing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 graph corona vs testing (7)'!$F$4:$F$155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12279</c:v>
                </c:pt>
                <c:pt idx="96">
                  <c:v>0</c:v>
                </c:pt>
                <c:pt idx="97">
                  <c:v>5359</c:v>
                </c:pt>
                <c:pt idx="98">
                  <c:v>0</c:v>
                </c:pt>
                <c:pt idx="99">
                  <c:v>1469</c:v>
                </c:pt>
                <c:pt idx="100">
                  <c:v>3242</c:v>
                </c:pt>
                <c:pt idx="101">
                  <c:v>2508</c:v>
                </c:pt>
                <c:pt idx="102">
                  <c:v>3648</c:v>
                </c:pt>
                <c:pt idx="103">
                  <c:v>3299</c:v>
                </c:pt>
                <c:pt idx="104">
                  <c:v>3124</c:v>
                </c:pt>
                <c:pt idx="105">
                  <c:v>2932</c:v>
                </c:pt>
                <c:pt idx="106">
                  <c:v>2918</c:v>
                </c:pt>
                <c:pt idx="107">
                  <c:v>2069</c:v>
                </c:pt>
                <c:pt idx="108">
                  <c:v>4350</c:v>
                </c:pt>
                <c:pt idx="109">
                  <c:v>4417</c:v>
                </c:pt>
                <c:pt idx="110">
                  <c:v>5676</c:v>
                </c:pt>
                <c:pt idx="111">
                  <c:v>4202</c:v>
                </c:pt>
                <c:pt idx="112">
                  <c:v>4765</c:v>
                </c:pt>
                <c:pt idx="113">
                  <c:v>3507</c:v>
                </c:pt>
                <c:pt idx="114">
                  <c:v>4720</c:v>
                </c:pt>
                <c:pt idx="115">
                  <c:v>4509</c:v>
                </c:pt>
                <c:pt idx="116">
                  <c:v>3949</c:v>
                </c:pt>
                <c:pt idx="117">
                  <c:v>4835</c:v>
                </c:pt>
                <c:pt idx="118">
                  <c:v>4729</c:v>
                </c:pt>
                <c:pt idx="119">
                  <c:v>5284</c:v>
                </c:pt>
                <c:pt idx="120">
                  <c:v>5914</c:v>
                </c:pt>
                <c:pt idx="121">
                  <c:v>4839</c:v>
                </c:pt>
                <c:pt idx="122">
                  <c:v>5391</c:v>
                </c:pt>
                <c:pt idx="123">
                  <c:v>6306</c:v>
                </c:pt>
                <c:pt idx="124">
                  <c:v>9018</c:v>
                </c:pt>
                <c:pt idx="125">
                  <c:v>5729</c:v>
                </c:pt>
                <c:pt idx="126">
                  <c:v>4593</c:v>
                </c:pt>
                <c:pt idx="127">
                  <c:v>5930</c:v>
                </c:pt>
                <c:pt idx="128">
                  <c:v>6735</c:v>
                </c:pt>
                <c:pt idx="129">
                  <c:v>6912</c:v>
                </c:pt>
                <c:pt idx="130">
                  <c:v>7267</c:v>
                </c:pt>
                <c:pt idx="131">
                  <c:v>9706</c:v>
                </c:pt>
                <c:pt idx="132">
                  <c:v>9480</c:v>
                </c:pt>
                <c:pt idx="133">
                  <c:v>9073</c:v>
                </c:pt>
                <c:pt idx="134">
                  <c:v>9560</c:v>
                </c:pt>
                <c:pt idx="135">
                  <c:v>8074</c:v>
                </c:pt>
                <c:pt idx="136">
                  <c:v>9122</c:v>
                </c:pt>
                <c:pt idx="137">
                  <c:v>10507</c:v>
                </c:pt>
                <c:pt idx="138">
                  <c:v>11530</c:v>
                </c:pt>
                <c:pt idx="139">
                  <c:v>11057</c:v>
                </c:pt>
                <c:pt idx="140">
                  <c:v>11022</c:v>
                </c:pt>
                <c:pt idx="141">
                  <c:v>10419</c:v>
                </c:pt>
                <c:pt idx="142">
                  <c:v>11190</c:v>
                </c:pt>
                <c:pt idx="143">
                  <c:v>16771</c:v>
                </c:pt>
                <c:pt idx="144">
                  <c:v>13132</c:v>
                </c:pt>
                <c:pt idx="145">
                  <c:v>10769</c:v>
                </c:pt>
                <c:pt idx="146">
                  <c:v>9323</c:v>
                </c:pt>
                <c:pt idx="147">
                  <c:v>13441</c:v>
                </c:pt>
                <c:pt idx="148">
                  <c:v>14956</c:v>
                </c:pt>
                <c:pt idx="149">
                  <c:v>13759</c:v>
                </c:pt>
                <c:pt idx="150">
                  <c:v>16175</c:v>
                </c:pt>
                <c:pt idx="151">
                  <c:v>14287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CC-44BC-9868-D8C747A9D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9578624"/>
        <c:axId val="59577088"/>
      </c:barChart>
      <c:lineChart>
        <c:grouping val="standard"/>
        <c:varyColors val="0"/>
        <c:ser>
          <c:idx val="0"/>
          <c:order val="0"/>
          <c:tx>
            <c:strRef>
              <c:f>' graph corona vs testing (7)'!$B$3</c:f>
              <c:strCache>
                <c:ptCount val="1"/>
                <c:pt idx="0">
                  <c:v>Coronavirus: (Rajasthan)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 graph corona vs testing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 graph corona vs testing (7)'!$B$4:$B$155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3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6</c:v>
                </c:pt>
                <c:pt idx="31">
                  <c:v>5</c:v>
                </c:pt>
                <c:pt idx="32">
                  <c:v>5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4</c:v>
                </c:pt>
                <c:pt idx="37">
                  <c:v>3</c:v>
                </c:pt>
                <c:pt idx="38">
                  <c:v>2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2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3</c:v>
                </c:pt>
                <c:pt idx="60">
                  <c:v>3</c:v>
                </c:pt>
                <c:pt idx="61">
                  <c:v>6</c:v>
                </c:pt>
                <c:pt idx="62">
                  <c:v>11</c:v>
                </c:pt>
                <c:pt idx="63">
                  <c:v>22</c:v>
                </c:pt>
                <c:pt idx="64">
                  <c:v>19</c:v>
                </c:pt>
                <c:pt idx="65">
                  <c:v>13</c:v>
                </c:pt>
                <c:pt idx="66">
                  <c:v>11</c:v>
                </c:pt>
                <c:pt idx="67">
                  <c:v>10</c:v>
                </c:pt>
                <c:pt idx="68">
                  <c:v>9</c:v>
                </c:pt>
                <c:pt idx="69">
                  <c:v>9</c:v>
                </c:pt>
                <c:pt idx="70">
                  <c:v>10</c:v>
                </c:pt>
                <c:pt idx="71">
                  <c:v>13</c:v>
                </c:pt>
                <c:pt idx="72">
                  <c:v>18</c:v>
                </c:pt>
                <c:pt idx="73">
                  <c:v>30</c:v>
                </c:pt>
                <c:pt idx="74">
                  <c:v>24</c:v>
                </c:pt>
                <c:pt idx="75">
                  <c:v>22</c:v>
                </c:pt>
                <c:pt idx="76">
                  <c:v>24</c:v>
                </c:pt>
                <c:pt idx="77">
                  <c:v>31</c:v>
                </c:pt>
                <c:pt idx="78">
                  <c:v>68</c:v>
                </c:pt>
                <c:pt idx="79">
                  <c:v>71</c:v>
                </c:pt>
                <c:pt idx="80">
                  <c:v>81</c:v>
                </c:pt>
                <c:pt idx="81">
                  <c:v>77</c:v>
                </c:pt>
                <c:pt idx="82">
                  <c:v>79</c:v>
                </c:pt>
                <c:pt idx="83">
                  <c:v>78</c:v>
                </c:pt>
                <c:pt idx="84">
                  <c:v>88</c:v>
                </c:pt>
                <c:pt idx="85">
                  <c:v>92</c:v>
                </c:pt>
                <c:pt idx="86">
                  <c:v>100</c:v>
                </c:pt>
                <c:pt idx="87">
                  <c:v>100</c:v>
                </c:pt>
                <c:pt idx="88">
                  <c:v>92</c:v>
                </c:pt>
                <c:pt idx="89">
                  <c:v>73</c:v>
                </c:pt>
                <c:pt idx="90">
                  <c:v>72</c:v>
                </c:pt>
                <c:pt idx="91">
                  <c:v>69</c:v>
                </c:pt>
                <c:pt idx="92">
                  <c:v>69</c:v>
                </c:pt>
                <c:pt idx="93">
                  <c:v>86</c:v>
                </c:pt>
                <c:pt idx="94">
                  <c:v>84</c:v>
                </c:pt>
                <c:pt idx="95">
                  <c:v>83</c:v>
                </c:pt>
                <c:pt idx="96">
                  <c:v>59</c:v>
                </c:pt>
                <c:pt idx="97">
                  <c:v>52</c:v>
                </c:pt>
                <c:pt idx="98">
                  <c:v>51</c:v>
                </c:pt>
                <c:pt idx="99">
                  <c:v>53</c:v>
                </c:pt>
                <c:pt idx="100">
                  <c:v>53</c:v>
                </c:pt>
                <c:pt idx="101">
                  <c:v>53</c:v>
                </c:pt>
                <c:pt idx="102">
                  <c:v>57</c:v>
                </c:pt>
                <c:pt idx="103">
                  <c:v>76</c:v>
                </c:pt>
                <c:pt idx="104">
                  <c:v>44</c:v>
                </c:pt>
                <c:pt idx="105">
                  <c:v>61</c:v>
                </c:pt>
                <c:pt idx="106">
                  <c:v>64</c:v>
                </c:pt>
                <c:pt idx="107">
                  <c:v>63</c:v>
                </c:pt>
                <c:pt idx="108">
                  <c:v>67</c:v>
                </c:pt>
                <c:pt idx="109">
                  <c:v>66</c:v>
                </c:pt>
                <c:pt idx="110">
                  <c:v>39</c:v>
                </c:pt>
                <c:pt idx="111">
                  <c:v>39</c:v>
                </c:pt>
                <c:pt idx="112">
                  <c:v>41</c:v>
                </c:pt>
                <c:pt idx="113">
                  <c:v>64</c:v>
                </c:pt>
                <c:pt idx="114">
                  <c:v>61</c:v>
                </c:pt>
                <c:pt idx="115">
                  <c:v>38</c:v>
                </c:pt>
                <c:pt idx="116">
                  <c:v>37</c:v>
                </c:pt>
                <c:pt idx="117">
                  <c:v>35</c:v>
                </c:pt>
                <c:pt idx="118">
                  <c:v>31</c:v>
                </c:pt>
                <c:pt idx="119">
                  <c:v>30</c:v>
                </c:pt>
                <c:pt idx="120">
                  <c:v>29</c:v>
                </c:pt>
                <c:pt idx="121">
                  <c:v>33</c:v>
                </c:pt>
                <c:pt idx="122">
                  <c:v>30</c:v>
                </c:pt>
                <c:pt idx="123">
                  <c:v>31</c:v>
                </c:pt>
                <c:pt idx="124">
                  <c:v>29</c:v>
                </c:pt>
                <c:pt idx="125">
                  <c:v>31</c:v>
                </c:pt>
                <c:pt idx="126">
                  <c:v>31</c:v>
                </c:pt>
                <c:pt idx="127">
                  <c:v>32</c:v>
                </c:pt>
                <c:pt idx="128">
                  <c:v>32</c:v>
                </c:pt>
                <c:pt idx="129">
                  <c:v>31</c:v>
                </c:pt>
                <c:pt idx="130">
                  <c:v>29</c:v>
                </c:pt>
                <c:pt idx="131">
                  <c:v>29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27</c:v>
                </c:pt>
                <c:pt idx="136">
                  <c:v>27</c:v>
                </c:pt>
                <c:pt idx="137">
                  <c:v>30</c:v>
                </c:pt>
                <c:pt idx="138">
                  <c:v>24</c:v>
                </c:pt>
                <c:pt idx="139">
                  <c:v>22</c:v>
                </c:pt>
                <c:pt idx="140">
                  <c:v>20</c:v>
                </c:pt>
                <c:pt idx="141">
                  <c:v>19</c:v>
                </c:pt>
                <c:pt idx="142">
                  <c:v>19</c:v>
                </c:pt>
                <c:pt idx="143">
                  <c:v>18</c:v>
                </c:pt>
                <c:pt idx="144">
                  <c:v>19</c:v>
                </c:pt>
                <c:pt idx="145">
                  <c:v>19</c:v>
                </c:pt>
                <c:pt idx="146">
                  <c:v>17</c:v>
                </c:pt>
                <c:pt idx="147">
                  <c:v>16</c:v>
                </c:pt>
                <c:pt idx="148">
                  <c:v>16</c:v>
                </c:pt>
                <c:pt idx="149">
                  <c:v>17</c:v>
                </c:pt>
                <c:pt idx="150">
                  <c:v>19</c:v>
                </c:pt>
                <c:pt idx="15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CC-44BC-9868-D8C747A9D9BE}"/>
            </c:ext>
          </c:extLst>
        </c:ser>
        <c:ser>
          <c:idx val="1"/>
          <c:order val="1"/>
          <c:tx>
            <c:strRef>
              <c:f>' graph corona vs testing (7)'!$C$3</c:f>
              <c:strCache>
                <c:ptCount val="1"/>
                <c:pt idx="0">
                  <c:v>Corona: (Rajasthan)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 graph corona vs testing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 graph corona vs testing (7)'!$C$4:$C$155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3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3</c:v>
                </c:pt>
                <c:pt idx="62">
                  <c:v>5</c:v>
                </c:pt>
                <c:pt idx="63">
                  <c:v>11</c:v>
                </c:pt>
                <c:pt idx="64">
                  <c:v>9</c:v>
                </c:pt>
                <c:pt idx="65">
                  <c:v>7</c:v>
                </c:pt>
                <c:pt idx="66">
                  <c:v>6</c:v>
                </c:pt>
                <c:pt idx="67">
                  <c:v>4</c:v>
                </c:pt>
                <c:pt idx="68">
                  <c:v>4</c:v>
                </c:pt>
                <c:pt idx="69">
                  <c:v>4</c:v>
                </c:pt>
                <c:pt idx="70">
                  <c:v>4</c:v>
                </c:pt>
                <c:pt idx="71">
                  <c:v>6</c:v>
                </c:pt>
                <c:pt idx="72">
                  <c:v>10</c:v>
                </c:pt>
                <c:pt idx="73">
                  <c:v>15</c:v>
                </c:pt>
                <c:pt idx="74">
                  <c:v>14</c:v>
                </c:pt>
                <c:pt idx="75">
                  <c:v>13</c:v>
                </c:pt>
                <c:pt idx="76">
                  <c:v>14</c:v>
                </c:pt>
                <c:pt idx="77">
                  <c:v>20</c:v>
                </c:pt>
                <c:pt idx="78">
                  <c:v>31</c:v>
                </c:pt>
                <c:pt idx="79">
                  <c:v>52</c:v>
                </c:pt>
                <c:pt idx="80">
                  <c:v>56</c:v>
                </c:pt>
                <c:pt idx="81">
                  <c:v>54</c:v>
                </c:pt>
                <c:pt idx="82">
                  <c:v>62</c:v>
                </c:pt>
                <c:pt idx="83">
                  <c:v>62</c:v>
                </c:pt>
                <c:pt idx="84">
                  <c:v>59</c:v>
                </c:pt>
                <c:pt idx="85">
                  <c:v>55</c:v>
                </c:pt>
                <c:pt idx="86">
                  <c:v>62</c:v>
                </c:pt>
                <c:pt idx="87">
                  <c:v>62</c:v>
                </c:pt>
                <c:pt idx="88">
                  <c:v>56</c:v>
                </c:pt>
                <c:pt idx="89">
                  <c:v>44</c:v>
                </c:pt>
                <c:pt idx="90">
                  <c:v>42</c:v>
                </c:pt>
                <c:pt idx="91">
                  <c:v>43</c:v>
                </c:pt>
                <c:pt idx="92">
                  <c:v>44</c:v>
                </c:pt>
                <c:pt idx="93">
                  <c:v>40</c:v>
                </c:pt>
                <c:pt idx="94">
                  <c:v>40</c:v>
                </c:pt>
                <c:pt idx="95">
                  <c:v>41</c:v>
                </c:pt>
                <c:pt idx="96">
                  <c:v>41</c:v>
                </c:pt>
                <c:pt idx="97">
                  <c:v>36</c:v>
                </c:pt>
                <c:pt idx="98">
                  <c:v>34</c:v>
                </c:pt>
                <c:pt idx="99">
                  <c:v>34</c:v>
                </c:pt>
                <c:pt idx="100">
                  <c:v>38</c:v>
                </c:pt>
                <c:pt idx="101">
                  <c:v>39</c:v>
                </c:pt>
                <c:pt idx="102">
                  <c:v>37</c:v>
                </c:pt>
                <c:pt idx="103">
                  <c:v>32</c:v>
                </c:pt>
                <c:pt idx="104">
                  <c:v>31</c:v>
                </c:pt>
                <c:pt idx="105">
                  <c:v>30</c:v>
                </c:pt>
                <c:pt idx="106">
                  <c:v>32</c:v>
                </c:pt>
                <c:pt idx="107">
                  <c:v>34</c:v>
                </c:pt>
                <c:pt idx="108">
                  <c:v>30</c:v>
                </c:pt>
                <c:pt idx="109">
                  <c:v>32</c:v>
                </c:pt>
                <c:pt idx="110">
                  <c:v>28</c:v>
                </c:pt>
                <c:pt idx="111">
                  <c:v>32</c:v>
                </c:pt>
                <c:pt idx="112">
                  <c:v>31</c:v>
                </c:pt>
                <c:pt idx="113">
                  <c:v>29</c:v>
                </c:pt>
                <c:pt idx="114">
                  <c:v>28</c:v>
                </c:pt>
                <c:pt idx="115">
                  <c:v>27</c:v>
                </c:pt>
                <c:pt idx="116">
                  <c:v>26</c:v>
                </c:pt>
                <c:pt idx="117">
                  <c:v>24</c:v>
                </c:pt>
                <c:pt idx="118">
                  <c:v>25</c:v>
                </c:pt>
                <c:pt idx="119">
                  <c:v>22</c:v>
                </c:pt>
                <c:pt idx="120">
                  <c:v>23</c:v>
                </c:pt>
                <c:pt idx="121">
                  <c:v>27</c:v>
                </c:pt>
                <c:pt idx="122">
                  <c:v>24</c:v>
                </c:pt>
                <c:pt idx="123">
                  <c:v>25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28</c:v>
                </c:pt>
                <c:pt idx="128">
                  <c:v>28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23</c:v>
                </c:pt>
                <c:pt idx="133">
                  <c:v>22</c:v>
                </c:pt>
                <c:pt idx="134">
                  <c:v>22</c:v>
                </c:pt>
                <c:pt idx="135">
                  <c:v>22</c:v>
                </c:pt>
                <c:pt idx="136">
                  <c:v>22</c:v>
                </c:pt>
                <c:pt idx="137">
                  <c:v>24</c:v>
                </c:pt>
                <c:pt idx="138">
                  <c:v>22</c:v>
                </c:pt>
                <c:pt idx="139">
                  <c:v>23</c:v>
                </c:pt>
                <c:pt idx="140">
                  <c:v>21</c:v>
                </c:pt>
                <c:pt idx="141">
                  <c:v>22</c:v>
                </c:pt>
                <c:pt idx="142">
                  <c:v>18</c:v>
                </c:pt>
                <c:pt idx="143">
                  <c:v>18</c:v>
                </c:pt>
                <c:pt idx="144">
                  <c:v>17</c:v>
                </c:pt>
                <c:pt idx="145">
                  <c:v>18</c:v>
                </c:pt>
                <c:pt idx="146">
                  <c:v>17</c:v>
                </c:pt>
                <c:pt idx="147">
                  <c:v>18</c:v>
                </c:pt>
                <c:pt idx="148">
                  <c:v>16</c:v>
                </c:pt>
                <c:pt idx="149">
                  <c:v>17</c:v>
                </c:pt>
                <c:pt idx="150">
                  <c:v>17</c:v>
                </c:pt>
                <c:pt idx="151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CC-44BC-9868-D8C747A9D9BE}"/>
            </c:ext>
          </c:extLst>
        </c:ser>
        <c:ser>
          <c:idx val="2"/>
          <c:order val="2"/>
          <c:tx>
            <c:strRef>
              <c:f>' graph corona vs testing (7)'!$D$3</c:f>
              <c:strCache>
                <c:ptCount val="1"/>
                <c:pt idx="0">
                  <c:v>Covid 19: (Rajasthan)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 graph corona vs testing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 graph corona vs testing (7)'!$D$4:$D$155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5</c:v>
                </c:pt>
                <c:pt idx="80">
                  <c:v>6</c:v>
                </c:pt>
                <c:pt idx="81">
                  <c:v>6</c:v>
                </c:pt>
                <c:pt idx="82">
                  <c:v>9</c:v>
                </c:pt>
                <c:pt idx="83">
                  <c:v>7</c:v>
                </c:pt>
                <c:pt idx="84">
                  <c:v>8</c:v>
                </c:pt>
                <c:pt idx="85">
                  <c:v>8</c:v>
                </c:pt>
                <c:pt idx="86">
                  <c:v>10</c:v>
                </c:pt>
                <c:pt idx="87">
                  <c:v>12</c:v>
                </c:pt>
                <c:pt idx="88">
                  <c:v>11</c:v>
                </c:pt>
                <c:pt idx="89">
                  <c:v>12</c:v>
                </c:pt>
                <c:pt idx="90">
                  <c:v>13</c:v>
                </c:pt>
                <c:pt idx="91">
                  <c:v>13</c:v>
                </c:pt>
                <c:pt idx="92">
                  <c:v>14</c:v>
                </c:pt>
                <c:pt idx="93">
                  <c:v>15</c:v>
                </c:pt>
                <c:pt idx="94">
                  <c:v>15</c:v>
                </c:pt>
                <c:pt idx="95">
                  <c:v>16</c:v>
                </c:pt>
                <c:pt idx="96">
                  <c:v>17</c:v>
                </c:pt>
                <c:pt idx="97">
                  <c:v>14</c:v>
                </c:pt>
                <c:pt idx="98">
                  <c:v>15</c:v>
                </c:pt>
                <c:pt idx="99">
                  <c:v>16</c:v>
                </c:pt>
                <c:pt idx="100">
                  <c:v>18</c:v>
                </c:pt>
                <c:pt idx="101">
                  <c:v>19</c:v>
                </c:pt>
                <c:pt idx="102">
                  <c:v>21</c:v>
                </c:pt>
                <c:pt idx="103">
                  <c:v>19</c:v>
                </c:pt>
                <c:pt idx="104">
                  <c:v>19</c:v>
                </c:pt>
                <c:pt idx="105">
                  <c:v>19</c:v>
                </c:pt>
                <c:pt idx="106">
                  <c:v>18</c:v>
                </c:pt>
                <c:pt idx="107">
                  <c:v>18</c:v>
                </c:pt>
                <c:pt idx="108">
                  <c:v>18</c:v>
                </c:pt>
                <c:pt idx="109">
                  <c:v>20</c:v>
                </c:pt>
                <c:pt idx="110">
                  <c:v>18</c:v>
                </c:pt>
                <c:pt idx="111">
                  <c:v>18</c:v>
                </c:pt>
                <c:pt idx="112">
                  <c:v>18</c:v>
                </c:pt>
                <c:pt idx="113">
                  <c:v>17</c:v>
                </c:pt>
                <c:pt idx="114">
                  <c:v>17</c:v>
                </c:pt>
                <c:pt idx="115">
                  <c:v>17</c:v>
                </c:pt>
                <c:pt idx="116">
                  <c:v>16</c:v>
                </c:pt>
                <c:pt idx="117">
                  <c:v>18</c:v>
                </c:pt>
                <c:pt idx="118">
                  <c:v>15</c:v>
                </c:pt>
                <c:pt idx="119">
                  <c:v>14</c:v>
                </c:pt>
                <c:pt idx="120">
                  <c:v>15</c:v>
                </c:pt>
                <c:pt idx="121">
                  <c:v>15</c:v>
                </c:pt>
                <c:pt idx="122">
                  <c:v>14</c:v>
                </c:pt>
                <c:pt idx="123">
                  <c:v>15</c:v>
                </c:pt>
                <c:pt idx="124">
                  <c:v>17</c:v>
                </c:pt>
                <c:pt idx="125">
                  <c:v>16</c:v>
                </c:pt>
                <c:pt idx="126">
                  <c:v>18</c:v>
                </c:pt>
                <c:pt idx="127">
                  <c:v>18</c:v>
                </c:pt>
                <c:pt idx="128">
                  <c:v>16</c:v>
                </c:pt>
                <c:pt idx="129">
                  <c:v>17</c:v>
                </c:pt>
                <c:pt idx="130">
                  <c:v>15</c:v>
                </c:pt>
                <c:pt idx="131">
                  <c:v>14</c:v>
                </c:pt>
                <c:pt idx="132">
                  <c:v>13</c:v>
                </c:pt>
                <c:pt idx="133">
                  <c:v>14</c:v>
                </c:pt>
                <c:pt idx="134">
                  <c:v>13</c:v>
                </c:pt>
                <c:pt idx="135">
                  <c:v>13</c:v>
                </c:pt>
                <c:pt idx="136">
                  <c:v>15</c:v>
                </c:pt>
                <c:pt idx="137">
                  <c:v>15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11</c:v>
                </c:pt>
                <c:pt idx="142">
                  <c:v>11</c:v>
                </c:pt>
                <c:pt idx="143">
                  <c:v>11</c:v>
                </c:pt>
                <c:pt idx="144">
                  <c:v>11</c:v>
                </c:pt>
                <c:pt idx="145">
                  <c:v>12</c:v>
                </c:pt>
                <c:pt idx="146">
                  <c:v>11</c:v>
                </c:pt>
                <c:pt idx="147">
                  <c:v>11</c:v>
                </c:pt>
                <c:pt idx="148">
                  <c:v>10</c:v>
                </c:pt>
                <c:pt idx="149">
                  <c:v>10</c:v>
                </c:pt>
                <c:pt idx="150">
                  <c:v>12</c:v>
                </c:pt>
                <c:pt idx="15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CC-44BC-9868-D8C747A9D9BE}"/>
            </c:ext>
          </c:extLst>
        </c:ser>
        <c:ser>
          <c:idx val="3"/>
          <c:order val="3"/>
          <c:tx>
            <c:strRef>
              <c:f>' graph corona vs testing (7)'!$E$3</c:f>
              <c:strCache>
                <c:ptCount val="1"/>
                <c:pt idx="0">
                  <c:v>Covid: (Rajasthan)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 graph corona vs testing (7)'!$A$4:$A$155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 graph corona vs testing (7)'!$E$4:$E$155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3</c:v>
                </c:pt>
                <c:pt idx="78">
                  <c:v>4</c:v>
                </c:pt>
                <c:pt idx="79">
                  <c:v>7</c:v>
                </c:pt>
                <c:pt idx="80">
                  <c:v>8</c:v>
                </c:pt>
                <c:pt idx="81">
                  <c:v>7</c:v>
                </c:pt>
                <c:pt idx="82">
                  <c:v>12</c:v>
                </c:pt>
                <c:pt idx="83">
                  <c:v>10</c:v>
                </c:pt>
                <c:pt idx="84">
                  <c:v>10</c:v>
                </c:pt>
                <c:pt idx="85">
                  <c:v>10</c:v>
                </c:pt>
                <c:pt idx="86">
                  <c:v>13</c:v>
                </c:pt>
                <c:pt idx="87">
                  <c:v>14</c:v>
                </c:pt>
                <c:pt idx="88">
                  <c:v>13</c:v>
                </c:pt>
                <c:pt idx="89">
                  <c:v>14</c:v>
                </c:pt>
                <c:pt idx="90">
                  <c:v>16</c:v>
                </c:pt>
                <c:pt idx="91">
                  <c:v>15</c:v>
                </c:pt>
                <c:pt idx="92">
                  <c:v>17</c:v>
                </c:pt>
                <c:pt idx="93">
                  <c:v>18</c:v>
                </c:pt>
                <c:pt idx="94">
                  <c:v>18</c:v>
                </c:pt>
                <c:pt idx="95">
                  <c:v>19</c:v>
                </c:pt>
                <c:pt idx="96">
                  <c:v>21</c:v>
                </c:pt>
                <c:pt idx="97">
                  <c:v>18</c:v>
                </c:pt>
                <c:pt idx="98">
                  <c:v>18</c:v>
                </c:pt>
                <c:pt idx="99">
                  <c:v>19</c:v>
                </c:pt>
                <c:pt idx="100">
                  <c:v>21</c:v>
                </c:pt>
                <c:pt idx="101">
                  <c:v>22</c:v>
                </c:pt>
                <c:pt idx="102">
                  <c:v>23</c:v>
                </c:pt>
                <c:pt idx="103">
                  <c:v>22</c:v>
                </c:pt>
                <c:pt idx="104">
                  <c:v>22</c:v>
                </c:pt>
                <c:pt idx="105">
                  <c:v>22</c:v>
                </c:pt>
                <c:pt idx="106">
                  <c:v>21</c:v>
                </c:pt>
                <c:pt idx="107">
                  <c:v>21</c:v>
                </c:pt>
                <c:pt idx="108">
                  <c:v>21</c:v>
                </c:pt>
                <c:pt idx="109">
                  <c:v>23</c:v>
                </c:pt>
                <c:pt idx="110">
                  <c:v>21</c:v>
                </c:pt>
                <c:pt idx="111">
                  <c:v>21</c:v>
                </c:pt>
                <c:pt idx="112">
                  <c:v>21</c:v>
                </c:pt>
                <c:pt idx="113">
                  <c:v>20</c:v>
                </c:pt>
                <c:pt idx="114">
                  <c:v>21</c:v>
                </c:pt>
                <c:pt idx="115">
                  <c:v>19</c:v>
                </c:pt>
                <c:pt idx="116">
                  <c:v>20</c:v>
                </c:pt>
                <c:pt idx="117">
                  <c:v>21</c:v>
                </c:pt>
                <c:pt idx="118">
                  <c:v>18</c:v>
                </c:pt>
                <c:pt idx="119">
                  <c:v>16</c:v>
                </c:pt>
                <c:pt idx="120">
                  <c:v>18</c:v>
                </c:pt>
                <c:pt idx="121">
                  <c:v>19</c:v>
                </c:pt>
                <c:pt idx="122">
                  <c:v>18</c:v>
                </c:pt>
                <c:pt idx="123">
                  <c:v>18</c:v>
                </c:pt>
                <c:pt idx="124">
                  <c:v>20</c:v>
                </c:pt>
                <c:pt idx="125">
                  <c:v>20</c:v>
                </c:pt>
                <c:pt idx="126">
                  <c:v>22</c:v>
                </c:pt>
                <c:pt idx="127">
                  <c:v>21</c:v>
                </c:pt>
                <c:pt idx="128">
                  <c:v>19</c:v>
                </c:pt>
                <c:pt idx="129">
                  <c:v>20</c:v>
                </c:pt>
                <c:pt idx="130">
                  <c:v>18</c:v>
                </c:pt>
                <c:pt idx="131">
                  <c:v>18</c:v>
                </c:pt>
                <c:pt idx="132">
                  <c:v>16</c:v>
                </c:pt>
                <c:pt idx="133">
                  <c:v>17</c:v>
                </c:pt>
                <c:pt idx="134">
                  <c:v>17</c:v>
                </c:pt>
                <c:pt idx="135">
                  <c:v>16</c:v>
                </c:pt>
                <c:pt idx="136">
                  <c:v>18</c:v>
                </c:pt>
                <c:pt idx="137">
                  <c:v>17</c:v>
                </c:pt>
                <c:pt idx="138">
                  <c:v>17</c:v>
                </c:pt>
                <c:pt idx="139">
                  <c:v>17</c:v>
                </c:pt>
                <c:pt idx="140">
                  <c:v>16</c:v>
                </c:pt>
                <c:pt idx="141">
                  <c:v>13</c:v>
                </c:pt>
                <c:pt idx="142">
                  <c:v>14</c:v>
                </c:pt>
                <c:pt idx="143">
                  <c:v>14</c:v>
                </c:pt>
                <c:pt idx="144">
                  <c:v>14</c:v>
                </c:pt>
                <c:pt idx="145">
                  <c:v>16</c:v>
                </c:pt>
                <c:pt idx="146">
                  <c:v>14</c:v>
                </c:pt>
                <c:pt idx="147">
                  <c:v>13</c:v>
                </c:pt>
                <c:pt idx="148">
                  <c:v>13</c:v>
                </c:pt>
                <c:pt idx="149">
                  <c:v>12</c:v>
                </c:pt>
                <c:pt idx="150">
                  <c:v>14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CC-44BC-9868-D8C747A9D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303424"/>
        <c:axId val="59304960"/>
      </c:lineChart>
      <c:dateAx>
        <c:axId val="5930342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04960"/>
        <c:crosses val="autoZero"/>
        <c:auto val="1"/>
        <c:lblOffset val="100"/>
        <c:baseTimeUnit val="days"/>
      </c:dateAx>
      <c:valAx>
        <c:axId val="5930496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03424"/>
        <c:crosses val="autoZero"/>
        <c:crossBetween val="between"/>
      </c:valAx>
      <c:valAx>
        <c:axId val="595770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578624"/>
        <c:crosses val="max"/>
        <c:crossBetween val="between"/>
      </c:valAx>
      <c:dateAx>
        <c:axId val="5957862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957708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(26)'!$O$9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(26)'!$O$10:$O$24</c:f>
              <c:numCache>
                <c:formatCode>General</c:formatCode>
                <c:ptCount val="15"/>
                <c:pt idx="0">
                  <c:v>-6.6805175915411366E-2</c:v>
                </c:pt>
                <c:pt idx="1">
                  <c:v>-0.10038781483311435</c:v>
                </c:pt>
                <c:pt idx="2">
                  <c:v>-7.2349474859046858E-2</c:v>
                </c:pt>
                <c:pt idx="3">
                  <c:v>-7.4504722528038622E-2</c:v>
                </c:pt>
                <c:pt idx="4">
                  <c:v>-7.3599685975342832E-2</c:v>
                </c:pt>
                <c:pt idx="5">
                  <c:v>-6.117722673085655E-2</c:v>
                </c:pt>
                <c:pt idx="6">
                  <c:v>-5.0277298261894754E-2</c:v>
                </c:pt>
                <c:pt idx="7">
                  <c:v>-9.3369608550745831E-2</c:v>
                </c:pt>
                <c:pt idx="8">
                  <c:v>-0.11335026621575822</c:v>
                </c:pt>
                <c:pt idx="9">
                  <c:v>-0.10841202355059917</c:v>
                </c:pt>
                <c:pt idx="10">
                  <c:v>-0.11083413701355189</c:v>
                </c:pt>
                <c:pt idx="11">
                  <c:v>-0.12960692695565845</c:v>
                </c:pt>
                <c:pt idx="12">
                  <c:v>-0.133871245510326</c:v>
                </c:pt>
                <c:pt idx="13">
                  <c:v>-0.12401696979689204</c:v>
                </c:pt>
                <c:pt idx="14">
                  <c:v>-0.14045199882724102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1-4CA3-BC87-398D6AAC4034}"/>
            </c:ext>
          </c:extLst>
        </c:ser>
        <c:ser>
          <c:idx val="1"/>
          <c:order val="1"/>
          <c:tx>
            <c:strRef>
              <c:f>'multiTimeline (26)'!$P$9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(26)'!$P$10:$P$24</c:f>
              <c:numCache>
                <c:formatCode>General</c:formatCode>
                <c:ptCount val="15"/>
                <c:pt idx="0">
                  <c:v>-8.1654104082594561E-2</c:v>
                </c:pt>
                <c:pt idx="1">
                  <c:v>-6.1327715473687518E-2</c:v>
                </c:pt>
                <c:pt idx="2">
                  <c:v>-7.0252145374402844E-2</c:v>
                </c:pt>
                <c:pt idx="3">
                  <c:v>-8.5220513802882883E-2</c:v>
                </c:pt>
                <c:pt idx="4">
                  <c:v>-0.10616650115715753</c:v>
                </c:pt>
                <c:pt idx="5">
                  <c:v>-8.8953537196680907E-2</c:v>
                </c:pt>
                <c:pt idx="6">
                  <c:v>-8.3484591932294336E-2</c:v>
                </c:pt>
                <c:pt idx="7">
                  <c:v>-0.10697078149222786</c:v>
                </c:pt>
                <c:pt idx="8">
                  <c:v>-0.11800243212091646</c:v>
                </c:pt>
                <c:pt idx="9">
                  <c:v>-0.13263766204952915</c:v>
                </c:pt>
                <c:pt idx="10">
                  <c:v>-0.14137781518955309</c:v>
                </c:pt>
                <c:pt idx="11">
                  <c:v>-0.11497876870030986</c:v>
                </c:pt>
                <c:pt idx="12">
                  <c:v>-0.13061516331625256</c:v>
                </c:pt>
                <c:pt idx="13">
                  <c:v>-0.12515367802788271</c:v>
                </c:pt>
                <c:pt idx="14">
                  <c:v>-0.12505059240980967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1-4CA3-BC87-398D6AAC4034}"/>
            </c:ext>
          </c:extLst>
        </c:ser>
        <c:ser>
          <c:idx val="2"/>
          <c:order val="2"/>
          <c:tx>
            <c:strRef>
              <c:f>'multiTimeline (26)'!$Q$9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(26)'!$Q$10:$Q$24</c:f>
              <c:numCache>
                <c:formatCode>General</c:formatCode>
                <c:ptCount val="15"/>
                <c:pt idx="0">
                  <c:v>5.9324235814585506E-3</c:v>
                </c:pt>
                <c:pt idx="1">
                  <c:v>-8.6778515911927867E-2</c:v>
                </c:pt>
                <c:pt idx="2">
                  <c:v>-0.10247312431193913</c:v>
                </c:pt>
                <c:pt idx="3">
                  <c:v>-8.4901511610435604E-2</c:v>
                </c:pt>
                <c:pt idx="4">
                  <c:v>-0.10680731988011184</c:v>
                </c:pt>
                <c:pt idx="5">
                  <c:v>-0.10105953049281449</c:v>
                </c:pt>
                <c:pt idx="6">
                  <c:v>-9.5053025113834191E-2</c:v>
                </c:pt>
                <c:pt idx="7">
                  <c:v>-9.4879132356026991E-2</c:v>
                </c:pt>
                <c:pt idx="8">
                  <c:v>-0.11655055259226513</c:v>
                </c:pt>
                <c:pt idx="9">
                  <c:v>-9.3561514665590068E-2</c:v>
                </c:pt>
                <c:pt idx="10">
                  <c:v>-7.5482215020491308E-2</c:v>
                </c:pt>
                <c:pt idx="11">
                  <c:v>-6.3517396335181844E-2</c:v>
                </c:pt>
                <c:pt idx="12">
                  <c:v>-9.7590364827272014E-2</c:v>
                </c:pt>
                <c:pt idx="13">
                  <c:v>-0.10897797918921384</c:v>
                </c:pt>
                <c:pt idx="14">
                  <c:v>-7.3723571727483797E-2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1-4CA3-BC87-398D6AAC4034}"/>
            </c:ext>
          </c:extLst>
        </c:ser>
        <c:ser>
          <c:idx val="3"/>
          <c:order val="3"/>
          <c:tx>
            <c:strRef>
              <c:f>'multiTimeline (26)'!$R$9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(26)'!$R$10:$R$24</c:f>
              <c:numCache>
                <c:formatCode>General</c:formatCode>
                <c:ptCount val="15"/>
                <c:pt idx="0">
                  <c:v>2.2881630613268339E-2</c:v>
                </c:pt>
                <c:pt idx="1">
                  <c:v>-8.6111655700503151E-2</c:v>
                </c:pt>
                <c:pt idx="2">
                  <c:v>-0.10298992919265371</c:v>
                </c:pt>
                <c:pt idx="3">
                  <c:v>-9.8214980932573581E-2</c:v>
                </c:pt>
                <c:pt idx="4">
                  <c:v>-0.12441389129361981</c:v>
                </c:pt>
                <c:pt idx="5">
                  <c:v>-6.6596541182401825E-2</c:v>
                </c:pt>
                <c:pt idx="6">
                  <c:v>-9.2613030350670131E-2</c:v>
                </c:pt>
                <c:pt idx="7">
                  <c:v>-0.11041562130934503</c:v>
                </c:pt>
                <c:pt idx="8">
                  <c:v>-0.10079052613579365</c:v>
                </c:pt>
                <c:pt idx="9">
                  <c:v>-9.1585674024535629E-2</c:v>
                </c:pt>
                <c:pt idx="10">
                  <c:v>-8.160636173756862E-2</c:v>
                </c:pt>
                <c:pt idx="11">
                  <c:v>-8.1267221902382988E-2</c:v>
                </c:pt>
                <c:pt idx="12">
                  <c:v>-9.4746590969952429E-2</c:v>
                </c:pt>
                <c:pt idx="13">
                  <c:v>-9.5055013466980046E-2</c:v>
                </c:pt>
                <c:pt idx="14">
                  <c:v>-7.5392266332297467E-2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21-4CA3-BC87-398D6AAC4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8855256"/>
        <c:axId val="508858864"/>
      </c:lineChart>
      <c:catAx>
        <c:axId val="508855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858864"/>
        <c:crosses val="autoZero"/>
        <c:auto val="1"/>
        <c:lblAlgn val="ctr"/>
        <c:lblOffset val="100"/>
        <c:noMultiLvlLbl val="0"/>
      </c:catAx>
      <c:valAx>
        <c:axId val="508858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855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(26)'!$U$9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(26)'!$U$10:$U$24</c:f>
              <c:numCache>
                <c:formatCode>General</c:formatCode>
                <c:ptCount val="15"/>
                <c:pt idx="0">
                  <c:v>7.0501849689950769E-2</c:v>
                </c:pt>
                <c:pt idx="1">
                  <c:v>6.4898298376258101E-2</c:v>
                </c:pt>
                <c:pt idx="2">
                  <c:v>8.2487147266773281E-2</c:v>
                </c:pt>
                <c:pt idx="3">
                  <c:v>7.8920455271258294E-2</c:v>
                </c:pt>
                <c:pt idx="4">
                  <c:v>6.2133285212821666E-2</c:v>
                </c:pt>
                <c:pt idx="5">
                  <c:v>5.1159463164933784E-2</c:v>
                </c:pt>
                <c:pt idx="6">
                  <c:v>0.10441270267220246</c:v>
                </c:pt>
                <c:pt idx="7">
                  <c:v>5.1425837090992937E-2</c:v>
                </c:pt>
                <c:pt idx="8">
                  <c:v>9.0568403731899713E-2</c:v>
                </c:pt>
                <c:pt idx="9">
                  <c:v>9.6956126322647981E-2</c:v>
                </c:pt>
                <c:pt idx="10">
                  <c:v>0.11914522687166637</c:v>
                </c:pt>
                <c:pt idx="11">
                  <c:v>8.0464970601746524E-2</c:v>
                </c:pt>
                <c:pt idx="12">
                  <c:v>7.8660202350261457E-2</c:v>
                </c:pt>
                <c:pt idx="13">
                  <c:v>0.1490863780456439</c:v>
                </c:pt>
                <c:pt idx="14">
                  <c:v>0.10990669201403737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BE-41F1-838A-1A80C4DE52DE}"/>
            </c:ext>
          </c:extLst>
        </c:ser>
        <c:ser>
          <c:idx val="1"/>
          <c:order val="1"/>
          <c:tx>
            <c:strRef>
              <c:f>'multiTimeline (26)'!$V$9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(26)'!$V$10:$V$24</c:f>
              <c:numCache>
                <c:formatCode>General</c:formatCode>
                <c:ptCount val="15"/>
                <c:pt idx="0">
                  <c:v>5.1935987700614736E-2</c:v>
                </c:pt>
                <c:pt idx="1">
                  <c:v>4.392395155152614E-2</c:v>
                </c:pt>
                <c:pt idx="2">
                  <c:v>1.8685839496207841E-2</c:v>
                </c:pt>
                <c:pt idx="3">
                  <c:v>-8.2531916201219729E-3</c:v>
                </c:pt>
                <c:pt idx="4">
                  <c:v>9.3412190261054684E-2</c:v>
                </c:pt>
                <c:pt idx="5">
                  <c:v>5.5010139326727207E-2</c:v>
                </c:pt>
                <c:pt idx="6">
                  <c:v>0.12562291868122052</c:v>
                </c:pt>
                <c:pt idx="7">
                  <c:v>7.3685859744676813E-2</c:v>
                </c:pt>
                <c:pt idx="8">
                  <c:v>9.0092956229830837E-2</c:v>
                </c:pt>
                <c:pt idx="9">
                  <c:v>8.8705890744415233E-2</c:v>
                </c:pt>
                <c:pt idx="10">
                  <c:v>8.4310155857687488E-2</c:v>
                </c:pt>
                <c:pt idx="11">
                  <c:v>7.4287133384855639E-2</c:v>
                </c:pt>
                <c:pt idx="12">
                  <c:v>7.2376467589546883E-2</c:v>
                </c:pt>
                <c:pt idx="13">
                  <c:v>0.14234428246141775</c:v>
                </c:pt>
                <c:pt idx="14">
                  <c:v>9.9653667002259638E-2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BE-41F1-838A-1A80C4DE52DE}"/>
            </c:ext>
          </c:extLst>
        </c:ser>
        <c:ser>
          <c:idx val="2"/>
          <c:order val="2"/>
          <c:tx>
            <c:strRef>
              <c:f>'multiTimeline (26)'!$W$9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(26)'!$W$10:$W$24</c:f>
              <c:numCache>
                <c:formatCode>General</c:formatCode>
                <c:ptCount val="15"/>
                <c:pt idx="0">
                  <c:v>9.396862141818034E-2</c:v>
                </c:pt>
                <c:pt idx="1">
                  <c:v>2.805997943563995E-2</c:v>
                </c:pt>
                <c:pt idx="2">
                  <c:v>8.6356768623973859E-2</c:v>
                </c:pt>
                <c:pt idx="3">
                  <c:v>0.10762180554344507</c:v>
                </c:pt>
                <c:pt idx="4">
                  <c:v>0.1644173651848162</c:v>
                </c:pt>
                <c:pt idx="5">
                  <c:v>5.2630195799043079E-2</c:v>
                </c:pt>
                <c:pt idx="6">
                  <c:v>0.1508088003356986</c:v>
                </c:pt>
                <c:pt idx="7">
                  <c:v>8.2397902419875879E-2</c:v>
                </c:pt>
                <c:pt idx="8">
                  <c:v>0.16362280523157191</c:v>
                </c:pt>
                <c:pt idx="9">
                  <c:v>0.13055832306200416</c:v>
                </c:pt>
                <c:pt idx="10">
                  <c:v>0.13126477064611289</c:v>
                </c:pt>
                <c:pt idx="11">
                  <c:v>7.3083161794729568E-2</c:v>
                </c:pt>
                <c:pt idx="12">
                  <c:v>0.10532618105406197</c:v>
                </c:pt>
                <c:pt idx="13">
                  <c:v>0.19049542520106089</c:v>
                </c:pt>
                <c:pt idx="14">
                  <c:v>4.0046537494406488E-2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E-41F1-838A-1A80C4DE52DE}"/>
            </c:ext>
          </c:extLst>
        </c:ser>
        <c:ser>
          <c:idx val="3"/>
          <c:order val="3"/>
          <c:tx>
            <c:strRef>
              <c:f>'multiTimeline (26)'!$X$9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(26)'!$X$10:$X$24</c:f>
              <c:numCache>
                <c:formatCode>General</c:formatCode>
                <c:ptCount val="15"/>
                <c:pt idx="0">
                  <c:v>8.4506418325958219E-2</c:v>
                </c:pt>
                <c:pt idx="1">
                  <c:v>2.5537224864051432E-2</c:v>
                </c:pt>
                <c:pt idx="2">
                  <c:v>7.1744399616871429E-2</c:v>
                </c:pt>
                <c:pt idx="3">
                  <c:v>0.11093124015999488</c:v>
                </c:pt>
                <c:pt idx="4">
                  <c:v>0.13733596216094221</c:v>
                </c:pt>
                <c:pt idx="5">
                  <c:v>0.10106487725133699</c:v>
                </c:pt>
                <c:pt idx="6">
                  <c:v>0.15914094540427651</c:v>
                </c:pt>
                <c:pt idx="7">
                  <c:v>8.2976197364989956E-2</c:v>
                </c:pt>
                <c:pt idx="8">
                  <c:v>0.17630184293364282</c:v>
                </c:pt>
                <c:pt idx="9">
                  <c:v>0.11623809604582845</c:v>
                </c:pt>
                <c:pt idx="10">
                  <c:v>0.13330022120401447</c:v>
                </c:pt>
                <c:pt idx="11">
                  <c:v>8.522940893373146E-2</c:v>
                </c:pt>
                <c:pt idx="12">
                  <c:v>9.4431551780920622E-2</c:v>
                </c:pt>
                <c:pt idx="13">
                  <c:v>0.20907740651645385</c:v>
                </c:pt>
                <c:pt idx="14">
                  <c:v>8.2212548112093609E-2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1BE-41F1-838A-1A80C4DE5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7618272"/>
        <c:axId val="507621224"/>
      </c:lineChart>
      <c:catAx>
        <c:axId val="507618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621224"/>
        <c:crosses val="autoZero"/>
        <c:auto val="1"/>
        <c:lblAlgn val="ctr"/>
        <c:lblOffset val="100"/>
        <c:noMultiLvlLbl val="0"/>
      </c:catAx>
      <c:valAx>
        <c:axId val="507621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618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vs cases (8)'!$F$3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corona vs cases (8)'!$A$4:$A$155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(8)'!$F$4:$F$155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C-4DED-A2DB-25482ED21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4691584"/>
        <c:axId val="104690048"/>
      </c:barChart>
      <c:lineChart>
        <c:grouping val="standard"/>
        <c:varyColors val="0"/>
        <c:ser>
          <c:idx val="0"/>
          <c:order val="0"/>
          <c:tx>
            <c:strRef>
              <c:f>'graph corona vs cases (8)'!$B$3</c:f>
              <c:strCache>
                <c:ptCount val="1"/>
                <c:pt idx="0">
                  <c:v>Coronavirus: (Sikkim)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(8)'!$A$4:$A$155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(8)'!$B$4:$B$155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5</c:v>
                </c:pt>
                <c:pt idx="22">
                  <c:v>0</c:v>
                </c:pt>
                <c:pt idx="23">
                  <c:v>5</c:v>
                </c:pt>
                <c:pt idx="24">
                  <c:v>8</c:v>
                </c:pt>
                <c:pt idx="25">
                  <c:v>7</c:v>
                </c:pt>
                <c:pt idx="26">
                  <c:v>18</c:v>
                </c:pt>
                <c:pt idx="27">
                  <c:v>20</c:v>
                </c:pt>
                <c:pt idx="28">
                  <c:v>12</c:v>
                </c:pt>
                <c:pt idx="29">
                  <c:v>17</c:v>
                </c:pt>
                <c:pt idx="30">
                  <c:v>15</c:v>
                </c:pt>
                <c:pt idx="31">
                  <c:v>11</c:v>
                </c:pt>
                <c:pt idx="32">
                  <c:v>9</c:v>
                </c:pt>
                <c:pt idx="33">
                  <c:v>12</c:v>
                </c:pt>
                <c:pt idx="34">
                  <c:v>14</c:v>
                </c:pt>
                <c:pt idx="35">
                  <c:v>14</c:v>
                </c:pt>
                <c:pt idx="36">
                  <c:v>17</c:v>
                </c:pt>
                <c:pt idx="37">
                  <c:v>9</c:v>
                </c:pt>
                <c:pt idx="38">
                  <c:v>11</c:v>
                </c:pt>
                <c:pt idx="39">
                  <c:v>11</c:v>
                </c:pt>
                <c:pt idx="40">
                  <c:v>9</c:v>
                </c:pt>
                <c:pt idx="41">
                  <c:v>8</c:v>
                </c:pt>
                <c:pt idx="42">
                  <c:v>9</c:v>
                </c:pt>
                <c:pt idx="43">
                  <c:v>10</c:v>
                </c:pt>
                <c:pt idx="44">
                  <c:v>8</c:v>
                </c:pt>
                <c:pt idx="45">
                  <c:v>8</c:v>
                </c:pt>
                <c:pt idx="46">
                  <c:v>4</c:v>
                </c:pt>
                <c:pt idx="47">
                  <c:v>5</c:v>
                </c:pt>
                <c:pt idx="48">
                  <c:v>7</c:v>
                </c:pt>
                <c:pt idx="49">
                  <c:v>8</c:v>
                </c:pt>
                <c:pt idx="50">
                  <c:v>4</c:v>
                </c:pt>
                <c:pt idx="51">
                  <c:v>4</c:v>
                </c:pt>
                <c:pt idx="52">
                  <c:v>5</c:v>
                </c:pt>
                <c:pt idx="53">
                  <c:v>5</c:v>
                </c:pt>
                <c:pt idx="54">
                  <c:v>4</c:v>
                </c:pt>
                <c:pt idx="55">
                  <c:v>6</c:v>
                </c:pt>
                <c:pt idx="56">
                  <c:v>7</c:v>
                </c:pt>
                <c:pt idx="57">
                  <c:v>5</c:v>
                </c:pt>
                <c:pt idx="58">
                  <c:v>6</c:v>
                </c:pt>
                <c:pt idx="59">
                  <c:v>4</c:v>
                </c:pt>
                <c:pt idx="60">
                  <c:v>9</c:v>
                </c:pt>
                <c:pt idx="61">
                  <c:v>7</c:v>
                </c:pt>
                <c:pt idx="62">
                  <c:v>10</c:v>
                </c:pt>
                <c:pt idx="63">
                  <c:v>17</c:v>
                </c:pt>
                <c:pt idx="64">
                  <c:v>10</c:v>
                </c:pt>
                <c:pt idx="65">
                  <c:v>25</c:v>
                </c:pt>
                <c:pt idx="66">
                  <c:v>18</c:v>
                </c:pt>
                <c:pt idx="67">
                  <c:v>12</c:v>
                </c:pt>
                <c:pt idx="68">
                  <c:v>24</c:v>
                </c:pt>
                <c:pt idx="69">
                  <c:v>16</c:v>
                </c:pt>
                <c:pt idx="70">
                  <c:v>38</c:v>
                </c:pt>
                <c:pt idx="71">
                  <c:v>29</c:v>
                </c:pt>
                <c:pt idx="72">
                  <c:v>37</c:v>
                </c:pt>
                <c:pt idx="73">
                  <c:v>22</c:v>
                </c:pt>
                <c:pt idx="74">
                  <c:v>36</c:v>
                </c:pt>
                <c:pt idx="75">
                  <c:v>44</c:v>
                </c:pt>
                <c:pt idx="76">
                  <c:v>55</c:v>
                </c:pt>
                <c:pt idx="77">
                  <c:v>49</c:v>
                </c:pt>
                <c:pt idx="78">
                  <c:v>70</c:v>
                </c:pt>
                <c:pt idx="79">
                  <c:v>52</c:v>
                </c:pt>
                <c:pt idx="80">
                  <c:v>75</c:v>
                </c:pt>
                <c:pt idx="81">
                  <c:v>74</c:v>
                </c:pt>
                <c:pt idx="82">
                  <c:v>95</c:v>
                </c:pt>
                <c:pt idx="83">
                  <c:v>73</c:v>
                </c:pt>
                <c:pt idx="84">
                  <c:v>91</c:v>
                </c:pt>
                <c:pt idx="85">
                  <c:v>100</c:v>
                </c:pt>
                <c:pt idx="86">
                  <c:v>76</c:v>
                </c:pt>
                <c:pt idx="87">
                  <c:v>94</c:v>
                </c:pt>
                <c:pt idx="88">
                  <c:v>100</c:v>
                </c:pt>
                <c:pt idx="89">
                  <c:v>78</c:v>
                </c:pt>
                <c:pt idx="90">
                  <c:v>69</c:v>
                </c:pt>
                <c:pt idx="91">
                  <c:v>83</c:v>
                </c:pt>
                <c:pt idx="92">
                  <c:v>69</c:v>
                </c:pt>
                <c:pt idx="93">
                  <c:v>76</c:v>
                </c:pt>
                <c:pt idx="94">
                  <c:v>82</c:v>
                </c:pt>
                <c:pt idx="95">
                  <c:v>58</c:v>
                </c:pt>
                <c:pt idx="96">
                  <c:v>70</c:v>
                </c:pt>
                <c:pt idx="97">
                  <c:v>47</c:v>
                </c:pt>
                <c:pt idx="98">
                  <c:v>48</c:v>
                </c:pt>
                <c:pt idx="99">
                  <c:v>60</c:v>
                </c:pt>
                <c:pt idx="100">
                  <c:v>54</c:v>
                </c:pt>
                <c:pt idx="101">
                  <c:v>53</c:v>
                </c:pt>
                <c:pt idx="102">
                  <c:v>47</c:v>
                </c:pt>
                <c:pt idx="103">
                  <c:v>58</c:v>
                </c:pt>
                <c:pt idx="104">
                  <c:v>44</c:v>
                </c:pt>
                <c:pt idx="105">
                  <c:v>45</c:v>
                </c:pt>
                <c:pt idx="106">
                  <c:v>46</c:v>
                </c:pt>
                <c:pt idx="107">
                  <c:v>49</c:v>
                </c:pt>
                <c:pt idx="108">
                  <c:v>46</c:v>
                </c:pt>
                <c:pt idx="109">
                  <c:v>51</c:v>
                </c:pt>
                <c:pt idx="110">
                  <c:v>36</c:v>
                </c:pt>
                <c:pt idx="111">
                  <c:v>23</c:v>
                </c:pt>
                <c:pt idx="112">
                  <c:v>36</c:v>
                </c:pt>
                <c:pt idx="113">
                  <c:v>29</c:v>
                </c:pt>
                <c:pt idx="114">
                  <c:v>36</c:v>
                </c:pt>
                <c:pt idx="115">
                  <c:v>46</c:v>
                </c:pt>
                <c:pt idx="116">
                  <c:v>41</c:v>
                </c:pt>
                <c:pt idx="117">
                  <c:v>41</c:v>
                </c:pt>
                <c:pt idx="118">
                  <c:v>22</c:v>
                </c:pt>
                <c:pt idx="119">
                  <c:v>32</c:v>
                </c:pt>
                <c:pt idx="120">
                  <c:v>18</c:v>
                </c:pt>
                <c:pt idx="121">
                  <c:v>28</c:v>
                </c:pt>
                <c:pt idx="122">
                  <c:v>29</c:v>
                </c:pt>
                <c:pt idx="123">
                  <c:v>31</c:v>
                </c:pt>
                <c:pt idx="124">
                  <c:v>30</c:v>
                </c:pt>
                <c:pt idx="125">
                  <c:v>25</c:v>
                </c:pt>
                <c:pt idx="126">
                  <c:v>30</c:v>
                </c:pt>
                <c:pt idx="127">
                  <c:v>20</c:v>
                </c:pt>
                <c:pt idx="128">
                  <c:v>31</c:v>
                </c:pt>
                <c:pt idx="129">
                  <c:v>19</c:v>
                </c:pt>
                <c:pt idx="130">
                  <c:v>29</c:v>
                </c:pt>
                <c:pt idx="131">
                  <c:v>23</c:v>
                </c:pt>
                <c:pt idx="132">
                  <c:v>25</c:v>
                </c:pt>
                <c:pt idx="133">
                  <c:v>31</c:v>
                </c:pt>
                <c:pt idx="134">
                  <c:v>29</c:v>
                </c:pt>
                <c:pt idx="135">
                  <c:v>19</c:v>
                </c:pt>
                <c:pt idx="136">
                  <c:v>26</c:v>
                </c:pt>
                <c:pt idx="137">
                  <c:v>34</c:v>
                </c:pt>
                <c:pt idx="138">
                  <c:v>30</c:v>
                </c:pt>
                <c:pt idx="139">
                  <c:v>26</c:v>
                </c:pt>
                <c:pt idx="140">
                  <c:v>11</c:v>
                </c:pt>
                <c:pt idx="141">
                  <c:v>16</c:v>
                </c:pt>
                <c:pt idx="142">
                  <c:v>13</c:v>
                </c:pt>
                <c:pt idx="143">
                  <c:v>27</c:v>
                </c:pt>
                <c:pt idx="144">
                  <c:v>23</c:v>
                </c:pt>
                <c:pt idx="145">
                  <c:v>22</c:v>
                </c:pt>
                <c:pt idx="146">
                  <c:v>14</c:v>
                </c:pt>
                <c:pt idx="147">
                  <c:v>12</c:v>
                </c:pt>
                <c:pt idx="148">
                  <c:v>12</c:v>
                </c:pt>
                <c:pt idx="149">
                  <c:v>16</c:v>
                </c:pt>
                <c:pt idx="150">
                  <c:v>30</c:v>
                </c:pt>
                <c:pt idx="15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1C-4DED-A2DB-25482ED21996}"/>
            </c:ext>
          </c:extLst>
        </c:ser>
        <c:ser>
          <c:idx val="1"/>
          <c:order val="1"/>
          <c:tx>
            <c:strRef>
              <c:f>'graph corona vs cases (8)'!$C$3</c:f>
              <c:strCache>
                <c:ptCount val="1"/>
                <c:pt idx="0">
                  <c:v>Corona: (Sikkim)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(8)'!$A$4:$A$155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(8)'!$C$4:$C$155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11</c:v>
                </c:pt>
                <c:pt idx="27">
                  <c:v>5</c:v>
                </c:pt>
                <c:pt idx="28">
                  <c:v>7</c:v>
                </c:pt>
                <c:pt idx="29">
                  <c:v>5</c:v>
                </c:pt>
                <c:pt idx="30">
                  <c:v>7</c:v>
                </c:pt>
                <c:pt idx="31">
                  <c:v>9</c:v>
                </c:pt>
                <c:pt idx="32">
                  <c:v>5</c:v>
                </c:pt>
                <c:pt idx="33">
                  <c:v>4</c:v>
                </c:pt>
                <c:pt idx="34">
                  <c:v>9</c:v>
                </c:pt>
                <c:pt idx="35">
                  <c:v>6</c:v>
                </c:pt>
                <c:pt idx="36">
                  <c:v>8</c:v>
                </c:pt>
                <c:pt idx="37">
                  <c:v>7</c:v>
                </c:pt>
                <c:pt idx="38">
                  <c:v>4</c:v>
                </c:pt>
                <c:pt idx="39">
                  <c:v>11</c:v>
                </c:pt>
                <c:pt idx="40">
                  <c:v>7</c:v>
                </c:pt>
                <c:pt idx="41">
                  <c:v>7</c:v>
                </c:pt>
                <c:pt idx="42">
                  <c:v>9</c:v>
                </c:pt>
                <c:pt idx="43">
                  <c:v>8</c:v>
                </c:pt>
                <c:pt idx="44">
                  <c:v>0</c:v>
                </c:pt>
                <c:pt idx="45">
                  <c:v>5</c:v>
                </c:pt>
                <c:pt idx="46">
                  <c:v>0</c:v>
                </c:pt>
                <c:pt idx="47">
                  <c:v>0</c:v>
                </c:pt>
                <c:pt idx="48">
                  <c:v>4</c:v>
                </c:pt>
                <c:pt idx="49">
                  <c:v>0</c:v>
                </c:pt>
                <c:pt idx="50">
                  <c:v>0</c:v>
                </c:pt>
                <c:pt idx="51">
                  <c:v>4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8</c:v>
                </c:pt>
                <c:pt idx="56">
                  <c:v>5</c:v>
                </c:pt>
                <c:pt idx="57">
                  <c:v>9</c:v>
                </c:pt>
                <c:pt idx="58">
                  <c:v>6</c:v>
                </c:pt>
                <c:pt idx="59">
                  <c:v>4</c:v>
                </c:pt>
                <c:pt idx="60">
                  <c:v>0</c:v>
                </c:pt>
                <c:pt idx="61">
                  <c:v>0</c:v>
                </c:pt>
                <c:pt idx="62">
                  <c:v>10</c:v>
                </c:pt>
                <c:pt idx="63">
                  <c:v>9</c:v>
                </c:pt>
                <c:pt idx="64">
                  <c:v>5</c:v>
                </c:pt>
                <c:pt idx="65">
                  <c:v>8</c:v>
                </c:pt>
                <c:pt idx="66">
                  <c:v>7</c:v>
                </c:pt>
                <c:pt idx="67">
                  <c:v>5</c:v>
                </c:pt>
                <c:pt idx="68">
                  <c:v>13</c:v>
                </c:pt>
                <c:pt idx="69">
                  <c:v>11</c:v>
                </c:pt>
                <c:pt idx="70">
                  <c:v>20</c:v>
                </c:pt>
                <c:pt idx="71">
                  <c:v>22</c:v>
                </c:pt>
                <c:pt idx="72">
                  <c:v>22</c:v>
                </c:pt>
                <c:pt idx="73">
                  <c:v>9</c:v>
                </c:pt>
                <c:pt idx="74">
                  <c:v>9</c:v>
                </c:pt>
                <c:pt idx="75">
                  <c:v>29</c:v>
                </c:pt>
                <c:pt idx="76">
                  <c:v>38</c:v>
                </c:pt>
                <c:pt idx="77">
                  <c:v>16</c:v>
                </c:pt>
                <c:pt idx="78">
                  <c:v>36</c:v>
                </c:pt>
                <c:pt idx="79">
                  <c:v>33</c:v>
                </c:pt>
                <c:pt idx="80">
                  <c:v>50</c:v>
                </c:pt>
                <c:pt idx="81">
                  <c:v>43</c:v>
                </c:pt>
                <c:pt idx="82">
                  <c:v>63</c:v>
                </c:pt>
                <c:pt idx="83">
                  <c:v>61</c:v>
                </c:pt>
                <c:pt idx="84">
                  <c:v>39</c:v>
                </c:pt>
                <c:pt idx="85">
                  <c:v>53</c:v>
                </c:pt>
                <c:pt idx="86">
                  <c:v>36</c:v>
                </c:pt>
                <c:pt idx="87">
                  <c:v>52</c:v>
                </c:pt>
                <c:pt idx="88">
                  <c:v>52</c:v>
                </c:pt>
                <c:pt idx="89">
                  <c:v>39</c:v>
                </c:pt>
                <c:pt idx="90">
                  <c:v>29</c:v>
                </c:pt>
                <c:pt idx="91">
                  <c:v>42</c:v>
                </c:pt>
                <c:pt idx="92">
                  <c:v>33</c:v>
                </c:pt>
                <c:pt idx="93">
                  <c:v>42</c:v>
                </c:pt>
                <c:pt idx="94">
                  <c:v>30</c:v>
                </c:pt>
                <c:pt idx="95">
                  <c:v>29</c:v>
                </c:pt>
                <c:pt idx="96">
                  <c:v>36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35</c:v>
                </c:pt>
                <c:pt idx="104">
                  <c:v>25</c:v>
                </c:pt>
                <c:pt idx="105">
                  <c:v>29</c:v>
                </c:pt>
                <c:pt idx="106">
                  <c:v>13</c:v>
                </c:pt>
                <c:pt idx="107">
                  <c:v>16</c:v>
                </c:pt>
                <c:pt idx="108">
                  <c:v>22</c:v>
                </c:pt>
                <c:pt idx="109">
                  <c:v>24</c:v>
                </c:pt>
                <c:pt idx="110">
                  <c:v>29</c:v>
                </c:pt>
                <c:pt idx="111">
                  <c:v>21</c:v>
                </c:pt>
                <c:pt idx="112">
                  <c:v>23</c:v>
                </c:pt>
                <c:pt idx="113">
                  <c:v>19</c:v>
                </c:pt>
                <c:pt idx="114">
                  <c:v>25</c:v>
                </c:pt>
                <c:pt idx="115">
                  <c:v>19</c:v>
                </c:pt>
                <c:pt idx="116">
                  <c:v>23</c:v>
                </c:pt>
                <c:pt idx="117">
                  <c:v>18</c:v>
                </c:pt>
                <c:pt idx="118">
                  <c:v>18</c:v>
                </c:pt>
                <c:pt idx="119">
                  <c:v>14</c:v>
                </c:pt>
                <c:pt idx="120">
                  <c:v>13</c:v>
                </c:pt>
                <c:pt idx="121">
                  <c:v>25</c:v>
                </c:pt>
                <c:pt idx="122">
                  <c:v>18</c:v>
                </c:pt>
                <c:pt idx="123">
                  <c:v>17</c:v>
                </c:pt>
                <c:pt idx="124">
                  <c:v>19</c:v>
                </c:pt>
                <c:pt idx="125">
                  <c:v>17</c:v>
                </c:pt>
                <c:pt idx="126">
                  <c:v>14</c:v>
                </c:pt>
                <c:pt idx="127">
                  <c:v>15</c:v>
                </c:pt>
                <c:pt idx="128">
                  <c:v>11</c:v>
                </c:pt>
                <c:pt idx="129">
                  <c:v>16</c:v>
                </c:pt>
                <c:pt idx="130">
                  <c:v>16</c:v>
                </c:pt>
                <c:pt idx="131">
                  <c:v>9</c:v>
                </c:pt>
                <c:pt idx="132">
                  <c:v>14</c:v>
                </c:pt>
                <c:pt idx="133">
                  <c:v>10</c:v>
                </c:pt>
                <c:pt idx="134">
                  <c:v>13</c:v>
                </c:pt>
                <c:pt idx="135">
                  <c:v>13</c:v>
                </c:pt>
                <c:pt idx="136">
                  <c:v>11</c:v>
                </c:pt>
                <c:pt idx="137">
                  <c:v>14</c:v>
                </c:pt>
                <c:pt idx="138">
                  <c:v>16</c:v>
                </c:pt>
                <c:pt idx="139">
                  <c:v>10</c:v>
                </c:pt>
                <c:pt idx="140">
                  <c:v>6</c:v>
                </c:pt>
                <c:pt idx="141">
                  <c:v>13</c:v>
                </c:pt>
                <c:pt idx="142">
                  <c:v>16</c:v>
                </c:pt>
                <c:pt idx="143">
                  <c:v>16</c:v>
                </c:pt>
                <c:pt idx="144">
                  <c:v>28</c:v>
                </c:pt>
                <c:pt idx="145">
                  <c:v>15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11</c:v>
                </c:pt>
                <c:pt idx="150">
                  <c:v>13</c:v>
                </c:pt>
                <c:pt idx="1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1C-4DED-A2DB-25482ED21996}"/>
            </c:ext>
          </c:extLst>
        </c:ser>
        <c:ser>
          <c:idx val="2"/>
          <c:order val="2"/>
          <c:tx>
            <c:strRef>
              <c:f>'graph corona vs cases (8)'!$D$3</c:f>
              <c:strCache>
                <c:ptCount val="1"/>
                <c:pt idx="0">
                  <c:v>Covid 19: (Sikkim)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(8)'!$A$4:$A$155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(8)'!$D$4:$D$155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</c:v>
                </c:pt>
                <c:pt idx="64">
                  <c:v>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</c:v>
                </c:pt>
                <c:pt idx="69">
                  <c:v>0</c:v>
                </c:pt>
                <c:pt idx="70">
                  <c:v>4</c:v>
                </c:pt>
                <c:pt idx="71">
                  <c:v>0</c:v>
                </c:pt>
                <c:pt idx="72">
                  <c:v>0</c:v>
                </c:pt>
                <c:pt idx="73">
                  <c:v>4</c:v>
                </c:pt>
                <c:pt idx="74">
                  <c:v>5</c:v>
                </c:pt>
                <c:pt idx="75">
                  <c:v>4</c:v>
                </c:pt>
                <c:pt idx="76">
                  <c:v>10</c:v>
                </c:pt>
                <c:pt idx="77">
                  <c:v>4</c:v>
                </c:pt>
                <c:pt idx="78">
                  <c:v>6</c:v>
                </c:pt>
                <c:pt idx="79">
                  <c:v>9</c:v>
                </c:pt>
                <c:pt idx="80">
                  <c:v>10</c:v>
                </c:pt>
                <c:pt idx="81">
                  <c:v>9</c:v>
                </c:pt>
                <c:pt idx="82">
                  <c:v>25</c:v>
                </c:pt>
                <c:pt idx="83">
                  <c:v>15</c:v>
                </c:pt>
                <c:pt idx="84">
                  <c:v>16</c:v>
                </c:pt>
                <c:pt idx="85">
                  <c:v>19</c:v>
                </c:pt>
                <c:pt idx="86">
                  <c:v>7</c:v>
                </c:pt>
                <c:pt idx="87">
                  <c:v>17</c:v>
                </c:pt>
                <c:pt idx="88">
                  <c:v>28</c:v>
                </c:pt>
                <c:pt idx="89">
                  <c:v>17</c:v>
                </c:pt>
                <c:pt idx="90">
                  <c:v>19</c:v>
                </c:pt>
                <c:pt idx="91">
                  <c:v>17</c:v>
                </c:pt>
                <c:pt idx="92">
                  <c:v>20</c:v>
                </c:pt>
                <c:pt idx="93">
                  <c:v>13</c:v>
                </c:pt>
                <c:pt idx="94">
                  <c:v>20</c:v>
                </c:pt>
                <c:pt idx="95">
                  <c:v>9</c:v>
                </c:pt>
                <c:pt idx="96">
                  <c:v>20</c:v>
                </c:pt>
                <c:pt idx="97">
                  <c:v>11</c:v>
                </c:pt>
                <c:pt idx="98">
                  <c:v>10</c:v>
                </c:pt>
                <c:pt idx="99">
                  <c:v>16</c:v>
                </c:pt>
                <c:pt idx="100">
                  <c:v>13</c:v>
                </c:pt>
                <c:pt idx="101">
                  <c:v>16</c:v>
                </c:pt>
                <c:pt idx="102">
                  <c:v>11</c:v>
                </c:pt>
                <c:pt idx="103">
                  <c:v>19</c:v>
                </c:pt>
                <c:pt idx="104">
                  <c:v>9</c:v>
                </c:pt>
                <c:pt idx="105">
                  <c:v>19</c:v>
                </c:pt>
                <c:pt idx="106">
                  <c:v>13</c:v>
                </c:pt>
                <c:pt idx="107">
                  <c:v>13</c:v>
                </c:pt>
                <c:pt idx="108">
                  <c:v>8</c:v>
                </c:pt>
                <c:pt idx="109">
                  <c:v>14</c:v>
                </c:pt>
                <c:pt idx="110">
                  <c:v>21</c:v>
                </c:pt>
                <c:pt idx="111">
                  <c:v>14</c:v>
                </c:pt>
                <c:pt idx="112">
                  <c:v>15</c:v>
                </c:pt>
                <c:pt idx="113">
                  <c:v>15</c:v>
                </c:pt>
                <c:pt idx="114">
                  <c:v>12</c:v>
                </c:pt>
                <c:pt idx="115">
                  <c:v>16</c:v>
                </c:pt>
                <c:pt idx="116">
                  <c:v>12</c:v>
                </c:pt>
                <c:pt idx="117">
                  <c:v>14</c:v>
                </c:pt>
                <c:pt idx="118">
                  <c:v>12</c:v>
                </c:pt>
                <c:pt idx="119">
                  <c:v>5</c:v>
                </c:pt>
                <c:pt idx="120">
                  <c:v>16</c:v>
                </c:pt>
                <c:pt idx="121">
                  <c:v>22</c:v>
                </c:pt>
                <c:pt idx="122">
                  <c:v>8</c:v>
                </c:pt>
                <c:pt idx="123">
                  <c:v>9</c:v>
                </c:pt>
                <c:pt idx="124">
                  <c:v>19</c:v>
                </c:pt>
                <c:pt idx="125">
                  <c:v>12</c:v>
                </c:pt>
                <c:pt idx="126">
                  <c:v>15</c:v>
                </c:pt>
                <c:pt idx="127">
                  <c:v>20</c:v>
                </c:pt>
                <c:pt idx="128">
                  <c:v>16</c:v>
                </c:pt>
                <c:pt idx="129">
                  <c:v>13</c:v>
                </c:pt>
                <c:pt idx="130">
                  <c:v>7</c:v>
                </c:pt>
                <c:pt idx="131">
                  <c:v>9</c:v>
                </c:pt>
                <c:pt idx="132">
                  <c:v>15</c:v>
                </c:pt>
                <c:pt idx="133">
                  <c:v>13</c:v>
                </c:pt>
                <c:pt idx="134">
                  <c:v>10</c:v>
                </c:pt>
                <c:pt idx="135">
                  <c:v>6</c:v>
                </c:pt>
                <c:pt idx="136">
                  <c:v>10</c:v>
                </c:pt>
                <c:pt idx="137">
                  <c:v>10</c:v>
                </c:pt>
                <c:pt idx="138">
                  <c:v>9</c:v>
                </c:pt>
                <c:pt idx="139">
                  <c:v>8</c:v>
                </c:pt>
                <c:pt idx="140">
                  <c:v>12</c:v>
                </c:pt>
                <c:pt idx="141">
                  <c:v>9</c:v>
                </c:pt>
                <c:pt idx="142">
                  <c:v>12</c:v>
                </c:pt>
                <c:pt idx="143">
                  <c:v>29</c:v>
                </c:pt>
                <c:pt idx="144">
                  <c:v>13</c:v>
                </c:pt>
                <c:pt idx="145">
                  <c:v>8</c:v>
                </c:pt>
                <c:pt idx="146">
                  <c:v>10</c:v>
                </c:pt>
                <c:pt idx="147">
                  <c:v>8</c:v>
                </c:pt>
                <c:pt idx="148">
                  <c:v>10</c:v>
                </c:pt>
                <c:pt idx="149">
                  <c:v>16</c:v>
                </c:pt>
                <c:pt idx="150">
                  <c:v>17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1C-4DED-A2DB-25482ED21996}"/>
            </c:ext>
          </c:extLst>
        </c:ser>
        <c:ser>
          <c:idx val="3"/>
          <c:order val="3"/>
          <c:tx>
            <c:strRef>
              <c:f>'graph corona vs cases (8)'!$E$3</c:f>
              <c:strCache>
                <c:ptCount val="1"/>
                <c:pt idx="0">
                  <c:v>Covid: (Sikkim)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(8)'!$A$4:$A$155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(8)'!$E$4:$E$155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</c:v>
                </c:pt>
                <c:pt idx="64">
                  <c:v>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</c:v>
                </c:pt>
                <c:pt idx="69">
                  <c:v>0</c:v>
                </c:pt>
                <c:pt idx="70">
                  <c:v>4</c:v>
                </c:pt>
                <c:pt idx="71">
                  <c:v>0</c:v>
                </c:pt>
                <c:pt idx="72">
                  <c:v>0</c:v>
                </c:pt>
                <c:pt idx="73">
                  <c:v>4</c:v>
                </c:pt>
                <c:pt idx="74">
                  <c:v>5</c:v>
                </c:pt>
                <c:pt idx="75">
                  <c:v>6</c:v>
                </c:pt>
                <c:pt idx="76">
                  <c:v>11</c:v>
                </c:pt>
                <c:pt idx="77">
                  <c:v>9</c:v>
                </c:pt>
                <c:pt idx="78">
                  <c:v>10</c:v>
                </c:pt>
                <c:pt idx="79">
                  <c:v>17</c:v>
                </c:pt>
                <c:pt idx="80">
                  <c:v>10</c:v>
                </c:pt>
                <c:pt idx="81">
                  <c:v>13</c:v>
                </c:pt>
                <c:pt idx="82">
                  <c:v>27</c:v>
                </c:pt>
                <c:pt idx="83">
                  <c:v>17</c:v>
                </c:pt>
                <c:pt idx="84">
                  <c:v>16</c:v>
                </c:pt>
                <c:pt idx="85">
                  <c:v>25</c:v>
                </c:pt>
                <c:pt idx="86">
                  <c:v>11</c:v>
                </c:pt>
                <c:pt idx="87">
                  <c:v>27</c:v>
                </c:pt>
                <c:pt idx="88">
                  <c:v>33</c:v>
                </c:pt>
                <c:pt idx="89">
                  <c:v>23</c:v>
                </c:pt>
                <c:pt idx="90">
                  <c:v>23</c:v>
                </c:pt>
                <c:pt idx="91">
                  <c:v>21</c:v>
                </c:pt>
                <c:pt idx="92">
                  <c:v>23</c:v>
                </c:pt>
                <c:pt idx="93">
                  <c:v>17</c:v>
                </c:pt>
                <c:pt idx="94">
                  <c:v>23</c:v>
                </c:pt>
                <c:pt idx="95">
                  <c:v>14</c:v>
                </c:pt>
                <c:pt idx="96">
                  <c:v>27</c:v>
                </c:pt>
                <c:pt idx="97">
                  <c:v>12</c:v>
                </c:pt>
                <c:pt idx="98">
                  <c:v>14</c:v>
                </c:pt>
                <c:pt idx="99">
                  <c:v>21</c:v>
                </c:pt>
                <c:pt idx="100">
                  <c:v>15</c:v>
                </c:pt>
                <c:pt idx="101">
                  <c:v>21</c:v>
                </c:pt>
                <c:pt idx="102">
                  <c:v>15</c:v>
                </c:pt>
                <c:pt idx="103">
                  <c:v>24</c:v>
                </c:pt>
                <c:pt idx="104">
                  <c:v>17</c:v>
                </c:pt>
                <c:pt idx="105">
                  <c:v>22</c:v>
                </c:pt>
                <c:pt idx="106">
                  <c:v>18</c:v>
                </c:pt>
                <c:pt idx="107">
                  <c:v>16</c:v>
                </c:pt>
                <c:pt idx="108">
                  <c:v>8</c:v>
                </c:pt>
                <c:pt idx="109">
                  <c:v>17</c:v>
                </c:pt>
                <c:pt idx="110">
                  <c:v>25</c:v>
                </c:pt>
                <c:pt idx="111">
                  <c:v>14</c:v>
                </c:pt>
                <c:pt idx="112">
                  <c:v>19</c:v>
                </c:pt>
                <c:pt idx="113">
                  <c:v>19</c:v>
                </c:pt>
                <c:pt idx="114">
                  <c:v>14</c:v>
                </c:pt>
                <c:pt idx="115">
                  <c:v>17</c:v>
                </c:pt>
                <c:pt idx="116">
                  <c:v>9</c:v>
                </c:pt>
                <c:pt idx="117">
                  <c:v>20</c:v>
                </c:pt>
                <c:pt idx="118">
                  <c:v>16</c:v>
                </c:pt>
                <c:pt idx="119">
                  <c:v>6</c:v>
                </c:pt>
                <c:pt idx="120">
                  <c:v>17</c:v>
                </c:pt>
                <c:pt idx="121">
                  <c:v>29</c:v>
                </c:pt>
                <c:pt idx="122">
                  <c:v>12</c:v>
                </c:pt>
                <c:pt idx="123">
                  <c:v>14</c:v>
                </c:pt>
                <c:pt idx="124">
                  <c:v>24</c:v>
                </c:pt>
                <c:pt idx="125">
                  <c:v>15</c:v>
                </c:pt>
                <c:pt idx="126">
                  <c:v>18</c:v>
                </c:pt>
                <c:pt idx="127">
                  <c:v>24</c:v>
                </c:pt>
                <c:pt idx="128">
                  <c:v>24</c:v>
                </c:pt>
                <c:pt idx="129">
                  <c:v>16</c:v>
                </c:pt>
                <c:pt idx="130">
                  <c:v>12</c:v>
                </c:pt>
                <c:pt idx="131">
                  <c:v>12</c:v>
                </c:pt>
                <c:pt idx="132">
                  <c:v>15</c:v>
                </c:pt>
                <c:pt idx="133">
                  <c:v>15</c:v>
                </c:pt>
                <c:pt idx="134">
                  <c:v>13</c:v>
                </c:pt>
                <c:pt idx="135">
                  <c:v>11</c:v>
                </c:pt>
                <c:pt idx="136">
                  <c:v>9</c:v>
                </c:pt>
                <c:pt idx="137">
                  <c:v>13</c:v>
                </c:pt>
                <c:pt idx="138">
                  <c:v>19</c:v>
                </c:pt>
                <c:pt idx="139">
                  <c:v>6</c:v>
                </c:pt>
                <c:pt idx="140">
                  <c:v>12</c:v>
                </c:pt>
                <c:pt idx="141">
                  <c:v>11</c:v>
                </c:pt>
                <c:pt idx="142">
                  <c:v>15</c:v>
                </c:pt>
                <c:pt idx="143">
                  <c:v>40</c:v>
                </c:pt>
                <c:pt idx="144">
                  <c:v>17</c:v>
                </c:pt>
                <c:pt idx="145">
                  <c:v>8</c:v>
                </c:pt>
                <c:pt idx="146">
                  <c:v>14</c:v>
                </c:pt>
                <c:pt idx="147">
                  <c:v>11</c:v>
                </c:pt>
                <c:pt idx="148">
                  <c:v>12</c:v>
                </c:pt>
                <c:pt idx="149">
                  <c:v>12</c:v>
                </c:pt>
                <c:pt idx="150">
                  <c:v>18</c:v>
                </c:pt>
                <c:pt idx="15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71C-4DED-A2DB-25482ED21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670336"/>
        <c:axId val="104671872"/>
      </c:lineChart>
      <c:dateAx>
        <c:axId val="10467033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671872"/>
        <c:crosses val="autoZero"/>
        <c:auto val="1"/>
        <c:lblOffset val="100"/>
        <c:baseTimeUnit val="days"/>
      </c:dateAx>
      <c:valAx>
        <c:axId val="10467187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670336"/>
        <c:crosses val="autoZero"/>
        <c:crossBetween val="between"/>
      </c:valAx>
      <c:valAx>
        <c:axId val="10469004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691584"/>
        <c:crosses val="max"/>
        <c:crossBetween val="between"/>
      </c:valAx>
      <c:dateAx>
        <c:axId val="10469158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0469004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vs testing (5)'!$F$3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corona vs testing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(5)'!$F$4:$F$155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14962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4101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4110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8-4A95-8F74-22B8943EC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4990592"/>
        <c:axId val="104989056"/>
      </c:barChart>
      <c:lineChart>
        <c:grouping val="standard"/>
        <c:varyColors val="0"/>
        <c:ser>
          <c:idx val="0"/>
          <c:order val="0"/>
          <c:tx>
            <c:strRef>
              <c:f>'graph corona vs testing (5)'!$B$3</c:f>
              <c:strCache>
                <c:ptCount val="1"/>
                <c:pt idx="0">
                  <c:v>Coronavirus: (Sikkim)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(5)'!$B$4:$B$155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0</c:v>
                </c:pt>
                <c:pt idx="21">
                  <c:v>5</c:v>
                </c:pt>
                <c:pt idx="22">
                  <c:v>0</c:v>
                </c:pt>
                <c:pt idx="23">
                  <c:v>5</c:v>
                </c:pt>
                <c:pt idx="24">
                  <c:v>8</c:v>
                </c:pt>
                <c:pt idx="25">
                  <c:v>7</c:v>
                </c:pt>
                <c:pt idx="26">
                  <c:v>18</c:v>
                </c:pt>
                <c:pt idx="27">
                  <c:v>20</c:v>
                </c:pt>
                <c:pt idx="28">
                  <c:v>12</c:v>
                </c:pt>
                <c:pt idx="29">
                  <c:v>17</c:v>
                </c:pt>
                <c:pt idx="30">
                  <c:v>15</c:v>
                </c:pt>
                <c:pt idx="31">
                  <c:v>11</c:v>
                </c:pt>
                <c:pt idx="32">
                  <c:v>9</c:v>
                </c:pt>
                <c:pt idx="33">
                  <c:v>12</c:v>
                </c:pt>
                <c:pt idx="34">
                  <c:v>14</c:v>
                </c:pt>
                <c:pt idx="35">
                  <c:v>14</c:v>
                </c:pt>
                <c:pt idx="36">
                  <c:v>17</c:v>
                </c:pt>
                <c:pt idx="37">
                  <c:v>9</c:v>
                </c:pt>
                <c:pt idx="38">
                  <c:v>11</c:v>
                </c:pt>
                <c:pt idx="39">
                  <c:v>11</c:v>
                </c:pt>
                <c:pt idx="40">
                  <c:v>9</c:v>
                </c:pt>
                <c:pt idx="41">
                  <c:v>8</c:v>
                </c:pt>
                <c:pt idx="42">
                  <c:v>9</c:v>
                </c:pt>
                <c:pt idx="43">
                  <c:v>10</c:v>
                </c:pt>
                <c:pt idx="44">
                  <c:v>8</c:v>
                </c:pt>
                <c:pt idx="45">
                  <c:v>8</c:v>
                </c:pt>
                <c:pt idx="46">
                  <c:v>4</c:v>
                </c:pt>
                <c:pt idx="47">
                  <c:v>5</c:v>
                </c:pt>
                <c:pt idx="48">
                  <c:v>7</c:v>
                </c:pt>
                <c:pt idx="49">
                  <c:v>8</c:v>
                </c:pt>
                <c:pt idx="50">
                  <c:v>4</c:v>
                </c:pt>
                <c:pt idx="51">
                  <c:v>4</c:v>
                </c:pt>
                <c:pt idx="52">
                  <c:v>5</c:v>
                </c:pt>
                <c:pt idx="53">
                  <c:v>5</c:v>
                </c:pt>
                <c:pt idx="54">
                  <c:v>4</c:v>
                </c:pt>
                <c:pt idx="55">
                  <c:v>6</c:v>
                </c:pt>
                <c:pt idx="56">
                  <c:v>7</c:v>
                </c:pt>
                <c:pt idx="57">
                  <c:v>5</c:v>
                </c:pt>
                <c:pt idx="58">
                  <c:v>6</c:v>
                </c:pt>
                <c:pt idx="59">
                  <c:v>4</c:v>
                </c:pt>
                <c:pt idx="60">
                  <c:v>9</c:v>
                </c:pt>
                <c:pt idx="61">
                  <c:v>7</c:v>
                </c:pt>
                <c:pt idx="62">
                  <c:v>10</c:v>
                </c:pt>
                <c:pt idx="63">
                  <c:v>17</c:v>
                </c:pt>
                <c:pt idx="64">
                  <c:v>10</c:v>
                </c:pt>
                <c:pt idx="65">
                  <c:v>25</c:v>
                </c:pt>
                <c:pt idx="66">
                  <c:v>18</c:v>
                </c:pt>
                <c:pt idx="67">
                  <c:v>12</c:v>
                </c:pt>
                <c:pt idx="68">
                  <c:v>24</c:v>
                </c:pt>
                <c:pt idx="69">
                  <c:v>16</c:v>
                </c:pt>
                <c:pt idx="70">
                  <c:v>38</c:v>
                </c:pt>
                <c:pt idx="71">
                  <c:v>29</c:v>
                </c:pt>
                <c:pt idx="72">
                  <c:v>37</c:v>
                </c:pt>
                <c:pt idx="73">
                  <c:v>22</c:v>
                </c:pt>
                <c:pt idx="74">
                  <c:v>36</c:v>
                </c:pt>
                <c:pt idx="75">
                  <c:v>44</c:v>
                </c:pt>
                <c:pt idx="76">
                  <c:v>55</c:v>
                </c:pt>
                <c:pt idx="77">
                  <c:v>49</c:v>
                </c:pt>
                <c:pt idx="78">
                  <c:v>70</c:v>
                </c:pt>
                <c:pt idx="79">
                  <c:v>52</c:v>
                </c:pt>
                <c:pt idx="80">
                  <c:v>75</c:v>
                </c:pt>
                <c:pt idx="81">
                  <c:v>74</c:v>
                </c:pt>
                <c:pt idx="82">
                  <c:v>95</c:v>
                </c:pt>
                <c:pt idx="83">
                  <c:v>73</c:v>
                </c:pt>
                <c:pt idx="84">
                  <c:v>91</c:v>
                </c:pt>
                <c:pt idx="85">
                  <c:v>100</c:v>
                </c:pt>
                <c:pt idx="86">
                  <c:v>76</c:v>
                </c:pt>
                <c:pt idx="87">
                  <c:v>94</c:v>
                </c:pt>
                <c:pt idx="88">
                  <c:v>100</c:v>
                </c:pt>
                <c:pt idx="89">
                  <c:v>78</c:v>
                </c:pt>
                <c:pt idx="90">
                  <c:v>69</c:v>
                </c:pt>
                <c:pt idx="91">
                  <c:v>83</c:v>
                </c:pt>
                <c:pt idx="92">
                  <c:v>69</c:v>
                </c:pt>
                <c:pt idx="93">
                  <c:v>76</c:v>
                </c:pt>
                <c:pt idx="94">
                  <c:v>82</c:v>
                </c:pt>
                <c:pt idx="95">
                  <c:v>58</c:v>
                </c:pt>
                <c:pt idx="96">
                  <c:v>70</c:v>
                </c:pt>
                <c:pt idx="97">
                  <c:v>47</c:v>
                </c:pt>
                <c:pt idx="98">
                  <c:v>48</c:v>
                </c:pt>
                <c:pt idx="99">
                  <c:v>60</c:v>
                </c:pt>
                <c:pt idx="100">
                  <c:v>54</c:v>
                </c:pt>
                <c:pt idx="101">
                  <c:v>53</c:v>
                </c:pt>
                <c:pt idx="102">
                  <c:v>47</c:v>
                </c:pt>
                <c:pt idx="103">
                  <c:v>58</c:v>
                </c:pt>
                <c:pt idx="104">
                  <c:v>44</c:v>
                </c:pt>
                <c:pt idx="105">
                  <c:v>45</c:v>
                </c:pt>
                <c:pt idx="106">
                  <c:v>46</c:v>
                </c:pt>
                <c:pt idx="107">
                  <c:v>49</c:v>
                </c:pt>
                <c:pt idx="108">
                  <c:v>46</c:v>
                </c:pt>
                <c:pt idx="109">
                  <c:v>51</c:v>
                </c:pt>
                <c:pt idx="110">
                  <c:v>36</c:v>
                </c:pt>
                <c:pt idx="111">
                  <c:v>23</c:v>
                </c:pt>
                <c:pt idx="112">
                  <c:v>36</c:v>
                </c:pt>
                <c:pt idx="113">
                  <c:v>29</c:v>
                </c:pt>
                <c:pt idx="114">
                  <c:v>36</c:v>
                </c:pt>
                <c:pt idx="115">
                  <c:v>46</c:v>
                </c:pt>
                <c:pt idx="116">
                  <c:v>41</c:v>
                </c:pt>
                <c:pt idx="117">
                  <c:v>41</c:v>
                </c:pt>
                <c:pt idx="118">
                  <c:v>22</c:v>
                </c:pt>
                <c:pt idx="119">
                  <c:v>32</c:v>
                </c:pt>
                <c:pt idx="120">
                  <c:v>18</c:v>
                </c:pt>
                <c:pt idx="121">
                  <c:v>28</c:v>
                </c:pt>
                <c:pt idx="122">
                  <c:v>29</c:v>
                </c:pt>
                <c:pt idx="123">
                  <c:v>31</c:v>
                </c:pt>
                <c:pt idx="124">
                  <c:v>30</c:v>
                </c:pt>
                <c:pt idx="125">
                  <c:v>25</c:v>
                </c:pt>
                <c:pt idx="126">
                  <c:v>30</c:v>
                </c:pt>
                <c:pt idx="127">
                  <c:v>20</c:v>
                </c:pt>
                <c:pt idx="128">
                  <c:v>31</c:v>
                </c:pt>
                <c:pt idx="129">
                  <c:v>19</c:v>
                </c:pt>
                <c:pt idx="130">
                  <c:v>29</c:v>
                </c:pt>
                <c:pt idx="131">
                  <c:v>23</c:v>
                </c:pt>
                <c:pt idx="132">
                  <c:v>25</c:v>
                </c:pt>
                <c:pt idx="133">
                  <c:v>31</c:v>
                </c:pt>
                <c:pt idx="134">
                  <c:v>29</c:v>
                </c:pt>
                <c:pt idx="135">
                  <c:v>19</c:v>
                </c:pt>
                <c:pt idx="136">
                  <c:v>26</c:v>
                </c:pt>
                <c:pt idx="137">
                  <c:v>34</c:v>
                </c:pt>
                <c:pt idx="138">
                  <c:v>30</c:v>
                </c:pt>
                <c:pt idx="139">
                  <c:v>26</c:v>
                </c:pt>
                <c:pt idx="140">
                  <c:v>11</c:v>
                </c:pt>
                <c:pt idx="141">
                  <c:v>16</c:v>
                </c:pt>
                <c:pt idx="142">
                  <c:v>13</c:v>
                </c:pt>
                <c:pt idx="143">
                  <c:v>27</c:v>
                </c:pt>
                <c:pt idx="144">
                  <c:v>23</c:v>
                </c:pt>
                <c:pt idx="145">
                  <c:v>22</c:v>
                </c:pt>
                <c:pt idx="146">
                  <c:v>14</c:v>
                </c:pt>
                <c:pt idx="147">
                  <c:v>12</c:v>
                </c:pt>
                <c:pt idx="148">
                  <c:v>12</c:v>
                </c:pt>
                <c:pt idx="149">
                  <c:v>16</c:v>
                </c:pt>
                <c:pt idx="150">
                  <c:v>30</c:v>
                </c:pt>
                <c:pt idx="15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58-4A95-8F74-22B8943EC12E}"/>
            </c:ext>
          </c:extLst>
        </c:ser>
        <c:ser>
          <c:idx val="1"/>
          <c:order val="1"/>
          <c:tx>
            <c:strRef>
              <c:f>'graph corona vs testing (5)'!$C$3</c:f>
              <c:strCache>
                <c:ptCount val="1"/>
                <c:pt idx="0">
                  <c:v>Corona: (Sikkim)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(5)'!$C$4:$C$155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11</c:v>
                </c:pt>
                <c:pt idx="27">
                  <c:v>5</c:v>
                </c:pt>
                <c:pt idx="28">
                  <c:v>7</c:v>
                </c:pt>
                <c:pt idx="29">
                  <c:v>5</c:v>
                </c:pt>
                <c:pt idx="30">
                  <c:v>7</c:v>
                </c:pt>
                <c:pt idx="31">
                  <c:v>9</c:v>
                </c:pt>
                <c:pt idx="32">
                  <c:v>5</c:v>
                </c:pt>
                <c:pt idx="33">
                  <c:v>4</c:v>
                </c:pt>
                <c:pt idx="34">
                  <c:v>9</c:v>
                </c:pt>
                <c:pt idx="35">
                  <c:v>6</c:v>
                </c:pt>
                <c:pt idx="36">
                  <c:v>8</c:v>
                </c:pt>
                <c:pt idx="37">
                  <c:v>7</c:v>
                </c:pt>
                <c:pt idx="38">
                  <c:v>4</c:v>
                </c:pt>
                <c:pt idx="39">
                  <c:v>11</c:v>
                </c:pt>
                <c:pt idx="40">
                  <c:v>7</c:v>
                </c:pt>
                <c:pt idx="41">
                  <c:v>7</c:v>
                </c:pt>
                <c:pt idx="42">
                  <c:v>9</c:v>
                </c:pt>
                <c:pt idx="43">
                  <c:v>8</c:v>
                </c:pt>
                <c:pt idx="44">
                  <c:v>0</c:v>
                </c:pt>
                <c:pt idx="45">
                  <c:v>5</c:v>
                </c:pt>
                <c:pt idx="46">
                  <c:v>0</c:v>
                </c:pt>
                <c:pt idx="47">
                  <c:v>0</c:v>
                </c:pt>
                <c:pt idx="48">
                  <c:v>4</c:v>
                </c:pt>
                <c:pt idx="49">
                  <c:v>0</c:v>
                </c:pt>
                <c:pt idx="50">
                  <c:v>0</c:v>
                </c:pt>
                <c:pt idx="51">
                  <c:v>4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8</c:v>
                </c:pt>
                <c:pt idx="56">
                  <c:v>5</c:v>
                </c:pt>
                <c:pt idx="57">
                  <c:v>9</c:v>
                </c:pt>
                <c:pt idx="58">
                  <c:v>6</c:v>
                </c:pt>
                <c:pt idx="59">
                  <c:v>4</c:v>
                </c:pt>
                <c:pt idx="60">
                  <c:v>0</c:v>
                </c:pt>
                <c:pt idx="61">
                  <c:v>0</c:v>
                </c:pt>
                <c:pt idx="62">
                  <c:v>10</c:v>
                </c:pt>
                <c:pt idx="63">
                  <c:v>9</c:v>
                </c:pt>
                <c:pt idx="64">
                  <c:v>5</c:v>
                </c:pt>
                <c:pt idx="65">
                  <c:v>8</c:v>
                </c:pt>
                <c:pt idx="66">
                  <c:v>7</c:v>
                </c:pt>
                <c:pt idx="67">
                  <c:v>5</c:v>
                </c:pt>
                <c:pt idx="68">
                  <c:v>13</c:v>
                </c:pt>
                <c:pt idx="69">
                  <c:v>11</c:v>
                </c:pt>
                <c:pt idx="70">
                  <c:v>20</c:v>
                </c:pt>
                <c:pt idx="71">
                  <c:v>22</c:v>
                </c:pt>
                <c:pt idx="72">
                  <c:v>22</c:v>
                </c:pt>
                <c:pt idx="73">
                  <c:v>9</c:v>
                </c:pt>
                <c:pt idx="74">
                  <c:v>9</c:v>
                </c:pt>
                <c:pt idx="75">
                  <c:v>29</c:v>
                </c:pt>
                <c:pt idx="76">
                  <c:v>38</c:v>
                </c:pt>
                <c:pt idx="77">
                  <c:v>16</c:v>
                </c:pt>
                <c:pt idx="78">
                  <c:v>36</c:v>
                </c:pt>
                <c:pt idx="79">
                  <c:v>33</c:v>
                </c:pt>
                <c:pt idx="80">
                  <c:v>50</c:v>
                </c:pt>
                <c:pt idx="81">
                  <c:v>43</c:v>
                </c:pt>
                <c:pt idx="82">
                  <c:v>63</c:v>
                </c:pt>
                <c:pt idx="83">
                  <c:v>61</c:v>
                </c:pt>
                <c:pt idx="84">
                  <c:v>39</c:v>
                </c:pt>
                <c:pt idx="85">
                  <c:v>53</c:v>
                </c:pt>
                <c:pt idx="86">
                  <c:v>36</c:v>
                </c:pt>
                <c:pt idx="87">
                  <c:v>52</c:v>
                </c:pt>
                <c:pt idx="88">
                  <c:v>52</c:v>
                </c:pt>
                <c:pt idx="89">
                  <c:v>39</c:v>
                </c:pt>
                <c:pt idx="90">
                  <c:v>29</c:v>
                </c:pt>
                <c:pt idx="91">
                  <c:v>42</c:v>
                </c:pt>
                <c:pt idx="92">
                  <c:v>33</c:v>
                </c:pt>
                <c:pt idx="93">
                  <c:v>42</c:v>
                </c:pt>
                <c:pt idx="94">
                  <c:v>30</c:v>
                </c:pt>
                <c:pt idx="95">
                  <c:v>29</c:v>
                </c:pt>
                <c:pt idx="96">
                  <c:v>36</c:v>
                </c:pt>
                <c:pt idx="97">
                  <c:v>27</c:v>
                </c:pt>
                <c:pt idx="98">
                  <c:v>27</c:v>
                </c:pt>
                <c:pt idx="99">
                  <c:v>28</c:v>
                </c:pt>
                <c:pt idx="100">
                  <c:v>28</c:v>
                </c:pt>
                <c:pt idx="101">
                  <c:v>28</c:v>
                </c:pt>
                <c:pt idx="102">
                  <c:v>26</c:v>
                </c:pt>
                <c:pt idx="103">
                  <c:v>35</c:v>
                </c:pt>
                <c:pt idx="104">
                  <c:v>25</c:v>
                </c:pt>
                <c:pt idx="105">
                  <c:v>29</c:v>
                </c:pt>
                <c:pt idx="106">
                  <c:v>13</c:v>
                </c:pt>
                <c:pt idx="107">
                  <c:v>16</c:v>
                </c:pt>
                <c:pt idx="108">
                  <c:v>22</c:v>
                </c:pt>
                <c:pt idx="109">
                  <c:v>24</c:v>
                </c:pt>
                <c:pt idx="110">
                  <c:v>29</c:v>
                </c:pt>
                <c:pt idx="111">
                  <c:v>21</c:v>
                </c:pt>
                <c:pt idx="112">
                  <c:v>23</c:v>
                </c:pt>
                <c:pt idx="113">
                  <c:v>19</c:v>
                </c:pt>
                <c:pt idx="114">
                  <c:v>25</c:v>
                </c:pt>
                <c:pt idx="115">
                  <c:v>19</c:v>
                </c:pt>
                <c:pt idx="116">
                  <c:v>23</c:v>
                </c:pt>
                <c:pt idx="117">
                  <c:v>18</c:v>
                </c:pt>
                <c:pt idx="118">
                  <c:v>18</c:v>
                </c:pt>
                <c:pt idx="119">
                  <c:v>14</c:v>
                </c:pt>
                <c:pt idx="120">
                  <c:v>13</c:v>
                </c:pt>
                <c:pt idx="121">
                  <c:v>25</c:v>
                </c:pt>
                <c:pt idx="122">
                  <c:v>18</c:v>
                </c:pt>
                <c:pt idx="123">
                  <c:v>17</c:v>
                </c:pt>
                <c:pt idx="124">
                  <c:v>19</c:v>
                </c:pt>
                <c:pt idx="125">
                  <c:v>17</c:v>
                </c:pt>
                <c:pt idx="126">
                  <c:v>14</c:v>
                </c:pt>
                <c:pt idx="127">
                  <c:v>15</c:v>
                </c:pt>
                <c:pt idx="128">
                  <c:v>11</c:v>
                </c:pt>
                <c:pt idx="129">
                  <c:v>16</c:v>
                </c:pt>
                <c:pt idx="130">
                  <c:v>16</c:v>
                </c:pt>
                <c:pt idx="131">
                  <c:v>9</c:v>
                </c:pt>
                <c:pt idx="132">
                  <c:v>14</c:v>
                </c:pt>
                <c:pt idx="133">
                  <c:v>10</c:v>
                </c:pt>
                <c:pt idx="134">
                  <c:v>13</c:v>
                </c:pt>
                <c:pt idx="135">
                  <c:v>13</c:v>
                </c:pt>
                <c:pt idx="136">
                  <c:v>11</c:v>
                </c:pt>
                <c:pt idx="137">
                  <c:v>14</c:v>
                </c:pt>
                <c:pt idx="138">
                  <c:v>16</c:v>
                </c:pt>
                <c:pt idx="139">
                  <c:v>10</c:v>
                </c:pt>
                <c:pt idx="140">
                  <c:v>6</c:v>
                </c:pt>
                <c:pt idx="141">
                  <c:v>13</c:v>
                </c:pt>
                <c:pt idx="142">
                  <c:v>16</c:v>
                </c:pt>
                <c:pt idx="143">
                  <c:v>16</c:v>
                </c:pt>
                <c:pt idx="144">
                  <c:v>28</c:v>
                </c:pt>
                <c:pt idx="145">
                  <c:v>15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11</c:v>
                </c:pt>
                <c:pt idx="150">
                  <c:v>13</c:v>
                </c:pt>
                <c:pt idx="1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58-4A95-8F74-22B8943EC12E}"/>
            </c:ext>
          </c:extLst>
        </c:ser>
        <c:ser>
          <c:idx val="2"/>
          <c:order val="2"/>
          <c:tx>
            <c:strRef>
              <c:f>'graph corona vs testing (5)'!$D$3</c:f>
              <c:strCache>
                <c:ptCount val="1"/>
                <c:pt idx="0">
                  <c:v>Covid 19: (Sikkim)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(5)'!$D$4:$D$155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</c:v>
                </c:pt>
                <c:pt idx="64">
                  <c:v>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</c:v>
                </c:pt>
                <c:pt idx="69">
                  <c:v>0</c:v>
                </c:pt>
                <c:pt idx="70">
                  <c:v>4</c:v>
                </c:pt>
                <c:pt idx="71">
                  <c:v>0</c:v>
                </c:pt>
                <c:pt idx="72">
                  <c:v>0</c:v>
                </c:pt>
                <c:pt idx="73">
                  <c:v>4</c:v>
                </c:pt>
                <c:pt idx="74">
                  <c:v>5</c:v>
                </c:pt>
                <c:pt idx="75">
                  <c:v>4</c:v>
                </c:pt>
                <c:pt idx="76">
                  <c:v>10</c:v>
                </c:pt>
                <c:pt idx="77">
                  <c:v>4</c:v>
                </c:pt>
                <c:pt idx="78">
                  <c:v>6</c:v>
                </c:pt>
                <c:pt idx="79">
                  <c:v>9</c:v>
                </c:pt>
                <c:pt idx="80">
                  <c:v>10</c:v>
                </c:pt>
                <c:pt idx="81">
                  <c:v>9</c:v>
                </c:pt>
                <c:pt idx="82">
                  <c:v>25</c:v>
                </c:pt>
                <c:pt idx="83">
                  <c:v>15</c:v>
                </c:pt>
                <c:pt idx="84">
                  <c:v>16</c:v>
                </c:pt>
                <c:pt idx="85">
                  <c:v>19</c:v>
                </c:pt>
                <c:pt idx="86">
                  <c:v>7</c:v>
                </c:pt>
                <c:pt idx="87">
                  <c:v>17</c:v>
                </c:pt>
                <c:pt idx="88">
                  <c:v>28</c:v>
                </c:pt>
                <c:pt idx="89">
                  <c:v>17</c:v>
                </c:pt>
                <c:pt idx="90">
                  <c:v>19</c:v>
                </c:pt>
                <c:pt idx="91">
                  <c:v>17</c:v>
                </c:pt>
                <c:pt idx="92">
                  <c:v>20</c:v>
                </c:pt>
                <c:pt idx="93">
                  <c:v>13</c:v>
                </c:pt>
                <c:pt idx="94">
                  <c:v>20</c:v>
                </c:pt>
                <c:pt idx="95">
                  <c:v>9</c:v>
                </c:pt>
                <c:pt idx="96">
                  <c:v>20</c:v>
                </c:pt>
                <c:pt idx="97">
                  <c:v>11</c:v>
                </c:pt>
                <c:pt idx="98">
                  <c:v>10</c:v>
                </c:pt>
                <c:pt idx="99">
                  <c:v>16</c:v>
                </c:pt>
                <c:pt idx="100">
                  <c:v>13</c:v>
                </c:pt>
                <c:pt idx="101">
                  <c:v>16</c:v>
                </c:pt>
                <c:pt idx="102">
                  <c:v>11</c:v>
                </c:pt>
                <c:pt idx="103">
                  <c:v>19</c:v>
                </c:pt>
                <c:pt idx="104">
                  <c:v>9</c:v>
                </c:pt>
                <c:pt idx="105">
                  <c:v>19</c:v>
                </c:pt>
                <c:pt idx="106">
                  <c:v>13</c:v>
                </c:pt>
                <c:pt idx="107">
                  <c:v>13</c:v>
                </c:pt>
                <c:pt idx="108">
                  <c:v>8</c:v>
                </c:pt>
                <c:pt idx="109">
                  <c:v>14</c:v>
                </c:pt>
                <c:pt idx="110">
                  <c:v>21</c:v>
                </c:pt>
                <c:pt idx="111">
                  <c:v>14</c:v>
                </c:pt>
                <c:pt idx="112">
                  <c:v>15</c:v>
                </c:pt>
                <c:pt idx="113">
                  <c:v>15</c:v>
                </c:pt>
                <c:pt idx="114">
                  <c:v>12</c:v>
                </c:pt>
                <c:pt idx="115">
                  <c:v>16</c:v>
                </c:pt>
                <c:pt idx="116">
                  <c:v>12</c:v>
                </c:pt>
                <c:pt idx="117">
                  <c:v>14</c:v>
                </c:pt>
                <c:pt idx="118">
                  <c:v>12</c:v>
                </c:pt>
                <c:pt idx="119">
                  <c:v>5</c:v>
                </c:pt>
                <c:pt idx="120">
                  <c:v>16</c:v>
                </c:pt>
                <c:pt idx="121">
                  <c:v>22</c:v>
                </c:pt>
                <c:pt idx="122">
                  <c:v>8</c:v>
                </c:pt>
                <c:pt idx="123">
                  <c:v>9</c:v>
                </c:pt>
                <c:pt idx="124">
                  <c:v>19</c:v>
                </c:pt>
                <c:pt idx="125">
                  <c:v>12</c:v>
                </c:pt>
                <c:pt idx="126">
                  <c:v>15</c:v>
                </c:pt>
                <c:pt idx="127">
                  <c:v>20</c:v>
                </c:pt>
                <c:pt idx="128">
                  <c:v>16</c:v>
                </c:pt>
                <c:pt idx="129">
                  <c:v>13</c:v>
                </c:pt>
                <c:pt idx="130">
                  <c:v>7</c:v>
                </c:pt>
                <c:pt idx="131">
                  <c:v>9</c:v>
                </c:pt>
                <c:pt idx="132">
                  <c:v>15</c:v>
                </c:pt>
                <c:pt idx="133">
                  <c:v>13</c:v>
                </c:pt>
                <c:pt idx="134">
                  <c:v>10</c:v>
                </c:pt>
                <c:pt idx="135">
                  <c:v>6</c:v>
                </c:pt>
                <c:pt idx="136">
                  <c:v>10</c:v>
                </c:pt>
                <c:pt idx="137">
                  <c:v>10</c:v>
                </c:pt>
                <c:pt idx="138">
                  <c:v>9</c:v>
                </c:pt>
                <c:pt idx="139">
                  <c:v>8</c:v>
                </c:pt>
                <c:pt idx="140">
                  <c:v>12</c:v>
                </c:pt>
                <c:pt idx="141">
                  <c:v>9</c:v>
                </c:pt>
                <c:pt idx="142">
                  <c:v>12</c:v>
                </c:pt>
                <c:pt idx="143">
                  <c:v>29</c:v>
                </c:pt>
                <c:pt idx="144">
                  <c:v>13</c:v>
                </c:pt>
                <c:pt idx="145">
                  <c:v>8</c:v>
                </c:pt>
                <c:pt idx="146">
                  <c:v>10</c:v>
                </c:pt>
                <c:pt idx="147">
                  <c:v>8</c:v>
                </c:pt>
                <c:pt idx="148">
                  <c:v>10</c:v>
                </c:pt>
                <c:pt idx="149">
                  <c:v>16</c:v>
                </c:pt>
                <c:pt idx="150">
                  <c:v>17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58-4A95-8F74-22B8943EC12E}"/>
            </c:ext>
          </c:extLst>
        </c:ser>
        <c:ser>
          <c:idx val="3"/>
          <c:order val="3"/>
          <c:tx>
            <c:strRef>
              <c:f>'graph corona vs testing (5)'!$E$3</c:f>
              <c:strCache>
                <c:ptCount val="1"/>
                <c:pt idx="0">
                  <c:v>Covid: (Sikkim)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(5)'!$E$4:$E$155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4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4</c:v>
                </c:pt>
                <c:pt idx="64">
                  <c:v>8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5</c:v>
                </c:pt>
                <c:pt idx="69">
                  <c:v>0</c:v>
                </c:pt>
                <c:pt idx="70">
                  <c:v>4</c:v>
                </c:pt>
                <c:pt idx="71">
                  <c:v>0</c:v>
                </c:pt>
                <c:pt idx="72">
                  <c:v>0</c:v>
                </c:pt>
                <c:pt idx="73">
                  <c:v>4</c:v>
                </c:pt>
                <c:pt idx="74">
                  <c:v>5</c:v>
                </c:pt>
                <c:pt idx="75">
                  <c:v>6</c:v>
                </c:pt>
                <c:pt idx="76">
                  <c:v>11</c:v>
                </c:pt>
                <c:pt idx="77">
                  <c:v>9</c:v>
                </c:pt>
                <c:pt idx="78">
                  <c:v>10</c:v>
                </c:pt>
                <c:pt idx="79">
                  <c:v>17</c:v>
                </c:pt>
                <c:pt idx="80">
                  <c:v>10</c:v>
                </c:pt>
                <c:pt idx="81">
                  <c:v>13</c:v>
                </c:pt>
                <c:pt idx="82">
                  <c:v>27</c:v>
                </c:pt>
                <c:pt idx="83">
                  <c:v>17</c:v>
                </c:pt>
                <c:pt idx="84">
                  <c:v>16</c:v>
                </c:pt>
                <c:pt idx="85">
                  <c:v>25</c:v>
                </c:pt>
                <c:pt idx="86">
                  <c:v>11</c:v>
                </c:pt>
                <c:pt idx="87">
                  <c:v>27</c:v>
                </c:pt>
                <c:pt idx="88">
                  <c:v>33</c:v>
                </c:pt>
                <c:pt idx="89">
                  <c:v>23</c:v>
                </c:pt>
                <c:pt idx="90">
                  <c:v>23</c:v>
                </c:pt>
                <c:pt idx="91">
                  <c:v>21</c:v>
                </c:pt>
                <c:pt idx="92">
                  <c:v>23</c:v>
                </c:pt>
                <c:pt idx="93">
                  <c:v>17</c:v>
                </c:pt>
                <c:pt idx="94">
                  <c:v>23</c:v>
                </c:pt>
                <c:pt idx="95">
                  <c:v>14</c:v>
                </c:pt>
                <c:pt idx="96">
                  <c:v>27</c:v>
                </c:pt>
                <c:pt idx="97">
                  <c:v>12</c:v>
                </c:pt>
                <c:pt idx="98">
                  <c:v>14</c:v>
                </c:pt>
                <c:pt idx="99">
                  <c:v>21</c:v>
                </c:pt>
                <c:pt idx="100">
                  <c:v>15</c:v>
                </c:pt>
                <c:pt idx="101">
                  <c:v>21</c:v>
                </c:pt>
                <c:pt idx="102">
                  <c:v>15</c:v>
                </c:pt>
                <c:pt idx="103">
                  <c:v>24</c:v>
                </c:pt>
                <c:pt idx="104">
                  <c:v>17</c:v>
                </c:pt>
                <c:pt idx="105">
                  <c:v>22</c:v>
                </c:pt>
                <c:pt idx="106">
                  <c:v>18</c:v>
                </c:pt>
                <c:pt idx="107">
                  <c:v>16</c:v>
                </c:pt>
                <c:pt idx="108">
                  <c:v>8</c:v>
                </c:pt>
                <c:pt idx="109">
                  <c:v>17</c:v>
                </c:pt>
                <c:pt idx="110">
                  <c:v>25</c:v>
                </c:pt>
                <c:pt idx="111">
                  <c:v>14</c:v>
                </c:pt>
                <c:pt idx="112">
                  <c:v>19</c:v>
                </c:pt>
                <c:pt idx="113">
                  <c:v>19</c:v>
                </c:pt>
                <c:pt idx="114">
                  <c:v>14</c:v>
                </c:pt>
                <c:pt idx="115">
                  <c:v>17</c:v>
                </c:pt>
                <c:pt idx="116">
                  <c:v>9</c:v>
                </c:pt>
                <c:pt idx="117">
                  <c:v>20</c:v>
                </c:pt>
                <c:pt idx="118">
                  <c:v>16</c:v>
                </c:pt>
                <c:pt idx="119">
                  <c:v>6</c:v>
                </c:pt>
                <c:pt idx="120">
                  <c:v>17</c:v>
                </c:pt>
                <c:pt idx="121">
                  <c:v>29</c:v>
                </c:pt>
                <c:pt idx="122">
                  <c:v>12</c:v>
                </c:pt>
                <c:pt idx="123">
                  <c:v>14</c:v>
                </c:pt>
                <c:pt idx="124">
                  <c:v>24</c:v>
                </c:pt>
                <c:pt idx="125">
                  <c:v>15</c:v>
                </c:pt>
                <c:pt idx="126">
                  <c:v>18</c:v>
                </c:pt>
                <c:pt idx="127">
                  <c:v>24</c:v>
                </c:pt>
                <c:pt idx="128">
                  <c:v>24</c:v>
                </c:pt>
                <c:pt idx="129">
                  <c:v>16</c:v>
                </c:pt>
                <c:pt idx="130">
                  <c:v>12</c:v>
                </c:pt>
                <c:pt idx="131">
                  <c:v>12</c:v>
                </c:pt>
                <c:pt idx="132">
                  <c:v>15</c:v>
                </c:pt>
                <c:pt idx="133">
                  <c:v>15</c:v>
                </c:pt>
                <c:pt idx="134">
                  <c:v>13</c:v>
                </c:pt>
                <c:pt idx="135">
                  <c:v>11</c:v>
                </c:pt>
                <c:pt idx="136">
                  <c:v>9</c:v>
                </c:pt>
                <c:pt idx="137">
                  <c:v>13</c:v>
                </c:pt>
                <c:pt idx="138">
                  <c:v>19</c:v>
                </c:pt>
                <c:pt idx="139">
                  <c:v>6</c:v>
                </c:pt>
                <c:pt idx="140">
                  <c:v>12</c:v>
                </c:pt>
                <c:pt idx="141">
                  <c:v>11</c:v>
                </c:pt>
                <c:pt idx="142">
                  <c:v>15</c:v>
                </c:pt>
                <c:pt idx="143">
                  <c:v>40</c:v>
                </c:pt>
                <c:pt idx="144">
                  <c:v>17</c:v>
                </c:pt>
                <c:pt idx="145">
                  <c:v>8</c:v>
                </c:pt>
                <c:pt idx="146">
                  <c:v>14</c:v>
                </c:pt>
                <c:pt idx="147">
                  <c:v>11</c:v>
                </c:pt>
                <c:pt idx="148">
                  <c:v>12</c:v>
                </c:pt>
                <c:pt idx="149">
                  <c:v>12</c:v>
                </c:pt>
                <c:pt idx="150">
                  <c:v>18</c:v>
                </c:pt>
                <c:pt idx="15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58-4A95-8F74-22B8943EC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305216"/>
        <c:axId val="105306752"/>
      </c:lineChart>
      <c:dateAx>
        <c:axId val="10530521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06752"/>
        <c:crosses val="autoZero"/>
        <c:auto val="1"/>
        <c:lblOffset val="100"/>
        <c:baseTimeUnit val="days"/>
      </c:dateAx>
      <c:valAx>
        <c:axId val="10530675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05216"/>
        <c:crosses val="autoZero"/>
        <c:crossBetween val="between"/>
      </c:valAx>
      <c:valAx>
        <c:axId val="1049890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990592"/>
        <c:crosses val="max"/>
        <c:crossBetween val="between"/>
      </c:valAx>
      <c:dateAx>
        <c:axId val="10499059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0498905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(34)'!$O$9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(34)'!$O$10:$O$24</c:f>
              <c:numCache>
                <c:formatCode>General</c:formatCode>
                <c:ptCount val="15"/>
                <c:pt idx="0">
                  <c:v>-0.11111867281056684</c:v>
                </c:pt>
                <c:pt idx="1">
                  <c:v>-0.10647454979099076</c:v>
                </c:pt>
                <c:pt idx="2">
                  <c:v>-9.4775556456425103E-2</c:v>
                </c:pt>
                <c:pt idx="3">
                  <c:v>-8.6251818804870012E-2</c:v>
                </c:pt>
                <c:pt idx="4">
                  <c:v>-7.0347288435013963E-2</c:v>
                </c:pt>
                <c:pt idx="5">
                  <c:v>-5.5768590781675509E-2</c:v>
                </c:pt>
                <c:pt idx="6">
                  <c:v>-4.0406867389862433E-2</c:v>
                </c:pt>
                <c:pt idx="7">
                  <c:v>-2.7710392054798274E-2</c:v>
                </c:pt>
                <c:pt idx="8">
                  <c:v>-1.2131839317995982E-2</c:v>
                </c:pt>
                <c:pt idx="9">
                  <c:v>9.3020231213844127E-4</c:v>
                </c:pt>
                <c:pt idx="10">
                  <c:v>2.1831973239072829E-2</c:v>
                </c:pt>
                <c:pt idx="11">
                  <c:v>4.3967013045548543E-2</c:v>
                </c:pt>
                <c:pt idx="12">
                  <c:v>7.1337351204760244E-2</c:v>
                </c:pt>
                <c:pt idx="13">
                  <c:v>9.3512756547997247E-2</c:v>
                </c:pt>
                <c:pt idx="14">
                  <c:v>0.10680827245006817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4D-41EF-9335-EE28533B70A0}"/>
            </c:ext>
          </c:extLst>
        </c:ser>
        <c:ser>
          <c:idx val="1"/>
          <c:order val="1"/>
          <c:tx>
            <c:strRef>
              <c:f>'multiTimeline (34)'!$P$9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(34)'!$P$10:$P$24</c:f>
              <c:numCache>
                <c:formatCode>General</c:formatCode>
                <c:ptCount val="15"/>
                <c:pt idx="0">
                  <c:v>1.687932960776364E-2</c:v>
                </c:pt>
                <c:pt idx="1">
                  <c:v>2.9132166578976913E-2</c:v>
                </c:pt>
                <c:pt idx="2">
                  <c:v>4.3643934982222583E-2</c:v>
                </c:pt>
                <c:pt idx="3">
                  <c:v>5.8570621525815277E-2</c:v>
                </c:pt>
                <c:pt idx="4">
                  <c:v>7.3337690800675204E-2</c:v>
                </c:pt>
                <c:pt idx="5">
                  <c:v>9.3002080573558424E-2</c:v>
                </c:pt>
                <c:pt idx="6">
                  <c:v>0.10548726539606766</c:v>
                </c:pt>
                <c:pt idx="7">
                  <c:v>0.11917753181142351</c:v>
                </c:pt>
                <c:pt idx="8">
                  <c:v>0.13130710085781044</c:v>
                </c:pt>
                <c:pt idx="9">
                  <c:v>0.1428077322012537</c:v>
                </c:pt>
                <c:pt idx="10">
                  <c:v>0.15466892682733105</c:v>
                </c:pt>
                <c:pt idx="11">
                  <c:v>0.16702994192080867</c:v>
                </c:pt>
                <c:pt idx="12">
                  <c:v>0.17999729976334705</c:v>
                </c:pt>
                <c:pt idx="13">
                  <c:v>0.19196183360720931</c:v>
                </c:pt>
                <c:pt idx="14">
                  <c:v>0.20722604739156347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4D-41EF-9335-EE28533B70A0}"/>
            </c:ext>
          </c:extLst>
        </c:ser>
        <c:ser>
          <c:idx val="2"/>
          <c:order val="2"/>
          <c:tx>
            <c:strRef>
              <c:f>'multiTimeline (34)'!$Q$9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(34)'!$Q$10:$Q$24</c:f>
              <c:numCache>
                <c:formatCode>General</c:formatCode>
                <c:ptCount val="15"/>
                <c:pt idx="0">
                  <c:v>0.31455225321340108</c:v>
                </c:pt>
                <c:pt idx="1">
                  <c:v>0.33360195832698419</c:v>
                </c:pt>
                <c:pt idx="2">
                  <c:v>0.3537888754775752</c:v>
                </c:pt>
                <c:pt idx="3">
                  <c:v>0.37442926136825805</c:v>
                </c:pt>
                <c:pt idx="4">
                  <c:v>0.39051428421400636</c:v>
                </c:pt>
                <c:pt idx="5">
                  <c:v>0.41332864678598125</c:v>
                </c:pt>
                <c:pt idx="6">
                  <c:v>0.43521686733107512</c:v>
                </c:pt>
                <c:pt idx="7">
                  <c:v>0.45120120803819608</c:v>
                </c:pt>
                <c:pt idx="8">
                  <c:v>0.46399128830255887</c:v>
                </c:pt>
                <c:pt idx="9">
                  <c:v>0.47783637265356654</c:v>
                </c:pt>
                <c:pt idx="10">
                  <c:v>0.49547573999616346</c:v>
                </c:pt>
                <c:pt idx="11">
                  <c:v>0.50847489627673348</c:v>
                </c:pt>
                <c:pt idx="12">
                  <c:v>0.52400544517400505</c:v>
                </c:pt>
                <c:pt idx="13">
                  <c:v>0.53965274441462996</c:v>
                </c:pt>
                <c:pt idx="14">
                  <c:v>0.55559250488345679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4D-41EF-9335-EE28533B70A0}"/>
            </c:ext>
          </c:extLst>
        </c:ser>
        <c:ser>
          <c:idx val="3"/>
          <c:order val="3"/>
          <c:tx>
            <c:strRef>
              <c:f>'multiTimeline (34)'!$R$9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(34)'!$R$10:$R$24</c:f>
              <c:numCache>
                <c:formatCode>General</c:formatCode>
                <c:ptCount val="15"/>
                <c:pt idx="0">
                  <c:v>0.35288991256597257</c:v>
                </c:pt>
                <c:pt idx="1">
                  <c:v>0.36748068754899987</c:v>
                </c:pt>
                <c:pt idx="2">
                  <c:v>0.39018214904801307</c:v>
                </c:pt>
                <c:pt idx="3">
                  <c:v>0.41018154765442288</c:v>
                </c:pt>
                <c:pt idx="4">
                  <c:v>0.42915217530377897</c:v>
                </c:pt>
                <c:pt idx="5">
                  <c:v>0.44932607255098916</c:v>
                </c:pt>
                <c:pt idx="6">
                  <c:v>0.46727615567031838</c:v>
                </c:pt>
                <c:pt idx="7">
                  <c:v>0.48115928821678094</c:v>
                </c:pt>
                <c:pt idx="8">
                  <c:v>0.49311714131532219</c:v>
                </c:pt>
                <c:pt idx="9">
                  <c:v>0.50798650897918407</c:v>
                </c:pt>
                <c:pt idx="10">
                  <c:v>0.52213696493008688</c:v>
                </c:pt>
                <c:pt idx="11">
                  <c:v>0.53346251666820754</c:v>
                </c:pt>
                <c:pt idx="12">
                  <c:v>0.54625133184564656</c:v>
                </c:pt>
                <c:pt idx="13">
                  <c:v>0.55996756643770873</c:v>
                </c:pt>
                <c:pt idx="14">
                  <c:v>0.57390067395681477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4D-41EF-9335-EE28533B7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431528"/>
        <c:axId val="509432840"/>
      </c:lineChart>
      <c:catAx>
        <c:axId val="5094315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432840"/>
        <c:crosses val="autoZero"/>
        <c:auto val="1"/>
        <c:lblAlgn val="ctr"/>
        <c:lblOffset val="100"/>
        <c:noMultiLvlLbl val="0"/>
      </c:catAx>
      <c:valAx>
        <c:axId val="509432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431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(34)'!$U$9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(34)'!$U$10:$U$24</c:f>
              <c:numCache>
                <c:formatCode>General</c:formatCode>
                <c:ptCount val="15"/>
                <c:pt idx="0">
                  <c:v>-3.3187649673800321E-2</c:v>
                </c:pt>
                <c:pt idx="1">
                  <c:v>-1.2995582053122687E-2</c:v>
                </c:pt>
                <c:pt idx="2">
                  <c:v>-6.333225261595278E-4</c:v>
                </c:pt>
                <c:pt idx="3">
                  <c:v>2.1206230216639005E-2</c:v>
                </c:pt>
                <c:pt idx="4">
                  <c:v>3.9354694597515172E-2</c:v>
                </c:pt>
                <c:pt idx="5">
                  <c:v>6.3552025408058835E-2</c:v>
                </c:pt>
                <c:pt idx="6">
                  <c:v>8.5616982246364118E-2</c:v>
                </c:pt>
                <c:pt idx="7">
                  <c:v>0.10591069200704523</c:v>
                </c:pt>
                <c:pt idx="8">
                  <c:v>0.12573465954550417</c:v>
                </c:pt>
                <c:pt idx="9">
                  <c:v>0.15199626850070269</c:v>
                </c:pt>
                <c:pt idx="10">
                  <c:v>0.18478797001260622</c:v>
                </c:pt>
                <c:pt idx="11">
                  <c:v>0.21178842440705439</c:v>
                </c:pt>
                <c:pt idx="12">
                  <c:v>0.23448712485212422</c:v>
                </c:pt>
                <c:pt idx="13">
                  <c:v>0.26798857841715601</c:v>
                </c:pt>
                <c:pt idx="14">
                  <c:v>0.29732589360596062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E-438C-AB43-4A10197971CF}"/>
            </c:ext>
          </c:extLst>
        </c:ser>
        <c:ser>
          <c:idx val="1"/>
          <c:order val="1"/>
          <c:tx>
            <c:strRef>
              <c:f>'multiTimeline (34)'!$V$9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(34)'!$V$10:$V$24</c:f>
              <c:numCache>
                <c:formatCode>General</c:formatCode>
                <c:ptCount val="15"/>
                <c:pt idx="0">
                  <c:v>8.1899659251112727E-2</c:v>
                </c:pt>
                <c:pt idx="1">
                  <c:v>9.7652493884299557E-2</c:v>
                </c:pt>
                <c:pt idx="2">
                  <c:v>0.11330365462204274</c:v>
                </c:pt>
                <c:pt idx="3">
                  <c:v>0.12750737138261858</c:v>
                </c:pt>
                <c:pt idx="4">
                  <c:v>0.14205484764268123</c:v>
                </c:pt>
                <c:pt idx="5">
                  <c:v>0.16051059835693002</c:v>
                </c:pt>
                <c:pt idx="6">
                  <c:v>0.17421420248745426</c:v>
                </c:pt>
                <c:pt idx="7">
                  <c:v>0.19104873873204381</c:v>
                </c:pt>
                <c:pt idx="8">
                  <c:v>0.20663920326555268</c:v>
                </c:pt>
                <c:pt idx="9">
                  <c:v>0.22288148537439173</c:v>
                </c:pt>
                <c:pt idx="10">
                  <c:v>0.2429179320926397</c:v>
                </c:pt>
                <c:pt idx="11">
                  <c:v>0.26307159148057152</c:v>
                </c:pt>
                <c:pt idx="12">
                  <c:v>0.28398455318308241</c:v>
                </c:pt>
                <c:pt idx="13">
                  <c:v>0.30039179364638291</c:v>
                </c:pt>
                <c:pt idx="14">
                  <c:v>0.31887847256167384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E-438C-AB43-4A10197971CF}"/>
            </c:ext>
          </c:extLst>
        </c:ser>
        <c:ser>
          <c:idx val="2"/>
          <c:order val="2"/>
          <c:tx>
            <c:strRef>
              <c:f>'multiTimeline (34)'!$W$9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(34)'!$W$10:$W$24</c:f>
              <c:numCache>
                <c:formatCode>General</c:formatCode>
                <c:ptCount val="15"/>
                <c:pt idx="0">
                  <c:v>0.48878393979954499</c:v>
                </c:pt>
                <c:pt idx="1">
                  <c:v>0.51022454162841879</c:v>
                </c:pt>
                <c:pt idx="2">
                  <c:v>0.53233835073813662</c:v>
                </c:pt>
                <c:pt idx="3">
                  <c:v>0.55301917793699396</c:v>
                </c:pt>
                <c:pt idx="4">
                  <c:v>0.56902709299446486</c:v>
                </c:pt>
                <c:pt idx="5">
                  <c:v>0.58848236501603068</c:v>
                </c:pt>
                <c:pt idx="6">
                  <c:v>0.61079511499753014</c:v>
                </c:pt>
                <c:pt idx="7">
                  <c:v>0.6284551609853074</c:v>
                </c:pt>
                <c:pt idx="8">
                  <c:v>0.64608910169821054</c:v>
                </c:pt>
                <c:pt idx="9">
                  <c:v>0.66064150062865923</c:v>
                </c:pt>
                <c:pt idx="10">
                  <c:v>0.68173517508367554</c:v>
                </c:pt>
                <c:pt idx="11">
                  <c:v>0.70331001034510332</c:v>
                </c:pt>
                <c:pt idx="12">
                  <c:v>0.72271019294139061</c:v>
                </c:pt>
                <c:pt idx="13">
                  <c:v>0.73837310503100895</c:v>
                </c:pt>
                <c:pt idx="14">
                  <c:v>0.75164222335240438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9E-438C-AB43-4A10197971CF}"/>
            </c:ext>
          </c:extLst>
        </c:ser>
        <c:ser>
          <c:idx val="3"/>
          <c:order val="3"/>
          <c:tx>
            <c:strRef>
              <c:f>'multiTimeline (34)'!$X$9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(34)'!$X$10:$X$24</c:f>
              <c:numCache>
                <c:formatCode>General</c:formatCode>
                <c:ptCount val="15"/>
                <c:pt idx="0">
                  <c:v>0.52411712531380572</c:v>
                </c:pt>
                <c:pt idx="1">
                  <c:v>0.54387232881266689</c:v>
                </c:pt>
                <c:pt idx="2">
                  <c:v>0.5654268585398452</c:v>
                </c:pt>
                <c:pt idx="3">
                  <c:v>0.582963826061625</c:v>
                </c:pt>
                <c:pt idx="4">
                  <c:v>0.60147462207768077</c:v>
                </c:pt>
                <c:pt idx="5">
                  <c:v>0.6189264451260118</c:v>
                </c:pt>
                <c:pt idx="6">
                  <c:v>0.63873412837181398</c:v>
                </c:pt>
                <c:pt idx="7">
                  <c:v>0.65388763444212494</c:v>
                </c:pt>
                <c:pt idx="8">
                  <c:v>0.6689196750736558</c:v>
                </c:pt>
                <c:pt idx="9">
                  <c:v>0.68142900933510175</c:v>
                </c:pt>
                <c:pt idx="10">
                  <c:v>0.70158505401166205</c:v>
                </c:pt>
                <c:pt idx="11">
                  <c:v>0.72060669070328609</c:v>
                </c:pt>
                <c:pt idx="12">
                  <c:v>0.7361935022279964</c:v>
                </c:pt>
                <c:pt idx="13">
                  <c:v>0.7497946866550067</c:v>
                </c:pt>
                <c:pt idx="14">
                  <c:v>0.76182380952899953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9E-438C-AB43-4A1019797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9451536"/>
        <c:axId val="509454160"/>
      </c:lineChart>
      <c:catAx>
        <c:axId val="509451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454160"/>
        <c:crosses val="autoZero"/>
        <c:auto val="1"/>
        <c:lblAlgn val="ctr"/>
        <c:lblOffset val="100"/>
        <c:noMultiLvlLbl val="0"/>
      </c:catAx>
      <c:valAx>
        <c:axId val="509454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451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(51)'!$M$7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(51)'!$M$8:$M$22</c:f>
              <c:numCache>
                <c:formatCode>General</c:formatCode>
                <c:ptCount val="15"/>
                <c:pt idx="0">
                  <c:v>0.36281532652474774</c:v>
                </c:pt>
                <c:pt idx="1">
                  <c:v>0.34425022426048418</c:v>
                </c:pt>
                <c:pt idx="2">
                  <c:v>0.33559425116288522</c:v>
                </c:pt>
                <c:pt idx="3">
                  <c:v>0.33752798689280528</c:v>
                </c:pt>
                <c:pt idx="4">
                  <c:v>0.33637988187379109</c:v>
                </c:pt>
                <c:pt idx="5">
                  <c:v>0.33581716822947028</c:v>
                </c:pt>
                <c:pt idx="6">
                  <c:v>0.33401172631400455</c:v>
                </c:pt>
                <c:pt idx="7">
                  <c:v>0.3211252350924686</c:v>
                </c:pt>
                <c:pt idx="8">
                  <c:v>0.31726732045135841</c:v>
                </c:pt>
                <c:pt idx="9">
                  <c:v>0.3136189190270216</c:v>
                </c:pt>
                <c:pt idx="10">
                  <c:v>0.29361493345867778</c:v>
                </c:pt>
                <c:pt idx="11">
                  <c:v>0.27900104516876378</c:v>
                </c:pt>
                <c:pt idx="12">
                  <c:v>0.27696376890956914</c:v>
                </c:pt>
                <c:pt idx="13">
                  <c:v>0.27043634918851112</c:v>
                </c:pt>
                <c:pt idx="14">
                  <c:v>0.2690736550174313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3C-4FC4-9E6C-2569816115A8}"/>
            </c:ext>
          </c:extLst>
        </c:ser>
        <c:ser>
          <c:idx val="1"/>
          <c:order val="1"/>
          <c:tx>
            <c:strRef>
              <c:f>'multiTimeline (51)'!$N$7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(51)'!$N$8:$N$22</c:f>
              <c:numCache>
                <c:formatCode>General</c:formatCode>
                <c:ptCount val="15"/>
                <c:pt idx="0">
                  <c:v>0.21067862799803003</c:v>
                </c:pt>
                <c:pt idx="1">
                  <c:v>0.20210343571649828</c:v>
                </c:pt>
                <c:pt idx="2">
                  <c:v>0.19991219450717063</c:v>
                </c:pt>
                <c:pt idx="3">
                  <c:v>0.19046903534416229</c:v>
                </c:pt>
                <c:pt idx="4">
                  <c:v>0.19654553424324225</c:v>
                </c:pt>
                <c:pt idx="5">
                  <c:v>0.18596386556037395</c:v>
                </c:pt>
                <c:pt idx="6">
                  <c:v>0.19385416392298854</c:v>
                </c:pt>
                <c:pt idx="7">
                  <c:v>0.18423784794053977</c:v>
                </c:pt>
                <c:pt idx="8">
                  <c:v>0.18400462325700892</c:v>
                </c:pt>
                <c:pt idx="9">
                  <c:v>0.17852924062756201</c:v>
                </c:pt>
                <c:pt idx="10">
                  <c:v>0.16969503009741921</c:v>
                </c:pt>
                <c:pt idx="11">
                  <c:v>0.15097817045815723</c:v>
                </c:pt>
                <c:pt idx="12">
                  <c:v>0.14802906872379737</c:v>
                </c:pt>
                <c:pt idx="13">
                  <c:v>0.13272317692180946</c:v>
                </c:pt>
                <c:pt idx="14">
                  <c:v>0.12288410830650699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3C-4FC4-9E6C-2569816115A8}"/>
            </c:ext>
          </c:extLst>
        </c:ser>
        <c:ser>
          <c:idx val="2"/>
          <c:order val="2"/>
          <c:tx>
            <c:strRef>
              <c:f>'multiTimeline (51)'!$O$7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(51)'!$O$8:$O$22</c:f>
              <c:numCache>
                <c:formatCode>General</c:formatCode>
                <c:ptCount val="15"/>
                <c:pt idx="0">
                  <c:v>0.46571527971221283</c:v>
                </c:pt>
                <c:pt idx="1">
                  <c:v>0.47166075679878261</c:v>
                </c:pt>
                <c:pt idx="2">
                  <c:v>0.52533792844241967</c:v>
                </c:pt>
                <c:pt idx="3">
                  <c:v>0.54509382292174946</c:v>
                </c:pt>
                <c:pt idx="4">
                  <c:v>0.51632494573998688</c:v>
                </c:pt>
                <c:pt idx="5">
                  <c:v>0.47306220052919218</c:v>
                </c:pt>
                <c:pt idx="6">
                  <c:v>0.5010571751498436</c:v>
                </c:pt>
                <c:pt idx="7">
                  <c:v>0.48917481133316942</c:v>
                </c:pt>
                <c:pt idx="8">
                  <c:v>0.5212127097992868</c:v>
                </c:pt>
                <c:pt idx="9">
                  <c:v>0.53108347312794357</c:v>
                </c:pt>
                <c:pt idx="10">
                  <c:v>0.56824002370766891</c:v>
                </c:pt>
                <c:pt idx="11">
                  <c:v>0.55775689025815278</c:v>
                </c:pt>
                <c:pt idx="12">
                  <c:v>0.57359763721540091</c:v>
                </c:pt>
                <c:pt idx="13">
                  <c:v>0.56315618904023301</c:v>
                </c:pt>
                <c:pt idx="14">
                  <c:v>0.58120322207578234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3C-4FC4-9E6C-2569816115A8}"/>
            </c:ext>
          </c:extLst>
        </c:ser>
        <c:ser>
          <c:idx val="3"/>
          <c:order val="3"/>
          <c:tx>
            <c:strRef>
              <c:f>'multiTimeline (51)'!$P$7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(51)'!$P$8:$P$22</c:f>
              <c:numCache>
                <c:formatCode>General</c:formatCode>
                <c:ptCount val="15"/>
                <c:pt idx="0">
                  <c:v>4.9460484845509793E-2</c:v>
                </c:pt>
                <c:pt idx="1">
                  <c:v>6.3972050936967867E-2</c:v>
                </c:pt>
                <c:pt idx="2">
                  <c:v>5.8146010286201956E-3</c:v>
                </c:pt>
                <c:pt idx="3">
                  <c:v>3.6917230014669969E-2</c:v>
                </c:pt>
                <c:pt idx="4">
                  <c:v>4.3932090218934322E-2</c:v>
                </c:pt>
                <c:pt idx="5">
                  <c:v>5.1339262412165312E-2</c:v>
                </c:pt>
                <c:pt idx="6">
                  <c:v>8.1145619843637176E-2</c:v>
                </c:pt>
                <c:pt idx="7">
                  <c:v>0.10382877449153419</c:v>
                </c:pt>
                <c:pt idx="8">
                  <c:v>8.1301231817805991E-2</c:v>
                </c:pt>
                <c:pt idx="9">
                  <c:v>0.11282900207782849</c:v>
                </c:pt>
                <c:pt idx="10">
                  <c:v>8.4192293499561172E-2</c:v>
                </c:pt>
                <c:pt idx="11">
                  <c:v>7.4453764703962713E-2</c:v>
                </c:pt>
                <c:pt idx="12">
                  <c:v>9.6137719342290887E-2</c:v>
                </c:pt>
                <c:pt idx="13">
                  <c:v>7.7214441708939083E-2</c:v>
                </c:pt>
                <c:pt idx="14">
                  <c:v>4.9214902065515431E-2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3C-4FC4-9E6C-2569816115A8}"/>
            </c:ext>
          </c:extLst>
        </c:ser>
        <c:ser>
          <c:idx val="4"/>
          <c:order val="4"/>
          <c:tx>
            <c:strRef>
              <c:f>'multiTimeline (51)'!$Q$7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(51)'!$Q$8:$Q$22</c:f>
              <c:numCache>
                <c:formatCode>General</c:formatCode>
                <c:ptCount val="15"/>
                <c:pt idx="0">
                  <c:v>0.62418059110656854</c:v>
                </c:pt>
                <c:pt idx="1">
                  <c:v>0.57028677986011322</c:v>
                </c:pt>
                <c:pt idx="2">
                  <c:v>0.58166083752160036</c:v>
                </c:pt>
                <c:pt idx="3">
                  <c:v>0.56896949748645909</c:v>
                </c:pt>
                <c:pt idx="4">
                  <c:v>0.58665174187300295</c:v>
                </c:pt>
                <c:pt idx="5">
                  <c:v>0.56601839022707079</c:v>
                </c:pt>
                <c:pt idx="6">
                  <c:v>0.60642831546274267</c:v>
                </c:pt>
                <c:pt idx="7">
                  <c:v>0.63532269356296811</c:v>
                </c:pt>
                <c:pt idx="8">
                  <c:v>0.63933383857859927</c:v>
                </c:pt>
                <c:pt idx="9">
                  <c:v>0.65469558285570928</c:v>
                </c:pt>
                <c:pt idx="10">
                  <c:v>0.60868508176692759</c:v>
                </c:pt>
                <c:pt idx="11">
                  <c:v>0.56885788814908778</c:v>
                </c:pt>
                <c:pt idx="12">
                  <c:v>0.56985608863389814</c:v>
                </c:pt>
                <c:pt idx="13">
                  <c:v>0.61695089900589462</c:v>
                </c:pt>
                <c:pt idx="14">
                  <c:v>0.60648635711586507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3C-4FC4-9E6C-256981611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4020400"/>
        <c:axId val="504020728"/>
      </c:lineChart>
      <c:catAx>
        <c:axId val="5040204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4020728"/>
        <c:crosses val="autoZero"/>
        <c:auto val="1"/>
        <c:lblAlgn val="ctr"/>
        <c:lblOffset val="100"/>
        <c:noMultiLvlLbl val="0"/>
      </c:catAx>
      <c:valAx>
        <c:axId val="504020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4020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vs cases (12)'!$F$3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corona vs cases (12)'!$A$4:$A$155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(12)'!$F$4:$F$155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</c:v>
                </c:pt>
                <c:pt idx="78">
                  <c:v>1</c:v>
                </c:pt>
                <c:pt idx="79">
                  <c:v>0</c:v>
                </c:pt>
                <c:pt idx="80">
                  <c:v>3</c:v>
                </c:pt>
                <c:pt idx="81">
                  <c:v>3</c:v>
                </c:pt>
                <c:pt idx="82">
                  <c:v>3</c:v>
                </c:pt>
                <c:pt idx="83">
                  <c:v>6</c:v>
                </c:pt>
                <c:pt idx="84">
                  <c:v>8</c:v>
                </c:pt>
                <c:pt idx="85">
                  <c:v>3</c:v>
                </c:pt>
                <c:pt idx="86">
                  <c:v>9</c:v>
                </c:pt>
                <c:pt idx="87">
                  <c:v>4</c:v>
                </c:pt>
                <c:pt idx="88">
                  <c:v>8</c:v>
                </c:pt>
                <c:pt idx="89">
                  <c:v>17</c:v>
                </c:pt>
                <c:pt idx="90">
                  <c:v>57</c:v>
                </c:pt>
                <c:pt idx="91">
                  <c:v>110</c:v>
                </c:pt>
                <c:pt idx="92">
                  <c:v>75</c:v>
                </c:pt>
                <c:pt idx="93">
                  <c:v>102</c:v>
                </c:pt>
                <c:pt idx="94">
                  <c:v>74</c:v>
                </c:pt>
                <c:pt idx="95">
                  <c:v>86</c:v>
                </c:pt>
                <c:pt idx="96">
                  <c:v>50</c:v>
                </c:pt>
                <c:pt idx="97">
                  <c:v>69</c:v>
                </c:pt>
                <c:pt idx="98">
                  <c:v>48</c:v>
                </c:pt>
                <c:pt idx="99">
                  <c:v>96</c:v>
                </c:pt>
                <c:pt idx="100">
                  <c:v>77</c:v>
                </c:pt>
                <c:pt idx="101">
                  <c:v>58</c:v>
                </c:pt>
                <c:pt idx="102">
                  <c:v>106</c:v>
                </c:pt>
                <c:pt idx="103">
                  <c:v>98</c:v>
                </c:pt>
                <c:pt idx="104">
                  <c:v>31</c:v>
                </c:pt>
                <c:pt idx="105">
                  <c:v>38</c:v>
                </c:pt>
                <c:pt idx="106">
                  <c:v>25</c:v>
                </c:pt>
                <c:pt idx="107">
                  <c:v>56</c:v>
                </c:pt>
                <c:pt idx="108">
                  <c:v>49</c:v>
                </c:pt>
                <c:pt idx="109">
                  <c:v>105</c:v>
                </c:pt>
                <c:pt idx="110">
                  <c:v>43</c:v>
                </c:pt>
                <c:pt idx="111">
                  <c:v>76</c:v>
                </c:pt>
                <c:pt idx="112">
                  <c:v>33</c:v>
                </c:pt>
                <c:pt idx="113">
                  <c:v>54</c:v>
                </c:pt>
                <c:pt idx="114">
                  <c:v>72</c:v>
                </c:pt>
                <c:pt idx="115">
                  <c:v>66</c:v>
                </c:pt>
                <c:pt idx="116">
                  <c:v>64</c:v>
                </c:pt>
                <c:pt idx="117">
                  <c:v>52</c:v>
                </c:pt>
                <c:pt idx="118">
                  <c:v>121</c:v>
                </c:pt>
                <c:pt idx="119">
                  <c:v>104</c:v>
                </c:pt>
                <c:pt idx="120">
                  <c:v>161</c:v>
                </c:pt>
                <c:pt idx="121">
                  <c:v>203</c:v>
                </c:pt>
                <c:pt idx="122">
                  <c:v>231</c:v>
                </c:pt>
                <c:pt idx="123">
                  <c:v>266</c:v>
                </c:pt>
                <c:pt idx="124">
                  <c:v>527</c:v>
                </c:pt>
                <c:pt idx="125">
                  <c:v>508</c:v>
                </c:pt>
                <c:pt idx="126">
                  <c:v>771</c:v>
                </c:pt>
                <c:pt idx="127">
                  <c:v>580</c:v>
                </c:pt>
                <c:pt idx="128">
                  <c:v>600</c:v>
                </c:pt>
                <c:pt idx="129">
                  <c:v>526</c:v>
                </c:pt>
                <c:pt idx="130">
                  <c:v>669</c:v>
                </c:pt>
                <c:pt idx="131">
                  <c:v>798</c:v>
                </c:pt>
                <c:pt idx="132">
                  <c:v>716</c:v>
                </c:pt>
                <c:pt idx="133">
                  <c:v>509</c:v>
                </c:pt>
                <c:pt idx="134">
                  <c:v>447</c:v>
                </c:pt>
                <c:pt idx="135">
                  <c:v>434</c:v>
                </c:pt>
                <c:pt idx="136">
                  <c:v>477</c:v>
                </c:pt>
                <c:pt idx="137">
                  <c:v>639</c:v>
                </c:pt>
                <c:pt idx="138">
                  <c:v>536</c:v>
                </c:pt>
                <c:pt idx="139">
                  <c:v>688</c:v>
                </c:pt>
                <c:pt idx="140">
                  <c:v>743</c:v>
                </c:pt>
                <c:pt idx="141">
                  <c:v>776</c:v>
                </c:pt>
                <c:pt idx="142">
                  <c:v>786</c:v>
                </c:pt>
                <c:pt idx="143">
                  <c:v>759</c:v>
                </c:pt>
                <c:pt idx="144">
                  <c:v>765</c:v>
                </c:pt>
                <c:pt idx="145">
                  <c:v>805</c:v>
                </c:pt>
                <c:pt idx="146">
                  <c:v>646</c:v>
                </c:pt>
                <c:pt idx="147">
                  <c:v>817</c:v>
                </c:pt>
                <c:pt idx="148">
                  <c:v>827</c:v>
                </c:pt>
                <c:pt idx="149">
                  <c:v>874</c:v>
                </c:pt>
                <c:pt idx="150">
                  <c:v>938</c:v>
                </c:pt>
                <c:pt idx="151">
                  <c:v>1149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5-4F23-8470-FE119C25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0231040"/>
        <c:axId val="100229504"/>
      </c:barChart>
      <c:lineChart>
        <c:grouping val="standard"/>
        <c:varyColors val="0"/>
        <c:ser>
          <c:idx val="0"/>
          <c:order val="0"/>
          <c:tx>
            <c:strRef>
              <c:f>'graph corona vs cases (12)'!$B$3</c:f>
              <c:strCache>
                <c:ptCount val="1"/>
                <c:pt idx="0">
                  <c:v>Coronavirus: (Tamil Nadu)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(12)'!$A$4:$A$155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(12)'!$B$4:$B$155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5</c:v>
                </c:pt>
                <c:pt idx="26">
                  <c:v>11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21</c:v>
                </c:pt>
                <c:pt idx="31">
                  <c:v>17</c:v>
                </c:pt>
                <c:pt idx="32">
                  <c:v>13</c:v>
                </c:pt>
                <c:pt idx="33">
                  <c:v>13</c:v>
                </c:pt>
                <c:pt idx="34">
                  <c:v>12</c:v>
                </c:pt>
                <c:pt idx="35">
                  <c:v>9</c:v>
                </c:pt>
                <c:pt idx="36">
                  <c:v>10</c:v>
                </c:pt>
                <c:pt idx="37">
                  <c:v>10</c:v>
                </c:pt>
                <c:pt idx="38">
                  <c:v>8</c:v>
                </c:pt>
                <c:pt idx="39">
                  <c:v>9</c:v>
                </c:pt>
                <c:pt idx="40">
                  <c:v>9</c:v>
                </c:pt>
                <c:pt idx="41">
                  <c:v>7</c:v>
                </c:pt>
                <c:pt idx="42">
                  <c:v>7</c:v>
                </c:pt>
                <c:pt idx="43">
                  <c:v>8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5</c:v>
                </c:pt>
                <c:pt idx="49">
                  <c:v>5</c:v>
                </c:pt>
                <c:pt idx="50">
                  <c:v>4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4</c:v>
                </c:pt>
                <c:pt idx="55">
                  <c:v>5</c:v>
                </c:pt>
                <c:pt idx="56">
                  <c:v>5</c:v>
                </c:pt>
                <c:pt idx="57">
                  <c:v>6</c:v>
                </c:pt>
                <c:pt idx="58">
                  <c:v>8</c:v>
                </c:pt>
                <c:pt idx="59">
                  <c:v>7</c:v>
                </c:pt>
                <c:pt idx="60">
                  <c:v>7</c:v>
                </c:pt>
                <c:pt idx="61">
                  <c:v>10</c:v>
                </c:pt>
                <c:pt idx="62">
                  <c:v>17</c:v>
                </c:pt>
                <c:pt idx="63">
                  <c:v>28</c:v>
                </c:pt>
                <c:pt idx="64">
                  <c:v>27</c:v>
                </c:pt>
                <c:pt idx="65">
                  <c:v>22</c:v>
                </c:pt>
                <c:pt idx="66">
                  <c:v>20</c:v>
                </c:pt>
                <c:pt idx="67">
                  <c:v>23</c:v>
                </c:pt>
                <c:pt idx="68">
                  <c:v>29</c:v>
                </c:pt>
                <c:pt idx="69">
                  <c:v>28</c:v>
                </c:pt>
                <c:pt idx="70">
                  <c:v>30</c:v>
                </c:pt>
                <c:pt idx="71">
                  <c:v>34</c:v>
                </c:pt>
                <c:pt idx="72">
                  <c:v>38</c:v>
                </c:pt>
                <c:pt idx="73">
                  <c:v>40</c:v>
                </c:pt>
                <c:pt idx="74">
                  <c:v>45</c:v>
                </c:pt>
                <c:pt idx="75">
                  <c:v>60</c:v>
                </c:pt>
                <c:pt idx="76">
                  <c:v>60</c:v>
                </c:pt>
                <c:pt idx="77">
                  <c:v>58</c:v>
                </c:pt>
                <c:pt idx="78">
                  <c:v>100</c:v>
                </c:pt>
                <c:pt idx="79">
                  <c:v>70</c:v>
                </c:pt>
                <c:pt idx="80">
                  <c:v>78</c:v>
                </c:pt>
                <c:pt idx="81">
                  <c:v>87</c:v>
                </c:pt>
                <c:pt idx="82">
                  <c:v>85</c:v>
                </c:pt>
                <c:pt idx="83">
                  <c:v>93</c:v>
                </c:pt>
                <c:pt idx="84">
                  <c:v>94</c:v>
                </c:pt>
                <c:pt idx="85">
                  <c:v>92</c:v>
                </c:pt>
                <c:pt idx="86">
                  <c:v>95</c:v>
                </c:pt>
                <c:pt idx="87">
                  <c:v>89</c:v>
                </c:pt>
                <c:pt idx="88">
                  <c:v>84</c:v>
                </c:pt>
                <c:pt idx="89">
                  <c:v>68</c:v>
                </c:pt>
                <c:pt idx="90">
                  <c:v>68</c:v>
                </c:pt>
                <c:pt idx="91">
                  <c:v>66</c:v>
                </c:pt>
                <c:pt idx="92">
                  <c:v>57</c:v>
                </c:pt>
                <c:pt idx="93">
                  <c:v>98</c:v>
                </c:pt>
                <c:pt idx="94">
                  <c:v>98</c:v>
                </c:pt>
                <c:pt idx="95">
                  <c:v>91</c:v>
                </c:pt>
                <c:pt idx="96">
                  <c:v>54</c:v>
                </c:pt>
                <c:pt idx="97">
                  <c:v>48</c:v>
                </c:pt>
                <c:pt idx="98">
                  <c:v>46</c:v>
                </c:pt>
                <c:pt idx="99">
                  <c:v>45</c:v>
                </c:pt>
                <c:pt idx="100">
                  <c:v>45</c:v>
                </c:pt>
                <c:pt idx="101">
                  <c:v>45</c:v>
                </c:pt>
                <c:pt idx="102">
                  <c:v>47</c:v>
                </c:pt>
                <c:pt idx="103">
                  <c:v>84</c:v>
                </c:pt>
                <c:pt idx="104">
                  <c:v>42</c:v>
                </c:pt>
                <c:pt idx="105">
                  <c:v>79</c:v>
                </c:pt>
                <c:pt idx="106">
                  <c:v>76</c:v>
                </c:pt>
                <c:pt idx="107">
                  <c:v>79</c:v>
                </c:pt>
                <c:pt idx="108">
                  <c:v>78</c:v>
                </c:pt>
                <c:pt idx="109">
                  <c:v>76</c:v>
                </c:pt>
                <c:pt idx="110">
                  <c:v>36</c:v>
                </c:pt>
                <c:pt idx="111">
                  <c:v>33</c:v>
                </c:pt>
                <c:pt idx="112">
                  <c:v>35</c:v>
                </c:pt>
                <c:pt idx="113">
                  <c:v>70</c:v>
                </c:pt>
                <c:pt idx="114">
                  <c:v>67</c:v>
                </c:pt>
                <c:pt idx="115">
                  <c:v>33</c:v>
                </c:pt>
                <c:pt idx="116">
                  <c:v>34</c:v>
                </c:pt>
                <c:pt idx="117">
                  <c:v>31</c:v>
                </c:pt>
                <c:pt idx="118">
                  <c:v>28</c:v>
                </c:pt>
                <c:pt idx="119">
                  <c:v>29</c:v>
                </c:pt>
                <c:pt idx="120">
                  <c:v>28</c:v>
                </c:pt>
                <c:pt idx="121">
                  <c:v>30</c:v>
                </c:pt>
                <c:pt idx="122">
                  <c:v>28</c:v>
                </c:pt>
                <c:pt idx="123">
                  <c:v>30</c:v>
                </c:pt>
                <c:pt idx="124">
                  <c:v>29</c:v>
                </c:pt>
                <c:pt idx="125">
                  <c:v>29</c:v>
                </c:pt>
                <c:pt idx="126">
                  <c:v>30</c:v>
                </c:pt>
                <c:pt idx="127">
                  <c:v>25</c:v>
                </c:pt>
                <c:pt idx="128">
                  <c:v>23</c:v>
                </c:pt>
                <c:pt idx="129">
                  <c:v>23</c:v>
                </c:pt>
                <c:pt idx="130">
                  <c:v>24</c:v>
                </c:pt>
                <c:pt idx="131">
                  <c:v>23</c:v>
                </c:pt>
                <c:pt idx="132">
                  <c:v>23</c:v>
                </c:pt>
                <c:pt idx="133">
                  <c:v>21</c:v>
                </c:pt>
                <c:pt idx="134">
                  <c:v>22</c:v>
                </c:pt>
                <c:pt idx="135">
                  <c:v>20</c:v>
                </c:pt>
                <c:pt idx="136">
                  <c:v>21</c:v>
                </c:pt>
                <c:pt idx="137">
                  <c:v>21</c:v>
                </c:pt>
                <c:pt idx="138">
                  <c:v>18</c:v>
                </c:pt>
                <c:pt idx="139">
                  <c:v>17</c:v>
                </c:pt>
                <c:pt idx="140">
                  <c:v>13</c:v>
                </c:pt>
                <c:pt idx="141">
                  <c:v>14</c:v>
                </c:pt>
                <c:pt idx="142">
                  <c:v>13</c:v>
                </c:pt>
                <c:pt idx="143">
                  <c:v>14</c:v>
                </c:pt>
                <c:pt idx="144">
                  <c:v>14</c:v>
                </c:pt>
                <c:pt idx="145">
                  <c:v>13</c:v>
                </c:pt>
                <c:pt idx="146">
                  <c:v>14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12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85-4F23-8470-FE119C25C2FC}"/>
            </c:ext>
          </c:extLst>
        </c:ser>
        <c:ser>
          <c:idx val="1"/>
          <c:order val="1"/>
          <c:tx>
            <c:strRef>
              <c:f>'graph corona vs cases (12)'!$C$3</c:f>
              <c:strCache>
                <c:ptCount val="1"/>
                <c:pt idx="0">
                  <c:v>Corona: (Tamil Nadu)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(12)'!$A$4:$A$155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(12)'!$C$4:$C$155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6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3</c:v>
                </c:pt>
                <c:pt idx="39">
                  <c:v>4</c:v>
                </c:pt>
                <c:pt idx="40">
                  <c:v>4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4</c:v>
                </c:pt>
                <c:pt idx="62">
                  <c:v>7</c:v>
                </c:pt>
                <c:pt idx="63">
                  <c:v>14</c:v>
                </c:pt>
                <c:pt idx="64">
                  <c:v>13</c:v>
                </c:pt>
                <c:pt idx="65">
                  <c:v>12</c:v>
                </c:pt>
                <c:pt idx="66">
                  <c:v>10</c:v>
                </c:pt>
                <c:pt idx="67">
                  <c:v>10</c:v>
                </c:pt>
                <c:pt idx="68">
                  <c:v>13</c:v>
                </c:pt>
                <c:pt idx="69">
                  <c:v>14</c:v>
                </c:pt>
                <c:pt idx="70">
                  <c:v>16</c:v>
                </c:pt>
                <c:pt idx="71">
                  <c:v>17</c:v>
                </c:pt>
                <c:pt idx="72">
                  <c:v>21</c:v>
                </c:pt>
                <c:pt idx="73">
                  <c:v>21</c:v>
                </c:pt>
                <c:pt idx="74">
                  <c:v>25</c:v>
                </c:pt>
                <c:pt idx="75">
                  <c:v>37</c:v>
                </c:pt>
                <c:pt idx="76">
                  <c:v>37</c:v>
                </c:pt>
                <c:pt idx="77">
                  <c:v>39</c:v>
                </c:pt>
                <c:pt idx="78">
                  <c:v>40</c:v>
                </c:pt>
                <c:pt idx="79">
                  <c:v>45</c:v>
                </c:pt>
                <c:pt idx="80">
                  <c:v>53</c:v>
                </c:pt>
                <c:pt idx="81">
                  <c:v>63</c:v>
                </c:pt>
                <c:pt idx="82">
                  <c:v>65</c:v>
                </c:pt>
                <c:pt idx="83">
                  <c:v>69</c:v>
                </c:pt>
                <c:pt idx="84">
                  <c:v>59</c:v>
                </c:pt>
                <c:pt idx="85">
                  <c:v>54</c:v>
                </c:pt>
                <c:pt idx="86">
                  <c:v>58</c:v>
                </c:pt>
                <c:pt idx="87">
                  <c:v>57</c:v>
                </c:pt>
                <c:pt idx="88">
                  <c:v>53</c:v>
                </c:pt>
                <c:pt idx="89">
                  <c:v>42</c:v>
                </c:pt>
                <c:pt idx="90">
                  <c:v>42</c:v>
                </c:pt>
                <c:pt idx="91">
                  <c:v>42</c:v>
                </c:pt>
                <c:pt idx="92">
                  <c:v>41</c:v>
                </c:pt>
                <c:pt idx="93">
                  <c:v>39</c:v>
                </c:pt>
                <c:pt idx="94">
                  <c:v>38</c:v>
                </c:pt>
                <c:pt idx="95">
                  <c:v>37</c:v>
                </c:pt>
                <c:pt idx="96">
                  <c:v>37</c:v>
                </c:pt>
                <c:pt idx="97">
                  <c:v>33</c:v>
                </c:pt>
                <c:pt idx="98">
                  <c:v>28</c:v>
                </c:pt>
                <c:pt idx="99">
                  <c:v>30</c:v>
                </c:pt>
                <c:pt idx="100">
                  <c:v>30</c:v>
                </c:pt>
                <c:pt idx="101">
                  <c:v>28</c:v>
                </c:pt>
                <c:pt idx="102">
                  <c:v>29</c:v>
                </c:pt>
                <c:pt idx="103">
                  <c:v>27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25</c:v>
                </c:pt>
                <c:pt idx="110">
                  <c:v>23</c:v>
                </c:pt>
                <c:pt idx="111">
                  <c:v>23</c:v>
                </c:pt>
                <c:pt idx="112">
                  <c:v>25</c:v>
                </c:pt>
                <c:pt idx="113">
                  <c:v>22</c:v>
                </c:pt>
                <c:pt idx="114">
                  <c:v>22</c:v>
                </c:pt>
                <c:pt idx="115">
                  <c:v>23</c:v>
                </c:pt>
                <c:pt idx="116">
                  <c:v>21</c:v>
                </c:pt>
                <c:pt idx="117">
                  <c:v>20</c:v>
                </c:pt>
                <c:pt idx="118">
                  <c:v>22</c:v>
                </c:pt>
                <c:pt idx="119">
                  <c:v>23</c:v>
                </c:pt>
                <c:pt idx="120">
                  <c:v>22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21</c:v>
                </c:pt>
                <c:pt idx="128">
                  <c:v>18</c:v>
                </c:pt>
                <c:pt idx="129">
                  <c:v>18</c:v>
                </c:pt>
                <c:pt idx="130">
                  <c:v>19</c:v>
                </c:pt>
                <c:pt idx="131">
                  <c:v>18</c:v>
                </c:pt>
                <c:pt idx="132">
                  <c:v>18</c:v>
                </c:pt>
                <c:pt idx="133">
                  <c:v>16</c:v>
                </c:pt>
                <c:pt idx="134">
                  <c:v>15</c:v>
                </c:pt>
                <c:pt idx="135">
                  <c:v>15</c:v>
                </c:pt>
                <c:pt idx="136">
                  <c:v>16</c:v>
                </c:pt>
                <c:pt idx="137">
                  <c:v>16</c:v>
                </c:pt>
                <c:pt idx="138">
                  <c:v>13</c:v>
                </c:pt>
                <c:pt idx="139">
                  <c:v>13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11</c:v>
                </c:pt>
                <c:pt idx="145">
                  <c:v>11</c:v>
                </c:pt>
                <c:pt idx="146">
                  <c:v>12</c:v>
                </c:pt>
                <c:pt idx="147">
                  <c:v>10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85-4F23-8470-FE119C25C2FC}"/>
            </c:ext>
          </c:extLst>
        </c:ser>
        <c:ser>
          <c:idx val="2"/>
          <c:order val="2"/>
          <c:tx>
            <c:strRef>
              <c:f>'graph corona vs cases (12)'!$D$3</c:f>
              <c:strCache>
                <c:ptCount val="1"/>
                <c:pt idx="0">
                  <c:v>Covid 19: (Tamil Nadu)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(12)'!$A$4:$A$155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(12)'!$D$4:$D$155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3</c:v>
                </c:pt>
                <c:pt idx="73">
                  <c:v>3</c:v>
                </c:pt>
                <c:pt idx="74">
                  <c:v>2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9</c:v>
                </c:pt>
                <c:pt idx="81">
                  <c:v>11</c:v>
                </c:pt>
                <c:pt idx="82">
                  <c:v>13</c:v>
                </c:pt>
                <c:pt idx="83">
                  <c:v>13</c:v>
                </c:pt>
                <c:pt idx="84">
                  <c:v>11</c:v>
                </c:pt>
                <c:pt idx="85">
                  <c:v>13</c:v>
                </c:pt>
                <c:pt idx="86">
                  <c:v>14</c:v>
                </c:pt>
                <c:pt idx="87">
                  <c:v>14</c:v>
                </c:pt>
                <c:pt idx="88">
                  <c:v>13</c:v>
                </c:pt>
                <c:pt idx="89">
                  <c:v>12</c:v>
                </c:pt>
                <c:pt idx="90">
                  <c:v>14</c:v>
                </c:pt>
                <c:pt idx="91">
                  <c:v>16</c:v>
                </c:pt>
                <c:pt idx="92">
                  <c:v>16</c:v>
                </c:pt>
                <c:pt idx="93">
                  <c:v>15</c:v>
                </c:pt>
                <c:pt idx="94">
                  <c:v>14</c:v>
                </c:pt>
                <c:pt idx="95">
                  <c:v>14</c:v>
                </c:pt>
                <c:pt idx="96">
                  <c:v>14</c:v>
                </c:pt>
                <c:pt idx="97">
                  <c:v>13</c:v>
                </c:pt>
                <c:pt idx="98">
                  <c:v>12</c:v>
                </c:pt>
                <c:pt idx="99">
                  <c:v>11</c:v>
                </c:pt>
                <c:pt idx="100">
                  <c:v>12</c:v>
                </c:pt>
                <c:pt idx="101">
                  <c:v>13</c:v>
                </c:pt>
                <c:pt idx="102">
                  <c:v>13</c:v>
                </c:pt>
                <c:pt idx="103">
                  <c:v>12</c:v>
                </c:pt>
                <c:pt idx="104">
                  <c:v>13</c:v>
                </c:pt>
                <c:pt idx="105">
                  <c:v>12</c:v>
                </c:pt>
                <c:pt idx="106">
                  <c:v>10</c:v>
                </c:pt>
                <c:pt idx="107">
                  <c:v>12</c:v>
                </c:pt>
                <c:pt idx="108">
                  <c:v>12</c:v>
                </c:pt>
                <c:pt idx="109">
                  <c:v>11</c:v>
                </c:pt>
                <c:pt idx="110">
                  <c:v>12</c:v>
                </c:pt>
                <c:pt idx="111">
                  <c:v>11</c:v>
                </c:pt>
                <c:pt idx="112">
                  <c:v>12</c:v>
                </c:pt>
                <c:pt idx="113">
                  <c:v>11</c:v>
                </c:pt>
                <c:pt idx="114">
                  <c:v>13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13</c:v>
                </c:pt>
                <c:pt idx="119">
                  <c:v>13</c:v>
                </c:pt>
                <c:pt idx="120">
                  <c:v>12</c:v>
                </c:pt>
                <c:pt idx="121">
                  <c:v>14</c:v>
                </c:pt>
                <c:pt idx="122">
                  <c:v>14</c:v>
                </c:pt>
                <c:pt idx="123">
                  <c:v>15</c:v>
                </c:pt>
                <c:pt idx="124">
                  <c:v>15</c:v>
                </c:pt>
                <c:pt idx="125">
                  <c:v>14</c:v>
                </c:pt>
                <c:pt idx="126">
                  <c:v>14</c:v>
                </c:pt>
                <c:pt idx="127">
                  <c:v>11</c:v>
                </c:pt>
                <c:pt idx="128">
                  <c:v>9</c:v>
                </c:pt>
                <c:pt idx="129">
                  <c:v>11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9</c:v>
                </c:pt>
                <c:pt idx="134">
                  <c:v>8</c:v>
                </c:pt>
                <c:pt idx="135">
                  <c:v>8</c:v>
                </c:pt>
                <c:pt idx="136">
                  <c:v>9</c:v>
                </c:pt>
                <c:pt idx="137">
                  <c:v>8</c:v>
                </c:pt>
                <c:pt idx="138">
                  <c:v>8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6</c:v>
                </c:pt>
                <c:pt idx="147">
                  <c:v>6</c:v>
                </c:pt>
                <c:pt idx="148">
                  <c:v>7</c:v>
                </c:pt>
                <c:pt idx="149">
                  <c:v>6</c:v>
                </c:pt>
                <c:pt idx="150">
                  <c:v>6</c:v>
                </c:pt>
                <c:pt idx="1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85-4F23-8470-FE119C25C2FC}"/>
            </c:ext>
          </c:extLst>
        </c:ser>
        <c:ser>
          <c:idx val="3"/>
          <c:order val="3"/>
          <c:tx>
            <c:strRef>
              <c:f>'graph corona vs cases (12)'!$E$3</c:f>
              <c:strCache>
                <c:ptCount val="1"/>
                <c:pt idx="0">
                  <c:v>Covid: (Tamil Nadu)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cases (12)'!$A$4:$A$155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cases (12)'!$E$4:$E$155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3</c:v>
                </c:pt>
                <c:pt idx="75">
                  <c:v>7</c:v>
                </c:pt>
                <c:pt idx="76">
                  <c:v>7</c:v>
                </c:pt>
                <c:pt idx="77">
                  <c:v>8</c:v>
                </c:pt>
                <c:pt idx="78">
                  <c:v>8</c:v>
                </c:pt>
                <c:pt idx="79">
                  <c:v>10</c:v>
                </c:pt>
                <c:pt idx="80">
                  <c:v>13</c:v>
                </c:pt>
                <c:pt idx="81">
                  <c:v>16</c:v>
                </c:pt>
                <c:pt idx="82">
                  <c:v>20</c:v>
                </c:pt>
                <c:pt idx="83">
                  <c:v>20</c:v>
                </c:pt>
                <c:pt idx="84">
                  <c:v>17</c:v>
                </c:pt>
                <c:pt idx="85">
                  <c:v>19</c:v>
                </c:pt>
                <c:pt idx="86">
                  <c:v>20</c:v>
                </c:pt>
                <c:pt idx="87">
                  <c:v>20</c:v>
                </c:pt>
                <c:pt idx="88">
                  <c:v>19</c:v>
                </c:pt>
                <c:pt idx="89">
                  <c:v>17</c:v>
                </c:pt>
                <c:pt idx="90">
                  <c:v>20</c:v>
                </c:pt>
                <c:pt idx="91">
                  <c:v>21</c:v>
                </c:pt>
                <c:pt idx="92">
                  <c:v>22</c:v>
                </c:pt>
                <c:pt idx="93">
                  <c:v>21</c:v>
                </c:pt>
                <c:pt idx="94">
                  <c:v>20</c:v>
                </c:pt>
                <c:pt idx="95">
                  <c:v>18</c:v>
                </c:pt>
                <c:pt idx="96">
                  <c:v>19</c:v>
                </c:pt>
                <c:pt idx="97">
                  <c:v>18</c:v>
                </c:pt>
                <c:pt idx="98">
                  <c:v>17</c:v>
                </c:pt>
                <c:pt idx="99">
                  <c:v>16</c:v>
                </c:pt>
                <c:pt idx="100">
                  <c:v>18</c:v>
                </c:pt>
                <c:pt idx="101">
                  <c:v>17</c:v>
                </c:pt>
                <c:pt idx="102">
                  <c:v>20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16</c:v>
                </c:pt>
                <c:pt idx="107">
                  <c:v>17</c:v>
                </c:pt>
                <c:pt idx="108">
                  <c:v>16</c:v>
                </c:pt>
                <c:pt idx="109">
                  <c:v>16</c:v>
                </c:pt>
                <c:pt idx="110">
                  <c:v>17</c:v>
                </c:pt>
                <c:pt idx="111">
                  <c:v>16</c:v>
                </c:pt>
                <c:pt idx="112">
                  <c:v>17</c:v>
                </c:pt>
                <c:pt idx="113">
                  <c:v>16</c:v>
                </c:pt>
                <c:pt idx="114">
                  <c:v>19</c:v>
                </c:pt>
                <c:pt idx="115">
                  <c:v>17</c:v>
                </c:pt>
                <c:pt idx="116">
                  <c:v>18</c:v>
                </c:pt>
                <c:pt idx="117">
                  <c:v>18</c:v>
                </c:pt>
                <c:pt idx="118">
                  <c:v>18</c:v>
                </c:pt>
                <c:pt idx="119">
                  <c:v>19</c:v>
                </c:pt>
                <c:pt idx="120">
                  <c:v>18</c:v>
                </c:pt>
                <c:pt idx="121">
                  <c:v>21</c:v>
                </c:pt>
                <c:pt idx="122">
                  <c:v>22</c:v>
                </c:pt>
                <c:pt idx="123">
                  <c:v>22</c:v>
                </c:pt>
                <c:pt idx="124">
                  <c:v>21</c:v>
                </c:pt>
                <c:pt idx="125">
                  <c:v>21</c:v>
                </c:pt>
                <c:pt idx="126">
                  <c:v>21</c:v>
                </c:pt>
                <c:pt idx="127">
                  <c:v>16</c:v>
                </c:pt>
                <c:pt idx="128">
                  <c:v>15</c:v>
                </c:pt>
                <c:pt idx="129">
                  <c:v>16</c:v>
                </c:pt>
                <c:pt idx="130">
                  <c:v>14</c:v>
                </c:pt>
                <c:pt idx="131">
                  <c:v>15</c:v>
                </c:pt>
                <c:pt idx="132">
                  <c:v>13</c:v>
                </c:pt>
                <c:pt idx="133">
                  <c:v>13</c:v>
                </c:pt>
                <c:pt idx="134">
                  <c:v>12</c:v>
                </c:pt>
                <c:pt idx="135">
                  <c:v>12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10</c:v>
                </c:pt>
                <c:pt idx="143">
                  <c:v>10</c:v>
                </c:pt>
                <c:pt idx="144">
                  <c:v>11</c:v>
                </c:pt>
                <c:pt idx="145">
                  <c:v>11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9</c:v>
                </c:pt>
                <c:pt idx="1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85-4F23-8470-FE119C25C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13888"/>
        <c:axId val="100215424"/>
      </c:lineChart>
      <c:dateAx>
        <c:axId val="10021388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215424"/>
        <c:crosses val="autoZero"/>
        <c:auto val="1"/>
        <c:lblOffset val="100"/>
        <c:baseTimeUnit val="days"/>
      </c:dateAx>
      <c:valAx>
        <c:axId val="10021542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213888"/>
        <c:crosses val="autoZero"/>
        <c:crossBetween val="between"/>
      </c:valAx>
      <c:valAx>
        <c:axId val="10022950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231040"/>
        <c:crosses val="max"/>
        <c:crossBetween val="between"/>
      </c:valAx>
      <c:dateAx>
        <c:axId val="100231040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0022950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'graph corona vs testing (12)'!$F$3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corona vs testing (12)'!$A$4:$A$155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(12)'!$F$4:$F$155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3684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1621</c:v>
                </c:pt>
                <c:pt idx="99">
                  <c:v>1962</c:v>
                </c:pt>
                <c:pt idx="100">
                  <c:v>1143</c:v>
                </c:pt>
                <c:pt idx="101">
                  <c:v>1432</c:v>
                </c:pt>
                <c:pt idx="102">
                  <c:v>813</c:v>
                </c:pt>
                <c:pt idx="103">
                  <c:v>2091</c:v>
                </c:pt>
                <c:pt idx="104">
                  <c:v>6509</c:v>
                </c:pt>
                <c:pt idx="105">
                  <c:v>2739</c:v>
                </c:pt>
                <c:pt idx="106">
                  <c:v>4011</c:v>
                </c:pt>
                <c:pt idx="107">
                  <c:v>3668</c:v>
                </c:pt>
                <c:pt idx="108">
                  <c:v>5363</c:v>
                </c:pt>
                <c:pt idx="109">
                  <c:v>5840</c:v>
                </c:pt>
                <c:pt idx="110">
                  <c:v>6109</c:v>
                </c:pt>
                <c:pt idx="111">
                  <c:v>6060</c:v>
                </c:pt>
                <c:pt idx="112">
                  <c:v>5978</c:v>
                </c:pt>
                <c:pt idx="113">
                  <c:v>6954</c:v>
                </c:pt>
                <c:pt idx="114">
                  <c:v>6426</c:v>
                </c:pt>
                <c:pt idx="115">
                  <c:v>7707</c:v>
                </c:pt>
                <c:pt idx="116">
                  <c:v>7495</c:v>
                </c:pt>
                <c:pt idx="117">
                  <c:v>7176</c:v>
                </c:pt>
                <c:pt idx="118">
                  <c:v>7093</c:v>
                </c:pt>
                <c:pt idx="119">
                  <c:v>8087</c:v>
                </c:pt>
                <c:pt idx="120">
                  <c:v>9787</c:v>
                </c:pt>
                <c:pt idx="121">
                  <c:v>9615</c:v>
                </c:pt>
                <c:pt idx="122">
                  <c:v>10127</c:v>
                </c:pt>
                <c:pt idx="123">
                  <c:v>10617</c:v>
                </c:pt>
                <c:pt idx="124">
                  <c:v>12863</c:v>
                </c:pt>
                <c:pt idx="125">
                  <c:v>11858</c:v>
                </c:pt>
                <c:pt idx="126">
                  <c:v>13413</c:v>
                </c:pt>
                <c:pt idx="127">
                  <c:v>14195</c:v>
                </c:pt>
                <c:pt idx="128">
                  <c:v>13980</c:v>
                </c:pt>
                <c:pt idx="129">
                  <c:v>13254</c:v>
                </c:pt>
                <c:pt idx="130">
                  <c:v>13367</c:v>
                </c:pt>
                <c:pt idx="131">
                  <c:v>11862</c:v>
                </c:pt>
                <c:pt idx="132">
                  <c:v>11788</c:v>
                </c:pt>
                <c:pt idx="133">
                  <c:v>12780</c:v>
                </c:pt>
                <c:pt idx="134">
                  <c:v>11965</c:v>
                </c:pt>
                <c:pt idx="135">
                  <c:v>11672</c:v>
                </c:pt>
                <c:pt idx="136">
                  <c:v>10535</c:v>
                </c:pt>
                <c:pt idx="137">
                  <c:v>13081</c:v>
                </c:pt>
                <c:pt idx="138">
                  <c:v>11121</c:v>
                </c:pt>
                <c:pt idx="139">
                  <c:v>10333</c:v>
                </c:pt>
                <c:pt idx="140">
                  <c:v>11894</c:v>
                </c:pt>
                <c:pt idx="141">
                  <c:v>12464</c:v>
                </c:pt>
                <c:pt idx="142">
                  <c:v>12653</c:v>
                </c:pt>
                <c:pt idx="143">
                  <c:v>12155</c:v>
                </c:pt>
                <c:pt idx="144">
                  <c:v>12275</c:v>
                </c:pt>
                <c:pt idx="145">
                  <c:v>11835</c:v>
                </c:pt>
                <c:pt idx="146">
                  <c:v>10289</c:v>
                </c:pt>
                <c:pt idx="147">
                  <c:v>11231</c:v>
                </c:pt>
                <c:pt idx="148">
                  <c:v>12246</c:v>
                </c:pt>
                <c:pt idx="149">
                  <c:v>11334</c:v>
                </c:pt>
                <c:pt idx="150">
                  <c:v>12605</c:v>
                </c:pt>
                <c:pt idx="151">
                  <c:v>12807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3D-42B7-ADF4-9160C5393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0534144"/>
        <c:axId val="100532608"/>
      </c:barChart>
      <c:lineChart>
        <c:grouping val="standard"/>
        <c:varyColors val="0"/>
        <c:ser>
          <c:idx val="0"/>
          <c:order val="0"/>
          <c:tx>
            <c:strRef>
              <c:f>'graph corona vs testing (12)'!$B$3</c:f>
              <c:strCache>
                <c:ptCount val="1"/>
                <c:pt idx="0">
                  <c:v>Coronavirus: (Tamil Nadu)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 (12)'!$A$4:$A$155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(12)'!$B$4:$B$155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  <c:pt idx="24">
                  <c:v>5</c:v>
                </c:pt>
                <c:pt idx="25">
                  <c:v>5</c:v>
                </c:pt>
                <c:pt idx="26">
                  <c:v>11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21</c:v>
                </c:pt>
                <c:pt idx="31">
                  <c:v>17</c:v>
                </c:pt>
                <c:pt idx="32">
                  <c:v>13</c:v>
                </c:pt>
                <c:pt idx="33">
                  <c:v>13</c:v>
                </c:pt>
                <c:pt idx="34">
                  <c:v>12</c:v>
                </c:pt>
                <c:pt idx="35">
                  <c:v>9</c:v>
                </c:pt>
                <c:pt idx="36">
                  <c:v>10</c:v>
                </c:pt>
                <c:pt idx="37">
                  <c:v>10</c:v>
                </c:pt>
                <c:pt idx="38">
                  <c:v>8</c:v>
                </c:pt>
                <c:pt idx="39">
                  <c:v>9</c:v>
                </c:pt>
                <c:pt idx="40">
                  <c:v>9</c:v>
                </c:pt>
                <c:pt idx="41">
                  <c:v>7</c:v>
                </c:pt>
                <c:pt idx="42">
                  <c:v>7</c:v>
                </c:pt>
                <c:pt idx="43">
                  <c:v>8</c:v>
                </c:pt>
                <c:pt idx="44">
                  <c:v>6</c:v>
                </c:pt>
                <c:pt idx="45">
                  <c:v>6</c:v>
                </c:pt>
                <c:pt idx="46">
                  <c:v>6</c:v>
                </c:pt>
                <c:pt idx="47">
                  <c:v>6</c:v>
                </c:pt>
                <c:pt idx="48">
                  <c:v>5</c:v>
                </c:pt>
                <c:pt idx="49">
                  <c:v>5</c:v>
                </c:pt>
                <c:pt idx="50">
                  <c:v>4</c:v>
                </c:pt>
                <c:pt idx="51">
                  <c:v>3</c:v>
                </c:pt>
                <c:pt idx="52">
                  <c:v>4</c:v>
                </c:pt>
                <c:pt idx="53">
                  <c:v>5</c:v>
                </c:pt>
                <c:pt idx="54">
                  <c:v>4</c:v>
                </c:pt>
                <c:pt idx="55">
                  <c:v>5</c:v>
                </c:pt>
                <c:pt idx="56">
                  <c:v>5</c:v>
                </c:pt>
                <c:pt idx="57">
                  <c:v>6</c:v>
                </c:pt>
                <c:pt idx="58">
                  <c:v>8</c:v>
                </c:pt>
                <c:pt idx="59">
                  <c:v>7</c:v>
                </c:pt>
                <c:pt idx="60">
                  <c:v>7</c:v>
                </c:pt>
                <c:pt idx="61">
                  <c:v>10</c:v>
                </c:pt>
                <c:pt idx="62">
                  <c:v>17</c:v>
                </c:pt>
                <c:pt idx="63">
                  <c:v>28</c:v>
                </c:pt>
                <c:pt idx="64">
                  <c:v>27</c:v>
                </c:pt>
                <c:pt idx="65">
                  <c:v>22</c:v>
                </c:pt>
                <c:pt idx="66">
                  <c:v>20</c:v>
                </c:pt>
                <c:pt idx="67">
                  <c:v>23</c:v>
                </c:pt>
                <c:pt idx="68">
                  <c:v>29</c:v>
                </c:pt>
                <c:pt idx="69">
                  <c:v>28</c:v>
                </c:pt>
                <c:pt idx="70">
                  <c:v>30</c:v>
                </c:pt>
                <c:pt idx="71">
                  <c:v>34</c:v>
                </c:pt>
                <c:pt idx="72">
                  <c:v>38</c:v>
                </c:pt>
                <c:pt idx="73">
                  <c:v>40</c:v>
                </c:pt>
                <c:pt idx="74">
                  <c:v>45</c:v>
                </c:pt>
                <c:pt idx="75">
                  <c:v>60</c:v>
                </c:pt>
                <c:pt idx="76">
                  <c:v>60</c:v>
                </c:pt>
                <c:pt idx="77">
                  <c:v>58</c:v>
                </c:pt>
                <c:pt idx="78">
                  <c:v>100</c:v>
                </c:pt>
                <c:pt idx="79">
                  <c:v>70</c:v>
                </c:pt>
                <c:pt idx="80">
                  <c:v>78</c:v>
                </c:pt>
                <c:pt idx="81">
                  <c:v>87</c:v>
                </c:pt>
                <c:pt idx="82">
                  <c:v>85</c:v>
                </c:pt>
                <c:pt idx="83">
                  <c:v>93</c:v>
                </c:pt>
                <c:pt idx="84">
                  <c:v>94</c:v>
                </c:pt>
                <c:pt idx="85">
                  <c:v>92</c:v>
                </c:pt>
                <c:pt idx="86">
                  <c:v>95</c:v>
                </c:pt>
                <c:pt idx="87">
                  <c:v>89</c:v>
                </c:pt>
                <c:pt idx="88">
                  <c:v>84</c:v>
                </c:pt>
                <c:pt idx="89">
                  <c:v>68</c:v>
                </c:pt>
                <c:pt idx="90">
                  <c:v>68</c:v>
                </c:pt>
                <c:pt idx="91">
                  <c:v>66</c:v>
                </c:pt>
                <c:pt idx="92">
                  <c:v>57</c:v>
                </c:pt>
                <c:pt idx="93">
                  <c:v>98</c:v>
                </c:pt>
                <c:pt idx="94">
                  <c:v>98</c:v>
                </c:pt>
                <c:pt idx="95">
                  <c:v>91</c:v>
                </c:pt>
                <c:pt idx="96">
                  <c:v>54</c:v>
                </c:pt>
                <c:pt idx="97">
                  <c:v>48</c:v>
                </c:pt>
                <c:pt idx="98">
                  <c:v>46</c:v>
                </c:pt>
                <c:pt idx="99">
                  <c:v>45</c:v>
                </c:pt>
                <c:pt idx="100">
                  <c:v>45</c:v>
                </c:pt>
                <c:pt idx="101">
                  <c:v>45</c:v>
                </c:pt>
                <c:pt idx="102">
                  <c:v>47</c:v>
                </c:pt>
                <c:pt idx="103">
                  <c:v>84</c:v>
                </c:pt>
                <c:pt idx="104">
                  <c:v>42</c:v>
                </c:pt>
                <c:pt idx="105">
                  <c:v>79</c:v>
                </c:pt>
                <c:pt idx="106">
                  <c:v>76</c:v>
                </c:pt>
                <c:pt idx="107">
                  <c:v>79</c:v>
                </c:pt>
                <c:pt idx="108">
                  <c:v>78</c:v>
                </c:pt>
                <c:pt idx="109">
                  <c:v>76</c:v>
                </c:pt>
                <c:pt idx="110">
                  <c:v>36</c:v>
                </c:pt>
                <c:pt idx="111">
                  <c:v>33</c:v>
                </c:pt>
                <c:pt idx="112">
                  <c:v>35</c:v>
                </c:pt>
                <c:pt idx="113">
                  <c:v>70</c:v>
                </c:pt>
                <c:pt idx="114">
                  <c:v>67</c:v>
                </c:pt>
                <c:pt idx="115">
                  <c:v>33</c:v>
                </c:pt>
                <c:pt idx="116">
                  <c:v>34</c:v>
                </c:pt>
                <c:pt idx="117">
                  <c:v>31</c:v>
                </c:pt>
                <c:pt idx="118">
                  <c:v>28</c:v>
                </c:pt>
                <c:pt idx="119">
                  <c:v>29</c:v>
                </c:pt>
                <c:pt idx="120">
                  <c:v>28</c:v>
                </c:pt>
                <c:pt idx="121">
                  <c:v>30</c:v>
                </c:pt>
                <c:pt idx="122">
                  <c:v>28</c:v>
                </c:pt>
                <c:pt idx="123">
                  <c:v>30</c:v>
                </c:pt>
                <c:pt idx="124">
                  <c:v>29</c:v>
                </c:pt>
                <c:pt idx="125">
                  <c:v>29</c:v>
                </c:pt>
                <c:pt idx="126">
                  <c:v>30</c:v>
                </c:pt>
                <c:pt idx="127">
                  <c:v>25</c:v>
                </c:pt>
                <c:pt idx="128">
                  <c:v>23</c:v>
                </c:pt>
                <c:pt idx="129">
                  <c:v>23</c:v>
                </c:pt>
                <c:pt idx="130">
                  <c:v>24</c:v>
                </c:pt>
                <c:pt idx="131">
                  <c:v>23</c:v>
                </c:pt>
                <c:pt idx="132">
                  <c:v>23</c:v>
                </c:pt>
                <c:pt idx="133">
                  <c:v>21</c:v>
                </c:pt>
                <c:pt idx="134">
                  <c:v>22</c:v>
                </c:pt>
                <c:pt idx="135">
                  <c:v>20</c:v>
                </c:pt>
                <c:pt idx="136">
                  <c:v>21</c:v>
                </c:pt>
                <c:pt idx="137">
                  <c:v>21</c:v>
                </c:pt>
                <c:pt idx="138">
                  <c:v>18</c:v>
                </c:pt>
                <c:pt idx="139">
                  <c:v>17</c:v>
                </c:pt>
                <c:pt idx="140">
                  <c:v>13</c:v>
                </c:pt>
                <c:pt idx="141">
                  <c:v>14</c:v>
                </c:pt>
                <c:pt idx="142">
                  <c:v>13</c:v>
                </c:pt>
                <c:pt idx="143">
                  <c:v>14</c:v>
                </c:pt>
                <c:pt idx="144">
                  <c:v>14</c:v>
                </c:pt>
                <c:pt idx="145">
                  <c:v>13</c:v>
                </c:pt>
                <c:pt idx="146">
                  <c:v>14</c:v>
                </c:pt>
                <c:pt idx="147">
                  <c:v>13</c:v>
                </c:pt>
                <c:pt idx="148">
                  <c:v>13</c:v>
                </c:pt>
                <c:pt idx="149">
                  <c:v>13</c:v>
                </c:pt>
                <c:pt idx="150">
                  <c:v>12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3D-42B7-ADF4-9160C5393AA9}"/>
            </c:ext>
          </c:extLst>
        </c:ser>
        <c:ser>
          <c:idx val="1"/>
          <c:order val="1"/>
          <c:tx>
            <c:strRef>
              <c:f>'graph corona vs testing (12)'!$C$3</c:f>
              <c:strCache>
                <c:ptCount val="1"/>
                <c:pt idx="0">
                  <c:v>Corona: (Tamil Nadu)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 (12)'!$A$4:$A$155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(12)'!$C$4:$C$155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3</c:v>
                </c:pt>
                <c:pt idx="28">
                  <c:v>3</c:v>
                </c:pt>
                <c:pt idx="29">
                  <c:v>7</c:v>
                </c:pt>
                <c:pt idx="30">
                  <c:v>7</c:v>
                </c:pt>
                <c:pt idx="31">
                  <c:v>6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3</c:v>
                </c:pt>
                <c:pt idx="36">
                  <c:v>4</c:v>
                </c:pt>
                <c:pt idx="37">
                  <c:v>4</c:v>
                </c:pt>
                <c:pt idx="38">
                  <c:v>3</c:v>
                </c:pt>
                <c:pt idx="39">
                  <c:v>4</c:v>
                </c:pt>
                <c:pt idx="40">
                  <c:v>4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3</c:v>
                </c:pt>
                <c:pt idx="58">
                  <c:v>3</c:v>
                </c:pt>
                <c:pt idx="59">
                  <c:v>3</c:v>
                </c:pt>
                <c:pt idx="60">
                  <c:v>2</c:v>
                </c:pt>
                <c:pt idx="61">
                  <c:v>4</c:v>
                </c:pt>
                <c:pt idx="62">
                  <c:v>7</c:v>
                </c:pt>
                <c:pt idx="63">
                  <c:v>14</c:v>
                </c:pt>
                <c:pt idx="64">
                  <c:v>13</c:v>
                </c:pt>
                <c:pt idx="65">
                  <c:v>12</c:v>
                </c:pt>
                <c:pt idx="66">
                  <c:v>10</c:v>
                </c:pt>
                <c:pt idx="67">
                  <c:v>10</c:v>
                </c:pt>
                <c:pt idx="68">
                  <c:v>13</c:v>
                </c:pt>
                <c:pt idx="69">
                  <c:v>14</c:v>
                </c:pt>
                <c:pt idx="70">
                  <c:v>16</c:v>
                </c:pt>
                <c:pt idx="71">
                  <c:v>17</c:v>
                </c:pt>
                <c:pt idx="72">
                  <c:v>21</c:v>
                </c:pt>
                <c:pt idx="73">
                  <c:v>21</c:v>
                </c:pt>
                <c:pt idx="74">
                  <c:v>25</c:v>
                </c:pt>
                <c:pt idx="75">
                  <c:v>37</c:v>
                </c:pt>
                <c:pt idx="76">
                  <c:v>37</c:v>
                </c:pt>
                <c:pt idx="77">
                  <c:v>39</c:v>
                </c:pt>
                <c:pt idx="78">
                  <c:v>40</c:v>
                </c:pt>
                <c:pt idx="79">
                  <c:v>45</c:v>
                </c:pt>
                <c:pt idx="80">
                  <c:v>53</c:v>
                </c:pt>
                <c:pt idx="81">
                  <c:v>63</c:v>
                </c:pt>
                <c:pt idx="82">
                  <c:v>65</c:v>
                </c:pt>
                <c:pt idx="83">
                  <c:v>69</c:v>
                </c:pt>
                <c:pt idx="84">
                  <c:v>59</c:v>
                </c:pt>
                <c:pt idx="85">
                  <c:v>54</c:v>
                </c:pt>
                <c:pt idx="86">
                  <c:v>58</c:v>
                </c:pt>
                <c:pt idx="87">
                  <c:v>57</c:v>
                </c:pt>
                <c:pt idx="88">
                  <c:v>53</c:v>
                </c:pt>
                <c:pt idx="89">
                  <c:v>42</c:v>
                </c:pt>
                <c:pt idx="90">
                  <c:v>42</c:v>
                </c:pt>
                <c:pt idx="91">
                  <c:v>42</c:v>
                </c:pt>
                <c:pt idx="92">
                  <c:v>41</c:v>
                </c:pt>
                <c:pt idx="93">
                  <c:v>39</c:v>
                </c:pt>
                <c:pt idx="94">
                  <c:v>38</c:v>
                </c:pt>
                <c:pt idx="95">
                  <c:v>37</c:v>
                </c:pt>
                <c:pt idx="96">
                  <c:v>37</c:v>
                </c:pt>
                <c:pt idx="97">
                  <c:v>33</c:v>
                </c:pt>
                <c:pt idx="98">
                  <c:v>28</c:v>
                </c:pt>
                <c:pt idx="99">
                  <c:v>30</c:v>
                </c:pt>
                <c:pt idx="100">
                  <c:v>30</c:v>
                </c:pt>
                <c:pt idx="101">
                  <c:v>28</c:v>
                </c:pt>
                <c:pt idx="102">
                  <c:v>29</c:v>
                </c:pt>
                <c:pt idx="103">
                  <c:v>27</c:v>
                </c:pt>
                <c:pt idx="104">
                  <c:v>24</c:v>
                </c:pt>
                <c:pt idx="105">
                  <c:v>24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25</c:v>
                </c:pt>
                <c:pt idx="110">
                  <c:v>23</c:v>
                </c:pt>
                <c:pt idx="111">
                  <c:v>23</c:v>
                </c:pt>
                <c:pt idx="112">
                  <c:v>25</c:v>
                </c:pt>
                <c:pt idx="113">
                  <c:v>22</c:v>
                </c:pt>
                <c:pt idx="114">
                  <c:v>22</c:v>
                </c:pt>
                <c:pt idx="115">
                  <c:v>23</c:v>
                </c:pt>
                <c:pt idx="116">
                  <c:v>21</c:v>
                </c:pt>
                <c:pt idx="117">
                  <c:v>20</c:v>
                </c:pt>
                <c:pt idx="118">
                  <c:v>22</c:v>
                </c:pt>
                <c:pt idx="119">
                  <c:v>23</c:v>
                </c:pt>
                <c:pt idx="120">
                  <c:v>22</c:v>
                </c:pt>
                <c:pt idx="121">
                  <c:v>28</c:v>
                </c:pt>
                <c:pt idx="122">
                  <c:v>27</c:v>
                </c:pt>
                <c:pt idx="123">
                  <c:v>26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21</c:v>
                </c:pt>
                <c:pt idx="128">
                  <c:v>18</c:v>
                </c:pt>
                <c:pt idx="129">
                  <c:v>18</c:v>
                </c:pt>
                <c:pt idx="130">
                  <c:v>19</c:v>
                </c:pt>
                <c:pt idx="131">
                  <c:v>18</c:v>
                </c:pt>
                <c:pt idx="132">
                  <c:v>18</c:v>
                </c:pt>
                <c:pt idx="133">
                  <c:v>16</c:v>
                </c:pt>
                <c:pt idx="134">
                  <c:v>15</c:v>
                </c:pt>
                <c:pt idx="135">
                  <c:v>15</c:v>
                </c:pt>
                <c:pt idx="136">
                  <c:v>16</c:v>
                </c:pt>
                <c:pt idx="137">
                  <c:v>16</c:v>
                </c:pt>
                <c:pt idx="138">
                  <c:v>13</c:v>
                </c:pt>
                <c:pt idx="139">
                  <c:v>13</c:v>
                </c:pt>
                <c:pt idx="140">
                  <c:v>12</c:v>
                </c:pt>
                <c:pt idx="141">
                  <c:v>12</c:v>
                </c:pt>
                <c:pt idx="142">
                  <c:v>12</c:v>
                </c:pt>
                <c:pt idx="143">
                  <c:v>12</c:v>
                </c:pt>
                <c:pt idx="144">
                  <c:v>11</c:v>
                </c:pt>
                <c:pt idx="145">
                  <c:v>11</c:v>
                </c:pt>
                <c:pt idx="146">
                  <c:v>12</c:v>
                </c:pt>
                <c:pt idx="147">
                  <c:v>10</c:v>
                </c:pt>
                <c:pt idx="148">
                  <c:v>11</c:v>
                </c:pt>
                <c:pt idx="149">
                  <c:v>11</c:v>
                </c:pt>
                <c:pt idx="150">
                  <c:v>11</c:v>
                </c:pt>
                <c:pt idx="1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3D-42B7-ADF4-9160C5393AA9}"/>
            </c:ext>
          </c:extLst>
        </c:ser>
        <c:ser>
          <c:idx val="2"/>
          <c:order val="2"/>
          <c:tx>
            <c:strRef>
              <c:f>'graph corona vs testing (12)'!$D$3</c:f>
              <c:strCache>
                <c:ptCount val="1"/>
                <c:pt idx="0">
                  <c:v>Covid 19: (Tamil Nadu)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 (12)'!$A$4:$A$155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(12)'!$D$4:$D$155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2</c:v>
                </c:pt>
                <c:pt idx="72">
                  <c:v>3</c:v>
                </c:pt>
                <c:pt idx="73">
                  <c:v>3</c:v>
                </c:pt>
                <c:pt idx="74">
                  <c:v>2</c:v>
                </c:pt>
                <c:pt idx="75">
                  <c:v>5</c:v>
                </c:pt>
                <c:pt idx="76">
                  <c:v>5</c:v>
                </c:pt>
                <c:pt idx="77">
                  <c:v>5</c:v>
                </c:pt>
                <c:pt idx="78">
                  <c:v>6</c:v>
                </c:pt>
                <c:pt idx="79">
                  <c:v>7</c:v>
                </c:pt>
                <c:pt idx="80">
                  <c:v>9</c:v>
                </c:pt>
                <c:pt idx="81">
                  <c:v>11</c:v>
                </c:pt>
                <c:pt idx="82">
                  <c:v>13</c:v>
                </c:pt>
                <c:pt idx="83">
                  <c:v>13</c:v>
                </c:pt>
                <c:pt idx="84">
                  <c:v>11</c:v>
                </c:pt>
                <c:pt idx="85">
                  <c:v>13</c:v>
                </c:pt>
                <c:pt idx="86">
                  <c:v>14</c:v>
                </c:pt>
                <c:pt idx="87">
                  <c:v>14</c:v>
                </c:pt>
                <c:pt idx="88">
                  <c:v>13</c:v>
                </c:pt>
                <c:pt idx="89">
                  <c:v>12</c:v>
                </c:pt>
                <c:pt idx="90">
                  <c:v>14</c:v>
                </c:pt>
                <c:pt idx="91">
                  <c:v>16</c:v>
                </c:pt>
                <c:pt idx="92">
                  <c:v>16</c:v>
                </c:pt>
                <c:pt idx="93">
                  <c:v>15</c:v>
                </c:pt>
                <c:pt idx="94">
                  <c:v>14</c:v>
                </c:pt>
                <c:pt idx="95">
                  <c:v>14</c:v>
                </c:pt>
                <c:pt idx="96">
                  <c:v>14</c:v>
                </c:pt>
                <c:pt idx="97">
                  <c:v>13</c:v>
                </c:pt>
                <c:pt idx="98">
                  <c:v>12</c:v>
                </c:pt>
                <c:pt idx="99">
                  <c:v>11</c:v>
                </c:pt>
                <c:pt idx="100">
                  <c:v>12</c:v>
                </c:pt>
                <c:pt idx="101">
                  <c:v>13</c:v>
                </c:pt>
                <c:pt idx="102">
                  <c:v>13</c:v>
                </c:pt>
                <c:pt idx="103">
                  <c:v>12</c:v>
                </c:pt>
                <c:pt idx="104">
                  <c:v>13</c:v>
                </c:pt>
                <c:pt idx="105">
                  <c:v>12</c:v>
                </c:pt>
                <c:pt idx="106">
                  <c:v>10</c:v>
                </c:pt>
                <c:pt idx="107">
                  <c:v>12</c:v>
                </c:pt>
                <c:pt idx="108">
                  <c:v>12</c:v>
                </c:pt>
                <c:pt idx="109">
                  <c:v>11</c:v>
                </c:pt>
                <c:pt idx="110">
                  <c:v>12</c:v>
                </c:pt>
                <c:pt idx="111">
                  <c:v>11</c:v>
                </c:pt>
                <c:pt idx="112">
                  <c:v>12</c:v>
                </c:pt>
                <c:pt idx="113">
                  <c:v>11</c:v>
                </c:pt>
                <c:pt idx="114">
                  <c:v>13</c:v>
                </c:pt>
                <c:pt idx="115">
                  <c:v>12</c:v>
                </c:pt>
                <c:pt idx="116">
                  <c:v>12</c:v>
                </c:pt>
                <c:pt idx="117">
                  <c:v>12</c:v>
                </c:pt>
                <c:pt idx="118">
                  <c:v>13</c:v>
                </c:pt>
                <c:pt idx="119">
                  <c:v>13</c:v>
                </c:pt>
                <c:pt idx="120">
                  <c:v>12</c:v>
                </c:pt>
                <c:pt idx="121">
                  <c:v>14</c:v>
                </c:pt>
                <c:pt idx="122">
                  <c:v>14</c:v>
                </c:pt>
                <c:pt idx="123">
                  <c:v>15</c:v>
                </c:pt>
                <c:pt idx="124">
                  <c:v>15</c:v>
                </c:pt>
                <c:pt idx="125">
                  <c:v>14</c:v>
                </c:pt>
                <c:pt idx="126">
                  <c:v>14</c:v>
                </c:pt>
                <c:pt idx="127">
                  <c:v>11</c:v>
                </c:pt>
                <c:pt idx="128">
                  <c:v>9</c:v>
                </c:pt>
                <c:pt idx="129">
                  <c:v>11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9</c:v>
                </c:pt>
                <c:pt idx="134">
                  <c:v>8</c:v>
                </c:pt>
                <c:pt idx="135">
                  <c:v>8</c:v>
                </c:pt>
                <c:pt idx="136">
                  <c:v>9</c:v>
                </c:pt>
                <c:pt idx="137">
                  <c:v>8</c:v>
                </c:pt>
                <c:pt idx="138">
                  <c:v>8</c:v>
                </c:pt>
                <c:pt idx="139">
                  <c:v>7</c:v>
                </c:pt>
                <c:pt idx="140">
                  <c:v>7</c:v>
                </c:pt>
                <c:pt idx="141">
                  <c:v>7</c:v>
                </c:pt>
                <c:pt idx="142">
                  <c:v>6</c:v>
                </c:pt>
                <c:pt idx="143">
                  <c:v>6</c:v>
                </c:pt>
                <c:pt idx="144">
                  <c:v>7</c:v>
                </c:pt>
                <c:pt idx="145">
                  <c:v>7</c:v>
                </c:pt>
                <c:pt idx="146">
                  <c:v>6</c:v>
                </c:pt>
                <c:pt idx="147">
                  <c:v>6</c:v>
                </c:pt>
                <c:pt idx="148">
                  <c:v>7</c:v>
                </c:pt>
                <c:pt idx="149">
                  <c:v>6</c:v>
                </c:pt>
                <c:pt idx="150">
                  <c:v>6</c:v>
                </c:pt>
                <c:pt idx="1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3D-42B7-ADF4-9160C5393AA9}"/>
            </c:ext>
          </c:extLst>
        </c:ser>
        <c:ser>
          <c:idx val="3"/>
          <c:order val="3"/>
          <c:tx>
            <c:strRef>
              <c:f>'graph corona vs testing (12)'!$E$3</c:f>
              <c:strCache>
                <c:ptCount val="1"/>
                <c:pt idx="0">
                  <c:v>Covid: (Tamil Nadu)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 corona vs testing (12)'!$A$4:$A$155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corona vs testing (12)'!$E$4:$E$155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2</c:v>
                </c:pt>
                <c:pt idx="70">
                  <c:v>3</c:v>
                </c:pt>
                <c:pt idx="71">
                  <c:v>3</c:v>
                </c:pt>
                <c:pt idx="72">
                  <c:v>4</c:v>
                </c:pt>
                <c:pt idx="73">
                  <c:v>4</c:v>
                </c:pt>
                <c:pt idx="74">
                  <c:v>3</c:v>
                </c:pt>
                <c:pt idx="75">
                  <c:v>7</c:v>
                </c:pt>
                <c:pt idx="76">
                  <c:v>7</c:v>
                </c:pt>
                <c:pt idx="77">
                  <c:v>8</c:v>
                </c:pt>
                <c:pt idx="78">
                  <c:v>8</c:v>
                </c:pt>
                <c:pt idx="79">
                  <c:v>10</c:v>
                </c:pt>
                <c:pt idx="80">
                  <c:v>13</c:v>
                </c:pt>
                <c:pt idx="81">
                  <c:v>16</c:v>
                </c:pt>
                <c:pt idx="82">
                  <c:v>20</c:v>
                </c:pt>
                <c:pt idx="83">
                  <c:v>20</c:v>
                </c:pt>
                <c:pt idx="84">
                  <c:v>17</c:v>
                </c:pt>
                <c:pt idx="85">
                  <c:v>19</c:v>
                </c:pt>
                <c:pt idx="86">
                  <c:v>20</c:v>
                </c:pt>
                <c:pt idx="87">
                  <c:v>20</c:v>
                </c:pt>
                <c:pt idx="88">
                  <c:v>19</c:v>
                </c:pt>
                <c:pt idx="89">
                  <c:v>17</c:v>
                </c:pt>
                <c:pt idx="90">
                  <c:v>20</c:v>
                </c:pt>
                <c:pt idx="91">
                  <c:v>21</c:v>
                </c:pt>
                <c:pt idx="92">
                  <c:v>22</c:v>
                </c:pt>
                <c:pt idx="93">
                  <c:v>21</c:v>
                </c:pt>
                <c:pt idx="94">
                  <c:v>20</c:v>
                </c:pt>
                <c:pt idx="95">
                  <c:v>18</c:v>
                </c:pt>
                <c:pt idx="96">
                  <c:v>19</c:v>
                </c:pt>
                <c:pt idx="97">
                  <c:v>18</c:v>
                </c:pt>
                <c:pt idx="98">
                  <c:v>17</c:v>
                </c:pt>
                <c:pt idx="99">
                  <c:v>16</c:v>
                </c:pt>
                <c:pt idx="100">
                  <c:v>18</c:v>
                </c:pt>
                <c:pt idx="101">
                  <c:v>17</c:v>
                </c:pt>
                <c:pt idx="102">
                  <c:v>20</c:v>
                </c:pt>
                <c:pt idx="103">
                  <c:v>18</c:v>
                </c:pt>
                <c:pt idx="104">
                  <c:v>18</c:v>
                </c:pt>
                <c:pt idx="105">
                  <c:v>18</c:v>
                </c:pt>
                <c:pt idx="106">
                  <c:v>16</c:v>
                </c:pt>
                <c:pt idx="107">
                  <c:v>17</c:v>
                </c:pt>
                <c:pt idx="108">
                  <c:v>16</c:v>
                </c:pt>
                <c:pt idx="109">
                  <c:v>16</c:v>
                </c:pt>
                <c:pt idx="110">
                  <c:v>17</c:v>
                </c:pt>
                <c:pt idx="111">
                  <c:v>16</c:v>
                </c:pt>
                <c:pt idx="112">
                  <c:v>17</c:v>
                </c:pt>
                <c:pt idx="113">
                  <c:v>16</c:v>
                </c:pt>
                <c:pt idx="114">
                  <c:v>19</c:v>
                </c:pt>
                <c:pt idx="115">
                  <c:v>17</c:v>
                </c:pt>
                <c:pt idx="116">
                  <c:v>18</c:v>
                </c:pt>
                <c:pt idx="117">
                  <c:v>18</c:v>
                </c:pt>
                <c:pt idx="118">
                  <c:v>18</c:v>
                </c:pt>
                <c:pt idx="119">
                  <c:v>19</c:v>
                </c:pt>
                <c:pt idx="120">
                  <c:v>18</c:v>
                </c:pt>
                <c:pt idx="121">
                  <c:v>21</c:v>
                </c:pt>
                <c:pt idx="122">
                  <c:v>22</c:v>
                </c:pt>
                <c:pt idx="123">
                  <c:v>22</c:v>
                </c:pt>
                <c:pt idx="124">
                  <c:v>21</c:v>
                </c:pt>
                <c:pt idx="125">
                  <c:v>21</c:v>
                </c:pt>
                <c:pt idx="126">
                  <c:v>21</c:v>
                </c:pt>
                <c:pt idx="127">
                  <c:v>16</c:v>
                </c:pt>
                <c:pt idx="128">
                  <c:v>15</c:v>
                </c:pt>
                <c:pt idx="129">
                  <c:v>16</c:v>
                </c:pt>
                <c:pt idx="130">
                  <c:v>14</c:v>
                </c:pt>
                <c:pt idx="131">
                  <c:v>15</c:v>
                </c:pt>
                <c:pt idx="132">
                  <c:v>13</c:v>
                </c:pt>
                <c:pt idx="133">
                  <c:v>13</c:v>
                </c:pt>
                <c:pt idx="134">
                  <c:v>12</c:v>
                </c:pt>
                <c:pt idx="135">
                  <c:v>12</c:v>
                </c:pt>
                <c:pt idx="136">
                  <c:v>13</c:v>
                </c:pt>
                <c:pt idx="137">
                  <c:v>13</c:v>
                </c:pt>
                <c:pt idx="138">
                  <c:v>13</c:v>
                </c:pt>
                <c:pt idx="139">
                  <c:v>11</c:v>
                </c:pt>
                <c:pt idx="140">
                  <c:v>11</c:v>
                </c:pt>
                <c:pt idx="141">
                  <c:v>11</c:v>
                </c:pt>
                <c:pt idx="142">
                  <c:v>10</c:v>
                </c:pt>
                <c:pt idx="143">
                  <c:v>10</c:v>
                </c:pt>
                <c:pt idx="144">
                  <c:v>11</c:v>
                </c:pt>
                <c:pt idx="145">
                  <c:v>11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9</c:v>
                </c:pt>
                <c:pt idx="15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3D-42B7-ADF4-9160C5393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848768"/>
        <c:axId val="100850304"/>
      </c:lineChart>
      <c:dateAx>
        <c:axId val="10084876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50304"/>
        <c:crosses val="autoZero"/>
        <c:auto val="1"/>
        <c:lblOffset val="100"/>
        <c:baseTimeUnit val="days"/>
      </c:dateAx>
      <c:valAx>
        <c:axId val="10085030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48768"/>
        <c:crosses val="autoZero"/>
        <c:crossBetween val="between"/>
      </c:valAx>
      <c:valAx>
        <c:axId val="1005326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4144"/>
        <c:crosses val="max"/>
        <c:crossBetween val="between"/>
      </c:valAx>
      <c:dateAx>
        <c:axId val="10053414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0053260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- 2020-06-05T1010'!$M$8</c:f>
              <c:strCache>
                <c:ptCount val="1"/>
                <c:pt idx="0">
                  <c:v>Khansi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- 2020-06-05T1010'!$M$9:$M$23</c:f>
              <c:numCache>
                <c:formatCode>General</c:formatCode>
                <c:ptCount val="15"/>
                <c:pt idx="0">
                  <c:v>-0.1758213186191038</c:v>
                </c:pt>
                <c:pt idx="1">
                  <c:v>-0.19409403217242127</c:v>
                </c:pt>
                <c:pt idx="2">
                  <c:v>-0.17660604341843769</c:v>
                </c:pt>
                <c:pt idx="3">
                  <c:v>-0.19527782660130324</c:v>
                </c:pt>
                <c:pt idx="4">
                  <c:v>-0.15476041193915899</c:v>
                </c:pt>
                <c:pt idx="5">
                  <c:v>-0.13134453860449075</c:v>
                </c:pt>
                <c:pt idx="6">
                  <c:v>-8.2714342857489367E-2</c:v>
                </c:pt>
                <c:pt idx="7">
                  <c:v>-5.7327100116186226E-2</c:v>
                </c:pt>
                <c:pt idx="8">
                  <c:v>-0.11916425482695646</c:v>
                </c:pt>
                <c:pt idx="9">
                  <c:v>-8.8585807328937324E-2</c:v>
                </c:pt>
                <c:pt idx="10">
                  <c:v>-6.087507847970533E-2</c:v>
                </c:pt>
                <c:pt idx="11">
                  <c:v>-0.10417764304470729</c:v>
                </c:pt>
                <c:pt idx="12">
                  <c:v>-6.0868855431741982E-2</c:v>
                </c:pt>
                <c:pt idx="13">
                  <c:v>-5.9359946111416553E-2</c:v>
                </c:pt>
                <c:pt idx="14">
                  <c:v>-5.8192973336814995E-2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1-4D11-B9BF-395BD8CE8F93}"/>
            </c:ext>
          </c:extLst>
        </c:ser>
        <c:ser>
          <c:idx val="1"/>
          <c:order val="1"/>
          <c:tx>
            <c:strRef>
              <c:f>'multiTimeline - 2020-06-05T1010'!$N$8</c:f>
              <c:strCache>
                <c:ptCount val="1"/>
                <c:pt idx="0">
                  <c:v>Bukhar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- 2020-06-05T1010'!$N$9:$N$23</c:f>
              <c:numCache>
                <c:formatCode>General</c:formatCode>
                <c:ptCount val="15"/>
                <c:pt idx="0">
                  <c:v>0.34673450006271844</c:v>
                </c:pt>
                <c:pt idx="1">
                  <c:v>0.33587115368285142</c:v>
                </c:pt>
                <c:pt idx="2">
                  <c:v>0.30028142365009508</c:v>
                </c:pt>
                <c:pt idx="3">
                  <c:v>0.26706800878252296</c:v>
                </c:pt>
                <c:pt idx="4">
                  <c:v>0.22638133486212619</c:v>
                </c:pt>
                <c:pt idx="5">
                  <c:v>0.24167180900767782</c:v>
                </c:pt>
                <c:pt idx="6">
                  <c:v>0.24027036851942934</c:v>
                </c:pt>
                <c:pt idx="7">
                  <c:v>0.16527838290827843</c:v>
                </c:pt>
                <c:pt idx="8">
                  <c:v>0.17527495022406012</c:v>
                </c:pt>
                <c:pt idx="9">
                  <c:v>0.13990605463352923</c:v>
                </c:pt>
                <c:pt idx="10">
                  <c:v>0.16057819236263704</c:v>
                </c:pt>
                <c:pt idx="11">
                  <c:v>0.14607638079814589</c:v>
                </c:pt>
                <c:pt idx="12">
                  <c:v>0.11025301628607785</c:v>
                </c:pt>
                <c:pt idx="13">
                  <c:v>0.14890271855785828</c:v>
                </c:pt>
                <c:pt idx="14">
                  <c:v>0.14452164271856058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F1-4D11-B9BF-395BD8CE8F93}"/>
            </c:ext>
          </c:extLst>
        </c:ser>
        <c:ser>
          <c:idx val="2"/>
          <c:order val="2"/>
          <c:tx>
            <c:strRef>
              <c:f>'multiTimeline - 2020-06-05T1010'!$O$8</c:f>
              <c:strCache>
                <c:ptCount val="1"/>
                <c:pt idx="0">
                  <c:v>Sardi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- 2020-06-05T1010'!$O$9:$O$23</c:f>
              <c:numCache>
                <c:formatCode>General</c:formatCode>
                <c:ptCount val="15"/>
                <c:pt idx="0">
                  <c:v>-0.226438935152111</c:v>
                </c:pt>
                <c:pt idx="1">
                  <c:v>-0.25259128729012587</c:v>
                </c:pt>
                <c:pt idx="2">
                  <c:v>-0.31283492057233797</c:v>
                </c:pt>
                <c:pt idx="3">
                  <c:v>-0.32693422209100031</c:v>
                </c:pt>
                <c:pt idx="4">
                  <c:v>-0.30310246264103985</c:v>
                </c:pt>
                <c:pt idx="5">
                  <c:v>-0.27666042229185933</c:v>
                </c:pt>
                <c:pt idx="6">
                  <c:v>-0.27234097497402837</c:v>
                </c:pt>
                <c:pt idx="7">
                  <c:v>-0.28659057512580954</c:v>
                </c:pt>
                <c:pt idx="8">
                  <c:v>-0.30428769397391831</c:v>
                </c:pt>
                <c:pt idx="9">
                  <c:v>-0.28425328687324253</c:v>
                </c:pt>
                <c:pt idx="10">
                  <c:v>-0.29699140399295382</c:v>
                </c:pt>
                <c:pt idx="11">
                  <c:v>-0.30774236656505988</c:v>
                </c:pt>
                <c:pt idx="12">
                  <c:v>-0.30084271227920539</c:v>
                </c:pt>
                <c:pt idx="13">
                  <c:v>-0.28862340396343134</c:v>
                </c:pt>
                <c:pt idx="14">
                  <c:v>-0.3013395513076409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F1-4D11-B9BF-395BD8CE8F93}"/>
            </c:ext>
          </c:extLst>
        </c:ser>
        <c:ser>
          <c:idx val="3"/>
          <c:order val="3"/>
          <c:tx>
            <c:strRef>
              <c:f>'multiTimeline - 2020-06-05T1010'!$P$8</c:f>
              <c:strCache>
                <c:ptCount val="1"/>
                <c:pt idx="0">
                  <c:v>Sans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- 2020-06-05T1010'!$P$9:$P$23</c:f>
              <c:numCache>
                <c:formatCode>General</c:formatCode>
                <c:ptCount val="15"/>
                <c:pt idx="0">
                  <c:v>0.17134904402504844</c:v>
                </c:pt>
                <c:pt idx="1">
                  <c:v>0.1808591776632065</c:v>
                </c:pt>
                <c:pt idx="2">
                  <c:v>0.218613350098015</c:v>
                </c:pt>
                <c:pt idx="3">
                  <c:v>0.23852991095885706</c:v>
                </c:pt>
                <c:pt idx="4">
                  <c:v>0.2934075811534711</c:v>
                </c:pt>
                <c:pt idx="5">
                  <c:v>0.19252090477798425</c:v>
                </c:pt>
                <c:pt idx="6">
                  <c:v>0.20993303525639262</c:v>
                </c:pt>
                <c:pt idx="7">
                  <c:v>0.18546966446539423</c:v>
                </c:pt>
                <c:pt idx="8">
                  <c:v>0.17722160767711223</c:v>
                </c:pt>
                <c:pt idx="9">
                  <c:v>0.14279057981356566</c:v>
                </c:pt>
                <c:pt idx="10">
                  <c:v>0.20964783245822949</c:v>
                </c:pt>
                <c:pt idx="11">
                  <c:v>0.17489905525824795</c:v>
                </c:pt>
                <c:pt idx="12">
                  <c:v>0.11619076242950921</c:v>
                </c:pt>
                <c:pt idx="13">
                  <c:v>8.8221285702357669E-2</c:v>
                </c:pt>
                <c:pt idx="14">
                  <c:v>0.10481976664500073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F1-4D11-B9BF-395BD8CE8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1004144"/>
        <c:axId val="510996928"/>
      </c:lineChart>
      <c:catAx>
        <c:axId val="5110041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96928"/>
        <c:crosses val="autoZero"/>
        <c:auto val="1"/>
        <c:lblAlgn val="ctr"/>
        <c:lblOffset val="100"/>
        <c:noMultiLvlLbl val="0"/>
      </c:catAx>
      <c:valAx>
        <c:axId val="51099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00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- 2020-06-05T1010'!$S$8</c:f>
              <c:strCache>
                <c:ptCount val="1"/>
                <c:pt idx="0">
                  <c:v>Khansi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- 2020-06-05T1010'!$S$9:$S$23</c:f>
              <c:numCache>
                <c:formatCode>General</c:formatCode>
                <c:ptCount val="15"/>
                <c:pt idx="0">
                  <c:v>-0.18338202140582266</c:v>
                </c:pt>
                <c:pt idx="1">
                  <c:v>-9.1005228032682378E-2</c:v>
                </c:pt>
                <c:pt idx="2">
                  <c:v>-0.18893800024539575</c:v>
                </c:pt>
                <c:pt idx="3">
                  <c:v>-4.0350153483565764E-2</c:v>
                </c:pt>
                <c:pt idx="4">
                  <c:v>-0.14757389122666181</c:v>
                </c:pt>
                <c:pt idx="5">
                  <c:v>-0.10302203140892957</c:v>
                </c:pt>
                <c:pt idx="6">
                  <c:v>-5.4067727334762193E-2</c:v>
                </c:pt>
                <c:pt idx="7">
                  <c:v>-8.8723804017142388E-2</c:v>
                </c:pt>
                <c:pt idx="8">
                  <c:v>-9.3588217087769238E-2</c:v>
                </c:pt>
                <c:pt idx="9">
                  <c:v>-6.2338906106662227E-2</c:v>
                </c:pt>
                <c:pt idx="10">
                  <c:v>-7.6515518714793909E-2</c:v>
                </c:pt>
                <c:pt idx="11">
                  <c:v>-6.7755753451078315E-2</c:v>
                </c:pt>
                <c:pt idx="12">
                  <c:v>-6.6812414865577777E-2</c:v>
                </c:pt>
                <c:pt idx="13">
                  <c:v>7.2317579741745959E-4</c:v>
                </c:pt>
                <c:pt idx="14">
                  <c:v>-4.4464390631182668E-2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B5-46BA-8818-687DC8E328B6}"/>
            </c:ext>
          </c:extLst>
        </c:ser>
        <c:ser>
          <c:idx val="1"/>
          <c:order val="1"/>
          <c:tx>
            <c:strRef>
              <c:f>'multiTimeline - 2020-06-05T1010'!$T$8</c:f>
              <c:strCache>
                <c:ptCount val="1"/>
                <c:pt idx="0">
                  <c:v>Bukhar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- 2020-06-05T1010'!$T$9:$T$23</c:f>
              <c:numCache>
                <c:formatCode>General</c:formatCode>
                <c:ptCount val="15"/>
                <c:pt idx="0">
                  <c:v>0.21164504168035714</c:v>
                </c:pt>
                <c:pt idx="1">
                  <c:v>0.29867641543492374</c:v>
                </c:pt>
                <c:pt idx="2">
                  <c:v>0.22357753956281326</c:v>
                </c:pt>
                <c:pt idx="3">
                  <c:v>0.15658806234426897</c:v>
                </c:pt>
                <c:pt idx="4">
                  <c:v>0.27191454383444191</c:v>
                </c:pt>
                <c:pt idx="5">
                  <c:v>0.20851629060726642</c:v>
                </c:pt>
                <c:pt idx="6">
                  <c:v>0.32462080722926712</c:v>
                </c:pt>
                <c:pt idx="7">
                  <c:v>0.20685238761451802</c:v>
                </c:pt>
                <c:pt idx="8">
                  <c:v>0.12770962634019842</c:v>
                </c:pt>
                <c:pt idx="9">
                  <c:v>0.21750902487200291</c:v>
                </c:pt>
                <c:pt idx="10">
                  <c:v>0.2030311720002784</c:v>
                </c:pt>
                <c:pt idx="11">
                  <c:v>0.18321356593971289</c:v>
                </c:pt>
                <c:pt idx="12">
                  <c:v>0.15968154013909802</c:v>
                </c:pt>
                <c:pt idx="13">
                  <c:v>0.19272862560539822</c:v>
                </c:pt>
                <c:pt idx="14">
                  <c:v>0.19874251908362148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B5-46BA-8818-687DC8E328B6}"/>
            </c:ext>
          </c:extLst>
        </c:ser>
        <c:ser>
          <c:idx val="2"/>
          <c:order val="2"/>
          <c:tx>
            <c:strRef>
              <c:f>'multiTimeline - 2020-06-05T1010'!$U$8</c:f>
              <c:strCache>
                <c:ptCount val="1"/>
                <c:pt idx="0">
                  <c:v>Sardi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- 2020-06-05T1010'!$U$9:$U$23</c:f>
              <c:numCache>
                <c:formatCode>General</c:formatCode>
                <c:ptCount val="15"/>
                <c:pt idx="0">
                  <c:v>-0.3016901133785812</c:v>
                </c:pt>
                <c:pt idx="1">
                  <c:v>-0.30201900495785022</c:v>
                </c:pt>
                <c:pt idx="2">
                  <c:v>-0.34175213612071575</c:v>
                </c:pt>
                <c:pt idx="3">
                  <c:v>-0.29070280705911833</c:v>
                </c:pt>
                <c:pt idx="4">
                  <c:v>-0.31126566580151899</c:v>
                </c:pt>
                <c:pt idx="5">
                  <c:v>-0.24609365235054126</c:v>
                </c:pt>
                <c:pt idx="6">
                  <c:v>-0.32627089649058888</c:v>
                </c:pt>
                <c:pt idx="7">
                  <c:v>-0.35102343880962883</c:v>
                </c:pt>
                <c:pt idx="8">
                  <c:v>-0.2928139176208831</c:v>
                </c:pt>
                <c:pt idx="9">
                  <c:v>-0.28227684228307337</c:v>
                </c:pt>
                <c:pt idx="10">
                  <c:v>-0.29707365322746421</c:v>
                </c:pt>
                <c:pt idx="11">
                  <c:v>-0.33580237753516207</c:v>
                </c:pt>
                <c:pt idx="12">
                  <c:v>-0.34979060875169998</c:v>
                </c:pt>
                <c:pt idx="13">
                  <c:v>-0.26178723745864341</c:v>
                </c:pt>
                <c:pt idx="14">
                  <c:v>-0.32060722301074662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B5-46BA-8818-687DC8E328B6}"/>
            </c:ext>
          </c:extLst>
        </c:ser>
        <c:ser>
          <c:idx val="3"/>
          <c:order val="3"/>
          <c:tx>
            <c:strRef>
              <c:f>'multiTimeline - 2020-06-05T1010'!$V$8</c:f>
              <c:strCache>
                <c:ptCount val="1"/>
                <c:pt idx="0">
                  <c:v>Sans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- 2020-06-05T1010'!$V$9:$V$23</c:f>
              <c:numCache>
                <c:formatCode>General</c:formatCode>
                <c:ptCount val="15"/>
                <c:pt idx="0">
                  <c:v>0.18897693095098878</c:v>
                </c:pt>
                <c:pt idx="1">
                  <c:v>0.18373265519664184</c:v>
                </c:pt>
                <c:pt idx="2">
                  <c:v>0.18009789034127779</c:v>
                </c:pt>
                <c:pt idx="3">
                  <c:v>0.23984825269526999</c:v>
                </c:pt>
                <c:pt idx="4">
                  <c:v>0.21856699486082257</c:v>
                </c:pt>
                <c:pt idx="5">
                  <c:v>0.21716137902409724</c:v>
                </c:pt>
                <c:pt idx="6">
                  <c:v>0.14393687042473149</c:v>
                </c:pt>
                <c:pt idx="7">
                  <c:v>0.24683141385331656</c:v>
                </c:pt>
                <c:pt idx="8">
                  <c:v>0.12000160405306584</c:v>
                </c:pt>
                <c:pt idx="9">
                  <c:v>0.12736675147919949</c:v>
                </c:pt>
                <c:pt idx="10">
                  <c:v>0.12946710142225917</c:v>
                </c:pt>
                <c:pt idx="11">
                  <c:v>0.20489970397581661</c:v>
                </c:pt>
                <c:pt idx="12">
                  <c:v>0.10541751358437125</c:v>
                </c:pt>
                <c:pt idx="13">
                  <c:v>7.4298943026157457E-2</c:v>
                </c:pt>
                <c:pt idx="14">
                  <c:v>0.12318146607919958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B5-46BA-8818-687DC8E32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0962816"/>
        <c:axId val="510959864"/>
      </c:lineChart>
      <c:catAx>
        <c:axId val="5109628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59864"/>
        <c:crosses val="autoZero"/>
        <c:auto val="1"/>
        <c:lblAlgn val="ctr"/>
        <c:lblOffset val="100"/>
        <c:noMultiLvlLbl val="0"/>
      </c:catAx>
      <c:valAx>
        <c:axId val="510959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962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7055511811023621"/>
          <c:y val="0.92187445319335082"/>
          <c:w val="0.60333398950131234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- 2020-06-05T1008'!$M$11</c:f>
              <c:strCache>
                <c:ptCount val="1"/>
                <c:pt idx="0">
                  <c:v>Khansi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- 2020-06-05T1008'!$M$12:$M$26</c:f>
              <c:numCache>
                <c:formatCode>General</c:formatCode>
                <c:ptCount val="15"/>
                <c:pt idx="0">
                  <c:v>-0.18623300736011783</c:v>
                </c:pt>
                <c:pt idx="1">
                  <c:v>-0.19756988517914045</c:v>
                </c:pt>
                <c:pt idx="2">
                  <c:v>-0.18232934392025973</c:v>
                </c:pt>
                <c:pt idx="3">
                  <c:v>-0.13148695506600688</c:v>
                </c:pt>
                <c:pt idx="4">
                  <c:v>-0.18702251849840426</c:v>
                </c:pt>
                <c:pt idx="5">
                  <c:v>-0.1874683672678305</c:v>
                </c:pt>
                <c:pt idx="6">
                  <c:v>-0.14719775666127663</c:v>
                </c:pt>
                <c:pt idx="7">
                  <c:v>-0.17937621724646075</c:v>
                </c:pt>
                <c:pt idx="8">
                  <c:v>-0.18790449719174654</c:v>
                </c:pt>
                <c:pt idx="9">
                  <c:v>-0.14483642771191163</c:v>
                </c:pt>
                <c:pt idx="10">
                  <c:v>-0.15869993029618509</c:v>
                </c:pt>
                <c:pt idx="11">
                  <c:v>-0.11887845109669237</c:v>
                </c:pt>
                <c:pt idx="12">
                  <c:v>-6.9511156724568229E-2</c:v>
                </c:pt>
                <c:pt idx="13">
                  <c:v>-4.546840306897218E-2</c:v>
                </c:pt>
                <c:pt idx="14">
                  <c:v>-4.8247152086856267E-2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4D-47B8-A061-F08D18383694}"/>
            </c:ext>
          </c:extLst>
        </c:ser>
        <c:ser>
          <c:idx val="1"/>
          <c:order val="1"/>
          <c:tx>
            <c:strRef>
              <c:f>'multiTimeline - 2020-06-05T1008'!$N$11</c:f>
              <c:strCache>
                <c:ptCount val="1"/>
                <c:pt idx="0">
                  <c:v>Bukhar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- 2020-06-05T1008'!$N$12:$N$26</c:f>
              <c:numCache>
                <c:formatCode>General</c:formatCode>
                <c:ptCount val="15"/>
                <c:pt idx="0">
                  <c:v>-8.5120763501483732E-2</c:v>
                </c:pt>
                <c:pt idx="1">
                  <c:v>-2.3100864855029761E-2</c:v>
                </c:pt>
                <c:pt idx="2">
                  <c:v>-1.5836873003787336E-2</c:v>
                </c:pt>
                <c:pt idx="3">
                  <c:v>-1.2897088016014902E-2</c:v>
                </c:pt>
                <c:pt idx="4">
                  <c:v>3.8497752528458593E-2</c:v>
                </c:pt>
                <c:pt idx="5">
                  <c:v>7.8958442706577953E-2</c:v>
                </c:pt>
                <c:pt idx="6">
                  <c:v>-2.8796151149813615E-2</c:v>
                </c:pt>
                <c:pt idx="7">
                  <c:v>2.0347089921468352E-2</c:v>
                </c:pt>
                <c:pt idx="8">
                  <c:v>3.2403851766869878E-2</c:v>
                </c:pt>
                <c:pt idx="9">
                  <c:v>4.0449778650641081E-2</c:v>
                </c:pt>
                <c:pt idx="10">
                  <c:v>0.11369193436271489</c:v>
                </c:pt>
                <c:pt idx="11">
                  <c:v>7.0150520373949407E-2</c:v>
                </c:pt>
                <c:pt idx="12">
                  <c:v>9.8578740507335491E-2</c:v>
                </c:pt>
                <c:pt idx="13">
                  <c:v>9.5246666770555474E-2</c:v>
                </c:pt>
                <c:pt idx="14">
                  <c:v>8.9427419824162926E-2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4D-47B8-A061-F08D18383694}"/>
            </c:ext>
          </c:extLst>
        </c:ser>
        <c:ser>
          <c:idx val="2"/>
          <c:order val="2"/>
          <c:tx>
            <c:strRef>
              <c:f>'multiTimeline - 2020-06-05T1008'!$O$11</c:f>
              <c:strCache>
                <c:ptCount val="1"/>
                <c:pt idx="0">
                  <c:v>Sardi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- 2020-06-05T1008'!$O$12:$O$26</c:f>
              <c:numCache>
                <c:formatCode>General</c:formatCode>
                <c:ptCount val="15"/>
                <c:pt idx="0">
                  <c:v>-0.17251880679720513</c:v>
                </c:pt>
                <c:pt idx="1">
                  <c:v>-0.23127066132682778</c:v>
                </c:pt>
                <c:pt idx="2">
                  <c:v>-0.20195515826046109</c:v>
                </c:pt>
                <c:pt idx="3">
                  <c:v>-0.26422584025027873</c:v>
                </c:pt>
                <c:pt idx="4">
                  <c:v>-0.18923882091683647</c:v>
                </c:pt>
                <c:pt idx="5">
                  <c:v>-0.25337664687282113</c:v>
                </c:pt>
                <c:pt idx="6">
                  <c:v>-0.18711819478260974</c:v>
                </c:pt>
                <c:pt idx="7">
                  <c:v>-0.20676998970283411</c:v>
                </c:pt>
                <c:pt idx="8">
                  <c:v>-0.21483450668065407</c:v>
                </c:pt>
                <c:pt idx="9">
                  <c:v>-0.17641821543115402</c:v>
                </c:pt>
                <c:pt idx="10">
                  <c:v>-0.17135151188289435</c:v>
                </c:pt>
                <c:pt idx="11">
                  <c:v>-0.16135426505593572</c:v>
                </c:pt>
                <c:pt idx="12">
                  <c:v>-0.16705376146641224</c:v>
                </c:pt>
                <c:pt idx="13">
                  <c:v>-0.15586482729771231</c:v>
                </c:pt>
                <c:pt idx="14">
                  <c:v>-0.13543261056905628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4D-47B8-A061-F08D18383694}"/>
            </c:ext>
          </c:extLst>
        </c:ser>
        <c:ser>
          <c:idx val="3"/>
          <c:order val="3"/>
          <c:tx>
            <c:strRef>
              <c:f>'multiTimeline - 2020-06-05T1008'!$P$11</c:f>
              <c:strCache>
                <c:ptCount val="1"/>
                <c:pt idx="0">
                  <c:v>Sans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- 2020-06-05T1008'!$P$12:$P$26</c:f>
              <c:numCache>
                <c:formatCode>General</c:formatCode>
                <c:ptCount val="15"/>
                <c:pt idx="0">
                  <c:v>-4.4225603258999442E-2</c:v>
                </c:pt>
                <c:pt idx="1">
                  <c:v>2.9242309828846142E-2</c:v>
                </c:pt>
                <c:pt idx="2">
                  <c:v>6.2601672347782328E-2</c:v>
                </c:pt>
                <c:pt idx="3">
                  <c:v>7.4473475158065933E-2</c:v>
                </c:pt>
                <c:pt idx="4">
                  <c:v>2.9510605012047404E-2</c:v>
                </c:pt>
                <c:pt idx="5">
                  <c:v>3.1249652912390697E-2</c:v>
                </c:pt>
                <c:pt idx="6">
                  <c:v>2.5712650985594564E-2</c:v>
                </c:pt>
                <c:pt idx="7">
                  <c:v>2.54024563987378E-2</c:v>
                </c:pt>
                <c:pt idx="8">
                  <c:v>-5.1932311890080324E-2</c:v>
                </c:pt>
                <c:pt idx="9">
                  <c:v>1.0062223720226885E-2</c:v>
                </c:pt>
                <c:pt idx="10">
                  <c:v>1.0089159676372719E-2</c:v>
                </c:pt>
                <c:pt idx="11">
                  <c:v>-5.136617011294608E-3</c:v>
                </c:pt>
                <c:pt idx="12">
                  <c:v>-3.1490724112312449E-2</c:v>
                </c:pt>
                <c:pt idx="13">
                  <c:v>-2.1554063104783146E-2</c:v>
                </c:pt>
                <c:pt idx="14">
                  <c:v>1.4777020698720429E-2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74D-47B8-A061-F08D18383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7805896"/>
        <c:axId val="507808848"/>
      </c:lineChart>
      <c:catAx>
        <c:axId val="5078058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808848"/>
        <c:crosses val="autoZero"/>
        <c:auto val="1"/>
        <c:lblAlgn val="ctr"/>
        <c:lblOffset val="100"/>
        <c:noMultiLvlLbl val="0"/>
      </c:catAx>
      <c:valAx>
        <c:axId val="50780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7805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- 2020-06-05T1008'!$S$11</c:f>
              <c:strCache>
                <c:ptCount val="1"/>
                <c:pt idx="0">
                  <c:v>Khansi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- 2020-06-05T1008'!$S$12:$S$26</c:f>
              <c:numCache>
                <c:formatCode>General</c:formatCode>
                <c:ptCount val="15"/>
                <c:pt idx="0">
                  <c:v>-0.18575600527880071</c:v>
                </c:pt>
                <c:pt idx="1">
                  <c:v>-0.18438227282096251</c:v>
                </c:pt>
                <c:pt idx="2">
                  <c:v>-0.18746847399660257</c:v>
                </c:pt>
                <c:pt idx="3">
                  <c:v>-0.11066790283130581</c:v>
                </c:pt>
                <c:pt idx="4">
                  <c:v>-0.13743048277548081</c:v>
                </c:pt>
                <c:pt idx="5">
                  <c:v>-0.16293012323869704</c:v>
                </c:pt>
                <c:pt idx="6">
                  <c:v>-8.9133690660104153E-2</c:v>
                </c:pt>
                <c:pt idx="7">
                  <c:v>-0.14728922732500452</c:v>
                </c:pt>
                <c:pt idx="8">
                  <c:v>-0.11131644902983397</c:v>
                </c:pt>
                <c:pt idx="9">
                  <c:v>-0.11851554012402016</c:v>
                </c:pt>
                <c:pt idx="10">
                  <c:v>-0.13856649275344621</c:v>
                </c:pt>
                <c:pt idx="11">
                  <c:v>-6.1988397517817713E-2</c:v>
                </c:pt>
                <c:pt idx="12">
                  <c:v>-2.6169669911138536E-2</c:v>
                </c:pt>
                <c:pt idx="13">
                  <c:v>-1.3118459242977663E-2</c:v>
                </c:pt>
                <c:pt idx="14">
                  <c:v>3.4194464904221199E-2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7-4452-B44B-80166872F453}"/>
            </c:ext>
          </c:extLst>
        </c:ser>
        <c:ser>
          <c:idx val="1"/>
          <c:order val="1"/>
          <c:tx>
            <c:strRef>
              <c:f>'multiTimeline - 2020-06-05T1008'!$T$11</c:f>
              <c:strCache>
                <c:ptCount val="1"/>
                <c:pt idx="0">
                  <c:v>Bukhar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- 2020-06-05T1008'!$T$12:$T$26</c:f>
              <c:numCache>
                <c:formatCode>General</c:formatCode>
                <c:ptCount val="15"/>
                <c:pt idx="0">
                  <c:v>-7.7035430388790863E-2</c:v>
                </c:pt>
                <c:pt idx="1">
                  <c:v>-1.6475472741596626E-2</c:v>
                </c:pt>
                <c:pt idx="2">
                  <c:v>-1.3859593825707197E-2</c:v>
                </c:pt>
                <c:pt idx="3">
                  <c:v>-2.1935535996609259E-2</c:v>
                </c:pt>
                <c:pt idx="4">
                  <c:v>-5.3320013968294845E-3</c:v>
                </c:pt>
                <c:pt idx="5">
                  <c:v>8.3044787900329875E-2</c:v>
                </c:pt>
                <c:pt idx="6">
                  <c:v>-4.6734724442213556E-3</c:v>
                </c:pt>
                <c:pt idx="7">
                  <c:v>-4.6810166703063387E-3</c:v>
                </c:pt>
                <c:pt idx="8">
                  <c:v>2.1241093934366878E-2</c:v>
                </c:pt>
                <c:pt idx="9">
                  <c:v>0.10347274325484611</c:v>
                </c:pt>
                <c:pt idx="10">
                  <c:v>0.15824328074134947</c:v>
                </c:pt>
                <c:pt idx="11">
                  <c:v>9.2763557287322121E-2</c:v>
                </c:pt>
                <c:pt idx="12">
                  <c:v>0.15846382429786227</c:v>
                </c:pt>
                <c:pt idx="13">
                  <c:v>0.13222127587616056</c:v>
                </c:pt>
                <c:pt idx="14">
                  <c:v>0.12642241437305501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7-4452-B44B-80166872F453}"/>
            </c:ext>
          </c:extLst>
        </c:ser>
        <c:ser>
          <c:idx val="2"/>
          <c:order val="2"/>
          <c:tx>
            <c:strRef>
              <c:f>'multiTimeline - 2020-06-05T1008'!$U$11</c:f>
              <c:strCache>
                <c:ptCount val="1"/>
                <c:pt idx="0">
                  <c:v>Sardi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- 2020-06-05T1008'!$U$12:$U$26</c:f>
              <c:numCache>
                <c:formatCode>General</c:formatCode>
                <c:ptCount val="15"/>
                <c:pt idx="0">
                  <c:v>-0.14281679642968614</c:v>
                </c:pt>
                <c:pt idx="1">
                  <c:v>-0.19676509410456941</c:v>
                </c:pt>
                <c:pt idx="2">
                  <c:v>-0.15377811076547093</c:v>
                </c:pt>
                <c:pt idx="3">
                  <c:v>-0.21702433545438177</c:v>
                </c:pt>
                <c:pt idx="4">
                  <c:v>-0.22244813467429894</c:v>
                </c:pt>
                <c:pt idx="5">
                  <c:v>-0.21653051011406443</c:v>
                </c:pt>
                <c:pt idx="6">
                  <c:v>-0.2211635598468393</c:v>
                </c:pt>
                <c:pt idx="7">
                  <c:v>-0.19928981905229909</c:v>
                </c:pt>
                <c:pt idx="8">
                  <c:v>-0.2375356973813407</c:v>
                </c:pt>
                <c:pt idx="9">
                  <c:v>-0.18836866391726706</c:v>
                </c:pt>
                <c:pt idx="10">
                  <c:v>-0.16733571686589704</c:v>
                </c:pt>
                <c:pt idx="11">
                  <c:v>-0.15519482866546952</c:v>
                </c:pt>
                <c:pt idx="12">
                  <c:v>-0.13312123730707037</c:v>
                </c:pt>
                <c:pt idx="13">
                  <c:v>-0.17121113066660978</c:v>
                </c:pt>
                <c:pt idx="14">
                  <c:v>-7.765803324564105E-2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7-4452-B44B-80166872F453}"/>
            </c:ext>
          </c:extLst>
        </c:ser>
        <c:ser>
          <c:idx val="3"/>
          <c:order val="3"/>
          <c:tx>
            <c:strRef>
              <c:f>'multiTimeline - 2020-06-05T1008'!$V$11</c:f>
              <c:strCache>
                <c:ptCount val="1"/>
                <c:pt idx="0">
                  <c:v>Sans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- 2020-06-05T1008'!$V$12:$V$26</c:f>
              <c:numCache>
                <c:formatCode>General</c:formatCode>
                <c:ptCount val="15"/>
                <c:pt idx="0">
                  <c:v>-6.3036346103028482E-2</c:v>
                </c:pt>
                <c:pt idx="1">
                  <c:v>-2.0068486587369025E-2</c:v>
                </c:pt>
                <c:pt idx="2">
                  <c:v>2.4320523351597366E-2</c:v>
                </c:pt>
                <c:pt idx="3">
                  <c:v>6.9568597138996616E-2</c:v>
                </c:pt>
                <c:pt idx="4">
                  <c:v>3.6544125359087694E-2</c:v>
                </c:pt>
                <c:pt idx="5">
                  <c:v>1.8414727619592591E-2</c:v>
                </c:pt>
                <c:pt idx="6">
                  <c:v>7.0697617334056301E-2</c:v>
                </c:pt>
                <c:pt idx="7">
                  <c:v>7.6149785389769672E-2</c:v>
                </c:pt>
                <c:pt idx="8">
                  <c:v>-2.7622252747930627E-2</c:v>
                </c:pt>
                <c:pt idx="9">
                  <c:v>4.0285947666396919E-2</c:v>
                </c:pt>
                <c:pt idx="10">
                  <c:v>1.0066911295210593E-2</c:v>
                </c:pt>
                <c:pt idx="11">
                  <c:v>3.1337768318688432E-2</c:v>
                </c:pt>
                <c:pt idx="12">
                  <c:v>-1.078695281556861E-2</c:v>
                </c:pt>
                <c:pt idx="13">
                  <c:v>-3.9947410354720318E-2</c:v>
                </c:pt>
                <c:pt idx="14">
                  <c:v>2.4430693235613369E-2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37-4452-B44B-80166872F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9587328"/>
        <c:axId val="499589624"/>
      </c:lineChart>
      <c:catAx>
        <c:axId val="499587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589624"/>
        <c:crosses val="autoZero"/>
        <c:auto val="1"/>
        <c:lblAlgn val="ctr"/>
        <c:lblOffset val="100"/>
        <c:noMultiLvlLbl val="0"/>
      </c:catAx>
      <c:valAx>
        <c:axId val="499589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587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- 2020-06-05T1004'!$M$7</c:f>
              <c:strCache>
                <c:ptCount val="1"/>
                <c:pt idx="0">
                  <c:v>Khansi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- 2020-06-05T1004'!$M$8:$M$22</c:f>
              <c:numCache>
                <c:formatCode>General</c:formatCode>
                <c:ptCount val="15"/>
                <c:pt idx="0">
                  <c:v>-0.51209332230969618</c:v>
                </c:pt>
                <c:pt idx="1">
                  <c:v>-0.50994661792731355</c:v>
                </c:pt>
                <c:pt idx="2">
                  <c:v>-0.49625143509637509</c:v>
                </c:pt>
                <c:pt idx="3">
                  <c:v>-0.4954403957495141</c:v>
                </c:pt>
                <c:pt idx="4">
                  <c:v>-0.49019116833138432</c:v>
                </c:pt>
                <c:pt idx="5">
                  <c:v>-0.47512963814773873</c:v>
                </c:pt>
                <c:pt idx="6">
                  <c:v>-0.46333688064568684</c:v>
                </c:pt>
                <c:pt idx="7">
                  <c:v>-0.44186545734783711</c:v>
                </c:pt>
                <c:pt idx="8">
                  <c:v>-0.43511370387983223</c:v>
                </c:pt>
                <c:pt idx="9">
                  <c:v>-0.41340653837811753</c:v>
                </c:pt>
                <c:pt idx="10">
                  <c:v>-0.4123236881280733</c:v>
                </c:pt>
                <c:pt idx="11">
                  <c:v>-0.39920602330638683</c:v>
                </c:pt>
                <c:pt idx="12">
                  <c:v>-0.38183505803876433</c:v>
                </c:pt>
                <c:pt idx="13">
                  <c:v>-0.34684472407752348</c:v>
                </c:pt>
                <c:pt idx="14">
                  <c:v>-0.32526787310546468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D-4D60-BE7C-3FB90E53FB02}"/>
            </c:ext>
          </c:extLst>
        </c:ser>
        <c:ser>
          <c:idx val="1"/>
          <c:order val="1"/>
          <c:tx>
            <c:strRef>
              <c:f>'multiTimeline - 2020-06-05T1004'!$N$7</c:f>
              <c:strCache>
                <c:ptCount val="1"/>
                <c:pt idx="0">
                  <c:v>Bukhar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- 2020-06-05T1004'!$N$8:$N$22</c:f>
              <c:numCache>
                <c:formatCode>General</c:formatCode>
                <c:ptCount val="15"/>
                <c:pt idx="0">
                  <c:v>-4.0850301641922486E-2</c:v>
                </c:pt>
                <c:pt idx="1">
                  <c:v>-7.4427683330777423E-3</c:v>
                </c:pt>
                <c:pt idx="2">
                  <c:v>-6.0120991903146537E-3</c:v>
                </c:pt>
                <c:pt idx="3">
                  <c:v>1.5639651853708178E-2</c:v>
                </c:pt>
                <c:pt idx="4">
                  <c:v>4.3719770281952799E-2</c:v>
                </c:pt>
                <c:pt idx="5">
                  <c:v>3.4626479524288094E-2</c:v>
                </c:pt>
                <c:pt idx="6">
                  <c:v>4.7201179522651363E-2</c:v>
                </c:pt>
                <c:pt idx="7">
                  <c:v>7.4659698149086948E-2</c:v>
                </c:pt>
                <c:pt idx="8">
                  <c:v>8.5847232133864373E-2</c:v>
                </c:pt>
                <c:pt idx="9">
                  <c:v>0.10261584960715189</c:v>
                </c:pt>
                <c:pt idx="10">
                  <c:v>0.12761101146338813</c:v>
                </c:pt>
                <c:pt idx="11">
                  <c:v>0.12023267561734552</c:v>
                </c:pt>
                <c:pt idx="12">
                  <c:v>0.1347352991575291</c:v>
                </c:pt>
                <c:pt idx="13">
                  <c:v>0.13782371030060867</c:v>
                </c:pt>
                <c:pt idx="14">
                  <c:v>0.13928552691811505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D-4D60-BE7C-3FB90E53FB02}"/>
            </c:ext>
          </c:extLst>
        </c:ser>
        <c:ser>
          <c:idx val="2"/>
          <c:order val="2"/>
          <c:tx>
            <c:strRef>
              <c:f>'multiTimeline - 2020-06-05T1004'!$O$7</c:f>
              <c:strCache>
                <c:ptCount val="1"/>
                <c:pt idx="0">
                  <c:v>Sardi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- 2020-06-05T1004'!$O$8:$O$22</c:f>
              <c:numCache>
                <c:formatCode>General</c:formatCode>
                <c:ptCount val="15"/>
                <c:pt idx="0">
                  <c:v>-0.51731300731201946</c:v>
                </c:pt>
                <c:pt idx="1">
                  <c:v>-0.51506909822293856</c:v>
                </c:pt>
                <c:pt idx="2">
                  <c:v>-0.51962813243536721</c:v>
                </c:pt>
                <c:pt idx="3">
                  <c:v>-0.52689266104745458</c:v>
                </c:pt>
                <c:pt idx="4">
                  <c:v>-0.53389155017092871</c:v>
                </c:pt>
                <c:pt idx="5">
                  <c:v>-0.52313950343638738</c:v>
                </c:pt>
                <c:pt idx="6">
                  <c:v>-0.52994152147349038</c:v>
                </c:pt>
                <c:pt idx="7">
                  <c:v>-0.5263937347354356</c:v>
                </c:pt>
                <c:pt idx="8">
                  <c:v>-0.53809882071033055</c:v>
                </c:pt>
                <c:pt idx="9">
                  <c:v>-0.53489425825863779</c:v>
                </c:pt>
                <c:pt idx="10">
                  <c:v>-0.54671431178653374</c:v>
                </c:pt>
                <c:pt idx="11">
                  <c:v>-0.53952364823860899</c:v>
                </c:pt>
                <c:pt idx="12">
                  <c:v>-0.5380080683033085</c:v>
                </c:pt>
                <c:pt idx="13">
                  <c:v>-0.53844971122292329</c:v>
                </c:pt>
                <c:pt idx="14">
                  <c:v>-0.52648163464341569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D-4D60-BE7C-3FB90E53FB02}"/>
            </c:ext>
          </c:extLst>
        </c:ser>
        <c:ser>
          <c:idx val="3"/>
          <c:order val="3"/>
          <c:tx>
            <c:strRef>
              <c:f>'multiTimeline - 2020-06-05T1004'!$P$7</c:f>
              <c:strCache>
                <c:ptCount val="1"/>
                <c:pt idx="0">
                  <c:v>Sans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- 2020-06-05T1004'!$P$8:$P$22</c:f>
              <c:numCache>
                <c:formatCode>General</c:formatCode>
                <c:ptCount val="15"/>
                <c:pt idx="0">
                  <c:v>0.3042982013673533</c:v>
                </c:pt>
                <c:pt idx="1">
                  <c:v>0.31767718496007513</c:v>
                </c:pt>
                <c:pt idx="2">
                  <c:v>0.36053032746941144</c:v>
                </c:pt>
                <c:pt idx="3">
                  <c:v>0.38376948298998248</c:v>
                </c:pt>
                <c:pt idx="4">
                  <c:v>0.4199493079116301</c:v>
                </c:pt>
                <c:pt idx="5">
                  <c:v>0.41724161614276817</c:v>
                </c:pt>
                <c:pt idx="6">
                  <c:v>0.4271693087827767</c:v>
                </c:pt>
                <c:pt idx="7">
                  <c:v>0.41611941702171085</c:v>
                </c:pt>
                <c:pt idx="8">
                  <c:v>0.46485960964794587</c:v>
                </c:pt>
                <c:pt idx="9">
                  <c:v>0.48329121369544398</c:v>
                </c:pt>
                <c:pt idx="10">
                  <c:v>0.48282699139481011</c:v>
                </c:pt>
                <c:pt idx="11">
                  <c:v>0.48573500843769413</c:v>
                </c:pt>
                <c:pt idx="12">
                  <c:v>0.44882529163807394</c:v>
                </c:pt>
                <c:pt idx="13">
                  <c:v>0.473645732534964</c:v>
                </c:pt>
                <c:pt idx="14">
                  <c:v>0.44848332885612369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FD-4D60-BE7C-3FB90E53F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8336824"/>
        <c:axId val="518336168"/>
      </c:lineChart>
      <c:catAx>
        <c:axId val="518336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336168"/>
        <c:crosses val="autoZero"/>
        <c:auto val="1"/>
        <c:lblAlgn val="ctr"/>
        <c:lblOffset val="100"/>
        <c:noMultiLvlLbl val="0"/>
      </c:catAx>
      <c:valAx>
        <c:axId val="518336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336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- 2020-06-05T1004'!$S$7</c:f>
              <c:strCache>
                <c:ptCount val="1"/>
                <c:pt idx="0">
                  <c:v>Khansi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- 2020-06-05T1004'!$S$8:$S$22</c:f>
              <c:numCache>
                <c:formatCode>General</c:formatCode>
                <c:ptCount val="15"/>
                <c:pt idx="0">
                  <c:v>-0.53218412933251602</c:v>
                </c:pt>
                <c:pt idx="1">
                  <c:v>-0.53700421123439568</c:v>
                </c:pt>
                <c:pt idx="2">
                  <c:v>-0.51487014733303516</c:v>
                </c:pt>
                <c:pt idx="3">
                  <c:v>-0.50587217887742719</c:v>
                </c:pt>
                <c:pt idx="4">
                  <c:v>-0.49261379838224079</c:v>
                </c:pt>
                <c:pt idx="5">
                  <c:v>-0.47528137381946517</c:v>
                </c:pt>
                <c:pt idx="6">
                  <c:v>-0.45796795381794703</c:v>
                </c:pt>
                <c:pt idx="7">
                  <c:v>-0.43549127355963446</c:v>
                </c:pt>
                <c:pt idx="8">
                  <c:v>-0.42504936971846741</c:v>
                </c:pt>
                <c:pt idx="9">
                  <c:v>-0.39877274437004856</c:v>
                </c:pt>
                <c:pt idx="10">
                  <c:v>-0.38449607698236299</c:v>
                </c:pt>
                <c:pt idx="11">
                  <c:v>-0.36682376269936329</c:v>
                </c:pt>
                <c:pt idx="12">
                  <c:v>-0.34333526141411796</c:v>
                </c:pt>
                <c:pt idx="13">
                  <c:v>-0.30338437017864273</c:v>
                </c:pt>
                <c:pt idx="14">
                  <c:v>-0.27367668546047569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F-494A-AACF-CD7DE2DD0CCB}"/>
            </c:ext>
          </c:extLst>
        </c:ser>
        <c:ser>
          <c:idx val="1"/>
          <c:order val="1"/>
          <c:tx>
            <c:strRef>
              <c:f>'multiTimeline - 2020-06-05T1004'!$T$7</c:f>
              <c:strCache>
                <c:ptCount val="1"/>
                <c:pt idx="0">
                  <c:v>Bukhar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- 2020-06-05T1004'!$T$8:$T$22</c:f>
              <c:numCache>
                <c:formatCode>General</c:formatCode>
                <c:ptCount val="15"/>
                <c:pt idx="0">
                  <c:v>2.0711296953045868E-4</c:v>
                </c:pt>
                <c:pt idx="1">
                  <c:v>2.838317134163312E-2</c:v>
                </c:pt>
                <c:pt idx="2">
                  <c:v>1.3564067271863375E-2</c:v>
                </c:pt>
                <c:pt idx="3">
                  <c:v>4.192554392238719E-2</c:v>
                </c:pt>
                <c:pt idx="4">
                  <c:v>7.2069311884706541E-2</c:v>
                </c:pt>
                <c:pt idx="5">
                  <c:v>7.6539939074850447E-2</c:v>
                </c:pt>
                <c:pt idx="6">
                  <c:v>8.3631022894034263E-2</c:v>
                </c:pt>
                <c:pt idx="7">
                  <c:v>0.10446694311284789</c:v>
                </c:pt>
                <c:pt idx="8">
                  <c:v>9.9752310461556387E-2</c:v>
                </c:pt>
                <c:pt idx="9">
                  <c:v>9.8394953195020826E-2</c:v>
                </c:pt>
                <c:pt idx="10">
                  <c:v>0.13263380121648255</c:v>
                </c:pt>
                <c:pt idx="11">
                  <c:v>0.14716542714083558</c:v>
                </c:pt>
                <c:pt idx="12">
                  <c:v>0.18288460086487301</c:v>
                </c:pt>
                <c:pt idx="13">
                  <c:v>0.19445673560125076</c:v>
                </c:pt>
                <c:pt idx="14">
                  <c:v>0.18547196424003159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CF-494A-AACF-CD7DE2DD0CCB}"/>
            </c:ext>
          </c:extLst>
        </c:ser>
        <c:ser>
          <c:idx val="2"/>
          <c:order val="2"/>
          <c:tx>
            <c:strRef>
              <c:f>'multiTimeline - 2020-06-05T1004'!$U$7</c:f>
              <c:strCache>
                <c:ptCount val="1"/>
                <c:pt idx="0">
                  <c:v>Sardi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- 2020-06-05T1004'!$U$8:$U$22</c:f>
              <c:numCache>
                <c:formatCode>General</c:formatCode>
                <c:ptCount val="15"/>
                <c:pt idx="0">
                  <c:v>-0.54266063223031902</c:v>
                </c:pt>
                <c:pt idx="1">
                  <c:v>-0.54571877355073783</c:v>
                </c:pt>
                <c:pt idx="2">
                  <c:v>-0.54703084519026213</c:v>
                </c:pt>
                <c:pt idx="3">
                  <c:v>-0.55831804785265493</c:v>
                </c:pt>
                <c:pt idx="4">
                  <c:v>-0.55559286934400343</c:v>
                </c:pt>
                <c:pt idx="5">
                  <c:v>-0.54655146018674672</c:v>
                </c:pt>
                <c:pt idx="6">
                  <c:v>-0.54653909041685422</c:v>
                </c:pt>
                <c:pt idx="7">
                  <c:v>-0.54673404976410434</c:v>
                </c:pt>
                <c:pt idx="8">
                  <c:v>-0.55799308974976758</c:v>
                </c:pt>
                <c:pt idx="9">
                  <c:v>-0.55964571891362447</c:v>
                </c:pt>
                <c:pt idx="10">
                  <c:v>-0.56753223869918379</c:v>
                </c:pt>
                <c:pt idx="11">
                  <c:v>-0.55678138414436618</c:v>
                </c:pt>
                <c:pt idx="12">
                  <c:v>-0.5490955139666206</c:v>
                </c:pt>
                <c:pt idx="13">
                  <c:v>-0.53881222262628181</c:v>
                </c:pt>
                <c:pt idx="14">
                  <c:v>-0.53309363145018174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CF-494A-AACF-CD7DE2DD0CCB}"/>
            </c:ext>
          </c:extLst>
        </c:ser>
        <c:ser>
          <c:idx val="3"/>
          <c:order val="3"/>
          <c:tx>
            <c:strRef>
              <c:f>'multiTimeline - 2020-06-05T1004'!$V$7</c:f>
              <c:strCache>
                <c:ptCount val="1"/>
                <c:pt idx="0">
                  <c:v>Sans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- 2020-06-05T1004'!$V$8:$V$22</c:f>
              <c:numCache>
                <c:formatCode>General</c:formatCode>
                <c:ptCount val="15"/>
                <c:pt idx="0">
                  <c:v>0.34171757205599518</c:v>
                </c:pt>
                <c:pt idx="1">
                  <c:v>0.36327310299039844</c:v>
                </c:pt>
                <c:pt idx="2">
                  <c:v>0.38983933516579072</c:v>
                </c:pt>
                <c:pt idx="3">
                  <c:v>0.40164173432058786</c:v>
                </c:pt>
                <c:pt idx="4">
                  <c:v>0.40244669462382249</c:v>
                </c:pt>
                <c:pt idx="5">
                  <c:v>0.42039468827377952</c:v>
                </c:pt>
                <c:pt idx="6">
                  <c:v>0.41343020178907786</c:v>
                </c:pt>
                <c:pt idx="7">
                  <c:v>0.41114929802947892</c:v>
                </c:pt>
                <c:pt idx="8">
                  <c:v>0.44739455908338788</c:v>
                </c:pt>
                <c:pt idx="9">
                  <c:v>0.46950641709926061</c:v>
                </c:pt>
                <c:pt idx="10">
                  <c:v>0.48020518113361527</c:v>
                </c:pt>
                <c:pt idx="11">
                  <c:v>0.47267582645330564</c:v>
                </c:pt>
                <c:pt idx="12">
                  <c:v>0.46564886203934658</c:v>
                </c:pt>
                <c:pt idx="13">
                  <c:v>0.48284049673724977</c:v>
                </c:pt>
                <c:pt idx="14">
                  <c:v>0.46102931191001073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CF-494A-AACF-CD7DE2DD0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784728"/>
        <c:axId val="505783088"/>
      </c:lineChart>
      <c:catAx>
        <c:axId val="505784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783088"/>
        <c:crosses val="autoZero"/>
        <c:auto val="1"/>
        <c:lblAlgn val="ctr"/>
        <c:lblOffset val="100"/>
        <c:noMultiLvlLbl val="0"/>
      </c:catAx>
      <c:valAx>
        <c:axId val="505783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784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'roman vs cases'!$F$3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'roman vs cases'!$A$4:$A$155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'roman vs cases'!$F$4:$F$155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1</c:v>
                </c:pt>
                <c:pt idx="63">
                  <c:v>22</c:v>
                </c:pt>
                <c:pt idx="64">
                  <c:v>2</c:v>
                </c:pt>
                <c:pt idx="65">
                  <c:v>1</c:v>
                </c:pt>
                <c:pt idx="66">
                  <c:v>3</c:v>
                </c:pt>
                <c:pt idx="67">
                  <c:v>5</c:v>
                </c:pt>
                <c:pt idx="68">
                  <c:v>9</c:v>
                </c:pt>
                <c:pt idx="69">
                  <c:v>15</c:v>
                </c:pt>
                <c:pt idx="70">
                  <c:v>8</c:v>
                </c:pt>
                <c:pt idx="71">
                  <c:v>10</c:v>
                </c:pt>
                <c:pt idx="72">
                  <c:v>10</c:v>
                </c:pt>
                <c:pt idx="73">
                  <c:v>11</c:v>
                </c:pt>
                <c:pt idx="74">
                  <c:v>10</c:v>
                </c:pt>
                <c:pt idx="75">
                  <c:v>14</c:v>
                </c:pt>
                <c:pt idx="76">
                  <c:v>20</c:v>
                </c:pt>
                <c:pt idx="77">
                  <c:v>25</c:v>
                </c:pt>
                <c:pt idx="78">
                  <c:v>27</c:v>
                </c:pt>
                <c:pt idx="79">
                  <c:v>58</c:v>
                </c:pt>
                <c:pt idx="80">
                  <c:v>78</c:v>
                </c:pt>
                <c:pt idx="81">
                  <c:v>69</c:v>
                </c:pt>
                <c:pt idx="82">
                  <c:v>94</c:v>
                </c:pt>
                <c:pt idx="83">
                  <c:v>74</c:v>
                </c:pt>
                <c:pt idx="84">
                  <c:v>86</c:v>
                </c:pt>
                <c:pt idx="85">
                  <c:v>73</c:v>
                </c:pt>
                <c:pt idx="86">
                  <c:v>153</c:v>
                </c:pt>
                <c:pt idx="87">
                  <c:v>136</c:v>
                </c:pt>
                <c:pt idx="88">
                  <c:v>120</c:v>
                </c:pt>
                <c:pt idx="89">
                  <c:v>187</c:v>
                </c:pt>
                <c:pt idx="90">
                  <c:v>309</c:v>
                </c:pt>
                <c:pt idx="91">
                  <c:v>424</c:v>
                </c:pt>
                <c:pt idx="92">
                  <c:v>486</c:v>
                </c:pt>
                <c:pt idx="93">
                  <c:v>560</c:v>
                </c:pt>
                <c:pt idx="94">
                  <c:v>579</c:v>
                </c:pt>
                <c:pt idx="95">
                  <c:v>609</c:v>
                </c:pt>
                <c:pt idx="96">
                  <c:v>484</c:v>
                </c:pt>
                <c:pt idx="97">
                  <c:v>573</c:v>
                </c:pt>
                <c:pt idx="98">
                  <c:v>565</c:v>
                </c:pt>
                <c:pt idx="99">
                  <c:v>813</c:v>
                </c:pt>
                <c:pt idx="100">
                  <c:v>871</c:v>
                </c:pt>
                <c:pt idx="101">
                  <c:v>854</c:v>
                </c:pt>
                <c:pt idx="102">
                  <c:v>758</c:v>
                </c:pt>
                <c:pt idx="103">
                  <c:v>1243</c:v>
                </c:pt>
                <c:pt idx="104">
                  <c:v>1031</c:v>
                </c:pt>
                <c:pt idx="105">
                  <c:v>886</c:v>
                </c:pt>
                <c:pt idx="106">
                  <c:v>1061</c:v>
                </c:pt>
                <c:pt idx="107">
                  <c:v>922</c:v>
                </c:pt>
                <c:pt idx="108">
                  <c:v>1371</c:v>
                </c:pt>
                <c:pt idx="109">
                  <c:v>1580</c:v>
                </c:pt>
                <c:pt idx="110">
                  <c:v>1239</c:v>
                </c:pt>
                <c:pt idx="111">
                  <c:v>1537</c:v>
                </c:pt>
                <c:pt idx="112">
                  <c:v>1292</c:v>
                </c:pt>
                <c:pt idx="113">
                  <c:v>1667</c:v>
                </c:pt>
                <c:pt idx="114">
                  <c:v>1408</c:v>
                </c:pt>
                <c:pt idx="115">
                  <c:v>1835</c:v>
                </c:pt>
                <c:pt idx="116">
                  <c:v>1607</c:v>
                </c:pt>
                <c:pt idx="117">
                  <c:v>1568</c:v>
                </c:pt>
                <c:pt idx="118">
                  <c:v>1902</c:v>
                </c:pt>
                <c:pt idx="119">
                  <c:v>1705</c:v>
                </c:pt>
                <c:pt idx="120">
                  <c:v>1801</c:v>
                </c:pt>
                <c:pt idx="121">
                  <c:v>2396</c:v>
                </c:pt>
                <c:pt idx="122">
                  <c:v>2564</c:v>
                </c:pt>
                <c:pt idx="123">
                  <c:v>2952</c:v>
                </c:pt>
                <c:pt idx="124">
                  <c:v>3656</c:v>
                </c:pt>
                <c:pt idx="125">
                  <c:v>2971</c:v>
                </c:pt>
                <c:pt idx="126">
                  <c:v>3602</c:v>
                </c:pt>
                <c:pt idx="127">
                  <c:v>3344</c:v>
                </c:pt>
                <c:pt idx="128">
                  <c:v>3339</c:v>
                </c:pt>
                <c:pt idx="129">
                  <c:v>3175</c:v>
                </c:pt>
                <c:pt idx="130">
                  <c:v>4311</c:v>
                </c:pt>
                <c:pt idx="131">
                  <c:v>3592</c:v>
                </c:pt>
                <c:pt idx="132">
                  <c:v>3562</c:v>
                </c:pt>
                <c:pt idx="133">
                  <c:v>3726</c:v>
                </c:pt>
                <c:pt idx="134">
                  <c:v>3991</c:v>
                </c:pt>
                <c:pt idx="135">
                  <c:v>3808</c:v>
                </c:pt>
                <c:pt idx="136">
                  <c:v>4794</c:v>
                </c:pt>
                <c:pt idx="137">
                  <c:v>5049</c:v>
                </c:pt>
                <c:pt idx="138">
                  <c:v>4628</c:v>
                </c:pt>
                <c:pt idx="139">
                  <c:v>6154</c:v>
                </c:pt>
                <c:pt idx="140">
                  <c:v>5720</c:v>
                </c:pt>
                <c:pt idx="141">
                  <c:v>6023</c:v>
                </c:pt>
                <c:pt idx="142">
                  <c:v>6536</c:v>
                </c:pt>
                <c:pt idx="143">
                  <c:v>6667</c:v>
                </c:pt>
                <c:pt idx="144">
                  <c:v>7111</c:v>
                </c:pt>
                <c:pt idx="145">
                  <c:v>6414</c:v>
                </c:pt>
                <c:pt idx="146">
                  <c:v>5907</c:v>
                </c:pt>
                <c:pt idx="147">
                  <c:v>7246</c:v>
                </c:pt>
                <c:pt idx="148">
                  <c:v>7254</c:v>
                </c:pt>
                <c:pt idx="149">
                  <c:v>8138</c:v>
                </c:pt>
                <c:pt idx="150">
                  <c:v>8364</c:v>
                </c:pt>
                <c:pt idx="151">
                  <c:v>8789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B0-4FC7-9DC4-320F2B8B4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17918984"/>
        <c:axId val="517911112"/>
      </c:barChart>
      <c:lineChart>
        <c:grouping val="standard"/>
        <c:varyColors val="0"/>
        <c:ser>
          <c:idx val="0"/>
          <c:order val="0"/>
          <c:tx>
            <c:strRef>
              <c:f>'roman vs cases'!$B$3</c:f>
              <c:strCache>
                <c:ptCount val="1"/>
                <c:pt idx="0">
                  <c:v>khansi: (India)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'roman vs cases'!$A$4:$A$155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'roman vs cases'!$B$4:$B$155</c:f>
              <c:numCache>
                <c:formatCode>General</c:formatCode>
                <c:ptCount val="152"/>
                <c:pt idx="0">
                  <c:v>25</c:v>
                </c:pt>
                <c:pt idx="1">
                  <c:v>29</c:v>
                </c:pt>
                <c:pt idx="2">
                  <c:v>30</c:v>
                </c:pt>
                <c:pt idx="3">
                  <c:v>33</c:v>
                </c:pt>
                <c:pt idx="4">
                  <c:v>37</c:v>
                </c:pt>
                <c:pt idx="5">
                  <c:v>40</c:v>
                </c:pt>
                <c:pt idx="6">
                  <c:v>30</c:v>
                </c:pt>
                <c:pt idx="7">
                  <c:v>35</c:v>
                </c:pt>
                <c:pt idx="8">
                  <c:v>29</c:v>
                </c:pt>
                <c:pt idx="9">
                  <c:v>24</c:v>
                </c:pt>
                <c:pt idx="10">
                  <c:v>27</c:v>
                </c:pt>
                <c:pt idx="11">
                  <c:v>32</c:v>
                </c:pt>
                <c:pt idx="12">
                  <c:v>27</c:v>
                </c:pt>
                <c:pt idx="13">
                  <c:v>31</c:v>
                </c:pt>
                <c:pt idx="14">
                  <c:v>32</c:v>
                </c:pt>
                <c:pt idx="15">
                  <c:v>29</c:v>
                </c:pt>
                <c:pt idx="16">
                  <c:v>24</c:v>
                </c:pt>
                <c:pt idx="17">
                  <c:v>35</c:v>
                </c:pt>
                <c:pt idx="18">
                  <c:v>30</c:v>
                </c:pt>
                <c:pt idx="19">
                  <c:v>32</c:v>
                </c:pt>
                <c:pt idx="20">
                  <c:v>34</c:v>
                </c:pt>
                <c:pt idx="21">
                  <c:v>36</c:v>
                </c:pt>
                <c:pt idx="22">
                  <c:v>34</c:v>
                </c:pt>
                <c:pt idx="23">
                  <c:v>30</c:v>
                </c:pt>
                <c:pt idx="24">
                  <c:v>36</c:v>
                </c:pt>
                <c:pt idx="25">
                  <c:v>40</c:v>
                </c:pt>
                <c:pt idx="26">
                  <c:v>33</c:v>
                </c:pt>
                <c:pt idx="27">
                  <c:v>35</c:v>
                </c:pt>
                <c:pt idx="28">
                  <c:v>43</c:v>
                </c:pt>
                <c:pt idx="29">
                  <c:v>24</c:v>
                </c:pt>
                <c:pt idx="30">
                  <c:v>31</c:v>
                </c:pt>
                <c:pt idx="31">
                  <c:v>49</c:v>
                </c:pt>
                <c:pt idx="32">
                  <c:v>37</c:v>
                </c:pt>
                <c:pt idx="33">
                  <c:v>34</c:v>
                </c:pt>
                <c:pt idx="34">
                  <c:v>29</c:v>
                </c:pt>
                <c:pt idx="35">
                  <c:v>25</c:v>
                </c:pt>
                <c:pt idx="36">
                  <c:v>40</c:v>
                </c:pt>
                <c:pt idx="37">
                  <c:v>28</c:v>
                </c:pt>
                <c:pt idx="38">
                  <c:v>28</c:v>
                </c:pt>
                <c:pt idx="39">
                  <c:v>41</c:v>
                </c:pt>
                <c:pt idx="40">
                  <c:v>34</c:v>
                </c:pt>
                <c:pt idx="41">
                  <c:v>33</c:v>
                </c:pt>
                <c:pt idx="42">
                  <c:v>43</c:v>
                </c:pt>
                <c:pt idx="43">
                  <c:v>34</c:v>
                </c:pt>
                <c:pt idx="44">
                  <c:v>52</c:v>
                </c:pt>
                <c:pt idx="45">
                  <c:v>38</c:v>
                </c:pt>
                <c:pt idx="46">
                  <c:v>38</c:v>
                </c:pt>
                <c:pt idx="47">
                  <c:v>31</c:v>
                </c:pt>
                <c:pt idx="48">
                  <c:v>37</c:v>
                </c:pt>
                <c:pt idx="49">
                  <c:v>45</c:v>
                </c:pt>
                <c:pt idx="50">
                  <c:v>38</c:v>
                </c:pt>
                <c:pt idx="51">
                  <c:v>44</c:v>
                </c:pt>
                <c:pt idx="52">
                  <c:v>32</c:v>
                </c:pt>
                <c:pt idx="53">
                  <c:v>42</c:v>
                </c:pt>
                <c:pt idx="54">
                  <c:v>33</c:v>
                </c:pt>
                <c:pt idx="55">
                  <c:v>33</c:v>
                </c:pt>
                <c:pt idx="56">
                  <c:v>27</c:v>
                </c:pt>
                <c:pt idx="57">
                  <c:v>35</c:v>
                </c:pt>
                <c:pt idx="58">
                  <c:v>32</c:v>
                </c:pt>
                <c:pt idx="59">
                  <c:v>36</c:v>
                </c:pt>
                <c:pt idx="60">
                  <c:v>38</c:v>
                </c:pt>
                <c:pt idx="61">
                  <c:v>32</c:v>
                </c:pt>
                <c:pt idx="62">
                  <c:v>31</c:v>
                </c:pt>
                <c:pt idx="63">
                  <c:v>33</c:v>
                </c:pt>
                <c:pt idx="64">
                  <c:v>40</c:v>
                </c:pt>
                <c:pt idx="65">
                  <c:v>31</c:v>
                </c:pt>
                <c:pt idx="66">
                  <c:v>49</c:v>
                </c:pt>
                <c:pt idx="67">
                  <c:v>49</c:v>
                </c:pt>
                <c:pt idx="68">
                  <c:v>38</c:v>
                </c:pt>
                <c:pt idx="69">
                  <c:v>43</c:v>
                </c:pt>
                <c:pt idx="70">
                  <c:v>40</c:v>
                </c:pt>
                <c:pt idx="71">
                  <c:v>27</c:v>
                </c:pt>
                <c:pt idx="72">
                  <c:v>28</c:v>
                </c:pt>
                <c:pt idx="73">
                  <c:v>48</c:v>
                </c:pt>
                <c:pt idx="74">
                  <c:v>47</c:v>
                </c:pt>
                <c:pt idx="75">
                  <c:v>47</c:v>
                </c:pt>
                <c:pt idx="76">
                  <c:v>42</c:v>
                </c:pt>
                <c:pt idx="77">
                  <c:v>56</c:v>
                </c:pt>
                <c:pt idx="78">
                  <c:v>63</c:v>
                </c:pt>
                <c:pt idx="79">
                  <c:v>69</c:v>
                </c:pt>
                <c:pt idx="80">
                  <c:v>76</c:v>
                </c:pt>
                <c:pt idx="81">
                  <c:v>61</c:v>
                </c:pt>
                <c:pt idx="82">
                  <c:v>63</c:v>
                </c:pt>
                <c:pt idx="83">
                  <c:v>74</c:v>
                </c:pt>
                <c:pt idx="84">
                  <c:v>71</c:v>
                </c:pt>
                <c:pt idx="85">
                  <c:v>73</c:v>
                </c:pt>
                <c:pt idx="86">
                  <c:v>72</c:v>
                </c:pt>
                <c:pt idx="87">
                  <c:v>62</c:v>
                </c:pt>
                <c:pt idx="88">
                  <c:v>63</c:v>
                </c:pt>
                <c:pt idx="89">
                  <c:v>48</c:v>
                </c:pt>
                <c:pt idx="90">
                  <c:v>59</c:v>
                </c:pt>
                <c:pt idx="91">
                  <c:v>49</c:v>
                </c:pt>
                <c:pt idx="92">
                  <c:v>45</c:v>
                </c:pt>
                <c:pt idx="93">
                  <c:v>44</c:v>
                </c:pt>
                <c:pt idx="94">
                  <c:v>64</c:v>
                </c:pt>
                <c:pt idx="95">
                  <c:v>44</c:v>
                </c:pt>
                <c:pt idx="96">
                  <c:v>45</c:v>
                </c:pt>
                <c:pt idx="97">
                  <c:v>32</c:v>
                </c:pt>
                <c:pt idx="98">
                  <c:v>42</c:v>
                </c:pt>
                <c:pt idx="99">
                  <c:v>43</c:v>
                </c:pt>
                <c:pt idx="100">
                  <c:v>52</c:v>
                </c:pt>
                <c:pt idx="101">
                  <c:v>41</c:v>
                </c:pt>
                <c:pt idx="102">
                  <c:v>44</c:v>
                </c:pt>
                <c:pt idx="103">
                  <c:v>36</c:v>
                </c:pt>
                <c:pt idx="104">
                  <c:v>44</c:v>
                </c:pt>
                <c:pt idx="105">
                  <c:v>38</c:v>
                </c:pt>
                <c:pt idx="106">
                  <c:v>46</c:v>
                </c:pt>
                <c:pt idx="107">
                  <c:v>40</c:v>
                </c:pt>
                <c:pt idx="108">
                  <c:v>36</c:v>
                </c:pt>
                <c:pt idx="109">
                  <c:v>45</c:v>
                </c:pt>
                <c:pt idx="110">
                  <c:v>44</c:v>
                </c:pt>
                <c:pt idx="111">
                  <c:v>37</c:v>
                </c:pt>
                <c:pt idx="112">
                  <c:v>40</c:v>
                </c:pt>
                <c:pt idx="113">
                  <c:v>37</c:v>
                </c:pt>
                <c:pt idx="114">
                  <c:v>38</c:v>
                </c:pt>
                <c:pt idx="115">
                  <c:v>28</c:v>
                </c:pt>
                <c:pt idx="116">
                  <c:v>36</c:v>
                </c:pt>
                <c:pt idx="117">
                  <c:v>39</c:v>
                </c:pt>
                <c:pt idx="118">
                  <c:v>32</c:v>
                </c:pt>
                <c:pt idx="119">
                  <c:v>25</c:v>
                </c:pt>
                <c:pt idx="120">
                  <c:v>21</c:v>
                </c:pt>
                <c:pt idx="121">
                  <c:v>30</c:v>
                </c:pt>
                <c:pt idx="122">
                  <c:v>34</c:v>
                </c:pt>
                <c:pt idx="123">
                  <c:v>34</c:v>
                </c:pt>
                <c:pt idx="124">
                  <c:v>23</c:v>
                </c:pt>
                <c:pt idx="125">
                  <c:v>24</c:v>
                </c:pt>
                <c:pt idx="126">
                  <c:v>32</c:v>
                </c:pt>
                <c:pt idx="127">
                  <c:v>20</c:v>
                </c:pt>
                <c:pt idx="128">
                  <c:v>24</c:v>
                </c:pt>
                <c:pt idx="129">
                  <c:v>23</c:v>
                </c:pt>
                <c:pt idx="130">
                  <c:v>28</c:v>
                </c:pt>
                <c:pt idx="131">
                  <c:v>19</c:v>
                </c:pt>
                <c:pt idx="132">
                  <c:v>16</c:v>
                </c:pt>
                <c:pt idx="133">
                  <c:v>26</c:v>
                </c:pt>
                <c:pt idx="134">
                  <c:v>25</c:v>
                </c:pt>
                <c:pt idx="135">
                  <c:v>17</c:v>
                </c:pt>
                <c:pt idx="136">
                  <c:v>21</c:v>
                </c:pt>
                <c:pt idx="137">
                  <c:v>26</c:v>
                </c:pt>
                <c:pt idx="138">
                  <c:v>22</c:v>
                </c:pt>
                <c:pt idx="139">
                  <c:v>17</c:v>
                </c:pt>
                <c:pt idx="140">
                  <c:v>19</c:v>
                </c:pt>
                <c:pt idx="141">
                  <c:v>23</c:v>
                </c:pt>
                <c:pt idx="142">
                  <c:v>27</c:v>
                </c:pt>
                <c:pt idx="143">
                  <c:v>19</c:v>
                </c:pt>
                <c:pt idx="144">
                  <c:v>23</c:v>
                </c:pt>
                <c:pt idx="145">
                  <c:v>17</c:v>
                </c:pt>
                <c:pt idx="146">
                  <c:v>21</c:v>
                </c:pt>
                <c:pt idx="147">
                  <c:v>19</c:v>
                </c:pt>
                <c:pt idx="148">
                  <c:v>21</c:v>
                </c:pt>
                <c:pt idx="149">
                  <c:v>25</c:v>
                </c:pt>
                <c:pt idx="150">
                  <c:v>15</c:v>
                </c:pt>
                <c:pt idx="151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B0-4FC7-9DC4-320F2B8B45BF}"/>
            </c:ext>
          </c:extLst>
        </c:ser>
        <c:ser>
          <c:idx val="1"/>
          <c:order val="1"/>
          <c:tx>
            <c:strRef>
              <c:f>'roman vs cases'!$C$3</c:f>
              <c:strCache>
                <c:ptCount val="1"/>
                <c:pt idx="0">
                  <c:v>bukhar: (India)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'roman vs cases'!$A$4:$A$155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'roman vs cases'!$C$4:$C$155</c:f>
              <c:numCache>
                <c:formatCode>General</c:formatCode>
                <c:ptCount val="152"/>
                <c:pt idx="0">
                  <c:v>39</c:v>
                </c:pt>
                <c:pt idx="1">
                  <c:v>34</c:v>
                </c:pt>
                <c:pt idx="2">
                  <c:v>28</c:v>
                </c:pt>
                <c:pt idx="3">
                  <c:v>33</c:v>
                </c:pt>
                <c:pt idx="4">
                  <c:v>37</c:v>
                </c:pt>
                <c:pt idx="5">
                  <c:v>26</c:v>
                </c:pt>
                <c:pt idx="6">
                  <c:v>35</c:v>
                </c:pt>
                <c:pt idx="7">
                  <c:v>30</c:v>
                </c:pt>
                <c:pt idx="8">
                  <c:v>26</c:v>
                </c:pt>
                <c:pt idx="9">
                  <c:v>21</c:v>
                </c:pt>
                <c:pt idx="10">
                  <c:v>32</c:v>
                </c:pt>
                <c:pt idx="11">
                  <c:v>29</c:v>
                </c:pt>
                <c:pt idx="12">
                  <c:v>32</c:v>
                </c:pt>
                <c:pt idx="13">
                  <c:v>27</c:v>
                </c:pt>
                <c:pt idx="14">
                  <c:v>32</c:v>
                </c:pt>
                <c:pt idx="15">
                  <c:v>31</c:v>
                </c:pt>
                <c:pt idx="16">
                  <c:v>28</c:v>
                </c:pt>
                <c:pt idx="17">
                  <c:v>31</c:v>
                </c:pt>
                <c:pt idx="18">
                  <c:v>34</c:v>
                </c:pt>
                <c:pt idx="19">
                  <c:v>40</c:v>
                </c:pt>
                <c:pt idx="20">
                  <c:v>34</c:v>
                </c:pt>
                <c:pt idx="21">
                  <c:v>38</c:v>
                </c:pt>
                <c:pt idx="22">
                  <c:v>34</c:v>
                </c:pt>
                <c:pt idx="23">
                  <c:v>32</c:v>
                </c:pt>
                <c:pt idx="24">
                  <c:v>36</c:v>
                </c:pt>
                <c:pt idx="25">
                  <c:v>41</c:v>
                </c:pt>
                <c:pt idx="26">
                  <c:v>45</c:v>
                </c:pt>
                <c:pt idx="27">
                  <c:v>34</c:v>
                </c:pt>
                <c:pt idx="28">
                  <c:v>38</c:v>
                </c:pt>
                <c:pt idx="29">
                  <c:v>37</c:v>
                </c:pt>
                <c:pt idx="30">
                  <c:v>35</c:v>
                </c:pt>
                <c:pt idx="31">
                  <c:v>37</c:v>
                </c:pt>
                <c:pt idx="32">
                  <c:v>33</c:v>
                </c:pt>
                <c:pt idx="33">
                  <c:v>43</c:v>
                </c:pt>
                <c:pt idx="34">
                  <c:v>49</c:v>
                </c:pt>
                <c:pt idx="35">
                  <c:v>35</c:v>
                </c:pt>
                <c:pt idx="36">
                  <c:v>51</c:v>
                </c:pt>
                <c:pt idx="37">
                  <c:v>36</c:v>
                </c:pt>
                <c:pt idx="38">
                  <c:v>39</c:v>
                </c:pt>
                <c:pt idx="39">
                  <c:v>45</c:v>
                </c:pt>
                <c:pt idx="40">
                  <c:v>38</c:v>
                </c:pt>
                <c:pt idx="41">
                  <c:v>38</c:v>
                </c:pt>
                <c:pt idx="42">
                  <c:v>42</c:v>
                </c:pt>
                <c:pt idx="43">
                  <c:v>38</c:v>
                </c:pt>
                <c:pt idx="44">
                  <c:v>48</c:v>
                </c:pt>
                <c:pt idx="45">
                  <c:v>39</c:v>
                </c:pt>
                <c:pt idx="46">
                  <c:v>40</c:v>
                </c:pt>
                <c:pt idx="47">
                  <c:v>48</c:v>
                </c:pt>
                <c:pt idx="48">
                  <c:v>44</c:v>
                </c:pt>
                <c:pt idx="49">
                  <c:v>36</c:v>
                </c:pt>
                <c:pt idx="50">
                  <c:v>39</c:v>
                </c:pt>
                <c:pt idx="51">
                  <c:v>33</c:v>
                </c:pt>
                <c:pt idx="52">
                  <c:v>41</c:v>
                </c:pt>
                <c:pt idx="53">
                  <c:v>45</c:v>
                </c:pt>
                <c:pt idx="54">
                  <c:v>41</c:v>
                </c:pt>
                <c:pt idx="55">
                  <c:v>41</c:v>
                </c:pt>
                <c:pt idx="56">
                  <c:v>44</c:v>
                </c:pt>
                <c:pt idx="57">
                  <c:v>42</c:v>
                </c:pt>
                <c:pt idx="58">
                  <c:v>40</c:v>
                </c:pt>
                <c:pt idx="59">
                  <c:v>39</c:v>
                </c:pt>
                <c:pt idx="60">
                  <c:v>28</c:v>
                </c:pt>
                <c:pt idx="61">
                  <c:v>30</c:v>
                </c:pt>
                <c:pt idx="62">
                  <c:v>40</c:v>
                </c:pt>
                <c:pt idx="63">
                  <c:v>40</c:v>
                </c:pt>
                <c:pt idx="64">
                  <c:v>45</c:v>
                </c:pt>
                <c:pt idx="65">
                  <c:v>37</c:v>
                </c:pt>
                <c:pt idx="66">
                  <c:v>42</c:v>
                </c:pt>
                <c:pt idx="67">
                  <c:v>51</c:v>
                </c:pt>
                <c:pt idx="68">
                  <c:v>38</c:v>
                </c:pt>
                <c:pt idx="69">
                  <c:v>36</c:v>
                </c:pt>
                <c:pt idx="70">
                  <c:v>52</c:v>
                </c:pt>
                <c:pt idx="71">
                  <c:v>36</c:v>
                </c:pt>
                <c:pt idx="72">
                  <c:v>33</c:v>
                </c:pt>
                <c:pt idx="73">
                  <c:v>37</c:v>
                </c:pt>
                <c:pt idx="74">
                  <c:v>48</c:v>
                </c:pt>
                <c:pt idx="75">
                  <c:v>51</c:v>
                </c:pt>
                <c:pt idx="76">
                  <c:v>40</c:v>
                </c:pt>
                <c:pt idx="77">
                  <c:v>54</c:v>
                </c:pt>
                <c:pt idx="78">
                  <c:v>45</c:v>
                </c:pt>
                <c:pt idx="79">
                  <c:v>47</c:v>
                </c:pt>
                <c:pt idx="80">
                  <c:v>60</c:v>
                </c:pt>
                <c:pt idx="81">
                  <c:v>72</c:v>
                </c:pt>
                <c:pt idx="82">
                  <c:v>61</c:v>
                </c:pt>
                <c:pt idx="83">
                  <c:v>55</c:v>
                </c:pt>
                <c:pt idx="84">
                  <c:v>54</c:v>
                </c:pt>
                <c:pt idx="85">
                  <c:v>57</c:v>
                </c:pt>
                <c:pt idx="86">
                  <c:v>65</c:v>
                </c:pt>
                <c:pt idx="87">
                  <c:v>64</c:v>
                </c:pt>
                <c:pt idx="88">
                  <c:v>64</c:v>
                </c:pt>
                <c:pt idx="89">
                  <c:v>59</c:v>
                </c:pt>
                <c:pt idx="90">
                  <c:v>46</c:v>
                </c:pt>
                <c:pt idx="91">
                  <c:v>41</c:v>
                </c:pt>
                <c:pt idx="92">
                  <c:v>50</c:v>
                </c:pt>
                <c:pt idx="93">
                  <c:v>61</c:v>
                </c:pt>
                <c:pt idx="94">
                  <c:v>55</c:v>
                </c:pt>
                <c:pt idx="95">
                  <c:v>49</c:v>
                </c:pt>
                <c:pt idx="96">
                  <c:v>49</c:v>
                </c:pt>
                <c:pt idx="97">
                  <c:v>39</c:v>
                </c:pt>
                <c:pt idx="98">
                  <c:v>38</c:v>
                </c:pt>
                <c:pt idx="99">
                  <c:v>54</c:v>
                </c:pt>
                <c:pt idx="100">
                  <c:v>37</c:v>
                </c:pt>
                <c:pt idx="101">
                  <c:v>52</c:v>
                </c:pt>
                <c:pt idx="102">
                  <c:v>50</c:v>
                </c:pt>
                <c:pt idx="103">
                  <c:v>50</c:v>
                </c:pt>
                <c:pt idx="104">
                  <c:v>55</c:v>
                </c:pt>
                <c:pt idx="105">
                  <c:v>37</c:v>
                </c:pt>
                <c:pt idx="106">
                  <c:v>35</c:v>
                </c:pt>
                <c:pt idx="107">
                  <c:v>46</c:v>
                </c:pt>
                <c:pt idx="108">
                  <c:v>50</c:v>
                </c:pt>
                <c:pt idx="109">
                  <c:v>44</c:v>
                </c:pt>
                <c:pt idx="110">
                  <c:v>34</c:v>
                </c:pt>
                <c:pt idx="111">
                  <c:v>39</c:v>
                </c:pt>
                <c:pt idx="112">
                  <c:v>37</c:v>
                </c:pt>
                <c:pt idx="113">
                  <c:v>47</c:v>
                </c:pt>
                <c:pt idx="114">
                  <c:v>49</c:v>
                </c:pt>
                <c:pt idx="115">
                  <c:v>50</c:v>
                </c:pt>
                <c:pt idx="116">
                  <c:v>48</c:v>
                </c:pt>
                <c:pt idx="117">
                  <c:v>45</c:v>
                </c:pt>
                <c:pt idx="118">
                  <c:v>46</c:v>
                </c:pt>
                <c:pt idx="119">
                  <c:v>41</c:v>
                </c:pt>
                <c:pt idx="120">
                  <c:v>44</c:v>
                </c:pt>
                <c:pt idx="121">
                  <c:v>55</c:v>
                </c:pt>
                <c:pt idx="122">
                  <c:v>55</c:v>
                </c:pt>
                <c:pt idx="123">
                  <c:v>39</c:v>
                </c:pt>
                <c:pt idx="124">
                  <c:v>42</c:v>
                </c:pt>
                <c:pt idx="125">
                  <c:v>38</c:v>
                </c:pt>
                <c:pt idx="126">
                  <c:v>45</c:v>
                </c:pt>
                <c:pt idx="127">
                  <c:v>44</c:v>
                </c:pt>
                <c:pt idx="128">
                  <c:v>42</c:v>
                </c:pt>
                <c:pt idx="129">
                  <c:v>44</c:v>
                </c:pt>
                <c:pt idx="130">
                  <c:v>44</c:v>
                </c:pt>
                <c:pt idx="131">
                  <c:v>39</c:v>
                </c:pt>
                <c:pt idx="132">
                  <c:v>36</c:v>
                </c:pt>
                <c:pt idx="133">
                  <c:v>34</c:v>
                </c:pt>
                <c:pt idx="134">
                  <c:v>42</c:v>
                </c:pt>
                <c:pt idx="135">
                  <c:v>43</c:v>
                </c:pt>
                <c:pt idx="136">
                  <c:v>48</c:v>
                </c:pt>
                <c:pt idx="137">
                  <c:v>35</c:v>
                </c:pt>
                <c:pt idx="138">
                  <c:v>45</c:v>
                </c:pt>
                <c:pt idx="139">
                  <c:v>45</c:v>
                </c:pt>
                <c:pt idx="140">
                  <c:v>40</c:v>
                </c:pt>
                <c:pt idx="141">
                  <c:v>45</c:v>
                </c:pt>
                <c:pt idx="142">
                  <c:v>34</c:v>
                </c:pt>
                <c:pt idx="143">
                  <c:v>39</c:v>
                </c:pt>
                <c:pt idx="144">
                  <c:v>42</c:v>
                </c:pt>
                <c:pt idx="145">
                  <c:v>33</c:v>
                </c:pt>
                <c:pt idx="146">
                  <c:v>39</c:v>
                </c:pt>
                <c:pt idx="147">
                  <c:v>46</c:v>
                </c:pt>
                <c:pt idx="148">
                  <c:v>34</c:v>
                </c:pt>
                <c:pt idx="149">
                  <c:v>35</c:v>
                </c:pt>
                <c:pt idx="150">
                  <c:v>41</c:v>
                </c:pt>
                <c:pt idx="15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B0-4FC7-9DC4-320F2B8B45BF}"/>
            </c:ext>
          </c:extLst>
        </c:ser>
        <c:ser>
          <c:idx val="2"/>
          <c:order val="2"/>
          <c:tx>
            <c:strRef>
              <c:f>'roman vs cases'!$D$3</c:f>
              <c:strCache>
                <c:ptCount val="1"/>
                <c:pt idx="0">
                  <c:v>sardi: (India)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'roman vs cases'!$A$4:$A$155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'roman vs cases'!$D$4:$D$155</c:f>
              <c:numCache>
                <c:formatCode>General</c:formatCode>
                <c:ptCount val="152"/>
                <c:pt idx="0">
                  <c:v>100</c:v>
                </c:pt>
                <c:pt idx="1">
                  <c:v>91</c:v>
                </c:pt>
                <c:pt idx="2">
                  <c:v>73</c:v>
                </c:pt>
                <c:pt idx="3">
                  <c:v>74</c:v>
                </c:pt>
                <c:pt idx="4">
                  <c:v>78</c:v>
                </c:pt>
                <c:pt idx="5">
                  <c:v>65</c:v>
                </c:pt>
                <c:pt idx="6">
                  <c:v>59</c:v>
                </c:pt>
                <c:pt idx="7">
                  <c:v>61</c:v>
                </c:pt>
                <c:pt idx="8">
                  <c:v>57</c:v>
                </c:pt>
                <c:pt idx="9">
                  <c:v>68</c:v>
                </c:pt>
                <c:pt idx="10">
                  <c:v>73</c:v>
                </c:pt>
                <c:pt idx="11">
                  <c:v>54</c:v>
                </c:pt>
                <c:pt idx="12">
                  <c:v>60</c:v>
                </c:pt>
                <c:pt idx="13">
                  <c:v>42</c:v>
                </c:pt>
                <c:pt idx="14">
                  <c:v>52</c:v>
                </c:pt>
                <c:pt idx="15">
                  <c:v>65</c:v>
                </c:pt>
                <c:pt idx="16">
                  <c:v>50</c:v>
                </c:pt>
                <c:pt idx="17">
                  <c:v>62</c:v>
                </c:pt>
                <c:pt idx="18">
                  <c:v>61</c:v>
                </c:pt>
                <c:pt idx="19">
                  <c:v>52</c:v>
                </c:pt>
                <c:pt idx="20">
                  <c:v>52</c:v>
                </c:pt>
                <c:pt idx="21">
                  <c:v>47</c:v>
                </c:pt>
                <c:pt idx="22">
                  <c:v>52</c:v>
                </c:pt>
                <c:pt idx="23">
                  <c:v>38</c:v>
                </c:pt>
                <c:pt idx="24">
                  <c:v>55</c:v>
                </c:pt>
                <c:pt idx="25">
                  <c:v>41</c:v>
                </c:pt>
                <c:pt idx="26">
                  <c:v>44</c:v>
                </c:pt>
                <c:pt idx="27">
                  <c:v>43</c:v>
                </c:pt>
                <c:pt idx="28">
                  <c:v>48</c:v>
                </c:pt>
                <c:pt idx="29">
                  <c:v>43</c:v>
                </c:pt>
                <c:pt idx="30">
                  <c:v>51</c:v>
                </c:pt>
                <c:pt idx="31">
                  <c:v>39</c:v>
                </c:pt>
                <c:pt idx="32">
                  <c:v>50</c:v>
                </c:pt>
                <c:pt idx="33">
                  <c:v>44</c:v>
                </c:pt>
                <c:pt idx="34">
                  <c:v>48</c:v>
                </c:pt>
                <c:pt idx="35">
                  <c:v>38</c:v>
                </c:pt>
                <c:pt idx="36">
                  <c:v>58</c:v>
                </c:pt>
                <c:pt idx="37">
                  <c:v>40</c:v>
                </c:pt>
                <c:pt idx="38">
                  <c:v>40</c:v>
                </c:pt>
                <c:pt idx="39">
                  <c:v>43</c:v>
                </c:pt>
                <c:pt idx="40">
                  <c:v>42</c:v>
                </c:pt>
                <c:pt idx="41">
                  <c:v>36</c:v>
                </c:pt>
                <c:pt idx="42">
                  <c:v>42</c:v>
                </c:pt>
                <c:pt idx="43">
                  <c:v>38</c:v>
                </c:pt>
                <c:pt idx="44">
                  <c:v>31</c:v>
                </c:pt>
                <c:pt idx="45">
                  <c:v>47</c:v>
                </c:pt>
                <c:pt idx="46">
                  <c:v>52</c:v>
                </c:pt>
                <c:pt idx="47">
                  <c:v>49</c:v>
                </c:pt>
                <c:pt idx="48">
                  <c:v>39</c:v>
                </c:pt>
                <c:pt idx="49">
                  <c:v>44</c:v>
                </c:pt>
                <c:pt idx="50">
                  <c:v>37</c:v>
                </c:pt>
                <c:pt idx="51">
                  <c:v>45</c:v>
                </c:pt>
                <c:pt idx="52">
                  <c:v>57</c:v>
                </c:pt>
                <c:pt idx="53">
                  <c:v>41</c:v>
                </c:pt>
                <c:pt idx="54">
                  <c:v>36</c:v>
                </c:pt>
                <c:pt idx="55">
                  <c:v>36</c:v>
                </c:pt>
                <c:pt idx="56">
                  <c:v>36</c:v>
                </c:pt>
                <c:pt idx="57">
                  <c:v>24</c:v>
                </c:pt>
                <c:pt idx="58">
                  <c:v>29</c:v>
                </c:pt>
                <c:pt idx="59">
                  <c:v>22</c:v>
                </c:pt>
                <c:pt idx="60">
                  <c:v>39</c:v>
                </c:pt>
                <c:pt idx="61">
                  <c:v>41</c:v>
                </c:pt>
                <c:pt idx="62">
                  <c:v>37</c:v>
                </c:pt>
                <c:pt idx="63">
                  <c:v>32</c:v>
                </c:pt>
                <c:pt idx="64">
                  <c:v>37</c:v>
                </c:pt>
                <c:pt idx="65">
                  <c:v>35</c:v>
                </c:pt>
                <c:pt idx="66">
                  <c:v>48</c:v>
                </c:pt>
                <c:pt idx="67">
                  <c:v>51</c:v>
                </c:pt>
                <c:pt idx="68">
                  <c:v>36</c:v>
                </c:pt>
                <c:pt idx="69">
                  <c:v>37</c:v>
                </c:pt>
                <c:pt idx="70">
                  <c:v>29</c:v>
                </c:pt>
                <c:pt idx="71">
                  <c:v>38</c:v>
                </c:pt>
                <c:pt idx="72">
                  <c:v>33</c:v>
                </c:pt>
                <c:pt idx="73">
                  <c:v>43</c:v>
                </c:pt>
                <c:pt idx="74">
                  <c:v>51</c:v>
                </c:pt>
                <c:pt idx="75">
                  <c:v>37</c:v>
                </c:pt>
                <c:pt idx="76">
                  <c:v>47</c:v>
                </c:pt>
                <c:pt idx="77">
                  <c:v>44</c:v>
                </c:pt>
                <c:pt idx="78">
                  <c:v>34</c:v>
                </c:pt>
                <c:pt idx="79">
                  <c:v>47</c:v>
                </c:pt>
                <c:pt idx="80">
                  <c:v>42</c:v>
                </c:pt>
                <c:pt idx="81">
                  <c:v>52</c:v>
                </c:pt>
                <c:pt idx="82">
                  <c:v>46</c:v>
                </c:pt>
                <c:pt idx="83">
                  <c:v>40</c:v>
                </c:pt>
                <c:pt idx="84">
                  <c:v>45</c:v>
                </c:pt>
                <c:pt idx="85">
                  <c:v>55</c:v>
                </c:pt>
                <c:pt idx="86">
                  <c:v>47</c:v>
                </c:pt>
                <c:pt idx="87">
                  <c:v>42</c:v>
                </c:pt>
                <c:pt idx="88">
                  <c:v>45</c:v>
                </c:pt>
                <c:pt idx="89">
                  <c:v>40</c:v>
                </c:pt>
                <c:pt idx="90">
                  <c:v>48</c:v>
                </c:pt>
                <c:pt idx="91">
                  <c:v>43</c:v>
                </c:pt>
                <c:pt idx="92">
                  <c:v>32</c:v>
                </c:pt>
                <c:pt idx="93">
                  <c:v>35</c:v>
                </c:pt>
                <c:pt idx="94">
                  <c:v>37</c:v>
                </c:pt>
                <c:pt idx="95">
                  <c:v>29</c:v>
                </c:pt>
                <c:pt idx="96">
                  <c:v>32</c:v>
                </c:pt>
                <c:pt idx="97">
                  <c:v>25</c:v>
                </c:pt>
                <c:pt idx="98">
                  <c:v>30</c:v>
                </c:pt>
                <c:pt idx="99">
                  <c:v>34</c:v>
                </c:pt>
                <c:pt idx="100">
                  <c:v>30</c:v>
                </c:pt>
                <c:pt idx="101">
                  <c:v>34</c:v>
                </c:pt>
                <c:pt idx="102">
                  <c:v>33</c:v>
                </c:pt>
                <c:pt idx="103">
                  <c:v>38</c:v>
                </c:pt>
                <c:pt idx="104">
                  <c:v>30</c:v>
                </c:pt>
                <c:pt idx="105">
                  <c:v>34</c:v>
                </c:pt>
                <c:pt idx="106">
                  <c:v>30</c:v>
                </c:pt>
                <c:pt idx="107">
                  <c:v>35</c:v>
                </c:pt>
                <c:pt idx="108">
                  <c:v>30</c:v>
                </c:pt>
                <c:pt idx="109">
                  <c:v>32</c:v>
                </c:pt>
                <c:pt idx="110">
                  <c:v>36</c:v>
                </c:pt>
                <c:pt idx="111">
                  <c:v>25</c:v>
                </c:pt>
                <c:pt idx="112">
                  <c:v>32</c:v>
                </c:pt>
                <c:pt idx="113">
                  <c:v>37</c:v>
                </c:pt>
                <c:pt idx="114">
                  <c:v>29</c:v>
                </c:pt>
                <c:pt idx="115">
                  <c:v>30</c:v>
                </c:pt>
                <c:pt idx="116">
                  <c:v>29</c:v>
                </c:pt>
                <c:pt idx="117">
                  <c:v>27</c:v>
                </c:pt>
                <c:pt idx="118">
                  <c:v>26</c:v>
                </c:pt>
                <c:pt idx="119">
                  <c:v>37</c:v>
                </c:pt>
                <c:pt idx="120">
                  <c:v>29</c:v>
                </c:pt>
                <c:pt idx="121">
                  <c:v>37</c:v>
                </c:pt>
                <c:pt idx="122">
                  <c:v>32</c:v>
                </c:pt>
                <c:pt idx="123">
                  <c:v>35</c:v>
                </c:pt>
                <c:pt idx="124">
                  <c:v>23</c:v>
                </c:pt>
                <c:pt idx="125">
                  <c:v>32</c:v>
                </c:pt>
                <c:pt idx="126">
                  <c:v>20</c:v>
                </c:pt>
                <c:pt idx="127">
                  <c:v>38</c:v>
                </c:pt>
                <c:pt idx="128">
                  <c:v>31</c:v>
                </c:pt>
                <c:pt idx="129">
                  <c:v>30</c:v>
                </c:pt>
                <c:pt idx="130">
                  <c:v>27</c:v>
                </c:pt>
                <c:pt idx="131">
                  <c:v>20</c:v>
                </c:pt>
                <c:pt idx="132">
                  <c:v>27</c:v>
                </c:pt>
                <c:pt idx="133">
                  <c:v>25</c:v>
                </c:pt>
                <c:pt idx="134">
                  <c:v>25</c:v>
                </c:pt>
                <c:pt idx="135">
                  <c:v>28</c:v>
                </c:pt>
                <c:pt idx="136">
                  <c:v>26</c:v>
                </c:pt>
                <c:pt idx="137">
                  <c:v>27</c:v>
                </c:pt>
                <c:pt idx="138">
                  <c:v>24</c:v>
                </c:pt>
                <c:pt idx="139">
                  <c:v>25</c:v>
                </c:pt>
                <c:pt idx="140">
                  <c:v>27</c:v>
                </c:pt>
                <c:pt idx="141">
                  <c:v>22</c:v>
                </c:pt>
                <c:pt idx="142">
                  <c:v>32</c:v>
                </c:pt>
                <c:pt idx="143">
                  <c:v>27</c:v>
                </c:pt>
                <c:pt idx="144">
                  <c:v>32</c:v>
                </c:pt>
                <c:pt idx="145">
                  <c:v>28</c:v>
                </c:pt>
                <c:pt idx="146">
                  <c:v>26</c:v>
                </c:pt>
                <c:pt idx="147">
                  <c:v>23</c:v>
                </c:pt>
                <c:pt idx="148">
                  <c:v>27</c:v>
                </c:pt>
                <c:pt idx="149">
                  <c:v>32</c:v>
                </c:pt>
                <c:pt idx="150">
                  <c:v>28</c:v>
                </c:pt>
                <c:pt idx="15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B0-4FC7-9DC4-320F2B8B45BF}"/>
            </c:ext>
          </c:extLst>
        </c:ser>
        <c:ser>
          <c:idx val="3"/>
          <c:order val="3"/>
          <c:tx>
            <c:strRef>
              <c:f>'roman vs cases'!$E$3</c:f>
              <c:strCache>
                <c:ptCount val="1"/>
                <c:pt idx="0">
                  <c:v>sans: (India)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'roman vs cases'!$A$4:$A$155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'roman vs cases'!$E$4:$E$155</c:f>
              <c:numCache>
                <c:formatCode>General</c:formatCode>
                <c:ptCount val="152"/>
                <c:pt idx="0">
                  <c:v>31</c:v>
                </c:pt>
                <c:pt idx="1">
                  <c:v>31</c:v>
                </c:pt>
                <c:pt idx="2">
                  <c:v>25</c:v>
                </c:pt>
                <c:pt idx="3">
                  <c:v>33</c:v>
                </c:pt>
                <c:pt idx="4">
                  <c:v>29</c:v>
                </c:pt>
                <c:pt idx="5">
                  <c:v>40</c:v>
                </c:pt>
                <c:pt idx="6">
                  <c:v>31</c:v>
                </c:pt>
                <c:pt idx="7">
                  <c:v>31</c:v>
                </c:pt>
                <c:pt idx="8">
                  <c:v>36</c:v>
                </c:pt>
                <c:pt idx="9">
                  <c:v>36</c:v>
                </c:pt>
                <c:pt idx="10">
                  <c:v>26</c:v>
                </c:pt>
                <c:pt idx="11">
                  <c:v>24</c:v>
                </c:pt>
                <c:pt idx="12">
                  <c:v>32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32</c:v>
                </c:pt>
                <c:pt idx="17">
                  <c:v>33</c:v>
                </c:pt>
                <c:pt idx="18">
                  <c:v>30</c:v>
                </c:pt>
                <c:pt idx="19">
                  <c:v>37</c:v>
                </c:pt>
                <c:pt idx="20">
                  <c:v>38</c:v>
                </c:pt>
                <c:pt idx="21">
                  <c:v>43</c:v>
                </c:pt>
                <c:pt idx="22">
                  <c:v>33</c:v>
                </c:pt>
                <c:pt idx="23">
                  <c:v>36</c:v>
                </c:pt>
                <c:pt idx="24">
                  <c:v>34</c:v>
                </c:pt>
                <c:pt idx="25">
                  <c:v>37</c:v>
                </c:pt>
                <c:pt idx="26">
                  <c:v>39</c:v>
                </c:pt>
                <c:pt idx="27">
                  <c:v>36</c:v>
                </c:pt>
                <c:pt idx="28">
                  <c:v>28</c:v>
                </c:pt>
                <c:pt idx="29">
                  <c:v>24</c:v>
                </c:pt>
                <c:pt idx="30">
                  <c:v>35</c:v>
                </c:pt>
                <c:pt idx="31">
                  <c:v>31</c:v>
                </c:pt>
                <c:pt idx="32">
                  <c:v>20</c:v>
                </c:pt>
                <c:pt idx="33">
                  <c:v>45</c:v>
                </c:pt>
                <c:pt idx="34">
                  <c:v>36</c:v>
                </c:pt>
                <c:pt idx="35">
                  <c:v>28</c:v>
                </c:pt>
                <c:pt idx="36">
                  <c:v>40</c:v>
                </c:pt>
                <c:pt idx="37">
                  <c:v>33</c:v>
                </c:pt>
                <c:pt idx="38">
                  <c:v>31</c:v>
                </c:pt>
                <c:pt idx="39">
                  <c:v>31</c:v>
                </c:pt>
                <c:pt idx="40">
                  <c:v>39</c:v>
                </c:pt>
                <c:pt idx="41">
                  <c:v>38</c:v>
                </c:pt>
                <c:pt idx="42">
                  <c:v>33</c:v>
                </c:pt>
                <c:pt idx="43">
                  <c:v>32</c:v>
                </c:pt>
                <c:pt idx="44">
                  <c:v>39</c:v>
                </c:pt>
                <c:pt idx="45">
                  <c:v>40</c:v>
                </c:pt>
                <c:pt idx="46">
                  <c:v>23</c:v>
                </c:pt>
                <c:pt idx="47">
                  <c:v>40</c:v>
                </c:pt>
                <c:pt idx="48">
                  <c:v>34</c:v>
                </c:pt>
                <c:pt idx="49">
                  <c:v>40</c:v>
                </c:pt>
                <c:pt idx="50">
                  <c:v>33</c:v>
                </c:pt>
                <c:pt idx="51">
                  <c:v>31</c:v>
                </c:pt>
                <c:pt idx="52">
                  <c:v>28</c:v>
                </c:pt>
                <c:pt idx="53">
                  <c:v>38</c:v>
                </c:pt>
                <c:pt idx="54">
                  <c:v>35</c:v>
                </c:pt>
                <c:pt idx="55">
                  <c:v>32</c:v>
                </c:pt>
                <c:pt idx="56">
                  <c:v>45</c:v>
                </c:pt>
                <c:pt idx="57">
                  <c:v>40</c:v>
                </c:pt>
                <c:pt idx="58">
                  <c:v>32</c:v>
                </c:pt>
                <c:pt idx="59">
                  <c:v>24</c:v>
                </c:pt>
                <c:pt idx="60">
                  <c:v>27</c:v>
                </c:pt>
                <c:pt idx="61">
                  <c:v>35</c:v>
                </c:pt>
                <c:pt idx="62">
                  <c:v>35</c:v>
                </c:pt>
                <c:pt idx="63">
                  <c:v>53</c:v>
                </c:pt>
                <c:pt idx="64">
                  <c:v>33</c:v>
                </c:pt>
                <c:pt idx="65">
                  <c:v>32</c:v>
                </c:pt>
                <c:pt idx="66">
                  <c:v>27</c:v>
                </c:pt>
                <c:pt idx="67">
                  <c:v>26</c:v>
                </c:pt>
                <c:pt idx="68">
                  <c:v>26</c:v>
                </c:pt>
                <c:pt idx="69">
                  <c:v>37</c:v>
                </c:pt>
                <c:pt idx="70">
                  <c:v>40</c:v>
                </c:pt>
                <c:pt idx="71">
                  <c:v>34</c:v>
                </c:pt>
                <c:pt idx="72">
                  <c:v>24</c:v>
                </c:pt>
                <c:pt idx="73">
                  <c:v>36</c:v>
                </c:pt>
                <c:pt idx="74">
                  <c:v>24</c:v>
                </c:pt>
                <c:pt idx="75">
                  <c:v>49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37</c:v>
                </c:pt>
                <c:pt idx="80">
                  <c:v>37</c:v>
                </c:pt>
                <c:pt idx="81">
                  <c:v>34</c:v>
                </c:pt>
                <c:pt idx="82">
                  <c:v>44</c:v>
                </c:pt>
                <c:pt idx="83">
                  <c:v>43</c:v>
                </c:pt>
                <c:pt idx="84">
                  <c:v>49</c:v>
                </c:pt>
                <c:pt idx="85">
                  <c:v>42</c:v>
                </c:pt>
                <c:pt idx="86">
                  <c:v>38</c:v>
                </c:pt>
                <c:pt idx="87">
                  <c:v>33</c:v>
                </c:pt>
                <c:pt idx="88">
                  <c:v>33</c:v>
                </c:pt>
                <c:pt idx="89">
                  <c:v>37</c:v>
                </c:pt>
                <c:pt idx="90">
                  <c:v>42</c:v>
                </c:pt>
                <c:pt idx="91">
                  <c:v>33</c:v>
                </c:pt>
                <c:pt idx="92">
                  <c:v>38</c:v>
                </c:pt>
                <c:pt idx="93">
                  <c:v>31</c:v>
                </c:pt>
                <c:pt idx="94">
                  <c:v>42</c:v>
                </c:pt>
                <c:pt idx="95">
                  <c:v>35</c:v>
                </c:pt>
                <c:pt idx="96">
                  <c:v>36</c:v>
                </c:pt>
                <c:pt idx="97">
                  <c:v>37</c:v>
                </c:pt>
                <c:pt idx="98">
                  <c:v>42</c:v>
                </c:pt>
                <c:pt idx="99">
                  <c:v>46</c:v>
                </c:pt>
                <c:pt idx="100">
                  <c:v>31</c:v>
                </c:pt>
                <c:pt idx="101">
                  <c:v>34</c:v>
                </c:pt>
                <c:pt idx="102">
                  <c:v>44</c:v>
                </c:pt>
                <c:pt idx="103">
                  <c:v>42</c:v>
                </c:pt>
                <c:pt idx="104">
                  <c:v>49</c:v>
                </c:pt>
                <c:pt idx="105">
                  <c:v>42</c:v>
                </c:pt>
                <c:pt idx="106">
                  <c:v>48</c:v>
                </c:pt>
                <c:pt idx="107">
                  <c:v>49</c:v>
                </c:pt>
                <c:pt idx="108">
                  <c:v>34</c:v>
                </c:pt>
                <c:pt idx="109">
                  <c:v>41</c:v>
                </c:pt>
                <c:pt idx="110">
                  <c:v>44</c:v>
                </c:pt>
                <c:pt idx="111">
                  <c:v>43</c:v>
                </c:pt>
                <c:pt idx="112">
                  <c:v>36</c:v>
                </c:pt>
                <c:pt idx="113">
                  <c:v>45</c:v>
                </c:pt>
                <c:pt idx="114">
                  <c:v>48</c:v>
                </c:pt>
                <c:pt idx="115">
                  <c:v>39</c:v>
                </c:pt>
                <c:pt idx="116">
                  <c:v>42</c:v>
                </c:pt>
                <c:pt idx="117">
                  <c:v>37</c:v>
                </c:pt>
                <c:pt idx="118">
                  <c:v>36</c:v>
                </c:pt>
                <c:pt idx="119">
                  <c:v>35</c:v>
                </c:pt>
                <c:pt idx="120">
                  <c:v>46</c:v>
                </c:pt>
                <c:pt idx="121">
                  <c:v>33</c:v>
                </c:pt>
                <c:pt idx="122">
                  <c:v>39</c:v>
                </c:pt>
                <c:pt idx="123">
                  <c:v>36</c:v>
                </c:pt>
                <c:pt idx="124">
                  <c:v>40</c:v>
                </c:pt>
                <c:pt idx="125">
                  <c:v>29</c:v>
                </c:pt>
                <c:pt idx="126">
                  <c:v>39</c:v>
                </c:pt>
                <c:pt idx="127">
                  <c:v>42</c:v>
                </c:pt>
                <c:pt idx="128">
                  <c:v>42</c:v>
                </c:pt>
                <c:pt idx="129">
                  <c:v>41</c:v>
                </c:pt>
                <c:pt idx="130">
                  <c:v>45</c:v>
                </c:pt>
                <c:pt idx="131">
                  <c:v>40</c:v>
                </c:pt>
                <c:pt idx="132">
                  <c:v>42</c:v>
                </c:pt>
                <c:pt idx="133">
                  <c:v>51</c:v>
                </c:pt>
                <c:pt idx="134">
                  <c:v>49</c:v>
                </c:pt>
                <c:pt idx="135">
                  <c:v>43</c:v>
                </c:pt>
                <c:pt idx="136">
                  <c:v>49</c:v>
                </c:pt>
                <c:pt idx="137">
                  <c:v>39</c:v>
                </c:pt>
                <c:pt idx="138">
                  <c:v>52</c:v>
                </c:pt>
                <c:pt idx="139">
                  <c:v>36</c:v>
                </c:pt>
                <c:pt idx="140">
                  <c:v>51</c:v>
                </c:pt>
                <c:pt idx="141">
                  <c:v>41</c:v>
                </c:pt>
                <c:pt idx="142">
                  <c:v>43</c:v>
                </c:pt>
                <c:pt idx="143">
                  <c:v>41</c:v>
                </c:pt>
                <c:pt idx="144">
                  <c:v>28</c:v>
                </c:pt>
                <c:pt idx="145">
                  <c:v>46</c:v>
                </c:pt>
                <c:pt idx="146">
                  <c:v>43</c:v>
                </c:pt>
                <c:pt idx="147">
                  <c:v>38</c:v>
                </c:pt>
                <c:pt idx="148">
                  <c:v>35</c:v>
                </c:pt>
                <c:pt idx="149">
                  <c:v>33</c:v>
                </c:pt>
                <c:pt idx="150">
                  <c:v>31</c:v>
                </c:pt>
                <c:pt idx="1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B0-4FC7-9DC4-320F2B8B4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888808"/>
        <c:axId val="517881592"/>
      </c:lineChart>
      <c:dateAx>
        <c:axId val="517888808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881592"/>
        <c:crosses val="autoZero"/>
        <c:auto val="1"/>
        <c:lblOffset val="100"/>
        <c:baseTimeUnit val="days"/>
      </c:dateAx>
      <c:valAx>
        <c:axId val="517881592"/>
        <c:scaling>
          <c:orientation val="minMax"/>
          <c:max val="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888808"/>
        <c:crosses val="autoZero"/>
        <c:crossBetween val="between"/>
      </c:valAx>
      <c:valAx>
        <c:axId val="5179111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7918984"/>
        <c:crosses val="max"/>
        <c:crossBetween val="between"/>
      </c:valAx>
      <c:dateAx>
        <c:axId val="517918984"/>
        <c:scaling>
          <c:orientation val="minMax"/>
        </c:scaling>
        <c:delete val="1"/>
        <c:axPos val="b"/>
        <c:numFmt formatCode="[$-409]d\-mmm;@" sourceLinked="1"/>
        <c:majorTickMark val="out"/>
        <c:minorTickMark val="none"/>
        <c:tickLblPos val="nextTo"/>
        <c:crossAx val="51791111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'roman vs testing'!$F$3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'roman vs testing'!$A$4:$A$155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'roman vs testing'!$F$4:$F$155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1050</c:v>
                </c:pt>
                <c:pt idx="79">
                  <c:v>1229</c:v>
                </c:pt>
                <c:pt idx="80">
                  <c:v>1506</c:v>
                </c:pt>
                <c:pt idx="81">
                  <c:v>1216</c:v>
                </c:pt>
                <c:pt idx="82">
                  <c:v>2580</c:v>
                </c:pt>
                <c:pt idx="83">
                  <c:v>1987</c:v>
                </c:pt>
                <c:pt idx="84">
                  <c:v>2450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4346</c:v>
                </c:pt>
                <c:pt idx="91">
                  <c:v>5163</c:v>
                </c:pt>
                <c:pt idx="92">
                  <c:v>7900</c:v>
                </c:pt>
                <c:pt idx="93">
                  <c:v>13394</c:v>
                </c:pt>
                <c:pt idx="94">
                  <c:v>10705</c:v>
                </c:pt>
                <c:pt idx="95">
                  <c:v>9584</c:v>
                </c:pt>
                <c:pt idx="96">
                  <c:v>11534</c:v>
                </c:pt>
                <c:pt idx="97">
                  <c:v>12947</c:v>
                </c:pt>
                <c:pt idx="98">
                  <c:v>13904</c:v>
                </c:pt>
                <c:pt idx="99">
                  <c:v>16991</c:v>
                </c:pt>
                <c:pt idx="100">
                  <c:v>16420</c:v>
                </c:pt>
                <c:pt idx="101">
                  <c:v>18044</c:v>
                </c:pt>
                <c:pt idx="102">
                  <c:v>16374</c:v>
                </c:pt>
                <c:pt idx="103">
                  <c:v>21806</c:v>
                </c:pt>
                <c:pt idx="104">
                  <c:v>27339</c:v>
                </c:pt>
                <c:pt idx="105">
                  <c:v>29706</c:v>
                </c:pt>
                <c:pt idx="106">
                  <c:v>28357</c:v>
                </c:pt>
                <c:pt idx="107">
                  <c:v>32167</c:v>
                </c:pt>
                <c:pt idx="108">
                  <c:v>37000</c:v>
                </c:pt>
                <c:pt idx="109">
                  <c:v>29463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41247</c:v>
                </c:pt>
                <c:pt idx="115">
                  <c:v>38168</c:v>
                </c:pt>
                <c:pt idx="116">
                  <c:v>45352</c:v>
                </c:pt>
                <c:pt idx="117">
                  <c:v>40510</c:v>
                </c:pt>
                <c:pt idx="118">
                  <c:v>50914</c:v>
                </c:pt>
                <c:pt idx="119">
                  <c:v>54031</c:v>
                </c:pt>
                <c:pt idx="120">
                  <c:v>59437</c:v>
                </c:pt>
                <c:pt idx="121">
                  <c:v>72453</c:v>
                </c:pt>
                <c:pt idx="122">
                  <c:v>73709</c:v>
                </c:pt>
                <c:pt idx="123">
                  <c:v>70087</c:v>
                </c:pt>
                <c:pt idx="124">
                  <c:v>60783</c:v>
                </c:pt>
                <c:pt idx="125">
                  <c:v>84713</c:v>
                </c:pt>
                <c:pt idx="126">
                  <c:v>84835</c:v>
                </c:pt>
                <c:pt idx="127">
                  <c:v>80632</c:v>
                </c:pt>
                <c:pt idx="128">
                  <c:v>80375</c:v>
                </c:pt>
                <c:pt idx="129">
                  <c:v>85425</c:v>
                </c:pt>
                <c:pt idx="130">
                  <c:v>85824</c:v>
                </c:pt>
                <c:pt idx="131">
                  <c:v>64651</c:v>
                </c:pt>
                <c:pt idx="132">
                  <c:v>85891</c:v>
                </c:pt>
                <c:pt idx="133">
                  <c:v>94671</c:v>
                </c:pt>
                <c:pt idx="134">
                  <c:v>92791</c:v>
                </c:pt>
                <c:pt idx="135">
                  <c:v>92911</c:v>
                </c:pt>
                <c:pt idx="136">
                  <c:v>94325</c:v>
                </c:pt>
                <c:pt idx="137">
                  <c:v>93365</c:v>
                </c:pt>
                <c:pt idx="138">
                  <c:v>75150</c:v>
                </c:pt>
                <c:pt idx="139">
                  <c:v>101475</c:v>
                </c:pt>
                <c:pt idx="140">
                  <c:v>108121</c:v>
                </c:pt>
                <c:pt idx="141">
                  <c:v>103532</c:v>
                </c:pt>
                <c:pt idx="142">
                  <c:v>103514</c:v>
                </c:pt>
                <c:pt idx="143">
                  <c:v>115364</c:v>
                </c:pt>
                <c:pt idx="144">
                  <c:v>108623</c:v>
                </c:pt>
                <c:pt idx="145">
                  <c:v>90170</c:v>
                </c:pt>
                <c:pt idx="146">
                  <c:v>92528</c:v>
                </c:pt>
                <c:pt idx="147">
                  <c:v>116041</c:v>
                </c:pt>
                <c:pt idx="148">
                  <c:v>119976</c:v>
                </c:pt>
                <c:pt idx="149">
                  <c:v>121702</c:v>
                </c:pt>
                <c:pt idx="150">
                  <c:v>127761</c:v>
                </c:pt>
                <c:pt idx="151">
                  <c:v>125428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5-4821-B094-E713D0F0F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81755600"/>
        <c:axId val="581755272"/>
      </c:barChart>
      <c:lineChart>
        <c:grouping val="standard"/>
        <c:varyColors val="0"/>
        <c:ser>
          <c:idx val="0"/>
          <c:order val="0"/>
          <c:tx>
            <c:strRef>
              <c:f>'roman vs testing'!$B$3</c:f>
              <c:strCache>
                <c:ptCount val="1"/>
                <c:pt idx="0">
                  <c:v>khansi: (India)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'roman vs testing'!$A$4:$A$155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'roman vs testing'!$B$4:$B$155</c:f>
              <c:numCache>
                <c:formatCode>General</c:formatCode>
                <c:ptCount val="152"/>
                <c:pt idx="0">
                  <c:v>25</c:v>
                </c:pt>
                <c:pt idx="1">
                  <c:v>29</c:v>
                </c:pt>
                <c:pt idx="2">
                  <c:v>30</c:v>
                </c:pt>
                <c:pt idx="3">
                  <c:v>33</c:v>
                </c:pt>
                <c:pt idx="4">
                  <c:v>37</c:v>
                </c:pt>
                <c:pt idx="5">
                  <c:v>40</c:v>
                </c:pt>
                <c:pt idx="6">
                  <c:v>30</c:v>
                </c:pt>
                <c:pt idx="7">
                  <c:v>35</c:v>
                </c:pt>
                <c:pt idx="8">
                  <c:v>29</c:v>
                </c:pt>
                <c:pt idx="9">
                  <c:v>24</c:v>
                </c:pt>
                <c:pt idx="10">
                  <c:v>27</c:v>
                </c:pt>
                <c:pt idx="11">
                  <c:v>32</c:v>
                </c:pt>
                <c:pt idx="12">
                  <c:v>27</c:v>
                </c:pt>
                <c:pt idx="13">
                  <c:v>31</c:v>
                </c:pt>
                <c:pt idx="14">
                  <c:v>32</c:v>
                </c:pt>
                <c:pt idx="15">
                  <c:v>29</c:v>
                </c:pt>
                <c:pt idx="16">
                  <c:v>24</c:v>
                </c:pt>
                <c:pt idx="17">
                  <c:v>35</c:v>
                </c:pt>
                <c:pt idx="18">
                  <c:v>30</c:v>
                </c:pt>
                <c:pt idx="19">
                  <c:v>32</c:v>
                </c:pt>
                <c:pt idx="20">
                  <c:v>34</c:v>
                </c:pt>
                <c:pt idx="21">
                  <c:v>36</c:v>
                </c:pt>
                <c:pt idx="22">
                  <c:v>34</c:v>
                </c:pt>
                <c:pt idx="23">
                  <c:v>30</c:v>
                </c:pt>
                <c:pt idx="24">
                  <c:v>36</c:v>
                </c:pt>
                <c:pt idx="25">
                  <c:v>40</c:v>
                </c:pt>
                <c:pt idx="26">
                  <c:v>33</c:v>
                </c:pt>
                <c:pt idx="27">
                  <c:v>35</c:v>
                </c:pt>
                <c:pt idx="28">
                  <c:v>43</c:v>
                </c:pt>
                <c:pt idx="29">
                  <c:v>24</c:v>
                </c:pt>
                <c:pt idx="30">
                  <c:v>31</c:v>
                </c:pt>
                <c:pt idx="31">
                  <c:v>49</c:v>
                </c:pt>
                <c:pt idx="32">
                  <c:v>37</c:v>
                </c:pt>
                <c:pt idx="33">
                  <c:v>34</c:v>
                </c:pt>
                <c:pt idx="34">
                  <c:v>29</c:v>
                </c:pt>
                <c:pt idx="35">
                  <c:v>25</c:v>
                </c:pt>
                <c:pt idx="36">
                  <c:v>40</c:v>
                </c:pt>
                <c:pt idx="37">
                  <c:v>28</c:v>
                </c:pt>
                <c:pt idx="38">
                  <c:v>28</c:v>
                </c:pt>
                <c:pt idx="39">
                  <c:v>41</c:v>
                </c:pt>
                <c:pt idx="40">
                  <c:v>34</c:v>
                </c:pt>
                <c:pt idx="41">
                  <c:v>33</c:v>
                </c:pt>
                <c:pt idx="42">
                  <c:v>43</c:v>
                </c:pt>
                <c:pt idx="43">
                  <c:v>34</c:v>
                </c:pt>
                <c:pt idx="44">
                  <c:v>52</c:v>
                </c:pt>
                <c:pt idx="45">
                  <c:v>38</c:v>
                </c:pt>
                <c:pt idx="46">
                  <c:v>38</c:v>
                </c:pt>
                <c:pt idx="47">
                  <c:v>31</c:v>
                </c:pt>
                <c:pt idx="48">
                  <c:v>37</c:v>
                </c:pt>
                <c:pt idx="49">
                  <c:v>45</c:v>
                </c:pt>
                <c:pt idx="50">
                  <c:v>38</c:v>
                </c:pt>
                <c:pt idx="51">
                  <c:v>44</c:v>
                </c:pt>
                <c:pt idx="52">
                  <c:v>32</c:v>
                </c:pt>
                <c:pt idx="53">
                  <c:v>42</c:v>
                </c:pt>
                <c:pt idx="54">
                  <c:v>33</c:v>
                </c:pt>
                <c:pt idx="55">
                  <c:v>33</c:v>
                </c:pt>
                <c:pt idx="56">
                  <c:v>27</c:v>
                </c:pt>
                <c:pt idx="57">
                  <c:v>35</c:v>
                </c:pt>
                <c:pt idx="58">
                  <c:v>32</c:v>
                </c:pt>
                <c:pt idx="59">
                  <c:v>36</c:v>
                </c:pt>
                <c:pt idx="60">
                  <c:v>38</c:v>
                </c:pt>
                <c:pt idx="61">
                  <c:v>32</c:v>
                </c:pt>
                <c:pt idx="62">
                  <c:v>31</c:v>
                </c:pt>
                <c:pt idx="63">
                  <c:v>33</c:v>
                </c:pt>
                <c:pt idx="64">
                  <c:v>40</c:v>
                </c:pt>
                <c:pt idx="65">
                  <c:v>31</c:v>
                </c:pt>
                <c:pt idx="66">
                  <c:v>49</c:v>
                </c:pt>
                <c:pt idx="67">
                  <c:v>49</c:v>
                </c:pt>
                <c:pt idx="68">
                  <c:v>38</c:v>
                </c:pt>
                <c:pt idx="69">
                  <c:v>43</c:v>
                </c:pt>
                <c:pt idx="70">
                  <c:v>40</c:v>
                </c:pt>
                <c:pt idx="71">
                  <c:v>27</c:v>
                </c:pt>
                <c:pt idx="72">
                  <c:v>28</c:v>
                </c:pt>
                <c:pt idx="73">
                  <c:v>48</c:v>
                </c:pt>
                <c:pt idx="74">
                  <c:v>47</c:v>
                </c:pt>
                <c:pt idx="75">
                  <c:v>47</c:v>
                </c:pt>
                <c:pt idx="76">
                  <c:v>42</c:v>
                </c:pt>
                <c:pt idx="77">
                  <c:v>56</c:v>
                </c:pt>
                <c:pt idx="78">
                  <c:v>63</c:v>
                </c:pt>
                <c:pt idx="79">
                  <c:v>69</c:v>
                </c:pt>
                <c:pt idx="80">
                  <c:v>76</c:v>
                </c:pt>
                <c:pt idx="81">
                  <c:v>61</c:v>
                </c:pt>
                <c:pt idx="82">
                  <c:v>63</c:v>
                </c:pt>
                <c:pt idx="83">
                  <c:v>74</c:v>
                </c:pt>
                <c:pt idx="84">
                  <c:v>71</c:v>
                </c:pt>
                <c:pt idx="85">
                  <c:v>73</c:v>
                </c:pt>
                <c:pt idx="86">
                  <c:v>72</c:v>
                </c:pt>
                <c:pt idx="87">
                  <c:v>62</c:v>
                </c:pt>
                <c:pt idx="88">
                  <c:v>63</c:v>
                </c:pt>
                <c:pt idx="89">
                  <c:v>48</c:v>
                </c:pt>
                <c:pt idx="90">
                  <c:v>59</c:v>
                </c:pt>
                <c:pt idx="91">
                  <c:v>49</c:v>
                </c:pt>
                <c:pt idx="92">
                  <c:v>45</c:v>
                </c:pt>
                <c:pt idx="93">
                  <c:v>44</c:v>
                </c:pt>
                <c:pt idx="94">
                  <c:v>64</c:v>
                </c:pt>
                <c:pt idx="95">
                  <c:v>44</c:v>
                </c:pt>
                <c:pt idx="96">
                  <c:v>45</c:v>
                </c:pt>
                <c:pt idx="97">
                  <c:v>32</c:v>
                </c:pt>
                <c:pt idx="98">
                  <c:v>42</c:v>
                </c:pt>
                <c:pt idx="99">
                  <c:v>43</c:v>
                </c:pt>
                <c:pt idx="100">
                  <c:v>52</c:v>
                </c:pt>
                <c:pt idx="101">
                  <c:v>41</c:v>
                </c:pt>
                <c:pt idx="102">
                  <c:v>44</c:v>
                </c:pt>
                <c:pt idx="103">
                  <c:v>36</c:v>
                </c:pt>
                <c:pt idx="104">
                  <c:v>44</c:v>
                </c:pt>
                <c:pt idx="105">
                  <c:v>38</c:v>
                </c:pt>
                <c:pt idx="106">
                  <c:v>46</c:v>
                </c:pt>
                <c:pt idx="107">
                  <c:v>40</c:v>
                </c:pt>
                <c:pt idx="108">
                  <c:v>36</c:v>
                </c:pt>
                <c:pt idx="109">
                  <c:v>45</c:v>
                </c:pt>
                <c:pt idx="110">
                  <c:v>44</c:v>
                </c:pt>
                <c:pt idx="111">
                  <c:v>37</c:v>
                </c:pt>
                <c:pt idx="112">
                  <c:v>40</c:v>
                </c:pt>
                <c:pt idx="113">
                  <c:v>37</c:v>
                </c:pt>
                <c:pt idx="114">
                  <c:v>38</c:v>
                </c:pt>
                <c:pt idx="115">
                  <c:v>28</c:v>
                </c:pt>
                <c:pt idx="116">
                  <c:v>36</c:v>
                </c:pt>
                <c:pt idx="117">
                  <c:v>39</c:v>
                </c:pt>
                <c:pt idx="118">
                  <c:v>32</c:v>
                </c:pt>
                <c:pt idx="119">
                  <c:v>25</c:v>
                </c:pt>
                <c:pt idx="120">
                  <c:v>21</c:v>
                </c:pt>
                <c:pt idx="121">
                  <c:v>30</c:v>
                </c:pt>
                <c:pt idx="122">
                  <c:v>34</c:v>
                </c:pt>
                <c:pt idx="123">
                  <c:v>34</c:v>
                </c:pt>
                <c:pt idx="124">
                  <c:v>23</c:v>
                </c:pt>
                <c:pt idx="125">
                  <c:v>24</c:v>
                </c:pt>
                <c:pt idx="126">
                  <c:v>32</c:v>
                </c:pt>
                <c:pt idx="127">
                  <c:v>20</c:v>
                </c:pt>
                <c:pt idx="128">
                  <c:v>24</c:v>
                </c:pt>
                <c:pt idx="129">
                  <c:v>23</c:v>
                </c:pt>
                <c:pt idx="130">
                  <c:v>28</c:v>
                </c:pt>
                <c:pt idx="131">
                  <c:v>19</c:v>
                </c:pt>
                <c:pt idx="132">
                  <c:v>16</c:v>
                </c:pt>
                <c:pt idx="133">
                  <c:v>26</c:v>
                </c:pt>
                <c:pt idx="134">
                  <c:v>25</c:v>
                </c:pt>
                <c:pt idx="135">
                  <c:v>17</c:v>
                </c:pt>
                <c:pt idx="136">
                  <c:v>21</c:v>
                </c:pt>
                <c:pt idx="137">
                  <c:v>26</c:v>
                </c:pt>
                <c:pt idx="138">
                  <c:v>22</c:v>
                </c:pt>
                <c:pt idx="139">
                  <c:v>17</c:v>
                </c:pt>
                <c:pt idx="140">
                  <c:v>19</c:v>
                </c:pt>
                <c:pt idx="141">
                  <c:v>23</c:v>
                </c:pt>
                <c:pt idx="142">
                  <c:v>27</c:v>
                </c:pt>
                <c:pt idx="143">
                  <c:v>19</c:v>
                </c:pt>
                <c:pt idx="144">
                  <c:v>23</c:v>
                </c:pt>
                <c:pt idx="145">
                  <c:v>17</c:v>
                </c:pt>
                <c:pt idx="146">
                  <c:v>21</c:v>
                </c:pt>
                <c:pt idx="147">
                  <c:v>19</c:v>
                </c:pt>
                <c:pt idx="148">
                  <c:v>21</c:v>
                </c:pt>
                <c:pt idx="149">
                  <c:v>25</c:v>
                </c:pt>
                <c:pt idx="150">
                  <c:v>15</c:v>
                </c:pt>
                <c:pt idx="151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5-4821-B094-E713D0F0F5FD}"/>
            </c:ext>
          </c:extLst>
        </c:ser>
        <c:ser>
          <c:idx val="1"/>
          <c:order val="1"/>
          <c:tx>
            <c:strRef>
              <c:f>'roman vs testing'!$C$3</c:f>
              <c:strCache>
                <c:ptCount val="1"/>
                <c:pt idx="0">
                  <c:v>bukhar: (India)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'roman vs testing'!$A$4:$A$155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'roman vs testing'!$C$4:$C$155</c:f>
              <c:numCache>
                <c:formatCode>General</c:formatCode>
                <c:ptCount val="152"/>
                <c:pt idx="0">
                  <c:v>39</c:v>
                </c:pt>
                <c:pt idx="1">
                  <c:v>34</c:v>
                </c:pt>
                <c:pt idx="2">
                  <c:v>28</c:v>
                </c:pt>
                <c:pt idx="3">
                  <c:v>33</c:v>
                </c:pt>
                <c:pt idx="4">
                  <c:v>37</c:v>
                </c:pt>
                <c:pt idx="5">
                  <c:v>26</c:v>
                </c:pt>
                <c:pt idx="6">
                  <c:v>35</c:v>
                </c:pt>
                <c:pt idx="7">
                  <c:v>30</c:v>
                </c:pt>
                <c:pt idx="8">
                  <c:v>26</c:v>
                </c:pt>
                <c:pt idx="9">
                  <c:v>21</c:v>
                </c:pt>
                <c:pt idx="10">
                  <c:v>32</c:v>
                </c:pt>
                <c:pt idx="11">
                  <c:v>29</c:v>
                </c:pt>
                <c:pt idx="12">
                  <c:v>32</c:v>
                </c:pt>
                <c:pt idx="13">
                  <c:v>27</c:v>
                </c:pt>
                <c:pt idx="14">
                  <c:v>32</c:v>
                </c:pt>
                <c:pt idx="15">
                  <c:v>31</c:v>
                </c:pt>
                <c:pt idx="16">
                  <c:v>28</c:v>
                </c:pt>
                <c:pt idx="17">
                  <c:v>31</c:v>
                </c:pt>
                <c:pt idx="18">
                  <c:v>34</c:v>
                </c:pt>
                <c:pt idx="19">
                  <c:v>40</c:v>
                </c:pt>
                <c:pt idx="20">
                  <c:v>34</c:v>
                </c:pt>
                <c:pt idx="21">
                  <c:v>38</c:v>
                </c:pt>
                <c:pt idx="22">
                  <c:v>34</c:v>
                </c:pt>
                <c:pt idx="23">
                  <c:v>32</c:v>
                </c:pt>
                <c:pt idx="24">
                  <c:v>36</c:v>
                </c:pt>
                <c:pt idx="25">
                  <c:v>41</c:v>
                </c:pt>
                <c:pt idx="26">
                  <c:v>45</c:v>
                </c:pt>
                <c:pt idx="27">
                  <c:v>34</c:v>
                </c:pt>
                <c:pt idx="28">
                  <c:v>38</c:v>
                </c:pt>
                <c:pt idx="29">
                  <c:v>37</c:v>
                </c:pt>
                <c:pt idx="30">
                  <c:v>35</c:v>
                </c:pt>
                <c:pt idx="31">
                  <c:v>37</c:v>
                </c:pt>
                <c:pt idx="32">
                  <c:v>33</c:v>
                </c:pt>
                <c:pt idx="33">
                  <c:v>43</c:v>
                </c:pt>
                <c:pt idx="34">
                  <c:v>49</c:v>
                </c:pt>
                <c:pt idx="35">
                  <c:v>35</c:v>
                </c:pt>
                <c:pt idx="36">
                  <c:v>51</c:v>
                </c:pt>
                <c:pt idx="37">
                  <c:v>36</c:v>
                </c:pt>
                <c:pt idx="38">
                  <c:v>39</c:v>
                </c:pt>
                <c:pt idx="39">
                  <c:v>45</c:v>
                </c:pt>
                <c:pt idx="40">
                  <c:v>38</c:v>
                </c:pt>
                <c:pt idx="41">
                  <c:v>38</c:v>
                </c:pt>
                <c:pt idx="42">
                  <c:v>42</c:v>
                </c:pt>
                <c:pt idx="43">
                  <c:v>38</c:v>
                </c:pt>
                <c:pt idx="44">
                  <c:v>48</c:v>
                </c:pt>
                <c:pt idx="45">
                  <c:v>39</c:v>
                </c:pt>
                <c:pt idx="46">
                  <c:v>40</c:v>
                </c:pt>
                <c:pt idx="47">
                  <c:v>48</c:v>
                </c:pt>
                <c:pt idx="48">
                  <c:v>44</c:v>
                </c:pt>
                <c:pt idx="49">
                  <c:v>36</c:v>
                </c:pt>
                <c:pt idx="50">
                  <c:v>39</c:v>
                </c:pt>
                <c:pt idx="51">
                  <c:v>33</c:v>
                </c:pt>
                <c:pt idx="52">
                  <c:v>41</c:v>
                </c:pt>
                <c:pt idx="53">
                  <c:v>45</c:v>
                </c:pt>
                <c:pt idx="54">
                  <c:v>41</c:v>
                </c:pt>
                <c:pt idx="55">
                  <c:v>41</c:v>
                </c:pt>
                <c:pt idx="56">
                  <c:v>44</c:v>
                </c:pt>
                <c:pt idx="57">
                  <c:v>42</c:v>
                </c:pt>
                <c:pt idx="58">
                  <c:v>40</c:v>
                </c:pt>
                <c:pt idx="59">
                  <c:v>39</c:v>
                </c:pt>
                <c:pt idx="60">
                  <c:v>28</c:v>
                </c:pt>
                <c:pt idx="61">
                  <c:v>30</c:v>
                </c:pt>
                <c:pt idx="62">
                  <c:v>40</c:v>
                </c:pt>
                <c:pt idx="63">
                  <c:v>40</c:v>
                </c:pt>
                <c:pt idx="64">
                  <c:v>45</c:v>
                </c:pt>
                <c:pt idx="65">
                  <c:v>37</c:v>
                </c:pt>
                <c:pt idx="66">
                  <c:v>42</c:v>
                </c:pt>
                <c:pt idx="67">
                  <c:v>51</c:v>
                </c:pt>
                <c:pt idx="68">
                  <c:v>38</c:v>
                </c:pt>
                <c:pt idx="69">
                  <c:v>36</c:v>
                </c:pt>
                <c:pt idx="70">
                  <c:v>52</c:v>
                </c:pt>
                <c:pt idx="71">
                  <c:v>36</c:v>
                </c:pt>
                <c:pt idx="72">
                  <c:v>33</c:v>
                </c:pt>
                <c:pt idx="73">
                  <c:v>37</c:v>
                </c:pt>
                <c:pt idx="74">
                  <c:v>48</c:v>
                </c:pt>
                <c:pt idx="75">
                  <c:v>51</c:v>
                </c:pt>
                <c:pt idx="76">
                  <c:v>40</c:v>
                </c:pt>
                <c:pt idx="77">
                  <c:v>54</c:v>
                </c:pt>
                <c:pt idx="78">
                  <c:v>45</c:v>
                </c:pt>
                <c:pt idx="79">
                  <c:v>47</c:v>
                </c:pt>
                <c:pt idx="80">
                  <c:v>60</c:v>
                </c:pt>
                <c:pt idx="81">
                  <c:v>72</c:v>
                </c:pt>
                <c:pt idx="82">
                  <c:v>61</c:v>
                </c:pt>
                <c:pt idx="83">
                  <c:v>55</c:v>
                </c:pt>
                <c:pt idx="84">
                  <c:v>54</c:v>
                </c:pt>
                <c:pt idx="85">
                  <c:v>57</c:v>
                </c:pt>
                <c:pt idx="86">
                  <c:v>65</c:v>
                </c:pt>
                <c:pt idx="87">
                  <c:v>64</c:v>
                </c:pt>
                <c:pt idx="88">
                  <c:v>64</c:v>
                </c:pt>
                <c:pt idx="89">
                  <c:v>59</c:v>
                </c:pt>
                <c:pt idx="90">
                  <c:v>46</c:v>
                </c:pt>
                <c:pt idx="91">
                  <c:v>41</c:v>
                </c:pt>
                <c:pt idx="92">
                  <c:v>50</c:v>
                </c:pt>
                <c:pt idx="93">
                  <c:v>61</c:v>
                </c:pt>
                <c:pt idx="94">
                  <c:v>55</c:v>
                </c:pt>
                <c:pt idx="95">
                  <c:v>49</c:v>
                </c:pt>
                <c:pt idx="96">
                  <c:v>49</c:v>
                </c:pt>
                <c:pt idx="97">
                  <c:v>39</c:v>
                </c:pt>
                <c:pt idx="98">
                  <c:v>38</c:v>
                </c:pt>
                <c:pt idx="99">
                  <c:v>54</c:v>
                </c:pt>
                <c:pt idx="100">
                  <c:v>37</c:v>
                </c:pt>
                <c:pt idx="101">
                  <c:v>52</c:v>
                </c:pt>
                <c:pt idx="102">
                  <c:v>50</c:v>
                </c:pt>
                <c:pt idx="103">
                  <c:v>50</c:v>
                </c:pt>
                <c:pt idx="104">
                  <c:v>55</c:v>
                </c:pt>
                <c:pt idx="105">
                  <c:v>37</c:v>
                </c:pt>
                <c:pt idx="106">
                  <c:v>35</c:v>
                </c:pt>
                <c:pt idx="107">
                  <c:v>46</c:v>
                </c:pt>
                <c:pt idx="108">
                  <c:v>50</c:v>
                </c:pt>
                <c:pt idx="109">
                  <c:v>44</c:v>
                </c:pt>
                <c:pt idx="110">
                  <c:v>34</c:v>
                </c:pt>
                <c:pt idx="111">
                  <c:v>39</c:v>
                </c:pt>
                <c:pt idx="112">
                  <c:v>37</c:v>
                </c:pt>
                <c:pt idx="113">
                  <c:v>47</c:v>
                </c:pt>
                <c:pt idx="114">
                  <c:v>49</c:v>
                </c:pt>
                <c:pt idx="115">
                  <c:v>50</c:v>
                </c:pt>
                <c:pt idx="116">
                  <c:v>48</c:v>
                </c:pt>
                <c:pt idx="117">
                  <c:v>45</c:v>
                </c:pt>
                <c:pt idx="118">
                  <c:v>46</c:v>
                </c:pt>
                <c:pt idx="119">
                  <c:v>41</c:v>
                </c:pt>
                <c:pt idx="120">
                  <c:v>44</c:v>
                </c:pt>
                <c:pt idx="121">
                  <c:v>55</c:v>
                </c:pt>
                <c:pt idx="122">
                  <c:v>55</c:v>
                </c:pt>
                <c:pt idx="123">
                  <c:v>39</c:v>
                </c:pt>
                <c:pt idx="124">
                  <c:v>42</c:v>
                </c:pt>
                <c:pt idx="125">
                  <c:v>38</c:v>
                </c:pt>
                <c:pt idx="126">
                  <c:v>45</c:v>
                </c:pt>
                <c:pt idx="127">
                  <c:v>44</c:v>
                </c:pt>
                <c:pt idx="128">
                  <c:v>42</c:v>
                </c:pt>
                <c:pt idx="129">
                  <c:v>44</c:v>
                </c:pt>
                <c:pt idx="130">
                  <c:v>44</c:v>
                </c:pt>
                <c:pt idx="131">
                  <c:v>39</c:v>
                </c:pt>
                <c:pt idx="132">
                  <c:v>36</c:v>
                </c:pt>
                <c:pt idx="133">
                  <c:v>34</c:v>
                </c:pt>
                <c:pt idx="134">
                  <c:v>42</c:v>
                </c:pt>
                <c:pt idx="135">
                  <c:v>43</c:v>
                </c:pt>
                <c:pt idx="136">
                  <c:v>48</c:v>
                </c:pt>
                <c:pt idx="137">
                  <c:v>35</c:v>
                </c:pt>
                <c:pt idx="138">
                  <c:v>45</c:v>
                </c:pt>
                <c:pt idx="139">
                  <c:v>45</c:v>
                </c:pt>
                <c:pt idx="140">
                  <c:v>40</c:v>
                </c:pt>
                <c:pt idx="141">
                  <c:v>45</c:v>
                </c:pt>
                <c:pt idx="142">
                  <c:v>34</c:v>
                </c:pt>
                <c:pt idx="143">
                  <c:v>39</c:v>
                </c:pt>
                <c:pt idx="144">
                  <c:v>42</c:v>
                </c:pt>
                <c:pt idx="145">
                  <c:v>33</c:v>
                </c:pt>
                <c:pt idx="146">
                  <c:v>39</c:v>
                </c:pt>
                <c:pt idx="147">
                  <c:v>46</c:v>
                </c:pt>
                <c:pt idx="148">
                  <c:v>34</c:v>
                </c:pt>
                <c:pt idx="149">
                  <c:v>35</c:v>
                </c:pt>
                <c:pt idx="150">
                  <c:v>41</c:v>
                </c:pt>
                <c:pt idx="15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5-4821-B094-E713D0F0F5FD}"/>
            </c:ext>
          </c:extLst>
        </c:ser>
        <c:ser>
          <c:idx val="2"/>
          <c:order val="2"/>
          <c:tx>
            <c:strRef>
              <c:f>'roman vs testing'!$D$3</c:f>
              <c:strCache>
                <c:ptCount val="1"/>
                <c:pt idx="0">
                  <c:v>sardi: (India)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'roman vs testing'!$A$4:$A$155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'roman vs testing'!$D$4:$D$155</c:f>
              <c:numCache>
                <c:formatCode>General</c:formatCode>
                <c:ptCount val="152"/>
                <c:pt idx="0">
                  <c:v>100</c:v>
                </c:pt>
                <c:pt idx="1">
                  <c:v>91</c:v>
                </c:pt>
                <c:pt idx="2">
                  <c:v>73</c:v>
                </c:pt>
                <c:pt idx="3">
                  <c:v>74</c:v>
                </c:pt>
                <c:pt idx="4">
                  <c:v>78</c:v>
                </c:pt>
                <c:pt idx="5">
                  <c:v>65</c:v>
                </c:pt>
                <c:pt idx="6">
                  <c:v>59</c:v>
                </c:pt>
                <c:pt idx="7">
                  <c:v>61</c:v>
                </c:pt>
                <c:pt idx="8">
                  <c:v>57</c:v>
                </c:pt>
                <c:pt idx="9">
                  <c:v>68</c:v>
                </c:pt>
                <c:pt idx="10">
                  <c:v>73</c:v>
                </c:pt>
                <c:pt idx="11">
                  <c:v>54</c:v>
                </c:pt>
                <c:pt idx="12">
                  <c:v>60</c:v>
                </c:pt>
                <c:pt idx="13">
                  <c:v>42</c:v>
                </c:pt>
                <c:pt idx="14">
                  <c:v>52</c:v>
                </c:pt>
                <c:pt idx="15">
                  <c:v>65</c:v>
                </c:pt>
                <c:pt idx="16">
                  <c:v>50</c:v>
                </c:pt>
                <c:pt idx="17">
                  <c:v>62</c:v>
                </c:pt>
                <c:pt idx="18">
                  <c:v>61</c:v>
                </c:pt>
                <c:pt idx="19">
                  <c:v>52</c:v>
                </c:pt>
                <c:pt idx="20">
                  <c:v>52</c:v>
                </c:pt>
                <c:pt idx="21">
                  <c:v>47</c:v>
                </c:pt>
                <c:pt idx="22">
                  <c:v>52</c:v>
                </c:pt>
                <c:pt idx="23">
                  <c:v>38</c:v>
                </c:pt>
                <c:pt idx="24">
                  <c:v>55</c:v>
                </c:pt>
                <c:pt idx="25">
                  <c:v>41</c:v>
                </c:pt>
                <c:pt idx="26">
                  <c:v>44</c:v>
                </c:pt>
                <c:pt idx="27">
                  <c:v>43</c:v>
                </c:pt>
                <c:pt idx="28">
                  <c:v>48</c:v>
                </c:pt>
                <c:pt idx="29">
                  <c:v>43</c:v>
                </c:pt>
                <c:pt idx="30">
                  <c:v>51</c:v>
                </c:pt>
                <c:pt idx="31">
                  <c:v>39</c:v>
                </c:pt>
                <c:pt idx="32">
                  <c:v>50</c:v>
                </c:pt>
                <c:pt idx="33">
                  <c:v>44</c:v>
                </c:pt>
                <c:pt idx="34">
                  <c:v>48</c:v>
                </c:pt>
                <c:pt idx="35">
                  <c:v>38</c:v>
                </c:pt>
                <c:pt idx="36">
                  <c:v>58</c:v>
                </c:pt>
                <c:pt idx="37">
                  <c:v>40</c:v>
                </c:pt>
                <c:pt idx="38">
                  <c:v>40</c:v>
                </c:pt>
                <c:pt idx="39">
                  <c:v>43</c:v>
                </c:pt>
                <c:pt idx="40">
                  <c:v>42</c:v>
                </c:pt>
                <c:pt idx="41">
                  <c:v>36</c:v>
                </c:pt>
                <c:pt idx="42">
                  <c:v>42</c:v>
                </c:pt>
                <c:pt idx="43">
                  <c:v>38</c:v>
                </c:pt>
                <c:pt idx="44">
                  <c:v>31</c:v>
                </c:pt>
                <c:pt idx="45">
                  <c:v>47</c:v>
                </c:pt>
                <c:pt idx="46">
                  <c:v>52</c:v>
                </c:pt>
                <c:pt idx="47">
                  <c:v>49</c:v>
                </c:pt>
                <c:pt idx="48">
                  <c:v>39</c:v>
                </c:pt>
                <c:pt idx="49">
                  <c:v>44</c:v>
                </c:pt>
                <c:pt idx="50">
                  <c:v>37</c:v>
                </c:pt>
                <c:pt idx="51">
                  <c:v>45</c:v>
                </c:pt>
                <c:pt idx="52">
                  <c:v>57</c:v>
                </c:pt>
                <c:pt idx="53">
                  <c:v>41</c:v>
                </c:pt>
                <c:pt idx="54">
                  <c:v>36</c:v>
                </c:pt>
                <c:pt idx="55">
                  <c:v>36</c:v>
                </c:pt>
                <c:pt idx="56">
                  <c:v>36</c:v>
                </c:pt>
                <c:pt idx="57">
                  <c:v>24</c:v>
                </c:pt>
                <c:pt idx="58">
                  <c:v>29</c:v>
                </c:pt>
                <c:pt idx="59">
                  <c:v>22</c:v>
                </c:pt>
                <c:pt idx="60">
                  <c:v>39</c:v>
                </c:pt>
                <c:pt idx="61">
                  <c:v>41</c:v>
                </c:pt>
                <c:pt idx="62">
                  <c:v>37</c:v>
                </c:pt>
                <c:pt idx="63">
                  <c:v>32</c:v>
                </c:pt>
                <c:pt idx="64">
                  <c:v>37</c:v>
                </c:pt>
                <c:pt idx="65">
                  <c:v>35</c:v>
                </c:pt>
                <c:pt idx="66">
                  <c:v>48</c:v>
                </c:pt>
                <c:pt idx="67">
                  <c:v>51</c:v>
                </c:pt>
                <c:pt idx="68">
                  <c:v>36</c:v>
                </c:pt>
                <c:pt idx="69">
                  <c:v>37</c:v>
                </c:pt>
                <c:pt idx="70">
                  <c:v>29</c:v>
                </c:pt>
                <c:pt idx="71">
                  <c:v>38</c:v>
                </c:pt>
                <c:pt idx="72">
                  <c:v>33</c:v>
                </c:pt>
                <c:pt idx="73">
                  <c:v>43</c:v>
                </c:pt>
                <c:pt idx="74">
                  <c:v>51</c:v>
                </c:pt>
                <c:pt idx="75">
                  <c:v>37</c:v>
                </c:pt>
                <c:pt idx="76">
                  <c:v>47</c:v>
                </c:pt>
                <c:pt idx="77">
                  <c:v>44</c:v>
                </c:pt>
                <c:pt idx="78">
                  <c:v>34</c:v>
                </c:pt>
                <c:pt idx="79">
                  <c:v>47</c:v>
                </c:pt>
                <c:pt idx="80">
                  <c:v>42</c:v>
                </c:pt>
                <c:pt idx="81">
                  <c:v>52</c:v>
                </c:pt>
                <c:pt idx="82">
                  <c:v>46</c:v>
                </c:pt>
                <c:pt idx="83">
                  <c:v>40</c:v>
                </c:pt>
                <c:pt idx="84">
                  <c:v>45</c:v>
                </c:pt>
                <c:pt idx="85">
                  <c:v>55</c:v>
                </c:pt>
                <c:pt idx="86">
                  <c:v>47</c:v>
                </c:pt>
                <c:pt idx="87">
                  <c:v>42</c:v>
                </c:pt>
                <c:pt idx="88">
                  <c:v>45</c:v>
                </c:pt>
                <c:pt idx="89">
                  <c:v>40</c:v>
                </c:pt>
                <c:pt idx="90">
                  <c:v>48</c:v>
                </c:pt>
                <c:pt idx="91">
                  <c:v>43</c:v>
                </c:pt>
                <c:pt idx="92">
                  <c:v>32</c:v>
                </c:pt>
                <c:pt idx="93">
                  <c:v>35</c:v>
                </c:pt>
                <c:pt idx="94">
                  <c:v>37</c:v>
                </c:pt>
                <c:pt idx="95">
                  <c:v>29</c:v>
                </c:pt>
                <c:pt idx="96">
                  <c:v>32</c:v>
                </c:pt>
                <c:pt idx="97">
                  <c:v>25</c:v>
                </c:pt>
                <c:pt idx="98">
                  <c:v>30</c:v>
                </c:pt>
                <c:pt idx="99">
                  <c:v>34</c:v>
                </c:pt>
                <c:pt idx="100">
                  <c:v>30</c:v>
                </c:pt>
                <c:pt idx="101">
                  <c:v>34</c:v>
                </c:pt>
                <c:pt idx="102">
                  <c:v>33</c:v>
                </c:pt>
                <c:pt idx="103">
                  <c:v>38</c:v>
                </c:pt>
                <c:pt idx="104">
                  <c:v>30</c:v>
                </c:pt>
                <c:pt idx="105">
                  <c:v>34</c:v>
                </c:pt>
                <c:pt idx="106">
                  <c:v>30</c:v>
                </c:pt>
                <c:pt idx="107">
                  <c:v>35</c:v>
                </c:pt>
                <c:pt idx="108">
                  <c:v>30</c:v>
                </c:pt>
                <c:pt idx="109">
                  <c:v>32</c:v>
                </c:pt>
                <c:pt idx="110">
                  <c:v>36</c:v>
                </c:pt>
                <c:pt idx="111">
                  <c:v>25</c:v>
                </c:pt>
                <c:pt idx="112">
                  <c:v>32</c:v>
                </c:pt>
                <c:pt idx="113">
                  <c:v>37</c:v>
                </c:pt>
                <c:pt idx="114">
                  <c:v>29</c:v>
                </c:pt>
                <c:pt idx="115">
                  <c:v>30</c:v>
                </c:pt>
                <c:pt idx="116">
                  <c:v>29</c:v>
                </c:pt>
                <c:pt idx="117">
                  <c:v>27</c:v>
                </c:pt>
                <c:pt idx="118">
                  <c:v>26</c:v>
                </c:pt>
                <c:pt idx="119">
                  <c:v>37</c:v>
                </c:pt>
                <c:pt idx="120">
                  <c:v>29</c:v>
                </c:pt>
                <c:pt idx="121">
                  <c:v>37</c:v>
                </c:pt>
                <c:pt idx="122">
                  <c:v>32</c:v>
                </c:pt>
                <c:pt idx="123">
                  <c:v>35</c:v>
                </c:pt>
                <c:pt idx="124">
                  <c:v>23</c:v>
                </c:pt>
                <c:pt idx="125">
                  <c:v>32</c:v>
                </c:pt>
                <c:pt idx="126">
                  <c:v>20</c:v>
                </c:pt>
                <c:pt idx="127">
                  <c:v>38</c:v>
                </c:pt>
                <c:pt idx="128">
                  <c:v>31</c:v>
                </c:pt>
                <c:pt idx="129">
                  <c:v>30</c:v>
                </c:pt>
                <c:pt idx="130">
                  <c:v>27</c:v>
                </c:pt>
                <c:pt idx="131">
                  <c:v>20</c:v>
                </c:pt>
                <c:pt idx="132">
                  <c:v>27</c:v>
                </c:pt>
                <c:pt idx="133">
                  <c:v>25</c:v>
                </c:pt>
                <c:pt idx="134">
                  <c:v>25</c:v>
                </c:pt>
                <c:pt idx="135">
                  <c:v>28</c:v>
                </c:pt>
                <c:pt idx="136">
                  <c:v>26</c:v>
                </c:pt>
                <c:pt idx="137">
                  <c:v>27</c:v>
                </c:pt>
                <c:pt idx="138">
                  <c:v>24</c:v>
                </c:pt>
                <c:pt idx="139">
                  <c:v>25</c:v>
                </c:pt>
                <c:pt idx="140">
                  <c:v>27</c:v>
                </c:pt>
                <c:pt idx="141">
                  <c:v>22</c:v>
                </c:pt>
                <c:pt idx="142">
                  <c:v>32</c:v>
                </c:pt>
                <c:pt idx="143">
                  <c:v>27</c:v>
                </c:pt>
                <c:pt idx="144">
                  <c:v>32</c:v>
                </c:pt>
                <c:pt idx="145">
                  <c:v>28</c:v>
                </c:pt>
                <c:pt idx="146">
                  <c:v>26</c:v>
                </c:pt>
                <c:pt idx="147">
                  <c:v>23</c:v>
                </c:pt>
                <c:pt idx="148">
                  <c:v>27</c:v>
                </c:pt>
                <c:pt idx="149">
                  <c:v>32</c:v>
                </c:pt>
                <c:pt idx="150">
                  <c:v>28</c:v>
                </c:pt>
                <c:pt idx="15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35-4821-B094-E713D0F0F5FD}"/>
            </c:ext>
          </c:extLst>
        </c:ser>
        <c:ser>
          <c:idx val="3"/>
          <c:order val="3"/>
          <c:tx>
            <c:strRef>
              <c:f>'roman vs testing'!$E$3</c:f>
              <c:strCache>
                <c:ptCount val="1"/>
                <c:pt idx="0">
                  <c:v>sans: (India)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'roman vs testing'!$A$4:$A$155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'roman vs testing'!$E$4:$E$155</c:f>
              <c:numCache>
                <c:formatCode>General</c:formatCode>
                <c:ptCount val="152"/>
                <c:pt idx="0">
                  <c:v>31</c:v>
                </c:pt>
                <c:pt idx="1">
                  <c:v>31</c:v>
                </c:pt>
                <c:pt idx="2">
                  <c:v>25</c:v>
                </c:pt>
                <c:pt idx="3">
                  <c:v>33</c:v>
                </c:pt>
                <c:pt idx="4">
                  <c:v>29</c:v>
                </c:pt>
                <c:pt idx="5">
                  <c:v>40</c:v>
                </c:pt>
                <c:pt idx="6">
                  <c:v>31</c:v>
                </c:pt>
                <c:pt idx="7">
                  <c:v>31</c:v>
                </c:pt>
                <c:pt idx="8">
                  <c:v>36</c:v>
                </c:pt>
                <c:pt idx="9">
                  <c:v>36</c:v>
                </c:pt>
                <c:pt idx="10">
                  <c:v>26</c:v>
                </c:pt>
                <c:pt idx="11">
                  <c:v>24</c:v>
                </c:pt>
                <c:pt idx="12">
                  <c:v>32</c:v>
                </c:pt>
                <c:pt idx="13">
                  <c:v>36</c:v>
                </c:pt>
                <c:pt idx="14">
                  <c:v>34</c:v>
                </c:pt>
                <c:pt idx="15">
                  <c:v>37</c:v>
                </c:pt>
                <c:pt idx="16">
                  <c:v>32</c:v>
                </c:pt>
                <c:pt idx="17">
                  <c:v>33</c:v>
                </c:pt>
                <c:pt idx="18">
                  <c:v>30</c:v>
                </c:pt>
                <c:pt idx="19">
                  <c:v>37</c:v>
                </c:pt>
                <c:pt idx="20">
                  <c:v>38</c:v>
                </c:pt>
                <c:pt idx="21">
                  <c:v>43</c:v>
                </c:pt>
                <c:pt idx="22">
                  <c:v>33</c:v>
                </c:pt>
                <c:pt idx="23">
                  <c:v>36</c:v>
                </c:pt>
                <c:pt idx="24">
                  <c:v>34</c:v>
                </c:pt>
                <c:pt idx="25">
                  <c:v>37</c:v>
                </c:pt>
                <c:pt idx="26">
                  <c:v>39</c:v>
                </c:pt>
                <c:pt idx="27">
                  <c:v>36</c:v>
                </c:pt>
                <c:pt idx="28">
                  <c:v>28</c:v>
                </c:pt>
                <c:pt idx="29">
                  <c:v>24</c:v>
                </c:pt>
                <c:pt idx="30">
                  <c:v>35</c:v>
                </c:pt>
                <c:pt idx="31">
                  <c:v>31</c:v>
                </c:pt>
                <c:pt idx="32">
                  <c:v>20</c:v>
                </c:pt>
                <c:pt idx="33">
                  <c:v>45</c:v>
                </c:pt>
                <c:pt idx="34">
                  <c:v>36</c:v>
                </c:pt>
                <c:pt idx="35">
                  <c:v>28</c:v>
                </c:pt>
                <c:pt idx="36">
                  <c:v>40</c:v>
                </c:pt>
                <c:pt idx="37">
                  <c:v>33</c:v>
                </c:pt>
                <c:pt idx="38">
                  <c:v>31</c:v>
                </c:pt>
                <c:pt idx="39">
                  <c:v>31</c:v>
                </c:pt>
                <c:pt idx="40">
                  <c:v>39</c:v>
                </c:pt>
                <c:pt idx="41">
                  <c:v>38</c:v>
                </c:pt>
                <c:pt idx="42">
                  <c:v>33</c:v>
                </c:pt>
                <c:pt idx="43">
                  <c:v>32</c:v>
                </c:pt>
                <c:pt idx="44">
                  <c:v>39</c:v>
                </c:pt>
                <c:pt idx="45">
                  <c:v>40</c:v>
                </c:pt>
                <c:pt idx="46">
                  <c:v>23</c:v>
                </c:pt>
                <c:pt idx="47">
                  <c:v>40</c:v>
                </c:pt>
                <c:pt idx="48">
                  <c:v>34</c:v>
                </c:pt>
                <c:pt idx="49">
                  <c:v>40</c:v>
                </c:pt>
                <c:pt idx="50">
                  <c:v>33</c:v>
                </c:pt>
                <c:pt idx="51">
                  <c:v>31</c:v>
                </c:pt>
                <c:pt idx="52">
                  <c:v>28</c:v>
                </c:pt>
                <c:pt idx="53">
                  <c:v>38</c:v>
                </c:pt>
                <c:pt idx="54">
                  <c:v>35</c:v>
                </c:pt>
                <c:pt idx="55">
                  <c:v>32</c:v>
                </c:pt>
                <c:pt idx="56">
                  <c:v>45</c:v>
                </c:pt>
                <c:pt idx="57">
                  <c:v>40</c:v>
                </c:pt>
                <c:pt idx="58">
                  <c:v>32</c:v>
                </c:pt>
                <c:pt idx="59">
                  <c:v>24</c:v>
                </c:pt>
                <c:pt idx="60">
                  <c:v>27</c:v>
                </c:pt>
                <c:pt idx="61">
                  <c:v>35</c:v>
                </c:pt>
                <c:pt idx="62">
                  <c:v>35</c:v>
                </c:pt>
                <c:pt idx="63">
                  <c:v>53</c:v>
                </c:pt>
                <c:pt idx="64">
                  <c:v>33</c:v>
                </c:pt>
                <c:pt idx="65">
                  <c:v>32</c:v>
                </c:pt>
                <c:pt idx="66">
                  <c:v>27</c:v>
                </c:pt>
                <c:pt idx="67">
                  <c:v>26</c:v>
                </c:pt>
                <c:pt idx="68">
                  <c:v>26</c:v>
                </c:pt>
                <c:pt idx="69">
                  <c:v>37</c:v>
                </c:pt>
                <c:pt idx="70">
                  <c:v>40</c:v>
                </c:pt>
                <c:pt idx="71">
                  <c:v>34</c:v>
                </c:pt>
                <c:pt idx="72">
                  <c:v>24</c:v>
                </c:pt>
                <c:pt idx="73">
                  <c:v>36</c:v>
                </c:pt>
                <c:pt idx="74">
                  <c:v>24</c:v>
                </c:pt>
                <c:pt idx="75">
                  <c:v>49</c:v>
                </c:pt>
                <c:pt idx="76">
                  <c:v>34</c:v>
                </c:pt>
                <c:pt idx="77">
                  <c:v>34</c:v>
                </c:pt>
                <c:pt idx="78">
                  <c:v>33</c:v>
                </c:pt>
                <c:pt idx="79">
                  <c:v>37</c:v>
                </c:pt>
                <c:pt idx="80">
                  <c:v>37</c:v>
                </c:pt>
                <c:pt idx="81">
                  <c:v>34</c:v>
                </c:pt>
                <c:pt idx="82">
                  <c:v>44</c:v>
                </c:pt>
                <c:pt idx="83">
                  <c:v>43</c:v>
                </c:pt>
                <c:pt idx="84">
                  <c:v>49</c:v>
                </c:pt>
                <c:pt idx="85">
                  <c:v>42</c:v>
                </c:pt>
                <c:pt idx="86">
                  <c:v>38</c:v>
                </c:pt>
                <c:pt idx="87">
                  <c:v>33</c:v>
                </c:pt>
                <c:pt idx="88">
                  <c:v>33</c:v>
                </c:pt>
                <c:pt idx="89">
                  <c:v>37</c:v>
                </c:pt>
                <c:pt idx="90">
                  <c:v>42</c:v>
                </c:pt>
                <c:pt idx="91">
                  <c:v>33</c:v>
                </c:pt>
                <c:pt idx="92">
                  <c:v>38</c:v>
                </c:pt>
                <c:pt idx="93">
                  <c:v>31</c:v>
                </c:pt>
                <c:pt idx="94">
                  <c:v>42</c:v>
                </c:pt>
                <c:pt idx="95">
                  <c:v>35</c:v>
                </c:pt>
                <c:pt idx="96">
                  <c:v>36</c:v>
                </c:pt>
                <c:pt idx="97">
                  <c:v>37</c:v>
                </c:pt>
                <c:pt idx="98">
                  <c:v>42</c:v>
                </c:pt>
                <c:pt idx="99">
                  <c:v>46</c:v>
                </c:pt>
                <c:pt idx="100">
                  <c:v>31</c:v>
                </c:pt>
                <c:pt idx="101">
                  <c:v>34</c:v>
                </c:pt>
                <c:pt idx="102">
                  <c:v>44</c:v>
                </c:pt>
                <c:pt idx="103">
                  <c:v>42</c:v>
                </c:pt>
                <c:pt idx="104">
                  <c:v>49</c:v>
                </c:pt>
                <c:pt idx="105">
                  <c:v>42</c:v>
                </c:pt>
                <c:pt idx="106">
                  <c:v>48</c:v>
                </c:pt>
                <c:pt idx="107">
                  <c:v>49</c:v>
                </c:pt>
                <c:pt idx="108">
                  <c:v>34</c:v>
                </c:pt>
                <c:pt idx="109">
                  <c:v>41</c:v>
                </c:pt>
                <c:pt idx="110">
                  <c:v>44</c:v>
                </c:pt>
                <c:pt idx="111">
                  <c:v>43</c:v>
                </c:pt>
                <c:pt idx="112">
                  <c:v>36</c:v>
                </c:pt>
                <c:pt idx="113">
                  <c:v>45</c:v>
                </c:pt>
                <c:pt idx="114">
                  <c:v>48</c:v>
                </c:pt>
                <c:pt idx="115">
                  <c:v>39</c:v>
                </c:pt>
                <c:pt idx="116">
                  <c:v>42</c:v>
                </c:pt>
                <c:pt idx="117">
                  <c:v>37</c:v>
                </c:pt>
                <c:pt idx="118">
                  <c:v>36</c:v>
                </c:pt>
                <c:pt idx="119">
                  <c:v>35</c:v>
                </c:pt>
                <c:pt idx="120">
                  <c:v>46</c:v>
                </c:pt>
                <c:pt idx="121">
                  <c:v>33</c:v>
                </c:pt>
                <c:pt idx="122">
                  <c:v>39</c:v>
                </c:pt>
                <c:pt idx="123">
                  <c:v>36</c:v>
                </c:pt>
                <c:pt idx="124">
                  <c:v>40</c:v>
                </c:pt>
                <c:pt idx="125">
                  <c:v>29</c:v>
                </c:pt>
                <c:pt idx="126">
                  <c:v>39</c:v>
                </c:pt>
                <c:pt idx="127">
                  <c:v>42</c:v>
                </c:pt>
                <c:pt idx="128">
                  <c:v>42</c:v>
                </c:pt>
                <c:pt idx="129">
                  <c:v>41</c:v>
                </c:pt>
                <c:pt idx="130">
                  <c:v>45</c:v>
                </c:pt>
                <c:pt idx="131">
                  <c:v>40</c:v>
                </c:pt>
                <c:pt idx="132">
                  <c:v>42</c:v>
                </c:pt>
                <c:pt idx="133">
                  <c:v>51</c:v>
                </c:pt>
                <c:pt idx="134">
                  <c:v>49</c:v>
                </c:pt>
                <c:pt idx="135">
                  <c:v>43</c:v>
                </c:pt>
                <c:pt idx="136">
                  <c:v>49</c:v>
                </c:pt>
                <c:pt idx="137">
                  <c:v>39</c:v>
                </c:pt>
                <c:pt idx="138">
                  <c:v>52</c:v>
                </c:pt>
                <c:pt idx="139">
                  <c:v>36</c:v>
                </c:pt>
                <c:pt idx="140">
                  <c:v>51</c:v>
                </c:pt>
                <c:pt idx="141">
                  <c:v>41</c:v>
                </c:pt>
                <c:pt idx="142">
                  <c:v>43</c:v>
                </c:pt>
                <c:pt idx="143">
                  <c:v>41</c:v>
                </c:pt>
                <c:pt idx="144">
                  <c:v>28</c:v>
                </c:pt>
                <c:pt idx="145">
                  <c:v>46</c:v>
                </c:pt>
                <c:pt idx="146">
                  <c:v>43</c:v>
                </c:pt>
                <c:pt idx="147">
                  <c:v>38</c:v>
                </c:pt>
                <c:pt idx="148">
                  <c:v>35</c:v>
                </c:pt>
                <c:pt idx="149">
                  <c:v>33</c:v>
                </c:pt>
                <c:pt idx="150">
                  <c:v>31</c:v>
                </c:pt>
                <c:pt idx="1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35-4821-B094-E713D0F0F5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855416"/>
        <c:axId val="579545016"/>
      </c:lineChart>
      <c:dateAx>
        <c:axId val="575855416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9545016"/>
        <c:crosses val="autoZero"/>
        <c:auto val="1"/>
        <c:lblOffset val="100"/>
        <c:baseTimeUnit val="days"/>
      </c:dateAx>
      <c:valAx>
        <c:axId val="579545016"/>
        <c:scaling>
          <c:orientation val="minMax"/>
          <c:max val="1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5855416"/>
        <c:crosses val="autoZero"/>
        <c:crossBetween val="between"/>
      </c:valAx>
      <c:valAx>
        <c:axId val="58175527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1755600"/>
        <c:crosses val="max"/>
        <c:crossBetween val="between"/>
      </c:valAx>
      <c:dateAx>
        <c:axId val="581755600"/>
        <c:scaling>
          <c:orientation val="minMax"/>
        </c:scaling>
        <c:delete val="1"/>
        <c:axPos val="b"/>
        <c:numFmt formatCode="[$-409]d\-mmm;@" sourceLinked="1"/>
        <c:majorTickMark val="out"/>
        <c:minorTickMark val="none"/>
        <c:tickLblPos val="nextTo"/>
        <c:crossAx val="58175527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(51)'!$T$7</c:f>
              <c:strCache>
                <c:ptCount val="1"/>
                <c:pt idx="0">
                  <c:v>Mask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(51)'!$T$8:$T$22</c:f>
              <c:numCache>
                <c:formatCode>General</c:formatCode>
                <c:ptCount val="15"/>
                <c:pt idx="0">
                  <c:v>0.33663051320865356</c:v>
                </c:pt>
                <c:pt idx="1">
                  <c:v>0.32180506948398946</c:v>
                </c:pt>
                <c:pt idx="2">
                  <c:v>0.30100912083718617</c:v>
                </c:pt>
                <c:pt idx="3">
                  <c:v>0.31008553156176177</c:v>
                </c:pt>
                <c:pt idx="4">
                  <c:v>0.2918079380267935</c:v>
                </c:pt>
                <c:pt idx="5">
                  <c:v>0.28601403261217045</c:v>
                </c:pt>
                <c:pt idx="6">
                  <c:v>0.2780687636592426</c:v>
                </c:pt>
                <c:pt idx="7">
                  <c:v>0.27383485575218669</c:v>
                </c:pt>
                <c:pt idx="8">
                  <c:v>0.26294053823729946</c:v>
                </c:pt>
                <c:pt idx="9">
                  <c:v>0.2554907016548611</c:v>
                </c:pt>
                <c:pt idx="10">
                  <c:v>0.23477761873967368</c:v>
                </c:pt>
                <c:pt idx="11">
                  <c:v>0.2342833844114183</c:v>
                </c:pt>
                <c:pt idx="12">
                  <c:v>0.23718427648970172</c:v>
                </c:pt>
                <c:pt idx="13">
                  <c:v>0.21440706282882968</c:v>
                </c:pt>
                <c:pt idx="14">
                  <c:v>0.21943572028237987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5A-4672-AD40-BB8F04F044FF}"/>
            </c:ext>
          </c:extLst>
        </c:ser>
        <c:ser>
          <c:idx val="1"/>
          <c:order val="1"/>
          <c:tx>
            <c:strRef>
              <c:f>'multiTimeline (51)'!$U$7</c:f>
              <c:strCache>
                <c:ptCount val="1"/>
                <c:pt idx="0">
                  <c:v>Sanitizer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(51)'!$U$8:$U$22</c:f>
              <c:numCache>
                <c:formatCode>General</c:formatCode>
                <c:ptCount val="15"/>
                <c:pt idx="0">
                  <c:v>0.17227916535523954</c:v>
                </c:pt>
                <c:pt idx="1">
                  <c:v>0.16519179037415438</c:v>
                </c:pt>
                <c:pt idx="2">
                  <c:v>0.15266172678622686</c:v>
                </c:pt>
                <c:pt idx="3">
                  <c:v>0.14156684456497851</c:v>
                </c:pt>
                <c:pt idx="4">
                  <c:v>0.14249603414272896</c:v>
                </c:pt>
                <c:pt idx="5">
                  <c:v>0.12972435804665772</c:v>
                </c:pt>
                <c:pt idx="6">
                  <c:v>0.12314600804154036</c:v>
                </c:pt>
                <c:pt idx="7">
                  <c:v>0.11871117808586694</c:v>
                </c:pt>
                <c:pt idx="8">
                  <c:v>0.1121628038625373</c:v>
                </c:pt>
                <c:pt idx="9">
                  <c:v>0.10537281827211986</c:v>
                </c:pt>
                <c:pt idx="10">
                  <c:v>9.5017880264646165E-2</c:v>
                </c:pt>
                <c:pt idx="11">
                  <c:v>9.3777534925497064E-2</c:v>
                </c:pt>
                <c:pt idx="12">
                  <c:v>8.0910175010794408E-2</c:v>
                </c:pt>
                <c:pt idx="13">
                  <c:v>6.9285029685822577E-2</c:v>
                </c:pt>
                <c:pt idx="14">
                  <c:v>6.3929058585511039E-2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5A-4672-AD40-BB8F04F044FF}"/>
            </c:ext>
          </c:extLst>
        </c:ser>
        <c:ser>
          <c:idx val="2"/>
          <c:order val="2"/>
          <c:tx>
            <c:strRef>
              <c:f>'multiTimeline (51)'!$V$7</c:f>
              <c:strCache>
                <c:ptCount val="1"/>
                <c:pt idx="0">
                  <c:v>Social Distancing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(51)'!$V$8:$V$22</c:f>
              <c:numCache>
                <c:formatCode>General</c:formatCode>
                <c:ptCount val="15"/>
                <c:pt idx="0">
                  <c:v>0.49033446806305248</c:v>
                </c:pt>
                <c:pt idx="1">
                  <c:v>0.54617630245970461</c:v>
                </c:pt>
                <c:pt idx="2">
                  <c:v>0.51028369578062116</c:v>
                </c:pt>
                <c:pt idx="3">
                  <c:v>0.57358208967985458</c:v>
                </c:pt>
                <c:pt idx="4">
                  <c:v>0.50303780455056146</c:v>
                </c:pt>
                <c:pt idx="5">
                  <c:v>0.5370824525509913</c:v>
                </c:pt>
                <c:pt idx="6">
                  <c:v>0.57542532129149149</c:v>
                </c:pt>
                <c:pt idx="7">
                  <c:v>0.50628937250577422</c:v>
                </c:pt>
                <c:pt idx="8">
                  <c:v>0.59899440740884491</c:v>
                </c:pt>
                <c:pt idx="9">
                  <c:v>0.61850236861166574</c:v>
                </c:pt>
                <c:pt idx="10">
                  <c:v>0.57056827449755887</c:v>
                </c:pt>
                <c:pt idx="11">
                  <c:v>0.62703515434352353</c:v>
                </c:pt>
                <c:pt idx="12">
                  <c:v>0.60601377424745284</c:v>
                </c:pt>
                <c:pt idx="13">
                  <c:v>0.61664007329981896</c:v>
                </c:pt>
                <c:pt idx="14">
                  <c:v>0.62143950949845284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A-4672-AD40-BB8F04F044FF}"/>
            </c:ext>
          </c:extLst>
        </c:ser>
        <c:ser>
          <c:idx val="3"/>
          <c:order val="3"/>
          <c:tx>
            <c:strRef>
              <c:f>'multiTimeline (51)'!$W$7</c:f>
              <c:strCache>
                <c:ptCount val="1"/>
                <c:pt idx="0">
                  <c:v>Handwash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(51)'!$W$8:$W$22</c:f>
              <c:numCache>
                <c:formatCode>General</c:formatCode>
                <c:ptCount val="15"/>
                <c:pt idx="0">
                  <c:v>2.2643179433236536E-2</c:v>
                </c:pt>
                <c:pt idx="1">
                  <c:v>1.4136792218258257E-2</c:v>
                </c:pt>
                <c:pt idx="2">
                  <c:v>-1.9209619086379387E-3</c:v>
                </c:pt>
                <c:pt idx="3">
                  <c:v>3.1669771638548089E-2</c:v>
                </c:pt>
                <c:pt idx="4">
                  <c:v>1.6999417473674183E-2</c:v>
                </c:pt>
                <c:pt idx="5">
                  <c:v>1.0568009446951212E-2</c:v>
                </c:pt>
                <c:pt idx="6">
                  <c:v>2.7184114183676843E-3</c:v>
                </c:pt>
                <c:pt idx="7">
                  <c:v>7.5873175900241174E-2</c:v>
                </c:pt>
                <c:pt idx="8">
                  <c:v>1.1761313710482665E-2</c:v>
                </c:pt>
                <c:pt idx="9">
                  <c:v>4.0687530202210394E-2</c:v>
                </c:pt>
                <c:pt idx="10">
                  <c:v>5.6388744263389398E-2</c:v>
                </c:pt>
                <c:pt idx="11">
                  <c:v>3.6735409413031432E-2</c:v>
                </c:pt>
                <c:pt idx="12">
                  <c:v>3.013277899950818E-2</c:v>
                </c:pt>
                <c:pt idx="13">
                  <c:v>3.6518647870882368E-2</c:v>
                </c:pt>
                <c:pt idx="14">
                  <c:v>-2.8599043218454582E-2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65A-4672-AD40-BB8F04F044FF}"/>
            </c:ext>
          </c:extLst>
        </c:ser>
        <c:ser>
          <c:idx val="4"/>
          <c:order val="4"/>
          <c:tx>
            <c:strRef>
              <c:f>'multiTimeline (51)'!$X$7</c:f>
              <c:strCache>
                <c:ptCount val="1"/>
                <c:pt idx="0">
                  <c:v>Soap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'multiTimeline (51)'!$X$8:$X$22</c:f>
              <c:numCache>
                <c:formatCode>General</c:formatCode>
                <c:ptCount val="15"/>
                <c:pt idx="0">
                  <c:v>0.57516137575149529</c:v>
                </c:pt>
                <c:pt idx="1">
                  <c:v>0.5626144008142786</c:v>
                </c:pt>
                <c:pt idx="2">
                  <c:v>0.52582858402042398</c:v>
                </c:pt>
                <c:pt idx="3">
                  <c:v>0.52587321942334653</c:v>
                </c:pt>
                <c:pt idx="4">
                  <c:v>0.53732704128683628</c:v>
                </c:pt>
                <c:pt idx="5">
                  <c:v>0.51897964220486714</c:v>
                </c:pt>
                <c:pt idx="6">
                  <c:v>0.53570940789345267</c:v>
                </c:pt>
                <c:pt idx="7">
                  <c:v>0.51185528754480625</c:v>
                </c:pt>
                <c:pt idx="8">
                  <c:v>0.56590917291070431</c:v>
                </c:pt>
                <c:pt idx="9">
                  <c:v>0.56638636232840722</c:v>
                </c:pt>
                <c:pt idx="10">
                  <c:v>0.52587728266253986</c:v>
                </c:pt>
                <c:pt idx="11">
                  <c:v>0.53195455876239151</c:v>
                </c:pt>
                <c:pt idx="12">
                  <c:v>0.48588760026252564</c:v>
                </c:pt>
                <c:pt idx="13">
                  <c:v>0.53426658377420067</c:v>
                </c:pt>
                <c:pt idx="14">
                  <c:v>0.47139292033123331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65A-4672-AD40-BB8F04F044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1013464"/>
        <c:axId val="641013792"/>
      </c:lineChart>
      <c:catAx>
        <c:axId val="6410134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13792"/>
        <c:crosses val="autoZero"/>
        <c:auto val="1"/>
        <c:lblAlgn val="ctr"/>
        <c:lblOffset val="100"/>
        <c:noMultiLvlLbl val="0"/>
      </c:catAx>
      <c:valAx>
        <c:axId val="64101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1013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- 2020-06-05T1006'!$M$10</c:f>
              <c:strCache>
                <c:ptCount val="1"/>
                <c:pt idx="0">
                  <c:v>Khansi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- 2020-06-05T1006'!$M$11:$M$25</c:f>
              <c:numCache>
                <c:formatCode>General</c:formatCode>
                <c:ptCount val="15"/>
                <c:pt idx="0">
                  <c:v>-0.18352087915965365</c:v>
                </c:pt>
                <c:pt idx="1">
                  <c:v>-0.1972375712731641</c:v>
                </c:pt>
                <c:pt idx="2">
                  <c:v>-0.17019714161230837</c:v>
                </c:pt>
                <c:pt idx="3">
                  <c:v>-0.16479244745914504</c:v>
                </c:pt>
                <c:pt idx="4">
                  <c:v>-0.18505467420931818</c:v>
                </c:pt>
                <c:pt idx="5">
                  <c:v>-0.18181549871929187</c:v>
                </c:pt>
                <c:pt idx="6">
                  <c:v>-0.17065850102407995</c:v>
                </c:pt>
                <c:pt idx="7">
                  <c:v>-0.13936361896307536</c:v>
                </c:pt>
                <c:pt idx="8">
                  <c:v>-0.15738040433832198</c:v>
                </c:pt>
                <c:pt idx="9">
                  <c:v>-0.13577430531910561</c:v>
                </c:pt>
                <c:pt idx="10">
                  <c:v>-0.1603972433080342</c:v>
                </c:pt>
                <c:pt idx="11">
                  <c:v>-0.14573078496847347</c:v>
                </c:pt>
                <c:pt idx="12">
                  <c:v>-0.12200654145453813</c:v>
                </c:pt>
                <c:pt idx="13">
                  <c:v>-0.1330997171113594</c:v>
                </c:pt>
                <c:pt idx="14">
                  <c:v>-0.10097084669720488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6-44AA-BB43-12060333090D}"/>
            </c:ext>
          </c:extLst>
        </c:ser>
        <c:ser>
          <c:idx val="1"/>
          <c:order val="1"/>
          <c:tx>
            <c:strRef>
              <c:f>'multiTimeline - 2020-06-05T1006'!$N$10</c:f>
              <c:strCache>
                <c:ptCount val="1"/>
                <c:pt idx="0">
                  <c:v>Bukhar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- 2020-06-05T1006'!$N$11:$N$25</c:f>
              <c:numCache>
                <c:formatCode>General</c:formatCode>
                <c:ptCount val="15"/>
                <c:pt idx="0">
                  <c:v>0.2008185709136181</c:v>
                </c:pt>
                <c:pt idx="1">
                  <c:v>0.23948483297476864</c:v>
                </c:pt>
                <c:pt idx="2">
                  <c:v>0.25058443218592807</c:v>
                </c:pt>
                <c:pt idx="3">
                  <c:v>0.2673816804426648</c:v>
                </c:pt>
                <c:pt idx="4">
                  <c:v>0.33391876701213813</c:v>
                </c:pt>
                <c:pt idx="5">
                  <c:v>0.31336050796538373</c:v>
                </c:pt>
                <c:pt idx="6">
                  <c:v>0.33710052190711132</c:v>
                </c:pt>
                <c:pt idx="7">
                  <c:v>0.33670050728800038</c:v>
                </c:pt>
                <c:pt idx="8">
                  <c:v>0.36277448801189399</c:v>
                </c:pt>
                <c:pt idx="9">
                  <c:v>0.32399361009002609</c:v>
                </c:pt>
                <c:pt idx="10">
                  <c:v>0.32540229152688299</c:v>
                </c:pt>
                <c:pt idx="11">
                  <c:v>0.30783468842914324</c:v>
                </c:pt>
                <c:pt idx="12">
                  <c:v>0.31643926212124041</c:v>
                </c:pt>
                <c:pt idx="13">
                  <c:v>0.32103937164110397</c:v>
                </c:pt>
                <c:pt idx="14">
                  <c:v>0.27844903192215659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6-44AA-BB43-12060333090D}"/>
            </c:ext>
          </c:extLst>
        </c:ser>
        <c:ser>
          <c:idx val="2"/>
          <c:order val="2"/>
          <c:tx>
            <c:strRef>
              <c:f>'multiTimeline - 2020-06-05T1006'!$O$10</c:f>
              <c:strCache>
                <c:ptCount val="1"/>
                <c:pt idx="0">
                  <c:v>Sardi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- 2020-06-05T1006'!$O$11:$O$25</c:f>
              <c:numCache>
                <c:formatCode>General</c:formatCode>
                <c:ptCount val="15"/>
                <c:pt idx="0">
                  <c:v>-0.23597790235880661</c:v>
                </c:pt>
                <c:pt idx="1">
                  <c:v>-0.26078146770694671</c:v>
                </c:pt>
                <c:pt idx="2">
                  <c:v>-0.26901531316616567</c:v>
                </c:pt>
                <c:pt idx="3">
                  <c:v>-0.24651404644893024</c:v>
                </c:pt>
                <c:pt idx="4">
                  <c:v>-0.2216523726118482</c:v>
                </c:pt>
                <c:pt idx="5">
                  <c:v>-0.23825147621116519</c:v>
                </c:pt>
                <c:pt idx="6">
                  <c:v>-0.23214661954259827</c:v>
                </c:pt>
                <c:pt idx="7">
                  <c:v>-0.21225865147335077</c:v>
                </c:pt>
                <c:pt idx="8">
                  <c:v>-0.23470717597597496</c:v>
                </c:pt>
                <c:pt idx="9">
                  <c:v>-0.22165935844101883</c:v>
                </c:pt>
                <c:pt idx="10">
                  <c:v>-0.21326890800514767</c:v>
                </c:pt>
                <c:pt idx="11">
                  <c:v>-0.19679283478874518</c:v>
                </c:pt>
                <c:pt idx="12">
                  <c:v>-0.18434203351081577</c:v>
                </c:pt>
                <c:pt idx="13">
                  <c:v>-0.18673466534978003</c:v>
                </c:pt>
                <c:pt idx="14">
                  <c:v>-0.17512603469859134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D6-44AA-BB43-12060333090D}"/>
            </c:ext>
          </c:extLst>
        </c:ser>
        <c:ser>
          <c:idx val="3"/>
          <c:order val="3"/>
          <c:tx>
            <c:strRef>
              <c:f>'multiTimeline - 2020-06-05T1006'!$P$10</c:f>
              <c:strCache>
                <c:ptCount val="1"/>
                <c:pt idx="0">
                  <c:v>Sans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- 2020-06-05T1006'!$P$11:$P$25</c:f>
              <c:numCache>
                <c:formatCode>General</c:formatCode>
                <c:ptCount val="15"/>
                <c:pt idx="0">
                  <c:v>-4.5851513989986055E-2</c:v>
                </c:pt>
                <c:pt idx="1">
                  <c:v>-2.6460871151451001E-2</c:v>
                </c:pt>
                <c:pt idx="2">
                  <c:v>-1.3622022322384906E-2</c:v>
                </c:pt>
                <c:pt idx="3">
                  <c:v>6.8577225537527087E-3</c:v>
                </c:pt>
                <c:pt idx="4">
                  <c:v>2.6145085570628088E-3</c:v>
                </c:pt>
                <c:pt idx="5">
                  <c:v>-6.0482472172531066E-3</c:v>
                </c:pt>
                <c:pt idx="6">
                  <c:v>-4.4192310419087895E-2</c:v>
                </c:pt>
                <c:pt idx="7">
                  <c:v>-5.6147622267096089E-2</c:v>
                </c:pt>
                <c:pt idx="8">
                  <c:v>-4.1030812244162322E-2</c:v>
                </c:pt>
                <c:pt idx="9">
                  <c:v>-6.5277563328143232E-2</c:v>
                </c:pt>
                <c:pt idx="10">
                  <c:v>-3.224603644997584E-2</c:v>
                </c:pt>
                <c:pt idx="11">
                  <c:v>-1.5128219595917338E-2</c:v>
                </c:pt>
                <c:pt idx="12">
                  <c:v>-8.3988938756261983E-2</c:v>
                </c:pt>
                <c:pt idx="13">
                  <c:v>-7.8980100340688877E-2</c:v>
                </c:pt>
                <c:pt idx="14">
                  <c:v>-8.6334064269956212E-2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D6-44AA-BB43-120603330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2294832"/>
        <c:axId val="402295160"/>
      </c:lineChart>
      <c:catAx>
        <c:axId val="402294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295160"/>
        <c:crosses val="autoZero"/>
        <c:auto val="1"/>
        <c:lblAlgn val="ctr"/>
        <c:lblOffset val="100"/>
        <c:noMultiLvlLbl val="0"/>
      </c:catAx>
      <c:valAx>
        <c:axId val="402295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2294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- 2020-06-05T1006'!$S$10</c:f>
              <c:strCache>
                <c:ptCount val="1"/>
                <c:pt idx="0">
                  <c:v>Khansi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- 2020-06-05T1006'!$S$11:$S$25</c:f>
              <c:numCache>
                <c:formatCode>General</c:formatCode>
                <c:ptCount val="15"/>
                <c:pt idx="0">
                  <c:v>-0.18497126455841872</c:v>
                </c:pt>
                <c:pt idx="1">
                  <c:v>-0.19820185532907775</c:v>
                </c:pt>
                <c:pt idx="2">
                  <c:v>-0.19486326258487788</c:v>
                </c:pt>
                <c:pt idx="3">
                  <c:v>-0.16176199922545001</c:v>
                </c:pt>
                <c:pt idx="4">
                  <c:v>-0.20604436298480419</c:v>
                </c:pt>
                <c:pt idx="5">
                  <c:v>-0.10679938754018987</c:v>
                </c:pt>
                <c:pt idx="6">
                  <c:v>-0.11795362745389086</c:v>
                </c:pt>
                <c:pt idx="7">
                  <c:v>-0.14760194810656202</c:v>
                </c:pt>
                <c:pt idx="8">
                  <c:v>-0.13066386464451107</c:v>
                </c:pt>
                <c:pt idx="9">
                  <c:v>-0.1325271059029513</c:v>
                </c:pt>
                <c:pt idx="10">
                  <c:v>-0.11504445690295752</c:v>
                </c:pt>
                <c:pt idx="11">
                  <c:v>-9.745831038509109E-2</c:v>
                </c:pt>
                <c:pt idx="12">
                  <c:v>-9.09627768514671E-2</c:v>
                </c:pt>
                <c:pt idx="13">
                  <c:v>-6.9891499681138156E-2</c:v>
                </c:pt>
                <c:pt idx="14">
                  <c:v>-5.0143799690978715E-2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77-4891-A89F-1FD88FE96DAD}"/>
            </c:ext>
          </c:extLst>
        </c:ser>
        <c:ser>
          <c:idx val="1"/>
          <c:order val="1"/>
          <c:tx>
            <c:strRef>
              <c:f>'multiTimeline - 2020-06-05T1006'!$T$10</c:f>
              <c:strCache>
                <c:ptCount val="1"/>
                <c:pt idx="0">
                  <c:v>Bukhar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- 2020-06-05T1006'!$T$11:$T$25</c:f>
              <c:numCache>
                <c:formatCode>General</c:formatCode>
                <c:ptCount val="15"/>
                <c:pt idx="0">
                  <c:v>0.2557175008353712</c:v>
                </c:pt>
                <c:pt idx="1">
                  <c:v>0.24463519151923527</c:v>
                </c:pt>
                <c:pt idx="2">
                  <c:v>0.25834197705327883</c:v>
                </c:pt>
                <c:pt idx="3">
                  <c:v>0.27669395732601576</c:v>
                </c:pt>
                <c:pt idx="4">
                  <c:v>0.33089463485845844</c:v>
                </c:pt>
                <c:pt idx="5">
                  <c:v>0.32067250782491569</c:v>
                </c:pt>
                <c:pt idx="6">
                  <c:v>0.32353557832977703</c:v>
                </c:pt>
                <c:pt idx="7">
                  <c:v>0.34416638870892829</c:v>
                </c:pt>
                <c:pt idx="8">
                  <c:v>0.33550176520207697</c:v>
                </c:pt>
                <c:pt idx="9">
                  <c:v>0.25552722826917312</c:v>
                </c:pt>
                <c:pt idx="10">
                  <c:v>0.35618839020062232</c:v>
                </c:pt>
                <c:pt idx="11">
                  <c:v>0.32542582648823348</c:v>
                </c:pt>
                <c:pt idx="12">
                  <c:v>0.29395183558084598</c:v>
                </c:pt>
                <c:pt idx="13">
                  <c:v>0.28595543365279219</c:v>
                </c:pt>
                <c:pt idx="14">
                  <c:v>0.34451491783467969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77-4891-A89F-1FD88FE96DAD}"/>
            </c:ext>
          </c:extLst>
        </c:ser>
        <c:ser>
          <c:idx val="2"/>
          <c:order val="2"/>
          <c:tx>
            <c:strRef>
              <c:f>'multiTimeline - 2020-06-05T1006'!$U$10</c:f>
              <c:strCache>
                <c:ptCount val="1"/>
                <c:pt idx="0">
                  <c:v>Sardi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- 2020-06-05T1006'!$U$11:$U$25</c:f>
              <c:numCache>
                <c:formatCode>General</c:formatCode>
                <c:ptCount val="15"/>
                <c:pt idx="0">
                  <c:v>-0.26286707861893815</c:v>
                </c:pt>
                <c:pt idx="1">
                  <c:v>-0.24121963185596773</c:v>
                </c:pt>
                <c:pt idx="2">
                  <c:v>-0.28015354767871004</c:v>
                </c:pt>
                <c:pt idx="3">
                  <c:v>-0.21351366718578055</c:v>
                </c:pt>
                <c:pt idx="4">
                  <c:v>-0.22682081908320384</c:v>
                </c:pt>
                <c:pt idx="5">
                  <c:v>-0.23558499744674399</c:v>
                </c:pt>
                <c:pt idx="6">
                  <c:v>-0.21183403260726164</c:v>
                </c:pt>
                <c:pt idx="7">
                  <c:v>-0.20182357815018362</c:v>
                </c:pt>
                <c:pt idx="8">
                  <c:v>-0.18467225851049063</c:v>
                </c:pt>
                <c:pt idx="9">
                  <c:v>-0.25292146458401554</c:v>
                </c:pt>
                <c:pt idx="10">
                  <c:v>-0.18958910450306837</c:v>
                </c:pt>
                <c:pt idx="11">
                  <c:v>-0.14820450350587461</c:v>
                </c:pt>
                <c:pt idx="12">
                  <c:v>-0.21274217326204878</c:v>
                </c:pt>
                <c:pt idx="13">
                  <c:v>-0.1098669517703129</c:v>
                </c:pt>
                <c:pt idx="14">
                  <c:v>-9.5995166498915513E-2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77-4891-A89F-1FD88FE96DAD}"/>
            </c:ext>
          </c:extLst>
        </c:ser>
        <c:ser>
          <c:idx val="3"/>
          <c:order val="3"/>
          <c:tx>
            <c:strRef>
              <c:f>'multiTimeline - 2020-06-05T1006'!$V$10</c:f>
              <c:strCache>
                <c:ptCount val="1"/>
                <c:pt idx="0">
                  <c:v>Sans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- 2020-06-05T1006'!$V$11:$V$25</c:f>
              <c:numCache>
                <c:formatCode>General</c:formatCode>
                <c:ptCount val="15"/>
                <c:pt idx="0">
                  <c:v>-9.592771223444492E-2</c:v>
                </c:pt>
                <c:pt idx="1">
                  <c:v>-0.12292288685321424</c:v>
                </c:pt>
                <c:pt idx="2">
                  <c:v>-4.8325353947493113E-2</c:v>
                </c:pt>
                <c:pt idx="3">
                  <c:v>-6.2843628431797638E-2</c:v>
                </c:pt>
                <c:pt idx="4">
                  <c:v>-2.8651890398781493E-4</c:v>
                </c:pt>
                <c:pt idx="5">
                  <c:v>-4.1038870605026187E-2</c:v>
                </c:pt>
                <c:pt idx="6">
                  <c:v>-5.3492808185416768E-2</c:v>
                </c:pt>
                <c:pt idx="7">
                  <c:v>-0.10169249061547508</c:v>
                </c:pt>
                <c:pt idx="8">
                  <c:v>-0.12504473084572182</c:v>
                </c:pt>
                <c:pt idx="9">
                  <c:v>-9.4083925942603966E-2</c:v>
                </c:pt>
                <c:pt idx="10">
                  <c:v>-4.1319233566444583E-2</c:v>
                </c:pt>
                <c:pt idx="11">
                  <c:v>-5.092898476240202E-2</c:v>
                </c:pt>
                <c:pt idx="12">
                  <c:v>-6.0768427767076409E-2</c:v>
                </c:pt>
                <c:pt idx="13">
                  <c:v>-8.0463667059018168E-2</c:v>
                </c:pt>
                <c:pt idx="14">
                  <c:v>-9.4014372275170024E-2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77-4891-A89F-1FD88FE96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3923624"/>
        <c:axId val="513930840"/>
      </c:lineChart>
      <c:catAx>
        <c:axId val="5139236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930840"/>
        <c:crosses val="autoZero"/>
        <c:auto val="1"/>
        <c:lblAlgn val="ctr"/>
        <c:lblOffset val="100"/>
        <c:noMultiLvlLbl val="0"/>
      </c:catAx>
      <c:valAx>
        <c:axId val="51393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923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- 2020-06-05T1007'!$N$10</c:f>
              <c:strCache>
                <c:ptCount val="1"/>
                <c:pt idx="0">
                  <c:v>Khansi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- 2020-06-05T1007'!$N$11:$N$25</c:f>
              <c:numCache>
                <c:formatCode>General</c:formatCode>
                <c:ptCount val="15"/>
                <c:pt idx="0">
                  <c:v>-0.24010655804005421</c:v>
                </c:pt>
                <c:pt idx="1">
                  <c:v>-0.24744689506582043</c:v>
                </c:pt>
                <c:pt idx="2">
                  <c:v>-0.25904852581099408</c:v>
                </c:pt>
                <c:pt idx="3">
                  <c:v>-0.225394558426561</c:v>
                </c:pt>
                <c:pt idx="4">
                  <c:v>-0.24297566101987422</c:v>
                </c:pt>
                <c:pt idx="5">
                  <c:v>-0.23253080279400948</c:v>
                </c:pt>
                <c:pt idx="6">
                  <c:v>-0.23742166680460342</c:v>
                </c:pt>
                <c:pt idx="7">
                  <c:v>-0.21337866189136001</c:v>
                </c:pt>
                <c:pt idx="8">
                  <c:v>-0.22788114700302972</c:v>
                </c:pt>
                <c:pt idx="9">
                  <c:v>-0.23727985694701639</c:v>
                </c:pt>
                <c:pt idx="10">
                  <c:v>-0.22986132880786175</c:v>
                </c:pt>
                <c:pt idx="11">
                  <c:v>-0.21514574198354461</c:v>
                </c:pt>
                <c:pt idx="12">
                  <c:v>-0.28400020567097584</c:v>
                </c:pt>
                <c:pt idx="13">
                  <c:v>-0.22537130136005254</c:v>
                </c:pt>
                <c:pt idx="14">
                  <c:v>-0.24121264770837605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DF-4616-888F-B5CD055FACFE}"/>
            </c:ext>
          </c:extLst>
        </c:ser>
        <c:ser>
          <c:idx val="1"/>
          <c:order val="1"/>
          <c:tx>
            <c:strRef>
              <c:f>'multiTimeline - 2020-06-05T1007'!$O$10</c:f>
              <c:strCache>
                <c:ptCount val="1"/>
                <c:pt idx="0">
                  <c:v>Bukhar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- 2020-06-05T1007'!$O$11:$O$25</c:f>
              <c:numCache>
                <c:formatCode>General</c:formatCode>
                <c:ptCount val="15"/>
                <c:pt idx="0">
                  <c:v>-4.0440805747328994E-2</c:v>
                </c:pt>
                <c:pt idx="1">
                  <c:v>-5.0949922253882993E-2</c:v>
                </c:pt>
                <c:pt idx="2">
                  <c:v>-3.5669686413135872E-2</c:v>
                </c:pt>
                <c:pt idx="3">
                  <c:v>-3.9774170218002503E-2</c:v>
                </c:pt>
                <c:pt idx="4">
                  <c:v>7.2234770622814715E-3</c:v>
                </c:pt>
                <c:pt idx="5">
                  <c:v>4.8906264077727538E-2</c:v>
                </c:pt>
                <c:pt idx="6">
                  <c:v>4.3015572885559759E-2</c:v>
                </c:pt>
                <c:pt idx="7">
                  <c:v>4.1308458572533645E-2</c:v>
                </c:pt>
                <c:pt idx="8">
                  <c:v>2.1350858238900986E-2</c:v>
                </c:pt>
                <c:pt idx="9">
                  <c:v>-1.5424174803747939E-2</c:v>
                </c:pt>
                <c:pt idx="10">
                  <c:v>-3.9408042578510862E-2</c:v>
                </c:pt>
                <c:pt idx="11">
                  <c:v>-5.2044863133866297E-2</c:v>
                </c:pt>
                <c:pt idx="12">
                  <c:v>-2.4339834813197603E-3</c:v>
                </c:pt>
                <c:pt idx="13">
                  <c:v>-2.8472494680153178E-2</c:v>
                </c:pt>
                <c:pt idx="14">
                  <c:v>-3.2532572688970056E-3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DF-4616-888F-B5CD055FACFE}"/>
            </c:ext>
          </c:extLst>
        </c:ser>
        <c:ser>
          <c:idx val="2"/>
          <c:order val="2"/>
          <c:tx>
            <c:strRef>
              <c:f>'multiTimeline - 2020-06-05T1007'!$P$10</c:f>
              <c:strCache>
                <c:ptCount val="1"/>
                <c:pt idx="0">
                  <c:v>Sardi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- 2020-06-05T1007'!$P$11:$P$25</c:f>
              <c:numCache>
                <c:formatCode>General</c:formatCode>
                <c:ptCount val="15"/>
                <c:pt idx="0">
                  <c:v>-0.34217625905521648</c:v>
                </c:pt>
                <c:pt idx="1">
                  <c:v>-0.33836634969703316</c:v>
                </c:pt>
                <c:pt idx="2">
                  <c:v>-0.34647466511337383</c:v>
                </c:pt>
                <c:pt idx="3">
                  <c:v>-0.34467765323393662</c:v>
                </c:pt>
                <c:pt idx="4">
                  <c:v>-0.33387977793352697</c:v>
                </c:pt>
                <c:pt idx="5">
                  <c:v>-0.3440433421272594</c:v>
                </c:pt>
                <c:pt idx="6">
                  <c:v>-0.33168499294355031</c:v>
                </c:pt>
                <c:pt idx="7">
                  <c:v>-0.33661085070400054</c:v>
                </c:pt>
                <c:pt idx="8">
                  <c:v>-0.32151766580810398</c:v>
                </c:pt>
                <c:pt idx="9">
                  <c:v>-0.32846883539949345</c:v>
                </c:pt>
                <c:pt idx="10">
                  <c:v>-0.30276031122632729</c:v>
                </c:pt>
                <c:pt idx="11">
                  <c:v>-0.30226258333506795</c:v>
                </c:pt>
                <c:pt idx="12">
                  <c:v>-0.32679253648011042</c:v>
                </c:pt>
                <c:pt idx="13">
                  <c:v>-0.33952992645945246</c:v>
                </c:pt>
                <c:pt idx="14">
                  <c:v>-0.33157455966000848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DF-4616-888F-B5CD055FACFE}"/>
            </c:ext>
          </c:extLst>
        </c:ser>
        <c:ser>
          <c:idx val="3"/>
          <c:order val="3"/>
          <c:tx>
            <c:strRef>
              <c:f>'multiTimeline - 2020-06-05T1007'!$Q$10</c:f>
              <c:strCache>
                <c:ptCount val="1"/>
                <c:pt idx="0">
                  <c:v>Sans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- 2020-06-05T1007'!$Q$11:$Q$25</c:f>
              <c:numCache>
                <c:formatCode>General</c:formatCode>
                <c:ptCount val="15"/>
                <c:pt idx="0">
                  <c:v>0.22922908751574408</c:v>
                </c:pt>
                <c:pt idx="1">
                  <c:v>0.1858784289436147</c:v>
                </c:pt>
                <c:pt idx="2">
                  <c:v>0.1982521721356279</c:v>
                </c:pt>
                <c:pt idx="3">
                  <c:v>0.21991025118997018</c:v>
                </c:pt>
                <c:pt idx="4">
                  <c:v>0.22944585389341754</c:v>
                </c:pt>
                <c:pt idx="5">
                  <c:v>0.21315260740620676</c:v>
                </c:pt>
                <c:pt idx="6">
                  <c:v>0.21518347053617931</c:v>
                </c:pt>
                <c:pt idx="7">
                  <c:v>0.19761030699240145</c:v>
                </c:pt>
                <c:pt idx="8">
                  <c:v>0.18148493843467653</c:v>
                </c:pt>
                <c:pt idx="9">
                  <c:v>0.10974860584983645</c:v>
                </c:pt>
                <c:pt idx="10">
                  <c:v>0.1541425106974198</c:v>
                </c:pt>
                <c:pt idx="11">
                  <c:v>0.14351651699757439</c:v>
                </c:pt>
                <c:pt idx="12">
                  <c:v>0.11073378459228669</c:v>
                </c:pt>
                <c:pt idx="13">
                  <c:v>7.0973428313651138E-2</c:v>
                </c:pt>
                <c:pt idx="14">
                  <c:v>9.5749997127929753E-2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DF-4616-888F-B5CD055FA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6106656"/>
        <c:axId val="506102392"/>
      </c:lineChart>
      <c:catAx>
        <c:axId val="5061066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102392"/>
        <c:crosses val="autoZero"/>
        <c:auto val="1"/>
        <c:lblAlgn val="ctr"/>
        <c:lblOffset val="100"/>
        <c:noMultiLvlLbl val="0"/>
      </c:catAx>
      <c:valAx>
        <c:axId val="506102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106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- 2020-06-05T1007'!$T$10</c:f>
              <c:strCache>
                <c:ptCount val="1"/>
                <c:pt idx="0">
                  <c:v>Khansi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- 2020-06-05T1007'!$T$11:$T$25</c:f>
              <c:numCache>
                <c:formatCode>General</c:formatCode>
                <c:ptCount val="15"/>
                <c:pt idx="0">
                  <c:v>-0.25922913918760149</c:v>
                </c:pt>
                <c:pt idx="1">
                  <c:v>-0.25789482680277903</c:v>
                </c:pt>
                <c:pt idx="2">
                  <c:v>-0.28346177359741576</c:v>
                </c:pt>
                <c:pt idx="3">
                  <c:v>-0.2497927379908691</c:v>
                </c:pt>
                <c:pt idx="4">
                  <c:v>-0.21419856792834935</c:v>
                </c:pt>
                <c:pt idx="5">
                  <c:v>-0.20502001788196805</c:v>
                </c:pt>
                <c:pt idx="6">
                  <c:v>-0.24901962133835948</c:v>
                </c:pt>
                <c:pt idx="7">
                  <c:v>-0.22467095814092888</c:v>
                </c:pt>
                <c:pt idx="8">
                  <c:v>-0.23771860172688289</c:v>
                </c:pt>
                <c:pt idx="9">
                  <c:v>-0.22801077781400542</c:v>
                </c:pt>
                <c:pt idx="10">
                  <c:v>-0.19575399590061582</c:v>
                </c:pt>
                <c:pt idx="11">
                  <c:v>-0.22910448105241044</c:v>
                </c:pt>
                <c:pt idx="12">
                  <c:v>-0.23354960383812723</c:v>
                </c:pt>
                <c:pt idx="13">
                  <c:v>-0.23881426316495186</c:v>
                </c:pt>
                <c:pt idx="14">
                  <c:v>-0.24329374084516223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DF-4079-91E9-6ACE5491090B}"/>
            </c:ext>
          </c:extLst>
        </c:ser>
        <c:ser>
          <c:idx val="1"/>
          <c:order val="1"/>
          <c:tx>
            <c:strRef>
              <c:f>'multiTimeline - 2020-06-05T1007'!$U$10</c:f>
              <c:strCache>
                <c:ptCount val="1"/>
                <c:pt idx="0">
                  <c:v>Bukhar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- 2020-06-05T1007'!$U$11:$U$25</c:f>
              <c:numCache>
                <c:formatCode>General</c:formatCode>
                <c:ptCount val="15"/>
                <c:pt idx="0">
                  <c:v>-3.3309057491696881E-2</c:v>
                </c:pt>
                <c:pt idx="1">
                  <c:v>-8.3140344565139412E-2</c:v>
                </c:pt>
                <c:pt idx="2">
                  <c:v>-6.6308266870889185E-2</c:v>
                </c:pt>
                <c:pt idx="3">
                  <c:v>-4.8043810904112215E-2</c:v>
                </c:pt>
                <c:pt idx="4">
                  <c:v>-1.5633188584113437E-2</c:v>
                </c:pt>
                <c:pt idx="5">
                  <c:v>1.4248896516341949E-2</c:v>
                </c:pt>
                <c:pt idx="6">
                  <c:v>4.8798849029155981E-2</c:v>
                </c:pt>
                <c:pt idx="7">
                  <c:v>5.3227206375122064E-2</c:v>
                </c:pt>
                <c:pt idx="8">
                  <c:v>-8.6246219086258662E-3</c:v>
                </c:pt>
                <c:pt idx="9">
                  <c:v>-3.7901889887867392E-2</c:v>
                </c:pt>
                <c:pt idx="10">
                  <c:v>-3.7974342591795364E-2</c:v>
                </c:pt>
                <c:pt idx="11">
                  <c:v>-5.0122247653496856E-2</c:v>
                </c:pt>
                <c:pt idx="12">
                  <c:v>-7.520678735156482E-3</c:v>
                </c:pt>
                <c:pt idx="13">
                  <c:v>-2.7115085875405742E-2</c:v>
                </c:pt>
                <c:pt idx="14">
                  <c:v>-3.8182105201508262E-2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DF-4079-91E9-6ACE5491090B}"/>
            </c:ext>
          </c:extLst>
        </c:ser>
        <c:ser>
          <c:idx val="2"/>
          <c:order val="2"/>
          <c:tx>
            <c:strRef>
              <c:f>'multiTimeline - 2020-06-05T1007'!$V$10</c:f>
              <c:strCache>
                <c:ptCount val="1"/>
                <c:pt idx="0">
                  <c:v>Sardi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- 2020-06-05T1007'!$V$11:$V$25</c:f>
              <c:numCache>
                <c:formatCode>General</c:formatCode>
                <c:ptCount val="15"/>
                <c:pt idx="0">
                  <c:v>-0.33589864810347925</c:v>
                </c:pt>
                <c:pt idx="1">
                  <c:v>-0.31072909297019752</c:v>
                </c:pt>
                <c:pt idx="2">
                  <c:v>-0.31852077051282535</c:v>
                </c:pt>
                <c:pt idx="3">
                  <c:v>-0.35511817718837174</c:v>
                </c:pt>
                <c:pt idx="4">
                  <c:v>-0.28047544872487662</c:v>
                </c:pt>
                <c:pt idx="5">
                  <c:v>-0.32223080114889596</c:v>
                </c:pt>
                <c:pt idx="6">
                  <c:v>-0.31810894238961085</c:v>
                </c:pt>
                <c:pt idx="7">
                  <c:v>-0.33725823840004715</c:v>
                </c:pt>
                <c:pt idx="8">
                  <c:v>-0.34595691640508552</c:v>
                </c:pt>
                <c:pt idx="9">
                  <c:v>-0.30642087961522829</c:v>
                </c:pt>
                <c:pt idx="10">
                  <c:v>-0.31395201241428317</c:v>
                </c:pt>
                <c:pt idx="11">
                  <c:v>-0.3133735250579085</c:v>
                </c:pt>
                <c:pt idx="12">
                  <c:v>-0.29253980590954232</c:v>
                </c:pt>
                <c:pt idx="13">
                  <c:v>-0.32168384863402222</c:v>
                </c:pt>
                <c:pt idx="14">
                  <c:v>-0.31658644214810994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DF-4079-91E9-6ACE5491090B}"/>
            </c:ext>
          </c:extLst>
        </c:ser>
        <c:ser>
          <c:idx val="3"/>
          <c:order val="3"/>
          <c:tx>
            <c:strRef>
              <c:f>'multiTimeline - 2020-06-05T1007'!$W$10</c:f>
              <c:strCache>
                <c:ptCount val="1"/>
                <c:pt idx="0">
                  <c:v>Sans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- 2020-06-05T1007'!$W$11:$W$25</c:f>
              <c:numCache>
                <c:formatCode>General</c:formatCode>
                <c:ptCount val="15"/>
                <c:pt idx="0">
                  <c:v>0.23245303710401141</c:v>
                </c:pt>
                <c:pt idx="1">
                  <c:v>0.20968160422209237</c:v>
                </c:pt>
                <c:pt idx="2">
                  <c:v>0.22495241495039009</c:v>
                </c:pt>
                <c:pt idx="3">
                  <c:v>0.21821988391421263</c:v>
                </c:pt>
                <c:pt idx="4">
                  <c:v>0.22899007307593594</c:v>
                </c:pt>
                <c:pt idx="5">
                  <c:v>0.19207565732750778</c:v>
                </c:pt>
                <c:pt idx="6">
                  <c:v>0.18127278056360699</c:v>
                </c:pt>
                <c:pt idx="7">
                  <c:v>0.18305359676161487</c:v>
                </c:pt>
                <c:pt idx="8">
                  <c:v>0.17173687178159497</c:v>
                </c:pt>
                <c:pt idx="9">
                  <c:v>0.13007955175773644</c:v>
                </c:pt>
                <c:pt idx="10">
                  <c:v>0.16526242026097496</c:v>
                </c:pt>
                <c:pt idx="11">
                  <c:v>0.10386902030957114</c:v>
                </c:pt>
                <c:pt idx="12">
                  <c:v>0.16920013793597738</c:v>
                </c:pt>
                <c:pt idx="13">
                  <c:v>3.4306014132201079E-2</c:v>
                </c:pt>
                <c:pt idx="14">
                  <c:v>0.12938914650852371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DF-4079-91E9-6ACE54910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7654232"/>
        <c:axId val="497652592"/>
      </c:lineChart>
      <c:catAx>
        <c:axId val="4976542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7652592"/>
        <c:crosses val="autoZero"/>
        <c:auto val="1"/>
        <c:lblAlgn val="ctr"/>
        <c:lblOffset val="100"/>
        <c:noMultiLvlLbl val="0"/>
      </c:catAx>
      <c:valAx>
        <c:axId val="49765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7654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- 2020-06-05T1009'!$N$10</c:f>
              <c:strCache>
                <c:ptCount val="1"/>
                <c:pt idx="0">
                  <c:v>Khansi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- 2020-06-05T1009'!$N$11:$N$25</c:f>
              <c:numCache>
                <c:formatCode>General</c:formatCode>
                <c:ptCount val="15"/>
                <c:pt idx="0">
                  <c:v>-2.0775595787573355E-2</c:v>
                </c:pt>
                <c:pt idx="1">
                  <c:v>2.871771762117465E-3</c:v>
                </c:pt>
                <c:pt idx="2">
                  <c:v>-3.068643640599408E-2</c:v>
                </c:pt>
                <c:pt idx="3">
                  <c:v>5.1949303243361477E-3</c:v>
                </c:pt>
                <c:pt idx="4">
                  <c:v>-3.1089431410627845E-2</c:v>
                </c:pt>
                <c:pt idx="5">
                  <c:v>-1.8924571405069177E-3</c:v>
                </c:pt>
                <c:pt idx="6">
                  <c:v>-3.2390561554862328E-2</c:v>
                </c:pt>
                <c:pt idx="7">
                  <c:v>-2.7206310999024937E-2</c:v>
                </c:pt>
                <c:pt idx="8">
                  <c:v>-4.2751420891714836E-3</c:v>
                </c:pt>
                <c:pt idx="9">
                  <c:v>-1.5145595860387412E-2</c:v>
                </c:pt>
                <c:pt idx="10">
                  <c:v>6.3777118366582291E-3</c:v>
                </c:pt>
                <c:pt idx="11">
                  <c:v>-1.765985578185213E-2</c:v>
                </c:pt>
                <c:pt idx="12">
                  <c:v>-1.786555169220377E-2</c:v>
                </c:pt>
                <c:pt idx="13">
                  <c:v>-1.1524851807569314E-2</c:v>
                </c:pt>
                <c:pt idx="14">
                  <c:v>-1.2005150133648187E-2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AE-4F91-A394-50B8021D9922}"/>
            </c:ext>
          </c:extLst>
        </c:ser>
        <c:ser>
          <c:idx val="1"/>
          <c:order val="1"/>
          <c:tx>
            <c:strRef>
              <c:f>'multiTimeline - 2020-06-05T1009'!$O$10</c:f>
              <c:strCache>
                <c:ptCount val="1"/>
                <c:pt idx="0">
                  <c:v>Bukhar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- 2020-06-05T1009'!$O$11:$O$25</c:f>
              <c:numCache>
                <c:formatCode>General</c:formatCode>
                <c:ptCount val="15"/>
                <c:pt idx="0">
                  <c:v>-4.5493393714421917E-2</c:v>
                </c:pt>
                <c:pt idx="1">
                  <c:v>-5.0131789011937537E-2</c:v>
                </c:pt>
                <c:pt idx="2">
                  <c:v>-4.7913007244965049E-2</c:v>
                </c:pt>
                <c:pt idx="3">
                  <c:v>-6.3630514965769228E-2</c:v>
                </c:pt>
                <c:pt idx="4">
                  <c:v>-5.6793330696921496E-2</c:v>
                </c:pt>
                <c:pt idx="5">
                  <c:v>-4.4485256084157626E-2</c:v>
                </c:pt>
                <c:pt idx="6">
                  <c:v>-2.5015289559322161E-2</c:v>
                </c:pt>
                <c:pt idx="7">
                  <c:v>-3.0057416373980583E-2</c:v>
                </c:pt>
                <c:pt idx="8">
                  <c:v>-1.1508596249236202E-2</c:v>
                </c:pt>
                <c:pt idx="9">
                  <c:v>-1.0926346248650298E-2</c:v>
                </c:pt>
                <c:pt idx="10">
                  <c:v>1.255009878160257E-2</c:v>
                </c:pt>
                <c:pt idx="11">
                  <c:v>2.5207205429526095E-2</c:v>
                </c:pt>
                <c:pt idx="12">
                  <c:v>6.204510514827366E-2</c:v>
                </c:pt>
                <c:pt idx="13">
                  <c:v>1.1759521641350358E-2</c:v>
                </c:pt>
                <c:pt idx="14">
                  <c:v>2.4468193871242095E-2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AE-4F91-A394-50B8021D9922}"/>
            </c:ext>
          </c:extLst>
        </c:ser>
        <c:ser>
          <c:idx val="2"/>
          <c:order val="2"/>
          <c:tx>
            <c:strRef>
              <c:f>'multiTimeline - 2020-06-05T1009'!$P$10</c:f>
              <c:strCache>
                <c:ptCount val="1"/>
                <c:pt idx="0">
                  <c:v>Sardi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- 2020-06-05T1009'!$P$11:$P$25</c:f>
              <c:numCache>
                <c:formatCode>General</c:formatCode>
                <c:ptCount val="15"/>
                <c:pt idx="0">
                  <c:v>-9.0203585926421789E-2</c:v>
                </c:pt>
                <c:pt idx="1">
                  <c:v>-7.873137155502638E-2</c:v>
                </c:pt>
                <c:pt idx="2">
                  <c:v>-7.6310673869759815E-2</c:v>
                </c:pt>
                <c:pt idx="3">
                  <c:v>-5.6035270747204616E-2</c:v>
                </c:pt>
                <c:pt idx="4">
                  <c:v>-0.16954416439370457</c:v>
                </c:pt>
                <c:pt idx="5">
                  <c:v>-0.16629813176803662</c:v>
                </c:pt>
                <c:pt idx="6">
                  <c:v>-0.15176237855887434</c:v>
                </c:pt>
                <c:pt idx="7">
                  <c:v>-0.16076787116938732</c:v>
                </c:pt>
                <c:pt idx="8">
                  <c:v>-0.15429585457925094</c:v>
                </c:pt>
                <c:pt idx="9">
                  <c:v>-0.16680841676149191</c:v>
                </c:pt>
                <c:pt idx="10">
                  <c:v>-0.16007923833366219</c:v>
                </c:pt>
                <c:pt idx="11">
                  <c:v>-0.15575746472771845</c:v>
                </c:pt>
                <c:pt idx="12">
                  <c:v>-0.19504956482866997</c:v>
                </c:pt>
                <c:pt idx="13">
                  <c:v>-0.19270858305732133</c:v>
                </c:pt>
                <c:pt idx="14">
                  <c:v>-0.19064173070998808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AE-4F91-A394-50B8021D9922}"/>
            </c:ext>
          </c:extLst>
        </c:ser>
        <c:ser>
          <c:idx val="3"/>
          <c:order val="3"/>
          <c:tx>
            <c:strRef>
              <c:f>'multiTimeline - 2020-06-05T1009'!$Q$10</c:f>
              <c:strCache>
                <c:ptCount val="1"/>
                <c:pt idx="0">
                  <c:v>Sans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- 2020-06-05T1009'!$Q$11:$Q$25</c:f>
              <c:numCache>
                <c:formatCode>General</c:formatCode>
                <c:ptCount val="15"/>
                <c:pt idx="0">
                  <c:v>-0.10313272783078967</c:v>
                </c:pt>
                <c:pt idx="1">
                  <c:v>-8.1118950763541101E-2</c:v>
                </c:pt>
                <c:pt idx="2">
                  <c:v>-0.10220582447841853</c:v>
                </c:pt>
                <c:pt idx="3">
                  <c:v>-7.3572501597465506E-2</c:v>
                </c:pt>
                <c:pt idx="4">
                  <c:v>-6.5510525686581556E-2</c:v>
                </c:pt>
                <c:pt idx="5">
                  <c:v>-7.3625093936307714E-2</c:v>
                </c:pt>
                <c:pt idx="6">
                  <c:v>-9.199721107733605E-2</c:v>
                </c:pt>
                <c:pt idx="7">
                  <c:v>-6.6082214873766781E-2</c:v>
                </c:pt>
                <c:pt idx="8">
                  <c:v>-6.5222472585502123E-2</c:v>
                </c:pt>
                <c:pt idx="9">
                  <c:v>-3.0023496089016881E-2</c:v>
                </c:pt>
                <c:pt idx="10">
                  <c:v>-4.7281065508621968E-2</c:v>
                </c:pt>
                <c:pt idx="11">
                  <c:v>-7.9238252864515926E-2</c:v>
                </c:pt>
                <c:pt idx="12">
                  <c:v>-6.0706991653428688E-2</c:v>
                </c:pt>
                <c:pt idx="13">
                  <c:v>-8.1283480769528196E-2</c:v>
                </c:pt>
                <c:pt idx="14">
                  <c:v>-8.8627870243818824E-2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AE-4F91-A394-50B8021D9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1713000"/>
        <c:axId val="511708736"/>
      </c:lineChart>
      <c:catAx>
        <c:axId val="5117130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708736"/>
        <c:crosses val="autoZero"/>
        <c:auto val="1"/>
        <c:lblAlgn val="ctr"/>
        <c:lblOffset val="100"/>
        <c:noMultiLvlLbl val="0"/>
      </c:catAx>
      <c:valAx>
        <c:axId val="511708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713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- 2020-06-05T1009'!$T$10</c:f>
              <c:strCache>
                <c:ptCount val="1"/>
                <c:pt idx="0">
                  <c:v>Khansi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- 2020-06-05T1009'!$T$11:$T$25</c:f>
              <c:numCache>
                <c:formatCode>General</c:formatCode>
                <c:ptCount val="15"/>
                <c:pt idx="0">
                  <c:v>-1.6962548035124522E-2</c:v>
                </c:pt>
                <c:pt idx="1">
                  <c:v>-2.3867595205848756E-3</c:v>
                </c:pt>
                <c:pt idx="2">
                  <c:v>-1.5986776811927693E-2</c:v>
                </c:pt>
                <c:pt idx="3">
                  <c:v>-2.0737202162685521E-2</c:v>
                </c:pt>
                <c:pt idx="4">
                  <c:v>-3.155839052906536E-2</c:v>
                </c:pt>
                <c:pt idx="5">
                  <c:v>-2.0759059752982836E-2</c:v>
                </c:pt>
                <c:pt idx="6">
                  <c:v>-3.8649662254009738E-2</c:v>
                </c:pt>
                <c:pt idx="7">
                  <c:v>-3.9678863465319091E-2</c:v>
                </c:pt>
                <c:pt idx="8">
                  <c:v>-3.459839178454871E-2</c:v>
                </c:pt>
                <c:pt idx="9">
                  <c:v>-7.4546332500696772E-3</c:v>
                </c:pt>
                <c:pt idx="10">
                  <c:v>-3.4364252117557934E-2</c:v>
                </c:pt>
                <c:pt idx="11">
                  <c:v>-4.4444140345738258E-2</c:v>
                </c:pt>
                <c:pt idx="12">
                  <c:v>-2.2062768669805173E-2</c:v>
                </c:pt>
                <c:pt idx="13">
                  <c:v>-3.6261500267634798E-2</c:v>
                </c:pt>
                <c:pt idx="14">
                  <c:v>-3.718970429480252E-2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2-430C-A14E-D0B5ABE7A785}"/>
            </c:ext>
          </c:extLst>
        </c:ser>
        <c:ser>
          <c:idx val="1"/>
          <c:order val="1"/>
          <c:tx>
            <c:strRef>
              <c:f>'multiTimeline - 2020-06-05T1009'!$U$10</c:f>
              <c:strCache>
                <c:ptCount val="1"/>
                <c:pt idx="0">
                  <c:v>Bukhar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- 2020-06-05T1009'!$U$11:$U$25</c:f>
              <c:numCache>
                <c:formatCode>General</c:formatCode>
                <c:ptCount val="15"/>
                <c:pt idx="0">
                  <c:v>-4.7007898889464036E-2</c:v>
                </c:pt>
                <c:pt idx="1">
                  <c:v>-1.1551905320390621E-2</c:v>
                </c:pt>
                <c:pt idx="2">
                  <c:v>-3.3206923443098904E-2</c:v>
                </c:pt>
                <c:pt idx="3">
                  <c:v>-2.2902661547270602E-2</c:v>
                </c:pt>
                <c:pt idx="4">
                  <c:v>-1.5545188067937669E-2</c:v>
                </c:pt>
                <c:pt idx="5">
                  <c:v>-2.4926624350462692E-2</c:v>
                </c:pt>
                <c:pt idx="6">
                  <c:v>-9.5941949585844344E-3</c:v>
                </c:pt>
                <c:pt idx="7">
                  <c:v>1.7960432049553946E-2</c:v>
                </c:pt>
                <c:pt idx="8">
                  <c:v>2.5805106828623039E-3</c:v>
                </c:pt>
                <c:pt idx="9">
                  <c:v>5.9180958769977799E-3</c:v>
                </c:pt>
                <c:pt idx="10">
                  <c:v>2.5150022303097486E-2</c:v>
                </c:pt>
                <c:pt idx="11">
                  <c:v>2.3604312946939893E-2</c:v>
                </c:pt>
                <c:pt idx="12">
                  <c:v>5.6355945083145752E-2</c:v>
                </c:pt>
                <c:pt idx="13">
                  <c:v>9.674881126697699E-3</c:v>
                </c:pt>
                <c:pt idx="14">
                  <c:v>1.3402836996038815E-2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A2-430C-A14E-D0B5ABE7A785}"/>
            </c:ext>
          </c:extLst>
        </c:ser>
        <c:ser>
          <c:idx val="2"/>
          <c:order val="2"/>
          <c:tx>
            <c:strRef>
              <c:f>'multiTimeline - 2020-06-05T1009'!$V$10</c:f>
              <c:strCache>
                <c:ptCount val="1"/>
                <c:pt idx="0">
                  <c:v>Sardi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- 2020-06-05T1009'!$V$11:$V$25</c:f>
              <c:numCache>
                <c:formatCode>General</c:formatCode>
                <c:ptCount val="15"/>
                <c:pt idx="0">
                  <c:v>-0.13656578761857455</c:v>
                </c:pt>
                <c:pt idx="1">
                  <c:v>-0.12682813105128887</c:v>
                </c:pt>
                <c:pt idx="2">
                  <c:v>-0.12629449605990453</c:v>
                </c:pt>
                <c:pt idx="3">
                  <c:v>-0.12499037764923324</c:v>
                </c:pt>
                <c:pt idx="4">
                  <c:v>-0.19088037656845036</c:v>
                </c:pt>
                <c:pt idx="5">
                  <c:v>-0.16707451146535007</c:v>
                </c:pt>
                <c:pt idx="6">
                  <c:v>-0.16359909124569377</c:v>
                </c:pt>
                <c:pt idx="7">
                  <c:v>-0.16304982934299087</c:v>
                </c:pt>
                <c:pt idx="8">
                  <c:v>-0.15994151636129494</c:v>
                </c:pt>
                <c:pt idx="9">
                  <c:v>-0.16122152614747071</c:v>
                </c:pt>
                <c:pt idx="10">
                  <c:v>-0.14549111190341968</c:v>
                </c:pt>
                <c:pt idx="11">
                  <c:v>-0.1347635206017192</c:v>
                </c:pt>
                <c:pt idx="12">
                  <c:v>-0.16627193833580897</c:v>
                </c:pt>
                <c:pt idx="13">
                  <c:v>-0.17651060028257887</c:v>
                </c:pt>
                <c:pt idx="14">
                  <c:v>-0.17854095669398443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A2-430C-A14E-D0B5ABE7A785}"/>
            </c:ext>
          </c:extLst>
        </c:ser>
        <c:ser>
          <c:idx val="3"/>
          <c:order val="3"/>
          <c:tx>
            <c:strRef>
              <c:f>'multiTimeline - 2020-06-05T1009'!$W$10</c:f>
              <c:strCache>
                <c:ptCount val="1"/>
                <c:pt idx="0">
                  <c:v>Sans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- 2020-06-05T1009'!$W$11:$W$25</c:f>
              <c:numCache>
                <c:formatCode>General</c:formatCode>
                <c:ptCount val="15"/>
                <c:pt idx="0">
                  <c:v>-9.345345353852634E-2</c:v>
                </c:pt>
                <c:pt idx="1">
                  <c:v>-9.8879973331942955E-2</c:v>
                </c:pt>
                <c:pt idx="2">
                  <c:v>-0.1314745181248809</c:v>
                </c:pt>
                <c:pt idx="3">
                  <c:v>-0.13525836356997417</c:v>
                </c:pt>
                <c:pt idx="4">
                  <c:v>-0.12306168138423164</c:v>
                </c:pt>
                <c:pt idx="5">
                  <c:v>-0.10576366385772666</c:v>
                </c:pt>
                <c:pt idx="6">
                  <c:v>-0.11840906774531197</c:v>
                </c:pt>
                <c:pt idx="7">
                  <c:v>-0.11158435934153156</c:v>
                </c:pt>
                <c:pt idx="8">
                  <c:v>-0.11629308556764295</c:v>
                </c:pt>
                <c:pt idx="9">
                  <c:v>-0.11619801438669217</c:v>
                </c:pt>
                <c:pt idx="10">
                  <c:v>-0.12234466264580895</c:v>
                </c:pt>
                <c:pt idx="11">
                  <c:v>-9.5506958708557799E-2</c:v>
                </c:pt>
                <c:pt idx="12">
                  <c:v>-0.11451004407695439</c:v>
                </c:pt>
                <c:pt idx="13">
                  <c:v>-0.13548374333937047</c:v>
                </c:pt>
                <c:pt idx="14">
                  <c:v>-0.14161503913140253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A2-430C-A14E-D0B5ABE7A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5883520"/>
        <c:axId val="505886800"/>
      </c:lineChart>
      <c:catAx>
        <c:axId val="5058835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886800"/>
        <c:crosses val="autoZero"/>
        <c:auto val="1"/>
        <c:lblAlgn val="ctr"/>
        <c:lblOffset val="100"/>
        <c:noMultiLvlLbl val="0"/>
      </c:catAx>
      <c:valAx>
        <c:axId val="50588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588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(41)'!$N$8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(41)'!$N$9:$N$23</c:f>
              <c:numCache>
                <c:formatCode>General</c:formatCode>
                <c:ptCount val="15"/>
                <c:pt idx="0">
                  <c:v>4.5478739249184712E-2</c:v>
                </c:pt>
                <c:pt idx="1">
                  <c:v>9.6358750179411784E-3</c:v>
                </c:pt>
                <c:pt idx="2">
                  <c:v>-8.0991071174574755E-2</c:v>
                </c:pt>
                <c:pt idx="3">
                  <c:v>-7.7726792582143905E-2</c:v>
                </c:pt>
                <c:pt idx="4">
                  <c:v>-7.728446944206939E-2</c:v>
                </c:pt>
                <c:pt idx="5">
                  <c:v>-8.0520239305548538E-2</c:v>
                </c:pt>
                <c:pt idx="6">
                  <c:v>-8.3780766468227783E-2</c:v>
                </c:pt>
                <c:pt idx="7">
                  <c:v>1.2836084541366076E-2</c:v>
                </c:pt>
                <c:pt idx="8">
                  <c:v>-5.1224163964752913E-2</c:v>
                </c:pt>
                <c:pt idx="9">
                  <c:v>2.7577093259811294E-2</c:v>
                </c:pt>
                <c:pt idx="10">
                  <c:v>4.8048632802850065E-3</c:v>
                </c:pt>
                <c:pt idx="11">
                  <c:v>0.12823281497124564</c:v>
                </c:pt>
                <c:pt idx="12">
                  <c:v>-2.3510750167337249E-2</c:v>
                </c:pt>
                <c:pt idx="13">
                  <c:v>-5.5411266512937936E-3</c:v>
                </c:pt>
                <c:pt idx="14">
                  <c:v>-5.0605437989377734E-3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EC-4973-9090-C1F7506EDD4F}"/>
            </c:ext>
          </c:extLst>
        </c:ser>
        <c:ser>
          <c:idx val="1"/>
          <c:order val="1"/>
          <c:tx>
            <c:strRef>
              <c:f>'multiTimeline (41)'!$O$8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(41)'!$O$9:$O$23</c:f>
              <c:numCache>
                <c:formatCode>General</c:formatCode>
                <c:ptCount val="15"/>
                <c:pt idx="0">
                  <c:v>2.1589464663827676E-2</c:v>
                </c:pt>
                <c:pt idx="1">
                  <c:v>-7.6009967328875438E-2</c:v>
                </c:pt>
                <c:pt idx="2">
                  <c:v>-5.1890092986520815E-2</c:v>
                </c:pt>
                <c:pt idx="3">
                  <c:v>-2.8124111184169208E-2</c:v>
                </c:pt>
                <c:pt idx="4">
                  <c:v>-7.8760374257058507E-2</c:v>
                </c:pt>
                <c:pt idx="5">
                  <c:v>1.2806085408795548E-2</c:v>
                </c:pt>
                <c:pt idx="6">
                  <c:v>5.179158079566195E-2</c:v>
                </c:pt>
                <c:pt idx="7">
                  <c:v>3.4266586361677447E-2</c:v>
                </c:pt>
                <c:pt idx="8">
                  <c:v>7.6387517253657972E-2</c:v>
                </c:pt>
                <c:pt idx="9">
                  <c:v>-1.5875463531446206E-2</c:v>
                </c:pt>
                <c:pt idx="10">
                  <c:v>-1.8708661439456199E-2</c:v>
                </c:pt>
                <c:pt idx="11">
                  <c:v>0.13771122330367394</c:v>
                </c:pt>
                <c:pt idx="12">
                  <c:v>0.16204848215941661</c:v>
                </c:pt>
                <c:pt idx="13">
                  <c:v>2.3031113532375938E-4</c:v>
                </c:pt>
                <c:pt idx="14">
                  <c:v>2.3693517688173793E-2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EC-4973-9090-C1F7506EDD4F}"/>
            </c:ext>
          </c:extLst>
        </c:ser>
        <c:ser>
          <c:idx val="2"/>
          <c:order val="2"/>
          <c:tx>
            <c:strRef>
              <c:f>'multiTimeline (41)'!$P$8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(41)'!$P$9:$P$23</c:f>
              <c:numCache>
                <c:formatCode>General</c:formatCode>
                <c:ptCount val="15"/>
                <c:pt idx="0">
                  <c:v>-5.5230921377062384E-2</c:v>
                </c:pt>
                <c:pt idx="1">
                  <c:v>-5.5617216650014789E-2</c:v>
                </c:pt>
                <c:pt idx="2">
                  <c:v>-1.7023603116166814E-2</c:v>
                </c:pt>
                <c:pt idx="3">
                  <c:v>-1.740610453424889E-2</c:v>
                </c:pt>
                <c:pt idx="4">
                  <c:v>-5.6809220062530523E-2</c:v>
                </c:pt>
                <c:pt idx="5">
                  <c:v>-2.0975504790074741E-2</c:v>
                </c:pt>
                <c:pt idx="6">
                  <c:v>1.7669948838891811E-2</c:v>
                </c:pt>
                <c:pt idx="7">
                  <c:v>-1.8991960211244885E-2</c:v>
                </c:pt>
                <c:pt idx="8">
                  <c:v>-1.9403002756951778E-2</c:v>
                </c:pt>
                <c:pt idx="9">
                  <c:v>-1.9820135985386726E-2</c:v>
                </c:pt>
                <c:pt idx="10">
                  <c:v>2.085529713570209E-2</c:v>
                </c:pt>
                <c:pt idx="11">
                  <c:v>0.15219169783688033</c:v>
                </c:pt>
                <c:pt idx="12">
                  <c:v>0.22194231134637066</c:v>
                </c:pt>
                <c:pt idx="13">
                  <c:v>7.8547241007290436E-2</c:v>
                </c:pt>
                <c:pt idx="14">
                  <c:v>2.3793927836048517E-3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EC-4973-9090-C1F7506ED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9375904"/>
        <c:axId val="619372296"/>
      </c:lineChart>
      <c:catAx>
        <c:axId val="619375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372296"/>
        <c:crosses val="autoZero"/>
        <c:auto val="1"/>
        <c:lblAlgn val="ctr"/>
        <c:lblOffset val="100"/>
        <c:noMultiLvlLbl val="0"/>
      </c:catAx>
      <c:valAx>
        <c:axId val="619372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9375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(41)'!$U$8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(41)'!$U$9:$U$23</c:f>
              <c:numCache>
                <c:formatCode>General</c:formatCode>
                <c:ptCount val="15"/>
                <c:pt idx="0">
                  <c:v>7.2431217688196367E-2</c:v>
                </c:pt>
                <c:pt idx="1">
                  <c:v>2.7584993297405748E-2</c:v>
                </c:pt>
                <c:pt idx="2">
                  <c:v>5.790893025082533E-2</c:v>
                </c:pt>
                <c:pt idx="3">
                  <c:v>4.5198684672241099E-2</c:v>
                </c:pt>
                <c:pt idx="4">
                  <c:v>6.5749148786172842E-2</c:v>
                </c:pt>
                <c:pt idx="5">
                  <c:v>0.10195008262901674</c:v>
                </c:pt>
                <c:pt idx="6">
                  <c:v>0.14510689406204491</c:v>
                </c:pt>
                <c:pt idx="7">
                  <c:v>0.16538169560428725</c:v>
                </c:pt>
                <c:pt idx="8">
                  <c:v>0.1782775206894012</c:v>
                </c:pt>
                <c:pt idx="9">
                  <c:v>0.21197279856791895</c:v>
                </c:pt>
                <c:pt idx="10">
                  <c:v>0.20109779388437199</c:v>
                </c:pt>
                <c:pt idx="11">
                  <c:v>0.24729473824704437</c:v>
                </c:pt>
                <c:pt idx="12">
                  <c:v>0.27818015152558379</c:v>
                </c:pt>
                <c:pt idx="13">
                  <c:v>0.25377738450830295</c:v>
                </c:pt>
                <c:pt idx="14">
                  <c:v>0.286670662336728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25-47F6-A35E-DD4B41846077}"/>
            </c:ext>
          </c:extLst>
        </c:ser>
        <c:ser>
          <c:idx val="1"/>
          <c:order val="1"/>
          <c:tx>
            <c:strRef>
              <c:f>'multiTimeline (41)'!$V$8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(41)'!$V$9:$V$23</c:f>
              <c:numCache>
                <c:formatCode>General</c:formatCode>
                <c:ptCount val="15"/>
                <c:pt idx="0">
                  <c:v>4.5977072534928685E-2</c:v>
                </c:pt>
                <c:pt idx="1">
                  <c:v>-2.4438883235368459E-2</c:v>
                </c:pt>
                <c:pt idx="2">
                  <c:v>-1.8349243156275858E-2</c:v>
                </c:pt>
                <c:pt idx="3">
                  <c:v>2.7529854600385671E-2</c:v>
                </c:pt>
                <c:pt idx="4">
                  <c:v>-9.4876189685363464E-3</c:v>
                </c:pt>
                <c:pt idx="5">
                  <c:v>-1.8014996927934678E-3</c:v>
                </c:pt>
                <c:pt idx="6">
                  <c:v>4.2799604158970037E-2</c:v>
                </c:pt>
                <c:pt idx="7">
                  <c:v>9.8311216583205231E-3</c:v>
                </c:pt>
                <c:pt idx="8">
                  <c:v>-2.5464109719132194E-3</c:v>
                </c:pt>
                <c:pt idx="9">
                  <c:v>6.1909717065459302E-3</c:v>
                </c:pt>
                <c:pt idx="10">
                  <c:v>-4.4938505906915595E-2</c:v>
                </c:pt>
                <c:pt idx="11">
                  <c:v>-3.0317236238133403E-2</c:v>
                </c:pt>
                <c:pt idx="12">
                  <c:v>2.181322212943285E-2</c:v>
                </c:pt>
                <c:pt idx="13">
                  <c:v>3.2942101973903938E-2</c:v>
                </c:pt>
                <c:pt idx="14">
                  <c:v>-8.0284699114143553E-3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25-47F6-A35E-DD4B41846077}"/>
            </c:ext>
          </c:extLst>
        </c:ser>
        <c:ser>
          <c:idx val="2"/>
          <c:order val="2"/>
          <c:tx>
            <c:strRef>
              <c:f>'multiTimeline (41)'!$W$8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(41)'!$W$9:$W$23</c:f>
              <c:numCache>
                <c:formatCode>General</c:formatCode>
                <c:ptCount val="15"/>
                <c:pt idx="0">
                  <c:v>-6.1627206480011146E-2</c:v>
                </c:pt>
                <c:pt idx="1">
                  <c:v>-7.0661833795901449E-2</c:v>
                </c:pt>
                <c:pt idx="2">
                  <c:v>-7.7858245811368881E-2</c:v>
                </c:pt>
                <c:pt idx="3">
                  <c:v>-5.6897843101200565E-2</c:v>
                </c:pt>
                <c:pt idx="4">
                  <c:v>-6.9853291281984906E-2</c:v>
                </c:pt>
                <c:pt idx="5">
                  <c:v>-8.7892280928391645E-2</c:v>
                </c:pt>
                <c:pt idx="6">
                  <c:v>-6.1310682971690338E-2</c:v>
                </c:pt>
                <c:pt idx="7">
                  <c:v>-5.6386579026462678E-2</c:v>
                </c:pt>
                <c:pt idx="8">
                  <c:v>-5.591467012961291E-2</c:v>
                </c:pt>
                <c:pt idx="9">
                  <c:v>-8.1332007948424309E-2</c:v>
                </c:pt>
                <c:pt idx="10">
                  <c:v>-9.2697621978058017E-2</c:v>
                </c:pt>
                <c:pt idx="11">
                  <c:v>-8.3738764099015039E-2</c:v>
                </c:pt>
                <c:pt idx="12">
                  <c:v>-8.5679233400648674E-2</c:v>
                </c:pt>
                <c:pt idx="13">
                  <c:v>-9.7566628676077419E-2</c:v>
                </c:pt>
                <c:pt idx="14">
                  <c:v>-7.6166834494526395E-2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25-47F6-A35E-DD4B41846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42980472"/>
        <c:axId val="642978832"/>
      </c:lineChart>
      <c:catAx>
        <c:axId val="6429804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978832"/>
        <c:crosses val="autoZero"/>
        <c:auto val="1"/>
        <c:lblAlgn val="ctr"/>
        <c:lblOffset val="100"/>
        <c:noMultiLvlLbl val="0"/>
      </c:catAx>
      <c:valAx>
        <c:axId val="64297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2980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 vs cases'!$E$3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instruction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1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</c:v>
                </c:pt>
                <c:pt idx="149">
                  <c:v>0</c:v>
                </c:pt>
                <c:pt idx="150">
                  <c:v>1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6E-40C1-B64C-8D7498DB6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83923712"/>
        <c:axId val="583926992"/>
      </c:barChart>
      <c:lineChart>
        <c:grouping val="standard"/>
        <c:varyColors val="0"/>
        <c:ser>
          <c:idx val="0"/>
          <c:order val="0"/>
          <c:tx>
            <c:strRef>
              <c:f>'graph instruction vs cases'!$B$3</c:f>
              <c:strCache>
                <c:ptCount val="1"/>
                <c:pt idx="0">
                  <c:v>Lockdown: (Arunachal Pradesh)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14</c:v>
                </c:pt>
                <c:pt idx="79">
                  <c:v>0</c:v>
                </c:pt>
                <c:pt idx="80">
                  <c:v>0</c:v>
                </c:pt>
                <c:pt idx="81">
                  <c:v>54</c:v>
                </c:pt>
                <c:pt idx="82">
                  <c:v>33</c:v>
                </c:pt>
                <c:pt idx="83">
                  <c:v>50</c:v>
                </c:pt>
                <c:pt idx="84">
                  <c:v>14</c:v>
                </c:pt>
                <c:pt idx="85">
                  <c:v>29</c:v>
                </c:pt>
                <c:pt idx="86">
                  <c:v>13</c:v>
                </c:pt>
                <c:pt idx="87">
                  <c:v>0</c:v>
                </c:pt>
                <c:pt idx="88">
                  <c:v>29</c:v>
                </c:pt>
                <c:pt idx="89">
                  <c:v>29</c:v>
                </c:pt>
                <c:pt idx="90">
                  <c:v>13</c:v>
                </c:pt>
                <c:pt idx="91">
                  <c:v>56</c:v>
                </c:pt>
                <c:pt idx="92">
                  <c:v>43</c:v>
                </c:pt>
                <c:pt idx="93">
                  <c:v>47</c:v>
                </c:pt>
                <c:pt idx="94">
                  <c:v>16</c:v>
                </c:pt>
                <c:pt idx="95">
                  <c:v>14</c:v>
                </c:pt>
                <c:pt idx="96">
                  <c:v>21</c:v>
                </c:pt>
                <c:pt idx="97">
                  <c:v>21</c:v>
                </c:pt>
                <c:pt idx="98">
                  <c:v>21</c:v>
                </c:pt>
                <c:pt idx="99">
                  <c:v>0</c:v>
                </c:pt>
                <c:pt idx="100">
                  <c:v>38</c:v>
                </c:pt>
                <c:pt idx="101">
                  <c:v>60</c:v>
                </c:pt>
                <c:pt idx="102">
                  <c:v>58</c:v>
                </c:pt>
                <c:pt idx="103">
                  <c:v>44</c:v>
                </c:pt>
                <c:pt idx="104">
                  <c:v>29</c:v>
                </c:pt>
                <c:pt idx="105">
                  <c:v>0</c:v>
                </c:pt>
                <c:pt idx="106">
                  <c:v>0</c:v>
                </c:pt>
                <c:pt idx="107">
                  <c:v>14</c:v>
                </c:pt>
                <c:pt idx="108">
                  <c:v>0</c:v>
                </c:pt>
                <c:pt idx="109">
                  <c:v>14</c:v>
                </c:pt>
                <c:pt idx="110">
                  <c:v>22</c:v>
                </c:pt>
                <c:pt idx="111">
                  <c:v>22</c:v>
                </c:pt>
                <c:pt idx="112">
                  <c:v>30</c:v>
                </c:pt>
                <c:pt idx="113">
                  <c:v>13</c:v>
                </c:pt>
                <c:pt idx="114">
                  <c:v>21</c:v>
                </c:pt>
                <c:pt idx="115">
                  <c:v>23</c:v>
                </c:pt>
                <c:pt idx="116">
                  <c:v>0</c:v>
                </c:pt>
                <c:pt idx="117">
                  <c:v>23</c:v>
                </c:pt>
                <c:pt idx="118">
                  <c:v>0</c:v>
                </c:pt>
                <c:pt idx="119">
                  <c:v>25</c:v>
                </c:pt>
                <c:pt idx="120">
                  <c:v>20</c:v>
                </c:pt>
                <c:pt idx="121">
                  <c:v>40</c:v>
                </c:pt>
                <c:pt idx="122">
                  <c:v>34</c:v>
                </c:pt>
                <c:pt idx="123">
                  <c:v>0</c:v>
                </c:pt>
                <c:pt idx="124">
                  <c:v>23</c:v>
                </c:pt>
                <c:pt idx="125">
                  <c:v>25</c:v>
                </c:pt>
                <c:pt idx="126">
                  <c:v>15</c:v>
                </c:pt>
                <c:pt idx="127">
                  <c:v>30</c:v>
                </c:pt>
                <c:pt idx="128">
                  <c:v>0</c:v>
                </c:pt>
                <c:pt idx="129">
                  <c:v>14</c:v>
                </c:pt>
                <c:pt idx="130">
                  <c:v>0</c:v>
                </c:pt>
                <c:pt idx="131">
                  <c:v>21</c:v>
                </c:pt>
                <c:pt idx="132">
                  <c:v>14</c:v>
                </c:pt>
                <c:pt idx="133">
                  <c:v>29</c:v>
                </c:pt>
                <c:pt idx="134">
                  <c:v>22</c:v>
                </c:pt>
                <c:pt idx="135">
                  <c:v>15</c:v>
                </c:pt>
                <c:pt idx="136">
                  <c:v>29</c:v>
                </c:pt>
                <c:pt idx="137">
                  <c:v>29</c:v>
                </c:pt>
                <c:pt idx="138">
                  <c:v>14</c:v>
                </c:pt>
                <c:pt idx="139">
                  <c:v>14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14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14</c:v>
                </c:pt>
                <c:pt idx="149">
                  <c:v>0</c:v>
                </c:pt>
                <c:pt idx="150">
                  <c:v>30</c:v>
                </c:pt>
                <c:pt idx="15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6E-40C1-B64C-8D7498DB6E80}"/>
            </c:ext>
          </c:extLst>
        </c:ser>
        <c:ser>
          <c:idx val="1"/>
          <c:order val="1"/>
          <c:tx>
            <c:strRef>
              <c:f>'graph instruction vs cases'!$C$3</c:f>
              <c:strCache>
                <c:ptCount val="1"/>
                <c:pt idx="0">
                  <c:v>Quarantine: (Arunachal Pradesh)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14</c:v>
                </c:pt>
                <c:pt idx="34">
                  <c:v>16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16</c:v>
                </c:pt>
                <c:pt idx="40">
                  <c:v>0</c:v>
                </c:pt>
                <c:pt idx="41">
                  <c:v>0</c:v>
                </c:pt>
                <c:pt idx="42">
                  <c:v>14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16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17</c:v>
                </c:pt>
                <c:pt idx="69">
                  <c:v>0</c:v>
                </c:pt>
                <c:pt idx="70">
                  <c:v>15</c:v>
                </c:pt>
                <c:pt idx="71">
                  <c:v>14</c:v>
                </c:pt>
                <c:pt idx="72">
                  <c:v>0</c:v>
                </c:pt>
                <c:pt idx="73">
                  <c:v>14</c:v>
                </c:pt>
                <c:pt idx="74">
                  <c:v>0</c:v>
                </c:pt>
                <c:pt idx="75">
                  <c:v>14</c:v>
                </c:pt>
                <c:pt idx="76">
                  <c:v>29</c:v>
                </c:pt>
                <c:pt idx="77">
                  <c:v>15</c:v>
                </c:pt>
                <c:pt idx="78">
                  <c:v>15</c:v>
                </c:pt>
                <c:pt idx="79">
                  <c:v>35</c:v>
                </c:pt>
                <c:pt idx="80">
                  <c:v>62</c:v>
                </c:pt>
                <c:pt idx="81">
                  <c:v>82</c:v>
                </c:pt>
                <c:pt idx="82">
                  <c:v>40</c:v>
                </c:pt>
                <c:pt idx="83">
                  <c:v>43</c:v>
                </c:pt>
                <c:pt idx="84">
                  <c:v>28</c:v>
                </c:pt>
                <c:pt idx="85">
                  <c:v>35</c:v>
                </c:pt>
                <c:pt idx="86">
                  <c:v>47</c:v>
                </c:pt>
                <c:pt idx="87">
                  <c:v>27</c:v>
                </c:pt>
                <c:pt idx="88">
                  <c:v>14</c:v>
                </c:pt>
                <c:pt idx="89">
                  <c:v>36</c:v>
                </c:pt>
                <c:pt idx="90">
                  <c:v>0</c:v>
                </c:pt>
                <c:pt idx="91">
                  <c:v>14</c:v>
                </c:pt>
                <c:pt idx="92">
                  <c:v>29</c:v>
                </c:pt>
                <c:pt idx="93">
                  <c:v>13</c:v>
                </c:pt>
                <c:pt idx="94">
                  <c:v>16</c:v>
                </c:pt>
                <c:pt idx="95">
                  <c:v>26</c:v>
                </c:pt>
                <c:pt idx="96">
                  <c:v>28</c:v>
                </c:pt>
                <c:pt idx="97">
                  <c:v>43</c:v>
                </c:pt>
                <c:pt idx="98">
                  <c:v>14</c:v>
                </c:pt>
                <c:pt idx="99">
                  <c:v>14</c:v>
                </c:pt>
                <c:pt idx="100">
                  <c:v>15</c:v>
                </c:pt>
                <c:pt idx="101">
                  <c:v>28</c:v>
                </c:pt>
                <c:pt idx="102">
                  <c:v>22</c:v>
                </c:pt>
                <c:pt idx="103">
                  <c:v>42</c:v>
                </c:pt>
                <c:pt idx="104">
                  <c:v>22</c:v>
                </c:pt>
                <c:pt idx="105">
                  <c:v>15</c:v>
                </c:pt>
                <c:pt idx="106">
                  <c:v>13</c:v>
                </c:pt>
                <c:pt idx="107">
                  <c:v>14</c:v>
                </c:pt>
                <c:pt idx="108">
                  <c:v>0</c:v>
                </c:pt>
                <c:pt idx="109">
                  <c:v>0</c:v>
                </c:pt>
                <c:pt idx="110">
                  <c:v>14</c:v>
                </c:pt>
                <c:pt idx="111">
                  <c:v>14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30</c:v>
                </c:pt>
                <c:pt idx="116">
                  <c:v>0</c:v>
                </c:pt>
                <c:pt idx="117">
                  <c:v>15</c:v>
                </c:pt>
                <c:pt idx="118">
                  <c:v>0</c:v>
                </c:pt>
                <c:pt idx="119">
                  <c:v>0</c:v>
                </c:pt>
                <c:pt idx="120">
                  <c:v>10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12</c:v>
                </c:pt>
                <c:pt idx="126">
                  <c:v>0</c:v>
                </c:pt>
                <c:pt idx="127">
                  <c:v>0</c:v>
                </c:pt>
                <c:pt idx="128">
                  <c:v>14</c:v>
                </c:pt>
                <c:pt idx="129">
                  <c:v>0</c:v>
                </c:pt>
                <c:pt idx="130">
                  <c:v>14</c:v>
                </c:pt>
                <c:pt idx="131">
                  <c:v>0</c:v>
                </c:pt>
                <c:pt idx="132">
                  <c:v>14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44</c:v>
                </c:pt>
                <c:pt idx="137">
                  <c:v>28</c:v>
                </c:pt>
                <c:pt idx="138">
                  <c:v>14</c:v>
                </c:pt>
                <c:pt idx="139">
                  <c:v>13</c:v>
                </c:pt>
                <c:pt idx="140">
                  <c:v>0</c:v>
                </c:pt>
                <c:pt idx="141">
                  <c:v>0</c:v>
                </c:pt>
                <c:pt idx="142">
                  <c:v>25</c:v>
                </c:pt>
                <c:pt idx="143">
                  <c:v>15</c:v>
                </c:pt>
                <c:pt idx="144">
                  <c:v>0</c:v>
                </c:pt>
                <c:pt idx="145">
                  <c:v>14</c:v>
                </c:pt>
                <c:pt idx="146">
                  <c:v>14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30</c:v>
                </c:pt>
                <c:pt idx="15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6E-40C1-B64C-8D7498DB6E80}"/>
            </c:ext>
          </c:extLst>
        </c:ser>
        <c:ser>
          <c:idx val="2"/>
          <c:order val="2"/>
          <c:tx>
            <c:strRef>
              <c:f>'graph instruction vs cases'!$D$3</c:f>
              <c:strCache>
                <c:ptCount val="1"/>
                <c:pt idx="0">
                  <c:v>curfew: (Arunachal Pradesh)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14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22</c:v>
                </c:pt>
                <c:pt idx="79">
                  <c:v>35</c:v>
                </c:pt>
                <c:pt idx="80">
                  <c:v>100</c:v>
                </c:pt>
                <c:pt idx="81">
                  <c:v>75</c:v>
                </c:pt>
                <c:pt idx="82">
                  <c:v>28</c:v>
                </c:pt>
                <c:pt idx="83">
                  <c:v>14</c:v>
                </c:pt>
                <c:pt idx="84">
                  <c:v>0</c:v>
                </c:pt>
                <c:pt idx="85">
                  <c:v>14</c:v>
                </c:pt>
                <c:pt idx="86">
                  <c:v>13</c:v>
                </c:pt>
                <c:pt idx="87">
                  <c:v>13</c:v>
                </c:pt>
                <c:pt idx="88">
                  <c:v>0</c:v>
                </c:pt>
                <c:pt idx="89">
                  <c:v>14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15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14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14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6E-40C1-B64C-8D7498DB6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048016"/>
        <c:axId val="584048672"/>
      </c:lineChart>
      <c:dateAx>
        <c:axId val="58404801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048672"/>
        <c:crosses val="autoZero"/>
        <c:auto val="1"/>
        <c:lblOffset val="100"/>
        <c:baseTimeUnit val="days"/>
      </c:dateAx>
      <c:valAx>
        <c:axId val="58404867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048016"/>
        <c:crosses val="autoZero"/>
        <c:crossBetween val="between"/>
      </c:valAx>
      <c:valAx>
        <c:axId val="5839269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3923712"/>
        <c:crosses val="max"/>
        <c:crossBetween val="between"/>
        <c:majorUnit val="1"/>
      </c:valAx>
      <c:dateAx>
        <c:axId val="58392371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8392699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 vs testing'!$E$3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instruction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testing'!$E$4:$E$155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26</c:v>
                </c:pt>
                <c:pt idx="109">
                  <c:v>0</c:v>
                </c:pt>
                <c:pt idx="110">
                  <c:v>0</c:v>
                </c:pt>
                <c:pt idx="111">
                  <c:v>15</c:v>
                </c:pt>
                <c:pt idx="112">
                  <c:v>42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16</c:v>
                </c:pt>
                <c:pt idx="118">
                  <c:v>26</c:v>
                </c:pt>
                <c:pt idx="119">
                  <c:v>52</c:v>
                </c:pt>
                <c:pt idx="120">
                  <c:v>0</c:v>
                </c:pt>
                <c:pt idx="121">
                  <c:v>30</c:v>
                </c:pt>
                <c:pt idx="122">
                  <c:v>0</c:v>
                </c:pt>
                <c:pt idx="123">
                  <c:v>0</c:v>
                </c:pt>
                <c:pt idx="124">
                  <c:v>59</c:v>
                </c:pt>
                <c:pt idx="125">
                  <c:v>101</c:v>
                </c:pt>
                <c:pt idx="126">
                  <c:v>69</c:v>
                </c:pt>
                <c:pt idx="127">
                  <c:v>105</c:v>
                </c:pt>
                <c:pt idx="128">
                  <c:v>210</c:v>
                </c:pt>
                <c:pt idx="129">
                  <c:v>243</c:v>
                </c:pt>
                <c:pt idx="130">
                  <c:v>226</c:v>
                </c:pt>
                <c:pt idx="131">
                  <c:v>255</c:v>
                </c:pt>
                <c:pt idx="132">
                  <c:v>179</c:v>
                </c:pt>
                <c:pt idx="133">
                  <c:v>226</c:v>
                </c:pt>
                <c:pt idx="134">
                  <c:v>194</c:v>
                </c:pt>
                <c:pt idx="135">
                  <c:v>265</c:v>
                </c:pt>
                <c:pt idx="136">
                  <c:v>221</c:v>
                </c:pt>
                <c:pt idx="137">
                  <c:v>186</c:v>
                </c:pt>
                <c:pt idx="138">
                  <c:v>313</c:v>
                </c:pt>
                <c:pt idx="139">
                  <c:v>279</c:v>
                </c:pt>
                <c:pt idx="140">
                  <c:v>216</c:v>
                </c:pt>
                <c:pt idx="141">
                  <c:v>281</c:v>
                </c:pt>
                <c:pt idx="142">
                  <c:v>406</c:v>
                </c:pt>
                <c:pt idx="143">
                  <c:v>362</c:v>
                </c:pt>
                <c:pt idx="144">
                  <c:v>222</c:v>
                </c:pt>
                <c:pt idx="145">
                  <c:v>569</c:v>
                </c:pt>
                <c:pt idx="146">
                  <c:v>322</c:v>
                </c:pt>
                <c:pt idx="147">
                  <c:v>117</c:v>
                </c:pt>
                <c:pt idx="148">
                  <c:v>548</c:v>
                </c:pt>
                <c:pt idx="149">
                  <c:v>504</c:v>
                </c:pt>
                <c:pt idx="150">
                  <c:v>529</c:v>
                </c:pt>
                <c:pt idx="151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EE-4ABE-AE88-83C4C885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16950688"/>
        <c:axId val="516952000"/>
      </c:barChart>
      <c:lineChart>
        <c:grouping val="standard"/>
        <c:varyColors val="0"/>
        <c:ser>
          <c:idx val="0"/>
          <c:order val="0"/>
          <c:tx>
            <c:strRef>
              <c:f>'graph instruction vs testing'!$B$3</c:f>
              <c:strCache>
                <c:ptCount val="1"/>
                <c:pt idx="0">
                  <c:v>Lockdown: (Arunachal Pradesh)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testing'!$B$4:$B$155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14</c:v>
                </c:pt>
                <c:pt idx="79">
                  <c:v>0</c:v>
                </c:pt>
                <c:pt idx="80">
                  <c:v>0</c:v>
                </c:pt>
                <c:pt idx="81">
                  <c:v>54</c:v>
                </c:pt>
                <c:pt idx="82">
                  <c:v>33</c:v>
                </c:pt>
                <c:pt idx="83">
                  <c:v>50</c:v>
                </c:pt>
                <c:pt idx="84">
                  <c:v>14</c:v>
                </c:pt>
                <c:pt idx="85">
                  <c:v>29</c:v>
                </c:pt>
                <c:pt idx="86">
                  <c:v>13</c:v>
                </c:pt>
                <c:pt idx="87">
                  <c:v>0</c:v>
                </c:pt>
                <c:pt idx="88">
                  <c:v>29</c:v>
                </c:pt>
                <c:pt idx="89">
                  <c:v>29</c:v>
                </c:pt>
                <c:pt idx="90">
                  <c:v>13</c:v>
                </c:pt>
                <c:pt idx="91">
                  <c:v>56</c:v>
                </c:pt>
                <c:pt idx="92">
                  <c:v>43</c:v>
                </c:pt>
                <c:pt idx="93">
                  <c:v>47</c:v>
                </c:pt>
                <c:pt idx="94">
                  <c:v>16</c:v>
                </c:pt>
                <c:pt idx="95">
                  <c:v>14</c:v>
                </c:pt>
                <c:pt idx="96">
                  <c:v>21</c:v>
                </c:pt>
                <c:pt idx="97">
                  <c:v>21</c:v>
                </c:pt>
                <c:pt idx="98">
                  <c:v>21</c:v>
                </c:pt>
                <c:pt idx="99">
                  <c:v>0</c:v>
                </c:pt>
                <c:pt idx="100">
                  <c:v>38</c:v>
                </c:pt>
                <c:pt idx="101">
                  <c:v>60</c:v>
                </c:pt>
                <c:pt idx="102">
                  <c:v>58</c:v>
                </c:pt>
                <c:pt idx="103">
                  <c:v>44</c:v>
                </c:pt>
                <c:pt idx="104">
                  <c:v>29</c:v>
                </c:pt>
                <c:pt idx="105">
                  <c:v>0</c:v>
                </c:pt>
                <c:pt idx="106">
                  <c:v>0</c:v>
                </c:pt>
                <c:pt idx="107">
                  <c:v>14</c:v>
                </c:pt>
                <c:pt idx="108">
                  <c:v>0</c:v>
                </c:pt>
                <c:pt idx="109">
                  <c:v>14</c:v>
                </c:pt>
                <c:pt idx="110">
                  <c:v>22</c:v>
                </c:pt>
                <c:pt idx="111">
                  <c:v>22</c:v>
                </c:pt>
                <c:pt idx="112">
                  <c:v>30</c:v>
                </c:pt>
                <c:pt idx="113">
                  <c:v>13</c:v>
                </c:pt>
                <c:pt idx="114">
                  <c:v>21</c:v>
                </c:pt>
                <c:pt idx="115">
                  <c:v>23</c:v>
                </c:pt>
                <c:pt idx="116">
                  <c:v>0</c:v>
                </c:pt>
                <c:pt idx="117">
                  <c:v>23</c:v>
                </c:pt>
                <c:pt idx="118">
                  <c:v>0</c:v>
                </c:pt>
                <c:pt idx="119">
                  <c:v>25</c:v>
                </c:pt>
                <c:pt idx="120">
                  <c:v>20</c:v>
                </c:pt>
                <c:pt idx="121">
                  <c:v>40</c:v>
                </c:pt>
                <c:pt idx="122">
                  <c:v>34</c:v>
                </c:pt>
                <c:pt idx="123">
                  <c:v>0</c:v>
                </c:pt>
                <c:pt idx="124">
                  <c:v>23</c:v>
                </c:pt>
                <c:pt idx="125">
                  <c:v>25</c:v>
                </c:pt>
                <c:pt idx="126">
                  <c:v>15</c:v>
                </c:pt>
                <c:pt idx="127">
                  <c:v>30</c:v>
                </c:pt>
                <c:pt idx="128">
                  <c:v>0</c:v>
                </c:pt>
                <c:pt idx="129">
                  <c:v>14</c:v>
                </c:pt>
                <c:pt idx="130">
                  <c:v>0</c:v>
                </c:pt>
                <c:pt idx="131">
                  <c:v>21</c:v>
                </c:pt>
                <c:pt idx="132">
                  <c:v>14</c:v>
                </c:pt>
                <c:pt idx="133">
                  <c:v>29</c:v>
                </c:pt>
                <c:pt idx="134">
                  <c:v>22</c:v>
                </c:pt>
                <c:pt idx="135">
                  <c:v>15</c:v>
                </c:pt>
                <c:pt idx="136">
                  <c:v>29</c:v>
                </c:pt>
                <c:pt idx="137">
                  <c:v>29</c:v>
                </c:pt>
                <c:pt idx="138">
                  <c:v>14</c:v>
                </c:pt>
                <c:pt idx="139">
                  <c:v>14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14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14</c:v>
                </c:pt>
                <c:pt idx="149">
                  <c:v>0</c:v>
                </c:pt>
                <c:pt idx="150">
                  <c:v>30</c:v>
                </c:pt>
                <c:pt idx="15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EE-4ABE-AE88-83C4C8856312}"/>
            </c:ext>
          </c:extLst>
        </c:ser>
        <c:ser>
          <c:idx val="1"/>
          <c:order val="1"/>
          <c:tx>
            <c:strRef>
              <c:f>'graph instruction vs testing'!$C$3</c:f>
              <c:strCache>
                <c:ptCount val="1"/>
                <c:pt idx="0">
                  <c:v>Quarantine: (Arunachal Pradesh)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testing'!$C$4:$C$155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14</c:v>
                </c:pt>
                <c:pt idx="34">
                  <c:v>16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16</c:v>
                </c:pt>
                <c:pt idx="40">
                  <c:v>0</c:v>
                </c:pt>
                <c:pt idx="41">
                  <c:v>0</c:v>
                </c:pt>
                <c:pt idx="42">
                  <c:v>14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16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17</c:v>
                </c:pt>
                <c:pt idx="69">
                  <c:v>0</c:v>
                </c:pt>
                <c:pt idx="70">
                  <c:v>15</c:v>
                </c:pt>
                <c:pt idx="71">
                  <c:v>14</c:v>
                </c:pt>
                <c:pt idx="72">
                  <c:v>0</c:v>
                </c:pt>
                <c:pt idx="73">
                  <c:v>14</c:v>
                </c:pt>
                <c:pt idx="74">
                  <c:v>0</c:v>
                </c:pt>
                <c:pt idx="75">
                  <c:v>14</c:v>
                </c:pt>
                <c:pt idx="76">
                  <c:v>29</c:v>
                </c:pt>
                <c:pt idx="77">
                  <c:v>15</c:v>
                </c:pt>
                <c:pt idx="78">
                  <c:v>15</c:v>
                </c:pt>
                <c:pt idx="79">
                  <c:v>35</c:v>
                </c:pt>
                <c:pt idx="80">
                  <c:v>62</c:v>
                </c:pt>
                <c:pt idx="81">
                  <c:v>82</c:v>
                </c:pt>
                <c:pt idx="82">
                  <c:v>40</c:v>
                </c:pt>
                <c:pt idx="83">
                  <c:v>43</c:v>
                </c:pt>
                <c:pt idx="84">
                  <c:v>28</c:v>
                </c:pt>
                <c:pt idx="85">
                  <c:v>35</c:v>
                </c:pt>
                <c:pt idx="86">
                  <c:v>47</c:v>
                </c:pt>
                <c:pt idx="87">
                  <c:v>27</c:v>
                </c:pt>
                <c:pt idx="88">
                  <c:v>14</c:v>
                </c:pt>
                <c:pt idx="89">
                  <c:v>36</c:v>
                </c:pt>
                <c:pt idx="90">
                  <c:v>0</c:v>
                </c:pt>
                <c:pt idx="91">
                  <c:v>14</c:v>
                </c:pt>
                <c:pt idx="92">
                  <c:v>29</c:v>
                </c:pt>
                <c:pt idx="93">
                  <c:v>13</c:v>
                </c:pt>
                <c:pt idx="94">
                  <c:v>16</c:v>
                </c:pt>
                <c:pt idx="95">
                  <c:v>26</c:v>
                </c:pt>
                <c:pt idx="96">
                  <c:v>28</c:v>
                </c:pt>
                <c:pt idx="97">
                  <c:v>43</c:v>
                </c:pt>
                <c:pt idx="98">
                  <c:v>14</c:v>
                </c:pt>
                <c:pt idx="99">
                  <c:v>14</c:v>
                </c:pt>
                <c:pt idx="100">
                  <c:v>15</c:v>
                </c:pt>
                <c:pt idx="101">
                  <c:v>28</c:v>
                </c:pt>
                <c:pt idx="102">
                  <c:v>22</c:v>
                </c:pt>
                <c:pt idx="103">
                  <c:v>42</c:v>
                </c:pt>
                <c:pt idx="104">
                  <c:v>22</c:v>
                </c:pt>
                <c:pt idx="105">
                  <c:v>15</c:v>
                </c:pt>
                <c:pt idx="106">
                  <c:v>13</c:v>
                </c:pt>
                <c:pt idx="107">
                  <c:v>14</c:v>
                </c:pt>
                <c:pt idx="108">
                  <c:v>0</c:v>
                </c:pt>
                <c:pt idx="109">
                  <c:v>0</c:v>
                </c:pt>
                <c:pt idx="110">
                  <c:v>14</c:v>
                </c:pt>
                <c:pt idx="111">
                  <c:v>14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30</c:v>
                </c:pt>
                <c:pt idx="116">
                  <c:v>0</c:v>
                </c:pt>
                <c:pt idx="117">
                  <c:v>15</c:v>
                </c:pt>
                <c:pt idx="118">
                  <c:v>0</c:v>
                </c:pt>
                <c:pt idx="119">
                  <c:v>0</c:v>
                </c:pt>
                <c:pt idx="120">
                  <c:v>10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12</c:v>
                </c:pt>
                <c:pt idx="126">
                  <c:v>0</c:v>
                </c:pt>
                <c:pt idx="127">
                  <c:v>0</c:v>
                </c:pt>
                <c:pt idx="128">
                  <c:v>14</c:v>
                </c:pt>
                <c:pt idx="129">
                  <c:v>0</c:v>
                </c:pt>
                <c:pt idx="130">
                  <c:v>14</c:v>
                </c:pt>
                <c:pt idx="131">
                  <c:v>0</c:v>
                </c:pt>
                <c:pt idx="132">
                  <c:v>14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44</c:v>
                </c:pt>
                <c:pt idx="137">
                  <c:v>28</c:v>
                </c:pt>
                <c:pt idx="138">
                  <c:v>14</c:v>
                </c:pt>
                <c:pt idx="139">
                  <c:v>13</c:v>
                </c:pt>
                <c:pt idx="140">
                  <c:v>0</c:v>
                </c:pt>
                <c:pt idx="141">
                  <c:v>0</c:v>
                </c:pt>
                <c:pt idx="142">
                  <c:v>25</c:v>
                </c:pt>
                <c:pt idx="143">
                  <c:v>15</c:v>
                </c:pt>
                <c:pt idx="144">
                  <c:v>0</c:v>
                </c:pt>
                <c:pt idx="145">
                  <c:v>14</c:v>
                </c:pt>
                <c:pt idx="146">
                  <c:v>14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30</c:v>
                </c:pt>
                <c:pt idx="151">
                  <c:v>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EE-4ABE-AE88-83C4C8856312}"/>
            </c:ext>
          </c:extLst>
        </c:ser>
        <c:ser>
          <c:idx val="2"/>
          <c:order val="2"/>
          <c:tx>
            <c:strRef>
              <c:f>'graph instruction vs testing'!$D$3</c:f>
              <c:strCache>
                <c:ptCount val="1"/>
                <c:pt idx="0">
                  <c:v>curfew: (Arunachal Pradesh)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testing'!$D$4:$D$155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16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14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15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22</c:v>
                </c:pt>
                <c:pt idx="79">
                  <c:v>35</c:v>
                </c:pt>
                <c:pt idx="80">
                  <c:v>100</c:v>
                </c:pt>
                <c:pt idx="81">
                  <c:v>75</c:v>
                </c:pt>
                <c:pt idx="82">
                  <c:v>28</c:v>
                </c:pt>
                <c:pt idx="83">
                  <c:v>14</c:v>
                </c:pt>
                <c:pt idx="84">
                  <c:v>0</c:v>
                </c:pt>
                <c:pt idx="85">
                  <c:v>14</c:v>
                </c:pt>
                <c:pt idx="86">
                  <c:v>13</c:v>
                </c:pt>
                <c:pt idx="87">
                  <c:v>13</c:v>
                </c:pt>
                <c:pt idx="88">
                  <c:v>0</c:v>
                </c:pt>
                <c:pt idx="89">
                  <c:v>14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15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14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14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EE-4ABE-AE88-83C4C885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8234744"/>
        <c:axId val="518237040"/>
      </c:lineChart>
      <c:dateAx>
        <c:axId val="51823474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237040"/>
        <c:crosses val="autoZero"/>
        <c:auto val="1"/>
        <c:lblOffset val="100"/>
        <c:baseTimeUnit val="days"/>
      </c:dateAx>
      <c:valAx>
        <c:axId val="51823704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8234744"/>
        <c:crosses val="autoZero"/>
        <c:crossBetween val="between"/>
      </c:valAx>
      <c:valAx>
        <c:axId val="51695200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950688"/>
        <c:crosses val="max"/>
        <c:crossBetween val="between"/>
      </c:valAx>
      <c:dateAx>
        <c:axId val="516950688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1695200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'npi vs cases (2)'!$G$3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CC"/>
            </a:solidFill>
            <a:ln>
              <a:noFill/>
            </a:ln>
            <a:effectLst/>
          </c:spPr>
          <c:invertIfNegative val="0"/>
          <c:cat>
            <c:numRef>
              <c:f>'npi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 (2)'!$G$4:$G$155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7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4</c:v>
                </c:pt>
                <c:pt idx="79">
                  <c:v>6</c:v>
                </c:pt>
                <c:pt idx="80">
                  <c:v>7</c:v>
                </c:pt>
                <c:pt idx="81">
                  <c:v>0</c:v>
                </c:pt>
                <c:pt idx="82">
                  <c:v>3</c:v>
                </c:pt>
                <c:pt idx="83">
                  <c:v>0</c:v>
                </c:pt>
                <c:pt idx="84">
                  <c:v>5</c:v>
                </c:pt>
                <c:pt idx="85">
                  <c:v>1</c:v>
                </c:pt>
                <c:pt idx="86">
                  <c:v>4</c:v>
                </c:pt>
                <c:pt idx="87">
                  <c:v>9</c:v>
                </c:pt>
                <c:pt idx="88">
                  <c:v>23</c:v>
                </c:pt>
                <c:pt idx="89">
                  <c:v>25</c:v>
                </c:pt>
                <c:pt idx="90">
                  <c:v>23</c:v>
                </c:pt>
                <c:pt idx="91">
                  <c:v>32</c:v>
                </c:pt>
                <c:pt idx="92">
                  <c:v>141</c:v>
                </c:pt>
                <c:pt idx="93">
                  <c:v>93</c:v>
                </c:pt>
                <c:pt idx="94">
                  <c:v>59</c:v>
                </c:pt>
                <c:pt idx="95">
                  <c:v>58</c:v>
                </c:pt>
                <c:pt idx="96">
                  <c:v>22</c:v>
                </c:pt>
                <c:pt idx="97">
                  <c:v>51</c:v>
                </c:pt>
                <c:pt idx="98">
                  <c:v>93</c:v>
                </c:pt>
                <c:pt idx="99">
                  <c:v>51</c:v>
                </c:pt>
                <c:pt idx="100">
                  <c:v>183</c:v>
                </c:pt>
                <c:pt idx="101">
                  <c:v>166</c:v>
                </c:pt>
                <c:pt idx="102">
                  <c:v>85</c:v>
                </c:pt>
                <c:pt idx="103">
                  <c:v>356</c:v>
                </c:pt>
                <c:pt idx="104">
                  <c:v>51</c:v>
                </c:pt>
                <c:pt idx="105">
                  <c:v>17</c:v>
                </c:pt>
                <c:pt idx="106">
                  <c:v>62</c:v>
                </c:pt>
                <c:pt idx="107">
                  <c:v>67</c:v>
                </c:pt>
                <c:pt idx="108">
                  <c:v>186</c:v>
                </c:pt>
                <c:pt idx="109">
                  <c:v>110</c:v>
                </c:pt>
                <c:pt idx="110">
                  <c:v>78</c:v>
                </c:pt>
                <c:pt idx="111">
                  <c:v>75</c:v>
                </c:pt>
                <c:pt idx="112">
                  <c:v>92</c:v>
                </c:pt>
                <c:pt idx="113">
                  <c:v>128</c:v>
                </c:pt>
                <c:pt idx="114">
                  <c:v>138</c:v>
                </c:pt>
                <c:pt idx="115">
                  <c:v>111</c:v>
                </c:pt>
                <c:pt idx="116">
                  <c:v>293</c:v>
                </c:pt>
                <c:pt idx="117">
                  <c:v>190</c:v>
                </c:pt>
                <c:pt idx="118">
                  <c:v>206</c:v>
                </c:pt>
                <c:pt idx="119">
                  <c:v>125</c:v>
                </c:pt>
                <c:pt idx="120">
                  <c:v>76</c:v>
                </c:pt>
                <c:pt idx="121">
                  <c:v>223</c:v>
                </c:pt>
                <c:pt idx="122">
                  <c:v>384</c:v>
                </c:pt>
                <c:pt idx="123">
                  <c:v>427</c:v>
                </c:pt>
                <c:pt idx="124">
                  <c:v>349</c:v>
                </c:pt>
                <c:pt idx="125">
                  <c:v>206</c:v>
                </c:pt>
                <c:pt idx="126">
                  <c:v>428</c:v>
                </c:pt>
                <c:pt idx="127">
                  <c:v>448</c:v>
                </c:pt>
                <c:pt idx="128">
                  <c:v>338</c:v>
                </c:pt>
                <c:pt idx="129">
                  <c:v>224</c:v>
                </c:pt>
                <c:pt idx="130">
                  <c:v>381</c:v>
                </c:pt>
                <c:pt idx="131">
                  <c:v>310</c:v>
                </c:pt>
                <c:pt idx="132">
                  <c:v>406</c:v>
                </c:pt>
                <c:pt idx="133">
                  <c:v>359</c:v>
                </c:pt>
                <c:pt idx="134">
                  <c:v>472</c:v>
                </c:pt>
                <c:pt idx="135">
                  <c:v>425</c:v>
                </c:pt>
                <c:pt idx="136">
                  <c:v>438</c:v>
                </c:pt>
                <c:pt idx="137">
                  <c:v>422</c:v>
                </c:pt>
                <c:pt idx="138">
                  <c:v>299</c:v>
                </c:pt>
                <c:pt idx="139">
                  <c:v>500</c:v>
                </c:pt>
                <c:pt idx="140">
                  <c:v>534</c:v>
                </c:pt>
                <c:pt idx="141">
                  <c:v>571</c:v>
                </c:pt>
                <c:pt idx="142">
                  <c:v>660</c:v>
                </c:pt>
                <c:pt idx="143">
                  <c:v>591</c:v>
                </c:pt>
                <c:pt idx="144">
                  <c:v>508</c:v>
                </c:pt>
                <c:pt idx="145">
                  <c:v>635</c:v>
                </c:pt>
                <c:pt idx="146">
                  <c:v>412</c:v>
                </c:pt>
                <c:pt idx="147">
                  <c:v>792</c:v>
                </c:pt>
                <c:pt idx="148">
                  <c:v>1024</c:v>
                </c:pt>
                <c:pt idx="149">
                  <c:v>1105</c:v>
                </c:pt>
                <c:pt idx="150">
                  <c:v>1163</c:v>
                </c:pt>
                <c:pt idx="151">
                  <c:v>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C7-4517-A2FA-3397DFE44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17912704"/>
        <c:axId val="117906816"/>
      </c:barChart>
      <c:lineChart>
        <c:grouping val="standard"/>
        <c:varyColors val="0"/>
        <c:ser>
          <c:idx val="0"/>
          <c:order val="0"/>
          <c:tx>
            <c:strRef>
              <c:f>'npi vs cases (2)'!$B$3</c:f>
              <c:strCache>
                <c:ptCount val="1"/>
                <c:pt idx="0">
                  <c:v>mask: (Delhi)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'npi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 (2)'!$B$4:$B$155</c:f>
              <c:numCache>
                <c:formatCode>General</c:formatCode>
                <c:ptCount val="152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6</c:v>
                </c:pt>
                <c:pt idx="12">
                  <c:v>2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7</c:v>
                </c:pt>
                <c:pt idx="28">
                  <c:v>7</c:v>
                </c:pt>
                <c:pt idx="29">
                  <c:v>9</c:v>
                </c:pt>
                <c:pt idx="30">
                  <c:v>10</c:v>
                </c:pt>
                <c:pt idx="31">
                  <c:v>9</c:v>
                </c:pt>
                <c:pt idx="32">
                  <c:v>9</c:v>
                </c:pt>
                <c:pt idx="33">
                  <c:v>7</c:v>
                </c:pt>
                <c:pt idx="34">
                  <c:v>10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8</c:v>
                </c:pt>
                <c:pt idx="40">
                  <c:v>9</c:v>
                </c:pt>
                <c:pt idx="41">
                  <c:v>8</c:v>
                </c:pt>
                <c:pt idx="42">
                  <c:v>12</c:v>
                </c:pt>
                <c:pt idx="43">
                  <c:v>10</c:v>
                </c:pt>
                <c:pt idx="44">
                  <c:v>9</c:v>
                </c:pt>
                <c:pt idx="45">
                  <c:v>14</c:v>
                </c:pt>
                <c:pt idx="46">
                  <c:v>10</c:v>
                </c:pt>
                <c:pt idx="47">
                  <c:v>12</c:v>
                </c:pt>
                <c:pt idx="48">
                  <c:v>10</c:v>
                </c:pt>
                <c:pt idx="49">
                  <c:v>9</c:v>
                </c:pt>
                <c:pt idx="50">
                  <c:v>8</c:v>
                </c:pt>
                <c:pt idx="51">
                  <c:v>9</c:v>
                </c:pt>
                <c:pt idx="52">
                  <c:v>6</c:v>
                </c:pt>
                <c:pt idx="53">
                  <c:v>8</c:v>
                </c:pt>
                <c:pt idx="54">
                  <c:v>10</c:v>
                </c:pt>
                <c:pt idx="55">
                  <c:v>8</c:v>
                </c:pt>
                <c:pt idx="56">
                  <c:v>9</c:v>
                </c:pt>
                <c:pt idx="57">
                  <c:v>7</c:v>
                </c:pt>
                <c:pt idx="58">
                  <c:v>9</c:v>
                </c:pt>
                <c:pt idx="59">
                  <c:v>10</c:v>
                </c:pt>
                <c:pt idx="60">
                  <c:v>10</c:v>
                </c:pt>
                <c:pt idx="61">
                  <c:v>17</c:v>
                </c:pt>
                <c:pt idx="62">
                  <c:v>52</c:v>
                </c:pt>
                <c:pt idx="63">
                  <c:v>100</c:v>
                </c:pt>
                <c:pt idx="64">
                  <c:v>89</c:v>
                </c:pt>
                <c:pt idx="65">
                  <c:v>53</c:v>
                </c:pt>
                <c:pt idx="66">
                  <c:v>36</c:v>
                </c:pt>
                <c:pt idx="67">
                  <c:v>23</c:v>
                </c:pt>
                <c:pt idx="68">
                  <c:v>20</c:v>
                </c:pt>
                <c:pt idx="69">
                  <c:v>13</c:v>
                </c:pt>
                <c:pt idx="70">
                  <c:v>18</c:v>
                </c:pt>
                <c:pt idx="71">
                  <c:v>21</c:v>
                </c:pt>
                <c:pt idx="72">
                  <c:v>30</c:v>
                </c:pt>
                <c:pt idx="73">
                  <c:v>34</c:v>
                </c:pt>
                <c:pt idx="74">
                  <c:v>28</c:v>
                </c:pt>
                <c:pt idx="75">
                  <c:v>27</c:v>
                </c:pt>
                <c:pt idx="76">
                  <c:v>30</c:v>
                </c:pt>
                <c:pt idx="77">
                  <c:v>33</c:v>
                </c:pt>
                <c:pt idx="78">
                  <c:v>36</c:v>
                </c:pt>
                <c:pt idx="79">
                  <c:v>37</c:v>
                </c:pt>
                <c:pt idx="80">
                  <c:v>41</c:v>
                </c:pt>
                <c:pt idx="81">
                  <c:v>21</c:v>
                </c:pt>
                <c:pt idx="82">
                  <c:v>27</c:v>
                </c:pt>
                <c:pt idx="83">
                  <c:v>19</c:v>
                </c:pt>
                <c:pt idx="84">
                  <c:v>14</c:v>
                </c:pt>
                <c:pt idx="85">
                  <c:v>18</c:v>
                </c:pt>
                <c:pt idx="86">
                  <c:v>14</c:v>
                </c:pt>
                <c:pt idx="87">
                  <c:v>15</c:v>
                </c:pt>
                <c:pt idx="88">
                  <c:v>13</c:v>
                </c:pt>
                <c:pt idx="89">
                  <c:v>12</c:v>
                </c:pt>
                <c:pt idx="90">
                  <c:v>15</c:v>
                </c:pt>
                <c:pt idx="91">
                  <c:v>12</c:v>
                </c:pt>
                <c:pt idx="92">
                  <c:v>13</c:v>
                </c:pt>
                <c:pt idx="93">
                  <c:v>16</c:v>
                </c:pt>
                <c:pt idx="94">
                  <c:v>24</c:v>
                </c:pt>
                <c:pt idx="95">
                  <c:v>15</c:v>
                </c:pt>
                <c:pt idx="96">
                  <c:v>18</c:v>
                </c:pt>
                <c:pt idx="97">
                  <c:v>16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24</c:v>
                </c:pt>
                <c:pt idx="102">
                  <c:v>16</c:v>
                </c:pt>
                <c:pt idx="103">
                  <c:v>15</c:v>
                </c:pt>
                <c:pt idx="104">
                  <c:v>16</c:v>
                </c:pt>
                <c:pt idx="105">
                  <c:v>16</c:v>
                </c:pt>
                <c:pt idx="106">
                  <c:v>14</c:v>
                </c:pt>
                <c:pt idx="107">
                  <c:v>18</c:v>
                </c:pt>
                <c:pt idx="108">
                  <c:v>19</c:v>
                </c:pt>
                <c:pt idx="109">
                  <c:v>16</c:v>
                </c:pt>
                <c:pt idx="110">
                  <c:v>21</c:v>
                </c:pt>
                <c:pt idx="111">
                  <c:v>19</c:v>
                </c:pt>
                <c:pt idx="112">
                  <c:v>18</c:v>
                </c:pt>
                <c:pt idx="113">
                  <c:v>20</c:v>
                </c:pt>
                <c:pt idx="114">
                  <c:v>18</c:v>
                </c:pt>
                <c:pt idx="115">
                  <c:v>22</c:v>
                </c:pt>
                <c:pt idx="116">
                  <c:v>20</c:v>
                </c:pt>
                <c:pt idx="117">
                  <c:v>21</c:v>
                </c:pt>
                <c:pt idx="118">
                  <c:v>19</c:v>
                </c:pt>
                <c:pt idx="119">
                  <c:v>16</c:v>
                </c:pt>
                <c:pt idx="120">
                  <c:v>15</c:v>
                </c:pt>
                <c:pt idx="121">
                  <c:v>17</c:v>
                </c:pt>
                <c:pt idx="122">
                  <c:v>23</c:v>
                </c:pt>
                <c:pt idx="123">
                  <c:v>23</c:v>
                </c:pt>
                <c:pt idx="124">
                  <c:v>19</c:v>
                </c:pt>
                <c:pt idx="125">
                  <c:v>21</c:v>
                </c:pt>
                <c:pt idx="126">
                  <c:v>20</c:v>
                </c:pt>
                <c:pt idx="127">
                  <c:v>22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25</c:v>
                </c:pt>
                <c:pt idx="132">
                  <c:v>29</c:v>
                </c:pt>
                <c:pt idx="133">
                  <c:v>29</c:v>
                </c:pt>
                <c:pt idx="134">
                  <c:v>28</c:v>
                </c:pt>
                <c:pt idx="135">
                  <c:v>31</c:v>
                </c:pt>
                <c:pt idx="136">
                  <c:v>35</c:v>
                </c:pt>
                <c:pt idx="137">
                  <c:v>29</c:v>
                </c:pt>
                <c:pt idx="138">
                  <c:v>27</c:v>
                </c:pt>
                <c:pt idx="139">
                  <c:v>31</c:v>
                </c:pt>
                <c:pt idx="140">
                  <c:v>31</c:v>
                </c:pt>
                <c:pt idx="141">
                  <c:v>33</c:v>
                </c:pt>
                <c:pt idx="142">
                  <c:v>33</c:v>
                </c:pt>
                <c:pt idx="143">
                  <c:v>32</c:v>
                </c:pt>
                <c:pt idx="144">
                  <c:v>30</c:v>
                </c:pt>
                <c:pt idx="145">
                  <c:v>36</c:v>
                </c:pt>
                <c:pt idx="146">
                  <c:v>31</c:v>
                </c:pt>
                <c:pt idx="147">
                  <c:v>30</c:v>
                </c:pt>
                <c:pt idx="148">
                  <c:v>30</c:v>
                </c:pt>
                <c:pt idx="149">
                  <c:v>27</c:v>
                </c:pt>
                <c:pt idx="150">
                  <c:v>32</c:v>
                </c:pt>
                <c:pt idx="151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C7-4517-A2FA-3397DFE44B8C}"/>
            </c:ext>
          </c:extLst>
        </c:ser>
        <c:ser>
          <c:idx val="1"/>
          <c:order val="1"/>
          <c:tx>
            <c:strRef>
              <c:f>'npi vs cases (2)'!$C$3</c:f>
              <c:strCache>
                <c:ptCount val="1"/>
                <c:pt idx="0">
                  <c:v>sanitizer: (Delhi)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'npi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 (2)'!$C$4:$C$155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14</c:v>
                </c:pt>
                <c:pt idx="63">
                  <c:v>57</c:v>
                </c:pt>
                <c:pt idx="64">
                  <c:v>65</c:v>
                </c:pt>
                <c:pt idx="65">
                  <c:v>41</c:v>
                </c:pt>
                <c:pt idx="66">
                  <c:v>33</c:v>
                </c:pt>
                <c:pt idx="67">
                  <c:v>20</c:v>
                </c:pt>
                <c:pt idx="68">
                  <c:v>15</c:v>
                </c:pt>
                <c:pt idx="69">
                  <c:v>10</c:v>
                </c:pt>
                <c:pt idx="70">
                  <c:v>15</c:v>
                </c:pt>
                <c:pt idx="71">
                  <c:v>23</c:v>
                </c:pt>
                <c:pt idx="72">
                  <c:v>34</c:v>
                </c:pt>
                <c:pt idx="73">
                  <c:v>44</c:v>
                </c:pt>
                <c:pt idx="74">
                  <c:v>40</c:v>
                </c:pt>
                <c:pt idx="75">
                  <c:v>35</c:v>
                </c:pt>
                <c:pt idx="76">
                  <c:v>41</c:v>
                </c:pt>
                <c:pt idx="77">
                  <c:v>51</c:v>
                </c:pt>
                <c:pt idx="78">
                  <c:v>54</c:v>
                </c:pt>
                <c:pt idx="79">
                  <c:v>59</c:v>
                </c:pt>
                <c:pt idx="80">
                  <c:v>68</c:v>
                </c:pt>
                <c:pt idx="81">
                  <c:v>28</c:v>
                </c:pt>
                <c:pt idx="82">
                  <c:v>33</c:v>
                </c:pt>
                <c:pt idx="83">
                  <c:v>25</c:v>
                </c:pt>
                <c:pt idx="84">
                  <c:v>17</c:v>
                </c:pt>
                <c:pt idx="85">
                  <c:v>14</c:v>
                </c:pt>
                <c:pt idx="86">
                  <c:v>13</c:v>
                </c:pt>
                <c:pt idx="87">
                  <c:v>17</c:v>
                </c:pt>
                <c:pt idx="88">
                  <c:v>10</c:v>
                </c:pt>
                <c:pt idx="89">
                  <c:v>11</c:v>
                </c:pt>
                <c:pt idx="90">
                  <c:v>10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10</c:v>
                </c:pt>
                <c:pt idx="96">
                  <c:v>9</c:v>
                </c:pt>
                <c:pt idx="97">
                  <c:v>10</c:v>
                </c:pt>
                <c:pt idx="98">
                  <c:v>8</c:v>
                </c:pt>
                <c:pt idx="99">
                  <c:v>10</c:v>
                </c:pt>
                <c:pt idx="100">
                  <c:v>9</c:v>
                </c:pt>
                <c:pt idx="101">
                  <c:v>11</c:v>
                </c:pt>
                <c:pt idx="102">
                  <c:v>8</c:v>
                </c:pt>
                <c:pt idx="103">
                  <c:v>8</c:v>
                </c:pt>
                <c:pt idx="104">
                  <c:v>7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7</c:v>
                </c:pt>
                <c:pt idx="109">
                  <c:v>7</c:v>
                </c:pt>
                <c:pt idx="110">
                  <c:v>8</c:v>
                </c:pt>
                <c:pt idx="111">
                  <c:v>8</c:v>
                </c:pt>
                <c:pt idx="112">
                  <c:v>7</c:v>
                </c:pt>
                <c:pt idx="113">
                  <c:v>9</c:v>
                </c:pt>
                <c:pt idx="114">
                  <c:v>8</c:v>
                </c:pt>
                <c:pt idx="115">
                  <c:v>9</c:v>
                </c:pt>
                <c:pt idx="116">
                  <c:v>7</c:v>
                </c:pt>
                <c:pt idx="117">
                  <c:v>10</c:v>
                </c:pt>
                <c:pt idx="118">
                  <c:v>8</c:v>
                </c:pt>
                <c:pt idx="119">
                  <c:v>7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10</c:v>
                </c:pt>
                <c:pt idx="124">
                  <c:v>12</c:v>
                </c:pt>
                <c:pt idx="125">
                  <c:v>10</c:v>
                </c:pt>
                <c:pt idx="126">
                  <c:v>13</c:v>
                </c:pt>
                <c:pt idx="127">
                  <c:v>12</c:v>
                </c:pt>
                <c:pt idx="128">
                  <c:v>14</c:v>
                </c:pt>
                <c:pt idx="129">
                  <c:v>14</c:v>
                </c:pt>
                <c:pt idx="130">
                  <c:v>11</c:v>
                </c:pt>
                <c:pt idx="131">
                  <c:v>13</c:v>
                </c:pt>
                <c:pt idx="132">
                  <c:v>18</c:v>
                </c:pt>
                <c:pt idx="133">
                  <c:v>17</c:v>
                </c:pt>
                <c:pt idx="134">
                  <c:v>18</c:v>
                </c:pt>
                <c:pt idx="135">
                  <c:v>18</c:v>
                </c:pt>
                <c:pt idx="136">
                  <c:v>22</c:v>
                </c:pt>
                <c:pt idx="137">
                  <c:v>17</c:v>
                </c:pt>
                <c:pt idx="138">
                  <c:v>19</c:v>
                </c:pt>
                <c:pt idx="139">
                  <c:v>27</c:v>
                </c:pt>
                <c:pt idx="140">
                  <c:v>22</c:v>
                </c:pt>
                <c:pt idx="141">
                  <c:v>27</c:v>
                </c:pt>
                <c:pt idx="142">
                  <c:v>22</c:v>
                </c:pt>
                <c:pt idx="143">
                  <c:v>23</c:v>
                </c:pt>
                <c:pt idx="144">
                  <c:v>22</c:v>
                </c:pt>
                <c:pt idx="145">
                  <c:v>23</c:v>
                </c:pt>
                <c:pt idx="146">
                  <c:v>19</c:v>
                </c:pt>
                <c:pt idx="147">
                  <c:v>22</c:v>
                </c:pt>
                <c:pt idx="148">
                  <c:v>16</c:v>
                </c:pt>
                <c:pt idx="149">
                  <c:v>22</c:v>
                </c:pt>
                <c:pt idx="150">
                  <c:v>19</c:v>
                </c:pt>
                <c:pt idx="1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C7-4517-A2FA-3397DFE44B8C}"/>
            </c:ext>
          </c:extLst>
        </c:ser>
        <c:ser>
          <c:idx val="2"/>
          <c:order val="2"/>
          <c:tx>
            <c:strRef>
              <c:f>'npi vs cases (2)'!$D$3</c:f>
              <c:strCache>
                <c:ptCount val="1"/>
                <c:pt idx="0">
                  <c:v>Social distancing: (Delhi)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'npi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 (2)'!$D$4:$D$155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1</c:v>
                </c:pt>
                <c:pt idx="101">
                  <c:v>2</c:v>
                </c:pt>
                <c:pt idx="102">
                  <c:v>1</c:v>
                </c:pt>
                <c:pt idx="103">
                  <c:v>1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2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2</c:v>
                </c:pt>
                <c:pt idx="146">
                  <c:v>1</c:v>
                </c:pt>
                <c:pt idx="147">
                  <c:v>2</c:v>
                </c:pt>
                <c:pt idx="148">
                  <c:v>2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C7-4517-A2FA-3397DFE44B8C}"/>
            </c:ext>
          </c:extLst>
        </c:ser>
        <c:ser>
          <c:idx val="3"/>
          <c:order val="3"/>
          <c:tx>
            <c:strRef>
              <c:f>'npi vs cases (2)'!$E$3</c:f>
              <c:strCache>
                <c:ptCount val="1"/>
                <c:pt idx="0">
                  <c:v>hand wash: (Delhi)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'npi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 (2)'!$E$4:$E$155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3</c:v>
                </c:pt>
                <c:pt idx="74">
                  <c:v>3</c:v>
                </c:pt>
                <c:pt idx="75">
                  <c:v>2</c:v>
                </c:pt>
                <c:pt idx="76">
                  <c:v>2</c:v>
                </c:pt>
                <c:pt idx="77">
                  <c:v>3</c:v>
                </c:pt>
                <c:pt idx="78">
                  <c:v>4</c:v>
                </c:pt>
                <c:pt idx="79">
                  <c:v>4</c:v>
                </c:pt>
                <c:pt idx="80">
                  <c:v>5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2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2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1</c:v>
                </c:pt>
                <c:pt idx="141">
                  <c:v>2</c:v>
                </c:pt>
                <c:pt idx="142">
                  <c:v>2</c:v>
                </c:pt>
                <c:pt idx="143">
                  <c:v>1</c:v>
                </c:pt>
                <c:pt idx="144">
                  <c:v>2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C7-4517-A2FA-3397DFE44B8C}"/>
            </c:ext>
          </c:extLst>
        </c:ser>
        <c:ser>
          <c:idx val="4"/>
          <c:order val="4"/>
          <c:tx>
            <c:strRef>
              <c:f>'npi vs cases (2)'!$F$3</c:f>
              <c:strCache>
                <c:ptCount val="1"/>
                <c:pt idx="0">
                  <c:v>soap: (Delhi)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'npi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cases (2)'!$F$4:$F$155</c:f>
              <c:numCache>
                <c:formatCode>General</c:formatCode>
                <c:ptCount val="152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3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2</c:v>
                </c:pt>
                <c:pt idx="37">
                  <c:v>4</c:v>
                </c:pt>
                <c:pt idx="38">
                  <c:v>2</c:v>
                </c:pt>
                <c:pt idx="39">
                  <c:v>2</c:v>
                </c:pt>
                <c:pt idx="40">
                  <c:v>3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2</c:v>
                </c:pt>
                <c:pt idx="52">
                  <c:v>3</c:v>
                </c:pt>
                <c:pt idx="53">
                  <c:v>3</c:v>
                </c:pt>
                <c:pt idx="54">
                  <c:v>2</c:v>
                </c:pt>
                <c:pt idx="55">
                  <c:v>2</c:v>
                </c:pt>
                <c:pt idx="56">
                  <c:v>3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5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3</c:v>
                </c:pt>
                <c:pt idx="65">
                  <c:v>4</c:v>
                </c:pt>
                <c:pt idx="66">
                  <c:v>3</c:v>
                </c:pt>
                <c:pt idx="67">
                  <c:v>3</c:v>
                </c:pt>
                <c:pt idx="68">
                  <c:v>2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2</c:v>
                </c:pt>
                <c:pt idx="74">
                  <c:v>3</c:v>
                </c:pt>
                <c:pt idx="75">
                  <c:v>3</c:v>
                </c:pt>
                <c:pt idx="76">
                  <c:v>4</c:v>
                </c:pt>
                <c:pt idx="77">
                  <c:v>5</c:v>
                </c:pt>
                <c:pt idx="78">
                  <c:v>3</c:v>
                </c:pt>
                <c:pt idx="79">
                  <c:v>4</c:v>
                </c:pt>
                <c:pt idx="80">
                  <c:v>4</c:v>
                </c:pt>
                <c:pt idx="81">
                  <c:v>2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4</c:v>
                </c:pt>
                <c:pt idx="87">
                  <c:v>5</c:v>
                </c:pt>
                <c:pt idx="88">
                  <c:v>4</c:v>
                </c:pt>
                <c:pt idx="89">
                  <c:v>4</c:v>
                </c:pt>
                <c:pt idx="90">
                  <c:v>3</c:v>
                </c:pt>
                <c:pt idx="91">
                  <c:v>4</c:v>
                </c:pt>
                <c:pt idx="92">
                  <c:v>3</c:v>
                </c:pt>
                <c:pt idx="93">
                  <c:v>2</c:v>
                </c:pt>
                <c:pt idx="94">
                  <c:v>4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4</c:v>
                </c:pt>
                <c:pt idx="100">
                  <c:v>3</c:v>
                </c:pt>
                <c:pt idx="101">
                  <c:v>4</c:v>
                </c:pt>
                <c:pt idx="102">
                  <c:v>3</c:v>
                </c:pt>
                <c:pt idx="103">
                  <c:v>4</c:v>
                </c:pt>
                <c:pt idx="104">
                  <c:v>3</c:v>
                </c:pt>
                <c:pt idx="105">
                  <c:v>2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4</c:v>
                </c:pt>
                <c:pt idx="110">
                  <c:v>3</c:v>
                </c:pt>
                <c:pt idx="111">
                  <c:v>4</c:v>
                </c:pt>
                <c:pt idx="112">
                  <c:v>3</c:v>
                </c:pt>
                <c:pt idx="113">
                  <c:v>5</c:v>
                </c:pt>
                <c:pt idx="114">
                  <c:v>5</c:v>
                </c:pt>
                <c:pt idx="115">
                  <c:v>4</c:v>
                </c:pt>
                <c:pt idx="116">
                  <c:v>2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3</c:v>
                </c:pt>
                <c:pt idx="123">
                  <c:v>4</c:v>
                </c:pt>
                <c:pt idx="124">
                  <c:v>6</c:v>
                </c:pt>
                <c:pt idx="125">
                  <c:v>3</c:v>
                </c:pt>
                <c:pt idx="126">
                  <c:v>4</c:v>
                </c:pt>
                <c:pt idx="127">
                  <c:v>3</c:v>
                </c:pt>
                <c:pt idx="128">
                  <c:v>4</c:v>
                </c:pt>
                <c:pt idx="129">
                  <c:v>3</c:v>
                </c:pt>
                <c:pt idx="130">
                  <c:v>2</c:v>
                </c:pt>
                <c:pt idx="131">
                  <c:v>3</c:v>
                </c:pt>
                <c:pt idx="132">
                  <c:v>5</c:v>
                </c:pt>
                <c:pt idx="133">
                  <c:v>8</c:v>
                </c:pt>
                <c:pt idx="134">
                  <c:v>6</c:v>
                </c:pt>
                <c:pt idx="135">
                  <c:v>6</c:v>
                </c:pt>
                <c:pt idx="136">
                  <c:v>5</c:v>
                </c:pt>
                <c:pt idx="137">
                  <c:v>6</c:v>
                </c:pt>
                <c:pt idx="138">
                  <c:v>6</c:v>
                </c:pt>
                <c:pt idx="139">
                  <c:v>4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4</c:v>
                </c:pt>
                <c:pt idx="147">
                  <c:v>5</c:v>
                </c:pt>
                <c:pt idx="148">
                  <c:v>4</c:v>
                </c:pt>
                <c:pt idx="149">
                  <c:v>5</c:v>
                </c:pt>
                <c:pt idx="150">
                  <c:v>5</c:v>
                </c:pt>
                <c:pt idx="1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C7-4517-A2FA-3397DFE44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903744"/>
        <c:axId val="117905280"/>
      </c:lineChart>
      <c:dateAx>
        <c:axId val="11790374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05280"/>
        <c:crosses val="autoZero"/>
        <c:auto val="1"/>
        <c:lblOffset val="100"/>
        <c:baseTimeUnit val="days"/>
      </c:dateAx>
      <c:valAx>
        <c:axId val="11790528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03744"/>
        <c:crosses val="autoZero"/>
        <c:crossBetween val="between"/>
      </c:valAx>
      <c:valAx>
        <c:axId val="1179068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CC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912704"/>
        <c:crosses val="max"/>
        <c:crossBetween val="between"/>
      </c:valAx>
      <c:dateAx>
        <c:axId val="11791270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1790681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(42)'!$O$8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(42)'!$O$9:$O$23</c:f>
              <c:numCache>
                <c:formatCode>General</c:formatCode>
                <c:ptCount val="15"/>
                <c:pt idx="0">
                  <c:v>-2.119524471685965E-2</c:v>
                </c:pt>
                <c:pt idx="1">
                  <c:v>-6.276488922387885E-2</c:v>
                </c:pt>
                <c:pt idx="2">
                  <c:v>-1.142656332766979E-2</c:v>
                </c:pt>
                <c:pt idx="3">
                  <c:v>9.212775290599827E-2</c:v>
                </c:pt>
                <c:pt idx="4">
                  <c:v>6.4615089909184784E-2</c:v>
                </c:pt>
                <c:pt idx="5">
                  <c:v>-8.6651191727045943E-3</c:v>
                </c:pt>
                <c:pt idx="6">
                  <c:v>-2.0590464693642639E-2</c:v>
                </c:pt>
                <c:pt idx="7">
                  <c:v>8.4885189784911302E-2</c:v>
                </c:pt>
                <c:pt idx="8">
                  <c:v>-2.7534864559888199E-3</c:v>
                </c:pt>
                <c:pt idx="9">
                  <c:v>2.3509859569664993E-2</c:v>
                </c:pt>
                <c:pt idx="10">
                  <c:v>-6.0631245164512884E-3</c:v>
                </c:pt>
                <c:pt idx="11">
                  <c:v>-6.2784625994976542E-2</c:v>
                </c:pt>
                <c:pt idx="12">
                  <c:v>3.894674216483211E-3</c:v>
                </c:pt>
                <c:pt idx="13">
                  <c:v>9.9455141686354241E-3</c:v>
                </c:pt>
                <c:pt idx="14">
                  <c:v>-5.5835319586096027E-2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B1-4B7B-B177-601D5B81901F}"/>
            </c:ext>
          </c:extLst>
        </c:ser>
        <c:ser>
          <c:idx val="1"/>
          <c:order val="1"/>
          <c:tx>
            <c:strRef>
              <c:f>'multiTimeline (42)'!$P$8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(42)'!$P$9:$P$23</c:f>
              <c:numCache>
                <c:formatCode>General</c:formatCode>
                <c:ptCount val="15"/>
                <c:pt idx="0">
                  <c:v>-9.097529916681335E-2</c:v>
                </c:pt>
                <c:pt idx="1">
                  <c:v>-8.9788696735170481E-2</c:v>
                </c:pt>
                <c:pt idx="2">
                  <c:v>-8.8601159829298351E-2</c:v>
                </c:pt>
                <c:pt idx="3">
                  <c:v>-8.927434799599375E-2</c:v>
                </c:pt>
                <c:pt idx="4">
                  <c:v>-8.9957882938850459E-2</c:v>
                </c:pt>
                <c:pt idx="5">
                  <c:v>-1.6681261052153677E-2</c:v>
                </c:pt>
                <c:pt idx="6">
                  <c:v>-8.9606785312964177E-2</c:v>
                </c:pt>
                <c:pt idx="7">
                  <c:v>5.6382446897071413E-2</c:v>
                </c:pt>
                <c:pt idx="8">
                  <c:v>-8.8984816342742717E-2</c:v>
                </c:pt>
                <c:pt idx="9">
                  <c:v>-8.9687417367809663E-2</c:v>
                </c:pt>
                <c:pt idx="10">
                  <c:v>-1.5180717137720443E-2</c:v>
                </c:pt>
                <c:pt idx="11">
                  <c:v>-1.1873853605226926E-2</c:v>
                </c:pt>
                <c:pt idx="12">
                  <c:v>-2.2452410576196406E-2</c:v>
                </c:pt>
                <c:pt idx="13">
                  <c:v>-9.2612804438700569E-2</c:v>
                </c:pt>
                <c:pt idx="14">
                  <c:v>-9.1306149227305372E-2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B1-4B7B-B177-601D5B81901F}"/>
            </c:ext>
          </c:extLst>
        </c:ser>
        <c:ser>
          <c:idx val="2"/>
          <c:order val="2"/>
          <c:tx>
            <c:strRef>
              <c:f>'multiTimeline (42)'!$Q$8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(42)'!$Q$9:$Q$23</c:f>
              <c:numCache>
                <c:formatCode>General</c:formatCode>
                <c:ptCount val="15"/>
                <c:pt idx="0">
                  <c:v>-3.7252506985873339E-2</c:v>
                </c:pt>
                <c:pt idx="1">
                  <c:v>-3.7508504193959409E-2</c:v>
                </c:pt>
                <c:pt idx="2">
                  <c:v>-3.7768044164930403E-2</c:v>
                </c:pt>
                <c:pt idx="3">
                  <c:v>-3.8031200954434373E-2</c:v>
                </c:pt>
                <c:pt idx="4">
                  <c:v>-3.8298050696628408E-2</c:v>
                </c:pt>
                <c:pt idx="5">
                  <c:v>-3.8568671677618294E-2</c:v>
                </c:pt>
                <c:pt idx="6">
                  <c:v>-3.8843144412028997E-2</c:v>
                </c:pt>
                <c:pt idx="7">
                  <c:v>-3.912155172287346E-2</c:v>
                </c:pt>
                <c:pt idx="8">
                  <c:v>-3.9403978824875681E-2</c:v>
                </c:pt>
                <c:pt idx="9">
                  <c:v>-3.969051341143405E-2</c:v>
                </c:pt>
                <c:pt idx="10">
                  <c:v>-3.9981245745403911E-2</c:v>
                </c:pt>
                <c:pt idx="11">
                  <c:v>-4.0276268753900252E-2</c:v>
                </c:pt>
                <c:pt idx="12">
                  <c:v>-4.0575678127329783E-2</c:v>
                </c:pt>
                <c:pt idx="13">
                  <c:v>-4.0879572422872774E-2</c:v>
                </c:pt>
                <c:pt idx="14">
                  <c:v>-4.118805317264973E-2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B1-4B7B-B177-601D5B819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18220160"/>
        <c:axId val="618219504"/>
      </c:lineChart>
      <c:catAx>
        <c:axId val="618220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219504"/>
        <c:crosses val="autoZero"/>
        <c:auto val="1"/>
        <c:lblAlgn val="ctr"/>
        <c:lblOffset val="100"/>
        <c:noMultiLvlLbl val="0"/>
      </c:catAx>
      <c:valAx>
        <c:axId val="61821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8220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(42)'!$V$8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(42)'!$V$9:$V$23</c:f>
              <c:numCache>
                <c:formatCode>General</c:formatCode>
                <c:ptCount val="15"/>
                <c:pt idx="0">
                  <c:v>0.29342001459687606</c:v>
                </c:pt>
                <c:pt idx="1">
                  <c:v>0.26313415551000291</c:v>
                </c:pt>
                <c:pt idx="2">
                  <c:v>0.30458348887530018</c:v>
                </c:pt>
                <c:pt idx="3">
                  <c:v>0.44307611690906368</c:v>
                </c:pt>
                <c:pt idx="4">
                  <c:v>0.3652533791488794</c:v>
                </c:pt>
                <c:pt idx="5">
                  <c:v>0.36791820243003043</c:v>
                </c:pt>
                <c:pt idx="6">
                  <c:v>0.35162607605033097</c:v>
                </c:pt>
                <c:pt idx="7">
                  <c:v>0.4353500608334635</c:v>
                </c:pt>
                <c:pt idx="8">
                  <c:v>0.48235905822130765</c:v>
                </c:pt>
                <c:pt idx="9">
                  <c:v>0.39471688478657246</c:v>
                </c:pt>
                <c:pt idx="10">
                  <c:v>0.4394888399800817</c:v>
                </c:pt>
                <c:pt idx="11">
                  <c:v>0.44744233006792794</c:v>
                </c:pt>
                <c:pt idx="12">
                  <c:v>0.42775787678197558</c:v>
                </c:pt>
                <c:pt idx="13">
                  <c:v>0.32869435720403617</c:v>
                </c:pt>
                <c:pt idx="14">
                  <c:v>0.2919852706977622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55-4E0F-83C1-A10374ED29D0}"/>
            </c:ext>
          </c:extLst>
        </c:ser>
        <c:ser>
          <c:idx val="1"/>
          <c:order val="1"/>
          <c:tx>
            <c:strRef>
              <c:f>'multiTimeline (42)'!$W$8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(42)'!$W$9:$W$23</c:f>
              <c:numCache>
                <c:formatCode>General</c:formatCode>
                <c:ptCount val="15"/>
                <c:pt idx="0">
                  <c:v>-6.2154558707327244E-2</c:v>
                </c:pt>
                <c:pt idx="1">
                  <c:v>-5.7838066911745541E-2</c:v>
                </c:pt>
                <c:pt idx="2">
                  <c:v>6.6062332209313665E-2</c:v>
                </c:pt>
                <c:pt idx="3">
                  <c:v>7.3600760019619682E-2</c:v>
                </c:pt>
                <c:pt idx="4">
                  <c:v>3.7587613882279205E-3</c:v>
                </c:pt>
                <c:pt idx="5">
                  <c:v>-1.4860854027045498E-2</c:v>
                </c:pt>
                <c:pt idx="6">
                  <c:v>1.1169835863353664E-2</c:v>
                </c:pt>
                <c:pt idx="7">
                  <c:v>8.1341606333182395E-2</c:v>
                </c:pt>
                <c:pt idx="8">
                  <c:v>5.0167751340969256E-2</c:v>
                </c:pt>
                <c:pt idx="9">
                  <c:v>1.3171814459747265E-2</c:v>
                </c:pt>
                <c:pt idx="10">
                  <c:v>1.1007232145080943E-3</c:v>
                </c:pt>
                <c:pt idx="11">
                  <c:v>3.1437615085662542E-2</c:v>
                </c:pt>
                <c:pt idx="12">
                  <c:v>0.12388331971454412</c:v>
                </c:pt>
                <c:pt idx="13">
                  <c:v>0.15247492270785862</c:v>
                </c:pt>
                <c:pt idx="14">
                  <c:v>3.7324522074185178E-2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55-4E0F-83C1-A10374ED29D0}"/>
            </c:ext>
          </c:extLst>
        </c:ser>
        <c:ser>
          <c:idx val="2"/>
          <c:order val="2"/>
          <c:tx>
            <c:strRef>
              <c:f>'multiTimeline (42)'!$X$8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(42)'!$X$9:$X$23</c:f>
              <c:numCache>
                <c:formatCode>General</c:formatCode>
                <c:ptCount val="15"/>
                <c:pt idx="0">
                  <c:v>-9.0822620341816318E-2</c:v>
                </c:pt>
                <c:pt idx="1">
                  <c:v>-9.1497722755186597E-2</c:v>
                </c:pt>
                <c:pt idx="2">
                  <c:v>-7.9852837663673917E-2</c:v>
                </c:pt>
                <c:pt idx="3">
                  <c:v>-1.9628868162782018E-2</c:v>
                </c:pt>
                <c:pt idx="4">
                  <c:v>-2.9887533304463153E-2</c:v>
                </c:pt>
                <c:pt idx="5">
                  <c:v>-9.4301859933099696E-2</c:v>
                </c:pt>
                <c:pt idx="6">
                  <c:v>-9.5030034055623117E-2</c:v>
                </c:pt>
                <c:pt idx="7">
                  <c:v>4.1843162264342551E-2</c:v>
                </c:pt>
                <c:pt idx="8">
                  <c:v>3.7764135485453314E-2</c:v>
                </c:pt>
                <c:pt idx="9">
                  <c:v>-8.5858031172960494E-2</c:v>
                </c:pt>
                <c:pt idx="10">
                  <c:v>-7.9532278474600593E-2</c:v>
                </c:pt>
                <c:pt idx="11">
                  <c:v>4.677873732240246E-2</c:v>
                </c:pt>
                <c:pt idx="12">
                  <c:v>4.5042668867433008E-2</c:v>
                </c:pt>
                <c:pt idx="13">
                  <c:v>-0.10046117377370917</c:v>
                </c:pt>
                <c:pt idx="14">
                  <c:v>-5.1431556965031981E-2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55-4E0F-83C1-A10374ED29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0208088"/>
        <c:axId val="500211696"/>
      </c:lineChart>
      <c:catAx>
        <c:axId val="5002080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211696"/>
        <c:crosses val="autoZero"/>
        <c:auto val="1"/>
        <c:lblAlgn val="ctr"/>
        <c:lblOffset val="100"/>
        <c:noMultiLvlLbl val="0"/>
      </c:catAx>
      <c:valAx>
        <c:axId val="500211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208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 vs cases (2)'!$E$3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instruction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 (2)'!$E$4:$E$155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1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1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E-4A82-92F5-78849408C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76336928"/>
        <c:axId val="576338568"/>
      </c:barChart>
      <c:lineChart>
        <c:grouping val="standard"/>
        <c:varyColors val="0"/>
        <c:ser>
          <c:idx val="0"/>
          <c:order val="0"/>
          <c:tx>
            <c:strRef>
              <c:f>'Graph instruction vs cases (2)'!$B$3</c:f>
              <c:strCache>
                <c:ptCount val="1"/>
                <c:pt idx="0">
                  <c:v>Lockdown: (Daman and Diu)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 (2)'!$B$4:$B$155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40</c:v>
                </c:pt>
                <c:pt idx="82">
                  <c:v>35</c:v>
                </c:pt>
                <c:pt idx="83">
                  <c:v>72</c:v>
                </c:pt>
                <c:pt idx="84">
                  <c:v>36</c:v>
                </c:pt>
                <c:pt idx="85">
                  <c:v>0</c:v>
                </c:pt>
                <c:pt idx="86">
                  <c:v>55</c:v>
                </c:pt>
                <c:pt idx="87">
                  <c:v>0</c:v>
                </c:pt>
                <c:pt idx="88">
                  <c:v>0</c:v>
                </c:pt>
                <c:pt idx="89">
                  <c:v>36</c:v>
                </c:pt>
                <c:pt idx="90">
                  <c:v>55</c:v>
                </c:pt>
                <c:pt idx="91">
                  <c:v>35</c:v>
                </c:pt>
                <c:pt idx="92">
                  <c:v>44</c:v>
                </c:pt>
                <c:pt idx="93">
                  <c:v>0</c:v>
                </c:pt>
                <c:pt idx="94">
                  <c:v>75</c:v>
                </c:pt>
                <c:pt idx="95">
                  <c:v>40</c:v>
                </c:pt>
                <c:pt idx="96">
                  <c:v>0</c:v>
                </c:pt>
                <c:pt idx="97">
                  <c:v>0</c:v>
                </c:pt>
                <c:pt idx="98">
                  <c:v>38</c:v>
                </c:pt>
                <c:pt idx="99">
                  <c:v>39</c:v>
                </c:pt>
                <c:pt idx="100">
                  <c:v>39</c:v>
                </c:pt>
                <c:pt idx="101">
                  <c:v>51</c:v>
                </c:pt>
                <c:pt idx="102">
                  <c:v>38</c:v>
                </c:pt>
                <c:pt idx="103">
                  <c:v>38</c:v>
                </c:pt>
                <c:pt idx="104">
                  <c:v>38</c:v>
                </c:pt>
                <c:pt idx="105">
                  <c:v>72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42</c:v>
                </c:pt>
                <c:pt idx="110">
                  <c:v>74</c:v>
                </c:pt>
                <c:pt idx="111">
                  <c:v>39</c:v>
                </c:pt>
                <c:pt idx="112">
                  <c:v>38</c:v>
                </c:pt>
                <c:pt idx="113">
                  <c:v>78</c:v>
                </c:pt>
                <c:pt idx="114">
                  <c:v>0</c:v>
                </c:pt>
                <c:pt idx="115">
                  <c:v>39</c:v>
                </c:pt>
                <c:pt idx="116">
                  <c:v>39</c:v>
                </c:pt>
                <c:pt idx="117">
                  <c:v>41</c:v>
                </c:pt>
                <c:pt idx="118">
                  <c:v>75</c:v>
                </c:pt>
                <c:pt idx="119">
                  <c:v>0</c:v>
                </c:pt>
                <c:pt idx="120">
                  <c:v>38</c:v>
                </c:pt>
                <c:pt idx="121">
                  <c:v>55</c:v>
                </c:pt>
                <c:pt idx="122">
                  <c:v>100</c:v>
                </c:pt>
                <c:pt idx="123">
                  <c:v>38</c:v>
                </c:pt>
                <c:pt idx="124">
                  <c:v>37</c:v>
                </c:pt>
                <c:pt idx="125">
                  <c:v>63</c:v>
                </c:pt>
                <c:pt idx="126">
                  <c:v>34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42</c:v>
                </c:pt>
                <c:pt idx="131">
                  <c:v>0</c:v>
                </c:pt>
                <c:pt idx="132">
                  <c:v>37</c:v>
                </c:pt>
                <c:pt idx="133">
                  <c:v>34</c:v>
                </c:pt>
                <c:pt idx="134">
                  <c:v>52</c:v>
                </c:pt>
                <c:pt idx="135">
                  <c:v>33</c:v>
                </c:pt>
                <c:pt idx="136">
                  <c:v>55</c:v>
                </c:pt>
                <c:pt idx="137">
                  <c:v>63</c:v>
                </c:pt>
                <c:pt idx="138">
                  <c:v>32</c:v>
                </c:pt>
                <c:pt idx="139">
                  <c:v>62</c:v>
                </c:pt>
                <c:pt idx="140">
                  <c:v>34</c:v>
                </c:pt>
                <c:pt idx="141">
                  <c:v>31</c:v>
                </c:pt>
                <c:pt idx="142">
                  <c:v>0</c:v>
                </c:pt>
                <c:pt idx="143">
                  <c:v>0</c:v>
                </c:pt>
                <c:pt idx="144">
                  <c:v>38</c:v>
                </c:pt>
                <c:pt idx="145">
                  <c:v>0</c:v>
                </c:pt>
                <c:pt idx="146">
                  <c:v>0</c:v>
                </c:pt>
                <c:pt idx="147">
                  <c:v>33</c:v>
                </c:pt>
                <c:pt idx="148">
                  <c:v>0</c:v>
                </c:pt>
                <c:pt idx="149">
                  <c:v>36</c:v>
                </c:pt>
                <c:pt idx="150">
                  <c:v>39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3E-4A82-92F5-78849408C64F}"/>
            </c:ext>
          </c:extLst>
        </c:ser>
        <c:ser>
          <c:idx val="1"/>
          <c:order val="1"/>
          <c:tx>
            <c:strRef>
              <c:f>'Graph instruction vs cases (2)'!$C$3</c:f>
              <c:strCache>
                <c:ptCount val="1"/>
                <c:pt idx="0">
                  <c:v>Quarantine: (Daman and Diu)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 (2)'!$C$4:$C$155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64</c:v>
                </c:pt>
                <c:pt idx="77">
                  <c:v>0</c:v>
                </c:pt>
                <c:pt idx="78">
                  <c:v>35</c:v>
                </c:pt>
                <c:pt idx="79">
                  <c:v>33</c:v>
                </c:pt>
                <c:pt idx="80">
                  <c:v>68</c:v>
                </c:pt>
                <c:pt idx="81">
                  <c:v>42</c:v>
                </c:pt>
                <c:pt idx="82">
                  <c:v>31</c:v>
                </c:pt>
                <c:pt idx="83">
                  <c:v>73</c:v>
                </c:pt>
                <c:pt idx="84">
                  <c:v>39</c:v>
                </c:pt>
                <c:pt idx="85">
                  <c:v>0</c:v>
                </c:pt>
                <c:pt idx="86">
                  <c:v>0</c:v>
                </c:pt>
                <c:pt idx="87">
                  <c:v>76</c:v>
                </c:pt>
                <c:pt idx="88">
                  <c:v>0</c:v>
                </c:pt>
                <c:pt idx="89">
                  <c:v>0</c:v>
                </c:pt>
                <c:pt idx="90">
                  <c:v>34</c:v>
                </c:pt>
                <c:pt idx="91">
                  <c:v>71</c:v>
                </c:pt>
                <c:pt idx="92">
                  <c:v>38</c:v>
                </c:pt>
                <c:pt idx="93">
                  <c:v>35</c:v>
                </c:pt>
                <c:pt idx="94">
                  <c:v>0</c:v>
                </c:pt>
                <c:pt idx="95">
                  <c:v>0</c:v>
                </c:pt>
                <c:pt idx="96">
                  <c:v>34</c:v>
                </c:pt>
                <c:pt idx="97">
                  <c:v>0</c:v>
                </c:pt>
                <c:pt idx="98">
                  <c:v>0</c:v>
                </c:pt>
                <c:pt idx="99">
                  <c:v>39</c:v>
                </c:pt>
                <c:pt idx="100">
                  <c:v>88</c:v>
                </c:pt>
                <c:pt idx="101">
                  <c:v>0</c:v>
                </c:pt>
                <c:pt idx="102">
                  <c:v>41</c:v>
                </c:pt>
                <c:pt idx="103">
                  <c:v>39</c:v>
                </c:pt>
                <c:pt idx="104">
                  <c:v>38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39</c:v>
                </c:pt>
                <c:pt idx="109">
                  <c:v>44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35</c:v>
                </c:pt>
                <c:pt idx="114">
                  <c:v>40</c:v>
                </c:pt>
                <c:pt idx="115">
                  <c:v>38</c:v>
                </c:pt>
                <c:pt idx="116">
                  <c:v>0</c:v>
                </c:pt>
                <c:pt idx="117">
                  <c:v>0</c:v>
                </c:pt>
                <c:pt idx="118">
                  <c:v>39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36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36</c:v>
                </c:pt>
                <c:pt idx="137">
                  <c:v>0</c:v>
                </c:pt>
                <c:pt idx="138">
                  <c:v>37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42</c:v>
                </c:pt>
                <c:pt idx="145">
                  <c:v>0</c:v>
                </c:pt>
                <c:pt idx="146">
                  <c:v>0</c:v>
                </c:pt>
                <c:pt idx="147">
                  <c:v>31</c:v>
                </c:pt>
                <c:pt idx="148">
                  <c:v>0</c:v>
                </c:pt>
                <c:pt idx="149">
                  <c:v>0</c:v>
                </c:pt>
                <c:pt idx="150">
                  <c:v>39</c:v>
                </c:pt>
                <c:pt idx="15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E3E-4A82-92F5-78849408C64F}"/>
            </c:ext>
          </c:extLst>
        </c:ser>
        <c:ser>
          <c:idx val="2"/>
          <c:order val="2"/>
          <c:tx>
            <c:strRef>
              <c:f>'Graph instruction vs cases (2)'!$D$3</c:f>
              <c:strCache>
                <c:ptCount val="1"/>
                <c:pt idx="0">
                  <c:v>curfew: (Daman and Diu)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cases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 (2)'!$D$4:$D$155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33</c:v>
                </c:pt>
                <c:pt idx="80">
                  <c:v>37</c:v>
                </c:pt>
                <c:pt idx="81">
                  <c:v>42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38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41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3E-4A82-92F5-78849408C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8247480"/>
        <c:axId val="588252072"/>
      </c:lineChart>
      <c:dateAx>
        <c:axId val="58824748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252072"/>
        <c:crosses val="autoZero"/>
        <c:auto val="1"/>
        <c:lblOffset val="100"/>
        <c:baseTimeUnit val="days"/>
      </c:dateAx>
      <c:valAx>
        <c:axId val="58825207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8247480"/>
        <c:crosses val="autoZero"/>
        <c:crossBetween val="between"/>
      </c:valAx>
      <c:valAx>
        <c:axId val="576338568"/>
        <c:scaling>
          <c:orientation val="minMax"/>
          <c:max val="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6336928"/>
        <c:crosses val="max"/>
        <c:crossBetween val="between"/>
        <c:majorUnit val="1"/>
      </c:valAx>
      <c:dateAx>
        <c:axId val="576336928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7633856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 vs testin (2)'!$E$3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instruction vs testin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(2)'!$E$4:$E$155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50</c:v>
                </c:pt>
                <c:pt idx="101">
                  <c:v>81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26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200</c:v>
                </c:pt>
                <c:pt idx="113">
                  <c:v>239</c:v>
                </c:pt>
                <c:pt idx="114">
                  <c:v>0</c:v>
                </c:pt>
                <c:pt idx="115">
                  <c:v>0</c:v>
                </c:pt>
                <c:pt idx="116">
                  <c:v>515</c:v>
                </c:pt>
                <c:pt idx="117">
                  <c:v>478</c:v>
                </c:pt>
                <c:pt idx="118">
                  <c:v>0</c:v>
                </c:pt>
                <c:pt idx="119">
                  <c:v>0</c:v>
                </c:pt>
                <c:pt idx="120">
                  <c:v>543</c:v>
                </c:pt>
                <c:pt idx="121">
                  <c:v>539</c:v>
                </c:pt>
                <c:pt idx="122">
                  <c:v>0</c:v>
                </c:pt>
                <c:pt idx="123">
                  <c:v>0</c:v>
                </c:pt>
                <c:pt idx="124">
                  <c:v>106</c:v>
                </c:pt>
                <c:pt idx="125">
                  <c:v>347</c:v>
                </c:pt>
                <c:pt idx="126">
                  <c:v>186</c:v>
                </c:pt>
                <c:pt idx="127">
                  <c:v>305</c:v>
                </c:pt>
                <c:pt idx="128">
                  <c:v>158</c:v>
                </c:pt>
                <c:pt idx="129">
                  <c:v>0</c:v>
                </c:pt>
                <c:pt idx="130">
                  <c:v>0</c:v>
                </c:pt>
                <c:pt idx="131">
                  <c:v>182</c:v>
                </c:pt>
                <c:pt idx="132">
                  <c:v>214</c:v>
                </c:pt>
                <c:pt idx="133">
                  <c:v>317</c:v>
                </c:pt>
                <c:pt idx="134">
                  <c:v>260</c:v>
                </c:pt>
                <c:pt idx="135">
                  <c:v>362</c:v>
                </c:pt>
                <c:pt idx="136">
                  <c:v>0</c:v>
                </c:pt>
                <c:pt idx="137">
                  <c:v>0</c:v>
                </c:pt>
                <c:pt idx="138">
                  <c:v>414</c:v>
                </c:pt>
                <c:pt idx="139">
                  <c:v>258</c:v>
                </c:pt>
                <c:pt idx="140">
                  <c:v>308</c:v>
                </c:pt>
                <c:pt idx="141">
                  <c:v>319</c:v>
                </c:pt>
                <c:pt idx="142">
                  <c:v>523</c:v>
                </c:pt>
                <c:pt idx="143">
                  <c:v>319</c:v>
                </c:pt>
                <c:pt idx="144">
                  <c:v>380</c:v>
                </c:pt>
                <c:pt idx="145">
                  <c:v>407</c:v>
                </c:pt>
                <c:pt idx="146">
                  <c:v>303</c:v>
                </c:pt>
                <c:pt idx="147">
                  <c:v>484</c:v>
                </c:pt>
                <c:pt idx="148">
                  <c:v>305</c:v>
                </c:pt>
                <c:pt idx="149">
                  <c:v>300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2-4A98-BC24-8955D958B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0439792"/>
        <c:axId val="500439464"/>
      </c:barChart>
      <c:lineChart>
        <c:grouping val="standard"/>
        <c:varyColors val="0"/>
        <c:ser>
          <c:idx val="0"/>
          <c:order val="0"/>
          <c:tx>
            <c:strRef>
              <c:f>'Graph instruction vs testin (2)'!$B$3</c:f>
              <c:strCache>
                <c:ptCount val="1"/>
                <c:pt idx="0">
                  <c:v>Lockdown: (Daman and Diu)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(2)'!$B$4:$B$155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40</c:v>
                </c:pt>
                <c:pt idx="82">
                  <c:v>35</c:v>
                </c:pt>
                <c:pt idx="83">
                  <c:v>72</c:v>
                </c:pt>
                <c:pt idx="84">
                  <c:v>36</c:v>
                </c:pt>
                <c:pt idx="85">
                  <c:v>0</c:v>
                </c:pt>
                <c:pt idx="86">
                  <c:v>55</c:v>
                </c:pt>
                <c:pt idx="87">
                  <c:v>0</c:v>
                </c:pt>
                <c:pt idx="88">
                  <c:v>0</c:v>
                </c:pt>
                <c:pt idx="89">
                  <c:v>36</c:v>
                </c:pt>
                <c:pt idx="90">
                  <c:v>55</c:v>
                </c:pt>
                <c:pt idx="91">
                  <c:v>35</c:v>
                </c:pt>
                <c:pt idx="92">
                  <c:v>44</c:v>
                </c:pt>
                <c:pt idx="93">
                  <c:v>0</c:v>
                </c:pt>
                <c:pt idx="94">
                  <c:v>75</c:v>
                </c:pt>
                <c:pt idx="95">
                  <c:v>40</c:v>
                </c:pt>
                <c:pt idx="96">
                  <c:v>0</c:v>
                </c:pt>
                <c:pt idx="97">
                  <c:v>0</c:v>
                </c:pt>
                <c:pt idx="98">
                  <c:v>38</c:v>
                </c:pt>
                <c:pt idx="99">
                  <c:v>39</c:v>
                </c:pt>
                <c:pt idx="100">
                  <c:v>39</c:v>
                </c:pt>
                <c:pt idx="101">
                  <c:v>51</c:v>
                </c:pt>
                <c:pt idx="102">
                  <c:v>38</c:v>
                </c:pt>
                <c:pt idx="103">
                  <c:v>38</c:v>
                </c:pt>
                <c:pt idx="104">
                  <c:v>38</c:v>
                </c:pt>
                <c:pt idx="105">
                  <c:v>72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42</c:v>
                </c:pt>
                <c:pt idx="110">
                  <c:v>74</c:v>
                </c:pt>
                <c:pt idx="111">
                  <c:v>39</c:v>
                </c:pt>
                <c:pt idx="112">
                  <c:v>38</c:v>
                </c:pt>
                <c:pt idx="113">
                  <c:v>78</c:v>
                </c:pt>
                <c:pt idx="114">
                  <c:v>0</c:v>
                </c:pt>
                <c:pt idx="115">
                  <c:v>39</c:v>
                </c:pt>
                <c:pt idx="116">
                  <c:v>39</c:v>
                </c:pt>
                <c:pt idx="117">
                  <c:v>41</c:v>
                </c:pt>
                <c:pt idx="118">
                  <c:v>75</c:v>
                </c:pt>
                <c:pt idx="119">
                  <c:v>0</c:v>
                </c:pt>
                <c:pt idx="120">
                  <c:v>38</c:v>
                </c:pt>
                <c:pt idx="121">
                  <c:v>55</c:v>
                </c:pt>
                <c:pt idx="122">
                  <c:v>100</c:v>
                </c:pt>
                <c:pt idx="123">
                  <c:v>38</c:v>
                </c:pt>
                <c:pt idx="124">
                  <c:v>37</c:v>
                </c:pt>
                <c:pt idx="125">
                  <c:v>63</c:v>
                </c:pt>
                <c:pt idx="126">
                  <c:v>34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42</c:v>
                </c:pt>
                <c:pt idx="131">
                  <c:v>0</c:v>
                </c:pt>
                <c:pt idx="132">
                  <c:v>37</c:v>
                </c:pt>
                <c:pt idx="133">
                  <c:v>34</c:v>
                </c:pt>
                <c:pt idx="134">
                  <c:v>52</c:v>
                </c:pt>
                <c:pt idx="135">
                  <c:v>33</c:v>
                </c:pt>
                <c:pt idx="136">
                  <c:v>55</c:v>
                </c:pt>
                <c:pt idx="137">
                  <c:v>63</c:v>
                </c:pt>
                <c:pt idx="138">
                  <c:v>32</c:v>
                </c:pt>
                <c:pt idx="139">
                  <c:v>62</c:v>
                </c:pt>
                <c:pt idx="140">
                  <c:v>34</c:v>
                </c:pt>
                <c:pt idx="141">
                  <c:v>31</c:v>
                </c:pt>
                <c:pt idx="142">
                  <c:v>0</c:v>
                </c:pt>
                <c:pt idx="143">
                  <c:v>0</c:v>
                </c:pt>
                <c:pt idx="144">
                  <c:v>38</c:v>
                </c:pt>
                <c:pt idx="145">
                  <c:v>0</c:v>
                </c:pt>
                <c:pt idx="146">
                  <c:v>0</c:v>
                </c:pt>
                <c:pt idx="147">
                  <c:v>33</c:v>
                </c:pt>
                <c:pt idx="148">
                  <c:v>0</c:v>
                </c:pt>
                <c:pt idx="149">
                  <c:v>36</c:v>
                </c:pt>
                <c:pt idx="150">
                  <c:v>39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42-4A98-BC24-8955D958BD61}"/>
            </c:ext>
          </c:extLst>
        </c:ser>
        <c:ser>
          <c:idx val="1"/>
          <c:order val="1"/>
          <c:tx>
            <c:strRef>
              <c:f>'Graph instruction vs testin (2)'!$C$3</c:f>
              <c:strCache>
                <c:ptCount val="1"/>
                <c:pt idx="0">
                  <c:v>Quarantine: (Daman and Diu)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(2)'!$C$4:$C$155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35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64</c:v>
                </c:pt>
                <c:pt idx="77">
                  <c:v>0</c:v>
                </c:pt>
                <c:pt idx="78">
                  <c:v>35</c:v>
                </c:pt>
                <c:pt idx="79">
                  <c:v>33</c:v>
                </c:pt>
                <c:pt idx="80">
                  <c:v>68</c:v>
                </c:pt>
                <c:pt idx="81">
                  <c:v>42</c:v>
                </c:pt>
                <c:pt idx="82">
                  <c:v>31</c:v>
                </c:pt>
                <c:pt idx="83">
                  <c:v>73</c:v>
                </c:pt>
                <c:pt idx="84">
                  <c:v>39</c:v>
                </c:pt>
                <c:pt idx="85">
                  <c:v>0</c:v>
                </c:pt>
                <c:pt idx="86">
                  <c:v>0</c:v>
                </c:pt>
                <c:pt idx="87">
                  <c:v>76</c:v>
                </c:pt>
                <c:pt idx="88">
                  <c:v>0</c:v>
                </c:pt>
                <c:pt idx="89">
                  <c:v>0</c:v>
                </c:pt>
                <c:pt idx="90">
                  <c:v>34</c:v>
                </c:pt>
                <c:pt idx="91">
                  <c:v>71</c:v>
                </c:pt>
                <c:pt idx="92">
                  <c:v>38</c:v>
                </c:pt>
                <c:pt idx="93">
                  <c:v>35</c:v>
                </c:pt>
                <c:pt idx="94">
                  <c:v>0</c:v>
                </c:pt>
                <c:pt idx="95">
                  <c:v>0</c:v>
                </c:pt>
                <c:pt idx="96">
                  <c:v>34</c:v>
                </c:pt>
                <c:pt idx="97">
                  <c:v>0</c:v>
                </c:pt>
                <c:pt idx="98">
                  <c:v>0</c:v>
                </c:pt>
                <c:pt idx="99">
                  <c:v>39</c:v>
                </c:pt>
                <c:pt idx="100">
                  <c:v>88</c:v>
                </c:pt>
                <c:pt idx="101">
                  <c:v>0</c:v>
                </c:pt>
                <c:pt idx="102">
                  <c:v>41</c:v>
                </c:pt>
                <c:pt idx="103">
                  <c:v>39</c:v>
                </c:pt>
                <c:pt idx="104">
                  <c:v>38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39</c:v>
                </c:pt>
                <c:pt idx="109">
                  <c:v>44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35</c:v>
                </c:pt>
                <c:pt idx="114">
                  <c:v>40</c:v>
                </c:pt>
                <c:pt idx="115">
                  <c:v>38</c:v>
                </c:pt>
                <c:pt idx="116">
                  <c:v>0</c:v>
                </c:pt>
                <c:pt idx="117">
                  <c:v>0</c:v>
                </c:pt>
                <c:pt idx="118">
                  <c:v>39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36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36</c:v>
                </c:pt>
                <c:pt idx="137">
                  <c:v>0</c:v>
                </c:pt>
                <c:pt idx="138">
                  <c:v>37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42</c:v>
                </c:pt>
                <c:pt idx="145">
                  <c:v>0</c:v>
                </c:pt>
                <c:pt idx="146">
                  <c:v>0</c:v>
                </c:pt>
                <c:pt idx="147">
                  <c:v>31</c:v>
                </c:pt>
                <c:pt idx="148">
                  <c:v>0</c:v>
                </c:pt>
                <c:pt idx="149">
                  <c:v>0</c:v>
                </c:pt>
                <c:pt idx="150">
                  <c:v>39</c:v>
                </c:pt>
                <c:pt idx="15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42-4A98-BC24-8955D958BD61}"/>
            </c:ext>
          </c:extLst>
        </c:ser>
        <c:ser>
          <c:idx val="2"/>
          <c:order val="2"/>
          <c:tx>
            <c:strRef>
              <c:f>'Graph instruction vs testin (2)'!$D$3</c:f>
              <c:strCache>
                <c:ptCount val="1"/>
                <c:pt idx="0">
                  <c:v>curfew: (Daman and Diu)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(2)'!$D$4:$D$155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33</c:v>
                </c:pt>
                <c:pt idx="80">
                  <c:v>37</c:v>
                </c:pt>
                <c:pt idx="81">
                  <c:v>42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35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38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41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42-4A98-BC24-8955D958B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8819592"/>
        <c:axId val="498820248"/>
      </c:lineChart>
      <c:dateAx>
        <c:axId val="49881959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8820248"/>
        <c:crosses val="autoZero"/>
        <c:auto val="1"/>
        <c:lblOffset val="100"/>
        <c:baseTimeUnit val="days"/>
      </c:dateAx>
      <c:valAx>
        <c:axId val="498820248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8819592"/>
        <c:crosses val="autoZero"/>
        <c:crossBetween val="between"/>
      </c:valAx>
      <c:valAx>
        <c:axId val="5004394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439792"/>
        <c:crosses val="max"/>
        <c:crossBetween val="between"/>
      </c:valAx>
      <c:dateAx>
        <c:axId val="50043979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0043946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(40)'!$P$8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(40)'!$P$9:$P$23</c:f>
              <c:numCache>
                <c:formatCode>General</c:formatCode>
                <c:ptCount val="15"/>
                <c:pt idx="0">
                  <c:v>0.35410952795744965</c:v>
                </c:pt>
                <c:pt idx="1">
                  <c:v>0.35586122573538953</c:v>
                </c:pt>
                <c:pt idx="2">
                  <c:v>0.3643638134131516</c:v>
                </c:pt>
                <c:pt idx="3">
                  <c:v>0.35873520927554353</c:v>
                </c:pt>
                <c:pt idx="4">
                  <c:v>0.36245207460006856</c:v>
                </c:pt>
                <c:pt idx="5">
                  <c:v>0.39534078973097692</c:v>
                </c:pt>
                <c:pt idx="6">
                  <c:v>0.39516920279062129</c:v>
                </c:pt>
                <c:pt idx="7">
                  <c:v>0.39589560204669816</c:v>
                </c:pt>
                <c:pt idx="8">
                  <c:v>0.3996237873763302</c:v>
                </c:pt>
                <c:pt idx="9">
                  <c:v>0.42497705511410866</c:v>
                </c:pt>
                <c:pt idx="10">
                  <c:v>0.48840087403045729</c:v>
                </c:pt>
                <c:pt idx="11">
                  <c:v>0.57108255596969948</c:v>
                </c:pt>
                <c:pt idx="12">
                  <c:v>0.59828139827461158</c:v>
                </c:pt>
                <c:pt idx="13">
                  <c:v>0.61319678145719325</c:v>
                </c:pt>
                <c:pt idx="14">
                  <c:v>0.57424455207278502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C3-4DC6-A8B3-024F53354C1D}"/>
            </c:ext>
          </c:extLst>
        </c:ser>
        <c:ser>
          <c:idx val="1"/>
          <c:order val="1"/>
          <c:tx>
            <c:strRef>
              <c:f>'multiTimeline (40)'!$Q$8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(40)'!$Q$9:$Q$23</c:f>
              <c:numCache>
                <c:formatCode>General</c:formatCode>
                <c:ptCount val="15"/>
                <c:pt idx="0">
                  <c:v>2.3877906559010363E-2</c:v>
                </c:pt>
                <c:pt idx="1">
                  <c:v>2.5627923302745579E-2</c:v>
                </c:pt>
                <c:pt idx="2">
                  <c:v>3.2550909350328561E-2</c:v>
                </c:pt>
                <c:pt idx="3">
                  <c:v>3.8712821912544063E-2</c:v>
                </c:pt>
                <c:pt idx="4">
                  <c:v>5.3034701208193077E-2</c:v>
                </c:pt>
                <c:pt idx="5">
                  <c:v>5.8855749459692026E-2</c:v>
                </c:pt>
                <c:pt idx="6">
                  <c:v>5.9464686359455975E-2</c:v>
                </c:pt>
                <c:pt idx="7">
                  <c:v>5.4534339731375669E-2</c:v>
                </c:pt>
                <c:pt idx="8">
                  <c:v>3.4955433765061023E-2</c:v>
                </c:pt>
                <c:pt idx="9">
                  <c:v>3.1111223238225495E-2</c:v>
                </c:pt>
                <c:pt idx="10">
                  <c:v>3.3084362147900066E-2</c:v>
                </c:pt>
                <c:pt idx="11">
                  <c:v>3.9072626337404125E-2</c:v>
                </c:pt>
                <c:pt idx="12">
                  <c:v>5.8762423020902108E-2</c:v>
                </c:pt>
                <c:pt idx="13">
                  <c:v>6.7372086641614662E-2</c:v>
                </c:pt>
                <c:pt idx="14">
                  <c:v>6.4332617222210897E-2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C3-4DC6-A8B3-024F53354C1D}"/>
            </c:ext>
          </c:extLst>
        </c:ser>
        <c:ser>
          <c:idx val="2"/>
          <c:order val="2"/>
          <c:tx>
            <c:strRef>
              <c:f>'multiTimeline (40)'!$R$8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(40)'!$R$9:$R$23</c:f>
              <c:numCache>
                <c:formatCode>General</c:formatCode>
                <c:ptCount val="15"/>
                <c:pt idx="0">
                  <c:v>-0.10271393235800785</c:v>
                </c:pt>
                <c:pt idx="1">
                  <c:v>-9.8678803558724229E-2</c:v>
                </c:pt>
                <c:pt idx="2">
                  <c:v>-9.2601449956128012E-2</c:v>
                </c:pt>
                <c:pt idx="3">
                  <c:v>-9.1721416514494863E-2</c:v>
                </c:pt>
                <c:pt idx="4">
                  <c:v>-8.3658635430905126E-2</c:v>
                </c:pt>
                <c:pt idx="5">
                  <c:v>-7.5595114140385708E-2</c:v>
                </c:pt>
                <c:pt idx="6">
                  <c:v>-6.9411994757511669E-2</c:v>
                </c:pt>
                <c:pt idx="7">
                  <c:v>-6.6032598501889722E-2</c:v>
                </c:pt>
                <c:pt idx="8">
                  <c:v>-6.3710716068374335E-2</c:v>
                </c:pt>
                <c:pt idx="9">
                  <c:v>-4.7408407730176655E-2</c:v>
                </c:pt>
                <c:pt idx="10">
                  <c:v>-1.9838727691801828E-2</c:v>
                </c:pt>
                <c:pt idx="11">
                  <c:v>-8.6422115516287274E-3</c:v>
                </c:pt>
                <c:pt idx="12">
                  <c:v>-6.7220057831215603E-3</c:v>
                </c:pt>
                <c:pt idx="13">
                  <c:v>-1.1580909191370149E-2</c:v>
                </c:pt>
                <c:pt idx="14">
                  <c:v>-1.3933415092717423E-2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C3-4DC6-A8B3-024F5335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062344"/>
        <c:axId val="306062672"/>
      </c:lineChart>
      <c:catAx>
        <c:axId val="3060623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062672"/>
        <c:crosses val="autoZero"/>
        <c:auto val="1"/>
        <c:lblAlgn val="ctr"/>
        <c:lblOffset val="100"/>
        <c:noMultiLvlLbl val="0"/>
      </c:catAx>
      <c:valAx>
        <c:axId val="30606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062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(40)'!$W$8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(40)'!$W$9:$W$23</c:f>
              <c:numCache>
                <c:formatCode>General</c:formatCode>
                <c:ptCount val="15"/>
                <c:pt idx="0">
                  <c:v>0.39574954021628894</c:v>
                </c:pt>
                <c:pt idx="1">
                  <c:v>0.48387756953081773</c:v>
                </c:pt>
                <c:pt idx="2">
                  <c:v>0.42798356160115181</c:v>
                </c:pt>
                <c:pt idx="3">
                  <c:v>0.41035470370573823</c:v>
                </c:pt>
                <c:pt idx="4">
                  <c:v>0.41450050894065488</c:v>
                </c:pt>
                <c:pt idx="5">
                  <c:v>0.45869020643564162</c:v>
                </c:pt>
                <c:pt idx="6">
                  <c:v>0.45501326902084999</c:v>
                </c:pt>
                <c:pt idx="7">
                  <c:v>0.4558103600267141</c:v>
                </c:pt>
                <c:pt idx="8">
                  <c:v>0.47820589068846958</c:v>
                </c:pt>
                <c:pt idx="9">
                  <c:v>0.52727016550251338</c:v>
                </c:pt>
                <c:pt idx="10">
                  <c:v>0.56607161670067141</c:v>
                </c:pt>
                <c:pt idx="11">
                  <c:v>0.59775727526138334</c:v>
                </c:pt>
                <c:pt idx="12">
                  <c:v>0.59392703952015224</c:v>
                </c:pt>
                <c:pt idx="13">
                  <c:v>0.59231853877265228</c:v>
                </c:pt>
                <c:pt idx="14">
                  <c:v>0.55356646030717682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4-4E6B-BA35-BD1B12ED1132}"/>
            </c:ext>
          </c:extLst>
        </c:ser>
        <c:ser>
          <c:idx val="1"/>
          <c:order val="1"/>
          <c:tx>
            <c:strRef>
              <c:f>'multiTimeline (40)'!$X$8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(40)'!$X$9:$X$23</c:f>
              <c:numCache>
                <c:formatCode>General</c:formatCode>
                <c:ptCount val="15"/>
                <c:pt idx="0">
                  <c:v>5.3206154112874389E-3</c:v>
                </c:pt>
                <c:pt idx="1">
                  <c:v>4.3362949034021856E-3</c:v>
                </c:pt>
                <c:pt idx="2">
                  <c:v>1.0494295891477325E-2</c:v>
                </c:pt>
                <c:pt idx="3">
                  <c:v>1.8793871726878259E-2</c:v>
                </c:pt>
                <c:pt idx="4">
                  <c:v>2.4431816910956774E-2</c:v>
                </c:pt>
                <c:pt idx="5">
                  <c:v>3.2876178822099464E-2</c:v>
                </c:pt>
                <c:pt idx="6">
                  <c:v>3.086703343046077E-2</c:v>
                </c:pt>
                <c:pt idx="7">
                  <c:v>2.6878114668418621E-2</c:v>
                </c:pt>
                <c:pt idx="8">
                  <c:v>3.135028071032113E-2</c:v>
                </c:pt>
                <c:pt idx="9">
                  <c:v>4.353947945325197E-2</c:v>
                </c:pt>
                <c:pt idx="10">
                  <c:v>4.4600975459107059E-2</c:v>
                </c:pt>
                <c:pt idx="11">
                  <c:v>5.4228020014168883E-2</c:v>
                </c:pt>
                <c:pt idx="12">
                  <c:v>7.9132894724129058E-2</c:v>
                </c:pt>
                <c:pt idx="13">
                  <c:v>8.5594881005928741E-2</c:v>
                </c:pt>
                <c:pt idx="14">
                  <c:v>0.10071399847689093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4-4E6B-BA35-BD1B12ED1132}"/>
            </c:ext>
          </c:extLst>
        </c:ser>
        <c:ser>
          <c:idx val="2"/>
          <c:order val="2"/>
          <c:tx>
            <c:strRef>
              <c:f>'multiTimeline (40)'!$Y$8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(40)'!$Y$9:$Y$23</c:f>
              <c:numCache>
                <c:formatCode>General</c:formatCode>
                <c:ptCount val="15"/>
                <c:pt idx="0">
                  <c:v>-9.883435889316898E-2</c:v>
                </c:pt>
                <c:pt idx="1">
                  <c:v>-9.7878761968437408E-2</c:v>
                </c:pt>
                <c:pt idx="2">
                  <c:v>-9.3342859222054E-2</c:v>
                </c:pt>
                <c:pt idx="3">
                  <c:v>-8.9863899970665115E-2</c:v>
                </c:pt>
                <c:pt idx="4">
                  <c:v>-8.5719791853934996E-2</c:v>
                </c:pt>
                <c:pt idx="5">
                  <c:v>-7.3759295299683267E-2</c:v>
                </c:pt>
                <c:pt idx="6">
                  <c:v>-5.7072882742655082E-2</c:v>
                </c:pt>
                <c:pt idx="7">
                  <c:v>-6.265321671332022E-2</c:v>
                </c:pt>
                <c:pt idx="8">
                  <c:v>-2.1624191118237664E-2</c:v>
                </c:pt>
                <c:pt idx="9">
                  <c:v>1.5333432157287662E-4</c:v>
                </c:pt>
                <c:pt idx="10">
                  <c:v>-1.8053052931515034E-3</c:v>
                </c:pt>
                <c:pt idx="11">
                  <c:v>-4.1831103206956093E-3</c:v>
                </c:pt>
                <c:pt idx="12">
                  <c:v>-1.1375852338348711E-2</c:v>
                </c:pt>
                <c:pt idx="13">
                  <c:v>-2.2509610614656825E-3</c:v>
                </c:pt>
                <c:pt idx="14">
                  <c:v>5.1498975143891963E-2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54-4E6B-BA35-BD1B12ED1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09032"/>
        <c:axId val="592008048"/>
      </c:lineChart>
      <c:catAx>
        <c:axId val="5920090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008048"/>
        <c:crosses val="autoZero"/>
        <c:auto val="1"/>
        <c:lblAlgn val="ctr"/>
        <c:lblOffset val="100"/>
        <c:noMultiLvlLbl val="0"/>
      </c:catAx>
      <c:valAx>
        <c:axId val="592008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009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 vs cases  (3)'!$E$3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instruction vs cases 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  (3)'!$E$4:$E$155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7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2</c:v>
                </c:pt>
                <c:pt idx="78">
                  <c:v>4</c:v>
                </c:pt>
                <c:pt idx="79">
                  <c:v>6</c:v>
                </c:pt>
                <c:pt idx="80">
                  <c:v>7</c:v>
                </c:pt>
                <c:pt idx="81">
                  <c:v>0</c:v>
                </c:pt>
                <c:pt idx="82">
                  <c:v>3</c:v>
                </c:pt>
                <c:pt idx="83">
                  <c:v>0</c:v>
                </c:pt>
                <c:pt idx="84">
                  <c:v>5</c:v>
                </c:pt>
                <c:pt idx="85">
                  <c:v>1</c:v>
                </c:pt>
                <c:pt idx="86">
                  <c:v>4</c:v>
                </c:pt>
                <c:pt idx="87">
                  <c:v>9</c:v>
                </c:pt>
                <c:pt idx="88">
                  <c:v>23</c:v>
                </c:pt>
                <c:pt idx="89">
                  <c:v>25</c:v>
                </c:pt>
                <c:pt idx="90">
                  <c:v>23</c:v>
                </c:pt>
                <c:pt idx="91">
                  <c:v>32</c:v>
                </c:pt>
                <c:pt idx="92">
                  <c:v>141</c:v>
                </c:pt>
                <c:pt idx="93">
                  <c:v>93</c:v>
                </c:pt>
                <c:pt idx="94">
                  <c:v>59</c:v>
                </c:pt>
                <c:pt idx="95">
                  <c:v>58</c:v>
                </c:pt>
                <c:pt idx="96">
                  <c:v>22</c:v>
                </c:pt>
                <c:pt idx="97">
                  <c:v>51</c:v>
                </c:pt>
                <c:pt idx="98">
                  <c:v>93</c:v>
                </c:pt>
                <c:pt idx="99">
                  <c:v>51</c:v>
                </c:pt>
                <c:pt idx="100">
                  <c:v>183</c:v>
                </c:pt>
                <c:pt idx="101">
                  <c:v>166</c:v>
                </c:pt>
                <c:pt idx="102">
                  <c:v>85</c:v>
                </c:pt>
                <c:pt idx="103">
                  <c:v>356</c:v>
                </c:pt>
                <c:pt idx="104">
                  <c:v>51</c:v>
                </c:pt>
                <c:pt idx="105">
                  <c:v>17</c:v>
                </c:pt>
                <c:pt idx="106">
                  <c:v>62</c:v>
                </c:pt>
                <c:pt idx="107">
                  <c:v>67</c:v>
                </c:pt>
                <c:pt idx="108">
                  <c:v>186</c:v>
                </c:pt>
                <c:pt idx="109">
                  <c:v>110</c:v>
                </c:pt>
                <c:pt idx="110">
                  <c:v>78</c:v>
                </c:pt>
                <c:pt idx="111">
                  <c:v>75</c:v>
                </c:pt>
                <c:pt idx="112">
                  <c:v>92</c:v>
                </c:pt>
                <c:pt idx="113">
                  <c:v>128</c:v>
                </c:pt>
                <c:pt idx="114">
                  <c:v>138</c:v>
                </c:pt>
                <c:pt idx="115">
                  <c:v>111</c:v>
                </c:pt>
                <c:pt idx="116">
                  <c:v>293</c:v>
                </c:pt>
                <c:pt idx="117">
                  <c:v>190</c:v>
                </c:pt>
                <c:pt idx="118">
                  <c:v>206</c:v>
                </c:pt>
                <c:pt idx="119">
                  <c:v>125</c:v>
                </c:pt>
                <c:pt idx="120">
                  <c:v>76</c:v>
                </c:pt>
                <c:pt idx="121">
                  <c:v>223</c:v>
                </c:pt>
                <c:pt idx="122">
                  <c:v>384</c:v>
                </c:pt>
                <c:pt idx="123">
                  <c:v>427</c:v>
                </c:pt>
                <c:pt idx="124">
                  <c:v>349</c:v>
                </c:pt>
                <c:pt idx="125">
                  <c:v>206</c:v>
                </c:pt>
                <c:pt idx="126">
                  <c:v>428</c:v>
                </c:pt>
                <c:pt idx="127">
                  <c:v>448</c:v>
                </c:pt>
                <c:pt idx="128">
                  <c:v>338</c:v>
                </c:pt>
                <c:pt idx="129">
                  <c:v>224</c:v>
                </c:pt>
                <c:pt idx="130">
                  <c:v>381</c:v>
                </c:pt>
                <c:pt idx="131">
                  <c:v>310</c:v>
                </c:pt>
                <c:pt idx="132">
                  <c:v>406</c:v>
                </c:pt>
                <c:pt idx="133">
                  <c:v>359</c:v>
                </c:pt>
                <c:pt idx="134">
                  <c:v>472</c:v>
                </c:pt>
                <c:pt idx="135">
                  <c:v>425</c:v>
                </c:pt>
                <c:pt idx="136">
                  <c:v>438</c:v>
                </c:pt>
                <c:pt idx="137">
                  <c:v>422</c:v>
                </c:pt>
                <c:pt idx="138">
                  <c:v>299</c:v>
                </c:pt>
                <c:pt idx="139">
                  <c:v>500</c:v>
                </c:pt>
                <c:pt idx="140">
                  <c:v>534</c:v>
                </c:pt>
                <c:pt idx="141">
                  <c:v>571</c:v>
                </c:pt>
                <c:pt idx="142">
                  <c:v>660</c:v>
                </c:pt>
                <c:pt idx="143">
                  <c:v>591</c:v>
                </c:pt>
                <c:pt idx="144">
                  <c:v>508</c:v>
                </c:pt>
                <c:pt idx="145">
                  <c:v>635</c:v>
                </c:pt>
                <c:pt idx="146">
                  <c:v>412</c:v>
                </c:pt>
                <c:pt idx="147">
                  <c:v>792</c:v>
                </c:pt>
                <c:pt idx="148">
                  <c:v>1024</c:v>
                </c:pt>
                <c:pt idx="149">
                  <c:v>1105</c:v>
                </c:pt>
                <c:pt idx="150">
                  <c:v>1163</c:v>
                </c:pt>
                <c:pt idx="151">
                  <c:v>1295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F-40EC-904F-3CA5EF0DD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19509720"/>
        <c:axId val="519509392"/>
      </c:barChart>
      <c:lineChart>
        <c:grouping val="standard"/>
        <c:varyColors val="0"/>
        <c:ser>
          <c:idx val="0"/>
          <c:order val="0"/>
          <c:tx>
            <c:strRef>
              <c:f>'graph instruction vs cases  (3)'!$B$3</c:f>
              <c:strCache>
                <c:ptCount val="1"/>
                <c:pt idx="0">
                  <c:v>Lockdown: (Delhi)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cases 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  (3)'!$B$4:$B$155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9</c:v>
                </c:pt>
                <c:pt idx="79">
                  <c:v>6</c:v>
                </c:pt>
                <c:pt idx="80">
                  <c:v>12</c:v>
                </c:pt>
                <c:pt idx="81">
                  <c:v>100</c:v>
                </c:pt>
                <c:pt idx="82">
                  <c:v>27</c:v>
                </c:pt>
                <c:pt idx="83">
                  <c:v>35</c:v>
                </c:pt>
                <c:pt idx="84">
                  <c:v>21</c:v>
                </c:pt>
                <c:pt idx="85">
                  <c:v>20</c:v>
                </c:pt>
                <c:pt idx="86">
                  <c:v>25</c:v>
                </c:pt>
                <c:pt idx="87">
                  <c:v>24</c:v>
                </c:pt>
                <c:pt idx="88">
                  <c:v>21</c:v>
                </c:pt>
                <c:pt idx="89">
                  <c:v>22</c:v>
                </c:pt>
                <c:pt idx="90">
                  <c:v>18</c:v>
                </c:pt>
                <c:pt idx="91">
                  <c:v>17</c:v>
                </c:pt>
                <c:pt idx="92">
                  <c:v>23</c:v>
                </c:pt>
                <c:pt idx="93">
                  <c:v>17</c:v>
                </c:pt>
                <c:pt idx="94">
                  <c:v>22</c:v>
                </c:pt>
                <c:pt idx="95">
                  <c:v>30</c:v>
                </c:pt>
                <c:pt idx="96">
                  <c:v>37</c:v>
                </c:pt>
                <c:pt idx="97">
                  <c:v>31</c:v>
                </c:pt>
                <c:pt idx="98">
                  <c:v>37</c:v>
                </c:pt>
                <c:pt idx="99">
                  <c:v>29</c:v>
                </c:pt>
                <c:pt idx="100">
                  <c:v>29</c:v>
                </c:pt>
                <c:pt idx="101">
                  <c:v>77</c:v>
                </c:pt>
                <c:pt idx="102">
                  <c:v>50</c:v>
                </c:pt>
                <c:pt idx="103">
                  <c:v>43</c:v>
                </c:pt>
                <c:pt idx="104">
                  <c:v>41</c:v>
                </c:pt>
                <c:pt idx="105">
                  <c:v>38</c:v>
                </c:pt>
                <c:pt idx="106">
                  <c:v>21</c:v>
                </c:pt>
                <c:pt idx="107">
                  <c:v>16</c:v>
                </c:pt>
                <c:pt idx="108">
                  <c:v>19</c:v>
                </c:pt>
                <c:pt idx="109">
                  <c:v>22</c:v>
                </c:pt>
                <c:pt idx="110">
                  <c:v>20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22</c:v>
                </c:pt>
                <c:pt idx="115">
                  <c:v>26</c:v>
                </c:pt>
                <c:pt idx="116">
                  <c:v>24</c:v>
                </c:pt>
                <c:pt idx="117">
                  <c:v>28</c:v>
                </c:pt>
                <c:pt idx="118">
                  <c:v>21</c:v>
                </c:pt>
                <c:pt idx="119">
                  <c:v>22</c:v>
                </c:pt>
                <c:pt idx="120">
                  <c:v>27</c:v>
                </c:pt>
                <c:pt idx="121">
                  <c:v>72</c:v>
                </c:pt>
                <c:pt idx="122">
                  <c:v>37</c:v>
                </c:pt>
                <c:pt idx="123">
                  <c:v>38</c:v>
                </c:pt>
                <c:pt idx="124">
                  <c:v>32</c:v>
                </c:pt>
                <c:pt idx="125">
                  <c:v>24</c:v>
                </c:pt>
                <c:pt idx="126">
                  <c:v>21</c:v>
                </c:pt>
                <c:pt idx="127">
                  <c:v>18</c:v>
                </c:pt>
                <c:pt idx="128">
                  <c:v>20</c:v>
                </c:pt>
                <c:pt idx="129">
                  <c:v>22</c:v>
                </c:pt>
                <c:pt idx="130">
                  <c:v>22</c:v>
                </c:pt>
                <c:pt idx="131">
                  <c:v>30</c:v>
                </c:pt>
                <c:pt idx="132">
                  <c:v>28</c:v>
                </c:pt>
                <c:pt idx="133">
                  <c:v>21</c:v>
                </c:pt>
                <c:pt idx="134">
                  <c:v>18</c:v>
                </c:pt>
                <c:pt idx="135">
                  <c:v>24</c:v>
                </c:pt>
                <c:pt idx="136">
                  <c:v>40</c:v>
                </c:pt>
                <c:pt idx="137">
                  <c:v>97</c:v>
                </c:pt>
                <c:pt idx="138">
                  <c:v>56</c:v>
                </c:pt>
                <c:pt idx="139">
                  <c:v>25</c:v>
                </c:pt>
                <c:pt idx="140">
                  <c:v>16</c:v>
                </c:pt>
                <c:pt idx="141">
                  <c:v>16</c:v>
                </c:pt>
                <c:pt idx="142">
                  <c:v>15</c:v>
                </c:pt>
                <c:pt idx="143">
                  <c:v>11</c:v>
                </c:pt>
                <c:pt idx="144">
                  <c:v>11</c:v>
                </c:pt>
                <c:pt idx="145">
                  <c:v>14</c:v>
                </c:pt>
                <c:pt idx="146">
                  <c:v>13</c:v>
                </c:pt>
                <c:pt idx="147">
                  <c:v>14</c:v>
                </c:pt>
                <c:pt idx="148">
                  <c:v>16</c:v>
                </c:pt>
                <c:pt idx="149">
                  <c:v>15</c:v>
                </c:pt>
                <c:pt idx="150">
                  <c:v>35</c:v>
                </c:pt>
                <c:pt idx="1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0F-40EC-904F-3CA5EF0DD7CB}"/>
            </c:ext>
          </c:extLst>
        </c:ser>
        <c:ser>
          <c:idx val="1"/>
          <c:order val="1"/>
          <c:tx>
            <c:strRef>
              <c:f>'graph instruction vs cases  (3)'!$C$3</c:f>
              <c:strCache>
                <c:ptCount val="1"/>
                <c:pt idx="0">
                  <c:v>Quarantine: (Delhi)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cases 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  (3)'!$C$4:$C$155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3</c:v>
                </c:pt>
                <c:pt idx="63">
                  <c:v>3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4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7</c:v>
                </c:pt>
                <c:pt idx="72">
                  <c:v>6</c:v>
                </c:pt>
                <c:pt idx="73">
                  <c:v>8</c:v>
                </c:pt>
                <c:pt idx="74">
                  <c:v>8</c:v>
                </c:pt>
                <c:pt idx="75">
                  <c:v>11</c:v>
                </c:pt>
                <c:pt idx="76">
                  <c:v>20</c:v>
                </c:pt>
                <c:pt idx="77">
                  <c:v>22</c:v>
                </c:pt>
                <c:pt idx="78">
                  <c:v>27</c:v>
                </c:pt>
                <c:pt idx="79">
                  <c:v>30</c:v>
                </c:pt>
                <c:pt idx="80">
                  <c:v>40</c:v>
                </c:pt>
                <c:pt idx="81">
                  <c:v>34</c:v>
                </c:pt>
                <c:pt idx="82">
                  <c:v>32</c:v>
                </c:pt>
                <c:pt idx="83">
                  <c:v>30</c:v>
                </c:pt>
                <c:pt idx="84">
                  <c:v>23</c:v>
                </c:pt>
                <c:pt idx="85">
                  <c:v>26</c:v>
                </c:pt>
                <c:pt idx="86">
                  <c:v>19</c:v>
                </c:pt>
                <c:pt idx="87">
                  <c:v>19</c:v>
                </c:pt>
                <c:pt idx="88">
                  <c:v>21</c:v>
                </c:pt>
                <c:pt idx="89">
                  <c:v>14</c:v>
                </c:pt>
                <c:pt idx="90">
                  <c:v>14</c:v>
                </c:pt>
                <c:pt idx="91">
                  <c:v>12</c:v>
                </c:pt>
                <c:pt idx="92">
                  <c:v>12</c:v>
                </c:pt>
                <c:pt idx="93">
                  <c:v>9</c:v>
                </c:pt>
                <c:pt idx="94">
                  <c:v>12</c:v>
                </c:pt>
                <c:pt idx="95">
                  <c:v>9</c:v>
                </c:pt>
                <c:pt idx="96">
                  <c:v>8</c:v>
                </c:pt>
                <c:pt idx="97">
                  <c:v>8</c:v>
                </c:pt>
                <c:pt idx="98">
                  <c:v>9</c:v>
                </c:pt>
                <c:pt idx="99">
                  <c:v>7</c:v>
                </c:pt>
                <c:pt idx="100">
                  <c:v>9</c:v>
                </c:pt>
                <c:pt idx="101">
                  <c:v>9</c:v>
                </c:pt>
                <c:pt idx="102">
                  <c:v>7</c:v>
                </c:pt>
                <c:pt idx="103">
                  <c:v>6</c:v>
                </c:pt>
                <c:pt idx="104">
                  <c:v>7</c:v>
                </c:pt>
                <c:pt idx="105">
                  <c:v>7</c:v>
                </c:pt>
                <c:pt idx="106">
                  <c:v>8</c:v>
                </c:pt>
                <c:pt idx="107">
                  <c:v>7</c:v>
                </c:pt>
                <c:pt idx="108">
                  <c:v>6</c:v>
                </c:pt>
                <c:pt idx="109">
                  <c:v>8</c:v>
                </c:pt>
                <c:pt idx="110">
                  <c:v>6</c:v>
                </c:pt>
                <c:pt idx="111">
                  <c:v>6</c:v>
                </c:pt>
                <c:pt idx="112">
                  <c:v>5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5</c:v>
                </c:pt>
                <c:pt idx="117">
                  <c:v>6</c:v>
                </c:pt>
                <c:pt idx="118">
                  <c:v>5</c:v>
                </c:pt>
                <c:pt idx="119">
                  <c:v>4</c:v>
                </c:pt>
                <c:pt idx="120">
                  <c:v>5</c:v>
                </c:pt>
                <c:pt idx="121">
                  <c:v>4</c:v>
                </c:pt>
                <c:pt idx="122">
                  <c:v>5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5</c:v>
                </c:pt>
                <c:pt idx="127">
                  <c:v>3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4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6</c:v>
                </c:pt>
                <c:pt idx="136">
                  <c:v>5</c:v>
                </c:pt>
                <c:pt idx="137">
                  <c:v>4</c:v>
                </c:pt>
                <c:pt idx="138">
                  <c:v>6</c:v>
                </c:pt>
                <c:pt idx="139">
                  <c:v>5</c:v>
                </c:pt>
                <c:pt idx="140">
                  <c:v>4</c:v>
                </c:pt>
                <c:pt idx="141">
                  <c:v>5</c:v>
                </c:pt>
                <c:pt idx="142">
                  <c:v>6</c:v>
                </c:pt>
                <c:pt idx="143">
                  <c:v>9</c:v>
                </c:pt>
                <c:pt idx="144">
                  <c:v>11</c:v>
                </c:pt>
                <c:pt idx="145">
                  <c:v>9</c:v>
                </c:pt>
                <c:pt idx="146">
                  <c:v>8</c:v>
                </c:pt>
                <c:pt idx="147">
                  <c:v>7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0F-40EC-904F-3CA5EF0DD7CB}"/>
            </c:ext>
          </c:extLst>
        </c:ser>
        <c:ser>
          <c:idx val="2"/>
          <c:order val="2"/>
          <c:tx>
            <c:strRef>
              <c:f>'graph instruction vs cases  (3)'!$D$3</c:f>
              <c:strCache>
                <c:ptCount val="1"/>
                <c:pt idx="0">
                  <c:v>curfew: (Delhi)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cases 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  (3)'!$D$4:$D$155</c:f>
              <c:numCache>
                <c:formatCode>General</c:formatCode>
                <c:ptCount val="1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9</c:v>
                </c:pt>
                <c:pt idx="56">
                  <c:v>6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22</c:v>
                </c:pt>
                <c:pt idx="79">
                  <c:v>19</c:v>
                </c:pt>
                <c:pt idx="80">
                  <c:v>32</c:v>
                </c:pt>
                <c:pt idx="81">
                  <c:v>54</c:v>
                </c:pt>
                <c:pt idx="82">
                  <c:v>61</c:v>
                </c:pt>
                <c:pt idx="83">
                  <c:v>42</c:v>
                </c:pt>
                <c:pt idx="84">
                  <c:v>13</c:v>
                </c:pt>
                <c:pt idx="85">
                  <c:v>14</c:v>
                </c:pt>
                <c:pt idx="86">
                  <c:v>12</c:v>
                </c:pt>
                <c:pt idx="87">
                  <c:v>9</c:v>
                </c:pt>
                <c:pt idx="88">
                  <c:v>11</c:v>
                </c:pt>
                <c:pt idx="89">
                  <c:v>11</c:v>
                </c:pt>
                <c:pt idx="90">
                  <c:v>9</c:v>
                </c:pt>
                <c:pt idx="91">
                  <c:v>8</c:v>
                </c:pt>
                <c:pt idx="92">
                  <c:v>5</c:v>
                </c:pt>
                <c:pt idx="93">
                  <c:v>5</c:v>
                </c:pt>
                <c:pt idx="94">
                  <c:v>3</c:v>
                </c:pt>
                <c:pt idx="95">
                  <c:v>3</c:v>
                </c:pt>
                <c:pt idx="96">
                  <c:v>4</c:v>
                </c:pt>
                <c:pt idx="97">
                  <c:v>4</c:v>
                </c:pt>
                <c:pt idx="98">
                  <c:v>7</c:v>
                </c:pt>
                <c:pt idx="99">
                  <c:v>4</c:v>
                </c:pt>
                <c:pt idx="100">
                  <c:v>5</c:v>
                </c:pt>
                <c:pt idx="101">
                  <c:v>4</c:v>
                </c:pt>
                <c:pt idx="102">
                  <c:v>6</c:v>
                </c:pt>
                <c:pt idx="103">
                  <c:v>5</c:v>
                </c:pt>
                <c:pt idx="104">
                  <c:v>7</c:v>
                </c:pt>
                <c:pt idx="105">
                  <c:v>7</c:v>
                </c:pt>
                <c:pt idx="106">
                  <c:v>5</c:v>
                </c:pt>
                <c:pt idx="107">
                  <c:v>4</c:v>
                </c:pt>
                <c:pt idx="108">
                  <c:v>4</c:v>
                </c:pt>
                <c:pt idx="109">
                  <c:v>3</c:v>
                </c:pt>
                <c:pt idx="110">
                  <c:v>4</c:v>
                </c:pt>
                <c:pt idx="111">
                  <c:v>3</c:v>
                </c:pt>
                <c:pt idx="112">
                  <c:v>4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5</c:v>
                </c:pt>
                <c:pt idx="117">
                  <c:v>5</c:v>
                </c:pt>
                <c:pt idx="118">
                  <c:v>3</c:v>
                </c:pt>
                <c:pt idx="119">
                  <c:v>5</c:v>
                </c:pt>
                <c:pt idx="120">
                  <c:v>3</c:v>
                </c:pt>
                <c:pt idx="121">
                  <c:v>4</c:v>
                </c:pt>
                <c:pt idx="122">
                  <c:v>5</c:v>
                </c:pt>
                <c:pt idx="123">
                  <c:v>3</c:v>
                </c:pt>
                <c:pt idx="124">
                  <c:v>4</c:v>
                </c:pt>
                <c:pt idx="125">
                  <c:v>3</c:v>
                </c:pt>
                <c:pt idx="126">
                  <c:v>3</c:v>
                </c:pt>
                <c:pt idx="127">
                  <c:v>2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3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1</c:v>
                </c:pt>
                <c:pt idx="1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0F-40EC-904F-3CA5EF0DD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5418528"/>
        <c:axId val="415414920"/>
      </c:lineChart>
      <c:dateAx>
        <c:axId val="41541852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414920"/>
        <c:crosses val="autoZero"/>
        <c:auto val="1"/>
        <c:lblOffset val="100"/>
        <c:baseTimeUnit val="days"/>
      </c:dateAx>
      <c:valAx>
        <c:axId val="41541492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418528"/>
        <c:crosses val="autoZero"/>
        <c:crossBetween val="between"/>
      </c:valAx>
      <c:valAx>
        <c:axId val="5195093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9509720"/>
        <c:crosses val="max"/>
        <c:crossBetween val="between"/>
      </c:valAx>
      <c:dateAx>
        <c:axId val="519509720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1950939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 vs testin (3)'!$E$3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instruction vs testin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(3)'!$E$4:$E$155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2621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6420</c:v>
                </c:pt>
                <c:pt idx="98">
                  <c:v>0</c:v>
                </c:pt>
                <c:pt idx="99">
                  <c:v>927</c:v>
                </c:pt>
                <c:pt idx="100">
                  <c:v>1093</c:v>
                </c:pt>
                <c:pt idx="101">
                  <c:v>648</c:v>
                </c:pt>
                <c:pt idx="102">
                  <c:v>2327</c:v>
                </c:pt>
                <c:pt idx="103">
                  <c:v>996</c:v>
                </c:pt>
                <c:pt idx="104">
                  <c:v>1250</c:v>
                </c:pt>
                <c:pt idx="105">
                  <c:v>323</c:v>
                </c:pt>
                <c:pt idx="106">
                  <c:v>2179</c:v>
                </c:pt>
                <c:pt idx="107">
                  <c:v>2625</c:v>
                </c:pt>
                <c:pt idx="108">
                  <c:v>874</c:v>
                </c:pt>
                <c:pt idx="109">
                  <c:v>2104</c:v>
                </c:pt>
                <c:pt idx="110">
                  <c:v>1513</c:v>
                </c:pt>
                <c:pt idx="111">
                  <c:v>727</c:v>
                </c:pt>
                <c:pt idx="112">
                  <c:v>1682</c:v>
                </c:pt>
                <c:pt idx="113">
                  <c:v>2251</c:v>
                </c:pt>
                <c:pt idx="114">
                  <c:v>3112</c:v>
                </c:pt>
                <c:pt idx="115">
                  <c:v>1847</c:v>
                </c:pt>
                <c:pt idx="116">
                  <c:v>2094</c:v>
                </c:pt>
                <c:pt idx="117">
                  <c:v>2298</c:v>
                </c:pt>
                <c:pt idx="118">
                  <c:v>3459</c:v>
                </c:pt>
                <c:pt idx="119">
                  <c:v>3855</c:v>
                </c:pt>
                <c:pt idx="120">
                  <c:v>0</c:v>
                </c:pt>
                <c:pt idx="121">
                  <c:v>0</c:v>
                </c:pt>
                <c:pt idx="122">
                  <c:v>10985</c:v>
                </c:pt>
                <c:pt idx="123">
                  <c:v>3026</c:v>
                </c:pt>
                <c:pt idx="124">
                  <c:v>3862</c:v>
                </c:pt>
                <c:pt idx="125">
                  <c:v>3744</c:v>
                </c:pt>
                <c:pt idx="126">
                  <c:v>4082</c:v>
                </c:pt>
                <c:pt idx="127">
                  <c:v>5300</c:v>
                </c:pt>
                <c:pt idx="128">
                  <c:v>4133</c:v>
                </c:pt>
                <c:pt idx="129">
                  <c:v>2859</c:v>
                </c:pt>
                <c:pt idx="130">
                  <c:v>9584</c:v>
                </c:pt>
                <c:pt idx="131">
                  <c:v>3868</c:v>
                </c:pt>
                <c:pt idx="132">
                  <c:v>8431</c:v>
                </c:pt>
                <c:pt idx="133">
                  <c:v>7236</c:v>
                </c:pt>
                <c:pt idx="134">
                  <c:v>6391</c:v>
                </c:pt>
                <c:pt idx="135">
                  <c:v>5453</c:v>
                </c:pt>
                <c:pt idx="136">
                  <c:v>5656</c:v>
                </c:pt>
                <c:pt idx="137">
                  <c:v>4946</c:v>
                </c:pt>
                <c:pt idx="138">
                  <c:v>3936</c:v>
                </c:pt>
                <c:pt idx="139">
                  <c:v>6127</c:v>
                </c:pt>
                <c:pt idx="140">
                  <c:v>4428</c:v>
                </c:pt>
                <c:pt idx="141">
                  <c:v>4103</c:v>
                </c:pt>
                <c:pt idx="142">
                  <c:v>5870</c:v>
                </c:pt>
                <c:pt idx="143">
                  <c:v>4792</c:v>
                </c:pt>
                <c:pt idx="144">
                  <c:v>4826</c:v>
                </c:pt>
                <c:pt idx="145">
                  <c:v>4596</c:v>
                </c:pt>
                <c:pt idx="146">
                  <c:v>4110</c:v>
                </c:pt>
                <c:pt idx="147">
                  <c:v>5783</c:v>
                </c:pt>
                <c:pt idx="148">
                  <c:v>7615</c:v>
                </c:pt>
                <c:pt idx="149">
                  <c:v>7649</c:v>
                </c:pt>
                <c:pt idx="150">
                  <c:v>7113</c:v>
                </c:pt>
                <c:pt idx="151">
                  <c:v>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2-494E-A17A-2D9971AD5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15759496"/>
        <c:axId val="594738744"/>
      </c:barChart>
      <c:lineChart>
        <c:grouping val="standard"/>
        <c:varyColors val="0"/>
        <c:ser>
          <c:idx val="0"/>
          <c:order val="0"/>
          <c:tx>
            <c:strRef>
              <c:f>'graph instruction vs testin (3)'!$B$3</c:f>
              <c:strCache>
                <c:ptCount val="1"/>
                <c:pt idx="0">
                  <c:v>Lockdown: (Delhi)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(3)'!$B$4:$B$155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9</c:v>
                </c:pt>
                <c:pt idx="79">
                  <c:v>6</c:v>
                </c:pt>
                <c:pt idx="80">
                  <c:v>12</c:v>
                </c:pt>
                <c:pt idx="81">
                  <c:v>100</c:v>
                </c:pt>
                <c:pt idx="82">
                  <c:v>27</c:v>
                </c:pt>
                <c:pt idx="83">
                  <c:v>35</c:v>
                </c:pt>
                <c:pt idx="84">
                  <c:v>21</c:v>
                </c:pt>
                <c:pt idx="85">
                  <c:v>20</c:v>
                </c:pt>
                <c:pt idx="86">
                  <c:v>25</c:v>
                </c:pt>
                <c:pt idx="87">
                  <c:v>24</c:v>
                </c:pt>
                <c:pt idx="88">
                  <c:v>21</c:v>
                </c:pt>
                <c:pt idx="89">
                  <c:v>22</c:v>
                </c:pt>
                <c:pt idx="90">
                  <c:v>18</c:v>
                </c:pt>
                <c:pt idx="91">
                  <c:v>17</c:v>
                </c:pt>
                <c:pt idx="92">
                  <c:v>23</c:v>
                </c:pt>
                <c:pt idx="93">
                  <c:v>17</c:v>
                </c:pt>
                <c:pt idx="94">
                  <c:v>22</c:v>
                </c:pt>
                <c:pt idx="95">
                  <c:v>30</c:v>
                </c:pt>
                <c:pt idx="96">
                  <c:v>37</c:v>
                </c:pt>
                <c:pt idx="97">
                  <c:v>31</c:v>
                </c:pt>
                <c:pt idx="98">
                  <c:v>37</c:v>
                </c:pt>
                <c:pt idx="99">
                  <c:v>29</c:v>
                </c:pt>
                <c:pt idx="100">
                  <c:v>29</c:v>
                </c:pt>
                <c:pt idx="101">
                  <c:v>77</c:v>
                </c:pt>
                <c:pt idx="102">
                  <c:v>50</c:v>
                </c:pt>
                <c:pt idx="103">
                  <c:v>43</c:v>
                </c:pt>
                <c:pt idx="104">
                  <c:v>41</c:v>
                </c:pt>
                <c:pt idx="105">
                  <c:v>38</c:v>
                </c:pt>
                <c:pt idx="106">
                  <c:v>21</c:v>
                </c:pt>
                <c:pt idx="107">
                  <c:v>16</c:v>
                </c:pt>
                <c:pt idx="108">
                  <c:v>19</c:v>
                </c:pt>
                <c:pt idx="109">
                  <c:v>22</c:v>
                </c:pt>
                <c:pt idx="110">
                  <c:v>20</c:v>
                </c:pt>
                <c:pt idx="111">
                  <c:v>17</c:v>
                </c:pt>
                <c:pt idx="112">
                  <c:v>17</c:v>
                </c:pt>
                <c:pt idx="113">
                  <c:v>17</c:v>
                </c:pt>
                <c:pt idx="114">
                  <c:v>22</c:v>
                </c:pt>
                <c:pt idx="115">
                  <c:v>26</c:v>
                </c:pt>
                <c:pt idx="116">
                  <c:v>24</c:v>
                </c:pt>
                <c:pt idx="117">
                  <c:v>28</c:v>
                </c:pt>
                <c:pt idx="118">
                  <c:v>21</c:v>
                </c:pt>
                <c:pt idx="119">
                  <c:v>22</c:v>
                </c:pt>
                <c:pt idx="120">
                  <c:v>27</c:v>
                </c:pt>
                <c:pt idx="121">
                  <c:v>72</c:v>
                </c:pt>
                <c:pt idx="122">
                  <c:v>37</c:v>
                </c:pt>
                <c:pt idx="123">
                  <c:v>38</c:v>
                </c:pt>
                <c:pt idx="124">
                  <c:v>32</c:v>
                </c:pt>
                <c:pt idx="125">
                  <c:v>24</c:v>
                </c:pt>
                <c:pt idx="126">
                  <c:v>21</c:v>
                </c:pt>
                <c:pt idx="127">
                  <c:v>18</c:v>
                </c:pt>
                <c:pt idx="128">
                  <c:v>20</c:v>
                </c:pt>
                <c:pt idx="129">
                  <c:v>22</c:v>
                </c:pt>
                <c:pt idx="130">
                  <c:v>22</c:v>
                </c:pt>
                <c:pt idx="131">
                  <c:v>30</c:v>
                </c:pt>
                <c:pt idx="132">
                  <c:v>28</c:v>
                </c:pt>
                <c:pt idx="133">
                  <c:v>21</c:v>
                </c:pt>
                <c:pt idx="134">
                  <c:v>18</c:v>
                </c:pt>
                <c:pt idx="135">
                  <c:v>24</c:v>
                </c:pt>
                <c:pt idx="136">
                  <c:v>40</c:v>
                </c:pt>
                <c:pt idx="137">
                  <c:v>97</c:v>
                </c:pt>
                <c:pt idx="138">
                  <c:v>56</c:v>
                </c:pt>
                <c:pt idx="139">
                  <c:v>25</c:v>
                </c:pt>
                <c:pt idx="140">
                  <c:v>16</c:v>
                </c:pt>
                <c:pt idx="141">
                  <c:v>16</c:v>
                </c:pt>
                <c:pt idx="142">
                  <c:v>15</c:v>
                </c:pt>
                <c:pt idx="143">
                  <c:v>11</c:v>
                </c:pt>
                <c:pt idx="144">
                  <c:v>11</c:v>
                </c:pt>
                <c:pt idx="145">
                  <c:v>14</c:v>
                </c:pt>
                <c:pt idx="146">
                  <c:v>13</c:v>
                </c:pt>
                <c:pt idx="147">
                  <c:v>14</c:v>
                </c:pt>
                <c:pt idx="148">
                  <c:v>16</c:v>
                </c:pt>
                <c:pt idx="149">
                  <c:v>15</c:v>
                </c:pt>
                <c:pt idx="150">
                  <c:v>35</c:v>
                </c:pt>
                <c:pt idx="151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C2-494E-A17A-2D9971AD5DA0}"/>
            </c:ext>
          </c:extLst>
        </c:ser>
        <c:ser>
          <c:idx val="1"/>
          <c:order val="1"/>
          <c:tx>
            <c:strRef>
              <c:f>'graph instruction vs testin (3)'!$C$3</c:f>
              <c:strCache>
                <c:ptCount val="1"/>
                <c:pt idx="0">
                  <c:v>Quarantine: (Delhi)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(3)'!$C$4:$C$155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3</c:v>
                </c:pt>
                <c:pt idx="63">
                  <c:v>3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4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7</c:v>
                </c:pt>
                <c:pt idx="72">
                  <c:v>6</c:v>
                </c:pt>
                <c:pt idx="73">
                  <c:v>8</c:v>
                </c:pt>
                <c:pt idx="74">
                  <c:v>8</c:v>
                </c:pt>
                <c:pt idx="75">
                  <c:v>11</c:v>
                </c:pt>
                <c:pt idx="76">
                  <c:v>20</c:v>
                </c:pt>
                <c:pt idx="77">
                  <c:v>22</c:v>
                </c:pt>
                <c:pt idx="78">
                  <c:v>27</c:v>
                </c:pt>
                <c:pt idx="79">
                  <c:v>30</c:v>
                </c:pt>
                <c:pt idx="80">
                  <c:v>40</c:v>
                </c:pt>
                <c:pt idx="81">
                  <c:v>34</c:v>
                </c:pt>
                <c:pt idx="82">
                  <c:v>32</c:v>
                </c:pt>
                <c:pt idx="83">
                  <c:v>30</c:v>
                </c:pt>
                <c:pt idx="84">
                  <c:v>23</c:v>
                </c:pt>
                <c:pt idx="85">
                  <c:v>26</c:v>
                </c:pt>
                <c:pt idx="86">
                  <c:v>19</c:v>
                </c:pt>
                <c:pt idx="87">
                  <c:v>19</c:v>
                </c:pt>
                <c:pt idx="88">
                  <c:v>21</c:v>
                </c:pt>
                <c:pt idx="89">
                  <c:v>14</c:v>
                </c:pt>
                <c:pt idx="90">
                  <c:v>14</c:v>
                </c:pt>
                <c:pt idx="91">
                  <c:v>12</c:v>
                </c:pt>
                <c:pt idx="92">
                  <c:v>12</c:v>
                </c:pt>
                <c:pt idx="93">
                  <c:v>9</c:v>
                </c:pt>
                <c:pt idx="94">
                  <c:v>12</c:v>
                </c:pt>
                <c:pt idx="95">
                  <c:v>9</c:v>
                </c:pt>
                <c:pt idx="96">
                  <c:v>8</c:v>
                </c:pt>
                <c:pt idx="97">
                  <c:v>8</c:v>
                </c:pt>
                <c:pt idx="98">
                  <c:v>9</c:v>
                </c:pt>
                <c:pt idx="99">
                  <c:v>7</c:v>
                </c:pt>
                <c:pt idx="100">
                  <c:v>9</c:v>
                </c:pt>
                <c:pt idx="101">
                  <c:v>9</c:v>
                </c:pt>
                <c:pt idx="102">
                  <c:v>7</c:v>
                </c:pt>
                <c:pt idx="103">
                  <c:v>6</c:v>
                </c:pt>
                <c:pt idx="104">
                  <c:v>7</c:v>
                </c:pt>
                <c:pt idx="105">
                  <c:v>7</c:v>
                </c:pt>
                <c:pt idx="106">
                  <c:v>8</c:v>
                </c:pt>
                <c:pt idx="107">
                  <c:v>7</c:v>
                </c:pt>
                <c:pt idx="108">
                  <c:v>6</c:v>
                </c:pt>
                <c:pt idx="109">
                  <c:v>8</c:v>
                </c:pt>
                <c:pt idx="110">
                  <c:v>6</c:v>
                </c:pt>
                <c:pt idx="111">
                  <c:v>6</c:v>
                </c:pt>
                <c:pt idx="112">
                  <c:v>5</c:v>
                </c:pt>
                <c:pt idx="113">
                  <c:v>6</c:v>
                </c:pt>
                <c:pt idx="114">
                  <c:v>6</c:v>
                </c:pt>
                <c:pt idx="115">
                  <c:v>6</c:v>
                </c:pt>
                <c:pt idx="116">
                  <c:v>5</c:v>
                </c:pt>
                <c:pt idx="117">
                  <c:v>6</c:v>
                </c:pt>
                <c:pt idx="118">
                  <c:v>5</c:v>
                </c:pt>
                <c:pt idx="119">
                  <c:v>4</c:v>
                </c:pt>
                <c:pt idx="120">
                  <c:v>5</c:v>
                </c:pt>
                <c:pt idx="121">
                  <c:v>4</c:v>
                </c:pt>
                <c:pt idx="122">
                  <c:v>5</c:v>
                </c:pt>
                <c:pt idx="123">
                  <c:v>3</c:v>
                </c:pt>
                <c:pt idx="124">
                  <c:v>4</c:v>
                </c:pt>
                <c:pt idx="125">
                  <c:v>5</c:v>
                </c:pt>
                <c:pt idx="126">
                  <c:v>5</c:v>
                </c:pt>
                <c:pt idx="127">
                  <c:v>3</c:v>
                </c:pt>
                <c:pt idx="128">
                  <c:v>5</c:v>
                </c:pt>
                <c:pt idx="129">
                  <c:v>5</c:v>
                </c:pt>
                <c:pt idx="130">
                  <c:v>5</c:v>
                </c:pt>
                <c:pt idx="131">
                  <c:v>4</c:v>
                </c:pt>
                <c:pt idx="132">
                  <c:v>5</c:v>
                </c:pt>
                <c:pt idx="133">
                  <c:v>5</c:v>
                </c:pt>
                <c:pt idx="134">
                  <c:v>5</c:v>
                </c:pt>
                <c:pt idx="135">
                  <c:v>6</c:v>
                </c:pt>
                <c:pt idx="136">
                  <c:v>5</c:v>
                </c:pt>
                <c:pt idx="137">
                  <c:v>4</c:v>
                </c:pt>
                <c:pt idx="138">
                  <c:v>6</c:v>
                </c:pt>
                <c:pt idx="139">
                  <c:v>5</c:v>
                </c:pt>
                <c:pt idx="140">
                  <c:v>4</c:v>
                </c:pt>
                <c:pt idx="141">
                  <c:v>5</c:v>
                </c:pt>
                <c:pt idx="142">
                  <c:v>6</c:v>
                </c:pt>
                <c:pt idx="143">
                  <c:v>9</c:v>
                </c:pt>
                <c:pt idx="144">
                  <c:v>11</c:v>
                </c:pt>
                <c:pt idx="145">
                  <c:v>9</c:v>
                </c:pt>
                <c:pt idx="146">
                  <c:v>8</c:v>
                </c:pt>
                <c:pt idx="147">
                  <c:v>7</c:v>
                </c:pt>
                <c:pt idx="148">
                  <c:v>6</c:v>
                </c:pt>
                <c:pt idx="149">
                  <c:v>6</c:v>
                </c:pt>
                <c:pt idx="150">
                  <c:v>6</c:v>
                </c:pt>
                <c:pt idx="1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C2-494E-A17A-2D9971AD5DA0}"/>
            </c:ext>
          </c:extLst>
        </c:ser>
        <c:ser>
          <c:idx val="2"/>
          <c:order val="2"/>
          <c:tx>
            <c:strRef>
              <c:f>'graph instruction vs testin (3)'!$D$3</c:f>
              <c:strCache>
                <c:ptCount val="1"/>
                <c:pt idx="0">
                  <c:v>curfew: (Delhi)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(3)'!$D$4:$D$155</c:f>
              <c:numCache>
                <c:formatCode>General</c:formatCode>
                <c:ptCount val="1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9</c:v>
                </c:pt>
                <c:pt idx="56">
                  <c:v>6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22</c:v>
                </c:pt>
                <c:pt idx="79">
                  <c:v>19</c:v>
                </c:pt>
                <c:pt idx="80">
                  <c:v>32</c:v>
                </c:pt>
                <c:pt idx="81">
                  <c:v>54</c:v>
                </c:pt>
                <c:pt idx="82">
                  <c:v>61</c:v>
                </c:pt>
                <c:pt idx="83">
                  <c:v>42</c:v>
                </c:pt>
                <c:pt idx="84">
                  <c:v>13</c:v>
                </c:pt>
                <c:pt idx="85">
                  <c:v>14</c:v>
                </c:pt>
                <c:pt idx="86">
                  <c:v>12</c:v>
                </c:pt>
                <c:pt idx="87">
                  <c:v>9</c:v>
                </c:pt>
                <c:pt idx="88">
                  <c:v>11</c:v>
                </c:pt>
                <c:pt idx="89">
                  <c:v>11</c:v>
                </c:pt>
                <c:pt idx="90">
                  <c:v>9</c:v>
                </c:pt>
                <c:pt idx="91">
                  <c:v>8</c:v>
                </c:pt>
                <c:pt idx="92">
                  <c:v>5</c:v>
                </c:pt>
                <c:pt idx="93">
                  <c:v>5</c:v>
                </c:pt>
                <c:pt idx="94">
                  <c:v>3</c:v>
                </c:pt>
                <c:pt idx="95">
                  <c:v>3</c:v>
                </c:pt>
                <c:pt idx="96">
                  <c:v>4</c:v>
                </c:pt>
                <c:pt idx="97">
                  <c:v>4</c:v>
                </c:pt>
                <c:pt idx="98">
                  <c:v>7</c:v>
                </c:pt>
                <c:pt idx="99">
                  <c:v>4</c:v>
                </c:pt>
                <c:pt idx="100">
                  <c:v>5</c:v>
                </c:pt>
                <c:pt idx="101">
                  <c:v>4</c:v>
                </c:pt>
                <c:pt idx="102">
                  <c:v>6</c:v>
                </c:pt>
                <c:pt idx="103">
                  <c:v>5</c:v>
                </c:pt>
                <c:pt idx="104">
                  <c:v>7</c:v>
                </c:pt>
                <c:pt idx="105">
                  <c:v>7</c:v>
                </c:pt>
                <c:pt idx="106">
                  <c:v>5</c:v>
                </c:pt>
                <c:pt idx="107">
                  <c:v>4</c:v>
                </c:pt>
                <c:pt idx="108">
                  <c:v>4</c:v>
                </c:pt>
                <c:pt idx="109">
                  <c:v>3</c:v>
                </c:pt>
                <c:pt idx="110">
                  <c:v>4</c:v>
                </c:pt>
                <c:pt idx="111">
                  <c:v>3</c:v>
                </c:pt>
                <c:pt idx="112">
                  <c:v>4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5</c:v>
                </c:pt>
                <c:pt idx="117">
                  <c:v>5</c:v>
                </c:pt>
                <c:pt idx="118">
                  <c:v>3</c:v>
                </c:pt>
                <c:pt idx="119">
                  <c:v>5</c:v>
                </c:pt>
                <c:pt idx="120">
                  <c:v>3</c:v>
                </c:pt>
                <c:pt idx="121">
                  <c:v>4</c:v>
                </c:pt>
                <c:pt idx="122">
                  <c:v>5</c:v>
                </c:pt>
                <c:pt idx="123">
                  <c:v>3</c:v>
                </c:pt>
                <c:pt idx="124">
                  <c:v>4</c:v>
                </c:pt>
                <c:pt idx="125">
                  <c:v>3</c:v>
                </c:pt>
                <c:pt idx="126">
                  <c:v>3</c:v>
                </c:pt>
                <c:pt idx="127">
                  <c:v>2</c:v>
                </c:pt>
                <c:pt idx="128">
                  <c:v>2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3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1</c:v>
                </c:pt>
                <c:pt idx="1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C2-494E-A17A-2D9971AD5D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736776"/>
        <c:axId val="594737760"/>
      </c:lineChart>
      <c:dateAx>
        <c:axId val="59473677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737760"/>
        <c:crosses val="autoZero"/>
        <c:auto val="1"/>
        <c:lblOffset val="100"/>
        <c:baseTimeUnit val="days"/>
      </c:dateAx>
      <c:valAx>
        <c:axId val="59473776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4736776"/>
        <c:crosses val="autoZero"/>
        <c:crossBetween val="between"/>
      </c:valAx>
      <c:valAx>
        <c:axId val="59473874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759496"/>
        <c:crosses val="max"/>
        <c:crossBetween val="between"/>
      </c:valAx>
      <c:dateAx>
        <c:axId val="415759496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9473874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(38)'!$P$8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(38)'!$P$9:$P$23</c:f>
              <c:numCache>
                <c:formatCode>General</c:formatCode>
                <c:ptCount val="15"/>
                <c:pt idx="0">
                  <c:v>0.57233562726394338</c:v>
                </c:pt>
                <c:pt idx="1">
                  <c:v>0.57367972360713171</c:v>
                </c:pt>
                <c:pt idx="2">
                  <c:v>0.57779846477329355</c:v>
                </c:pt>
                <c:pt idx="3">
                  <c:v>0.60252531237914897</c:v>
                </c:pt>
                <c:pt idx="4">
                  <c:v>0.64614745197282264</c:v>
                </c:pt>
                <c:pt idx="5">
                  <c:v>0.65434926148304218</c:v>
                </c:pt>
                <c:pt idx="6">
                  <c:v>0.67615012809695407</c:v>
                </c:pt>
                <c:pt idx="7">
                  <c:v>0.69424196821336093</c:v>
                </c:pt>
                <c:pt idx="8">
                  <c:v>0.70456851296739487</c:v>
                </c:pt>
                <c:pt idx="9">
                  <c:v>0.68322948851929233</c:v>
                </c:pt>
                <c:pt idx="10">
                  <c:v>0.7021404563455077</c:v>
                </c:pt>
                <c:pt idx="11">
                  <c:v>0.72400808782045301</c:v>
                </c:pt>
                <c:pt idx="12">
                  <c:v>0.75443774045551704</c:v>
                </c:pt>
                <c:pt idx="13">
                  <c:v>0.76638106020473529</c:v>
                </c:pt>
                <c:pt idx="14">
                  <c:v>0.78364061214970382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92-4B67-B6ED-8E81EE7B1EB7}"/>
            </c:ext>
          </c:extLst>
        </c:ser>
        <c:ser>
          <c:idx val="1"/>
          <c:order val="1"/>
          <c:tx>
            <c:strRef>
              <c:f>'multiTimeline (38)'!$Q$8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(38)'!$Q$9:$Q$23</c:f>
              <c:numCache>
                <c:formatCode>General</c:formatCode>
                <c:ptCount val="15"/>
                <c:pt idx="0">
                  <c:v>6.2083262978909239E-2</c:v>
                </c:pt>
                <c:pt idx="1">
                  <c:v>7.1925865197221814E-2</c:v>
                </c:pt>
                <c:pt idx="2">
                  <c:v>7.7567481298790819E-2</c:v>
                </c:pt>
                <c:pt idx="3">
                  <c:v>7.9398049411348162E-2</c:v>
                </c:pt>
                <c:pt idx="4">
                  <c:v>7.4409536852394653E-2</c:v>
                </c:pt>
                <c:pt idx="5">
                  <c:v>7.7927740494131564E-2</c:v>
                </c:pt>
                <c:pt idx="6">
                  <c:v>8.9927767736654132E-2</c:v>
                </c:pt>
                <c:pt idx="7">
                  <c:v>8.591420325656908E-2</c:v>
                </c:pt>
                <c:pt idx="8">
                  <c:v>8.7446786680905539E-2</c:v>
                </c:pt>
                <c:pt idx="9">
                  <c:v>9.6492722937386546E-2</c:v>
                </c:pt>
                <c:pt idx="10">
                  <c:v>0.10833374498135839</c:v>
                </c:pt>
                <c:pt idx="11">
                  <c:v>0.12324586661797407</c:v>
                </c:pt>
                <c:pt idx="12">
                  <c:v>0.13441538287120389</c:v>
                </c:pt>
                <c:pt idx="13">
                  <c:v>0.13940213520601255</c:v>
                </c:pt>
                <c:pt idx="14">
                  <c:v>5.9586594375891533E-2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92-4B67-B6ED-8E81EE7B1EB7}"/>
            </c:ext>
          </c:extLst>
        </c:ser>
        <c:ser>
          <c:idx val="2"/>
          <c:order val="2"/>
          <c:tx>
            <c:strRef>
              <c:f>'multiTimeline (38)'!$R$8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(38)'!$R$9:$R$23</c:f>
              <c:numCache>
                <c:formatCode>General</c:formatCode>
                <c:ptCount val="15"/>
                <c:pt idx="0">
                  <c:v>3.7370096475759645E-3</c:v>
                </c:pt>
                <c:pt idx="1">
                  <c:v>6.9626475182148493E-3</c:v>
                </c:pt>
                <c:pt idx="2">
                  <c:v>1.0750617025706784E-2</c:v>
                </c:pt>
                <c:pt idx="3">
                  <c:v>1.2268410424141729E-2</c:v>
                </c:pt>
                <c:pt idx="4">
                  <c:v>1.4511735377811998E-2</c:v>
                </c:pt>
                <c:pt idx="5">
                  <c:v>1.4761810055317896E-2</c:v>
                </c:pt>
                <c:pt idx="6">
                  <c:v>1.7611162956942004E-2</c:v>
                </c:pt>
                <c:pt idx="7">
                  <c:v>1.4104633072987755E-2</c:v>
                </c:pt>
                <c:pt idx="8">
                  <c:v>1.6272866187717637E-2</c:v>
                </c:pt>
                <c:pt idx="9">
                  <c:v>2.8076427452315637E-2</c:v>
                </c:pt>
                <c:pt idx="10">
                  <c:v>4.2301181937516995E-2</c:v>
                </c:pt>
                <c:pt idx="11">
                  <c:v>8.6244853393981635E-3</c:v>
                </c:pt>
                <c:pt idx="12">
                  <c:v>8.6293400209048569E-3</c:v>
                </c:pt>
                <c:pt idx="13">
                  <c:v>1.7752193534571092E-2</c:v>
                </c:pt>
                <c:pt idx="14">
                  <c:v>1.3611810793778446E-2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92-4B67-B6ED-8E81EE7B1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7462192"/>
        <c:axId val="612046624"/>
      </c:lineChart>
      <c:catAx>
        <c:axId val="59746219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12046624"/>
        <c:crosses val="autoZero"/>
        <c:auto val="1"/>
        <c:lblAlgn val="ctr"/>
        <c:lblOffset val="100"/>
        <c:noMultiLvlLbl val="0"/>
      </c:catAx>
      <c:valAx>
        <c:axId val="612046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7462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(38)'!$W$8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(38)'!$W$9:$W$23</c:f>
              <c:numCache>
                <c:formatCode>General</c:formatCode>
                <c:ptCount val="15"/>
                <c:pt idx="0">
                  <c:v>0.63720818861196982</c:v>
                </c:pt>
                <c:pt idx="1">
                  <c:v>0.64980165242810406</c:v>
                </c:pt>
                <c:pt idx="2">
                  <c:v>0.65367571027810834</c:v>
                </c:pt>
                <c:pt idx="3">
                  <c:v>0.65324254899848944</c:v>
                </c:pt>
                <c:pt idx="4">
                  <c:v>0.69908686924328978</c:v>
                </c:pt>
                <c:pt idx="5">
                  <c:v>0.69150018424628612</c:v>
                </c:pt>
                <c:pt idx="6">
                  <c:v>0.67738675042612351</c:v>
                </c:pt>
                <c:pt idx="7">
                  <c:v>0.66551970764617674</c:v>
                </c:pt>
                <c:pt idx="8">
                  <c:v>0.66222651023737422</c:v>
                </c:pt>
                <c:pt idx="9">
                  <c:v>0.65880414241518626</c:v>
                </c:pt>
                <c:pt idx="10">
                  <c:v>0.66660028529555537</c:v>
                </c:pt>
                <c:pt idx="11">
                  <c:v>0.68615622179794922</c:v>
                </c:pt>
                <c:pt idx="12">
                  <c:v>0.71208064582016051</c:v>
                </c:pt>
                <c:pt idx="13">
                  <c:v>0.73525283967674393</c:v>
                </c:pt>
                <c:pt idx="14">
                  <c:v>0.76307370776958783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1-4C25-9D7C-DE532A101797}"/>
            </c:ext>
          </c:extLst>
        </c:ser>
        <c:ser>
          <c:idx val="1"/>
          <c:order val="1"/>
          <c:tx>
            <c:strRef>
              <c:f>'multiTimeline (38)'!$X$8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(38)'!$X$9:$X$23</c:f>
              <c:numCache>
                <c:formatCode>General</c:formatCode>
                <c:ptCount val="15"/>
                <c:pt idx="0">
                  <c:v>6.0483652249109128E-2</c:v>
                </c:pt>
                <c:pt idx="1">
                  <c:v>6.2740759793216402E-2</c:v>
                </c:pt>
                <c:pt idx="2">
                  <c:v>6.4336400584641365E-2</c:v>
                </c:pt>
                <c:pt idx="3">
                  <c:v>7.8076084014661457E-2</c:v>
                </c:pt>
                <c:pt idx="4">
                  <c:v>8.5238956998837434E-2</c:v>
                </c:pt>
                <c:pt idx="5">
                  <c:v>8.1764449277174966E-2</c:v>
                </c:pt>
                <c:pt idx="6">
                  <c:v>8.6353055805770476E-2</c:v>
                </c:pt>
                <c:pt idx="7">
                  <c:v>9.5928861932644299E-2</c:v>
                </c:pt>
                <c:pt idx="8">
                  <c:v>0.10019844310118523</c:v>
                </c:pt>
                <c:pt idx="9">
                  <c:v>0.10640751652143252</c:v>
                </c:pt>
                <c:pt idx="10">
                  <c:v>0.11913267864766022</c:v>
                </c:pt>
                <c:pt idx="11">
                  <c:v>0.12880509832773979</c:v>
                </c:pt>
                <c:pt idx="12">
                  <c:v>0.15544015537965183</c:v>
                </c:pt>
                <c:pt idx="13">
                  <c:v>0.17104218434419635</c:v>
                </c:pt>
                <c:pt idx="14">
                  <c:v>0.19357198746604279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01-4C25-9D7C-DE532A101797}"/>
            </c:ext>
          </c:extLst>
        </c:ser>
        <c:ser>
          <c:idx val="2"/>
          <c:order val="2"/>
          <c:tx>
            <c:strRef>
              <c:f>'multiTimeline (38)'!$Y$8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(38)'!$Y$9:$Y$23</c:f>
              <c:numCache>
                <c:formatCode>General</c:formatCode>
                <c:ptCount val="15"/>
                <c:pt idx="0">
                  <c:v>1.4620437531354625E-2</c:v>
                </c:pt>
                <c:pt idx="1">
                  <c:v>1.2828667132585283E-2</c:v>
                </c:pt>
                <c:pt idx="2">
                  <c:v>3.4716083516306072E-3</c:v>
                </c:pt>
                <c:pt idx="3">
                  <c:v>-2.3626257743382829E-3</c:v>
                </c:pt>
                <c:pt idx="4">
                  <c:v>-1.1578350405780206E-2</c:v>
                </c:pt>
                <c:pt idx="5">
                  <c:v>-9.7345708270619516E-3</c:v>
                </c:pt>
                <c:pt idx="6">
                  <c:v>-7.4914636610448051E-4</c:v>
                </c:pt>
                <c:pt idx="7">
                  <c:v>-3.0943328092499292E-3</c:v>
                </c:pt>
                <c:pt idx="8">
                  <c:v>-1.0280097189040355E-2</c:v>
                </c:pt>
                <c:pt idx="9">
                  <c:v>7.8582675529593176E-3</c:v>
                </c:pt>
                <c:pt idx="10">
                  <c:v>3.6413744670043123E-2</c:v>
                </c:pt>
                <c:pt idx="11">
                  <c:v>-5.8601974573688287E-3</c:v>
                </c:pt>
                <c:pt idx="12">
                  <c:v>1.1183275062045202E-2</c:v>
                </c:pt>
                <c:pt idx="13">
                  <c:v>1.8295474905361615E-2</c:v>
                </c:pt>
                <c:pt idx="14">
                  <c:v>1.9198700424256872E-2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01-4C25-9D7C-DE532A101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266376"/>
        <c:axId val="636279496"/>
      </c:lineChart>
      <c:catAx>
        <c:axId val="636266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79496"/>
        <c:crosses val="autoZero"/>
        <c:auto val="1"/>
        <c:lblAlgn val="ctr"/>
        <c:lblOffset val="100"/>
        <c:noMultiLvlLbl val="0"/>
      </c:catAx>
      <c:valAx>
        <c:axId val="636279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66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5"/>
          <c:tx>
            <c:strRef>
              <c:f>'npi vs testing (2)'!$G$3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CC"/>
            </a:solidFill>
            <a:ln>
              <a:noFill/>
            </a:ln>
            <a:effectLst/>
          </c:spPr>
          <c:invertIfNegative val="0"/>
          <c:cat>
            <c:numRef>
              <c:f>'npi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 (2)'!$G$4:$G$155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2621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6420</c:v>
                </c:pt>
                <c:pt idx="98">
                  <c:v>0</c:v>
                </c:pt>
                <c:pt idx="99">
                  <c:v>927</c:v>
                </c:pt>
                <c:pt idx="100">
                  <c:v>1093</c:v>
                </c:pt>
                <c:pt idx="101">
                  <c:v>648</c:v>
                </c:pt>
                <c:pt idx="102">
                  <c:v>2327</c:v>
                </c:pt>
                <c:pt idx="103">
                  <c:v>996</c:v>
                </c:pt>
                <c:pt idx="104">
                  <c:v>1250</c:v>
                </c:pt>
                <c:pt idx="105">
                  <c:v>323</c:v>
                </c:pt>
                <c:pt idx="106">
                  <c:v>2179</c:v>
                </c:pt>
                <c:pt idx="107">
                  <c:v>2625</c:v>
                </c:pt>
                <c:pt idx="108">
                  <c:v>874</c:v>
                </c:pt>
                <c:pt idx="109">
                  <c:v>2104</c:v>
                </c:pt>
                <c:pt idx="110">
                  <c:v>1513</c:v>
                </c:pt>
                <c:pt idx="111">
                  <c:v>727</c:v>
                </c:pt>
                <c:pt idx="112">
                  <c:v>1682</c:v>
                </c:pt>
                <c:pt idx="113">
                  <c:v>2251</c:v>
                </c:pt>
                <c:pt idx="114">
                  <c:v>3112</c:v>
                </c:pt>
                <c:pt idx="115">
                  <c:v>1847</c:v>
                </c:pt>
                <c:pt idx="116">
                  <c:v>2094</c:v>
                </c:pt>
                <c:pt idx="117">
                  <c:v>2298</c:v>
                </c:pt>
                <c:pt idx="118">
                  <c:v>3459</c:v>
                </c:pt>
                <c:pt idx="119">
                  <c:v>3855</c:v>
                </c:pt>
                <c:pt idx="120">
                  <c:v>0</c:v>
                </c:pt>
                <c:pt idx="121">
                  <c:v>0</c:v>
                </c:pt>
                <c:pt idx="122">
                  <c:v>10985</c:v>
                </c:pt>
                <c:pt idx="123">
                  <c:v>3026</c:v>
                </c:pt>
                <c:pt idx="124">
                  <c:v>3862</c:v>
                </c:pt>
                <c:pt idx="125">
                  <c:v>3744</c:v>
                </c:pt>
                <c:pt idx="126">
                  <c:v>4082</c:v>
                </c:pt>
                <c:pt idx="127">
                  <c:v>5300</c:v>
                </c:pt>
                <c:pt idx="128">
                  <c:v>4133</c:v>
                </c:pt>
                <c:pt idx="129">
                  <c:v>2859</c:v>
                </c:pt>
                <c:pt idx="130">
                  <c:v>9584</c:v>
                </c:pt>
                <c:pt idx="131">
                  <c:v>3868</c:v>
                </c:pt>
                <c:pt idx="132">
                  <c:v>8431</c:v>
                </c:pt>
                <c:pt idx="133">
                  <c:v>7236</c:v>
                </c:pt>
                <c:pt idx="134">
                  <c:v>6391</c:v>
                </c:pt>
                <c:pt idx="135">
                  <c:v>5453</c:v>
                </c:pt>
                <c:pt idx="136">
                  <c:v>5656</c:v>
                </c:pt>
                <c:pt idx="137">
                  <c:v>4946</c:v>
                </c:pt>
                <c:pt idx="138">
                  <c:v>3936</c:v>
                </c:pt>
                <c:pt idx="139">
                  <c:v>6127</c:v>
                </c:pt>
                <c:pt idx="140">
                  <c:v>4428</c:v>
                </c:pt>
                <c:pt idx="141">
                  <c:v>4103</c:v>
                </c:pt>
                <c:pt idx="142">
                  <c:v>5870</c:v>
                </c:pt>
                <c:pt idx="143">
                  <c:v>4792</c:v>
                </c:pt>
                <c:pt idx="144">
                  <c:v>4826</c:v>
                </c:pt>
                <c:pt idx="145">
                  <c:v>4596</c:v>
                </c:pt>
                <c:pt idx="146">
                  <c:v>4110</c:v>
                </c:pt>
                <c:pt idx="147">
                  <c:v>5783</c:v>
                </c:pt>
                <c:pt idx="148">
                  <c:v>7615</c:v>
                </c:pt>
                <c:pt idx="149">
                  <c:v>7649</c:v>
                </c:pt>
                <c:pt idx="150">
                  <c:v>7113</c:v>
                </c:pt>
                <c:pt idx="151">
                  <c:v>6045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26-428B-A335-8D373E97E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23386112"/>
        <c:axId val="123384576"/>
      </c:barChart>
      <c:lineChart>
        <c:grouping val="standard"/>
        <c:varyColors val="0"/>
        <c:ser>
          <c:idx val="0"/>
          <c:order val="0"/>
          <c:tx>
            <c:strRef>
              <c:f>'npi vs testing (2)'!$B$3</c:f>
              <c:strCache>
                <c:ptCount val="1"/>
                <c:pt idx="0">
                  <c:v>mask: (Delhi)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'npi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 (2)'!$B$4:$B$155</c:f>
              <c:numCache>
                <c:formatCode>General</c:formatCode>
                <c:ptCount val="152"/>
                <c:pt idx="0">
                  <c:v>3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5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4</c:v>
                </c:pt>
                <c:pt idx="11">
                  <c:v>6</c:v>
                </c:pt>
                <c:pt idx="12">
                  <c:v>2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  <c:pt idx="16">
                  <c:v>3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3</c:v>
                </c:pt>
                <c:pt idx="24">
                  <c:v>4</c:v>
                </c:pt>
                <c:pt idx="25">
                  <c:v>5</c:v>
                </c:pt>
                <c:pt idx="26">
                  <c:v>4</c:v>
                </c:pt>
                <c:pt idx="27">
                  <c:v>7</c:v>
                </c:pt>
                <c:pt idx="28">
                  <c:v>7</c:v>
                </c:pt>
                <c:pt idx="29">
                  <c:v>9</c:v>
                </c:pt>
                <c:pt idx="30">
                  <c:v>10</c:v>
                </c:pt>
                <c:pt idx="31">
                  <c:v>9</c:v>
                </c:pt>
                <c:pt idx="32">
                  <c:v>9</c:v>
                </c:pt>
                <c:pt idx="33">
                  <c:v>7</c:v>
                </c:pt>
                <c:pt idx="34">
                  <c:v>10</c:v>
                </c:pt>
                <c:pt idx="35">
                  <c:v>7</c:v>
                </c:pt>
                <c:pt idx="36">
                  <c:v>7</c:v>
                </c:pt>
                <c:pt idx="37">
                  <c:v>7</c:v>
                </c:pt>
                <c:pt idx="38">
                  <c:v>7</c:v>
                </c:pt>
                <c:pt idx="39">
                  <c:v>8</c:v>
                </c:pt>
                <c:pt idx="40">
                  <c:v>9</c:v>
                </c:pt>
                <c:pt idx="41">
                  <c:v>8</c:v>
                </c:pt>
                <c:pt idx="42">
                  <c:v>12</c:v>
                </c:pt>
                <c:pt idx="43">
                  <c:v>10</c:v>
                </c:pt>
                <c:pt idx="44">
                  <c:v>9</c:v>
                </c:pt>
                <c:pt idx="45">
                  <c:v>14</c:v>
                </c:pt>
                <c:pt idx="46">
                  <c:v>10</c:v>
                </c:pt>
                <c:pt idx="47">
                  <c:v>12</c:v>
                </c:pt>
                <c:pt idx="48">
                  <c:v>10</c:v>
                </c:pt>
                <c:pt idx="49">
                  <c:v>9</c:v>
                </c:pt>
                <c:pt idx="50">
                  <c:v>8</c:v>
                </c:pt>
                <c:pt idx="51">
                  <c:v>9</c:v>
                </c:pt>
                <c:pt idx="52">
                  <c:v>6</c:v>
                </c:pt>
                <c:pt idx="53">
                  <c:v>8</c:v>
                </c:pt>
                <c:pt idx="54">
                  <c:v>10</c:v>
                </c:pt>
                <c:pt idx="55">
                  <c:v>8</c:v>
                </c:pt>
                <c:pt idx="56">
                  <c:v>9</c:v>
                </c:pt>
                <c:pt idx="57">
                  <c:v>7</c:v>
                </c:pt>
                <c:pt idx="58">
                  <c:v>9</c:v>
                </c:pt>
                <c:pt idx="59">
                  <c:v>10</c:v>
                </c:pt>
                <c:pt idx="60">
                  <c:v>10</c:v>
                </c:pt>
                <c:pt idx="61">
                  <c:v>17</c:v>
                </c:pt>
                <c:pt idx="62">
                  <c:v>52</c:v>
                </c:pt>
                <c:pt idx="63">
                  <c:v>100</c:v>
                </c:pt>
                <c:pt idx="64">
                  <c:v>89</c:v>
                </c:pt>
                <c:pt idx="65">
                  <c:v>53</c:v>
                </c:pt>
                <c:pt idx="66">
                  <c:v>36</c:v>
                </c:pt>
                <c:pt idx="67">
                  <c:v>23</c:v>
                </c:pt>
                <c:pt idx="68">
                  <c:v>20</c:v>
                </c:pt>
                <c:pt idx="69">
                  <c:v>13</c:v>
                </c:pt>
                <c:pt idx="70">
                  <c:v>18</c:v>
                </c:pt>
                <c:pt idx="71">
                  <c:v>21</c:v>
                </c:pt>
                <c:pt idx="72">
                  <c:v>30</c:v>
                </c:pt>
                <c:pt idx="73">
                  <c:v>34</c:v>
                </c:pt>
                <c:pt idx="74">
                  <c:v>28</c:v>
                </c:pt>
                <c:pt idx="75">
                  <c:v>27</c:v>
                </c:pt>
                <c:pt idx="76">
                  <c:v>30</c:v>
                </c:pt>
                <c:pt idx="77">
                  <c:v>33</c:v>
                </c:pt>
                <c:pt idx="78">
                  <c:v>36</c:v>
                </c:pt>
                <c:pt idx="79">
                  <c:v>37</c:v>
                </c:pt>
                <c:pt idx="80">
                  <c:v>41</c:v>
                </c:pt>
                <c:pt idx="81">
                  <c:v>21</c:v>
                </c:pt>
                <c:pt idx="82">
                  <c:v>27</c:v>
                </c:pt>
                <c:pt idx="83">
                  <c:v>19</c:v>
                </c:pt>
                <c:pt idx="84">
                  <c:v>14</c:v>
                </c:pt>
                <c:pt idx="85">
                  <c:v>18</c:v>
                </c:pt>
                <c:pt idx="86">
                  <c:v>14</c:v>
                </c:pt>
                <c:pt idx="87">
                  <c:v>15</c:v>
                </c:pt>
                <c:pt idx="88">
                  <c:v>13</c:v>
                </c:pt>
                <c:pt idx="89">
                  <c:v>12</c:v>
                </c:pt>
                <c:pt idx="90">
                  <c:v>15</c:v>
                </c:pt>
                <c:pt idx="91">
                  <c:v>12</c:v>
                </c:pt>
                <c:pt idx="92">
                  <c:v>13</c:v>
                </c:pt>
                <c:pt idx="93">
                  <c:v>16</c:v>
                </c:pt>
                <c:pt idx="94">
                  <c:v>24</c:v>
                </c:pt>
                <c:pt idx="95">
                  <c:v>15</c:v>
                </c:pt>
                <c:pt idx="96">
                  <c:v>18</c:v>
                </c:pt>
                <c:pt idx="97">
                  <c:v>16</c:v>
                </c:pt>
                <c:pt idx="98">
                  <c:v>20</c:v>
                </c:pt>
                <c:pt idx="99">
                  <c:v>20</c:v>
                </c:pt>
                <c:pt idx="100">
                  <c:v>20</c:v>
                </c:pt>
                <c:pt idx="101">
                  <c:v>24</c:v>
                </c:pt>
                <c:pt idx="102">
                  <c:v>16</c:v>
                </c:pt>
                <c:pt idx="103">
                  <c:v>15</c:v>
                </c:pt>
                <c:pt idx="104">
                  <c:v>16</c:v>
                </c:pt>
                <c:pt idx="105">
                  <c:v>16</c:v>
                </c:pt>
                <c:pt idx="106">
                  <c:v>14</c:v>
                </c:pt>
                <c:pt idx="107">
                  <c:v>18</c:v>
                </c:pt>
                <c:pt idx="108">
                  <c:v>19</c:v>
                </c:pt>
                <c:pt idx="109">
                  <c:v>16</c:v>
                </c:pt>
                <c:pt idx="110">
                  <c:v>21</c:v>
                </c:pt>
                <c:pt idx="111">
                  <c:v>19</c:v>
                </c:pt>
                <c:pt idx="112">
                  <c:v>18</c:v>
                </c:pt>
                <c:pt idx="113">
                  <c:v>20</c:v>
                </c:pt>
                <c:pt idx="114">
                  <c:v>18</c:v>
                </c:pt>
                <c:pt idx="115">
                  <c:v>22</c:v>
                </c:pt>
                <c:pt idx="116">
                  <c:v>20</c:v>
                </c:pt>
                <c:pt idx="117">
                  <c:v>21</c:v>
                </c:pt>
                <c:pt idx="118">
                  <c:v>19</c:v>
                </c:pt>
                <c:pt idx="119">
                  <c:v>16</c:v>
                </c:pt>
                <c:pt idx="120">
                  <c:v>15</c:v>
                </c:pt>
                <c:pt idx="121">
                  <c:v>17</c:v>
                </c:pt>
                <c:pt idx="122">
                  <c:v>23</c:v>
                </c:pt>
                <c:pt idx="123">
                  <c:v>23</c:v>
                </c:pt>
                <c:pt idx="124">
                  <c:v>19</c:v>
                </c:pt>
                <c:pt idx="125">
                  <c:v>21</c:v>
                </c:pt>
                <c:pt idx="126">
                  <c:v>20</c:v>
                </c:pt>
                <c:pt idx="127">
                  <c:v>22</c:v>
                </c:pt>
                <c:pt idx="128">
                  <c:v>21</c:v>
                </c:pt>
                <c:pt idx="129">
                  <c:v>21</c:v>
                </c:pt>
                <c:pt idx="130">
                  <c:v>21</c:v>
                </c:pt>
                <c:pt idx="131">
                  <c:v>25</c:v>
                </c:pt>
                <c:pt idx="132">
                  <c:v>29</c:v>
                </c:pt>
                <c:pt idx="133">
                  <c:v>29</c:v>
                </c:pt>
                <c:pt idx="134">
                  <c:v>28</c:v>
                </c:pt>
                <c:pt idx="135">
                  <c:v>31</c:v>
                </c:pt>
                <c:pt idx="136">
                  <c:v>35</c:v>
                </c:pt>
                <c:pt idx="137">
                  <c:v>29</c:v>
                </c:pt>
                <c:pt idx="138">
                  <c:v>27</c:v>
                </c:pt>
                <c:pt idx="139">
                  <c:v>31</c:v>
                </c:pt>
                <c:pt idx="140">
                  <c:v>31</c:v>
                </c:pt>
                <c:pt idx="141">
                  <c:v>33</c:v>
                </c:pt>
                <c:pt idx="142">
                  <c:v>33</c:v>
                </c:pt>
                <c:pt idx="143">
                  <c:v>32</c:v>
                </c:pt>
                <c:pt idx="144">
                  <c:v>30</c:v>
                </c:pt>
                <c:pt idx="145">
                  <c:v>36</c:v>
                </c:pt>
                <c:pt idx="146">
                  <c:v>31</c:v>
                </c:pt>
                <c:pt idx="147">
                  <c:v>30</c:v>
                </c:pt>
                <c:pt idx="148">
                  <c:v>30</c:v>
                </c:pt>
                <c:pt idx="149">
                  <c:v>27</c:v>
                </c:pt>
                <c:pt idx="150">
                  <c:v>32</c:v>
                </c:pt>
                <c:pt idx="151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6-428B-A335-8D373E97E2A7}"/>
            </c:ext>
          </c:extLst>
        </c:ser>
        <c:ser>
          <c:idx val="1"/>
          <c:order val="1"/>
          <c:tx>
            <c:strRef>
              <c:f>'npi vs testing (2)'!$C$3</c:f>
              <c:strCache>
                <c:ptCount val="1"/>
                <c:pt idx="0">
                  <c:v>sanitizer: (Delhi)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'npi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 (2)'!$C$4:$C$155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14</c:v>
                </c:pt>
                <c:pt idx="63">
                  <c:v>57</c:v>
                </c:pt>
                <c:pt idx="64">
                  <c:v>65</c:v>
                </c:pt>
                <c:pt idx="65">
                  <c:v>41</c:v>
                </c:pt>
                <c:pt idx="66">
                  <c:v>33</c:v>
                </c:pt>
                <c:pt idx="67">
                  <c:v>20</c:v>
                </c:pt>
                <c:pt idx="68">
                  <c:v>15</c:v>
                </c:pt>
                <c:pt idx="69">
                  <c:v>10</c:v>
                </c:pt>
                <c:pt idx="70">
                  <c:v>15</c:v>
                </c:pt>
                <c:pt idx="71">
                  <c:v>23</c:v>
                </c:pt>
                <c:pt idx="72">
                  <c:v>34</c:v>
                </c:pt>
                <c:pt idx="73">
                  <c:v>44</c:v>
                </c:pt>
                <c:pt idx="74">
                  <c:v>40</c:v>
                </c:pt>
                <c:pt idx="75">
                  <c:v>35</c:v>
                </c:pt>
                <c:pt idx="76">
                  <c:v>41</c:v>
                </c:pt>
                <c:pt idx="77">
                  <c:v>51</c:v>
                </c:pt>
                <c:pt idx="78">
                  <c:v>54</c:v>
                </c:pt>
                <c:pt idx="79">
                  <c:v>59</c:v>
                </c:pt>
                <c:pt idx="80">
                  <c:v>68</c:v>
                </c:pt>
                <c:pt idx="81">
                  <c:v>28</c:v>
                </c:pt>
                <c:pt idx="82">
                  <c:v>33</c:v>
                </c:pt>
                <c:pt idx="83">
                  <c:v>25</c:v>
                </c:pt>
                <c:pt idx="84">
                  <c:v>17</c:v>
                </c:pt>
                <c:pt idx="85">
                  <c:v>14</c:v>
                </c:pt>
                <c:pt idx="86">
                  <c:v>13</c:v>
                </c:pt>
                <c:pt idx="87">
                  <c:v>17</c:v>
                </c:pt>
                <c:pt idx="88">
                  <c:v>10</c:v>
                </c:pt>
                <c:pt idx="89">
                  <c:v>11</c:v>
                </c:pt>
                <c:pt idx="90">
                  <c:v>10</c:v>
                </c:pt>
                <c:pt idx="91">
                  <c:v>8</c:v>
                </c:pt>
                <c:pt idx="92">
                  <c:v>8</c:v>
                </c:pt>
                <c:pt idx="93">
                  <c:v>8</c:v>
                </c:pt>
                <c:pt idx="94">
                  <c:v>8</c:v>
                </c:pt>
                <c:pt idx="95">
                  <c:v>10</c:v>
                </c:pt>
                <c:pt idx="96">
                  <c:v>9</c:v>
                </c:pt>
                <c:pt idx="97">
                  <c:v>10</c:v>
                </c:pt>
                <c:pt idx="98">
                  <c:v>8</c:v>
                </c:pt>
                <c:pt idx="99">
                  <c:v>10</c:v>
                </c:pt>
                <c:pt idx="100">
                  <c:v>9</c:v>
                </c:pt>
                <c:pt idx="101">
                  <c:v>11</c:v>
                </c:pt>
                <c:pt idx="102">
                  <c:v>8</c:v>
                </c:pt>
                <c:pt idx="103">
                  <c:v>8</c:v>
                </c:pt>
                <c:pt idx="104">
                  <c:v>7</c:v>
                </c:pt>
                <c:pt idx="105">
                  <c:v>8</c:v>
                </c:pt>
                <c:pt idx="106">
                  <c:v>8</c:v>
                </c:pt>
                <c:pt idx="107">
                  <c:v>8</c:v>
                </c:pt>
                <c:pt idx="108">
                  <c:v>7</c:v>
                </c:pt>
                <c:pt idx="109">
                  <c:v>7</c:v>
                </c:pt>
                <c:pt idx="110">
                  <c:v>8</c:v>
                </c:pt>
                <c:pt idx="111">
                  <c:v>8</c:v>
                </c:pt>
                <c:pt idx="112">
                  <c:v>7</c:v>
                </c:pt>
                <c:pt idx="113">
                  <c:v>9</c:v>
                </c:pt>
                <c:pt idx="114">
                  <c:v>8</c:v>
                </c:pt>
                <c:pt idx="115">
                  <c:v>9</c:v>
                </c:pt>
                <c:pt idx="116">
                  <c:v>7</c:v>
                </c:pt>
                <c:pt idx="117">
                  <c:v>10</c:v>
                </c:pt>
                <c:pt idx="118">
                  <c:v>8</c:v>
                </c:pt>
                <c:pt idx="119">
                  <c:v>7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10</c:v>
                </c:pt>
                <c:pt idx="124">
                  <c:v>12</c:v>
                </c:pt>
                <c:pt idx="125">
                  <c:v>10</c:v>
                </c:pt>
                <c:pt idx="126">
                  <c:v>13</c:v>
                </c:pt>
                <c:pt idx="127">
                  <c:v>12</c:v>
                </c:pt>
                <c:pt idx="128">
                  <c:v>14</c:v>
                </c:pt>
                <c:pt idx="129">
                  <c:v>14</c:v>
                </c:pt>
                <c:pt idx="130">
                  <c:v>11</c:v>
                </c:pt>
                <c:pt idx="131">
                  <c:v>13</c:v>
                </c:pt>
                <c:pt idx="132">
                  <c:v>18</c:v>
                </c:pt>
                <c:pt idx="133">
                  <c:v>17</c:v>
                </c:pt>
                <c:pt idx="134">
                  <c:v>18</c:v>
                </c:pt>
                <c:pt idx="135">
                  <c:v>18</c:v>
                </c:pt>
                <c:pt idx="136">
                  <c:v>22</c:v>
                </c:pt>
                <c:pt idx="137">
                  <c:v>17</c:v>
                </c:pt>
                <c:pt idx="138">
                  <c:v>19</c:v>
                </c:pt>
                <c:pt idx="139">
                  <c:v>27</c:v>
                </c:pt>
                <c:pt idx="140">
                  <c:v>22</c:v>
                </c:pt>
                <c:pt idx="141">
                  <c:v>27</c:v>
                </c:pt>
                <c:pt idx="142">
                  <c:v>22</c:v>
                </c:pt>
                <c:pt idx="143">
                  <c:v>23</c:v>
                </c:pt>
                <c:pt idx="144">
                  <c:v>22</c:v>
                </c:pt>
                <c:pt idx="145">
                  <c:v>23</c:v>
                </c:pt>
                <c:pt idx="146">
                  <c:v>19</c:v>
                </c:pt>
                <c:pt idx="147">
                  <c:v>22</c:v>
                </c:pt>
                <c:pt idx="148">
                  <c:v>16</c:v>
                </c:pt>
                <c:pt idx="149">
                  <c:v>22</c:v>
                </c:pt>
                <c:pt idx="150">
                  <c:v>19</c:v>
                </c:pt>
                <c:pt idx="15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26-428B-A335-8D373E97E2A7}"/>
            </c:ext>
          </c:extLst>
        </c:ser>
        <c:ser>
          <c:idx val="2"/>
          <c:order val="2"/>
          <c:tx>
            <c:strRef>
              <c:f>'npi vs testing (2)'!$D$3</c:f>
              <c:strCache>
                <c:ptCount val="1"/>
                <c:pt idx="0">
                  <c:v>Social distancing: (Delhi)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'npi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 (2)'!$D$4:$D$155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2</c:v>
                </c:pt>
                <c:pt idx="80">
                  <c:v>1</c:v>
                </c:pt>
                <c:pt idx="81">
                  <c:v>1</c:v>
                </c:pt>
                <c:pt idx="82">
                  <c:v>2</c:v>
                </c:pt>
                <c:pt idx="83">
                  <c:v>1</c:v>
                </c:pt>
                <c:pt idx="84">
                  <c:v>1</c:v>
                </c:pt>
                <c:pt idx="85">
                  <c:v>2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2</c:v>
                </c:pt>
                <c:pt idx="100">
                  <c:v>1</c:v>
                </c:pt>
                <c:pt idx="101">
                  <c:v>2</c:v>
                </c:pt>
                <c:pt idx="102">
                  <c:v>1</c:v>
                </c:pt>
                <c:pt idx="103">
                  <c:v>1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2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2</c:v>
                </c:pt>
                <c:pt idx="124">
                  <c:v>2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2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2</c:v>
                </c:pt>
                <c:pt idx="135">
                  <c:v>2</c:v>
                </c:pt>
                <c:pt idx="136">
                  <c:v>1</c:v>
                </c:pt>
                <c:pt idx="137">
                  <c:v>2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2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2</c:v>
                </c:pt>
                <c:pt idx="146">
                  <c:v>1</c:v>
                </c:pt>
                <c:pt idx="147">
                  <c:v>2</c:v>
                </c:pt>
                <c:pt idx="148">
                  <c:v>2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26-428B-A335-8D373E97E2A7}"/>
            </c:ext>
          </c:extLst>
        </c:ser>
        <c:ser>
          <c:idx val="3"/>
          <c:order val="3"/>
          <c:tx>
            <c:strRef>
              <c:f>'npi vs testing (2)'!$E$3</c:f>
              <c:strCache>
                <c:ptCount val="1"/>
                <c:pt idx="0">
                  <c:v>hand wash: (Delhi)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'npi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 (2)'!$E$4:$E$155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4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2</c:v>
                </c:pt>
                <c:pt idx="73">
                  <c:v>3</c:v>
                </c:pt>
                <c:pt idx="74">
                  <c:v>3</c:v>
                </c:pt>
                <c:pt idx="75">
                  <c:v>2</c:v>
                </c:pt>
                <c:pt idx="76">
                  <c:v>2</c:v>
                </c:pt>
                <c:pt idx="77">
                  <c:v>3</c:v>
                </c:pt>
                <c:pt idx="78">
                  <c:v>4</c:v>
                </c:pt>
                <c:pt idx="79">
                  <c:v>4</c:v>
                </c:pt>
                <c:pt idx="80">
                  <c:v>5</c:v>
                </c:pt>
                <c:pt idx="81">
                  <c:v>2</c:v>
                </c:pt>
                <c:pt idx="82">
                  <c:v>2</c:v>
                </c:pt>
                <c:pt idx="83">
                  <c:v>1</c:v>
                </c:pt>
                <c:pt idx="84">
                  <c:v>2</c:v>
                </c:pt>
                <c:pt idx="85">
                  <c:v>1</c:v>
                </c:pt>
                <c:pt idx="86">
                  <c:v>1</c:v>
                </c:pt>
                <c:pt idx="87">
                  <c:v>2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2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2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2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2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1</c:v>
                </c:pt>
                <c:pt idx="141">
                  <c:v>2</c:v>
                </c:pt>
                <c:pt idx="142">
                  <c:v>2</c:v>
                </c:pt>
                <c:pt idx="143">
                  <c:v>1</c:v>
                </c:pt>
                <c:pt idx="144">
                  <c:v>2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2</c:v>
                </c:pt>
                <c:pt idx="15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26-428B-A335-8D373E97E2A7}"/>
            </c:ext>
          </c:extLst>
        </c:ser>
        <c:ser>
          <c:idx val="4"/>
          <c:order val="4"/>
          <c:tx>
            <c:strRef>
              <c:f>'npi vs testing (2)'!$F$3</c:f>
              <c:strCache>
                <c:ptCount val="1"/>
                <c:pt idx="0">
                  <c:v>soap: (Delhi)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'npi vs testing (2)'!$A$4:$A$155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'npi vs testing (2)'!$F$4:$F$155</c:f>
              <c:numCache>
                <c:formatCode>General</c:formatCode>
                <c:ptCount val="152"/>
                <c:pt idx="0">
                  <c:v>3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  <c:pt idx="24">
                  <c:v>2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1</c:v>
                </c:pt>
                <c:pt idx="29">
                  <c:v>3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2</c:v>
                </c:pt>
                <c:pt idx="37">
                  <c:v>4</c:v>
                </c:pt>
                <c:pt idx="38">
                  <c:v>2</c:v>
                </c:pt>
                <c:pt idx="39">
                  <c:v>2</c:v>
                </c:pt>
                <c:pt idx="40">
                  <c:v>3</c:v>
                </c:pt>
                <c:pt idx="41">
                  <c:v>2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2</c:v>
                </c:pt>
                <c:pt idx="46">
                  <c:v>3</c:v>
                </c:pt>
                <c:pt idx="47">
                  <c:v>2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2</c:v>
                </c:pt>
                <c:pt idx="52">
                  <c:v>3</c:v>
                </c:pt>
                <c:pt idx="53">
                  <c:v>3</c:v>
                </c:pt>
                <c:pt idx="54">
                  <c:v>2</c:v>
                </c:pt>
                <c:pt idx="55">
                  <c:v>2</c:v>
                </c:pt>
                <c:pt idx="56">
                  <c:v>3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5</c:v>
                </c:pt>
                <c:pt idx="61">
                  <c:v>4</c:v>
                </c:pt>
                <c:pt idx="62">
                  <c:v>4</c:v>
                </c:pt>
                <c:pt idx="63">
                  <c:v>4</c:v>
                </c:pt>
                <c:pt idx="64">
                  <c:v>3</c:v>
                </c:pt>
                <c:pt idx="65">
                  <c:v>4</c:v>
                </c:pt>
                <c:pt idx="66">
                  <c:v>3</c:v>
                </c:pt>
                <c:pt idx="67">
                  <c:v>3</c:v>
                </c:pt>
                <c:pt idx="68">
                  <c:v>2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2</c:v>
                </c:pt>
                <c:pt idx="74">
                  <c:v>3</c:v>
                </c:pt>
                <c:pt idx="75">
                  <c:v>3</c:v>
                </c:pt>
                <c:pt idx="76">
                  <c:v>4</c:v>
                </c:pt>
                <c:pt idx="77">
                  <c:v>5</c:v>
                </c:pt>
                <c:pt idx="78">
                  <c:v>3</c:v>
                </c:pt>
                <c:pt idx="79">
                  <c:v>4</c:v>
                </c:pt>
                <c:pt idx="80">
                  <c:v>4</c:v>
                </c:pt>
                <c:pt idx="81">
                  <c:v>2</c:v>
                </c:pt>
                <c:pt idx="82">
                  <c:v>3</c:v>
                </c:pt>
                <c:pt idx="83">
                  <c:v>3</c:v>
                </c:pt>
                <c:pt idx="84">
                  <c:v>3</c:v>
                </c:pt>
                <c:pt idx="85">
                  <c:v>3</c:v>
                </c:pt>
                <c:pt idx="86">
                  <c:v>4</c:v>
                </c:pt>
                <c:pt idx="87">
                  <c:v>5</c:v>
                </c:pt>
                <c:pt idx="88">
                  <c:v>4</c:v>
                </c:pt>
                <c:pt idx="89">
                  <c:v>4</c:v>
                </c:pt>
                <c:pt idx="90">
                  <c:v>3</c:v>
                </c:pt>
                <c:pt idx="91">
                  <c:v>4</c:v>
                </c:pt>
                <c:pt idx="92">
                  <c:v>3</c:v>
                </c:pt>
                <c:pt idx="93">
                  <c:v>2</c:v>
                </c:pt>
                <c:pt idx="94">
                  <c:v>4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4</c:v>
                </c:pt>
                <c:pt idx="100">
                  <c:v>3</c:v>
                </c:pt>
                <c:pt idx="101">
                  <c:v>4</c:v>
                </c:pt>
                <c:pt idx="102">
                  <c:v>3</c:v>
                </c:pt>
                <c:pt idx="103">
                  <c:v>4</c:v>
                </c:pt>
                <c:pt idx="104">
                  <c:v>3</c:v>
                </c:pt>
                <c:pt idx="105">
                  <c:v>2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4</c:v>
                </c:pt>
                <c:pt idx="110">
                  <c:v>3</c:v>
                </c:pt>
                <c:pt idx="111">
                  <c:v>4</c:v>
                </c:pt>
                <c:pt idx="112">
                  <c:v>3</c:v>
                </c:pt>
                <c:pt idx="113">
                  <c:v>5</c:v>
                </c:pt>
                <c:pt idx="114">
                  <c:v>5</c:v>
                </c:pt>
                <c:pt idx="115">
                  <c:v>4</c:v>
                </c:pt>
                <c:pt idx="116">
                  <c:v>2</c:v>
                </c:pt>
                <c:pt idx="117">
                  <c:v>4</c:v>
                </c:pt>
                <c:pt idx="118">
                  <c:v>4</c:v>
                </c:pt>
                <c:pt idx="119">
                  <c:v>4</c:v>
                </c:pt>
                <c:pt idx="120">
                  <c:v>4</c:v>
                </c:pt>
                <c:pt idx="121">
                  <c:v>4</c:v>
                </c:pt>
                <c:pt idx="122">
                  <c:v>3</c:v>
                </c:pt>
                <c:pt idx="123">
                  <c:v>4</c:v>
                </c:pt>
                <c:pt idx="124">
                  <c:v>6</c:v>
                </c:pt>
                <c:pt idx="125">
                  <c:v>3</c:v>
                </c:pt>
                <c:pt idx="126">
                  <c:v>4</c:v>
                </c:pt>
                <c:pt idx="127">
                  <c:v>3</c:v>
                </c:pt>
                <c:pt idx="128">
                  <c:v>4</c:v>
                </c:pt>
                <c:pt idx="129">
                  <c:v>3</c:v>
                </c:pt>
                <c:pt idx="130">
                  <c:v>2</c:v>
                </c:pt>
                <c:pt idx="131">
                  <c:v>3</c:v>
                </c:pt>
                <c:pt idx="132">
                  <c:v>5</c:v>
                </c:pt>
                <c:pt idx="133">
                  <c:v>8</c:v>
                </c:pt>
                <c:pt idx="134">
                  <c:v>6</c:v>
                </c:pt>
                <c:pt idx="135">
                  <c:v>6</c:v>
                </c:pt>
                <c:pt idx="136">
                  <c:v>5</c:v>
                </c:pt>
                <c:pt idx="137">
                  <c:v>6</c:v>
                </c:pt>
                <c:pt idx="138">
                  <c:v>6</c:v>
                </c:pt>
                <c:pt idx="139">
                  <c:v>4</c:v>
                </c:pt>
                <c:pt idx="140">
                  <c:v>6</c:v>
                </c:pt>
                <c:pt idx="141">
                  <c:v>6</c:v>
                </c:pt>
                <c:pt idx="142">
                  <c:v>6</c:v>
                </c:pt>
                <c:pt idx="143">
                  <c:v>5</c:v>
                </c:pt>
                <c:pt idx="144">
                  <c:v>5</c:v>
                </c:pt>
                <c:pt idx="145">
                  <c:v>5</c:v>
                </c:pt>
                <c:pt idx="146">
                  <c:v>4</c:v>
                </c:pt>
                <c:pt idx="147">
                  <c:v>5</c:v>
                </c:pt>
                <c:pt idx="148">
                  <c:v>4</c:v>
                </c:pt>
                <c:pt idx="149">
                  <c:v>5</c:v>
                </c:pt>
                <c:pt idx="150">
                  <c:v>5</c:v>
                </c:pt>
                <c:pt idx="15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26-428B-A335-8D373E97E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3373056"/>
        <c:axId val="123374592"/>
      </c:lineChart>
      <c:dateAx>
        <c:axId val="12337305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374592"/>
        <c:crosses val="autoZero"/>
        <c:auto val="1"/>
        <c:lblOffset val="100"/>
        <c:baseTimeUnit val="days"/>
      </c:dateAx>
      <c:valAx>
        <c:axId val="12337459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373056"/>
        <c:crosses val="autoZero"/>
        <c:crossBetween val="between"/>
      </c:valAx>
      <c:valAx>
        <c:axId val="12338457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CC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3386112"/>
        <c:crosses val="max"/>
        <c:crossBetween val="between"/>
      </c:valAx>
      <c:dateAx>
        <c:axId val="12338611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12338457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instructions vs cases'!$E$3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instructions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</c:v>
                </c:pt>
                <c:pt idx="79">
                  <c:v>5</c:v>
                </c:pt>
                <c:pt idx="80">
                  <c:v>7</c:v>
                </c:pt>
                <c:pt idx="81">
                  <c:v>4</c:v>
                </c:pt>
                <c:pt idx="82">
                  <c:v>12</c:v>
                </c:pt>
                <c:pt idx="83">
                  <c:v>4</c:v>
                </c:pt>
                <c:pt idx="84">
                  <c:v>4</c:v>
                </c:pt>
                <c:pt idx="85">
                  <c:v>5</c:v>
                </c:pt>
                <c:pt idx="86">
                  <c:v>4</c:v>
                </c:pt>
                <c:pt idx="87">
                  <c:v>8</c:v>
                </c:pt>
                <c:pt idx="88">
                  <c:v>8</c:v>
                </c:pt>
                <c:pt idx="89">
                  <c:v>7</c:v>
                </c:pt>
                <c:pt idx="90">
                  <c:v>4</c:v>
                </c:pt>
                <c:pt idx="91">
                  <c:v>13</c:v>
                </c:pt>
                <c:pt idx="92">
                  <c:v>1</c:v>
                </c:pt>
                <c:pt idx="93">
                  <c:v>7</c:v>
                </c:pt>
                <c:pt idx="94">
                  <c:v>13</c:v>
                </c:pt>
                <c:pt idx="95">
                  <c:v>20</c:v>
                </c:pt>
                <c:pt idx="96">
                  <c:v>18</c:v>
                </c:pt>
                <c:pt idx="97">
                  <c:v>29</c:v>
                </c:pt>
                <c:pt idx="98">
                  <c:v>11</c:v>
                </c:pt>
                <c:pt idx="99">
                  <c:v>76</c:v>
                </c:pt>
                <c:pt idx="100">
                  <c:v>116</c:v>
                </c:pt>
                <c:pt idx="101">
                  <c:v>90</c:v>
                </c:pt>
                <c:pt idx="102">
                  <c:v>48</c:v>
                </c:pt>
                <c:pt idx="103">
                  <c:v>56</c:v>
                </c:pt>
                <c:pt idx="104">
                  <c:v>78</c:v>
                </c:pt>
                <c:pt idx="105">
                  <c:v>116</c:v>
                </c:pt>
                <c:pt idx="106">
                  <c:v>163</c:v>
                </c:pt>
                <c:pt idx="107">
                  <c:v>170</c:v>
                </c:pt>
                <c:pt idx="108">
                  <c:v>277</c:v>
                </c:pt>
                <c:pt idx="109">
                  <c:v>367</c:v>
                </c:pt>
                <c:pt idx="110">
                  <c:v>196</c:v>
                </c:pt>
                <c:pt idx="111">
                  <c:v>239</c:v>
                </c:pt>
                <c:pt idx="112">
                  <c:v>229</c:v>
                </c:pt>
                <c:pt idx="113">
                  <c:v>217</c:v>
                </c:pt>
                <c:pt idx="114">
                  <c:v>191</c:v>
                </c:pt>
                <c:pt idx="115">
                  <c:v>256</c:v>
                </c:pt>
                <c:pt idx="116">
                  <c:v>230</c:v>
                </c:pt>
                <c:pt idx="117">
                  <c:v>247</c:v>
                </c:pt>
                <c:pt idx="118">
                  <c:v>226</c:v>
                </c:pt>
                <c:pt idx="119">
                  <c:v>308</c:v>
                </c:pt>
                <c:pt idx="120">
                  <c:v>313</c:v>
                </c:pt>
                <c:pt idx="121">
                  <c:v>326</c:v>
                </c:pt>
                <c:pt idx="122">
                  <c:v>333</c:v>
                </c:pt>
                <c:pt idx="123">
                  <c:v>374</c:v>
                </c:pt>
                <c:pt idx="124">
                  <c:v>376</c:v>
                </c:pt>
                <c:pt idx="125">
                  <c:v>441</c:v>
                </c:pt>
                <c:pt idx="126">
                  <c:v>380</c:v>
                </c:pt>
                <c:pt idx="127">
                  <c:v>388</c:v>
                </c:pt>
                <c:pt idx="128">
                  <c:v>390</c:v>
                </c:pt>
                <c:pt idx="129">
                  <c:v>394</c:v>
                </c:pt>
                <c:pt idx="130">
                  <c:v>398</c:v>
                </c:pt>
                <c:pt idx="131">
                  <c:v>347</c:v>
                </c:pt>
                <c:pt idx="132">
                  <c:v>362</c:v>
                </c:pt>
                <c:pt idx="133">
                  <c:v>364</c:v>
                </c:pt>
                <c:pt idx="134">
                  <c:v>324</c:v>
                </c:pt>
                <c:pt idx="135">
                  <c:v>340</c:v>
                </c:pt>
                <c:pt idx="136">
                  <c:v>1057</c:v>
                </c:pt>
                <c:pt idx="137">
                  <c:v>391</c:v>
                </c:pt>
                <c:pt idx="138">
                  <c:v>366</c:v>
                </c:pt>
                <c:pt idx="139">
                  <c:v>395</c:v>
                </c:pt>
                <c:pt idx="140">
                  <c:v>398</c:v>
                </c:pt>
                <c:pt idx="141">
                  <c:v>371</c:v>
                </c:pt>
                <c:pt idx="142">
                  <c:v>363</c:v>
                </c:pt>
                <c:pt idx="143">
                  <c:v>396</c:v>
                </c:pt>
                <c:pt idx="144">
                  <c:v>394</c:v>
                </c:pt>
                <c:pt idx="145">
                  <c:v>405</c:v>
                </c:pt>
                <c:pt idx="146">
                  <c:v>361</c:v>
                </c:pt>
                <c:pt idx="147">
                  <c:v>376</c:v>
                </c:pt>
                <c:pt idx="148">
                  <c:v>367</c:v>
                </c:pt>
                <c:pt idx="149">
                  <c:v>372</c:v>
                </c:pt>
                <c:pt idx="150">
                  <c:v>412</c:v>
                </c:pt>
                <c:pt idx="151">
                  <c:v>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9-41B0-A2CE-C99192F34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86986144"/>
        <c:axId val="586989096"/>
      </c:barChart>
      <c:lineChart>
        <c:grouping val="standard"/>
        <c:varyColors val="0"/>
        <c:ser>
          <c:idx val="0"/>
          <c:order val="0"/>
          <c:tx>
            <c:strRef>
              <c:f>'graph instructions vs cases'!$B$3</c:f>
              <c:strCache>
                <c:ptCount val="1"/>
                <c:pt idx="0">
                  <c:v>Lockdown: (Gujarat)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4</c:v>
                </c:pt>
                <c:pt idx="79">
                  <c:v>6</c:v>
                </c:pt>
                <c:pt idx="80">
                  <c:v>26</c:v>
                </c:pt>
                <c:pt idx="81">
                  <c:v>48</c:v>
                </c:pt>
                <c:pt idx="82">
                  <c:v>41</c:v>
                </c:pt>
                <c:pt idx="83">
                  <c:v>42</c:v>
                </c:pt>
                <c:pt idx="84">
                  <c:v>29</c:v>
                </c:pt>
                <c:pt idx="85">
                  <c:v>21</c:v>
                </c:pt>
                <c:pt idx="86">
                  <c:v>27</c:v>
                </c:pt>
                <c:pt idx="87">
                  <c:v>27</c:v>
                </c:pt>
                <c:pt idx="88">
                  <c:v>29</c:v>
                </c:pt>
                <c:pt idx="89">
                  <c:v>23</c:v>
                </c:pt>
                <c:pt idx="90">
                  <c:v>19</c:v>
                </c:pt>
                <c:pt idx="91">
                  <c:v>17</c:v>
                </c:pt>
                <c:pt idx="92">
                  <c:v>18</c:v>
                </c:pt>
                <c:pt idx="93">
                  <c:v>20</c:v>
                </c:pt>
                <c:pt idx="94">
                  <c:v>31</c:v>
                </c:pt>
                <c:pt idx="95">
                  <c:v>36</c:v>
                </c:pt>
                <c:pt idx="96">
                  <c:v>46</c:v>
                </c:pt>
                <c:pt idx="97">
                  <c:v>43</c:v>
                </c:pt>
                <c:pt idx="98">
                  <c:v>37</c:v>
                </c:pt>
                <c:pt idx="99">
                  <c:v>29</c:v>
                </c:pt>
                <c:pt idx="100">
                  <c:v>31</c:v>
                </c:pt>
                <c:pt idx="101">
                  <c:v>83</c:v>
                </c:pt>
                <c:pt idx="102">
                  <c:v>81</c:v>
                </c:pt>
                <c:pt idx="103">
                  <c:v>68</c:v>
                </c:pt>
                <c:pt idx="104">
                  <c:v>44</c:v>
                </c:pt>
                <c:pt idx="105">
                  <c:v>50</c:v>
                </c:pt>
                <c:pt idx="106">
                  <c:v>27</c:v>
                </c:pt>
                <c:pt idx="107">
                  <c:v>19</c:v>
                </c:pt>
                <c:pt idx="108">
                  <c:v>21</c:v>
                </c:pt>
                <c:pt idx="109">
                  <c:v>32</c:v>
                </c:pt>
                <c:pt idx="110">
                  <c:v>37</c:v>
                </c:pt>
                <c:pt idx="111">
                  <c:v>28</c:v>
                </c:pt>
                <c:pt idx="112">
                  <c:v>24</c:v>
                </c:pt>
                <c:pt idx="113">
                  <c:v>26</c:v>
                </c:pt>
                <c:pt idx="114">
                  <c:v>25</c:v>
                </c:pt>
                <c:pt idx="115">
                  <c:v>33</c:v>
                </c:pt>
                <c:pt idx="116">
                  <c:v>25</c:v>
                </c:pt>
                <c:pt idx="117">
                  <c:v>29</c:v>
                </c:pt>
                <c:pt idx="118">
                  <c:v>30</c:v>
                </c:pt>
                <c:pt idx="119">
                  <c:v>30</c:v>
                </c:pt>
                <c:pt idx="120">
                  <c:v>33</c:v>
                </c:pt>
                <c:pt idx="121">
                  <c:v>94</c:v>
                </c:pt>
                <c:pt idx="122">
                  <c:v>78</c:v>
                </c:pt>
                <c:pt idx="123">
                  <c:v>69</c:v>
                </c:pt>
                <c:pt idx="124">
                  <c:v>66</c:v>
                </c:pt>
                <c:pt idx="125">
                  <c:v>53</c:v>
                </c:pt>
                <c:pt idx="126">
                  <c:v>43</c:v>
                </c:pt>
                <c:pt idx="127">
                  <c:v>38</c:v>
                </c:pt>
                <c:pt idx="128">
                  <c:v>47</c:v>
                </c:pt>
                <c:pt idx="129">
                  <c:v>41</c:v>
                </c:pt>
                <c:pt idx="130">
                  <c:v>40</c:v>
                </c:pt>
                <c:pt idx="131">
                  <c:v>42</c:v>
                </c:pt>
                <c:pt idx="132">
                  <c:v>45</c:v>
                </c:pt>
                <c:pt idx="133">
                  <c:v>31</c:v>
                </c:pt>
                <c:pt idx="134">
                  <c:v>29</c:v>
                </c:pt>
                <c:pt idx="135">
                  <c:v>38</c:v>
                </c:pt>
                <c:pt idx="136">
                  <c:v>44</c:v>
                </c:pt>
                <c:pt idx="137">
                  <c:v>100</c:v>
                </c:pt>
                <c:pt idx="138">
                  <c:v>69</c:v>
                </c:pt>
                <c:pt idx="139">
                  <c:v>35</c:v>
                </c:pt>
                <c:pt idx="140">
                  <c:v>21</c:v>
                </c:pt>
                <c:pt idx="141">
                  <c:v>20</c:v>
                </c:pt>
                <c:pt idx="142">
                  <c:v>14</c:v>
                </c:pt>
                <c:pt idx="143">
                  <c:v>16</c:v>
                </c:pt>
                <c:pt idx="144">
                  <c:v>14</c:v>
                </c:pt>
                <c:pt idx="145">
                  <c:v>11</c:v>
                </c:pt>
                <c:pt idx="146">
                  <c:v>15</c:v>
                </c:pt>
                <c:pt idx="147">
                  <c:v>16</c:v>
                </c:pt>
                <c:pt idx="148">
                  <c:v>12</c:v>
                </c:pt>
                <c:pt idx="149">
                  <c:v>18</c:v>
                </c:pt>
                <c:pt idx="150">
                  <c:v>36</c:v>
                </c:pt>
                <c:pt idx="15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79-41B0-A2CE-C99192F34E52}"/>
            </c:ext>
          </c:extLst>
        </c:ser>
        <c:ser>
          <c:idx val="1"/>
          <c:order val="1"/>
          <c:tx>
            <c:strRef>
              <c:f>'graph instructions vs cases'!$C$3</c:f>
              <c:strCache>
                <c:ptCount val="1"/>
                <c:pt idx="0">
                  <c:v>Quarantine: (Gujarat)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cases'!$C$4:$C$155</c:f>
              <c:numCache>
                <c:formatCode>General</c:formatCode>
                <c:ptCount val="1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6</c:v>
                </c:pt>
                <c:pt idx="72">
                  <c:v>6</c:v>
                </c:pt>
                <c:pt idx="73">
                  <c:v>8</c:v>
                </c:pt>
                <c:pt idx="74">
                  <c:v>6</c:v>
                </c:pt>
                <c:pt idx="75">
                  <c:v>12</c:v>
                </c:pt>
                <c:pt idx="76">
                  <c:v>22</c:v>
                </c:pt>
                <c:pt idx="77">
                  <c:v>25</c:v>
                </c:pt>
                <c:pt idx="78">
                  <c:v>34</c:v>
                </c:pt>
                <c:pt idx="79">
                  <c:v>50</c:v>
                </c:pt>
                <c:pt idx="80">
                  <c:v>53</c:v>
                </c:pt>
                <c:pt idx="81">
                  <c:v>64</c:v>
                </c:pt>
                <c:pt idx="82">
                  <c:v>52</c:v>
                </c:pt>
                <c:pt idx="83">
                  <c:v>45</c:v>
                </c:pt>
                <c:pt idx="84">
                  <c:v>33</c:v>
                </c:pt>
                <c:pt idx="85">
                  <c:v>28</c:v>
                </c:pt>
                <c:pt idx="86">
                  <c:v>29</c:v>
                </c:pt>
                <c:pt idx="87">
                  <c:v>23</c:v>
                </c:pt>
                <c:pt idx="88">
                  <c:v>24</c:v>
                </c:pt>
                <c:pt idx="89">
                  <c:v>20</c:v>
                </c:pt>
                <c:pt idx="90">
                  <c:v>16</c:v>
                </c:pt>
                <c:pt idx="91">
                  <c:v>18</c:v>
                </c:pt>
                <c:pt idx="92">
                  <c:v>15</c:v>
                </c:pt>
                <c:pt idx="93">
                  <c:v>13</c:v>
                </c:pt>
                <c:pt idx="94">
                  <c:v>14</c:v>
                </c:pt>
                <c:pt idx="95">
                  <c:v>12</c:v>
                </c:pt>
                <c:pt idx="96">
                  <c:v>11</c:v>
                </c:pt>
                <c:pt idx="97">
                  <c:v>14</c:v>
                </c:pt>
                <c:pt idx="98">
                  <c:v>11</c:v>
                </c:pt>
                <c:pt idx="99">
                  <c:v>12</c:v>
                </c:pt>
                <c:pt idx="100">
                  <c:v>13</c:v>
                </c:pt>
                <c:pt idx="101">
                  <c:v>13</c:v>
                </c:pt>
                <c:pt idx="102">
                  <c:v>10</c:v>
                </c:pt>
                <c:pt idx="103">
                  <c:v>8</c:v>
                </c:pt>
                <c:pt idx="104">
                  <c:v>12</c:v>
                </c:pt>
                <c:pt idx="105">
                  <c:v>13</c:v>
                </c:pt>
                <c:pt idx="106">
                  <c:v>15</c:v>
                </c:pt>
                <c:pt idx="107">
                  <c:v>11</c:v>
                </c:pt>
                <c:pt idx="108">
                  <c:v>12</c:v>
                </c:pt>
                <c:pt idx="109">
                  <c:v>11</c:v>
                </c:pt>
                <c:pt idx="110">
                  <c:v>9</c:v>
                </c:pt>
                <c:pt idx="111">
                  <c:v>11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8</c:v>
                </c:pt>
                <c:pt idx="116">
                  <c:v>7</c:v>
                </c:pt>
                <c:pt idx="117">
                  <c:v>8</c:v>
                </c:pt>
                <c:pt idx="118">
                  <c:v>10</c:v>
                </c:pt>
                <c:pt idx="119">
                  <c:v>7</c:v>
                </c:pt>
                <c:pt idx="120">
                  <c:v>7</c:v>
                </c:pt>
                <c:pt idx="121">
                  <c:v>6</c:v>
                </c:pt>
                <c:pt idx="122">
                  <c:v>7</c:v>
                </c:pt>
                <c:pt idx="123">
                  <c:v>11</c:v>
                </c:pt>
                <c:pt idx="124">
                  <c:v>10</c:v>
                </c:pt>
                <c:pt idx="125">
                  <c:v>8</c:v>
                </c:pt>
                <c:pt idx="126">
                  <c:v>8</c:v>
                </c:pt>
                <c:pt idx="127">
                  <c:v>7</c:v>
                </c:pt>
                <c:pt idx="128">
                  <c:v>7</c:v>
                </c:pt>
                <c:pt idx="129">
                  <c:v>9</c:v>
                </c:pt>
                <c:pt idx="130">
                  <c:v>7</c:v>
                </c:pt>
                <c:pt idx="131">
                  <c:v>7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7</c:v>
                </c:pt>
                <c:pt idx="136">
                  <c:v>7</c:v>
                </c:pt>
                <c:pt idx="137">
                  <c:v>8</c:v>
                </c:pt>
                <c:pt idx="138">
                  <c:v>8</c:v>
                </c:pt>
                <c:pt idx="139">
                  <c:v>9</c:v>
                </c:pt>
                <c:pt idx="140">
                  <c:v>8</c:v>
                </c:pt>
                <c:pt idx="141">
                  <c:v>7</c:v>
                </c:pt>
                <c:pt idx="142">
                  <c:v>8</c:v>
                </c:pt>
                <c:pt idx="143">
                  <c:v>12</c:v>
                </c:pt>
                <c:pt idx="144">
                  <c:v>13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8</c:v>
                </c:pt>
                <c:pt idx="149">
                  <c:v>7</c:v>
                </c:pt>
                <c:pt idx="150">
                  <c:v>8</c:v>
                </c:pt>
                <c:pt idx="1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9-41B0-A2CE-C99192F34E52}"/>
            </c:ext>
          </c:extLst>
        </c:ser>
        <c:ser>
          <c:idx val="2"/>
          <c:order val="2"/>
          <c:tx>
            <c:strRef>
              <c:f>'graph instructions vs cases'!$D$3</c:f>
              <c:strCache>
                <c:ptCount val="1"/>
                <c:pt idx="0">
                  <c:v>curfew: (Gujarat)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cases'!$A$4:$A$155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25</c:v>
                </c:pt>
                <c:pt idx="79">
                  <c:v>31</c:v>
                </c:pt>
                <c:pt idx="80">
                  <c:v>46</c:v>
                </c:pt>
                <c:pt idx="81">
                  <c:v>72</c:v>
                </c:pt>
                <c:pt idx="82">
                  <c:v>24</c:v>
                </c:pt>
                <c:pt idx="83">
                  <c:v>12</c:v>
                </c:pt>
                <c:pt idx="84">
                  <c:v>8</c:v>
                </c:pt>
                <c:pt idx="85">
                  <c:v>6</c:v>
                </c:pt>
                <c:pt idx="86">
                  <c:v>5</c:v>
                </c:pt>
                <c:pt idx="87">
                  <c:v>3</c:v>
                </c:pt>
                <c:pt idx="88">
                  <c:v>3</c:v>
                </c:pt>
                <c:pt idx="89">
                  <c:v>1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3</c:v>
                </c:pt>
                <c:pt idx="99">
                  <c:v>1</c:v>
                </c:pt>
                <c:pt idx="100">
                  <c:v>2</c:v>
                </c:pt>
                <c:pt idx="101">
                  <c:v>2</c:v>
                </c:pt>
                <c:pt idx="102">
                  <c:v>1</c:v>
                </c:pt>
                <c:pt idx="103">
                  <c:v>1</c:v>
                </c:pt>
                <c:pt idx="104">
                  <c:v>8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4</c:v>
                </c:pt>
                <c:pt idx="111">
                  <c:v>3</c:v>
                </c:pt>
                <c:pt idx="112">
                  <c:v>2</c:v>
                </c:pt>
                <c:pt idx="113">
                  <c:v>4</c:v>
                </c:pt>
                <c:pt idx="114">
                  <c:v>5</c:v>
                </c:pt>
                <c:pt idx="115">
                  <c:v>2</c:v>
                </c:pt>
                <c:pt idx="116">
                  <c:v>4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9</c:v>
                </c:pt>
                <c:pt idx="127">
                  <c:v>5</c:v>
                </c:pt>
                <c:pt idx="128">
                  <c:v>3</c:v>
                </c:pt>
                <c:pt idx="129">
                  <c:v>2</c:v>
                </c:pt>
                <c:pt idx="130">
                  <c:v>4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3</c:v>
                </c:pt>
                <c:pt idx="139">
                  <c:v>1</c:v>
                </c:pt>
                <c:pt idx="140">
                  <c:v>2</c:v>
                </c:pt>
                <c:pt idx="141">
                  <c:v>14</c:v>
                </c:pt>
                <c:pt idx="142">
                  <c:v>4</c:v>
                </c:pt>
                <c:pt idx="143">
                  <c:v>2</c:v>
                </c:pt>
                <c:pt idx="144">
                  <c:v>2</c:v>
                </c:pt>
                <c:pt idx="145">
                  <c:v>1</c:v>
                </c:pt>
                <c:pt idx="146">
                  <c:v>2</c:v>
                </c:pt>
                <c:pt idx="147">
                  <c:v>0</c:v>
                </c:pt>
                <c:pt idx="148">
                  <c:v>1</c:v>
                </c:pt>
                <c:pt idx="149">
                  <c:v>2</c:v>
                </c:pt>
                <c:pt idx="150">
                  <c:v>1</c:v>
                </c:pt>
                <c:pt idx="1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79-41B0-A2CE-C99192F34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8558648"/>
        <c:axId val="508555040"/>
      </c:lineChart>
      <c:dateAx>
        <c:axId val="50855864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555040"/>
        <c:crosses val="autoZero"/>
        <c:auto val="1"/>
        <c:lblOffset val="100"/>
        <c:baseTimeUnit val="days"/>
      </c:dateAx>
      <c:valAx>
        <c:axId val="50855504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8558648"/>
        <c:crosses val="autoZero"/>
        <c:crossBetween val="between"/>
      </c:valAx>
      <c:valAx>
        <c:axId val="58698909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6986144"/>
        <c:crosses val="max"/>
        <c:crossBetween val="between"/>
      </c:valAx>
      <c:dateAx>
        <c:axId val="58698614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8698909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 vs testin (4)'!$E$3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instruction vs testin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(4)'!$E$4:$E$155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4224</c:v>
                </c:pt>
                <c:pt idx="99">
                  <c:v>0</c:v>
                </c:pt>
                <c:pt idx="100">
                  <c:v>3494</c:v>
                </c:pt>
                <c:pt idx="101">
                  <c:v>2045</c:v>
                </c:pt>
                <c:pt idx="102">
                  <c:v>1952</c:v>
                </c:pt>
                <c:pt idx="103">
                  <c:v>2536</c:v>
                </c:pt>
                <c:pt idx="104">
                  <c:v>729</c:v>
                </c:pt>
                <c:pt idx="105">
                  <c:v>4217</c:v>
                </c:pt>
                <c:pt idx="106">
                  <c:v>1706</c:v>
                </c:pt>
                <c:pt idx="107">
                  <c:v>2580</c:v>
                </c:pt>
                <c:pt idx="108">
                  <c:v>2619</c:v>
                </c:pt>
                <c:pt idx="109">
                  <c:v>3002</c:v>
                </c:pt>
                <c:pt idx="110">
                  <c:v>4212</c:v>
                </c:pt>
                <c:pt idx="111">
                  <c:v>3513</c:v>
                </c:pt>
                <c:pt idx="112">
                  <c:v>2592</c:v>
                </c:pt>
                <c:pt idx="113">
                  <c:v>2963</c:v>
                </c:pt>
                <c:pt idx="114">
                  <c:v>4359</c:v>
                </c:pt>
                <c:pt idx="115">
                  <c:v>1572</c:v>
                </c:pt>
                <c:pt idx="116">
                  <c:v>2776</c:v>
                </c:pt>
                <c:pt idx="117">
                  <c:v>2484</c:v>
                </c:pt>
                <c:pt idx="118">
                  <c:v>2526</c:v>
                </c:pt>
                <c:pt idx="119">
                  <c:v>3387</c:v>
                </c:pt>
                <c:pt idx="120">
                  <c:v>4519</c:v>
                </c:pt>
                <c:pt idx="121">
                  <c:v>4767</c:v>
                </c:pt>
                <c:pt idx="122">
                  <c:v>5342</c:v>
                </c:pt>
                <c:pt idx="123">
                  <c:v>5944</c:v>
                </c:pt>
                <c:pt idx="124">
                  <c:v>4588</c:v>
                </c:pt>
                <c:pt idx="125">
                  <c:v>4984</c:v>
                </c:pt>
                <c:pt idx="126">
                  <c:v>5559</c:v>
                </c:pt>
                <c:pt idx="127">
                  <c:v>5362</c:v>
                </c:pt>
                <c:pt idx="128">
                  <c:v>4833</c:v>
                </c:pt>
                <c:pt idx="129">
                  <c:v>4264</c:v>
                </c:pt>
                <c:pt idx="130">
                  <c:v>3843</c:v>
                </c:pt>
                <c:pt idx="131">
                  <c:v>2977</c:v>
                </c:pt>
                <c:pt idx="132">
                  <c:v>3066</c:v>
                </c:pt>
                <c:pt idx="133">
                  <c:v>2761</c:v>
                </c:pt>
                <c:pt idx="134">
                  <c:v>2411</c:v>
                </c:pt>
                <c:pt idx="135">
                  <c:v>3151</c:v>
                </c:pt>
                <c:pt idx="136">
                  <c:v>10548</c:v>
                </c:pt>
                <c:pt idx="137">
                  <c:v>5193</c:v>
                </c:pt>
                <c:pt idx="138">
                  <c:v>5224</c:v>
                </c:pt>
                <c:pt idx="139">
                  <c:v>5850</c:v>
                </c:pt>
                <c:pt idx="140">
                  <c:v>6098</c:v>
                </c:pt>
                <c:pt idx="141">
                  <c:v>5380</c:v>
                </c:pt>
                <c:pt idx="142">
                  <c:v>6410</c:v>
                </c:pt>
                <c:pt idx="143">
                  <c:v>5506</c:v>
                </c:pt>
                <c:pt idx="144">
                  <c:v>4800</c:v>
                </c:pt>
                <c:pt idx="145">
                  <c:v>3493</c:v>
                </c:pt>
                <c:pt idx="146">
                  <c:v>2952</c:v>
                </c:pt>
                <c:pt idx="147">
                  <c:v>4550</c:v>
                </c:pt>
                <c:pt idx="148">
                  <c:v>4185</c:v>
                </c:pt>
                <c:pt idx="149">
                  <c:v>3433</c:v>
                </c:pt>
                <c:pt idx="150">
                  <c:v>4299</c:v>
                </c:pt>
                <c:pt idx="151">
                  <c:v>6150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84-473F-9A2A-8CEE11CA8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13329832"/>
        <c:axId val="513333112"/>
      </c:barChart>
      <c:lineChart>
        <c:grouping val="standard"/>
        <c:varyColors val="0"/>
        <c:ser>
          <c:idx val="0"/>
          <c:order val="0"/>
          <c:tx>
            <c:strRef>
              <c:f>'graph instruction vs testin (4)'!$B$3</c:f>
              <c:strCache>
                <c:ptCount val="1"/>
                <c:pt idx="0">
                  <c:v>Lockdown: (Gujarat)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(4)'!$B$4:$B$155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1</c:v>
                </c:pt>
                <c:pt idx="78">
                  <c:v>4</c:v>
                </c:pt>
                <c:pt idx="79">
                  <c:v>6</c:v>
                </c:pt>
                <c:pt idx="80">
                  <c:v>26</c:v>
                </c:pt>
                <c:pt idx="81">
                  <c:v>48</c:v>
                </c:pt>
                <c:pt idx="82">
                  <c:v>41</c:v>
                </c:pt>
                <c:pt idx="83">
                  <c:v>42</c:v>
                </c:pt>
                <c:pt idx="84">
                  <c:v>29</c:v>
                </c:pt>
                <c:pt idx="85">
                  <c:v>21</c:v>
                </c:pt>
                <c:pt idx="86">
                  <c:v>27</c:v>
                </c:pt>
                <c:pt idx="87">
                  <c:v>27</c:v>
                </c:pt>
                <c:pt idx="88">
                  <c:v>29</c:v>
                </c:pt>
                <c:pt idx="89">
                  <c:v>23</c:v>
                </c:pt>
                <c:pt idx="90">
                  <c:v>19</c:v>
                </c:pt>
                <c:pt idx="91">
                  <c:v>17</c:v>
                </c:pt>
                <c:pt idx="92">
                  <c:v>18</c:v>
                </c:pt>
                <c:pt idx="93">
                  <c:v>20</c:v>
                </c:pt>
                <c:pt idx="94">
                  <c:v>31</c:v>
                </c:pt>
                <c:pt idx="95">
                  <c:v>36</c:v>
                </c:pt>
                <c:pt idx="96">
                  <c:v>46</c:v>
                </c:pt>
                <c:pt idx="97">
                  <c:v>43</c:v>
                </c:pt>
                <c:pt idx="98">
                  <c:v>37</c:v>
                </c:pt>
                <c:pt idx="99">
                  <c:v>29</c:v>
                </c:pt>
                <c:pt idx="100">
                  <c:v>31</c:v>
                </c:pt>
                <c:pt idx="101">
                  <c:v>83</c:v>
                </c:pt>
                <c:pt idx="102">
                  <c:v>81</c:v>
                </c:pt>
                <c:pt idx="103">
                  <c:v>68</c:v>
                </c:pt>
                <c:pt idx="104">
                  <c:v>44</c:v>
                </c:pt>
                <c:pt idx="105">
                  <c:v>50</c:v>
                </c:pt>
                <c:pt idx="106">
                  <c:v>27</c:v>
                </c:pt>
                <c:pt idx="107">
                  <c:v>19</c:v>
                </c:pt>
                <c:pt idx="108">
                  <c:v>21</c:v>
                </c:pt>
                <c:pt idx="109">
                  <c:v>32</c:v>
                </c:pt>
                <c:pt idx="110">
                  <c:v>37</c:v>
                </c:pt>
                <c:pt idx="111">
                  <c:v>28</c:v>
                </c:pt>
                <c:pt idx="112">
                  <c:v>24</c:v>
                </c:pt>
                <c:pt idx="113">
                  <c:v>26</c:v>
                </c:pt>
                <c:pt idx="114">
                  <c:v>25</c:v>
                </c:pt>
                <c:pt idx="115">
                  <c:v>33</c:v>
                </c:pt>
                <c:pt idx="116">
                  <c:v>25</c:v>
                </c:pt>
                <c:pt idx="117">
                  <c:v>29</c:v>
                </c:pt>
                <c:pt idx="118">
                  <c:v>30</c:v>
                </c:pt>
                <c:pt idx="119">
                  <c:v>30</c:v>
                </c:pt>
                <c:pt idx="120">
                  <c:v>33</c:v>
                </c:pt>
                <c:pt idx="121">
                  <c:v>94</c:v>
                </c:pt>
                <c:pt idx="122">
                  <c:v>78</c:v>
                </c:pt>
                <c:pt idx="123">
                  <c:v>69</c:v>
                </c:pt>
                <c:pt idx="124">
                  <c:v>66</c:v>
                </c:pt>
                <c:pt idx="125">
                  <c:v>53</c:v>
                </c:pt>
                <c:pt idx="126">
                  <c:v>43</c:v>
                </c:pt>
                <c:pt idx="127">
                  <c:v>38</c:v>
                </c:pt>
                <c:pt idx="128">
                  <c:v>47</c:v>
                </c:pt>
                <c:pt idx="129">
                  <c:v>41</c:v>
                </c:pt>
                <c:pt idx="130">
                  <c:v>40</c:v>
                </c:pt>
                <c:pt idx="131">
                  <c:v>42</c:v>
                </c:pt>
                <c:pt idx="132">
                  <c:v>45</c:v>
                </c:pt>
                <c:pt idx="133">
                  <c:v>31</c:v>
                </c:pt>
                <c:pt idx="134">
                  <c:v>29</c:v>
                </c:pt>
                <c:pt idx="135">
                  <c:v>38</c:v>
                </c:pt>
                <c:pt idx="136">
                  <c:v>44</c:v>
                </c:pt>
                <c:pt idx="137">
                  <c:v>100</c:v>
                </c:pt>
                <c:pt idx="138">
                  <c:v>69</c:v>
                </c:pt>
                <c:pt idx="139">
                  <c:v>35</c:v>
                </c:pt>
                <c:pt idx="140">
                  <c:v>21</c:v>
                </c:pt>
                <c:pt idx="141">
                  <c:v>20</c:v>
                </c:pt>
                <c:pt idx="142">
                  <c:v>14</c:v>
                </c:pt>
                <c:pt idx="143">
                  <c:v>16</c:v>
                </c:pt>
                <c:pt idx="144">
                  <c:v>14</c:v>
                </c:pt>
                <c:pt idx="145">
                  <c:v>11</c:v>
                </c:pt>
                <c:pt idx="146">
                  <c:v>15</c:v>
                </c:pt>
                <c:pt idx="147">
                  <c:v>16</c:v>
                </c:pt>
                <c:pt idx="148">
                  <c:v>12</c:v>
                </c:pt>
                <c:pt idx="149">
                  <c:v>18</c:v>
                </c:pt>
                <c:pt idx="150">
                  <c:v>36</c:v>
                </c:pt>
                <c:pt idx="151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84-473F-9A2A-8CEE11CA81F0}"/>
            </c:ext>
          </c:extLst>
        </c:ser>
        <c:ser>
          <c:idx val="1"/>
          <c:order val="1"/>
          <c:tx>
            <c:strRef>
              <c:f>'graph instruction vs testin (4)'!$C$3</c:f>
              <c:strCache>
                <c:ptCount val="1"/>
                <c:pt idx="0">
                  <c:v>Quarantine: (Gujarat)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(4)'!$C$4:$C$155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2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6</c:v>
                </c:pt>
                <c:pt idx="72">
                  <c:v>6</c:v>
                </c:pt>
                <c:pt idx="73">
                  <c:v>8</c:v>
                </c:pt>
                <c:pt idx="74">
                  <c:v>6</c:v>
                </c:pt>
                <c:pt idx="75">
                  <c:v>12</c:v>
                </c:pt>
                <c:pt idx="76">
                  <c:v>22</c:v>
                </c:pt>
                <c:pt idx="77">
                  <c:v>25</c:v>
                </c:pt>
                <c:pt idx="78">
                  <c:v>34</c:v>
                </c:pt>
                <c:pt idx="79">
                  <c:v>50</c:v>
                </c:pt>
                <c:pt idx="80">
                  <c:v>53</c:v>
                </c:pt>
                <c:pt idx="81">
                  <c:v>64</c:v>
                </c:pt>
                <c:pt idx="82">
                  <c:v>52</c:v>
                </c:pt>
                <c:pt idx="83">
                  <c:v>45</c:v>
                </c:pt>
                <c:pt idx="84">
                  <c:v>33</c:v>
                </c:pt>
                <c:pt idx="85">
                  <c:v>28</c:v>
                </c:pt>
                <c:pt idx="86">
                  <c:v>29</c:v>
                </c:pt>
                <c:pt idx="87">
                  <c:v>23</c:v>
                </c:pt>
                <c:pt idx="88">
                  <c:v>24</c:v>
                </c:pt>
                <c:pt idx="89">
                  <c:v>20</c:v>
                </c:pt>
                <c:pt idx="90">
                  <c:v>16</c:v>
                </c:pt>
                <c:pt idx="91">
                  <c:v>18</c:v>
                </c:pt>
                <c:pt idx="92">
                  <c:v>15</c:v>
                </c:pt>
                <c:pt idx="93">
                  <c:v>13</c:v>
                </c:pt>
                <c:pt idx="94">
                  <c:v>14</c:v>
                </c:pt>
                <c:pt idx="95">
                  <c:v>12</c:v>
                </c:pt>
                <c:pt idx="96">
                  <c:v>11</c:v>
                </c:pt>
                <c:pt idx="97">
                  <c:v>14</c:v>
                </c:pt>
                <c:pt idx="98">
                  <c:v>11</c:v>
                </c:pt>
                <c:pt idx="99">
                  <c:v>12</c:v>
                </c:pt>
                <c:pt idx="100">
                  <c:v>13</c:v>
                </c:pt>
                <c:pt idx="101">
                  <c:v>13</c:v>
                </c:pt>
                <c:pt idx="102">
                  <c:v>10</c:v>
                </c:pt>
                <c:pt idx="103">
                  <c:v>8</c:v>
                </c:pt>
                <c:pt idx="104">
                  <c:v>12</c:v>
                </c:pt>
                <c:pt idx="105">
                  <c:v>13</c:v>
                </c:pt>
                <c:pt idx="106">
                  <c:v>15</c:v>
                </c:pt>
                <c:pt idx="107">
                  <c:v>11</c:v>
                </c:pt>
                <c:pt idx="108">
                  <c:v>12</c:v>
                </c:pt>
                <c:pt idx="109">
                  <c:v>11</c:v>
                </c:pt>
                <c:pt idx="110">
                  <c:v>9</c:v>
                </c:pt>
                <c:pt idx="111">
                  <c:v>11</c:v>
                </c:pt>
                <c:pt idx="112">
                  <c:v>10</c:v>
                </c:pt>
                <c:pt idx="113">
                  <c:v>10</c:v>
                </c:pt>
                <c:pt idx="114">
                  <c:v>10</c:v>
                </c:pt>
                <c:pt idx="115">
                  <c:v>8</c:v>
                </c:pt>
                <c:pt idx="116">
                  <c:v>7</c:v>
                </c:pt>
                <c:pt idx="117">
                  <c:v>8</c:v>
                </c:pt>
                <c:pt idx="118">
                  <c:v>10</c:v>
                </c:pt>
                <c:pt idx="119">
                  <c:v>7</c:v>
                </c:pt>
                <c:pt idx="120">
                  <c:v>7</c:v>
                </c:pt>
                <c:pt idx="121">
                  <c:v>6</c:v>
                </c:pt>
                <c:pt idx="122">
                  <c:v>7</c:v>
                </c:pt>
                <c:pt idx="123">
                  <c:v>11</c:v>
                </c:pt>
                <c:pt idx="124">
                  <c:v>10</c:v>
                </c:pt>
                <c:pt idx="125">
                  <c:v>8</c:v>
                </c:pt>
                <c:pt idx="126">
                  <c:v>8</c:v>
                </c:pt>
                <c:pt idx="127">
                  <c:v>7</c:v>
                </c:pt>
                <c:pt idx="128">
                  <c:v>7</c:v>
                </c:pt>
                <c:pt idx="129">
                  <c:v>9</c:v>
                </c:pt>
                <c:pt idx="130">
                  <c:v>7</c:v>
                </c:pt>
                <c:pt idx="131">
                  <c:v>7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7</c:v>
                </c:pt>
                <c:pt idx="136">
                  <c:v>7</c:v>
                </c:pt>
                <c:pt idx="137">
                  <c:v>8</c:v>
                </c:pt>
                <c:pt idx="138">
                  <c:v>8</c:v>
                </c:pt>
                <c:pt idx="139">
                  <c:v>9</c:v>
                </c:pt>
                <c:pt idx="140">
                  <c:v>8</c:v>
                </c:pt>
                <c:pt idx="141">
                  <c:v>7</c:v>
                </c:pt>
                <c:pt idx="142">
                  <c:v>8</c:v>
                </c:pt>
                <c:pt idx="143">
                  <c:v>12</c:v>
                </c:pt>
                <c:pt idx="144">
                  <c:v>13</c:v>
                </c:pt>
                <c:pt idx="145">
                  <c:v>9</c:v>
                </c:pt>
                <c:pt idx="146">
                  <c:v>9</c:v>
                </c:pt>
                <c:pt idx="147">
                  <c:v>9</c:v>
                </c:pt>
                <c:pt idx="148">
                  <c:v>8</c:v>
                </c:pt>
                <c:pt idx="149">
                  <c:v>7</c:v>
                </c:pt>
                <c:pt idx="150">
                  <c:v>8</c:v>
                </c:pt>
                <c:pt idx="15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84-473F-9A2A-8CEE11CA81F0}"/>
            </c:ext>
          </c:extLst>
        </c:ser>
        <c:ser>
          <c:idx val="2"/>
          <c:order val="2"/>
          <c:tx>
            <c:strRef>
              <c:f>'graph instruction vs testin (4)'!$D$3</c:f>
              <c:strCache>
                <c:ptCount val="1"/>
                <c:pt idx="0">
                  <c:v>curfew: (Gujarat)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(4)'!$D$4:$D$155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25</c:v>
                </c:pt>
                <c:pt idx="79">
                  <c:v>31</c:v>
                </c:pt>
                <c:pt idx="80">
                  <c:v>46</c:v>
                </c:pt>
                <c:pt idx="81">
                  <c:v>72</c:v>
                </c:pt>
                <c:pt idx="82">
                  <c:v>24</c:v>
                </c:pt>
                <c:pt idx="83">
                  <c:v>12</c:v>
                </c:pt>
                <c:pt idx="84">
                  <c:v>8</c:v>
                </c:pt>
                <c:pt idx="85">
                  <c:v>6</c:v>
                </c:pt>
                <c:pt idx="86">
                  <c:v>5</c:v>
                </c:pt>
                <c:pt idx="87">
                  <c:v>3</c:v>
                </c:pt>
                <c:pt idx="88">
                  <c:v>3</c:v>
                </c:pt>
                <c:pt idx="89">
                  <c:v>1</c:v>
                </c:pt>
                <c:pt idx="90">
                  <c:v>3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1</c:v>
                </c:pt>
                <c:pt idx="95">
                  <c:v>2</c:v>
                </c:pt>
                <c:pt idx="96">
                  <c:v>2</c:v>
                </c:pt>
                <c:pt idx="97">
                  <c:v>1</c:v>
                </c:pt>
                <c:pt idx="98">
                  <c:v>3</c:v>
                </c:pt>
                <c:pt idx="99">
                  <c:v>1</c:v>
                </c:pt>
                <c:pt idx="100">
                  <c:v>2</c:v>
                </c:pt>
                <c:pt idx="101">
                  <c:v>2</c:v>
                </c:pt>
                <c:pt idx="102">
                  <c:v>1</c:v>
                </c:pt>
                <c:pt idx="103">
                  <c:v>1</c:v>
                </c:pt>
                <c:pt idx="104">
                  <c:v>8</c:v>
                </c:pt>
                <c:pt idx="105">
                  <c:v>4</c:v>
                </c:pt>
                <c:pt idx="106">
                  <c:v>4</c:v>
                </c:pt>
                <c:pt idx="107">
                  <c:v>4</c:v>
                </c:pt>
                <c:pt idx="108">
                  <c:v>3</c:v>
                </c:pt>
                <c:pt idx="109">
                  <c:v>3</c:v>
                </c:pt>
                <c:pt idx="110">
                  <c:v>4</c:v>
                </c:pt>
                <c:pt idx="111">
                  <c:v>3</c:v>
                </c:pt>
                <c:pt idx="112">
                  <c:v>2</c:v>
                </c:pt>
                <c:pt idx="113">
                  <c:v>4</c:v>
                </c:pt>
                <c:pt idx="114">
                  <c:v>5</c:v>
                </c:pt>
                <c:pt idx="115">
                  <c:v>2</c:v>
                </c:pt>
                <c:pt idx="116">
                  <c:v>4</c:v>
                </c:pt>
                <c:pt idx="117">
                  <c:v>1</c:v>
                </c:pt>
                <c:pt idx="118">
                  <c:v>2</c:v>
                </c:pt>
                <c:pt idx="119">
                  <c:v>1</c:v>
                </c:pt>
                <c:pt idx="120">
                  <c:v>2</c:v>
                </c:pt>
                <c:pt idx="121">
                  <c:v>2</c:v>
                </c:pt>
                <c:pt idx="122">
                  <c:v>2</c:v>
                </c:pt>
                <c:pt idx="123">
                  <c:v>4</c:v>
                </c:pt>
                <c:pt idx="124">
                  <c:v>4</c:v>
                </c:pt>
                <c:pt idx="125">
                  <c:v>4</c:v>
                </c:pt>
                <c:pt idx="126">
                  <c:v>9</c:v>
                </c:pt>
                <c:pt idx="127">
                  <c:v>5</c:v>
                </c:pt>
                <c:pt idx="128">
                  <c:v>3</c:v>
                </c:pt>
                <c:pt idx="129">
                  <c:v>2</c:v>
                </c:pt>
                <c:pt idx="130">
                  <c:v>4</c:v>
                </c:pt>
                <c:pt idx="131">
                  <c:v>2</c:v>
                </c:pt>
                <c:pt idx="132">
                  <c:v>2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2</c:v>
                </c:pt>
                <c:pt idx="138">
                  <c:v>3</c:v>
                </c:pt>
                <c:pt idx="139">
                  <c:v>1</c:v>
                </c:pt>
                <c:pt idx="140">
                  <c:v>2</c:v>
                </c:pt>
                <c:pt idx="141">
                  <c:v>14</c:v>
                </c:pt>
                <c:pt idx="142">
                  <c:v>4</c:v>
                </c:pt>
                <c:pt idx="143">
                  <c:v>2</c:v>
                </c:pt>
                <c:pt idx="144">
                  <c:v>2</c:v>
                </c:pt>
                <c:pt idx="145">
                  <c:v>1</c:v>
                </c:pt>
                <c:pt idx="146">
                  <c:v>2</c:v>
                </c:pt>
                <c:pt idx="147">
                  <c:v>0</c:v>
                </c:pt>
                <c:pt idx="148">
                  <c:v>1</c:v>
                </c:pt>
                <c:pt idx="149">
                  <c:v>2</c:v>
                </c:pt>
                <c:pt idx="150">
                  <c:v>1</c:v>
                </c:pt>
                <c:pt idx="1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84-473F-9A2A-8CEE11CA8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3335408"/>
        <c:axId val="513338688"/>
      </c:lineChart>
      <c:dateAx>
        <c:axId val="51333540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338688"/>
        <c:crosses val="autoZero"/>
        <c:auto val="1"/>
        <c:lblOffset val="100"/>
        <c:baseTimeUnit val="days"/>
      </c:dateAx>
      <c:valAx>
        <c:axId val="513338688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335408"/>
        <c:crosses val="autoZero"/>
        <c:crossBetween val="between"/>
      </c:valAx>
      <c:valAx>
        <c:axId val="51333311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3329832"/>
        <c:crosses val="max"/>
        <c:crossBetween val="between"/>
      </c:valAx>
      <c:dateAx>
        <c:axId val="51332983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1333311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(35)'!$N$7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(35)'!$N$8:$N$22</c:f>
              <c:numCache>
                <c:formatCode>General</c:formatCode>
                <c:ptCount val="15"/>
                <c:pt idx="0">
                  <c:v>0.429016334538107</c:v>
                </c:pt>
                <c:pt idx="1">
                  <c:v>0.42864132799409754</c:v>
                </c:pt>
                <c:pt idx="2">
                  <c:v>0.42808766313173829</c:v>
                </c:pt>
                <c:pt idx="3">
                  <c:v>0.44224036444500131</c:v>
                </c:pt>
                <c:pt idx="4">
                  <c:v>0.4545732959130897</c:v>
                </c:pt>
                <c:pt idx="5">
                  <c:v>0.48275722090286377</c:v>
                </c:pt>
                <c:pt idx="6">
                  <c:v>0.49741410116095242</c:v>
                </c:pt>
                <c:pt idx="7">
                  <c:v>0.52035091855473592</c:v>
                </c:pt>
                <c:pt idx="8">
                  <c:v>0.53133967622155398</c:v>
                </c:pt>
                <c:pt idx="9">
                  <c:v>0.5500283135568369</c:v>
                </c:pt>
                <c:pt idx="10">
                  <c:v>0.57893925030691717</c:v>
                </c:pt>
                <c:pt idx="11">
                  <c:v>0.5993800291560587</c:v>
                </c:pt>
                <c:pt idx="12">
                  <c:v>0.63101608318179603</c:v>
                </c:pt>
                <c:pt idx="13">
                  <c:v>0.6446276970732201</c:v>
                </c:pt>
                <c:pt idx="14">
                  <c:v>0.63220187228210922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47-4033-9582-A228F449F276}"/>
            </c:ext>
          </c:extLst>
        </c:ser>
        <c:ser>
          <c:idx val="1"/>
          <c:order val="1"/>
          <c:tx>
            <c:strRef>
              <c:f>'multiTimeline (35)'!$O$7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(35)'!$O$8:$O$22</c:f>
              <c:numCache>
                <c:formatCode>General</c:formatCode>
                <c:ptCount val="15"/>
                <c:pt idx="0">
                  <c:v>4.6682759578107566E-2</c:v>
                </c:pt>
                <c:pt idx="1">
                  <c:v>4.5648138371422488E-2</c:v>
                </c:pt>
                <c:pt idx="2">
                  <c:v>4.949738661944994E-2</c:v>
                </c:pt>
                <c:pt idx="3">
                  <c:v>5.3361364810857688E-2</c:v>
                </c:pt>
                <c:pt idx="4">
                  <c:v>6.0426970364152448E-2</c:v>
                </c:pt>
                <c:pt idx="5">
                  <c:v>6.5703636099911034E-2</c:v>
                </c:pt>
                <c:pt idx="6">
                  <c:v>6.9046233144701305E-2</c:v>
                </c:pt>
                <c:pt idx="7">
                  <c:v>6.8318768874567823E-2</c:v>
                </c:pt>
                <c:pt idx="8">
                  <c:v>6.5400070884243905E-2</c:v>
                </c:pt>
                <c:pt idx="9">
                  <c:v>6.2038252461285734E-2</c:v>
                </c:pt>
                <c:pt idx="10">
                  <c:v>6.2501324124186117E-2</c:v>
                </c:pt>
                <c:pt idx="11">
                  <c:v>6.8901407341899215E-2</c:v>
                </c:pt>
                <c:pt idx="12">
                  <c:v>7.7272984109325191E-2</c:v>
                </c:pt>
                <c:pt idx="13">
                  <c:v>8.8453318452159646E-2</c:v>
                </c:pt>
                <c:pt idx="14">
                  <c:v>9.4900731544989667E-2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47-4033-9582-A228F449F276}"/>
            </c:ext>
          </c:extLst>
        </c:ser>
        <c:ser>
          <c:idx val="2"/>
          <c:order val="2"/>
          <c:tx>
            <c:strRef>
              <c:f>'multiTimeline (35)'!$P$7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(35)'!$P$8:$P$22</c:f>
              <c:numCache>
                <c:formatCode>General</c:formatCode>
                <c:ptCount val="15"/>
                <c:pt idx="0">
                  <c:v>-6.8108658674759071E-2</c:v>
                </c:pt>
                <c:pt idx="1">
                  <c:v>-6.6462011847967642E-2</c:v>
                </c:pt>
                <c:pt idx="2">
                  <c:v>-6.8784084137151202E-2</c:v>
                </c:pt>
                <c:pt idx="3">
                  <c:v>-6.639492962331113E-2</c:v>
                </c:pt>
                <c:pt idx="4">
                  <c:v>-6.1984835526652612E-2</c:v>
                </c:pt>
                <c:pt idx="5">
                  <c:v>-5.7465146352171072E-2</c:v>
                </c:pt>
                <c:pt idx="6">
                  <c:v>-5.2760341546803521E-2</c:v>
                </c:pt>
                <c:pt idx="7">
                  <c:v>-4.7906249380287161E-2</c:v>
                </c:pt>
                <c:pt idx="8">
                  <c:v>-4.3004343588916839E-2</c:v>
                </c:pt>
                <c:pt idx="9">
                  <c:v>-4.0809230078972518E-2</c:v>
                </c:pt>
                <c:pt idx="10">
                  <c:v>-3.235465290658629E-2</c:v>
                </c:pt>
                <c:pt idx="11">
                  <c:v>-2.4259115566854707E-2</c:v>
                </c:pt>
                <c:pt idx="12">
                  <c:v>-1.58490746317799E-2</c:v>
                </c:pt>
                <c:pt idx="13">
                  <c:v>-7.6977349924227615E-3</c:v>
                </c:pt>
                <c:pt idx="14">
                  <c:v>-5.8361023950716344E-3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47-4033-9582-A228F449F2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429584"/>
        <c:axId val="582430568"/>
      </c:lineChart>
      <c:catAx>
        <c:axId val="5824295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430568"/>
        <c:crosses val="autoZero"/>
        <c:auto val="1"/>
        <c:lblAlgn val="ctr"/>
        <c:lblOffset val="100"/>
        <c:noMultiLvlLbl val="0"/>
      </c:catAx>
      <c:valAx>
        <c:axId val="582430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2429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(35)'!$U$7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(35)'!$U$8:$U$22</c:f>
              <c:numCache>
                <c:formatCode>General</c:formatCode>
                <c:ptCount val="15"/>
                <c:pt idx="0">
                  <c:v>0.4905043409112409</c:v>
                </c:pt>
                <c:pt idx="1">
                  <c:v>0.48782663697196432</c:v>
                </c:pt>
                <c:pt idx="2">
                  <c:v>0.49474933982320646</c:v>
                </c:pt>
                <c:pt idx="3">
                  <c:v>0.5139497274138134</c:v>
                </c:pt>
                <c:pt idx="4">
                  <c:v>0.53702748360670494</c:v>
                </c:pt>
                <c:pt idx="5">
                  <c:v>0.54656064175343755</c:v>
                </c:pt>
                <c:pt idx="6">
                  <c:v>0.55332814763792859</c:v>
                </c:pt>
                <c:pt idx="7">
                  <c:v>0.55468854449591753</c:v>
                </c:pt>
                <c:pt idx="8">
                  <c:v>0.55332850819210555</c:v>
                </c:pt>
                <c:pt idx="9">
                  <c:v>0.56306065329970711</c:v>
                </c:pt>
                <c:pt idx="10">
                  <c:v>0.58845504662837955</c:v>
                </c:pt>
                <c:pt idx="11">
                  <c:v>0.62288145761028579</c:v>
                </c:pt>
                <c:pt idx="12">
                  <c:v>0.64779577200257932</c:v>
                </c:pt>
                <c:pt idx="13">
                  <c:v>0.66602943796940006</c:v>
                </c:pt>
                <c:pt idx="14">
                  <c:v>0.64562883854123421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44-4641-A08D-26BD3B191C42}"/>
            </c:ext>
          </c:extLst>
        </c:ser>
        <c:ser>
          <c:idx val="1"/>
          <c:order val="1"/>
          <c:tx>
            <c:strRef>
              <c:f>'multiTimeline (35)'!$V$7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(35)'!$V$8:$V$22</c:f>
              <c:numCache>
                <c:formatCode>General</c:formatCode>
                <c:ptCount val="15"/>
                <c:pt idx="0">
                  <c:v>3.6242334287575478E-2</c:v>
                </c:pt>
                <c:pt idx="1">
                  <c:v>3.5858721259540031E-2</c:v>
                </c:pt>
                <c:pt idx="2">
                  <c:v>3.8718530788830641E-2</c:v>
                </c:pt>
                <c:pt idx="3">
                  <c:v>4.312669111136315E-2</c:v>
                </c:pt>
                <c:pt idx="4">
                  <c:v>4.743742184236701E-2</c:v>
                </c:pt>
                <c:pt idx="5">
                  <c:v>5.2797110730522942E-2</c:v>
                </c:pt>
                <c:pt idx="6">
                  <c:v>5.5573551784927969E-2</c:v>
                </c:pt>
                <c:pt idx="7">
                  <c:v>5.6829277891021913E-2</c:v>
                </c:pt>
                <c:pt idx="8">
                  <c:v>5.8986311920807936E-2</c:v>
                </c:pt>
                <c:pt idx="9">
                  <c:v>6.0109331994575674E-2</c:v>
                </c:pt>
                <c:pt idx="10">
                  <c:v>6.7041144894041213E-2</c:v>
                </c:pt>
                <c:pt idx="11">
                  <c:v>7.6832484862618441E-2</c:v>
                </c:pt>
                <c:pt idx="12">
                  <c:v>9.0374090600174248E-2</c:v>
                </c:pt>
                <c:pt idx="13">
                  <c:v>0.10491190037325775</c:v>
                </c:pt>
                <c:pt idx="14">
                  <c:v>0.11686216669606013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44-4641-A08D-26BD3B191C42}"/>
            </c:ext>
          </c:extLst>
        </c:ser>
        <c:ser>
          <c:idx val="2"/>
          <c:order val="2"/>
          <c:tx>
            <c:strRef>
              <c:f>'multiTimeline (35)'!$W$7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(35)'!$W$8:$W$22</c:f>
              <c:numCache>
                <c:formatCode>General</c:formatCode>
                <c:ptCount val="15"/>
                <c:pt idx="0">
                  <c:v>-6.7770287090647183E-2</c:v>
                </c:pt>
                <c:pt idx="1">
                  <c:v>-6.4708605767250349E-2</c:v>
                </c:pt>
                <c:pt idx="2">
                  <c:v>-6.5139301438045513E-2</c:v>
                </c:pt>
                <c:pt idx="3">
                  <c:v>-6.2531386338176884E-2</c:v>
                </c:pt>
                <c:pt idx="4">
                  <c:v>-6.2131708926140679E-2</c:v>
                </c:pt>
                <c:pt idx="5">
                  <c:v>-6.1653567657434363E-2</c:v>
                </c:pt>
                <c:pt idx="6">
                  <c:v>-5.9859634845972329E-2</c:v>
                </c:pt>
                <c:pt idx="7">
                  <c:v>-5.7660146969352864E-2</c:v>
                </c:pt>
                <c:pt idx="8">
                  <c:v>-5.2760446973325395E-2</c:v>
                </c:pt>
                <c:pt idx="9">
                  <c:v>-4.4741603333687305E-2</c:v>
                </c:pt>
                <c:pt idx="10">
                  <c:v>-3.3538693038600562E-2</c:v>
                </c:pt>
                <c:pt idx="11">
                  <c:v>-2.304179962035079E-2</c:v>
                </c:pt>
                <c:pt idx="12">
                  <c:v>-9.3719605434587107E-3</c:v>
                </c:pt>
                <c:pt idx="13">
                  <c:v>-2.7088048634315541E-3</c:v>
                </c:pt>
                <c:pt idx="14">
                  <c:v>1.9074317829659842E-3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44-4641-A08D-26BD3B191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5979928"/>
        <c:axId val="585980256"/>
      </c:lineChart>
      <c:catAx>
        <c:axId val="5859799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980256"/>
        <c:crosses val="autoZero"/>
        <c:auto val="1"/>
        <c:lblAlgn val="ctr"/>
        <c:lblOffset val="100"/>
        <c:noMultiLvlLbl val="0"/>
      </c:catAx>
      <c:valAx>
        <c:axId val="585980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979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instructions vs cases (2)'!$E$3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CC"/>
            </a:solidFill>
            <a:ln>
              <a:noFill/>
            </a:ln>
            <a:effectLst/>
          </c:spPr>
          <c:invertIfNegative val="0"/>
          <c:cat>
            <c:numRef>
              <c:f>'graph instructions vs cases 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 (2)'!$E$4:$E$155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1</c:v>
                </c:pt>
                <c:pt idx="63">
                  <c:v>22</c:v>
                </c:pt>
                <c:pt idx="64">
                  <c:v>2</c:v>
                </c:pt>
                <c:pt idx="65">
                  <c:v>1</c:v>
                </c:pt>
                <c:pt idx="66">
                  <c:v>3</c:v>
                </c:pt>
                <c:pt idx="67">
                  <c:v>5</c:v>
                </c:pt>
                <c:pt idx="68">
                  <c:v>9</c:v>
                </c:pt>
                <c:pt idx="69">
                  <c:v>15</c:v>
                </c:pt>
                <c:pt idx="70">
                  <c:v>8</c:v>
                </c:pt>
                <c:pt idx="71">
                  <c:v>10</c:v>
                </c:pt>
                <c:pt idx="72">
                  <c:v>10</c:v>
                </c:pt>
                <c:pt idx="73">
                  <c:v>11</c:v>
                </c:pt>
                <c:pt idx="74">
                  <c:v>10</c:v>
                </c:pt>
                <c:pt idx="75">
                  <c:v>14</c:v>
                </c:pt>
                <c:pt idx="76">
                  <c:v>20</c:v>
                </c:pt>
                <c:pt idx="77">
                  <c:v>25</c:v>
                </c:pt>
                <c:pt idx="78">
                  <c:v>27</c:v>
                </c:pt>
                <c:pt idx="79">
                  <c:v>58</c:v>
                </c:pt>
                <c:pt idx="80">
                  <c:v>78</c:v>
                </c:pt>
                <c:pt idx="81">
                  <c:v>69</c:v>
                </c:pt>
                <c:pt idx="82">
                  <c:v>94</c:v>
                </c:pt>
                <c:pt idx="83">
                  <c:v>74</c:v>
                </c:pt>
                <c:pt idx="84">
                  <c:v>86</c:v>
                </c:pt>
                <c:pt idx="85">
                  <c:v>73</c:v>
                </c:pt>
                <c:pt idx="86">
                  <c:v>153</c:v>
                </c:pt>
                <c:pt idx="87">
                  <c:v>136</c:v>
                </c:pt>
                <c:pt idx="88">
                  <c:v>120</c:v>
                </c:pt>
                <c:pt idx="89">
                  <c:v>187</c:v>
                </c:pt>
                <c:pt idx="90">
                  <c:v>309</c:v>
                </c:pt>
                <c:pt idx="91">
                  <c:v>424</c:v>
                </c:pt>
                <c:pt idx="92">
                  <c:v>486</c:v>
                </c:pt>
                <c:pt idx="93">
                  <c:v>560</c:v>
                </c:pt>
                <c:pt idx="94">
                  <c:v>579</c:v>
                </c:pt>
                <c:pt idx="95">
                  <c:v>609</c:v>
                </c:pt>
                <c:pt idx="96">
                  <c:v>484</c:v>
                </c:pt>
                <c:pt idx="97">
                  <c:v>573</c:v>
                </c:pt>
                <c:pt idx="98">
                  <c:v>565</c:v>
                </c:pt>
                <c:pt idx="99">
                  <c:v>813</c:v>
                </c:pt>
                <c:pt idx="100">
                  <c:v>871</c:v>
                </c:pt>
                <c:pt idx="101">
                  <c:v>854</c:v>
                </c:pt>
                <c:pt idx="102">
                  <c:v>758</c:v>
                </c:pt>
                <c:pt idx="103">
                  <c:v>1243</c:v>
                </c:pt>
                <c:pt idx="104">
                  <c:v>1031</c:v>
                </c:pt>
                <c:pt idx="105">
                  <c:v>886</c:v>
                </c:pt>
                <c:pt idx="106">
                  <c:v>1061</c:v>
                </c:pt>
                <c:pt idx="107">
                  <c:v>922</c:v>
                </c:pt>
                <c:pt idx="108">
                  <c:v>1371</c:v>
                </c:pt>
                <c:pt idx="109">
                  <c:v>1580</c:v>
                </c:pt>
                <c:pt idx="110">
                  <c:v>1239</c:v>
                </c:pt>
                <c:pt idx="111">
                  <c:v>1537</c:v>
                </c:pt>
                <c:pt idx="112">
                  <c:v>1292</c:v>
                </c:pt>
                <c:pt idx="113">
                  <c:v>1667</c:v>
                </c:pt>
                <c:pt idx="114">
                  <c:v>1408</c:v>
                </c:pt>
                <c:pt idx="115">
                  <c:v>1835</c:v>
                </c:pt>
                <c:pt idx="116">
                  <c:v>1607</c:v>
                </c:pt>
                <c:pt idx="117">
                  <c:v>1568</c:v>
                </c:pt>
                <c:pt idx="118">
                  <c:v>1902</c:v>
                </c:pt>
                <c:pt idx="119">
                  <c:v>1705</c:v>
                </c:pt>
                <c:pt idx="120">
                  <c:v>1801</c:v>
                </c:pt>
                <c:pt idx="121">
                  <c:v>2396</c:v>
                </c:pt>
                <c:pt idx="122">
                  <c:v>2564</c:v>
                </c:pt>
                <c:pt idx="123">
                  <c:v>2952</c:v>
                </c:pt>
                <c:pt idx="124">
                  <c:v>3656</c:v>
                </c:pt>
                <c:pt idx="125">
                  <c:v>2971</c:v>
                </c:pt>
                <c:pt idx="126">
                  <c:v>3602</c:v>
                </c:pt>
                <c:pt idx="127">
                  <c:v>3344</c:v>
                </c:pt>
                <c:pt idx="128">
                  <c:v>3339</c:v>
                </c:pt>
                <c:pt idx="129">
                  <c:v>3175</c:v>
                </c:pt>
                <c:pt idx="130">
                  <c:v>4311</c:v>
                </c:pt>
                <c:pt idx="131">
                  <c:v>3592</c:v>
                </c:pt>
                <c:pt idx="132">
                  <c:v>3562</c:v>
                </c:pt>
                <c:pt idx="133">
                  <c:v>3726</c:v>
                </c:pt>
                <c:pt idx="134">
                  <c:v>3991</c:v>
                </c:pt>
                <c:pt idx="135">
                  <c:v>3808</c:v>
                </c:pt>
                <c:pt idx="136">
                  <c:v>4794</c:v>
                </c:pt>
                <c:pt idx="137">
                  <c:v>5049</c:v>
                </c:pt>
                <c:pt idx="138">
                  <c:v>4628</c:v>
                </c:pt>
                <c:pt idx="139">
                  <c:v>6154</c:v>
                </c:pt>
                <c:pt idx="140">
                  <c:v>5720</c:v>
                </c:pt>
                <c:pt idx="141">
                  <c:v>6023</c:v>
                </c:pt>
                <c:pt idx="142">
                  <c:v>6536</c:v>
                </c:pt>
                <c:pt idx="143">
                  <c:v>6667</c:v>
                </c:pt>
                <c:pt idx="144">
                  <c:v>7111</c:v>
                </c:pt>
                <c:pt idx="145">
                  <c:v>6414</c:v>
                </c:pt>
                <c:pt idx="146">
                  <c:v>5907</c:v>
                </c:pt>
                <c:pt idx="147">
                  <c:v>7246</c:v>
                </c:pt>
                <c:pt idx="148">
                  <c:v>7254</c:v>
                </c:pt>
                <c:pt idx="149">
                  <c:v>8138</c:v>
                </c:pt>
                <c:pt idx="150">
                  <c:v>8364</c:v>
                </c:pt>
                <c:pt idx="151">
                  <c:v>8789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9-4445-B971-3B975402F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16516640"/>
        <c:axId val="516523856"/>
      </c:barChart>
      <c:lineChart>
        <c:grouping val="standard"/>
        <c:varyColors val="0"/>
        <c:ser>
          <c:idx val="0"/>
          <c:order val="0"/>
          <c:tx>
            <c:strRef>
              <c:f>'graph instructions vs cases (2)'!$B$3</c:f>
              <c:strCache>
                <c:ptCount val="1"/>
                <c:pt idx="0">
                  <c:v>Lockdown: (India)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cases 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 (2)'!$B$4:$B$155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9</c:v>
                </c:pt>
                <c:pt idx="79">
                  <c:v>9</c:v>
                </c:pt>
                <c:pt idx="80">
                  <c:v>14</c:v>
                </c:pt>
                <c:pt idx="81">
                  <c:v>95</c:v>
                </c:pt>
                <c:pt idx="82">
                  <c:v>38</c:v>
                </c:pt>
                <c:pt idx="83">
                  <c:v>48</c:v>
                </c:pt>
                <c:pt idx="84">
                  <c:v>26</c:v>
                </c:pt>
                <c:pt idx="85">
                  <c:v>25</c:v>
                </c:pt>
                <c:pt idx="86">
                  <c:v>33</c:v>
                </c:pt>
                <c:pt idx="87">
                  <c:v>28</c:v>
                </c:pt>
                <c:pt idx="88">
                  <c:v>26</c:v>
                </c:pt>
                <c:pt idx="89">
                  <c:v>27</c:v>
                </c:pt>
                <c:pt idx="90">
                  <c:v>23</c:v>
                </c:pt>
                <c:pt idx="91">
                  <c:v>22</c:v>
                </c:pt>
                <c:pt idx="92">
                  <c:v>30</c:v>
                </c:pt>
                <c:pt idx="93">
                  <c:v>25</c:v>
                </c:pt>
                <c:pt idx="94">
                  <c:v>31</c:v>
                </c:pt>
                <c:pt idx="95">
                  <c:v>37</c:v>
                </c:pt>
                <c:pt idx="96">
                  <c:v>55</c:v>
                </c:pt>
                <c:pt idx="97">
                  <c:v>40</c:v>
                </c:pt>
                <c:pt idx="98">
                  <c:v>48</c:v>
                </c:pt>
                <c:pt idx="99">
                  <c:v>39</c:v>
                </c:pt>
                <c:pt idx="100">
                  <c:v>40</c:v>
                </c:pt>
                <c:pt idx="101">
                  <c:v>93</c:v>
                </c:pt>
                <c:pt idx="102">
                  <c:v>55</c:v>
                </c:pt>
                <c:pt idx="103">
                  <c:v>48</c:v>
                </c:pt>
                <c:pt idx="104">
                  <c:v>44</c:v>
                </c:pt>
                <c:pt idx="105">
                  <c:v>45</c:v>
                </c:pt>
                <c:pt idx="106">
                  <c:v>24</c:v>
                </c:pt>
                <c:pt idx="107">
                  <c:v>21</c:v>
                </c:pt>
                <c:pt idx="108">
                  <c:v>22</c:v>
                </c:pt>
                <c:pt idx="109">
                  <c:v>31</c:v>
                </c:pt>
                <c:pt idx="110">
                  <c:v>31</c:v>
                </c:pt>
                <c:pt idx="111">
                  <c:v>25</c:v>
                </c:pt>
                <c:pt idx="112">
                  <c:v>26</c:v>
                </c:pt>
                <c:pt idx="113">
                  <c:v>27</c:v>
                </c:pt>
                <c:pt idx="114">
                  <c:v>27</c:v>
                </c:pt>
                <c:pt idx="115">
                  <c:v>34</c:v>
                </c:pt>
                <c:pt idx="116">
                  <c:v>31</c:v>
                </c:pt>
                <c:pt idx="117">
                  <c:v>42</c:v>
                </c:pt>
                <c:pt idx="118">
                  <c:v>35</c:v>
                </c:pt>
                <c:pt idx="119">
                  <c:v>34</c:v>
                </c:pt>
                <c:pt idx="120">
                  <c:v>36</c:v>
                </c:pt>
                <c:pt idx="121">
                  <c:v>91</c:v>
                </c:pt>
                <c:pt idx="122">
                  <c:v>48</c:v>
                </c:pt>
                <c:pt idx="123">
                  <c:v>44</c:v>
                </c:pt>
                <c:pt idx="124">
                  <c:v>38</c:v>
                </c:pt>
                <c:pt idx="125">
                  <c:v>33</c:v>
                </c:pt>
                <c:pt idx="126">
                  <c:v>29</c:v>
                </c:pt>
                <c:pt idx="127">
                  <c:v>26</c:v>
                </c:pt>
                <c:pt idx="128">
                  <c:v>28</c:v>
                </c:pt>
                <c:pt idx="129">
                  <c:v>30</c:v>
                </c:pt>
                <c:pt idx="130">
                  <c:v>30</c:v>
                </c:pt>
                <c:pt idx="131">
                  <c:v>39</c:v>
                </c:pt>
                <c:pt idx="132">
                  <c:v>42</c:v>
                </c:pt>
                <c:pt idx="133">
                  <c:v>29</c:v>
                </c:pt>
                <c:pt idx="134">
                  <c:v>29</c:v>
                </c:pt>
                <c:pt idx="135">
                  <c:v>31</c:v>
                </c:pt>
                <c:pt idx="136">
                  <c:v>43</c:v>
                </c:pt>
                <c:pt idx="137">
                  <c:v>98</c:v>
                </c:pt>
                <c:pt idx="138">
                  <c:v>53</c:v>
                </c:pt>
                <c:pt idx="139">
                  <c:v>29</c:v>
                </c:pt>
                <c:pt idx="140">
                  <c:v>19</c:v>
                </c:pt>
                <c:pt idx="141">
                  <c:v>20</c:v>
                </c:pt>
                <c:pt idx="142">
                  <c:v>16</c:v>
                </c:pt>
                <c:pt idx="143">
                  <c:v>18</c:v>
                </c:pt>
                <c:pt idx="144">
                  <c:v>16</c:v>
                </c:pt>
                <c:pt idx="145">
                  <c:v>17</c:v>
                </c:pt>
                <c:pt idx="146">
                  <c:v>19</c:v>
                </c:pt>
                <c:pt idx="147">
                  <c:v>19</c:v>
                </c:pt>
                <c:pt idx="148">
                  <c:v>21</c:v>
                </c:pt>
                <c:pt idx="149">
                  <c:v>22</c:v>
                </c:pt>
                <c:pt idx="150">
                  <c:v>51</c:v>
                </c:pt>
                <c:pt idx="15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09-4445-B971-3B975402F34D}"/>
            </c:ext>
          </c:extLst>
        </c:ser>
        <c:ser>
          <c:idx val="1"/>
          <c:order val="1"/>
          <c:tx>
            <c:strRef>
              <c:f>'graph instructions vs cases (2)'!$C$3</c:f>
              <c:strCache>
                <c:ptCount val="1"/>
                <c:pt idx="0">
                  <c:v>Quarantine: (India)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cases 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 (2)'!$C$4:$C$155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3</c:v>
                </c:pt>
                <c:pt idx="63">
                  <c:v>4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8</c:v>
                </c:pt>
                <c:pt idx="72">
                  <c:v>9</c:v>
                </c:pt>
                <c:pt idx="73">
                  <c:v>10</c:v>
                </c:pt>
                <c:pt idx="74">
                  <c:v>11</c:v>
                </c:pt>
                <c:pt idx="75">
                  <c:v>16</c:v>
                </c:pt>
                <c:pt idx="76">
                  <c:v>28</c:v>
                </c:pt>
                <c:pt idx="77">
                  <c:v>32</c:v>
                </c:pt>
                <c:pt idx="78">
                  <c:v>37</c:v>
                </c:pt>
                <c:pt idx="79">
                  <c:v>45</c:v>
                </c:pt>
                <c:pt idx="80">
                  <c:v>57</c:v>
                </c:pt>
                <c:pt idx="81">
                  <c:v>48</c:v>
                </c:pt>
                <c:pt idx="82">
                  <c:v>47</c:v>
                </c:pt>
                <c:pt idx="83">
                  <c:v>47</c:v>
                </c:pt>
                <c:pt idx="84">
                  <c:v>44</c:v>
                </c:pt>
                <c:pt idx="85">
                  <c:v>43</c:v>
                </c:pt>
                <c:pt idx="86">
                  <c:v>39</c:v>
                </c:pt>
                <c:pt idx="87">
                  <c:v>33</c:v>
                </c:pt>
                <c:pt idx="88">
                  <c:v>33</c:v>
                </c:pt>
                <c:pt idx="89">
                  <c:v>26</c:v>
                </c:pt>
                <c:pt idx="90">
                  <c:v>24</c:v>
                </c:pt>
                <c:pt idx="91">
                  <c:v>22</c:v>
                </c:pt>
                <c:pt idx="92">
                  <c:v>20</c:v>
                </c:pt>
                <c:pt idx="93">
                  <c:v>17</c:v>
                </c:pt>
                <c:pt idx="94">
                  <c:v>17</c:v>
                </c:pt>
                <c:pt idx="95">
                  <c:v>15</c:v>
                </c:pt>
                <c:pt idx="96">
                  <c:v>15</c:v>
                </c:pt>
                <c:pt idx="97">
                  <c:v>14</c:v>
                </c:pt>
                <c:pt idx="98">
                  <c:v>13</c:v>
                </c:pt>
                <c:pt idx="99">
                  <c:v>14</c:v>
                </c:pt>
                <c:pt idx="100">
                  <c:v>13</c:v>
                </c:pt>
                <c:pt idx="101">
                  <c:v>12</c:v>
                </c:pt>
                <c:pt idx="102">
                  <c:v>13</c:v>
                </c:pt>
                <c:pt idx="103">
                  <c:v>12</c:v>
                </c:pt>
                <c:pt idx="104">
                  <c:v>13</c:v>
                </c:pt>
                <c:pt idx="105">
                  <c:v>12</c:v>
                </c:pt>
                <c:pt idx="106">
                  <c:v>13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9</c:v>
                </c:pt>
                <c:pt idx="111">
                  <c:v>10</c:v>
                </c:pt>
                <c:pt idx="112">
                  <c:v>9</c:v>
                </c:pt>
                <c:pt idx="113">
                  <c:v>10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7</c:v>
                </c:pt>
                <c:pt idx="128">
                  <c:v>7</c:v>
                </c:pt>
                <c:pt idx="129">
                  <c:v>8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8</c:v>
                </c:pt>
                <c:pt idx="136">
                  <c:v>8</c:v>
                </c:pt>
                <c:pt idx="137">
                  <c:v>9</c:v>
                </c:pt>
                <c:pt idx="138">
                  <c:v>9</c:v>
                </c:pt>
                <c:pt idx="139">
                  <c:v>7</c:v>
                </c:pt>
                <c:pt idx="140">
                  <c:v>8</c:v>
                </c:pt>
                <c:pt idx="141">
                  <c:v>9</c:v>
                </c:pt>
                <c:pt idx="142">
                  <c:v>12</c:v>
                </c:pt>
                <c:pt idx="143">
                  <c:v>14</c:v>
                </c:pt>
                <c:pt idx="144">
                  <c:v>13</c:v>
                </c:pt>
                <c:pt idx="145">
                  <c:v>13</c:v>
                </c:pt>
                <c:pt idx="146">
                  <c:v>11</c:v>
                </c:pt>
                <c:pt idx="147">
                  <c:v>10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9-4445-B971-3B975402F34D}"/>
            </c:ext>
          </c:extLst>
        </c:ser>
        <c:ser>
          <c:idx val="2"/>
          <c:order val="2"/>
          <c:tx>
            <c:strRef>
              <c:f>'graph instructions vs cases (2)'!$D$3</c:f>
              <c:strCache>
                <c:ptCount val="1"/>
                <c:pt idx="0">
                  <c:v>curfew: (India)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cases 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 (2)'!$D$4:$D$155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41</c:v>
                </c:pt>
                <c:pt idx="79">
                  <c:v>40</c:v>
                </c:pt>
                <c:pt idx="80">
                  <c:v>64</c:v>
                </c:pt>
                <c:pt idx="81">
                  <c:v>100</c:v>
                </c:pt>
                <c:pt idx="82">
                  <c:v>47</c:v>
                </c:pt>
                <c:pt idx="83">
                  <c:v>32</c:v>
                </c:pt>
                <c:pt idx="84">
                  <c:v>15</c:v>
                </c:pt>
                <c:pt idx="85">
                  <c:v>12</c:v>
                </c:pt>
                <c:pt idx="86">
                  <c:v>10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6</c:v>
                </c:pt>
                <c:pt idx="92">
                  <c:v>5</c:v>
                </c:pt>
                <c:pt idx="93">
                  <c:v>5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4</c:v>
                </c:pt>
                <c:pt idx="98">
                  <c:v>7</c:v>
                </c:pt>
                <c:pt idx="99">
                  <c:v>5</c:v>
                </c:pt>
                <c:pt idx="100">
                  <c:v>6</c:v>
                </c:pt>
                <c:pt idx="101">
                  <c:v>4</c:v>
                </c:pt>
                <c:pt idx="102">
                  <c:v>5</c:v>
                </c:pt>
                <c:pt idx="103">
                  <c:v>5</c:v>
                </c:pt>
                <c:pt idx="104">
                  <c:v>6</c:v>
                </c:pt>
                <c:pt idx="105">
                  <c:v>5</c:v>
                </c:pt>
                <c:pt idx="106">
                  <c:v>4</c:v>
                </c:pt>
                <c:pt idx="107">
                  <c:v>4</c:v>
                </c:pt>
                <c:pt idx="108">
                  <c:v>3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4</c:v>
                </c:pt>
                <c:pt idx="117">
                  <c:v>5</c:v>
                </c:pt>
                <c:pt idx="118">
                  <c:v>4</c:v>
                </c:pt>
                <c:pt idx="119">
                  <c:v>5</c:v>
                </c:pt>
                <c:pt idx="120">
                  <c:v>4</c:v>
                </c:pt>
                <c:pt idx="121">
                  <c:v>4</c:v>
                </c:pt>
                <c:pt idx="122">
                  <c:v>5</c:v>
                </c:pt>
                <c:pt idx="123">
                  <c:v>6</c:v>
                </c:pt>
                <c:pt idx="124">
                  <c:v>6</c:v>
                </c:pt>
                <c:pt idx="125">
                  <c:v>4</c:v>
                </c:pt>
                <c:pt idx="126">
                  <c:v>5</c:v>
                </c:pt>
                <c:pt idx="127">
                  <c:v>4</c:v>
                </c:pt>
                <c:pt idx="128">
                  <c:v>3</c:v>
                </c:pt>
                <c:pt idx="129">
                  <c:v>3</c:v>
                </c:pt>
                <c:pt idx="130">
                  <c:v>2</c:v>
                </c:pt>
                <c:pt idx="131">
                  <c:v>3</c:v>
                </c:pt>
                <c:pt idx="132">
                  <c:v>3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3</c:v>
                </c:pt>
                <c:pt idx="138">
                  <c:v>3</c:v>
                </c:pt>
                <c:pt idx="139">
                  <c:v>2</c:v>
                </c:pt>
                <c:pt idx="140">
                  <c:v>2</c:v>
                </c:pt>
                <c:pt idx="141">
                  <c:v>3</c:v>
                </c:pt>
                <c:pt idx="142">
                  <c:v>3</c:v>
                </c:pt>
                <c:pt idx="143">
                  <c:v>5</c:v>
                </c:pt>
                <c:pt idx="144">
                  <c:v>3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4</c:v>
                </c:pt>
                <c:pt idx="1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09-4445-B971-3B975402F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113280"/>
        <c:axId val="511113608"/>
      </c:lineChart>
      <c:dateAx>
        <c:axId val="511113280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113608"/>
        <c:crosses val="autoZero"/>
        <c:auto val="1"/>
        <c:lblOffset val="100"/>
        <c:baseTimeUnit val="days"/>
      </c:dateAx>
      <c:valAx>
        <c:axId val="511113608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113280"/>
        <c:crosses val="autoZero"/>
        <c:crossBetween val="between"/>
      </c:valAx>
      <c:valAx>
        <c:axId val="5165238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CC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516640"/>
        <c:crosses val="max"/>
        <c:crossBetween val="between"/>
      </c:valAx>
      <c:dateAx>
        <c:axId val="516516640"/>
        <c:scaling>
          <c:orientation val="minMax"/>
        </c:scaling>
        <c:delete val="1"/>
        <c:axPos val="b"/>
        <c:numFmt formatCode="[$-409]d\-mmm;@" sourceLinked="1"/>
        <c:majorTickMark val="out"/>
        <c:minorTickMark val="none"/>
        <c:tickLblPos val="nextTo"/>
        <c:crossAx val="51652385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 graph instructions vs testi(2)'!$E$3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CC"/>
            </a:solidFill>
            <a:ln>
              <a:noFill/>
            </a:ln>
            <a:effectLst/>
          </c:spPr>
          <c:invertIfNegative val="0"/>
          <c:cat>
            <c:numRef>
              <c:f>' graph instructions vs testi(2)'!$A$4:$A$155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 graph instructions vs testi(2)'!$E$4:$E$155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1050</c:v>
                </c:pt>
                <c:pt idx="79">
                  <c:v>1229</c:v>
                </c:pt>
                <c:pt idx="80">
                  <c:v>1506</c:v>
                </c:pt>
                <c:pt idx="81">
                  <c:v>1216</c:v>
                </c:pt>
                <c:pt idx="82">
                  <c:v>2580</c:v>
                </c:pt>
                <c:pt idx="83">
                  <c:v>1987</c:v>
                </c:pt>
                <c:pt idx="84">
                  <c:v>2450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4346</c:v>
                </c:pt>
                <c:pt idx="91">
                  <c:v>5163</c:v>
                </c:pt>
                <c:pt idx="92">
                  <c:v>7900</c:v>
                </c:pt>
                <c:pt idx="93">
                  <c:v>13394</c:v>
                </c:pt>
                <c:pt idx="94">
                  <c:v>10705</c:v>
                </c:pt>
                <c:pt idx="95">
                  <c:v>9584</c:v>
                </c:pt>
                <c:pt idx="96">
                  <c:v>11534</c:v>
                </c:pt>
                <c:pt idx="97">
                  <c:v>12947</c:v>
                </c:pt>
                <c:pt idx="98">
                  <c:v>13904</c:v>
                </c:pt>
                <c:pt idx="99">
                  <c:v>16991</c:v>
                </c:pt>
                <c:pt idx="100">
                  <c:v>16420</c:v>
                </c:pt>
                <c:pt idx="101">
                  <c:v>18044</c:v>
                </c:pt>
                <c:pt idx="102">
                  <c:v>16374</c:v>
                </c:pt>
                <c:pt idx="103">
                  <c:v>21806</c:v>
                </c:pt>
                <c:pt idx="104">
                  <c:v>27339</c:v>
                </c:pt>
                <c:pt idx="105">
                  <c:v>29706</c:v>
                </c:pt>
                <c:pt idx="106">
                  <c:v>28357</c:v>
                </c:pt>
                <c:pt idx="107">
                  <c:v>32167</c:v>
                </c:pt>
                <c:pt idx="108">
                  <c:v>37000</c:v>
                </c:pt>
                <c:pt idx="109">
                  <c:v>29463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41247</c:v>
                </c:pt>
                <c:pt idx="115">
                  <c:v>38168</c:v>
                </c:pt>
                <c:pt idx="116">
                  <c:v>45352</c:v>
                </c:pt>
                <c:pt idx="117">
                  <c:v>40510</c:v>
                </c:pt>
                <c:pt idx="118">
                  <c:v>50914</c:v>
                </c:pt>
                <c:pt idx="119">
                  <c:v>54031</c:v>
                </c:pt>
                <c:pt idx="120">
                  <c:v>59437</c:v>
                </c:pt>
                <c:pt idx="121">
                  <c:v>72453</c:v>
                </c:pt>
                <c:pt idx="122">
                  <c:v>73709</c:v>
                </c:pt>
                <c:pt idx="123">
                  <c:v>70087</c:v>
                </c:pt>
                <c:pt idx="124">
                  <c:v>60783</c:v>
                </c:pt>
                <c:pt idx="125">
                  <c:v>84713</c:v>
                </c:pt>
                <c:pt idx="126">
                  <c:v>84835</c:v>
                </c:pt>
                <c:pt idx="127">
                  <c:v>80632</c:v>
                </c:pt>
                <c:pt idx="128">
                  <c:v>80375</c:v>
                </c:pt>
                <c:pt idx="129">
                  <c:v>85425</c:v>
                </c:pt>
                <c:pt idx="130">
                  <c:v>85824</c:v>
                </c:pt>
                <c:pt idx="131">
                  <c:v>64651</c:v>
                </c:pt>
                <c:pt idx="132">
                  <c:v>85891</c:v>
                </c:pt>
                <c:pt idx="133">
                  <c:v>94671</c:v>
                </c:pt>
                <c:pt idx="134">
                  <c:v>92791</c:v>
                </c:pt>
                <c:pt idx="135">
                  <c:v>92911</c:v>
                </c:pt>
                <c:pt idx="136">
                  <c:v>94325</c:v>
                </c:pt>
                <c:pt idx="137">
                  <c:v>93365</c:v>
                </c:pt>
                <c:pt idx="138">
                  <c:v>75150</c:v>
                </c:pt>
                <c:pt idx="139">
                  <c:v>101475</c:v>
                </c:pt>
                <c:pt idx="140">
                  <c:v>108121</c:v>
                </c:pt>
                <c:pt idx="141">
                  <c:v>103532</c:v>
                </c:pt>
                <c:pt idx="142">
                  <c:v>103514</c:v>
                </c:pt>
                <c:pt idx="143">
                  <c:v>115364</c:v>
                </c:pt>
                <c:pt idx="144">
                  <c:v>108623</c:v>
                </c:pt>
                <c:pt idx="145">
                  <c:v>90170</c:v>
                </c:pt>
                <c:pt idx="146">
                  <c:v>92528</c:v>
                </c:pt>
                <c:pt idx="147">
                  <c:v>116041</c:v>
                </c:pt>
                <c:pt idx="148">
                  <c:v>119976</c:v>
                </c:pt>
                <c:pt idx="149">
                  <c:v>121702</c:v>
                </c:pt>
                <c:pt idx="150">
                  <c:v>127761</c:v>
                </c:pt>
                <c:pt idx="151">
                  <c:v>125428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C0-4B8E-BEF5-3FEDF1251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84634080"/>
        <c:axId val="584633752"/>
      </c:barChart>
      <c:lineChart>
        <c:grouping val="standard"/>
        <c:varyColors val="0"/>
        <c:ser>
          <c:idx val="0"/>
          <c:order val="0"/>
          <c:tx>
            <c:strRef>
              <c:f>' graph instructions vs testi(2)'!$B$3</c:f>
              <c:strCache>
                <c:ptCount val="1"/>
                <c:pt idx="0">
                  <c:v>Lockdown: (India)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 graph instructions vs testi(2)'!$A$4:$A$155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 graph instructions vs testi(2)'!$B$4:$B$155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0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2</c:v>
                </c:pt>
                <c:pt idx="77">
                  <c:v>2</c:v>
                </c:pt>
                <c:pt idx="78">
                  <c:v>9</c:v>
                </c:pt>
                <c:pt idx="79">
                  <c:v>9</c:v>
                </c:pt>
                <c:pt idx="80">
                  <c:v>14</c:v>
                </c:pt>
                <c:pt idx="81">
                  <c:v>95</c:v>
                </c:pt>
                <c:pt idx="82">
                  <c:v>38</c:v>
                </c:pt>
                <c:pt idx="83">
                  <c:v>48</c:v>
                </c:pt>
                <c:pt idx="84">
                  <c:v>26</c:v>
                </c:pt>
                <c:pt idx="85">
                  <c:v>25</c:v>
                </c:pt>
                <c:pt idx="86">
                  <c:v>33</c:v>
                </c:pt>
                <c:pt idx="87">
                  <c:v>28</c:v>
                </c:pt>
                <c:pt idx="88">
                  <c:v>26</c:v>
                </c:pt>
                <c:pt idx="89">
                  <c:v>27</c:v>
                </c:pt>
                <c:pt idx="90">
                  <c:v>23</c:v>
                </c:pt>
                <c:pt idx="91">
                  <c:v>22</c:v>
                </c:pt>
                <c:pt idx="92">
                  <c:v>30</c:v>
                </c:pt>
                <c:pt idx="93">
                  <c:v>25</c:v>
                </c:pt>
                <c:pt idx="94">
                  <c:v>31</c:v>
                </c:pt>
                <c:pt idx="95">
                  <c:v>37</c:v>
                </c:pt>
                <c:pt idx="96">
                  <c:v>55</c:v>
                </c:pt>
                <c:pt idx="97">
                  <c:v>40</c:v>
                </c:pt>
                <c:pt idx="98">
                  <c:v>48</c:v>
                </c:pt>
                <c:pt idx="99">
                  <c:v>39</c:v>
                </c:pt>
                <c:pt idx="100">
                  <c:v>40</c:v>
                </c:pt>
                <c:pt idx="101">
                  <c:v>93</c:v>
                </c:pt>
                <c:pt idx="102">
                  <c:v>55</c:v>
                </c:pt>
                <c:pt idx="103">
                  <c:v>48</c:v>
                </c:pt>
                <c:pt idx="104">
                  <c:v>44</c:v>
                </c:pt>
                <c:pt idx="105">
                  <c:v>45</c:v>
                </c:pt>
                <c:pt idx="106">
                  <c:v>24</c:v>
                </c:pt>
                <c:pt idx="107">
                  <c:v>21</c:v>
                </c:pt>
                <c:pt idx="108">
                  <c:v>22</c:v>
                </c:pt>
                <c:pt idx="109">
                  <c:v>31</c:v>
                </c:pt>
                <c:pt idx="110">
                  <c:v>31</c:v>
                </c:pt>
                <c:pt idx="111">
                  <c:v>25</c:v>
                </c:pt>
                <c:pt idx="112">
                  <c:v>26</c:v>
                </c:pt>
                <c:pt idx="113">
                  <c:v>27</c:v>
                </c:pt>
                <c:pt idx="114">
                  <c:v>27</c:v>
                </c:pt>
                <c:pt idx="115">
                  <c:v>34</c:v>
                </c:pt>
                <c:pt idx="116">
                  <c:v>31</c:v>
                </c:pt>
                <c:pt idx="117">
                  <c:v>42</c:v>
                </c:pt>
                <c:pt idx="118">
                  <c:v>35</c:v>
                </c:pt>
                <c:pt idx="119">
                  <c:v>34</c:v>
                </c:pt>
                <c:pt idx="120">
                  <c:v>36</c:v>
                </c:pt>
                <c:pt idx="121">
                  <c:v>91</c:v>
                </c:pt>
                <c:pt idx="122">
                  <c:v>48</c:v>
                </c:pt>
                <c:pt idx="123">
                  <c:v>44</c:v>
                </c:pt>
                <c:pt idx="124">
                  <c:v>38</c:v>
                </c:pt>
                <c:pt idx="125">
                  <c:v>33</c:v>
                </c:pt>
                <c:pt idx="126">
                  <c:v>29</c:v>
                </c:pt>
                <c:pt idx="127">
                  <c:v>26</c:v>
                </c:pt>
                <c:pt idx="128">
                  <c:v>28</c:v>
                </c:pt>
                <c:pt idx="129">
                  <c:v>30</c:v>
                </c:pt>
                <c:pt idx="130">
                  <c:v>30</c:v>
                </c:pt>
                <c:pt idx="131">
                  <c:v>39</c:v>
                </c:pt>
                <c:pt idx="132">
                  <c:v>42</c:v>
                </c:pt>
                <c:pt idx="133">
                  <c:v>29</c:v>
                </c:pt>
                <c:pt idx="134">
                  <c:v>29</c:v>
                </c:pt>
                <c:pt idx="135">
                  <c:v>31</c:v>
                </c:pt>
                <c:pt idx="136">
                  <c:v>43</c:v>
                </c:pt>
                <c:pt idx="137">
                  <c:v>98</c:v>
                </c:pt>
                <c:pt idx="138">
                  <c:v>53</c:v>
                </c:pt>
                <c:pt idx="139">
                  <c:v>29</c:v>
                </c:pt>
                <c:pt idx="140">
                  <c:v>19</c:v>
                </c:pt>
                <c:pt idx="141">
                  <c:v>20</c:v>
                </c:pt>
                <c:pt idx="142">
                  <c:v>16</c:v>
                </c:pt>
                <c:pt idx="143">
                  <c:v>18</c:v>
                </c:pt>
                <c:pt idx="144">
                  <c:v>16</c:v>
                </c:pt>
                <c:pt idx="145">
                  <c:v>17</c:v>
                </c:pt>
                <c:pt idx="146">
                  <c:v>19</c:v>
                </c:pt>
                <c:pt idx="147">
                  <c:v>19</c:v>
                </c:pt>
                <c:pt idx="148">
                  <c:v>21</c:v>
                </c:pt>
                <c:pt idx="149">
                  <c:v>22</c:v>
                </c:pt>
                <c:pt idx="150">
                  <c:v>51</c:v>
                </c:pt>
                <c:pt idx="151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C0-4B8E-BEF5-3FEDF12517EC}"/>
            </c:ext>
          </c:extLst>
        </c:ser>
        <c:ser>
          <c:idx val="1"/>
          <c:order val="1"/>
          <c:tx>
            <c:strRef>
              <c:f>' graph instructions vs testi(2)'!$C$3</c:f>
              <c:strCache>
                <c:ptCount val="1"/>
                <c:pt idx="0">
                  <c:v>Quarantine: (India)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 graph instructions vs testi(2)'!$A$4:$A$155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 graph instructions vs testi(2)'!$C$4:$C$155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3</c:v>
                </c:pt>
                <c:pt idx="63">
                  <c:v>4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3</c:v>
                </c:pt>
                <c:pt idx="68">
                  <c:v>3</c:v>
                </c:pt>
                <c:pt idx="69">
                  <c:v>3</c:v>
                </c:pt>
                <c:pt idx="70">
                  <c:v>3</c:v>
                </c:pt>
                <c:pt idx="71">
                  <c:v>8</c:v>
                </c:pt>
                <c:pt idx="72">
                  <c:v>9</c:v>
                </c:pt>
                <c:pt idx="73">
                  <c:v>10</c:v>
                </c:pt>
                <c:pt idx="74">
                  <c:v>11</c:v>
                </c:pt>
                <c:pt idx="75">
                  <c:v>16</c:v>
                </c:pt>
                <c:pt idx="76">
                  <c:v>28</c:v>
                </c:pt>
                <c:pt idx="77">
                  <c:v>32</c:v>
                </c:pt>
                <c:pt idx="78">
                  <c:v>37</c:v>
                </c:pt>
                <c:pt idx="79">
                  <c:v>45</c:v>
                </c:pt>
                <c:pt idx="80">
                  <c:v>57</c:v>
                </c:pt>
                <c:pt idx="81">
                  <c:v>48</c:v>
                </c:pt>
                <c:pt idx="82">
                  <c:v>47</c:v>
                </c:pt>
                <c:pt idx="83">
                  <c:v>47</c:v>
                </c:pt>
                <c:pt idx="84">
                  <c:v>44</c:v>
                </c:pt>
                <c:pt idx="85">
                  <c:v>43</c:v>
                </c:pt>
                <c:pt idx="86">
                  <c:v>39</c:v>
                </c:pt>
                <c:pt idx="87">
                  <c:v>33</c:v>
                </c:pt>
                <c:pt idx="88">
                  <c:v>33</c:v>
                </c:pt>
                <c:pt idx="89">
                  <c:v>26</c:v>
                </c:pt>
                <c:pt idx="90">
                  <c:v>24</c:v>
                </c:pt>
                <c:pt idx="91">
                  <c:v>22</c:v>
                </c:pt>
                <c:pt idx="92">
                  <c:v>20</c:v>
                </c:pt>
                <c:pt idx="93">
                  <c:v>17</c:v>
                </c:pt>
                <c:pt idx="94">
                  <c:v>17</c:v>
                </c:pt>
                <c:pt idx="95">
                  <c:v>15</c:v>
                </c:pt>
                <c:pt idx="96">
                  <c:v>15</c:v>
                </c:pt>
                <c:pt idx="97">
                  <c:v>14</c:v>
                </c:pt>
                <c:pt idx="98">
                  <c:v>13</c:v>
                </c:pt>
                <c:pt idx="99">
                  <c:v>14</c:v>
                </c:pt>
                <c:pt idx="100">
                  <c:v>13</c:v>
                </c:pt>
                <c:pt idx="101">
                  <c:v>12</c:v>
                </c:pt>
                <c:pt idx="102">
                  <c:v>13</c:v>
                </c:pt>
                <c:pt idx="103">
                  <c:v>12</c:v>
                </c:pt>
                <c:pt idx="104">
                  <c:v>13</c:v>
                </c:pt>
                <c:pt idx="105">
                  <c:v>12</c:v>
                </c:pt>
                <c:pt idx="106">
                  <c:v>13</c:v>
                </c:pt>
                <c:pt idx="107">
                  <c:v>11</c:v>
                </c:pt>
                <c:pt idx="108">
                  <c:v>11</c:v>
                </c:pt>
                <c:pt idx="109">
                  <c:v>11</c:v>
                </c:pt>
                <c:pt idx="110">
                  <c:v>9</c:v>
                </c:pt>
                <c:pt idx="111">
                  <c:v>10</c:v>
                </c:pt>
                <c:pt idx="112">
                  <c:v>9</c:v>
                </c:pt>
                <c:pt idx="113">
                  <c:v>10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8</c:v>
                </c:pt>
                <c:pt idx="120">
                  <c:v>8</c:v>
                </c:pt>
                <c:pt idx="121">
                  <c:v>8</c:v>
                </c:pt>
                <c:pt idx="122">
                  <c:v>8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8</c:v>
                </c:pt>
                <c:pt idx="127">
                  <c:v>7</c:v>
                </c:pt>
                <c:pt idx="128">
                  <c:v>7</c:v>
                </c:pt>
                <c:pt idx="129">
                  <c:v>8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9</c:v>
                </c:pt>
                <c:pt idx="134">
                  <c:v>9</c:v>
                </c:pt>
                <c:pt idx="135">
                  <c:v>8</c:v>
                </c:pt>
                <c:pt idx="136">
                  <c:v>8</c:v>
                </c:pt>
                <c:pt idx="137">
                  <c:v>9</c:v>
                </c:pt>
                <c:pt idx="138">
                  <c:v>9</c:v>
                </c:pt>
                <c:pt idx="139">
                  <c:v>7</c:v>
                </c:pt>
                <c:pt idx="140">
                  <c:v>8</c:v>
                </c:pt>
                <c:pt idx="141">
                  <c:v>9</c:v>
                </c:pt>
                <c:pt idx="142">
                  <c:v>12</c:v>
                </c:pt>
                <c:pt idx="143">
                  <c:v>14</c:v>
                </c:pt>
                <c:pt idx="144">
                  <c:v>13</c:v>
                </c:pt>
                <c:pt idx="145">
                  <c:v>13</c:v>
                </c:pt>
                <c:pt idx="146">
                  <c:v>11</c:v>
                </c:pt>
                <c:pt idx="147">
                  <c:v>10</c:v>
                </c:pt>
                <c:pt idx="148">
                  <c:v>9</c:v>
                </c:pt>
                <c:pt idx="149">
                  <c:v>9</c:v>
                </c:pt>
                <c:pt idx="150">
                  <c:v>9</c:v>
                </c:pt>
                <c:pt idx="151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C0-4B8E-BEF5-3FEDF12517EC}"/>
            </c:ext>
          </c:extLst>
        </c:ser>
        <c:ser>
          <c:idx val="2"/>
          <c:order val="2"/>
          <c:tx>
            <c:strRef>
              <c:f>' graph instructions vs testi(2)'!$D$3</c:f>
              <c:strCache>
                <c:ptCount val="1"/>
                <c:pt idx="0">
                  <c:v>curfew: (India)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 graph instructions vs testi(2)'!$A$4:$A$155</c:f>
              <c:numCache>
                <c:formatCode>[$-409]d\-mmm;@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 graph instructions vs testi(2)'!$D$4:$D$155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41</c:v>
                </c:pt>
                <c:pt idx="79">
                  <c:v>40</c:v>
                </c:pt>
                <c:pt idx="80">
                  <c:v>64</c:v>
                </c:pt>
                <c:pt idx="81">
                  <c:v>100</c:v>
                </c:pt>
                <c:pt idx="82">
                  <c:v>47</c:v>
                </c:pt>
                <c:pt idx="83">
                  <c:v>32</c:v>
                </c:pt>
                <c:pt idx="84">
                  <c:v>15</c:v>
                </c:pt>
                <c:pt idx="85">
                  <c:v>12</c:v>
                </c:pt>
                <c:pt idx="86">
                  <c:v>10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6</c:v>
                </c:pt>
                <c:pt idx="92">
                  <c:v>5</c:v>
                </c:pt>
                <c:pt idx="93">
                  <c:v>5</c:v>
                </c:pt>
                <c:pt idx="94">
                  <c:v>4</c:v>
                </c:pt>
                <c:pt idx="95">
                  <c:v>4</c:v>
                </c:pt>
                <c:pt idx="96">
                  <c:v>5</c:v>
                </c:pt>
                <c:pt idx="97">
                  <c:v>4</c:v>
                </c:pt>
                <c:pt idx="98">
                  <c:v>7</c:v>
                </c:pt>
                <c:pt idx="99">
                  <c:v>5</c:v>
                </c:pt>
                <c:pt idx="100">
                  <c:v>6</c:v>
                </c:pt>
                <c:pt idx="101">
                  <c:v>4</c:v>
                </c:pt>
                <c:pt idx="102">
                  <c:v>5</c:v>
                </c:pt>
                <c:pt idx="103">
                  <c:v>5</c:v>
                </c:pt>
                <c:pt idx="104">
                  <c:v>6</c:v>
                </c:pt>
                <c:pt idx="105">
                  <c:v>5</c:v>
                </c:pt>
                <c:pt idx="106">
                  <c:v>4</c:v>
                </c:pt>
                <c:pt idx="107">
                  <c:v>4</c:v>
                </c:pt>
                <c:pt idx="108">
                  <c:v>3</c:v>
                </c:pt>
                <c:pt idx="109">
                  <c:v>4</c:v>
                </c:pt>
                <c:pt idx="110">
                  <c:v>4</c:v>
                </c:pt>
                <c:pt idx="111">
                  <c:v>4</c:v>
                </c:pt>
                <c:pt idx="112">
                  <c:v>4</c:v>
                </c:pt>
                <c:pt idx="113">
                  <c:v>4</c:v>
                </c:pt>
                <c:pt idx="114">
                  <c:v>3</c:v>
                </c:pt>
                <c:pt idx="115">
                  <c:v>4</c:v>
                </c:pt>
                <c:pt idx="116">
                  <c:v>4</c:v>
                </c:pt>
                <c:pt idx="117">
                  <c:v>5</c:v>
                </c:pt>
                <c:pt idx="118">
                  <c:v>4</c:v>
                </c:pt>
                <c:pt idx="119">
                  <c:v>5</c:v>
                </c:pt>
                <c:pt idx="120">
                  <c:v>4</c:v>
                </c:pt>
                <c:pt idx="121">
                  <c:v>4</c:v>
                </c:pt>
                <c:pt idx="122">
                  <c:v>5</c:v>
                </c:pt>
                <c:pt idx="123">
                  <c:v>6</c:v>
                </c:pt>
                <c:pt idx="124">
                  <c:v>6</c:v>
                </c:pt>
                <c:pt idx="125">
                  <c:v>4</c:v>
                </c:pt>
                <c:pt idx="126">
                  <c:v>5</c:v>
                </c:pt>
                <c:pt idx="127">
                  <c:v>4</c:v>
                </c:pt>
                <c:pt idx="128">
                  <c:v>3</c:v>
                </c:pt>
                <c:pt idx="129">
                  <c:v>3</c:v>
                </c:pt>
                <c:pt idx="130">
                  <c:v>2</c:v>
                </c:pt>
                <c:pt idx="131">
                  <c:v>3</c:v>
                </c:pt>
                <c:pt idx="132">
                  <c:v>3</c:v>
                </c:pt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3</c:v>
                </c:pt>
                <c:pt idx="138">
                  <c:v>3</c:v>
                </c:pt>
                <c:pt idx="139">
                  <c:v>2</c:v>
                </c:pt>
                <c:pt idx="140">
                  <c:v>2</c:v>
                </c:pt>
                <c:pt idx="141">
                  <c:v>3</c:v>
                </c:pt>
                <c:pt idx="142">
                  <c:v>3</c:v>
                </c:pt>
                <c:pt idx="143">
                  <c:v>5</c:v>
                </c:pt>
                <c:pt idx="144">
                  <c:v>3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4</c:v>
                </c:pt>
                <c:pt idx="15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C0-4B8E-BEF5-3FEDF1251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4476424"/>
        <c:axId val="584477080"/>
      </c:lineChart>
      <c:dateAx>
        <c:axId val="584476424"/>
        <c:scaling>
          <c:orientation val="minMax"/>
        </c:scaling>
        <c:delete val="0"/>
        <c:axPos val="b"/>
        <c:numFmt formatCode="[$-409]d\-mmm;@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477080"/>
        <c:crosses val="autoZero"/>
        <c:auto val="1"/>
        <c:lblOffset val="100"/>
        <c:baseTimeUnit val="days"/>
      </c:dateAx>
      <c:valAx>
        <c:axId val="58447708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476424"/>
        <c:crosses val="autoZero"/>
        <c:crossBetween val="between"/>
      </c:valAx>
      <c:valAx>
        <c:axId val="58463375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CC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4634080"/>
        <c:crosses val="max"/>
        <c:crossBetween val="between"/>
      </c:valAx>
      <c:dateAx>
        <c:axId val="584634080"/>
        <c:scaling>
          <c:orientation val="minMax"/>
        </c:scaling>
        <c:delete val="1"/>
        <c:axPos val="b"/>
        <c:numFmt formatCode="[$-409]d\-mmm;@" sourceLinked="1"/>
        <c:majorTickMark val="out"/>
        <c:minorTickMark val="none"/>
        <c:tickLblPos val="nextTo"/>
        <c:crossAx val="58463375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(36)'!$N$6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(36)'!$N$7:$N$21</c:f>
              <c:numCache>
                <c:formatCode>General</c:formatCode>
                <c:ptCount val="15"/>
                <c:pt idx="0">
                  <c:v>0.56254460978698806</c:v>
                </c:pt>
                <c:pt idx="1">
                  <c:v>0.54045576455955335</c:v>
                </c:pt>
                <c:pt idx="2">
                  <c:v>0.53297117795289795</c:v>
                </c:pt>
                <c:pt idx="3">
                  <c:v>0.56153018400575994</c:v>
                </c:pt>
                <c:pt idx="4">
                  <c:v>0.5671473739109687</c:v>
                </c:pt>
                <c:pt idx="5">
                  <c:v>0.60250688225815829</c:v>
                </c:pt>
                <c:pt idx="6">
                  <c:v>0.61464404856266897</c:v>
                </c:pt>
                <c:pt idx="7">
                  <c:v>0.63529498956795982</c:v>
                </c:pt>
                <c:pt idx="8">
                  <c:v>0.64344980205850222</c:v>
                </c:pt>
                <c:pt idx="9">
                  <c:v>0.66746315209707074</c:v>
                </c:pt>
                <c:pt idx="10">
                  <c:v>0.66500222281746346</c:v>
                </c:pt>
                <c:pt idx="11">
                  <c:v>0.68475630727246983</c:v>
                </c:pt>
                <c:pt idx="12">
                  <c:v>0.72462208550278118</c:v>
                </c:pt>
                <c:pt idx="13">
                  <c:v>0.73596682671169633</c:v>
                </c:pt>
                <c:pt idx="14">
                  <c:v>0.72463948386883603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4-49D7-AAB2-FB44B9159F97}"/>
            </c:ext>
          </c:extLst>
        </c:ser>
        <c:ser>
          <c:idx val="1"/>
          <c:order val="1"/>
          <c:tx>
            <c:strRef>
              <c:f>'multiTimeline (36)'!$O$6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(36)'!$O$7:$O$21</c:f>
              <c:numCache>
                <c:formatCode>General</c:formatCode>
                <c:ptCount val="15"/>
                <c:pt idx="0">
                  <c:v>6.6847596460981554E-2</c:v>
                </c:pt>
                <c:pt idx="1">
                  <c:v>6.5651024677366804E-2</c:v>
                </c:pt>
                <c:pt idx="2">
                  <c:v>6.4072760971208412E-2</c:v>
                </c:pt>
                <c:pt idx="3">
                  <c:v>6.7380186604048695E-2</c:v>
                </c:pt>
                <c:pt idx="4">
                  <c:v>6.8539114604067558E-2</c:v>
                </c:pt>
                <c:pt idx="5">
                  <c:v>7.6171566228973267E-2</c:v>
                </c:pt>
                <c:pt idx="6">
                  <c:v>7.7474407865704517E-2</c:v>
                </c:pt>
                <c:pt idx="7">
                  <c:v>7.0625082694050725E-2</c:v>
                </c:pt>
                <c:pt idx="8">
                  <c:v>6.6448774539093702E-2</c:v>
                </c:pt>
                <c:pt idx="9">
                  <c:v>6.2811321267502662E-2</c:v>
                </c:pt>
                <c:pt idx="10">
                  <c:v>6.4626857596196005E-2</c:v>
                </c:pt>
                <c:pt idx="11">
                  <c:v>6.8923149211083126E-2</c:v>
                </c:pt>
                <c:pt idx="12">
                  <c:v>8.030420697588421E-2</c:v>
                </c:pt>
                <c:pt idx="13">
                  <c:v>8.6330586561309722E-2</c:v>
                </c:pt>
                <c:pt idx="14">
                  <c:v>9.23476951930889E-2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94-49D7-AAB2-FB44B9159F97}"/>
            </c:ext>
          </c:extLst>
        </c:ser>
        <c:ser>
          <c:idx val="2"/>
          <c:order val="2"/>
          <c:tx>
            <c:strRef>
              <c:f>'multiTimeline (36)'!$P$6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(36)'!$P$7:$P$21</c:f>
              <c:numCache>
                <c:formatCode>General</c:formatCode>
                <c:ptCount val="15"/>
                <c:pt idx="0">
                  <c:v>-8.4365378647828268E-2</c:v>
                </c:pt>
                <c:pt idx="1">
                  <c:v>-8.6240885539058565E-2</c:v>
                </c:pt>
                <c:pt idx="2">
                  <c:v>-8.5484118072738716E-2</c:v>
                </c:pt>
                <c:pt idx="3">
                  <c:v>-8.5428972456877639E-2</c:v>
                </c:pt>
                <c:pt idx="4">
                  <c:v>-8.6054709649402233E-2</c:v>
                </c:pt>
                <c:pt idx="5">
                  <c:v>-8.3865617568384759E-2</c:v>
                </c:pt>
                <c:pt idx="6">
                  <c:v>-8.556724452633778E-2</c:v>
                </c:pt>
                <c:pt idx="7">
                  <c:v>-8.5359887407275237E-2</c:v>
                </c:pt>
                <c:pt idx="8">
                  <c:v>-8.3243631213292341E-2</c:v>
                </c:pt>
                <c:pt idx="9">
                  <c:v>-7.9779546399849577E-2</c:v>
                </c:pt>
                <c:pt idx="10">
                  <c:v>-8.1055701429444488E-2</c:v>
                </c:pt>
                <c:pt idx="11">
                  <c:v>-7.6218111311257289E-2</c:v>
                </c:pt>
                <c:pt idx="12">
                  <c:v>-7.0678256990261812E-2</c:v>
                </c:pt>
                <c:pt idx="13">
                  <c:v>-6.5598583790615131E-2</c:v>
                </c:pt>
                <c:pt idx="14">
                  <c:v>-6.2591040484978475E-2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94-49D7-AAB2-FB44B9159F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7502480"/>
        <c:axId val="587500840"/>
      </c:lineChart>
      <c:catAx>
        <c:axId val="5875024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500840"/>
        <c:crosses val="autoZero"/>
        <c:auto val="1"/>
        <c:lblAlgn val="ctr"/>
        <c:lblOffset val="100"/>
        <c:noMultiLvlLbl val="0"/>
      </c:catAx>
      <c:valAx>
        <c:axId val="58750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7502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(36)'!$U$6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(36)'!$U$7:$U$21</c:f>
              <c:numCache>
                <c:formatCode>General</c:formatCode>
                <c:ptCount val="15"/>
                <c:pt idx="0">
                  <c:v>0.62497873533940584</c:v>
                </c:pt>
                <c:pt idx="1">
                  <c:v>0.61113760688504659</c:v>
                </c:pt>
                <c:pt idx="2">
                  <c:v>0.61128282940820866</c:v>
                </c:pt>
                <c:pt idx="3">
                  <c:v>0.6102097646437098</c:v>
                </c:pt>
                <c:pt idx="4">
                  <c:v>0.63459190873976756</c:v>
                </c:pt>
                <c:pt idx="5">
                  <c:v>0.65793757753344695</c:v>
                </c:pt>
                <c:pt idx="6">
                  <c:v>0.68765904533093314</c:v>
                </c:pt>
                <c:pt idx="7">
                  <c:v>0.70364515564878116</c:v>
                </c:pt>
                <c:pt idx="8">
                  <c:v>0.7198856226114615</c:v>
                </c:pt>
                <c:pt idx="9">
                  <c:v>0.68718220374121186</c:v>
                </c:pt>
                <c:pt idx="10">
                  <c:v>0.69512692898701511</c:v>
                </c:pt>
                <c:pt idx="11">
                  <c:v>0.73559787019647616</c:v>
                </c:pt>
                <c:pt idx="12">
                  <c:v>0.79244246696597331</c:v>
                </c:pt>
                <c:pt idx="13">
                  <c:v>0.773672871228963</c:v>
                </c:pt>
                <c:pt idx="14">
                  <c:v>0.79514681840589374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24-4DAB-B57F-1A9C7682F8AA}"/>
            </c:ext>
          </c:extLst>
        </c:ser>
        <c:ser>
          <c:idx val="1"/>
          <c:order val="1"/>
          <c:tx>
            <c:strRef>
              <c:f>'multiTimeline (36)'!$V$6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(36)'!$V$7:$V$21</c:f>
              <c:numCache>
                <c:formatCode>General</c:formatCode>
                <c:ptCount val="15"/>
                <c:pt idx="0">
                  <c:v>8.5551580278681053E-2</c:v>
                </c:pt>
                <c:pt idx="1">
                  <c:v>8.5086773640799793E-2</c:v>
                </c:pt>
                <c:pt idx="2">
                  <c:v>8.0212844075642276E-2</c:v>
                </c:pt>
                <c:pt idx="3">
                  <c:v>9.4955135873578567E-2</c:v>
                </c:pt>
                <c:pt idx="4">
                  <c:v>0.11062507354297133</c:v>
                </c:pt>
                <c:pt idx="5">
                  <c:v>0.11175574717561922</c:v>
                </c:pt>
                <c:pt idx="6">
                  <c:v>0.13019370032753957</c:v>
                </c:pt>
                <c:pt idx="7">
                  <c:v>0.12596655074497329</c:v>
                </c:pt>
                <c:pt idx="8">
                  <c:v>0.13082984599551331</c:v>
                </c:pt>
                <c:pt idx="9">
                  <c:v>0.13733498681474035</c:v>
                </c:pt>
                <c:pt idx="10">
                  <c:v>0.15175195244590345</c:v>
                </c:pt>
                <c:pt idx="11">
                  <c:v>0.16544075153167073</c:v>
                </c:pt>
                <c:pt idx="12">
                  <c:v>0.19049929709977367</c:v>
                </c:pt>
                <c:pt idx="13">
                  <c:v>0.20491379287853523</c:v>
                </c:pt>
                <c:pt idx="14">
                  <c:v>0.22929302234351262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24-4DAB-B57F-1A9C7682F8AA}"/>
            </c:ext>
          </c:extLst>
        </c:ser>
        <c:ser>
          <c:idx val="2"/>
          <c:order val="2"/>
          <c:tx>
            <c:strRef>
              <c:f>'multiTimeline (36)'!$W$6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(36)'!$W$7:$W$21</c:f>
              <c:numCache>
                <c:formatCode>General</c:formatCode>
                <c:ptCount val="15"/>
                <c:pt idx="0">
                  <c:v>-9.9205982319221175E-2</c:v>
                </c:pt>
                <c:pt idx="1">
                  <c:v>-9.8293391534724592E-2</c:v>
                </c:pt>
                <c:pt idx="2">
                  <c:v>-9.8529063030598413E-2</c:v>
                </c:pt>
                <c:pt idx="3">
                  <c:v>-9.9801223501757255E-2</c:v>
                </c:pt>
                <c:pt idx="4">
                  <c:v>-9.9635964406589048E-2</c:v>
                </c:pt>
                <c:pt idx="5">
                  <c:v>-9.8398400571384451E-2</c:v>
                </c:pt>
                <c:pt idx="6">
                  <c:v>-9.7678060242580786E-2</c:v>
                </c:pt>
                <c:pt idx="7">
                  <c:v>-9.8291463033234064E-2</c:v>
                </c:pt>
                <c:pt idx="8">
                  <c:v>-9.8125073552204858E-2</c:v>
                </c:pt>
                <c:pt idx="9">
                  <c:v>-9.6933900316553051E-2</c:v>
                </c:pt>
                <c:pt idx="10">
                  <c:v>-9.4039271249389753E-2</c:v>
                </c:pt>
                <c:pt idx="11">
                  <c:v>-8.6041979450924677E-2</c:v>
                </c:pt>
                <c:pt idx="12">
                  <c:v>-5.0912838037923555E-2</c:v>
                </c:pt>
                <c:pt idx="13">
                  <c:v>2.8660830458535617E-2</c:v>
                </c:pt>
                <c:pt idx="14">
                  <c:v>0.13306593349693363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24-4DAB-B57F-1A9C7682F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179728"/>
        <c:axId val="638180056"/>
      </c:lineChart>
      <c:catAx>
        <c:axId val="638179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180056"/>
        <c:crosses val="autoZero"/>
        <c:auto val="1"/>
        <c:lblAlgn val="ctr"/>
        <c:lblOffset val="100"/>
        <c:noMultiLvlLbl val="0"/>
      </c:catAx>
      <c:valAx>
        <c:axId val="638180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179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 vs cases  (4)'!$E$3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instruction vs cases 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  (4)'!$E$4:$E$155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14</c:v>
                </c:pt>
                <c:pt idx="74">
                  <c:v>18</c:v>
                </c:pt>
                <c:pt idx="75">
                  <c:v>6</c:v>
                </c:pt>
                <c:pt idx="76">
                  <c:v>3</c:v>
                </c:pt>
                <c:pt idx="77">
                  <c:v>3</c:v>
                </c:pt>
                <c:pt idx="78">
                  <c:v>4</c:v>
                </c:pt>
                <c:pt idx="79">
                  <c:v>4</c:v>
                </c:pt>
                <c:pt idx="80">
                  <c:v>12</c:v>
                </c:pt>
                <c:pt idx="81">
                  <c:v>10</c:v>
                </c:pt>
                <c:pt idx="82">
                  <c:v>23</c:v>
                </c:pt>
                <c:pt idx="83">
                  <c:v>10</c:v>
                </c:pt>
                <c:pt idx="84">
                  <c:v>15</c:v>
                </c:pt>
                <c:pt idx="85">
                  <c:v>3</c:v>
                </c:pt>
                <c:pt idx="86">
                  <c:v>31</c:v>
                </c:pt>
                <c:pt idx="87">
                  <c:v>30</c:v>
                </c:pt>
                <c:pt idx="88">
                  <c:v>17</c:v>
                </c:pt>
                <c:pt idx="89">
                  <c:v>17</c:v>
                </c:pt>
                <c:pt idx="90">
                  <c:v>82</c:v>
                </c:pt>
                <c:pt idx="91">
                  <c:v>33</c:v>
                </c:pt>
                <c:pt idx="92">
                  <c:v>88</c:v>
                </c:pt>
                <c:pt idx="93">
                  <c:v>64</c:v>
                </c:pt>
                <c:pt idx="94">
                  <c:v>148</c:v>
                </c:pt>
                <c:pt idx="95">
                  <c:v>112</c:v>
                </c:pt>
                <c:pt idx="96">
                  <c:v>121</c:v>
                </c:pt>
                <c:pt idx="97">
                  <c:v>150</c:v>
                </c:pt>
                <c:pt idx="98">
                  <c:v>117</c:v>
                </c:pt>
                <c:pt idx="99">
                  <c:v>229</c:v>
                </c:pt>
                <c:pt idx="100">
                  <c:v>210</c:v>
                </c:pt>
                <c:pt idx="101">
                  <c:v>187</c:v>
                </c:pt>
                <c:pt idx="102">
                  <c:v>221</c:v>
                </c:pt>
                <c:pt idx="103">
                  <c:v>352</c:v>
                </c:pt>
                <c:pt idx="104">
                  <c:v>346</c:v>
                </c:pt>
                <c:pt idx="105">
                  <c:v>236</c:v>
                </c:pt>
                <c:pt idx="106">
                  <c:v>285</c:v>
                </c:pt>
                <c:pt idx="107">
                  <c:v>120</c:v>
                </c:pt>
                <c:pt idx="108">
                  <c:v>327</c:v>
                </c:pt>
                <c:pt idx="109">
                  <c:v>552</c:v>
                </c:pt>
                <c:pt idx="110">
                  <c:v>466</c:v>
                </c:pt>
                <c:pt idx="111">
                  <c:v>552</c:v>
                </c:pt>
                <c:pt idx="112">
                  <c:v>431</c:v>
                </c:pt>
                <c:pt idx="113">
                  <c:v>778</c:v>
                </c:pt>
                <c:pt idx="114">
                  <c:v>390</c:v>
                </c:pt>
                <c:pt idx="115">
                  <c:v>811</c:v>
                </c:pt>
                <c:pt idx="116">
                  <c:v>440</c:v>
                </c:pt>
                <c:pt idx="117">
                  <c:v>522</c:v>
                </c:pt>
                <c:pt idx="118">
                  <c:v>728</c:v>
                </c:pt>
                <c:pt idx="119">
                  <c:v>597</c:v>
                </c:pt>
                <c:pt idx="120">
                  <c:v>583</c:v>
                </c:pt>
                <c:pt idx="121">
                  <c:v>1008</c:v>
                </c:pt>
                <c:pt idx="122">
                  <c:v>790</c:v>
                </c:pt>
                <c:pt idx="123">
                  <c:v>678</c:v>
                </c:pt>
                <c:pt idx="124">
                  <c:v>1567</c:v>
                </c:pt>
                <c:pt idx="125">
                  <c:v>984</c:v>
                </c:pt>
                <c:pt idx="126">
                  <c:v>1233</c:v>
                </c:pt>
                <c:pt idx="127">
                  <c:v>1216</c:v>
                </c:pt>
                <c:pt idx="128">
                  <c:v>1089</c:v>
                </c:pt>
                <c:pt idx="129">
                  <c:v>1165</c:v>
                </c:pt>
                <c:pt idx="130">
                  <c:v>1943</c:v>
                </c:pt>
                <c:pt idx="131">
                  <c:v>1230</c:v>
                </c:pt>
                <c:pt idx="132">
                  <c:v>1026</c:v>
                </c:pt>
                <c:pt idx="133">
                  <c:v>1495</c:v>
                </c:pt>
                <c:pt idx="134">
                  <c:v>1602</c:v>
                </c:pt>
                <c:pt idx="135">
                  <c:v>1576</c:v>
                </c:pt>
                <c:pt idx="136">
                  <c:v>1606</c:v>
                </c:pt>
                <c:pt idx="137">
                  <c:v>2347</c:v>
                </c:pt>
                <c:pt idx="138">
                  <c:v>2005</c:v>
                </c:pt>
                <c:pt idx="139">
                  <c:v>2078</c:v>
                </c:pt>
                <c:pt idx="140">
                  <c:v>2161</c:v>
                </c:pt>
                <c:pt idx="141">
                  <c:v>2345</c:v>
                </c:pt>
                <c:pt idx="142">
                  <c:v>2940</c:v>
                </c:pt>
                <c:pt idx="143">
                  <c:v>2608</c:v>
                </c:pt>
                <c:pt idx="144">
                  <c:v>3041</c:v>
                </c:pt>
                <c:pt idx="145">
                  <c:v>2436</c:v>
                </c:pt>
                <c:pt idx="146">
                  <c:v>2091</c:v>
                </c:pt>
                <c:pt idx="147">
                  <c:v>2190</c:v>
                </c:pt>
                <c:pt idx="148">
                  <c:v>2598</c:v>
                </c:pt>
                <c:pt idx="149">
                  <c:v>2682</c:v>
                </c:pt>
                <c:pt idx="150">
                  <c:v>2940</c:v>
                </c:pt>
                <c:pt idx="151">
                  <c:v>2487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3-4ED3-AC4B-92DE6FCFD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85170592"/>
        <c:axId val="585170264"/>
      </c:barChart>
      <c:lineChart>
        <c:grouping val="standard"/>
        <c:varyColors val="0"/>
        <c:ser>
          <c:idx val="0"/>
          <c:order val="0"/>
          <c:tx>
            <c:strRef>
              <c:f>'graph instruction vs cases  (4)'!$B$3</c:f>
              <c:strCache>
                <c:ptCount val="1"/>
                <c:pt idx="0">
                  <c:v>Lockdown: (Maharashtra)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cases 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  (4)'!$B$4:$B$155</c:f>
              <c:numCache>
                <c:formatCode>General</c:formatCode>
                <c:ptCount val="1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5</c:v>
                </c:pt>
                <c:pt idx="79">
                  <c:v>10</c:v>
                </c:pt>
                <c:pt idx="80">
                  <c:v>6</c:v>
                </c:pt>
                <c:pt idx="81">
                  <c:v>28</c:v>
                </c:pt>
                <c:pt idx="82">
                  <c:v>14</c:v>
                </c:pt>
                <c:pt idx="83">
                  <c:v>35</c:v>
                </c:pt>
                <c:pt idx="84">
                  <c:v>16</c:v>
                </c:pt>
                <c:pt idx="85">
                  <c:v>17</c:v>
                </c:pt>
                <c:pt idx="86">
                  <c:v>24</c:v>
                </c:pt>
                <c:pt idx="87">
                  <c:v>25</c:v>
                </c:pt>
                <c:pt idx="88">
                  <c:v>20</c:v>
                </c:pt>
                <c:pt idx="89">
                  <c:v>23</c:v>
                </c:pt>
                <c:pt idx="90">
                  <c:v>17</c:v>
                </c:pt>
                <c:pt idx="91">
                  <c:v>15</c:v>
                </c:pt>
                <c:pt idx="92">
                  <c:v>19</c:v>
                </c:pt>
                <c:pt idx="93">
                  <c:v>17</c:v>
                </c:pt>
                <c:pt idx="94">
                  <c:v>22</c:v>
                </c:pt>
                <c:pt idx="95">
                  <c:v>26</c:v>
                </c:pt>
                <c:pt idx="96">
                  <c:v>39</c:v>
                </c:pt>
                <c:pt idx="97">
                  <c:v>26</c:v>
                </c:pt>
                <c:pt idx="98">
                  <c:v>31</c:v>
                </c:pt>
                <c:pt idx="99">
                  <c:v>27</c:v>
                </c:pt>
                <c:pt idx="100">
                  <c:v>27</c:v>
                </c:pt>
                <c:pt idx="101">
                  <c:v>62</c:v>
                </c:pt>
                <c:pt idx="102">
                  <c:v>26</c:v>
                </c:pt>
                <c:pt idx="103">
                  <c:v>21</c:v>
                </c:pt>
                <c:pt idx="104">
                  <c:v>25</c:v>
                </c:pt>
                <c:pt idx="105">
                  <c:v>25</c:v>
                </c:pt>
                <c:pt idx="106">
                  <c:v>17</c:v>
                </c:pt>
                <c:pt idx="107">
                  <c:v>15</c:v>
                </c:pt>
                <c:pt idx="108">
                  <c:v>15</c:v>
                </c:pt>
                <c:pt idx="109">
                  <c:v>20</c:v>
                </c:pt>
                <c:pt idx="110">
                  <c:v>19</c:v>
                </c:pt>
                <c:pt idx="111">
                  <c:v>17</c:v>
                </c:pt>
                <c:pt idx="112">
                  <c:v>17</c:v>
                </c:pt>
                <c:pt idx="113">
                  <c:v>19</c:v>
                </c:pt>
                <c:pt idx="114">
                  <c:v>20</c:v>
                </c:pt>
                <c:pt idx="115">
                  <c:v>26</c:v>
                </c:pt>
                <c:pt idx="116">
                  <c:v>26</c:v>
                </c:pt>
                <c:pt idx="117">
                  <c:v>35</c:v>
                </c:pt>
                <c:pt idx="118">
                  <c:v>32</c:v>
                </c:pt>
                <c:pt idx="119">
                  <c:v>27</c:v>
                </c:pt>
                <c:pt idx="120">
                  <c:v>30</c:v>
                </c:pt>
                <c:pt idx="121">
                  <c:v>75</c:v>
                </c:pt>
                <c:pt idx="122">
                  <c:v>40</c:v>
                </c:pt>
                <c:pt idx="123">
                  <c:v>32</c:v>
                </c:pt>
                <c:pt idx="124">
                  <c:v>28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31</c:v>
                </c:pt>
                <c:pt idx="129">
                  <c:v>27</c:v>
                </c:pt>
                <c:pt idx="130">
                  <c:v>27</c:v>
                </c:pt>
                <c:pt idx="131">
                  <c:v>33</c:v>
                </c:pt>
                <c:pt idx="132">
                  <c:v>34</c:v>
                </c:pt>
                <c:pt idx="133">
                  <c:v>24</c:v>
                </c:pt>
                <c:pt idx="134">
                  <c:v>26</c:v>
                </c:pt>
                <c:pt idx="135">
                  <c:v>32</c:v>
                </c:pt>
                <c:pt idx="136">
                  <c:v>36</c:v>
                </c:pt>
                <c:pt idx="137">
                  <c:v>65</c:v>
                </c:pt>
                <c:pt idx="138">
                  <c:v>38</c:v>
                </c:pt>
                <c:pt idx="139">
                  <c:v>24</c:v>
                </c:pt>
                <c:pt idx="140">
                  <c:v>19</c:v>
                </c:pt>
                <c:pt idx="141">
                  <c:v>16</c:v>
                </c:pt>
                <c:pt idx="142">
                  <c:v>16</c:v>
                </c:pt>
                <c:pt idx="143">
                  <c:v>15</c:v>
                </c:pt>
                <c:pt idx="144">
                  <c:v>15</c:v>
                </c:pt>
                <c:pt idx="145">
                  <c:v>18</c:v>
                </c:pt>
                <c:pt idx="146">
                  <c:v>18</c:v>
                </c:pt>
                <c:pt idx="147">
                  <c:v>19</c:v>
                </c:pt>
                <c:pt idx="148">
                  <c:v>21</c:v>
                </c:pt>
                <c:pt idx="149">
                  <c:v>25</c:v>
                </c:pt>
                <c:pt idx="150">
                  <c:v>56</c:v>
                </c:pt>
                <c:pt idx="1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73-4ED3-AC4B-92DE6FCFD4DA}"/>
            </c:ext>
          </c:extLst>
        </c:ser>
        <c:ser>
          <c:idx val="1"/>
          <c:order val="1"/>
          <c:tx>
            <c:strRef>
              <c:f>'graph instruction vs cases  (4)'!$C$3</c:f>
              <c:strCache>
                <c:ptCount val="1"/>
                <c:pt idx="0">
                  <c:v>Quarantine: (Maharashtra)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cases 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  (4)'!$C$4:$C$155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3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15</c:v>
                </c:pt>
                <c:pt idx="76">
                  <c:v>27</c:v>
                </c:pt>
                <c:pt idx="77">
                  <c:v>26</c:v>
                </c:pt>
                <c:pt idx="78">
                  <c:v>28</c:v>
                </c:pt>
                <c:pt idx="79">
                  <c:v>36</c:v>
                </c:pt>
                <c:pt idx="80">
                  <c:v>48</c:v>
                </c:pt>
                <c:pt idx="81">
                  <c:v>34</c:v>
                </c:pt>
                <c:pt idx="82">
                  <c:v>32</c:v>
                </c:pt>
                <c:pt idx="83">
                  <c:v>31</c:v>
                </c:pt>
                <c:pt idx="84">
                  <c:v>26</c:v>
                </c:pt>
                <c:pt idx="85">
                  <c:v>26</c:v>
                </c:pt>
                <c:pt idx="86">
                  <c:v>23</c:v>
                </c:pt>
                <c:pt idx="87">
                  <c:v>22</c:v>
                </c:pt>
                <c:pt idx="88">
                  <c:v>21</c:v>
                </c:pt>
                <c:pt idx="89">
                  <c:v>19</c:v>
                </c:pt>
                <c:pt idx="90">
                  <c:v>15</c:v>
                </c:pt>
                <c:pt idx="91">
                  <c:v>16</c:v>
                </c:pt>
                <c:pt idx="92">
                  <c:v>12</c:v>
                </c:pt>
                <c:pt idx="93">
                  <c:v>10</c:v>
                </c:pt>
                <c:pt idx="94">
                  <c:v>12</c:v>
                </c:pt>
                <c:pt idx="95">
                  <c:v>10</c:v>
                </c:pt>
                <c:pt idx="96">
                  <c:v>12</c:v>
                </c:pt>
                <c:pt idx="97">
                  <c:v>11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10</c:v>
                </c:pt>
                <c:pt idx="102">
                  <c:v>10</c:v>
                </c:pt>
                <c:pt idx="103">
                  <c:v>11</c:v>
                </c:pt>
                <c:pt idx="104">
                  <c:v>9</c:v>
                </c:pt>
                <c:pt idx="105">
                  <c:v>10</c:v>
                </c:pt>
                <c:pt idx="106">
                  <c:v>10</c:v>
                </c:pt>
                <c:pt idx="107">
                  <c:v>7</c:v>
                </c:pt>
                <c:pt idx="108">
                  <c:v>9</c:v>
                </c:pt>
                <c:pt idx="109">
                  <c:v>10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9</c:v>
                </c:pt>
                <c:pt idx="114">
                  <c:v>8</c:v>
                </c:pt>
                <c:pt idx="115">
                  <c:v>8</c:v>
                </c:pt>
                <c:pt idx="116">
                  <c:v>7</c:v>
                </c:pt>
                <c:pt idx="117">
                  <c:v>7</c:v>
                </c:pt>
                <c:pt idx="118">
                  <c:v>9</c:v>
                </c:pt>
                <c:pt idx="119">
                  <c:v>8</c:v>
                </c:pt>
                <c:pt idx="120">
                  <c:v>6</c:v>
                </c:pt>
                <c:pt idx="121">
                  <c:v>7</c:v>
                </c:pt>
                <c:pt idx="122">
                  <c:v>6</c:v>
                </c:pt>
                <c:pt idx="123">
                  <c:v>7</c:v>
                </c:pt>
                <c:pt idx="124">
                  <c:v>6</c:v>
                </c:pt>
                <c:pt idx="125">
                  <c:v>6</c:v>
                </c:pt>
                <c:pt idx="126">
                  <c:v>5</c:v>
                </c:pt>
                <c:pt idx="127">
                  <c:v>6</c:v>
                </c:pt>
                <c:pt idx="128">
                  <c:v>7</c:v>
                </c:pt>
                <c:pt idx="129">
                  <c:v>8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6</c:v>
                </c:pt>
                <c:pt idx="135">
                  <c:v>6</c:v>
                </c:pt>
                <c:pt idx="136">
                  <c:v>8</c:v>
                </c:pt>
                <c:pt idx="137">
                  <c:v>8</c:v>
                </c:pt>
                <c:pt idx="138">
                  <c:v>7</c:v>
                </c:pt>
                <c:pt idx="139">
                  <c:v>6</c:v>
                </c:pt>
                <c:pt idx="140">
                  <c:v>7</c:v>
                </c:pt>
                <c:pt idx="141">
                  <c:v>8</c:v>
                </c:pt>
                <c:pt idx="142">
                  <c:v>8</c:v>
                </c:pt>
                <c:pt idx="143">
                  <c:v>11</c:v>
                </c:pt>
                <c:pt idx="144">
                  <c:v>10</c:v>
                </c:pt>
                <c:pt idx="145">
                  <c:v>12</c:v>
                </c:pt>
                <c:pt idx="146">
                  <c:v>9</c:v>
                </c:pt>
                <c:pt idx="147">
                  <c:v>7</c:v>
                </c:pt>
                <c:pt idx="148">
                  <c:v>8</c:v>
                </c:pt>
                <c:pt idx="149">
                  <c:v>7</c:v>
                </c:pt>
                <c:pt idx="150">
                  <c:v>7</c:v>
                </c:pt>
                <c:pt idx="1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73-4ED3-AC4B-92DE6FCFD4DA}"/>
            </c:ext>
          </c:extLst>
        </c:ser>
        <c:ser>
          <c:idx val="2"/>
          <c:order val="2"/>
          <c:tx>
            <c:strRef>
              <c:f>'graph instruction vs cases  (4)'!$D$3</c:f>
              <c:strCache>
                <c:ptCount val="1"/>
                <c:pt idx="0">
                  <c:v>curfew: (Maharashtra)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cases 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cases  (4)'!$D$4:$D$155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3</c:v>
                </c:pt>
                <c:pt idx="76">
                  <c:v>1</c:v>
                </c:pt>
                <c:pt idx="77">
                  <c:v>1</c:v>
                </c:pt>
                <c:pt idx="78">
                  <c:v>38</c:v>
                </c:pt>
                <c:pt idx="79">
                  <c:v>28</c:v>
                </c:pt>
                <c:pt idx="80">
                  <c:v>46</c:v>
                </c:pt>
                <c:pt idx="81">
                  <c:v>100</c:v>
                </c:pt>
                <c:pt idx="82">
                  <c:v>59</c:v>
                </c:pt>
                <c:pt idx="83">
                  <c:v>24</c:v>
                </c:pt>
                <c:pt idx="84">
                  <c:v>8</c:v>
                </c:pt>
                <c:pt idx="85">
                  <c:v>5</c:v>
                </c:pt>
                <c:pt idx="86">
                  <c:v>4</c:v>
                </c:pt>
                <c:pt idx="87">
                  <c:v>3</c:v>
                </c:pt>
                <c:pt idx="88">
                  <c:v>3</c:v>
                </c:pt>
                <c:pt idx="89">
                  <c:v>4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  <c:pt idx="96">
                  <c:v>2</c:v>
                </c:pt>
                <c:pt idx="97">
                  <c:v>2</c:v>
                </c:pt>
                <c:pt idx="98">
                  <c:v>3</c:v>
                </c:pt>
                <c:pt idx="99">
                  <c:v>2</c:v>
                </c:pt>
                <c:pt idx="100">
                  <c:v>1</c:v>
                </c:pt>
                <c:pt idx="101">
                  <c:v>1</c:v>
                </c:pt>
                <c:pt idx="102">
                  <c:v>2</c:v>
                </c:pt>
                <c:pt idx="103">
                  <c:v>1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3</c:v>
                </c:pt>
                <c:pt idx="110">
                  <c:v>3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  <c:pt idx="125">
                  <c:v>2</c:v>
                </c:pt>
                <c:pt idx="126">
                  <c:v>1</c:v>
                </c:pt>
                <c:pt idx="127">
                  <c:v>3</c:v>
                </c:pt>
                <c:pt idx="128">
                  <c:v>3</c:v>
                </c:pt>
                <c:pt idx="129">
                  <c:v>2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2</c:v>
                </c:pt>
                <c:pt idx="144">
                  <c:v>1</c:v>
                </c:pt>
                <c:pt idx="145">
                  <c:v>1</c:v>
                </c:pt>
                <c:pt idx="146">
                  <c:v>3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73-4ED3-AC4B-92DE6FCFD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5171248"/>
        <c:axId val="585169280"/>
      </c:lineChart>
      <c:dateAx>
        <c:axId val="585171248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169280"/>
        <c:crosses val="autoZero"/>
        <c:auto val="1"/>
        <c:lblOffset val="100"/>
        <c:baseTimeUnit val="days"/>
      </c:dateAx>
      <c:valAx>
        <c:axId val="585169280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171248"/>
        <c:crosses val="autoZero"/>
        <c:crossBetween val="between"/>
      </c:valAx>
      <c:valAx>
        <c:axId val="585170264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5170592"/>
        <c:crosses val="max"/>
        <c:crossBetween val="between"/>
      </c:valAx>
      <c:dateAx>
        <c:axId val="58517059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85170264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 vs testin (5)'!$E$3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instruction vs testin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(5)'!$E$4:$E$155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16008</c:v>
                </c:pt>
                <c:pt idx="96">
                  <c:v>1555</c:v>
                </c:pt>
                <c:pt idx="97">
                  <c:v>3314</c:v>
                </c:pt>
                <c:pt idx="98">
                  <c:v>0</c:v>
                </c:pt>
                <c:pt idx="99">
                  <c:v>0</c:v>
                </c:pt>
                <c:pt idx="100">
                  <c:v>9123</c:v>
                </c:pt>
                <c:pt idx="101">
                  <c:v>1841</c:v>
                </c:pt>
                <c:pt idx="102">
                  <c:v>3827</c:v>
                </c:pt>
                <c:pt idx="103">
                  <c:v>4057</c:v>
                </c:pt>
                <c:pt idx="104">
                  <c:v>1346</c:v>
                </c:pt>
                <c:pt idx="105">
                  <c:v>4071</c:v>
                </c:pt>
                <c:pt idx="106">
                  <c:v>5740</c:v>
                </c:pt>
                <c:pt idx="107">
                  <c:v>4796</c:v>
                </c:pt>
                <c:pt idx="108">
                  <c:v>4488</c:v>
                </c:pt>
                <c:pt idx="109">
                  <c:v>6630</c:v>
                </c:pt>
                <c:pt idx="110">
                  <c:v>4525</c:v>
                </c:pt>
                <c:pt idx="111">
                  <c:v>4517</c:v>
                </c:pt>
                <c:pt idx="112">
                  <c:v>6466</c:v>
                </c:pt>
                <c:pt idx="113">
                  <c:v>6893</c:v>
                </c:pt>
                <c:pt idx="114">
                  <c:v>6013</c:v>
                </c:pt>
                <c:pt idx="115">
                  <c:v>5702</c:v>
                </c:pt>
                <c:pt idx="116">
                  <c:v>7067</c:v>
                </c:pt>
                <c:pt idx="117">
                  <c:v>7168</c:v>
                </c:pt>
                <c:pt idx="118">
                  <c:v>4573</c:v>
                </c:pt>
                <c:pt idx="119">
                  <c:v>8106</c:v>
                </c:pt>
                <c:pt idx="120">
                  <c:v>6968</c:v>
                </c:pt>
                <c:pt idx="121">
                  <c:v>8465</c:v>
                </c:pt>
                <c:pt idx="122">
                  <c:v>6926</c:v>
                </c:pt>
                <c:pt idx="123">
                  <c:v>8669</c:v>
                </c:pt>
                <c:pt idx="124">
                  <c:v>8620</c:v>
                </c:pt>
                <c:pt idx="125">
                  <c:v>6949</c:v>
                </c:pt>
                <c:pt idx="126">
                  <c:v>6423</c:v>
                </c:pt>
                <c:pt idx="127">
                  <c:v>7474</c:v>
                </c:pt>
                <c:pt idx="128">
                  <c:v>11257</c:v>
                </c:pt>
                <c:pt idx="129">
                  <c:v>9697</c:v>
                </c:pt>
                <c:pt idx="130">
                  <c:v>5350</c:v>
                </c:pt>
                <c:pt idx="131">
                  <c:v>3390</c:v>
                </c:pt>
                <c:pt idx="132">
                  <c:v>3370</c:v>
                </c:pt>
                <c:pt idx="133">
                  <c:v>8777</c:v>
                </c:pt>
                <c:pt idx="134">
                  <c:v>9421</c:v>
                </c:pt>
                <c:pt idx="135">
                  <c:v>10416</c:v>
                </c:pt>
                <c:pt idx="136">
                  <c:v>10917</c:v>
                </c:pt>
                <c:pt idx="137">
                  <c:v>12225</c:v>
                </c:pt>
                <c:pt idx="138">
                  <c:v>8397</c:v>
                </c:pt>
                <c:pt idx="139">
                  <c:v>11835</c:v>
                </c:pt>
                <c:pt idx="140">
                  <c:v>13263</c:v>
                </c:pt>
                <c:pt idx="141">
                  <c:v>12386</c:v>
                </c:pt>
                <c:pt idx="142">
                  <c:v>13166</c:v>
                </c:pt>
                <c:pt idx="143">
                  <c:v>15845</c:v>
                </c:pt>
                <c:pt idx="144">
                  <c:v>14538</c:v>
                </c:pt>
                <c:pt idx="145">
                  <c:v>15715</c:v>
                </c:pt>
                <c:pt idx="146">
                  <c:v>11572</c:v>
                </c:pt>
                <c:pt idx="147">
                  <c:v>14263</c:v>
                </c:pt>
                <c:pt idx="148">
                  <c:v>15453</c:v>
                </c:pt>
                <c:pt idx="149">
                  <c:v>14092</c:v>
                </c:pt>
                <c:pt idx="150">
                  <c:v>14096</c:v>
                </c:pt>
                <c:pt idx="151">
                  <c:v>14516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8-44F5-8376-8245A13A7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11256296"/>
        <c:axId val="511262856"/>
      </c:barChart>
      <c:lineChart>
        <c:grouping val="standard"/>
        <c:varyColors val="0"/>
        <c:ser>
          <c:idx val="0"/>
          <c:order val="0"/>
          <c:tx>
            <c:strRef>
              <c:f>'graph instruction vs testin (5)'!$B$3</c:f>
              <c:strCache>
                <c:ptCount val="1"/>
                <c:pt idx="0">
                  <c:v>Lockdown: (Maharashtra)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(5)'!$B$4:$B$155</c:f>
              <c:numCache>
                <c:formatCode>General</c:formatCode>
                <c:ptCount val="152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0</c:v>
                </c:pt>
                <c:pt idx="48">
                  <c:v>0</c:v>
                </c:pt>
                <c:pt idx="49">
                  <c:v>1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0</c:v>
                </c:pt>
                <c:pt idx="57">
                  <c:v>1</c:v>
                </c:pt>
                <c:pt idx="58">
                  <c:v>0</c:v>
                </c:pt>
                <c:pt idx="59">
                  <c:v>1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5</c:v>
                </c:pt>
                <c:pt idx="79">
                  <c:v>10</c:v>
                </c:pt>
                <c:pt idx="80">
                  <c:v>6</c:v>
                </c:pt>
                <c:pt idx="81">
                  <c:v>28</c:v>
                </c:pt>
                <c:pt idx="82">
                  <c:v>14</c:v>
                </c:pt>
                <c:pt idx="83">
                  <c:v>35</c:v>
                </c:pt>
                <c:pt idx="84">
                  <c:v>16</c:v>
                </c:pt>
                <c:pt idx="85">
                  <c:v>17</c:v>
                </c:pt>
                <c:pt idx="86">
                  <c:v>24</c:v>
                </c:pt>
                <c:pt idx="87">
                  <c:v>25</c:v>
                </c:pt>
                <c:pt idx="88">
                  <c:v>20</c:v>
                </c:pt>
                <c:pt idx="89">
                  <c:v>23</c:v>
                </c:pt>
                <c:pt idx="90">
                  <c:v>17</c:v>
                </c:pt>
                <c:pt idx="91">
                  <c:v>15</c:v>
                </c:pt>
                <c:pt idx="92">
                  <c:v>19</c:v>
                </c:pt>
                <c:pt idx="93">
                  <c:v>17</c:v>
                </c:pt>
                <c:pt idx="94">
                  <c:v>22</c:v>
                </c:pt>
                <c:pt idx="95">
                  <c:v>26</c:v>
                </c:pt>
                <c:pt idx="96">
                  <c:v>39</c:v>
                </c:pt>
                <c:pt idx="97">
                  <c:v>26</c:v>
                </c:pt>
                <c:pt idx="98">
                  <c:v>31</c:v>
                </c:pt>
                <c:pt idx="99">
                  <c:v>27</c:v>
                </c:pt>
                <c:pt idx="100">
                  <c:v>27</c:v>
                </c:pt>
                <c:pt idx="101">
                  <c:v>62</c:v>
                </c:pt>
                <c:pt idx="102">
                  <c:v>26</c:v>
                </c:pt>
                <c:pt idx="103">
                  <c:v>21</c:v>
                </c:pt>
                <c:pt idx="104">
                  <c:v>25</c:v>
                </c:pt>
                <c:pt idx="105">
                  <c:v>25</c:v>
                </c:pt>
                <c:pt idx="106">
                  <c:v>17</c:v>
                </c:pt>
                <c:pt idx="107">
                  <c:v>15</c:v>
                </c:pt>
                <c:pt idx="108">
                  <c:v>15</c:v>
                </c:pt>
                <c:pt idx="109">
                  <c:v>20</c:v>
                </c:pt>
                <c:pt idx="110">
                  <c:v>19</c:v>
                </c:pt>
                <c:pt idx="111">
                  <c:v>17</c:v>
                </c:pt>
                <c:pt idx="112">
                  <c:v>17</c:v>
                </c:pt>
                <c:pt idx="113">
                  <c:v>19</c:v>
                </c:pt>
                <c:pt idx="114">
                  <c:v>20</c:v>
                </c:pt>
                <c:pt idx="115">
                  <c:v>26</c:v>
                </c:pt>
                <c:pt idx="116">
                  <c:v>26</c:v>
                </c:pt>
                <c:pt idx="117">
                  <c:v>35</c:v>
                </c:pt>
                <c:pt idx="118">
                  <c:v>32</c:v>
                </c:pt>
                <c:pt idx="119">
                  <c:v>27</c:v>
                </c:pt>
                <c:pt idx="120">
                  <c:v>30</c:v>
                </c:pt>
                <c:pt idx="121">
                  <c:v>75</c:v>
                </c:pt>
                <c:pt idx="122">
                  <c:v>40</c:v>
                </c:pt>
                <c:pt idx="123">
                  <c:v>32</c:v>
                </c:pt>
                <c:pt idx="124">
                  <c:v>28</c:v>
                </c:pt>
                <c:pt idx="125">
                  <c:v>23</c:v>
                </c:pt>
                <c:pt idx="126">
                  <c:v>23</c:v>
                </c:pt>
                <c:pt idx="127">
                  <c:v>22</c:v>
                </c:pt>
                <c:pt idx="128">
                  <c:v>31</c:v>
                </c:pt>
                <c:pt idx="129">
                  <c:v>27</c:v>
                </c:pt>
                <c:pt idx="130">
                  <c:v>27</c:v>
                </c:pt>
                <c:pt idx="131">
                  <c:v>33</c:v>
                </c:pt>
                <c:pt idx="132">
                  <c:v>34</c:v>
                </c:pt>
                <c:pt idx="133">
                  <c:v>24</c:v>
                </c:pt>
                <c:pt idx="134">
                  <c:v>26</c:v>
                </c:pt>
                <c:pt idx="135">
                  <c:v>32</c:v>
                </c:pt>
                <c:pt idx="136">
                  <c:v>36</c:v>
                </c:pt>
                <c:pt idx="137">
                  <c:v>65</c:v>
                </c:pt>
                <c:pt idx="138">
                  <c:v>38</c:v>
                </c:pt>
                <c:pt idx="139">
                  <c:v>24</c:v>
                </c:pt>
                <c:pt idx="140">
                  <c:v>19</c:v>
                </c:pt>
                <c:pt idx="141">
                  <c:v>16</c:v>
                </c:pt>
                <c:pt idx="142">
                  <c:v>16</c:v>
                </c:pt>
                <c:pt idx="143">
                  <c:v>15</c:v>
                </c:pt>
                <c:pt idx="144">
                  <c:v>15</c:v>
                </c:pt>
                <c:pt idx="145">
                  <c:v>18</c:v>
                </c:pt>
                <c:pt idx="146">
                  <c:v>18</c:v>
                </c:pt>
                <c:pt idx="147">
                  <c:v>19</c:v>
                </c:pt>
                <c:pt idx="148">
                  <c:v>21</c:v>
                </c:pt>
                <c:pt idx="149">
                  <c:v>25</c:v>
                </c:pt>
                <c:pt idx="150">
                  <c:v>56</c:v>
                </c:pt>
                <c:pt idx="151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68-44F5-8376-8245A13A7019}"/>
            </c:ext>
          </c:extLst>
        </c:ser>
        <c:ser>
          <c:idx val="1"/>
          <c:order val="1"/>
          <c:tx>
            <c:strRef>
              <c:f>'graph instruction vs testin (5)'!$C$3</c:f>
              <c:strCache>
                <c:ptCount val="1"/>
                <c:pt idx="0">
                  <c:v>Quarantine: (Maharashtra)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(5)'!$C$4:$C$155</c:f>
              <c:numCache>
                <c:formatCode>General</c:formatCode>
                <c:ptCount val="15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2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3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15</c:v>
                </c:pt>
                <c:pt idx="76">
                  <c:v>27</c:v>
                </c:pt>
                <c:pt idx="77">
                  <c:v>26</c:v>
                </c:pt>
                <c:pt idx="78">
                  <c:v>28</c:v>
                </c:pt>
                <c:pt idx="79">
                  <c:v>36</c:v>
                </c:pt>
                <c:pt idx="80">
                  <c:v>48</c:v>
                </c:pt>
                <c:pt idx="81">
                  <c:v>34</c:v>
                </c:pt>
                <c:pt idx="82">
                  <c:v>32</c:v>
                </c:pt>
                <c:pt idx="83">
                  <c:v>31</c:v>
                </c:pt>
                <c:pt idx="84">
                  <c:v>26</c:v>
                </c:pt>
                <c:pt idx="85">
                  <c:v>26</c:v>
                </c:pt>
                <c:pt idx="86">
                  <c:v>23</c:v>
                </c:pt>
                <c:pt idx="87">
                  <c:v>22</c:v>
                </c:pt>
                <c:pt idx="88">
                  <c:v>21</c:v>
                </c:pt>
                <c:pt idx="89">
                  <c:v>19</c:v>
                </c:pt>
                <c:pt idx="90">
                  <c:v>15</c:v>
                </c:pt>
                <c:pt idx="91">
                  <c:v>16</c:v>
                </c:pt>
                <c:pt idx="92">
                  <c:v>12</c:v>
                </c:pt>
                <c:pt idx="93">
                  <c:v>10</c:v>
                </c:pt>
                <c:pt idx="94">
                  <c:v>12</c:v>
                </c:pt>
                <c:pt idx="95">
                  <c:v>10</c:v>
                </c:pt>
                <c:pt idx="96">
                  <c:v>12</c:v>
                </c:pt>
                <c:pt idx="97">
                  <c:v>11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10</c:v>
                </c:pt>
                <c:pt idx="102">
                  <c:v>10</c:v>
                </c:pt>
                <c:pt idx="103">
                  <c:v>11</c:v>
                </c:pt>
                <c:pt idx="104">
                  <c:v>9</c:v>
                </c:pt>
                <c:pt idx="105">
                  <c:v>10</c:v>
                </c:pt>
                <c:pt idx="106">
                  <c:v>10</c:v>
                </c:pt>
                <c:pt idx="107">
                  <c:v>7</c:v>
                </c:pt>
                <c:pt idx="108">
                  <c:v>9</c:v>
                </c:pt>
                <c:pt idx="109">
                  <c:v>10</c:v>
                </c:pt>
                <c:pt idx="110">
                  <c:v>8</c:v>
                </c:pt>
                <c:pt idx="111">
                  <c:v>8</c:v>
                </c:pt>
                <c:pt idx="112">
                  <c:v>8</c:v>
                </c:pt>
                <c:pt idx="113">
                  <c:v>9</c:v>
                </c:pt>
                <c:pt idx="114">
                  <c:v>8</c:v>
                </c:pt>
                <c:pt idx="115">
                  <c:v>8</c:v>
                </c:pt>
                <c:pt idx="116">
                  <c:v>7</c:v>
                </c:pt>
                <c:pt idx="117">
                  <c:v>7</c:v>
                </c:pt>
                <c:pt idx="118">
                  <c:v>9</c:v>
                </c:pt>
                <c:pt idx="119">
                  <c:v>8</c:v>
                </c:pt>
                <c:pt idx="120">
                  <c:v>6</c:v>
                </c:pt>
                <c:pt idx="121">
                  <c:v>7</c:v>
                </c:pt>
                <c:pt idx="122">
                  <c:v>6</c:v>
                </c:pt>
                <c:pt idx="123">
                  <c:v>7</c:v>
                </c:pt>
                <c:pt idx="124">
                  <c:v>6</c:v>
                </c:pt>
                <c:pt idx="125">
                  <c:v>6</c:v>
                </c:pt>
                <c:pt idx="126">
                  <c:v>5</c:v>
                </c:pt>
                <c:pt idx="127">
                  <c:v>6</c:v>
                </c:pt>
                <c:pt idx="128">
                  <c:v>7</c:v>
                </c:pt>
                <c:pt idx="129">
                  <c:v>8</c:v>
                </c:pt>
                <c:pt idx="130">
                  <c:v>7</c:v>
                </c:pt>
                <c:pt idx="131">
                  <c:v>7</c:v>
                </c:pt>
                <c:pt idx="132">
                  <c:v>7</c:v>
                </c:pt>
                <c:pt idx="133">
                  <c:v>7</c:v>
                </c:pt>
                <c:pt idx="134">
                  <c:v>6</c:v>
                </c:pt>
                <c:pt idx="135">
                  <c:v>6</c:v>
                </c:pt>
                <c:pt idx="136">
                  <c:v>8</c:v>
                </c:pt>
                <c:pt idx="137">
                  <c:v>8</c:v>
                </c:pt>
                <c:pt idx="138">
                  <c:v>7</c:v>
                </c:pt>
                <c:pt idx="139">
                  <c:v>6</c:v>
                </c:pt>
                <c:pt idx="140">
                  <c:v>7</c:v>
                </c:pt>
                <c:pt idx="141">
                  <c:v>8</c:v>
                </c:pt>
                <c:pt idx="142">
                  <c:v>8</c:v>
                </c:pt>
                <c:pt idx="143">
                  <c:v>11</c:v>
                </c:pt>
                <c:pt idx="144">
                  <c:v>10</c:v>
                </c:pt>
                <c:pt idx="145">
                  <c:v>12</c:v>
                </c:pt>
                <c:pt idx="146">
                  <c:v>9</c:v>
                </c:pt>
                <c:pt idx="147">
                  <c:v>7</c:v>
                </c:pt>
                <c:pt idx="148">
                  <c:v>8</c:v>
                </c:pt>
                <c:pt idx="149">
                  <c:v>7</c:v>
                </c:pt>
                <c:pt idx="150">
                  <c:v>7</c:v>
                </c:pt>
                <c:pt idx="15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68-44F5-8376-8245A13A7019}"/>
            </c:ext>
          </c:extLst>
        </c:ser>
        <c:ser>
          <c:idx val="2"/>
          <c:order val="2"/>
          <c:tx>
            <c:strRef>
              <c:f>'graph instruction vs testin (5)'!$D$3</c:f>
              <c:strCache>
                <c:ptCount val="1"/>
                <c:pt idx="0">
                  <c:v>curfew: (Maharashtra)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 (5)'!$A$4:$A$155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(5)'!$D$4:$D$155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3</c:v>
                </c:pt>
                <c:pt idx="76">
                  <c:v>1</c:v>
                </c:pt>
                <c:pt idx="77">
                  <c:v>1</c:v>
                </c:pt>
                <c:pt idx="78">
                  <c:v>38</c:v>
                </c:pt>
                <c:pt idx="79">
                  <c:v>28</c:v>
                </c:pt>
                <c:pt idx="80">
                  <c:v>46</c:v>
                </c:pt>
                <c:pt idx="81">
                  <c:v>100</c:v>
                </c:pt>
                <c:pt idx="82">
                  <c:v>59</c:v>
                </c:pt>
                <c:pt idx="83">
                  <c:v>24</c:v>
                </c:pt>
                <c:pt idx="84">
                  <c:v>8</c:v>
                </c:pt>
                <c:pt idx="85">
                  <c:v>5</c:v>
                </c:pt>
                <c:pt idx="86">
                  <c:v>4</c:v>
                </c:pt>
                <c:pt idx="87">
                  <c:v>3</c:v>
                </c:pt>
                <c:pt idx="88">
                  <c:v>3</c:v>
                </c:pt>
                <c:pt idx="89">
                  <c:v>4</c:v>
                </c:pt>
                <c:pt idx="90">
                  <c:v>3</c:v>
                </c:pt>
                <c:pt idx="91">
                  <c:v>2</c:v>
                </c:pt>
                <c:pt idx="92">
                  <c:v>2</c:v>
                </c:pt>
                <c:pt idx="93">
                  <c:v>2</c:v>
                </c:pt>
                <c:pt idx="94">
                  <c:v>2</c:v>
                </c:pt>
                <c:pt idx="95">
                  <c:v>1</c:v>
                </c:pt>
                <c:pt idx="96">
                  <c:v>2</c:v>
                </c:pt>
                <c:pt idx="97">
                  <c:v>2</c:v>
                </c:pt>
                <c:pt idx="98">
                  <c:v>3</c:v>
                </c:pt>
                <c:pt idx="99">
                  <c:v>2</c:v>
                </c:pt>
                <c:pt idx="100">
                  <c:v>1</c:v>
                </c:pt>
                <c:pt idx="101">
                  <c:v>1</c:v>
                </c:pt>
                <c:pt idx="102">
                  <c:v>2</c:v>
                </c:pt>
                <c:pt idx="103">
                  <c:v>1</c:v>
                </c:pt>
                <c:pt idx="104">
                  <c:v>2</c:v>
                </c:pt>
                <c:pt idx="105">
                  <c:v>2</c:v>
                </c:pt>
                <c:pt idx="106">
                  <c:v>2</c:v>
                </c:pt>
                <c:pt idx="107">
                  <c:v>1</c:v>
                </c:pt>
                <c:pt idx="108">
                  <c:v>1</c:v>
                </c:pt>
                <c:pt idx="109">
                  <c:v>3</c:v>
                </c:pt>
                <c:pt idx="110">
                  <c:v>3</c:v>
                </c:pt>
                <c:pt idx="111">
                  <c:v>2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2</c:v>
                </c:pt>
                <c:pt idx="118">
                  <c:v>2</c:v>
                </c:pt>
                <c:pt idx="119">
                  <c:v>2</c:v>
                </c:pt>
                <c:pt idx="120">
                  <c:v>1</c:v>
                </c:pt>
                <c:pt idx="121">
                  <c:v>2</c:v>
                </c:pt>
                <c:pt idx="122">
                  <c:v>1</c:v>
                </c:pt>
                <c:pt idx="123">
                  <c:v>1</c:v>
                </c:pt>
                <c:pt idx="124">
                  <c:v>2</c:v>
                </c:pt>
                <c:pt idx="125">
                  <c:v>2</c:v>
                </c:pt>
                <c:pt idx="126">
                  <c:v>1</c:v>
                </c:pt>
                <c:pt idx="127">
                  <c:v>3</c:v>
                </c:pt>
                <c:pt idx="128">
                  <c:v>3</c:v>
                </c:pt>
                <c:pt idx="129">
                  <c:v>2</c:v>
                </c:pt>
                <c:pt idx="130">
                  <c:v>2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2</c:v>
                </c:pt>
                <c:pt idx="144">
                  <c:v>1</c:v>
                </c:pt>
                <c:pt idx="145">
                  <c:v>1</c:v>
                </c:pt>
                <c:pt idx="146">
                  <c:v>3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68-44F5-8376-8245A13A7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1242520"/>
        <c:axId val="511242848"/>
      </c:lineChart>
      <c:dateAx>
        <c:axId val="51124252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242848"/>
        <c:crosses val="autoZero"/>
        <c:auto val="1"/>
        <c:lblOffset val="100"/>
        <c:baseTimeUnit val="days"/>
      </c:dateAx>
      <c:valAx>
        <c:axId val="511242848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242520"/>
        <c:crosses val="autoZero"/>
        <c:crossBetween val="between"/>
      </c:valAx>
      <c:valAx>
        <c:axId val="5112628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1256296"/>
        <c:crosses val="max"/>
        <c:crossBetween val="between"/>
      </c:valAx>
      <c:dateAx>
        <c:axId val="511256296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1126285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(29)'!$L$8</c:f>
              <c:strCache>
                <c:ptCount val="1"/>
                <c:pt idx="0">
                  <c:v>Coronavirus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(29)'!$L$9:$L$23</c:f>
              <c:numCache>
                <c:formatCode>General</c:formatCode>
                <c:ptCount val="15"/>
                <c:pt idx="0">
                  <c:v>1.7422274024232166E-2</c:v>
                </c:pt>
                <c:pt idx="1">
                  <c:v>2.8291274969007553E-2</c:v>
                </c:pt>
                <c:pt idx="2">
                  <c:v>3.9662415156443538E-2</c:v>
                </c:pt>
                <c:pt idx="3">
                  <c:v>5.2733686619553639E-2</c:v>
                </c:pt>
                <c:pt idx="4">
                  <c:v>6.7588805576913186E-2</c:v>
                </c:pt>
                <c:pt idx="5">
                  <c:v>8.5237838789569031E-2</c:v>
                </c:pt>
                <c:pt idx="6">
                  <c:v>0.10287745928491372</c:v>
                </c:pt>
                <c:pt idx="7">
                  <c:v>0.11817711062022633</c:v>
                </c:pt>
                <c:pt idx="8">
                  <c:v>0.13625092150544349</c:v>
                </c:pt>
                <c:pt idx="9">
                  <c:v>0.15317691058657115</c:v>
                </c:pt>
                <c:pt idx="10">
                  <c:v>0.1745487481207231</c:v>
                </c:pt>
                <c:pt idx="11">
                  <c:v>0.19181907944819446</c:v>
                </c:pt>
                <c:pt idx="12">
                  <c:v>0.21460779676524486</c:v>
                </c:pt>
                <c:pt idx="13">
                  <c:v>0.23441697125196473</c:v>
                </c:pt>
                <c:pt idx="14">
                  <c:v>0.25046577266687053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C8-4126-B5B1-144486C7E327}"/>
            </c:ext>
          </c:extLst>
        </c:ser>
        <c:ser>
          <c:idx val="1"/>
          <c:order val="1"/>
          <c:tx>
            <c:strRef>
              <c:f>'multiTimeline (29)'!$M$8</c:f>
              <c:strCache>
                <c:ptCount val="1"/>
                <c:pt idx="0">
                  <c:v>Corona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(29)'!$M$9:$M$23</c:f>
              <c:numCache>
                <c:formatCode>General</c:formatCode>
                <c:ptCount val="15"/>
                <c:pt idx="0">
                  <c:v>0.14372744275219712</c:v>
                </c:pt>
                <c:pt idx="1">
                  <c:v>0.15408285802423938</c:v>
                </c:pt>
                <c:pt idx="2">
                  <c:v>0.16568143334405605</c:v>
                </c:pt>
                <c:pt idx="3">
                  <c:v>0.17816932946040426</c:v>
                </c:pt>
                <c:pt idx="4">
                  <c:v>0.19096637909276917</c:v>
                </c:pt>
                <c:pt idx="5">
                  <c:v>0.20719004730739624</c:v>
                </c:pt>
                <c:pt idx="6">
                  <c:v>0.22093505024338084</c:v>
                </c:pt>
                <c:pt idx="7">
                  <c:v>0.23422059048446431</c:v>
                </c:pt>
                <c:pt idx="8">
                  <c:v>0.24720808016740378</c:v>
                </c:pt>
                <c:pt idx="9">
                  <c:v>0.2608836728945747</c:v>
                </c:pt>
                <c:pt idx="10">
                  <c:v>0.27586733579815542</c:v>
                </c:pt>
                <c:pt idx="11">
                  <c:v>0.291426106002453</c:v>
                </c:pt>
                <c:pt idx="12">
                  <c:v>0.30758028541486759</c:v>
                </c:pt>
                <c:pt idx="13">
                  <c:v>0.32081771077274013</c:v>
                </c:pt>
                <c:pt idx="14">
                  <c:v>0.33315047327881531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C8-4126-B5B1-144486C7E327}"/>
            </c:ext>
          </c:extLst>
        </c:ser>
        <c:ser>
          <c:idx val="2"/>
          <c:order val="2"/>
          <c:tx>
            <c:strRef>
              <c:f>'multiTimeline (29)'!$N$8</c:f>
              <c:strCache>
                <c:ptCount val="1"/>
                <c:pt idx="0">
                  <c:v>covid 19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(29)'!$N$9:$N$23</c:f>
              <c:numCache>
                <c:formatCode>General</c:formatCode>
                <c:ptCount val="15"/>
                <c:pt idx="0">
                  <c:v>0.44652801749057169</c:v>
                </c:pt>
                <c:pt idx="1">
                  <c:v>0.46012359328904379</c:v>
                </c:pt>
                <c:pt idx="2">
                  <c:v>0.47126881643190521</c:v>
                </c:pt>
                <c:pt idx="3">
                  <c:v>0.48686467189456994</c:v>
                </c:pt>
                <c:pt idx="4">
                  <c:v>0.50278889968296814</c:v>
                </c:pt>
                <c:pt idx="5">
                  <c:v>0.51937859147225329</c:v>
                </c:pt>
                <c:pt idx="6">
                  <c:v>0.53592775841453799</c:v>
                </c:pt>
                <c:pt idx="7">
                  <c:v>0.550834979967186</c:v>
                </c:pt>
                <c:pt idx="8">
                  <c:v>0.56452492709552304</c:v>
                </c:pt>
                <c:pt idx="9">
                  <c:v>0.58013468122938616</c:v>
                </c:pt>
                <c:pt idx="10">
                  <c:v>0.59623912321568462</c:v>
                </c:pt>
                <c:pt idx="11">
                  <c:v>0.61309394547473683</c:v>
                </c:pt>
                <c:pt idx="12">
                  <c:v>0.63122662637522309</c:v>
                </c:pt>
                <c:pt idx="13">
                  <c:v>0.64631022159689888</c:v>
                </c:pt>
                <c:pt idx="14">
                  <c:v>0.6602256313185445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8-4126-B5B1-144486C7E327}"/>
            </c:ext>
          </c:extLst>
        </c:ser>
        <c:ser>
          <c:idx val="3"/>
          <c:order val="3"/>
          <c:tx>
            <c:strRef>
              <c:f>'multiTimeline (29)'!$O$8</c:f>
              <c:strCache>
                <c:ptCount val="1"/>
                <c:pt idx="0">
                  <c:v>covid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'multiTimeline (29)'!$O$9:$O$23</c:f>
              <c:numCache>
                <c:formatCode>General</c:formatCode>
                <c:ptCount val="15"/>
                <c:pt idx="0">
                  <c:v>0.48688684705142998</c:v>
                </c:pt>
                <c:pt idx="1">
                  <c:v>0.49876852421716511</c:v>
                </c:pt>
                <c:pt idx="2">
                  <c:v>0.51170493600280431</c:v>
                </c:pt>
                <c:pt idx="3">
                  <c:v>0.5253564117194085</c:v>
                </c:pt>
                <c:pt idx="4">
                  <c:v>0.54246395944995851</c:v>
                </c:pt>
                <c:pt idx="5">
                  <c:v>0.55795409591914735</c:v>
                </c:pt>
                <c:pt idx="6">
                  <c:v>0.57268791518916273</c:v>
                </c:pt>
                <c:pt idx="7">
                  <c:v>0.58665043760634694</c:v>
                </c:pt>
                <c:pt idx="8">
                  <c:v>0.60038858877967749</c:v>
                </c:pt>
                <c:pt idx="9">
                  <c:v>0.61458950133594925</c:v>
                </c:pt>
                <c:pt idx="10">
                  <c:v>0.629104992549674</c:v>
                </c:pt>
                <c:pt idx="11">
                  <c:v>0.64563254138047244</c:v>
                </c:pt>
                <c:pt idx="12">
                  <c:v>0.66148032916589794</c:v>
                </c:pt>
                <c:pt idx="13">
                  <c:v>0.67384386434442467</c:v>
                </c:pt>
                <c:pt idx="14">
                  <c:v>0.68431736568667845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8C8-4126-B5B1-144486C7E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02063248"/>
        <c:axId val="502070136"/>
      </c:lineChart>
      <c:catAx>
        <c:axId val="5020632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070136"/>
        <c:crosses val="autoZero"/>
        <c:auto val="1"/>
        <c:lblAlgn val="ctr"/>
        <c:lblOffset val="100"/>
        <c:noMultiLvlLbl val="0"/>
      </c:catAx>
      <c:valAx>
        <c:axId val="502070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2063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(45)'!$N$7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(45)'!$N$8:$N$22</c:f>
              <c:numCache>
                <c:formatCode>General</c:formatCode>
                <c:ptCount val="15"/>
                <c:pt idx="0">
                  <c:v>0.15230779827192553</c:v>
                </c:pt>
                <c:pt idx="1">
                  <c:v>0.16091471226522741</c:v>
                </c:pt>
                <c:pt idx="2">
                  <c:v>0.23075412380353516</c:v>
                </c:pt>
                <c:pt idx="3">
                  <c:v>0.25030485280585985</c:v>
                </c:pt>
                <c:pt idx="4">
                  <c:v>0.25533051333142281</c:v>
                </c:pt>
                <c:pt idx="5">
                  <c:v>0.12312041332854748</c:v>
                </c:pt>
                <c:pt idx="6">
                  <c:v>0.14304780167601491</c:v>
                </c:pt>
                <c:pt idx="7">
                  <c:v>0.19065056316322293</c:v>
                </c:pt>
                <c:pt idx="8">
                  <c:v>0.14282029609577929</c:v>
                </c:pt>
                <c:pt idx="9">
                  <c:v>0.2029050706090503</c:v>
                </c:pt>
                <c:pt idx="10">
                  <c:v>0.19354529981680846</c:v>
                </c:pt>
                <c:pt idx="11">
                  <c:v>0.20662422271599545</c:v>
                </c:pt>
                <c:pt idx="12">
                  <c:v>0.28904785925728488</c:v>
                </c:pt>
                <c:pt idx="13">
                  <c:v>0.26175555556039254</c:v>
                </c:pt>
                <c:pt idx="14">
                  <c:v>0.34469429148331704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0-4D1B-8DA5-19C8D30F63EB}"/>
            </c:ext>
          </c:extLst>
        </c:ser>
        <c:ser>
          <c:idx val="1"/>
          <c:order val="1"/>
          <c:tx>
            <c:strRef>
              <c:f>'multiTimeline (45)'!$O$7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(45)'!$O$8:$O$22</c:f>
              <c:numCache>
                <c:formatCode>General</c:formatCode>
                <c:ptCount val="15"/>
                <c:pt idx="0">
                  <c:v>5.8844332131120468E-2</c:v>
                </c:pt>
                <c:pt idx="1">
                  <c:v>9.592991791608857E-2</c:v>
                </c:pt>
                <c:pt idx="2">
                  <c:v>4.344594673899161E-2</c:v>
                </c:pt>
                <c:pt idx="3">
                  <c:v>2.7139501528173238E-2</c:v>
                </c:pt>
                <c:pt idx="4">
                  <c:v>5.1621271882811161E-2</c:v>
                </c:pt>
                <c:pt idx="5">
                  <c:v>-2.0704370571275783E-2</c:v>
                </c:pt>
                <c:pt idx="6">
                  <c:v>4.7777699341295922E-2</c:v>
                </c:pt>
                <c:pt idx="7">
                  <c:v>0.13969253292348033</c:v>
                </c:pt>
                <c:pt idx="8">
                  <c:v>0.16589530175462844</c:v>
                </c:pt>
                <c:pt idx="9">
                  <c:v>0.15436387575347565</c:v>
                </c:pt>
                <c:pt idx="10">
                  <c:v>0.12327261082780931</c:v>
                </c:pt>
                <c:pt idx="11">
                  <c:v>0.18494058909746658</c:v>
                </c:pt>
                <c:pt idx="12">
                  <c:v>0.25031454959712834</c:v>
                </c:pt>
                <c:pt idx="13">
                  <c:v>0.16506006096914766</c:v>
                </c:pt>
                <c:pt idx="14">
                  <c:v>0.12147061297336502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0-4D1B-8DA5-19C8D30F63EB}"/>
            </c:ext>
          </c:extLst>
        </c:ser>
        <c:ser>
          <c:idx val="2"/>
          <c:order val="2"/>
          <c:tx>
            <c:strRef>
              <c:f>'multiTimeline (45)'!$P$7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(45)'!$P$8:$P$22</c:f>
              <c:numCache>
                <c:formatCode>General</c:formatCode>
                <c:ptCount val="15"/>
                <c:pt idx="0">
                  <c:v>4.9272258787348144E-2</c:v>
                </c:pt>
                <c:pt idx="1">
                  <c:v>2.0876839108531664E-2</c:v>
                </c:pt>
                <c:pt idx="2">
                  <c:v>0.14774182458471241</c:v>
                </c:pt>
                <c:pt idx="3">
                  <c:v>8.2753175169061069E-2</c:v>
                </c:pt>
                <c:pt idx="4">
                  <c:v>9.850072923790236E-2</c:v>
                </c:pt>
                <c:pt idx="5">
                  <c:v>9.0840907357945325E-2</c:v>
                </c:pt>
                <c:pt idx="6">
                  <c:v>0.16851097129580503</c:v>
                </c:pt>
                <c:pt idx="7">
                  <c:v>0.10064276634557033</c:v>
                </c:pt>
                <c:pt idx="8">
                  <c:v>0.15582010864409968</c:v>
                </c:pt>
                <c:pt idx="9">
                  <c:v>0.21681692352790791</c:v>
                </c:pt>
                <c:pt idx="10">
                  <c:v>8.9647322062151119E-2</c:v>
                </c:pt>
                <c:pt idx="11">
                  <c:v>9.1967582241807261E-2</c:v>
                </c:pt>
                <c:pt idx="12">
                  <c:v>0.13672363209071631</c:v>
                </c:pt>
                <c:pt idx="13">
                  <c:v>0.13737485086904383</c:v>
                </c:pt>
                <c:pt idx="14">
                  <c:v>0.20119998230517805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0-4D1B-8DA5-19C8D30F6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1284496"/>
        <c:axId val="621280888"/>
      </c:lineChart>
      <c:catAx>
        <c:axId val="6212844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280888"/>
        <c:crosses val="autoZero"/>
        <c:auto val="1"/>
        <c:lblAlgn val="ctr"/>
        <c:lblOffset val="100"/>
        <c:noMultiLvlLbl val="0"/>
      </c:catAx>
      <c:valAx>
        <c:axId val="621280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1284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(45)'!$U$7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(45)'!$U$8:$U$22</c:f>
              <c:numCache>
                <c:formatCode>General</c:formatCode>
                <c:ptCount val="15"/>
                <c:pt idx="0">
                  <c:v>0.1143950017472779</c:v>
                </c:pt>
                <c:pt idx="1">
                  <c:v>0.18054017590716848</c:v>
                </c:pt>
                <c:pt idx="2">
                  <c:v>0.27263831356201118</c:v>
                </c:pt>
                <c:pt idx="3">
                  <c:v>0.29126441273635584</c:v>
                </c:pt>
                <c:pt idx="4">
                  <c:v>0.22672207936260597</c:v>
                </c:pt>
                <c:pt idx="5">
                  <c:v>0.13283111348519688</c:v>
                </c:pt>
                <c:pt idx="6">
                  <c:v>0.17779203370740204</c:v>
                </c:pt>
                <c:pt idx="7">
                  <c:v>0.16781674296803845</c:v>
                </c:pt>
                <c:pt idx="8">
                  <c:v>0.25162804336490435</c:v>
                </c:pt>
                <c:pt idx="9">
                  <c:v>0.25896113082414562</c:v>
                </c:pt>
                <c:pt idx="10">
                  <c:v>0.239227065499626</c:v>
                </c:pt>
                <c:pt idx="11">
                  <c:v>0.20656899304018972</c:v>
                </c:pt>
                <c:pt idx="12">
                  <c:v>0.1229208932028492</c:v>
                </c:pt>
                <c:pt idx="13">
                  <c:v>0.10914208150632031</c:v>
                </c:pt>
                <c:pt idx="14">
                  <c:v>0.17033969594330953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42-4299-BAD1-52D0CD6D5F0A}"/>
            </c:ext>
          </c:extLst>
        </c:ser>
        <c:ser>
          <c:idx val="1"/>
          <c:order val="1"/>
          <c:tx>
            <c:strRef>
              <c:f>'multiTimeline (45)'!$V$7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(45)'!$V$8:$V$22</c:f>
              <c:numCache>
                <c:formatCode>General</c:formatCode>
                <c:ptCount val="15"/>
                <c:pt idx="0">
                  <c:v>7.1430031419399437E-2</c:v>
                </c:pt>
                <c:pt idx="1">
                  <c:v>0.10213694122045726</c:v>
                </c:pt>
                <c:pt idx="2">
                  <c:v>0.12403338181933544</c:v>
                </c:pt>
                <c:pt idx="3">
                  <c:v>0.1008442400432661</c:v>
                </c:pt>
                <c:pt idx="4">
                  <c:v>5.8611882351273376E-2</c:v>
                </c:pt>
                <c:pt idx="5">
                  <c:v>5.2469272597649476E-2</c:v>
                </c:pt>
                <c:pt idx="6">
                  <c:v>0.10528100291845978</c:v>
                </c:pt>
                <c:pt idx="7">
                  <c:v>0.17471170161001379</c:v>
                </c:pt>
                <c:pt idx="8">
                  <c:v>0.12054574391864996</c:v>
                </c:pt>
                <c:pt idx="9">
                  <c:v>0.11169255131019015</c:v>
                </c:pt>
                <c:pt idx="10">
                  <c:v>6.7162222937336993E-2</c:v>
                </c:pt>
                <c:pt idx="11">
                  <c:v>6.2383217039755343E-2</c:v>
                </c:pt>
                <c:pt idx="12">
                  <c:v>6.1100541968229824E-2</c:v>
                </c:pt>
                <c:pt idx="13">
                  <c:v>0.1241799975634799</c:v>
                </c:pt>
                <c:pt idx="14">
                  <c:v>0.10432441536733741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42-4299-BAD1-52D0CD6D5F0A}"/>
            </c:ext>
          </c:extLst>
        </c:ser>
        <c:ser>
          <c:idx val="2"/>
          <c:order val="2"/>
          <c:tx>
            <c:strRef>
              <c:f>'multiTimeline (45)'!$W$7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(45)'!$W$8:$W$22</c:f>
              <c:numCache>
                <c:formatCode>General</c:formatCode>
                <c:ptCount val="15"/>
                <c:pt idx="0">
                  <c:v>0.19818174888062998</c:v>
                </c:pt>
                <c:pt idx="1">
                  <c:v>0.17042526179769699</c:v>
                </c:pt>
                <c:pt idx="2">
                  <c:v>0.20177396463233668</c:v>
                </c:pt>
                <c:pt idx="3">
                  <c:v>0.14819625892782631</c:v>
                </c:pt>
                <c:pt idx="4">
                  <c:v>0.11891767698014227</c:v>
                </c:pt>
                <c:pt idx="5">
                  <c:v>0.15392782359644697</c:v>
                </c:pt>
                <c:pt idx="6">
                  <c:v>0.1470972951143478</c:v>
                </c:pt>
                <c:pt idx="7">
                  <c:v>9.3258778774351903E-2</c:v>
                </c:pt>
                <c:pt idx="8">
                  <c:v>7.6606841861584216E-2</c:v>
                </c:pt>
                <c:pt idx="9">
                  <c:v>0.12678905413696004</c:v>
                </c:pt>
                <c:pt idx="10">
                  <c:v>0.10265523125832984</c:v>
                </c:pt>
                <c:pt idx="11">
                  <c:v>0.1812554283324917</c:v>
                </c:pt>
                <c:pt idx="12">
                  <c:v>0.18943862869598502</c:v>
                </c:pt>
                <c:pt idx="13">
                  <c:v>0.17215914883564004</c:v>
                </c:pt>
                <c:pt idx="14">
                  <c:v>0.24686640086880624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42-4299-BAD1-52D0CD6D5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0992824"/>
        <c:axId val="506545872"/>
      </c:lineChart>
      <c:catAx>
        <c:axId val="6209928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6545872"/>
        <c:crosses val="autoZero"/>
        <c:auto val="1"/>
        <c:lblAlgn val="ctr"/>
        <c:lblOffset val="100"/>
        <c:noMultiLvlLbl val="0"/>
      </c:catAx>
      <c:valAx>
        <c:axId val="50654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0992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instructions vs cases (3)'!$E$3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instructions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 (3)'!$E$4:$E$155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1</c:v>
                </c:pt>
                <c:pt idx="94">
                  <c:v>0</c:v>
                </c:pt>
                <c:pt idx="95">
                  <c:v>2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1</c:v>
                </c:pt>
                <c:pt idx="104">
                  <c:v>0</c:v>
                </c:pt>
                <c:pt idx="105">
                  <c:v>6</c:v>
                </c:pt>
                <c:pt idx="106">
                  <c:v>2</c:v>
                </c:pt>
                <c:pt idx="107">
                  <c:v>0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1</c:v>
                </c:pt>
                <c:pt idx="122">
                  <c:v>0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5</c:v>
                </c:pt>
                <c:pt idx="147">
                  <c:v>0</c:v>
                </c:pt>
                <c:pt idx="148">
                  <c:v>1</c:v>
                </c:pt>
                <c:pt idx="149">
                  <c:v>6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5-4642-A5BF-9995BD8C1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90928192"/>
        <c:axId val="590927208"/>
      </c:barChart>
      <c:lineChart>
        <c:grouping val="standard"/>
        <c:varyColors val="0"/>
        <c:ser>
          <c:idx val="0"/>
          <c:order val="0"/>
          <c:tx>
            <c:strRef>
              <c:f>'graph instructions vs cases (3)'!$B$3</c:f>
              <c:strCache>
                <c:ptCount val="1"/>
                <c:pt idx="0">
                  <c:v>Lockdown: (Meghalaya)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 (3)'!$B$4:$B$155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12</c:v>
                </c:pt>
                <c:pt idx="77">
                  <c:v>0</c:v>
                </c:pt>
                <c:pt idx="78">
                  <c:v>24</c:v>
                </c:pt>
                <c:pt idx="79">
                  <c:v>0</c:v>
                </c:pt>
                <c:pt idx="80">
                  <c:v>0</c:v>
                </c:pt>
                <c:pt idx="81">
                  <c:v>50</c:v>
                </c:pt>
                <c:pt idx="82">
                  <c:v>30</c:v>
                </c:pt>
                <c:pt idx="83">
                  <c:v>74</c:v>
                </c:pt>
                <c:pt idx="84">
                  <c:v>21</c:v>
                </c:pt>
                <c:pt idx="85">
                  <c:v>29</c:v>
                </c:pt>
                <c:pt idx="86">
                  <c:v>34</c:v>
                </c:pt>
                <c:pt idx="87">
                  <c:v>21</c:v>
                </c:pt>
                <c:pt idx="88">
                  <c:v>36</c:v>
                </c:pt>
                <c:pt idx="89">
                  <c:v>28</c:v>
                </c:pt>
                <c:pt idx="90">
                  <c:v>18</c:v>
                </c:pt>
                <c:pt idx="91">
                  <c:v>82</c:v>
                </c:pt>
                <c:pt idx="92">
                  <c:v>59</c:v>
                </c:pt>
                <c:pt idx="93">
                  <c:v>14</c:v>
                </c:pt>
                <c:pt idx="94">
                  <c:v>24</c:v>
                </c:pt>
                <c:pt idx="95">
                  <c:v>40</c:v>
                </c:pt>
                <c:pt idx="96">
                  <c:v>14</c:v>
                </c:pt>
                <c:pt idx="97">
                  <c:v>19</c:v>
                </c:pt>
                <c:pt idx="98">
                  <c:v>21</c:v>
                </c:pt>
                <c:pt idx="99">
                  <c:v>24</c:v>
                </c:pt>
                <c:pt idx="100">
                  <c:v>20</c:v>
                </c:pt>
                <c:pt idx="101">
                  <c:v>29</c:v>
                </c:pt>
                <c:pt idx="102">
                  <c:v>43</c:v>
                </c:pt>
                <c:pt idx="103">
                  <c:v>54</c:v>
                </c:pt>
                <c:pt idx="104">
                  <c:v>41</c:v>
                </c:pt>
                <c:pt idx="105">
                  <c:v>13</c:v>
                </c:pt>
                <c:pt idx="106">
                  <c:v>29</c:v>
                </c:pt>
                <c:pt idx="107">
                  <c:v>21</c:v>
                </c:pt>
                <c:pt idx="108">
                  <c:v>21</c:v>
                </c:pt>
                <c:pt idx="109">
                  <c:v>22</c:v>
                </c:pt>
                <c:pt idx="110">
                  <c:v>22</c:v>
                </c:pt>
                <c:pt idx="111">
                  <c:v>14</c:v>
                </c:pt>
                <c:pt idx="112">
                  <c:v>14</c:v>
                </c:pt>
                <c:pt idx="113">
                  <c:v>0</c:v>
                </c:pt>
                <c:pt idx="114">
                  <c:v>15</c:v>
                </c:pt>
                <c:pt idx="115">
                  <c:v>15</c:v>
                </c:pt>
                <c:pt idx="116">
                  <c:v>20</c:v>
                </c:pt>
                <c:pt idx="117">
                  <c:v>43</c:v>
                </c:pt>
                <c:pt idx="118">
                  <c:v>28</c:v>
                </c:pt>
                <c:pt idx="119">
                  <c:v>22</c:v>
                </c:pt>
                <c:pt idx="120">
                  <c:v>34</c:v>
                </c:pt>
                <c:pt idx="121">
                  <c:v>21</c:v>
                </c:pt>
                <c:pt idx="122">
                  <c:v>43</c:v>
                </c:pt>
                <c:pt idx="123">
                  <c:v>36</c:v>
                </c:pt>
                <c:pt idx="124">
                  <c:v>14</c:v>
                </c:pt>
                <c:pt idx="125">
                  <c:v>19</c:v>
                </c:pt>
                <c:pt idx="126">
                  <c:v>0</c:v>
                </c:pt>
                <c:pt idx="127">
                  <c:v>13</c:v>
                </c:pt>
                <c:pt idx="128">
                  <c:v>0</c:v>
                </c:pt>
                <c:pt idx="129">
                  <c:v>28</c:v>
                </c:pt>
                <c:pt idx="130">
                  <c:v>28</c:v>
                </c:pt>
                <c:pt idx="131">
                  <c:v>13</c:v>
                </c:pt>
                <c:pt idx="132">
                  <c:v>23</c:v>
                </c:pt>
                <c:pt idx="133">
                  <c:v>27</c:v>
                </c:pt>
                <c:pt idx="134">
                  <c:v>14</c:v>
                </c:pt>
                <c:pt idx="135">
                  <c:v>19</c:v>
                </c:pt>
                <c:pt idx="136">
                  <c:v>23</c:v>
                </c:pt>
                <c:pt idx="137">
                  <c:v>58</c:v>
                </c:pt>
                <c:pt idx="138">
                  <c:v>28</c:v>
                </c:pt>
                <c:pt idx="139">
                  <c:v>17</c:v>
                </c:pt>
                <c:pt idx="140">
                  <c:v>18</c:v>
                </c:pt>
                <c:pt idx="141">
                  <c:v>13</c:v>
                </c:pt>
                <c:pt idx="142">
                  <c:v>32</c:v>
                </c:pt>
                <c:pt idx="143">
                  <c:v>15</c:v>
                </c:pt>
                <c:pt idx="144">
                  <c:v>15</c:v>
                </c:pt>
                <c:pt idx="145">
                  <c:v>14</c:v>
                </c:pt>
                <c:pt idx="146">
                  <c:v>23</c:v>
                </c:pt>
                <c:pt idx="147">
                  <c:v>15</c:v>
                </c:pt>
                <c:pt idx="148">
                  <c:v>14</c:v>
                </c:pt>
                <c:pt idx="149">
                  <c:v>28</c:v>
                </c:pt>
                <c:pt idx="150">
                  <c:v>14</c:v>
                </c:pt>
                <c:pt idx="151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5-4642-A5BF-9995BD8C1B2E}"/>
            </c:ext>
          </c:extLst>
        </c:ser>
        <c:ser>
          <c:idx val="1"/>
          <c:order val="1"/>
          <c:tx>
            <c:strRef>
              <c:f>'graph instructions vs cases (3)'!$C$3</c:f>
              <c:strCache>
                <c:ptCount val="1"/>
                <c:pt idx="0">
                  <c:v>Quarantine: (Meghalaya)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 (3)'!$C$4:$C$155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28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15</c:v>
                </c:pt>
                <c:pt idx="38">
                  <c:v>0</c:v>
                </c:pt>
                <c:pt idx="39">
                  <c:v>17</c:v>
                </c:pt>
                <c:pt idx="40">
                  <c:v>14</c:v>
                </c:pt>
                <c:pt idx="41">
                  <c:v>0</c:v>
                </c:pt>
                <c:pt idx="42">
                  <c:v>0</c:v>
                </c:pt>
                <c:pt idx="43">
                  <c:v>14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14</c:v>
                </c:pt>
                <c:pt idx="68">
                  <c:v>26</c:v>
                </c:pt>
                <c:pt idx="69">
                  <c:v>14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13</c:v>
                </c:pt>
                <c:pt idx="74">
                  <c:v>0</c:v>
                </c:pt>
                <c:pt idx="75">
                  <c:v>16</c:v>
                </c:pt>
                <c:pt idx="76">
                  <c:v>30</c:v>
                </c:pt>
                <c:pt idx="77">
                  <c:v>46</c:v>
                </c:pt>
                <c:pt idx="78">
                  <c:v>41</c:v>
                </c:pt>
                <c:pt idx="79">
                  <c:v>25</c:v>
                </c:pt>
                <c:pt idx="80">
                  <c:v>74</c:v>
                </c:pt>
                <c:pt idx="81">
                  <c:v>83</c:v>
                </c:pt>
                <c:pt idx="82">
                  <c:v>48</c:v>
                </c:pt>
                <c:pt idx="83">
                  <c:v>83</c:v>
                </c:pt>
                <c:pt idx="84">
                  <c:v>68</c:v>
                </c:pt>
                <c:pt idx="85">
                  <c:v>15</c:v>
                </c:pt>
                <c:pt idx="86">
                  <c:v>41</c:v>
                </c:pt>
                <c:pt idx="87">
                  <c:v>33</c:v>
                </c:pt>
                <c:pt idx="88">
                  <c:v>35</c:v>
                </c:pt>
                <c:pt idx="89">
                  <c:v>21</c:v>
                </c:pt>
                <c:pt idx="90">
                  <c:v>14</c:v>
                </c:pt>
                <c:pt idx="91">
                  <c:v>25</c:v>
                </c:pt>
                <c:pt idx="92">
                  <c:v>23</c:v>
                </c:pt>
                <c:pt idx="93">
                  <c:v>28</c:v>
                </c:pt>
                <c:pt idx="94">
                  <c:v>36</c:v>
                </c:pt>
                <c:pt idx="95">
                  <c:v>27</c:v>
                </c:pt>
                <c:pt idx="96">
                  <c:v>20</c:v>
                </c:pt>
                <c:pt idx="97">
                  <c:v>44</c:v>
                </c:pt>
                <c:pt idx="98">
                  <c:v>21</c:v>
                </c:pt>
                <c:pt idx="99">
                  <c:v>29</c:v>
                </c:pt>
                <c:pt idx="100">
                  <c:v>14</c:v>
                </c:pt>
                <c:pt idx="101">
                  <c:v>15</c:v>
                </c:pt>
                <c:pt idx="102">
                  <c:v>15</c:v>
                </c:pt>
                <c:pt idx="103">
                  <c:v>34</c:v>
                </c:pt>
                <c:pt idx="104">
                  <c:v>34</c:v>
                </c:pt>
                <c:pt idx="105">
                  <c:v>13</c:v>
                </c:pt>
                <c:pt idx="106">
                  <c:v>29</c:v>
                </c:pt>
                <c:pt idx="107">
                  <c:v>19</c:v>
                </c:pt>
                <c:pt idx="108">
                  <c:v>16</c:v>
                </c:pt>
                <c:pt idx="109">
                  <c:v>30</c:v>
                </c:pt>
                <c:pt idx="110">
                  <c:v>14</c:v>
                </c:pt>
                <c:pt idx="111">
                  <c:v>28</c:v>
                </c:pt>
                <c:pt idx="112">
                  <c:v>23</c:v>
                </c:pt>
                <c:pt idx="113">
                  <c:v>14</c:v>
                </c:pt>
                <c:pt idx="114">
                  <c:v>15</c:v>
                </c:pt>
                <c:pt idx="115">
                  <c:v>23</c:v>
                </c:pt>
                <c:pt idx="116">
                  <c:v>0</c:v>
                </c:pt>
                <c:pt idx="117">
                  <c:v>0</c:v>
                </c:pt>
                <c:pt idx="118">
                  <c:v>28</c:v>
                </c:pt>
                <c:pt idx="119">
                  <c:v>13</c:v>
                </c:pt>
                <c:pt idx="120">
                  <c:v>11</c:v>
                </c:pt>
                <c:pt idx="121">
                  <c:v>28</c:v>
                </c:pt>
                <c:pt idx="122">
                  <c:v>15</c:v>
                </c:pt>
                <c:pt idx="123">
                  <c:v>19</c:v>
                </c:pt>
                <c:pt idx="124">
                  <c:v>14</c:v>
                </c:pt>
                <c:pt idx="125">
                  <c:v>0</c:v>
                </c:pt>
                <c:pt idx="126">
                  <c:v>13</c:v>
                </c:pt>
                <c:pt idx="127">
                  <c:v>14</c:v>
                </c:pt>
                <c:pt idx="128">
                  <c:v>13</c:v>
                </c:pt>
                <c:pt idx="129">
                  <c:v>0</c:v>
                </c:pt>
                <c:pt idx="130">
                  <c:v>14</c:v>
                </c:pt>
                <c:pt idx="131">
                  <c:v>14</c:v>
                </c:pt>
                <c:pt idx="132">
                  <c:v>14</c:v>
                </c:pt>
                <c:pt idx="133">
                  <c:v>42</c:v>
                </c:pt>
                <c:pt idx="134">
                  <c:v>22</c:v>
                </c:pt>
                <c:pt idx="135">
                  <c:v>0</c:v>
                </c:pt>
                <c:pt idx="136">
                  <c:v>15</c:v>
                </c:pt>
                <c:pt idx="137">
                  <c:v>29</c:v>
                </c:pt>
                <c:pt idx="138">
                  <c:v>27</c:v>
                </c:pt>
                <c:pt idx="139">
                  <c:v>26</c:v>
                </c:pt>
                <c:pt idx="140">
                  <c:v>13</c:v>
                </c:pt>
                <c:pt idx="141">
                  <c:v>14</c:v>
                </c:pt>
                <c:pt idx="142">
                  <c:v>18</c:v>
                </c:pt>
                <c:pt idx="143">
                  <c:v>0</c:v>
                </c:pt>
                <c:pt idx="144">
                  <c:v>0</c:v>
                </c:pt>
                <c:pt idx="145">
                  <c:v>22</c:v>
                </c:pt>
                <c:pt idx="146">
                  <c:v>16</c:v>
                </c:pt>
                <c:pt idx="147">
                  <c:v>0</c:v>
                </c:pt>
                <c:pt idx="148">
                  <c:v>14</c:v>
                </c:pt>
                <c:pt idx="149">
                  <c:v>14</c:v>
                </c:pt>
                <c:pt idx="150">
                  <c:v>21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85-4642-A5BF-9995BD8C1B2E}"/>
            </c:ext>
          </c:extLst>
        </c:ser>
        <c:ser>
          <c:idx val="2"/>
          <c:order val="2"/>
          <c:tx>
            <c:strRef>
              <c:f>'graph instructions vs cases (3)'!$D$3</c:f>
              <c:strCache>
                <c:ptCount val="1"/>
                <c:pt idx="0">
                  <c:v>curfew: (Meghalaya)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cases (3)'!$A$4:$A$155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 (3)'!$D$4:$D$155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18</c:v>
                </c:pt>
                <c:pt idx="59">
                  <c:v>70</c:v>
                </c:pt>
                <c:pt idx="60">
                  <c:v>100</c:v>
                </c:pt>
                <c:pt idx="61">
                  <c:v>67</c:v>
                </c:pt>
                <c:pt idx="62">
                  <c:v>53</c:v>
                </c:pt>
                <c:pt idx="63">
                  <c:v>21</c:v>
                </c:pt>
                <c:pt idx="64">
                  <c:v>34</c:v>
                </c:pt>
                <c:pt idx="65">
                  <c:v>24</c:v>
                </c:pt>
                <c:pt idx="66">
                  <c:v>56</c:v>
                </c:pt>
                <c:pt idx="67">
                  <c:v>27</c:v>
                </c:pt>
                <c:pt idx="68">
                  <c:v>0</c:v>
                </c:pt>
                <c:pt idx="69">
                  <c:v>0</c:v>
                </c:pt>
                <c:pt idx="70">
                  <c:v>12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13</c:v>
                </c:pt>
                <c:pt idx="78">
                  <c:v>17</c:v>
                </c:pt>
                <c:pt idx="79">
                  <c:v>50</c:v>
                </c:pt>
                <c:pt idx="80">
                  <c:v>44</c:v>
                </c:pt>
                <c:pt idx="81">
                  <c:v>49</c:v>
                </c:pt>
                <c:pt idx="82">
                  <c:v>22</c:v>
                </c:pt>
                <c:pt idx="83">
                  <c:v>22</c:v>
                </c:pt>
                <c:pt idx="84">
                  <c:v>21</c:v>
                </c:pt>
                <c:pt idx="85">
                  <c:v>0</c:v>
                </c:pt>
                <c:pt idx="86">
                  <c:v>27</c:v>
                </c:pt>
                <c:pt idx="87">
                  <c:v>37</c:v>
                </c:pt>
                <c:pt idx="88">
                  <c:v>21</c:v>
                </c:pt>
                <c:pt idx="89">
                  <c:v>42</c:v>
                </c:pt>
                <c:pt idx="90">
                  <c:v>41</c:v>
                </c:pt>
                <c:pt idx="91">
                  <c:v>43</c:v>
                </c:pt>
                <c:pt idx="92">
                  <c:v>41</c:v>
                </c:pt>
                <c:pt idx="93">
                  <c:v>37</c:v>
                </c:pt>
                <c:pt idx="94">
                  <c:v>0</c:v>
                </c:pt>
                <c:pt idx="95">
                  <c:v>18</c:v>
                </c:pt>
                <c:pt idx="96">
                  <c:v>42</c:v>
                </c:pt>
                <c:pt idx="97">
                  <c:v>44</c:v>
                </c:pt>
                <c:pt idx="98">
                  <c:v>21</c:v>
                </c:pt>
                <c:pt idx="99">
                  <c:v>28</c:v>
                </c:pt>
                <c:pt idx="100">
                  <c:v>14</c:v>
                </c:pt>
                <c:pt idx="101">
                  <c:v>30</c:v>
                </c:pt>
                <c:pt idx="102">
                  <c:v>15</c:v>
                </c:pt>
                <c:pt idx="103">
                  <c:v>27</c:v>
                </c:pt>
                <c:pt idx="104">
                  <c:v>13</c:v>
                </c:pt>
                <c:pt idx="105">
                  <c:v>13</c:v>
                </c:pt>
                <c:pt idx="106">
                  <c:v>58</c:v>
                </c:pt>
                <c:pt idx="107">
                  <c:v>28</c:v>
                </c:pt>
                <c:pt idx="108">
                  <c:v>16</c:v>
                </c:pt>
                <c:pt idx="109">
                  <c:v>29</c:v>
                </c:pt>
                <c:pt idx="110">
                  <c:v>14</c:v>
                </c:pt>
                <c:pt idx="111">
                  <c:v>15</c:v>
                </c:pt>
                <c:pt idx="112">
                  <c:v>23</c:v>
                </c:pt>
                <c:pt idx="113">
                  <c:v>21</c:v>
                </c:pt>
                <c:pt idx="114">
                  <c:v>22</c:v>
                </c:pt>
                <c:pt idx="115">
                  <c:v>30</c:v>
                </c:pt>
                <c:pt idx="116">
                  <c:v>15</c:v>
                </c:pt>
                <c:pt idx="117">
                  <c:v>19</c:v>
                </c:pt>
                <c:pt idx="118">
                  <c:v>36</c:v>
                </c:pt>
                <c:pt idx="119">
                  <c:v>13</c:v>
                </c:pt>
                <c:pt idx="120">
                  <c:v>17</c:v>
                </c:pt>
                <c:pt idx="121">
                  <c:v>14</c:v>
                </c:pt>
                <c:pt idx="122">
                  <c:v>19</c:v>
                </c:pt>
                <c:pt idx="123">
                  <c:v>19</c:v>
                </c:pt>
                <c:pt idx="124">
                  <c:v>34</c:v>
                </c:pt>
                <c:pt idx="125">
                  <c:v>50</c:v>
                </c:pt>
                <c:pt idx="126">
                  <c:v>31</c:v>
                </c:pt>
                <c:pt idx="127">
                  <c:v>23</c:v>
                </c:pt>
                <c:pt idx="128">
                  <c:v>35</c:v>
                </c:pt>
                <c:pt idx="129">
                  <c:v>28</c:v>
                </c:pt>
                <c:pt idx="130">
                  <c:v>21</c:v>
                </c:pt>
                <c:pt idx="131">
                  <c:v>36</c:v>
                </c:pt>
                <c:pt idx="132">
                  <c:v>14</c:v>
                </c:pt>
                <c:pt idx="133">
                  <c:v>19</c:v>
                </c:pt>
                <c:pt idx="134">
                  <c:v>14</c:v>
                </c:pt>
                <c:pt idx="135">
                  <c:v>30</c:v>
                </c:pt>
                <c:pt idx="136">
                  <c:v>23</c:v>
                </c:pt>
                <c:pt idx="137">
                  <c:v>29</c:v>
                </c:pt>
                <c:pt idx="138">
                  <c:v>37</c:v>
                </c:pt>
                <c:pt idx="139">
                  <c:v>30</c:v>
                </c:pt>
                <c:pt idx="140">
                  <c:v>46</c:v>
                </c:pt>
                <c:pt idx="141">
                  <c:v>21</c:v>
                </c:pt>
                <c:pt idx="142">
                  <c:v>23</c:v>
                </c:pt>
                <c:pt idx="143">
                  <c:v>30</c:v>
                </c:pt>
                <c:pt idx="144">
                  <c:v>15</c:v>
                </c:pt>
                <c:pt idx="145">
                  <c:v>19</c:v>
                </c:pt>
                <c:pt idx="146">
                  <c:v>21</c:v>
                </c:pt>
                <c:pt idx="147">
                  <c:v>36</c:v>
                </c:pt>
                <c:pt idx="148">
                  <c:v>22</c:v>
                </c:pt>
                <c:pt idx="149">
                  <c:v>15</c:v>
                </c:pt>
                <c:pt idx="150">
                  <c:v>28</c:v>
                </c:pt>
                <c:pt idx="15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85-4642-A5BF-9995BD8C1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652832"/>
        <c:axId val="590654472"/>
      </c:lineChart>
      <c:dateAx>
        <c:axId val="59065283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654472"/>
        <c:crosses val="autoZero"/>
        <c:auto val="1"/>
        <c:lblOffset val="100"/>
        <c:baseTimeUnit val="days"/>
      </c:dateAx>
      <c:valAx>
        <c:axId val="590654472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652832"/>
        <c:crosses val="autoZero"/>
        <c:crossBetween val="between"/>
      </c:valAx>
      <c:valAx>
        <c:axId val="59092720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928192"/>
        <c:crosses val="max"/>
        <c:crossBetween val="between"/>
      </c:valAx>
      <c:dateAx>
        <c:axId val="59092819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90927208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instructions vs testing'!$E$3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instructions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testing'!$E$4:$E$155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65</c:v>
                </c:pt>
                <c:pt idx="108">
                  <c:v>121</c:v>
                </c:pt>
                <c:pt idx="109">
                  <c:v>28</c:v>
                </c:pt>
                <c:pt idx="110">
                  <c:v>72</c:v>
                </c:pt>
                <c:pt idx="111">
                  <c:v>95</c:v>
                </c:pt>
                <c:pt idx="112">
                  <c:v>113</c:v>
                </c:pt>
                <c:pt idx="113">
                  <c:v>63</c:v>
                </c:pt>
                <c:pt idx="114">
                  <c:v>21</c:v>
                </c:pt>
                <c:pt idx="115">
                  <c:v>39</c:v>
                </c:pt>
                <c:pt idx="116">
                  <c:v>0</c:v>
                </c:pt>
                <c:pt idx="117">
                  <c:v>0</c:v>
                </c:pt>
                <c:pt idx="118">
                  <c:v>128</c:v>
                </c:pt>
                <c:pt idx="119">
                  <c:v>15</c:v>
                </c:pt>
                <c:pt idx="120">
                  <c:v>198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60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193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208</c:v>
                </c:pt>
                <c:pt idx="140">
                  <c:v>315</c:v>
                </c:pt>
                <c:pt idx="141">
                  <c:v>132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D-4319-8F34-42DEB6C6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15571512"/>
        <c:axId val="603823392"/>
      </c:barChart>
      <c:lineChart>
        <c:grouping val="standard"/>
        <c:varyColors val="0"/>
        <c:ser>
          <c:idx val="0"/>
          <c:order val="0"/>
          <c:tx>
            <c:strRef>
              <c:f>'graph instructions vs testing'!$B$3</c:f>
              <c:strCache>
                <c:ptCount val="1"/>
                <c:pt idx="0">
                  <c:v>Lockdown: (Meghalaya)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testing'!$B$4:$B$155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12</c:v>
                </c:pt>
                <c:pt idx="77">
                  <c:v>0</c:v>
                </c:pt>
                <c:pt idx="78">
                  <c:v>24</c:v>
                </c:pt>
                <c:pt idx="79">
                  <c:v>0</c:v>
                </c:pt>
                <c:pt idx="80">
                  <c:v>0</c:v>
                </c:pt>
                <c:pt idx="81">
                  <c:v>50</c:v>
                </c:pt>
                <c:pt idx="82">
                  <c:v>30</c:v>
                </c:pt>
                <c:pt idx="83">
                  <c:v>74</c:v>
                </c:pt>
                <c:pt idx="84">
                  <c:v>21</c:v>
                </c:pt>
                <c:pt idx="85">
                  <c:v>29</c:v>
                </c:pt>
                <c:pt idx="86">
                  <c:v>34</c:v>
                </c:pt>
                <c:pt idx="87">
                  <c:v>21</c:v>
                </c:pt>
                <c:pt idx="88">
                  <c:v>36</c:v>
                </c:pt>
                <c:pt idx="89">
                  <c:v>28</c:v>
                </c:pt>
                <c:pt idx="90">
                  <c:v>18</c:v>
                </c:pt>
                <c:pt idx="91">
                  <c:v>82</c:v>
                </c:pt>
                <c:pt idx="92">
                  <c:v>59</c:v>
                </c:pt>
                <c:pt idx="93">
                  <c:v>14</c:v>
                </c:pt>
                <c:pt idx="94">
                  <c:v>24</c:v>
                </c:pt>
                <c:pt idx="95">
                  <c:v>40</c:v>
                </c:pt>
                <c:pt idx="96">
                  <c:v>14</c:v>
                </c:pt>
                <c:pt idx="97">
                  <c:v>19</c:v>
                </c:pt>
                <c:pt idx="98">
                  <c:v>21</c:v>
                </c:pt>
                <c:pt idx="99">
                  <c:v>24</c:v>
                </c:pt>
                <c:pt idx="100">
                  <c:v>20</c:v>
                </c:pt>
                <c:pt idx="101">
                  <c:v>29</c:v>
                </c:pt>
                <c:pt idx="102">
                  <c:v>43</c:v>
                </c:pt>
                <c:pt idx="103">
                  <c:v>54</c:v>
                </c:pt>
                <c:pt idx="104">
                  <c:v>41</c:v>
                </c:pt>
                <c:pt idx="105">
                  <c:v>13</c:v>
                </c:pt>
                <c:pt idx="106">
                  <c:v>29</c:v>
                </c:pt>
                <c:pt idx="107">
                  <c:v>21</c:v>
                </c:pt>
                <c:pt idx="108">
                  <c:v>21</c:v>
                </c:pt>
                <c:pt idx="109">
                  <c:v>22</c:v>
                </c:pt>
                <c:pt idx="110">
                  <c:v>22</c:v>
                </c:pt>
                <c:pt idx="111">
                  <c:v>14</c:v>
                </c:pt>
                <c:pt idx="112">
                  <c:v>14</c:v>
                </c:pt>
                <c:pt idx="113">
                  <c:v>0</c:v>
                </c:pt>
                <c:pt idx="114">
                  <c:v>15</c:v>
                </c:pt>
                <c:pt idx="115">
                  <c:v>15</c:v>
                </c:pt>
                <c:pt idx="116">
                  <c:v>20</c:v>
                </c:pt>
                <c:pt idx="117">
                  <c:v>43</c:v>
                </c:pt>
                <c:pt idx="118">
                  <c:v>28</c:v>
                </c:pt>
                <c:pt idx="119">
                  <c:v>22</c:v>
                </c:pt>
                <c:pt idx="120">
                  <c:v>34</c:v>
                </c:pt>
                <c:pt idx="121">
                  <c:v>21</c:v>
                </c:pt>
                <c:pt idx="122">
                  <c:v>43</c:v>
                </c:pt>
                <c:pt idx="123">
                  <c:v>36</c:v>
                </c:pt>
                <c:pt idx="124">
                  <c:v>14</c:v>
                </c:pt>
                <c:pt idx="125">
                  <c:v>19</c:v>
                </c:pt>
                <c:pt idx="126">
                  <c:v>0</c:v>
                </c:pt>
                <c:pt idx="127">
                  <c:v>13</c:v>
                </c:pt>
                <c:pt idx="128">
                  <c:v>0</c:v>
                </c:pt>
                <c:pt idx="129">
                  <c:v>28</c:v>
                </c:pt>
                <c:pt idx="130">
                  <c:v>28</c:v>
                </c:pt>
                <c:pt idx="131">
                  <c:v>13</c:v>
                </c:pt>
                <c:pt idx="132">
                  <c:v>23</c:v>
                </c:pt>
                <c:pt idx="133">
                  <c:v>27</c:v>
                </c:pt>
                <c:pt idx="134">
                  <c:v>14</c:v>
                </c:pt>
                <c:pt idx="135">
                  <c:v>19</c:v>
                </c:pt>
                <c:pt idx="136">
                  <c:v>23</c:v>
                </c:pt>
                <c:pt idx="137">
                  <c:v>58</c:v>
                </c:pt>
                <c:pt idx="138">
                  <c:v>28</c:v>
                </c:pt>
                <c:pt idx="139">
                  <c:v>17</c:v>
                </c:pt>
                <c:pt idx="140">
                  <c:v>18</c:v>
                </c:pt>
                <c:pt idx="141">
                  <c:v>13</c:v>
                </c:pt>
                <c:pt idx="142">
                  <c:v>32</c:v>
                </c:pt>
                <c:pt idx="143">
                  <c:v>15</c:v>
                </c:pt>
                <c:pt idx="144">
                  <c:v>15</c:v>
                </c:pt>
                <c:pt idx="145">
                  <c:v>14</c:v>
                </c:pt>
                <c:pt idx="146">
                  <c:v>23</c:v>
                </c:pt>
                <c:pt idx="147">
                  <c:v>15</c:v>
                </c:pt>
                <c:pt idx="148">
                  <c:v>14</c:v>
                </c:pt>
                <c:pt idx="149">
                  <c:v>28</c:v>
                </c:pt>
                <c:pt idx="150">
                  <c:v>14</c:v>
                </c:pt>
                <c:pt idx="151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D-4319-8F34-42DEB6C6037B}"/>
            </c:ext>
          </c:extLst>
        </c:ser>
        <c:ser>
          <c:idx val="1"/>
          <c:order val="1"/>
          <c:tx>
            <c:strRef>
              <c:f>'graph instructions vs testing'!$C$3</c:f>
              <c:strCache>
                <c:ptCount val="1"/>
                <c:pt idx="0">
                  <c:v>Quarantine: (Meghalaya)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testing'!$C$4:$C$155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28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17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15</c:v>
                </c:pt>
                <c:pt idx="38">
                  <c:v>0</c:v>
                </c:pt>
                <c:pt idx="39">
                  <c:v>17</c:v>
                </c:pt>
                <c:pt idx="40">
                  <c:v>14</c:v>
                </c:pt>
                <c:pt idx="41">
                  <c:v>0</c:v>
                </c:pt>
                <c:pt idx="42">
                  <c:v>0</c:v>
                </c:pt>
                <c:pt idx="43">
                  <c:v>14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13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12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14</c:v>
                </c:pt>
                <c:pt idx="68">
                  <c:v>26</c:v>
                </c:pt>
                <c:pt idx="69">
                  <c:v>14</c:v>
                </c:pt>
                <c:pt idx="70">
                  <c:v>12</c:v>
                </c:pt>
                <c:pt idx="71">
                  <c:v>12</c:v>
                </c:pt>
                <c:pt idx="72">
                  <c:v>12</c:v>
                </c:pt>
                <c:pt idx="73">
                  <c:v>13</c:v>
                </c:pt>
                <c:pt idx="74">
                  <c:v>0</c:v>
                </c:pt>
                <c:pt idx="75">
                  <c:v>16</c:v>
                </c:pt>
                <c:pt idx="76">
                  <c:v>30</c:v>
                </c:pt>
                <c:pt idx="77">
                  <c:v>46</c:v>
                </c:pt>
                <c:pt idx="78">
                  <c:v>41</c:v>
                </c:pt>
                <c:pt idx="79">
                  <c:v>25</c:v>
                </c:pt>
                <c:pt idx="80">
                  <c:v>74</c:v>
                </c:pt>
                <c:pt idx="81">
                  <c:v>83</c:v>
                </c:pt>
                <c:pt idx="82">
                  <c:v>48</c:v>
                </c:pt>
                <c:pt idx="83">
                  <c:v>83</c:v>
                </c:pt>
                <c:pt idx="84">
                  <c:v>68</c:v>
                </c:pt>
                <c:pt idx="85">
                  <c:v>15</c:v>
                </c:pt>
                <c:pt idx="86">
                  <c:v>41</c:v>
                </c:pt>
                <c:pt idx="87">
                  <c:v>33</c:v>
                </c:pt>
                <c:pt idx="88">
                  <c:v>35</c:v>
                </c:pt>
                <c:pt idx="89">
                  <c:v>21</c:v>
                </c:pt>
                <c:pt idx="90">
                  <c:v>14</c:v>
                </c:pt>
                <c:pt idx="91">
                  <c:v>25</c:v>
                </c:pt>
                <c:pt idx="92">
                  <c:v>23</c:v>
                </c:pt>
                <c:pt idx="93">
                  <c:v>28</c:v>
                </c:pt>
                <c:pt idx="94">
                  <c:v>36</c:v>
                </c:pt>
                <c:pt idx="95">
                  <c:v>27</c:v>
                </c:pt>
                <c:pt idx="96">
                  <c:v>20</c:v>
                </c:pt>
                <c:pt idx="97">
                  <c:v>44</c:v>
                </c:pt>
                <c:pt idx="98">
                  <c:v>21</c:v>
                </c:pt>
                <c:pt idx="99">
                  <c:v>29</c:v>
                </c:pt>
                <c:pt idx="100">
                  <c:v>14</c:v>
                </c:pt>
                <c:pt idx="101">
                  <c:v>15</c:v>
                </c:pt>
                <c:pt idx="102">
                  <c:v>15</c:v>
                </c:pt>
                <c:pt idx="103">
                  <c:v>34</c:v>
                </c:pt>
                <c:pt idx="104">
                  <c:v>34</c:v>
                </c:pt>
                <c:pt idx="105">
                  <c:v>13</c:v>
                </c:pt>
                <c:pt idx="106">
                  <c:v>29</c:v>
                </c:pt>
                <c:pt idx="107">
                  <c:v>19</c:v>
                </c:pt>
                <c:pt idx="108">
                  <c:v>16</c:v>
                </c:pt>
                <c:pt idx="109">
                  <c:v>30</c:v>
                </c:pt>
                <c:pt idx="110">
                  <c:v>14</c:v>
                </c:pt>
                <c:pt idx="111">
                  <c:v>28</c:v>
                </c:pt>
                <c:pt idx="112">
                  <c:v>23</c:v>
                </c:pt>
                <c:pt idx="113">
                  <c:v>14</c:v>
                </c:pt>
                <c:pt idx="114">
                  <c:v>15</c:v>
                </c:pt>
                <c:pt idx="115">
                  <c:v>23</c:v>
                </c:pt>
                <c:pt idx="116">
                  <c:v>0</c:v>
                </c:pt>
                <c:pt idx="117">
                  <c:v>0</c:v>
                </c:pt>
                <c:pt idx="118">
                  <c:v>28</c:v>
                </c:pt>
                <c:pt idx="119">
                  <c:v>13</c:v>
                </c:pt>
                <c:pt idx="120">
                  <c:v>11</c:v>
                </c:pt>
                <c:pt idx="121">
                  <c:v>28</c:v>
                </c:pt>
                <c:pt idx="122">
                  <c:v>15</c:v>
                </c:pt>
                <c:pt idx="123">
                  <c:v>19</c:v>
                </c:pt>
                <c:pt idx="124">
                  <c:v>14</c:v>
                </c:pt>
                <c:pt idx="125">
                  <c:v>0</c:v>
                </c:pt>
                <c:pt idx="126">
                  <c:v>13</c:v>
                </c:pt>
                <c:pt idx="127">
                  <c:v>14</c:v>
                </c:pt>
                <c:pt idx="128">
                  <c:v>13</c:v>
                </c:pt>
                <c:pt idx="129">
                  <c:v>0</c:v>
                </c:pt>
                <c:pt idx="130">
                  <c:v>14</c:v>
                </c:pt>
                <c:pt idx="131">
                  <c:v>14</c:v>
                </c:pt>
                <c:pt idx="132">
                  <c:v>14</c:v>
                </c:pt>
                <c:pt idx="133">
                  <c:v>42</c:v>
                </c:pt>
                <c:pt idx="134">
                  <c:v>22</c:v>
                </c:pt>
                <c:pt idx="135">
                  <c:v>0</c:v>
                </c:pt>
                <c:pt idx="136">
                  <c:v>15</c:v>
                </c:pt>
                <c:pt idx="137">
                  <c:v>29</c:v>
                </c:pt>
                <c:pt idx="138">
                  <c:v>27</c:v>
                </c:pt>
                <c:pt idx="139">
                  <c:v>26</c:v>
                </c:pt>
                <c:pt idx="140">
                  <c:v>13</c:v>
                </c:pt>
                <c:pt idx="141">
                  <c:v>14</c:v>
                </c:pt>
                <c:pt idx="142">
                  <c:v>18</c:v>
                </c:pt>
                <c:pt idx="143">
                  <c:v>0</c:v>
                </c:pt>
                <c:pt idx="144">
                  <c:v>0</c:v>
                </c:pt>
                <c:pt idx="145">
                  <c:v>22</c:v>
                </c:pt>
                <c:pt idx="146">
                  <c:v>16</c:v>
                </c:pt>
                <c:pt idx="147">
                  <c:v>0</c:v>
                </c:pt>
                <c:pt idx="148">
                  <c:v>14</c:v>
                </c:pt>
                <c:pt idx="149">
                  <c:v>14</c:v>
                </c:pt>
                <c:pt idx="150">
                  <c:v>21</c:v>
                </c:pt>
                <c:pt idx="151">
                  <c:v>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4D-4319-8F34-42DEB6C6037B}"/>
            </c:ext>
          </c:extLst>
        </c:ser>
        <c:ser>
          <c:idx val="2"/>
          <c:order val="2"/>
          <c:tx>
            <c:strRef>
              <c:f>'graph instructions vs testing'!$D$3</c:f>
              <c:strCache>
                <c:ptCount val="1"/>
                <c:pt idx="0">
                  <c:v>curfew: (Meghalaya)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testing'!$A$4:$A$155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testing'!$D$4:$D$155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18</c:v>
                </c:pt>
                <c:pt idx="59">
                  <c:v>70</c:v>
                </c:pt>
                <c:pt idx="60">
                  <c:v>100</c:v>
                </c:pt>
                <c:pt idx="61">
                  <c:v>67</c:v>
                </c:pt>
                <c:pt idx="62">
                  <c:v>53</c:v>
                </c:pt>
                <c:pt idx="63">
                  <c:v>21</c:v>
                </c:pt>
                <c:pt idx="64">
                  <c:v>34</c:v>
                </c:pt>
                <c:pt idx="65">
                  <c:v>24</c:v>
                </c:pt>
                <c:pt idx="66">
                  <c:v>56</c:v>
                </c:pt>
                <c:pt idx="67">
                  <c:v>27</c:v>
                </c:pt>
                <c:pt idx="68">
                  <c:v>0</c:v>
                </c:pt>
                <c:pt idx="69">
                  <c:v>0</c:v>
                </c:pt>
                <c:pt idx="70">
                  <c:v>12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13</c:v>
                </c:pt>
                <c:pt idx="78">
                  <c:v>17</c:v>
                </c:pt>
                <c:pt idx="79">
                  <c:v>50</c:v>
                </c:pt>
                <c:pt idx="80">
                  <c:v>44</c:v>
                </c:pt>
                <c:pt idx="81">
                  <c:v>49</c:v>
                </c:pt>
                <c:pt idx="82">
                  <c:v>22</c:v>
                </c:pt>
                <c:pt idx="83">
                  <c:v>22</c:v>
                </c:pt>
                <c:pt idx="84">
                  <c:v>21</c:v>
                </c:pt>
                <c:pt idx="85">
                  <c:v>0</c:v>
                </c:pt>
                <c:pt idx="86">
                  <c:v>27</c:v>
                </c:pt>
                <c:pt idx="87">
                  <c:v>37</c:v>
                </c:pt>
                <c:pt idx="88">
                  <c:v>21</c:v>
                </c:pt>
                <c:pt idx="89">
                  <c:v>42</c:v>
                </c:pt>
                <c:pt idx="90">
                  <c:v>41</c:v>
                </c:pt>
                <c:pt idx="91">
                  <c:v>43</c:v>
                </c:pt>
                <c:pt idx="92">
                  <c:v>41</c:v>
                </c:pt>
                <c:pt idx="93">
                  <c:v>37</c:v>
                </c:pt>
                <c:pt idx="94">
                  <c:v>0</c:v>
                </c:pt>
                <c:pt idx="95">
                  <c:v>18</c:v>
                </c:pt>
                <c:pt idx="96">
                  <c:v>42</c:v>
                </c:pt>
                <c:pt idx="97">
                  <c:v>44</c:v>
                </c:pt>
                <c:pt idx="98">
                  <c:v>21</c:v>
                </c:pt>
                <c:pt idx="99">
                  <c:v>28</c:v>
                </c:pt>
                <c:pt idx="100">
                  <c:v>14</c:v>
                </c:pt>
                <c:pt idx="101">
                  <c:v>30</c:v>
                </c:pt>
                <c:pt idx="102">
                  <c:v>15</c:v>
                </c:pt>
                <c:pt idx="103">
                  <c:v>27</c:v>
                </c:pt>
                <c:pt idx="104">
                  <c:v>13</c:v>
                </c:pt>
                <c:pt idx="105">
                  <c:v>13</c:v>
                </c:pt>
                <c:pt idx="106">
                  <c:v>58</c:v>
                </c:pt>
                <c:pt idx="107">
                  <c:v>28</c:v>
                </c:pt>
                <c:pt idx="108">
                  <c:v>16</c:v>
                </c:pt>
                <c:pt idx="109">
                  <c:v>29</c:v>
                </c:pt>
                <c:pt idx="110">
                  <c:v>14</c:v>
                </c:pt>
                <c:pt idx="111">
                  <c:v>15</c:v>
                </c:pt>
                <c:pt idx="112">
                  <c:v>23</c:v>
                </c:pt>
                <c:pt idx="113">
                  <c:v>21</c:v>
                </c:pt>
                <c:pt idx="114">
                  <c:v>22</c:v>
                </c:pt>
                <c:pt idx="115">
                  <c:v>30</c:v>
                </c:pt>
                <c:pt idx="116">
                  <c:v>15</c:v>
                </c:pt>
                <c:pt idx="117">
                  <c:v>19</c:v>
                </c:pt>
                <c:pt idx="118">
                  <c:v>36</c:v>
                </c:pt>
                <c:pt idx="119">
                  <c:v>13</c:v>
                </c:pt>
                <c:pt idx="120">
                  <c:v>17</c:v>
                </c:pt>
                <c:pt idx="121">
                  <c:v>14</c:v>
                </c:pt>
                <c:pt idx="122">
                  <c:v>19</c:v>
                </c:pt>
                <c:pt idx="123">
                  <c:v>19</c:v>
                </c:pt>
                <c:pt idx="124">
                  <c:v>34</c:v>
                </c:pt>
                <c:pt idx="125">
                  <c:v>50</c:v>
                </c:pt>
                <c:pt idx="126">
                  <c:v>31</c:v>
                </c:pt>
                <c:pt idx="127">
                  <c:v>23</c:v>
                </c:pt>
                <c:pt idx="128">
                  <c:v>35</c:v>
                </c:pt>
                <c:pt idx="129">
                  <c:v>28</c:v>
                </c:pt>
                <c:pt idx="130">
                  <c:v>21</c:v>
                </c:pt>
                <c:pt idx="131">
                  <c:v>36</c:v>
                </c:pt>
                <c:pt idx="132">
                  <c:v>14</c:v>
                </c:pt>
                <c:pt idx="133">
                  <c:v>19</c:v>
                </c:pt>
                <c:pt idx="134">
                  <c:v>14</c:v>
                </c:pt>
                <c:pt idx="135">
                  <c:v>30</c:v>
                </c:pt>
                <c:pt idx="136">
                  <c:v>23</c:v>
                </c:pt>
                <c:pt idx="137">
                  <c:v>29</c:v>
                </c:pt>
                <c:pt idx="138">
                  <c:v>37</c:v>
                </c:pt>
                <c:pt idx="139">
                  <c:v>30</c:v>
                </c:pt>
                <c:pt idx="140">
                  <c:v>46</c:v>
                </c:pt>
                <c:pt idx="141">
                  <c:v>21</c:v>
                </c:pt>
                <c:pt idx="142">
                  <c:v>23</c:v>
                </c:pt>
                <c:pt idx="143">
                  <c:v>30</c:v>
                </c:pt>
                <c:pt idx="144">
                  <c:v>15</c:v>
                </c:pt>
                <c:pt idx="145">
                  <c:v>19</c:v>
                </c:pt>
                <c:pt idx="146">
                  <c:v>21</c:v>
                </c:pt>
                <c:pt idx="147">
                  <c:v>36</c:v>
                </c:pt>
                <c:pt idx="148">
                  <c:v>22</c:v>
                </c:pt>
                <c:pt idx="149">
                  <c:v>15</c:v>
                </c:pt>
                <c:pt idx="150">
                  <c:v>28</c:v>
                </c:pt>
                <c:pt idx="151">
                  <c:v>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4D-4319-8F34-42DEB6C60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0710216"/>
        <c:axId val="590710544"/>
      </c:lineChart>
      <c:dateAx>
        <c:axId val="59071021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710544"/>
        <c:crosses val="autoZero"/>
        <c:auto val="1"/>
        <c:lblOffset val="100"/>
        <c:baseTimeUnit val="days"/>
      </c:dateAx>
      <c:valAx>
        <c:axId val="590710544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0710216"/>
        <c:crosses val="autoZero"/>
        <c:crossBetween val="between"/>
      </c:valAx>
      <c:valAx>
        <c:axId val="603823392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5571512"/>
        <c:crosses val="max"/>
        <c:crossBetween val="between"/>
      </c:valAx>
      <c:dateAx>
        <c:axId val="515571512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60382339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(43)'!$O$8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(43)'!$O$9:$O$23</c:f>
              <c:numCache>
                <c:formatCode>General</c:formatCode>
                <c:ptCount val="15"/>
                <c:pt idx="0">
                  <c:v>-6.4029138505423897E-3</c:v>
                </c:pt>
                <c:pt idx="1">
                  <c:v>-3.9173220498393835E-2</c:v>
                </c:pt>
                <c:pt idx="2">
                  <c:v>-0.10724831069990212</c:v>
                </c:pt>
                <c:pt idx="3">
                  <c:v>-5.8641405169466886E-2</c:v>
                </c:pt>
                <c:pt idx="4">
                  <c:v>-1.6534191473188613E-2</c:v>
                </c:pt>
                <c:pt idx="5">
                  <c:v>-5.5929510663160334E-2</c:v>
                </c:pt>
                <c:pt idx="6">
                  <c:v>-5.3994737606826021E-2</c:v>
                </c:pt>
                <c:pt idx="7">
                  <c:v>-0.10872758337987827</c:v>
                </c:pt>
                <c:pt idx="8">
                  <c:v>-0.10965219546098245</c:v>
                </c:pt>
                <c:pt idx="9">
                  <c:v>-0.11059287502544671</c:v>
                </c:pt>
                <c:pt idx="10">
                  <c:v>-0.11003268483219417</c:v>
                </c:pt>
                <c:pt idx="11">
                  <c:v>-4.7736164802910083E-2</c:v>
                </c:pt>
                <c:pt idx="12">
                  <c:v>-0.10870049291334709</c:v>
                </c:pt>
                <c:pt idx="13">
                  <c:v>-0.1096526691433239</c:v>
                </c:pt>
                <c:pt idx="14">
                  <c:v>-0.110621878563363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39-45DF-BF92-316EDF2C2183}"/>
            </c:ext>
          </c:extLst>
        </c:ser>
        <c:ser>
          <c:idx val="1"/>
          <c:order val="1"/>
          <c:tx>
            <c:strRef>
              <c:f>'multiTimeline (43)'!$P$8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(43)'!$P$9:$P$23</c:f>
              <c:numCache>
                <c:formatCode>General</c:formatCode>
                <c:ptCount val="15"/>
                <c:pt idx="0">
                  <c:v>8.0070039291128714E-2</c:v>
                </c:pt>
                <c:pt idx="1">
                  <c:v>3.0302722722584174E-2</c:v>
                </c:pt>
                <c:pt idx="2">
                  <c:v>1.3650280825088292E-2</c:v>
                </c:pt>
                <c:pt idx="3">
                  <c:v>1.5055513684293385E-2</c:v>
                </c:pt>
                <c:pt idx="4">
                  <c:v>8.6132109223639401E-3</c:v>
                </c:pt>
                <c:pt idx="5">
                  <c:v>0.11933122134412859</c:v>
                </c:pt>
                <c:pt idx="6">
                  <c:v>5.6109896323460803E-3</c:v>
                </c:pt>
                <c:pt idx="7">
                  <c:v>2.6789177773471728E-2</c:v>
                </c:pt>
                <c:pt idx="8">
                  <c:v>-3.3887649556564578E-2</c:v>
                </c:pt>
                <c:pt idx="9">
                  <c:v>-1.9483895428478084E-2</c:v>
                </c:pt>
                <c:pt idx="10">
                  <c:v>-6.4214831228362093E-2</c:v>
                </c:pt>
                <c:pt idx="11">
                  <c:v>-0.11011107448285191</c:v>
                </c:pt>
                <c:pt idx="12">
                  <c:v>-6.4738005815956665E-2</c:v>
                </c:pt>
                <c:pt idx="13">
                  <c:v>-0.11072681319829768</c:v>
                </c:pt>
                <c:pt idx="14">
                  <c:v>-0.11170876005325135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39-45DF-BF92-316EDF2C2183}"/>
            </c:ext>
          </c:extLst>
        </c:ser>
        <c:ser>
          <c:idx val="2"/>
          <c:order val="2"/>
          <c:tx>
            <c:strRef>
              <c:f>'multiTimeline (43)'!$Q$8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(43)'!$Q$9:$Q$23</c:f>
              <c:numCache>
                <c:formatCode>General</c:formatCode>
                <c:ptCount val="15"/>
                <c:pt idx="0">
                  <c:v>5.9652387345242907E-3</c:v>
                </c:pt>
                <c:pt idx="1">
                  <c:v>-3.1204596957668832E-3</c:v>
                </c:pt>
                <c:pt idx="2">
                  <c:v>3.9784998636175947E-2</c:v>
                </c:pt>
                <c:pt idx="3">
                  <c:v>0.11625669389095972</c:v>
                </c:pt>
                <c:pt idx="4">
                  <c:v>2.1924425035148645E-2</c:v>
                </c:pt>
                <c:pt idx="5">
                  <c:v>9.07008283853004E-2</c:v>
                </c:pt>
                <c:pt idx="6">
                  <c:v>4.2995371842438811E-2</c:v>
                </c:pt>
                <c:pt idx="7">
                  <c:v>-8.7557522066924742E-2</c:v>
                </c:pt>
                <c:pt idx="8">
                  <c:v>-8.8257099032617845E-2</c:v>
                </c:pt>
                <c:pt idx="9">
                  <c:v>-8.8968009563028694E-2</c:v>
                </c:pt>
                <c:pt idx="10">
                  <c:v>-8.9690532908907619E-2</c:v>
                </c:pt>
                <c:pt idx="11">
                  <c:v>-9.0424957623372035E-2</c:v>
                </c:pt>
                <c:pt idx="12">
                  <c:v>-9.1171581954685624E-2</c:v>
                </c:pt>
                <c:pt idx="13">
                  <c:v>-9.1930714259205945E-2</c:v>
                </c:pt>
                <c:pt idx="14">
                  <c:v>-9.1040679901541202E-2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39-45DF-BF92-316EDF2C2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7846160"/>
        <c:axId val="637846488"/>
      </c:lineChart>
      <c:catAx>
        <c:axId val="637846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846488"/>
        <c:crosses val="autoZero"/>
        <c:auto val="1"/>
        <c:lblAlgn val="ctr"/>
        <c:lblOffset val="100"/>
        <c:noMultiLvlLbl val="0"/>
      </c:catAx>
      <c:valAx>
        <c:axId val="637846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784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(43)'!$V$8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(43)'!$V$9:$V$23</c:f>
              <c:numCache>
                <c:formatCode>General</c:formatCode>
                <c:ptCount val="15"/>
                <c:pt idx="0">
                  <c:v>0.2264654375623972</c:v>
                </c:pt>
                <c:pt idx="1">
                  <c:v>6.689852547545401E-2</c:v>
                </c:pt>
                <c:pt idx="2">
                  <c:v>8.8731361622565355E-2</c:v>
                </c:pt>
                <c:pt idx="3">
                  <c:v>4.225578548991718E-2</c:v>
                </c:pt>
                <c:pt idx="4">
                  <c:v>2.4407811203755167E-2</c:v>
                </c:pt>
                <c:pt idx="5">
                  <c:v>0.18436097955019151</c:v>
                </c:pt>
                <c:pt idx="6">
                  <c:v>7.5560162970984987E-2</c:v>
                </c:pt>
                <c:pt idx="7">
                  <c:v>8.7299737174385633E-2</c:v>
                </c:pt>
                <c:pt idx="8">
                  <c:v>0.11111355965863724</c:v>
                </c:pt>
                <c:pt idx="9">
                  <c:v>0.22680135168031176</c:v>
                </c:pt>
                <c:pt idx="10">
                  <c:v>0.13129445212400132</c:v>
                </c:pt>
                <c:pt idx="11">
                  <c:v>0.10824515798852587</c:v>
                </c:pt>
                <c:pt idx="12">
                  <c:v>0.12332583937228415</c:v>
                </c:pt>
                <c:pt idx="13">
                  <c:v>0.22627990065631706</c:v>
                </c:pt>
                <c:pt idx="14">
                  <c:v>0.24426509486032438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9-459D-8D0E-8D967C01B8FE}"/>
            </c:ext>
          </c:extLst>
        </c:ser>
        <c:ser>
          <c:idx val="1"/>
          <c:order val="1"/>
          <c:tx>
            <c:strRef>
              <c:f>'multiTimeline (43)'!$W$8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(43)'!$W$9:$W$23</c:f>
              <c:numCache>
                <c:formatCode>General</c:formatCode>
                <c:ptCount val="15"/>
                <c:pt idx="0">
                  <c:v>4.0726143644947956E-2</c:v>
                </c:pt>
                <c:pt idx="1">
                  <c:v>9.6796431831708066E-2</c:v>
                </c:pt>
                <c:pt idx="2">
                  <c:v>5.2868883878187473E-2</c:v>
                </c:pt>
                <c:pt idx="3">
                  <c:v>9.4245520313132866E-2</c:v>
                </c:pt>
                <c:pt idx="4">
                  <c:v>5.133548418515587E-2</c:v>
                </c:pt>
                <c:pt idx="5">
                  <c:v>0.13346257442106832</c:v>
                </c:pt>
                <c:pt idx="6">
                  <c:v>2.3264380809443527E-2</c:v>
                </c:pt>
                <c:pt idx="7">
                  <c:v>8.9840449987568946E-2</c:v>
                </c:pt>
                <c:pt idx="8">
                  <c:v>-1.5147287808232816E-2</c:v>
                </c:pt>
                <c:pt idx="9">
                  <c:v>3.5889389269290882E-2</c:v>
                </c:pt>
                <c:pt idx="10">
                  <c:v>6.2338855861194524E-2</c:v>
                </c:pt>
                <c:pt idx="11">
                  <c:v>4.6425693283281735E-2</c:v>
                </c:pt>
                <c:pt idx="12">
                  <c:v>0.13288180965850235</c:v>
                </c:pt>
                <c:pt idx="13">
                  <c:v>0.11250707441456483</c:v>
                </c:pt>
                <c:pt idx="14">
                  <c:v>0.1659633520308835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9-459D-8D0E-8D967C01B8FE}"/>
            </c:ext>
          </c:extLst>
        </c:ser>
        <c:ser>
          <c:idx val="2"/>
          <c:order val="2"/>
          <c:tx>
            <c:strRef>
              <c:f>'multiTimeline (43)'!$X$8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(43)'!$X$9:$X$23</c:f>
              <c:numCache>
                <c:formatCode>General</c:formatCode>
                <c:ptCount val="15"/>
                <c:pt idx="0">
                  <c:v>-1.3880729150068702E-2</c:v>
                </c:pt>
                <c:pt idx="1">
                  <c:v>7.2127256168162804E-2</c:v>
                </c:pt>
                <c:pt idx="2">
                  <c:v>-7.4739937543781762E-2</c:v>
                </c:pt>
                <c:pt idx="3">
                  <c:v>9.0051769988337194E-2</c:v>
                </c:pt>
                <c:pt idx="4">
                  <c:v>-2.5190484314763503E-2</c:v>
                </c:pt>
                <c:pt idx="5">
                  <c:v>4.6201956021413124E-2</c:v>
                </c:pt>
                <c:pt idx="6">
                  <c:v>-1.0104881599615973E-2</c:v>
                </c:pt>
                <c:pt idx="7">
                  <c:v>-7.353857593197137E-2</c:v>
                </c:pt>
                <c:pt idx="8">
                  <c:v>8.9938021493629217E-3</c:v>
                </c:pt>
                <c:pt idx="9">
                  <c:v>-7.3876995703325177E-2</c:v>
                </c:pt>
                <c:pt idx="10">
                  <c:v>9.848597814096886E-3</c:v>
                </c:pt>
                <c:pt idx="11">
                  <c:v>-8.0195243208777186E-3</c:v>
                </c:pt>
                <c:pt idx="12">
                  <c:v>7.7056785351020521E-2</c:v>
                </c:pt>
                <c:pt idx="13">
                  <c:v>5.2766324159991641E-2</c:v>
                </c:pt>
                <c:pt idx="14">
                  <c:v>2.4932418396757222E-2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E9-459D-8D0E-8D967C01B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267360"/>
        <c:axId val="636267032"/>
      </c:lineChart>
      <c:catAx>
        <c:axId val="636267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67032"/>
        <c:crosses val="autoZero"/>
        <c:auto val="1"/>
        <c:lblAlgn val="ctr"/>
        <c:lblOffset val="100"/>
        <c:noMultiLvlLbl val="0"/>
      </c:catAx>
      <c:valAx>
        <c:axId val="636267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67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instructions vs cases (4)'!$E$3</c:f>
              <c:strCache>
                <c:ptCount val="1"/>
                <c:pt idx="0">
                  <c:v>Cases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instructions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 (4)'!$E$4:$E$155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8-4C61-98FB-42910D4A2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9463048"/>
        <c:axId val="509462720"/>
      </c:barChart>
      <c:lineChart>
        <c:grouping val="standard"/>
        <c:varyColors val="0"/>
        <c:ser>
          <c:idx val="0"/>
          <c:order val="0"/>
          <c:tx>
            <c:strRef>
              <c:f>'Graph instructions vs cases (4)'!$B$3</c:f>
              <c:strCache>
                <c:ptCount val="1"/>
                <c:pt idx="0">
                  <c:v>Lockdown: (Mizoram)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 (4)'!$B$4:$B$155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20</c:v>
                </c:pt>
                <c:pt idx="79">
                  <c:v>19</c:v>
                </c:pt>
                <c:pt idx="80">
                  <c:v>33</c:v>
                </c:pt>
                <c:pt idx="81">
                  <c:v>18</c:v>
                </c:pt>
                <c:pt idx="82">
                  <c:v>0</c:v>
                </c:pt>
                <c:pt idx="83">
                  <c:v>25</c:v>
                </c:pt>
                <c:pt idx="84">
                  <c:v>38</c:v>
                </c:pt>
                <c:pt idx="85">
                  <c:v>19</c:v>
                </c:pt>
                <c:pt idx="86">
                  <c:v>18</c:v>
                </c:pt>
                <c:pt idx="87">
                  <c:v>18</c:v>
                </c:pt>
                <c:pt idx="88">
                  <c:v>0</c:v>
                </c:pt>
                <c:pt idx="89">
                  <c:v>18</c:v>
                </c:pt>
                <c:pt idx="90">
                  <c:v>19</c:v>
                </c:pt>
                <c:pt idx="91">
                  <c:v>68</c:v>
                </c:pt>
                <c:pt idx="92">
                  <c:v>49</c:v>
                </c:pt>
                <c:pt idx="93">
                  <c:v>19</c:v>
                </c:pt>
                <c:pt idx="94">
                  <c:v>28</c:v>
                </c:pt>
                <c:pt idx="95">
                  <c:v>35</c:v>
                </c:pt>
                <c:pt idx="96">
                  <c:v>54</c:v>
                </c:pt>
                <c:pt idx="97">
                  <c:v>53</c:v>
                </c:pt>
                <c:pt idx="98">
                  <c:v>0</c:v>
                </c:pt>
                <c:pt idx="99">
                  <c:v>19</c:v>
                </c:pt>
                <c:pt idx="100">
                  <c:v>19</c:v>
                </c:pt>
                <c:pt idx="101">
                  <c:v>73</c:v>
                </c:pt>
                <c:pt idx="102">
                  <c:v>17</c:v>
                </c:pt>
                <c:pt idx="103">
                  <c:v>24</c:v>
                </c:pt>
                <c:pt idx="104">
                  <c:v>28</c:v>
                </c:pt>
                <c:pt idx="105">
                  <c:v>0</c:v>
                </c:pt>
                <c:pt idx="106">
                  <c:v>20</c:v>
                </c:pt>
                <c:pt idx="107">
                  <c:v>22</c:v>
                </c:pt>
                <c:pt idx="108">
                  <c:v>22</c:v>
                </c:pt>
                <c:pt idx="109">
                  <c:v>21</c:v>
                </c:pt>
                <c:pt idx="110">
                  <c:v>19</c:v>
                </c:pt>
                <c:pt idx="111">
                  <c:v>20</c:v>
                </c:pt>
                <c:pt idx="112">
                  <c:v>0</c:v>
                </c:pt>
                <c:pt idx="113">
                  <c:v>19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20</c:v>
                </c:pt>
                <c:pt idx="118">
                  <c:v>36</c:v>
                </c:pt>
                <c:pt idx="119">
                  <c:v>36</c:v>
                </c:pt>
                <c:pt idx="120">
                  <c:v>32</c:v>
                </c:pt>
                <c:pt idx="121">
                  <c:v>32</c:v>
                </c:pt>
                <c:pt idx="122">
                  <c:v>18</c:v>
                </c:pt>
                <c:pt idx="123">
                  <c:v>0</c:v>
                </c:pt>
                <c:pt idx="124">
                  <c:v>19</c:v>
                </c:pt>
                <c:pt idx="125">
                  <c:v>18</c:v>
                </c:pt>
                <c:pt idx="126">
                  <c:v>36</c:v>
                </c:pt>
                <c:pt idx="127">
                  <c:v>38</c:v>
                </c:pt>
                <c:pt idx="128">
                  <c:v>0</c:v>
                </c:pt>
                <c:pt idx="129">
                  <c:v>41</c:v>
                </c:pt>
                <c:pt idx="130">
                  <c:v>0</c:v>
                </c:pt>
                <c:pt idx="131">
                  <c:v>0</c:v>
                </c:pt>
                <c:pt idx="132">
                  <c:v>19</c:v>
                </c:pt>
                <c:pt idx="133">
                  <c:v>0</c:v>
                </c:pt>
                <c:pt idx="134">
                  <c:v>20</c:v>
                </c:pt>
                <c:pt idx="135">
                  <c:v>20</c:v>
                </c:pt>
                <c:pt idx="136">
                  <c:v>21</c:v>
                </c:pt>
                <c:pt idx="137">
                  <c:v>39</c:v>
                </c:pt>
                <c:pt idx="138">
                  <c:v>0</c:v>
                </c:pt>
                <c:pt idx="139">
                  <c:v>0</c:v>
                </c:pt>
                <c:pt idx="140">
                  <c:v>17</c:v>
                </c:pt>
                <c:pt idx="141">
                  <c:v>27</c:v>
                </c:pt>
                <c:pt idx="142">
                  <c:v>19</c:v>
                </c:pt>
                <c:pt idx="143">
                  <c:v>0</c:v>
                </c:pt>
                <c:pt idx="144">
                  <c:v>0</c:v>
                </c:pt>
                <c:pt idx="145">
                  <c:v>19</c:v>
                </c:pt>
                <c:pt idx="146">
                  <c:v>0</c:v>
                </c:pt>
                <c:pt idx="147">
                  <c:v>0</c:v>
                </c:pt>
                <c:pt idx="148">
                  <c:v>22</c:v>
                </c:pt>
                <c:pt idx="149">
                  <c:v>0</c:v>
                </c:pt>
                <c:pt idx="150">
                  <c:v>18</c:v>
                </c:pt>
                <c:pt idx="151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08-4C61-98FB-42910D4A2B3D}"/>
            </c:ext>
          </c:extLst>
        </c:ser>
        <c:ser>
          <c:idx val="1"/>
          <c:order val="1"/>
          <c:tx>
            <c:strRef>
              <c:f>'Graph instructions vs cases (4)'!$C$3</c:f>
              <c:strCache>
                <c:ptCount val="1"/>
                <c:pt idx="0">
                  <c:v>Quarantine: (Mizoram)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 (4)'!$C$4:$C$155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21</c:v>
                </c:pt>
                <c:pt idx="68">
                  <c:v>21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20</c:v>
                </c:pt>
                <c:pt idx="73">
                  <c:v>0</c:v>
                </c:pt>
                <c:pt idx="74">
                  <c:v>20</c:v>
                </c:pt>
                <c:pt idx="75">
                  <c:v>39</c:v>
                </c:pt>
                <c:pt idx="76">
                  <c:v>33</c:v>
                </c:pt>
                <c:pt idx="77">
                  <c:v>59</c:v>
                </c:pt>
                <c:pt idx="78">
                  <c:v>50</c:v>
                </c:pt>
                <c:pt idx="79">
                  <c:v>100</c:v>
                </c:pt>
                <c:pt idx="80">
                  <c:v>52</c:v>
                </c:pt>
                <c:pt idx="81">
                  <c:v>55</c:v>
                </c:pt>
                <c:pt idx="82">
                  <c:v>55</c:v>
                </c:pt>
                <c:pt idx="83">
                  <c:v>62</c:v>
                </c:pt>
                <c:pt idx="84">
                  <c:v>63</c:v>
                </c:pt>
                <c:pt idx="85">
                  <c:v>44</c:v>
                </c:pt>
                <c:pt idx="86">
                  <c:v>53</c:v>
                </c:pt>
                <c:pt idx="87">
                  <c:v>19</c:v>
                </c:pt>
                <c:pt idx="88">
                  <c:v>28</c:v>
                </c:pt>
                <c:pt idx="89">
                  <c:v>42</c:v>
                </c:pt>
                <c:pt idx="90">
                  <c:v>38</c:v>
                </c:pt>
                <c:pt idx="91">
                  <c:v>31</c:v>
                </c:pt>
                <c:pt idx="92">
                  <c:v>19</c:v>
                </c:pt>
                <c:pt idx="93">
                  <c:v>18</c:v>
                </c:pt>
                <c:pt idx="94">
                  <c:v>0</c:v>
                </c:pt>
                <c:pt idx="95">
                  <c:v>18</c:v>
                </c:pt>
                <c:pt idx="96">
                  <c:v>17</c:v>
                </c:pt>
                <c:pt idx="97">
                  <c:v>27</c:v>
                </c:pt>
                <c:pt idx="98">
                  <c:v>18</c:v>
                </c:pt>
                <c:pt idx="99">
                  <c:v>0</c:v>
                </c:pt>
                <c:pt idx="100">
                  <c:v>0</c:v>
                </c:pt>
                <c:pt idx="101">
                  <c:v>27</c:v>
                </c:pt>
                <c:pt idx="102">
                  <c:v>16</c:v>
                </c:pt>
                <c:pt idx="103">
                  <c:v>27</c:v>
                </c:pt>
                <c:pt idx="104">
                  <c:v>54</c:v>
                </c:pt>
                <c:pt idx="105">
                  <c:v>21</c:v>
                </c:pt>
                <c:pt idx="106">
                  <c:v>0</c:v>
                </c:pt>
                <c:pt idx="107">
                  <c:v>0</c:v>
                </c:pt>
                <c:pt idx="108">
                  <c:v>22</c:v>
                </c:pt>
                <c:pt idx="109">
                  <c:v>0</c:v>
                </c:pt>
                <c:pt idx="110">
                  <c:v>20</c:v>
                </c:pt>
                <c:pt idx="111">
                  <c:v>20</c:v>
                </c:pt>
                <c:pt idx="112">
                  <c:v>21</c:v>
                </c:pt>
                <c:pt idx="113">
                  <c:v>19</c:v>
                </c:pt>
                <c:pt idx="114">
                  <c:v>0</c:v>
                </c:pt>
                <c:pt idx="115">
                  <c:v>21</c:v>
                </c:pt>
                <c:pt idx="116">
                  <c:v>40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16</c:v>
                </c:pt>
                <c:pt idx="121">
                  <c:v>32</c:v>
                </c:pt>
                <c:pt idx="122">
                  <c:v>18</c:v>
                </c:pt>
                <c:pt idx="123">
                  <c:v>0</c:v>
                </c:pt>
                <c:pt idx="124">
                  <c:v>34</c:v>
                </c:pt>
                <c:pt idx="125">
                  <c:v>0</c:v>
                </c:pt>
                <c:pt idx="126">
                  <c:v>0</c:v>
                </c:pt>
                <c:pt idx="127">
                  <c:v>19</c:v>
                </c:pt>
                <c:pt idx="128">
                  <c:v>38</c:v>
                </c:pt>
                <c:pt idx="129">
                  <c:v>21</c:v>
                </c:pt>
                <c:pt idx="130">
                  <c:v>0</c:v>
                </c:pt>
                <c:pt idx="131">
                  <c:v>19</c:v>
                </c:pt>
                <c:pt idx="132">
                  <c:v>0</c:v>
                </c:pt>
                <c:pt idx="133">
                  <c:v>34</c:v>
                </c:pt>
                <c:pt idx="134">
                  <c:v>40</c:v>
                </c:pt>
                <c:pt idx="135">
                  <c:v>0</c:v>
                </c:pt>
                <c:pt idx="136">
                  <c:v>19</c:v>
                </c:pt>
                <c:pt idx="137">
                  <c:v>19</c:v>
                </c:pt>
                <c:pt idx="138">
                  <c:v>0</c:v>
                </c:pt>
                <c:pt idx="139">
                  <c:v>18</c:v>
                </c:pt>
                <c:pt idx="140">
                  <c:v>0</c:v>
                </c:pt>
                <c:pt idx="141">
                  <c:v>18</c:v>
                </c:pt>
                <c:pt idx="142">
                  <c:v>0</c:v>
                </c:pt>
                <c:pt idx="143">
                  <c:v>21</c:v>
                </c:pt>
                <c:pt idx="144">
                  <c:v>0</c:v>
                </c:pt>
                <c:pt idx="145">
                  <c:v>19</c:v>
                </c:pt>
                <c:pt idx="146">
                  <c:v>28</c:v>
                </c:pt>
                <c:pt idx="147">
                  <c:v>21</c:v>
                </c:pt>
                <c:pt idx="148">
                  <c:v>19</c:v>
                </c:pt>
                <c:pt idx="149">
                  <c:v>34</c:v>
                </c:pt>
                <c:pt idx="150">
                  <c:v>0</c:v>
                </c:pt>
                <c:pt idx="1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08-4C61-98FB-42910D4A2B3D}"/>
            </c:ext>
          </c:extLst>
        </c:ser>
        <c:ser>
          <c:idx val="2"/>
          <c:order val="2"/>
          <c:tx>
            <c:strRef>
              <c:f>'Graph instructions vs cases (4)'!$D$3</c:f>
              <c:strCache>
                <c:ptCount val="1"/>
                <c:pt idx="0">
                  <c:v>curfew: (Mizoram)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instructions vs cases (4)'!$A$4:$A$155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instructions vs cases (4)'!$D$4:$D$155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20</c:v>
                </c:pt>
                <c:pt idx="59">
                  <c:v>22</c:v>
                </c:pt>
                <c:pt idx="60">
                  <c:v>21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41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39</c:v>
                </c:pt>
                <c:pt idx="79">
                  <c:v>53</c:v>
                </c:pt>
                <c:pt idx="80">
                  <c:v>33</c:v>
                </c:pt>
                <c:pt idx="81">
                  <c:v>61</c:v>
                </c:pt>
                <c:pt idx="82">
                  <c:v>38</c:v>
                </c:pt>
                <c:pt idx="83">
                  <c:v>25</c:v>
                </c:pt>
                <c:pt idx="84">
                  <c:v>28</c:v>
                </c:pt>
                <c:pt idx="85">
                  <c:v>37</c:v>
                </c:pt>
                <c:pt idx="86">
                  <c:v>27</c:v>
                </c:pt>
                <c:pt idx="87">
                  <c:v>18</c:v>
                </c:pt>
                <c:pt idx="88">
                  <c:v>18</c:v>
                </c:pt>
                <c:pt idx="89">
                  <c:v>18</c:v>
                </c:pt>
                <c:pt idx="90">
                  <c:v>18</c:v>
                </c:pt>
                <c:pt idx="91">
                  <c:v>18</c:v>
                </c:pt>
                <c:pt idx="92">
                  <c:v>0</c:v>
                </c:pt>
                <c:pt idx="93">
                  <c:v>25</c:v>
                </c:pt>
                <c:pt idx="94">
                  <c:v>18</c:v>
                </c:pt>
                <c:pt idx="95">
                  <c:v>36</c:v>
                </c:pt>
                <c:pt idx="96">
                  <c:v>18</c:v>
                </c:pt>
                <c:pt idx="97">
                  <c:v>37</c:v>
                </c:pt>
                <c:pt idx="98">
                  <c:v>18</c:v>
                </c:pt>
                <c:pt idx="99">
                  <c:v>17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36</c:v>
                </c:pt>
                <c:pt idx="105">
                  <c:v>20</c:v>
                </c:pt>
                <c:pt idx="106">
                  <c:v>0</c:v>
                </c:pt>
                <c:pt idx="107">
                  <c:v>21</c:v>
                </c:pt>
                <c:pt idx="108">
                  <c:v>0</c:v>
                </c:pt>
                <c:pt idx="109">
                  <c:v>0</c:v>
                </c:pt>
                <c:pt idx="110">
                  <c:v>20</c:v>
                </c:pt>
                <c:pt idx="111">
                  <c:v>19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22</c:v>
                </c:pt>
                <c:pt idx="116">
                  <c:v>0</c:v>
                </c:pt>
                <c:pt idx="117">
                  <c:v>0</c:v>
                </c:pt>
                <c:pt idx="118">
                  <c:v>18</c:v>
                </c:pt>
                <c:pt idx="119">
                  <c:v>0</c:v>
                </c:pt>
                <c:pt idx="120">
                  <c:v>0</c:v>
                </c:pt>
                <c:pt idx="121">
                  <c:v>21</c:v>
                </c:pt>
                <c:pt idx="122">
                  <c:v>0</c:v>
                </c:pt>
                <c:pt idx="123">
                  <c:v>0</c:v>
                </c:pt>
                <c:pt idx="124">
                  <c:v>19</c:v>
                </c:pt>
                <c:pt idx="125">
                  <c:v>0</c:v>
                </c:pt>
                <c:pt idx="126">
                  <c:v>18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21</c:v>
                </c:pt>
                <c:pt idx="146">
                  <c:v>0</c:v>
                </c:pt>
                <c:pt idx="147">
                  <c:v>21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08-4C61-98FB-42910D4A2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460752"/>
        <c:axId val="509464688"/>
      </c:lineChart>
      <c:dateAx>
        <c:axId val="50946075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464688"/>
        <c:crosses val="autoZero"/>
        <c:auto val="1"/>
        <c:lblOffset val="100"/>
        <c:baseTimeUnit val="days"/>
      </c:dateAx>
      <c:valAx>
        <c:axId val="509464688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460752"/>
        <c:crosses val="autoZero"/>
        <c:crossBetween val="between"/>
      </c:valAx>
      <c:valAx>
        <c:axId val="509462720"/>
        <c:scaling>
          <c:orientation val="minMax"/>
          <c:max val="2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463048"/>
        <c:crosses val="max"/>
        <c:crossBetween val="between"/>
        <c:majorUnit val="1"/>
      </c:valAx>
      <c:dateAx>
        <c:axId val="509463048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09462720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'Graph instruction vs testin (6)'!$E$3</c:f>
              <c:strCache>
                <c:ptCount val="1"/>
                <c:pt idx="0">
                  <c:v>Testing</c:v>
                </c:pt>
              </c:strCache>
            </c:strRef>
          </c:tx>
          <c:spPr>
            <a:solidFill>
              <a:srgbClr val="FF3399"/>
            </a:solidFill>
            <a:ln>
              <a:noFill/>
            </a:ln>
            <a:effectLst/>
          </c:spPr>
          <c:invertIfNegative val="0"/>
          <c:cat>
            <c:numRef>
              <c:f>'Graph instruction vs testin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(6)'!$E$4:$E$155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58</c:v>
                </c:pt>
                <c:pt idx="97">
                  <c:v>0</c:v>
                </c:pt>
                <c:pt idx="98">
                  <c:v>16</c:v>
                </c:pt>
                <c:pt idx="99">
                  <c:v>10</c:v>
                </c:pt>
                <c:pt idx="100">
                  <c:v>0</c:v>
                </c:pt>
                <c:pt idx="101">
                  <c:v>0</c:v>
                </c:pt>
                <c:pt idx="102">
                  <c:v>3</c:v>
                </c:pt>
                <c:pt idx="103">
                  <c:v>2</c:v>
                </c:pt>
                <c:pt idx="104">
                  <c:v>2</c:v>
                </c:pt>
                <c:pt idx="105">
                  <c:v>3</c:v>
                </c:pt>
                <c:pt idx="106">
                  <c:v>0</c:v>
                </c:pt>
                <c:pt idx="107">
                  <c:v>0</c:v>
                </c:pt>
                <c:pt idx="108">
                  <c:v>8</c:v>
                </c:pt>
                <c:pt idx="109">
                  <c:v>14</c:v>
                </c:pt>
                <c:pt idx="110">
                  <c:v>16</c:v>
                </c:pt>
                <c:pt idx="111">
                  <c:v>3</c:v>
                </c:pt>
                <c:pt idx="112">
                  <c:v>0</c:v>
                </c:pt>
                <c:pt idx="113">
                  <c:v>2</c:v>
                </c:pt>
                <c:pt idx="114">
                  <c:v>0</c:v>
                </c:pt>
                <c:pt idx="115">
                  <c:v>0</c:v>
                </c:pt>
                <c:pt idx="116">
                  <c:v>9</c:v>
                </c:pt>
                <c:pt idx="117">
                  <c:v>0</c:v>
                </c:pt>
                <c:pt idx="118">
                  <c:v>12</c:v>
                </c:pt>
                <c:pt idx="119">
                  <c:v>21</c:v>
                </c:pt>
                <c:pt idx="120">
                  <c:v>1</c:v>
                </c:pt>
                <c:pt idx="121">
                  <c:v>0</c:v>
                </c:pt>
                <c:pt idx="122">
                  <c:v>3</c:v>
                </c:pt>
                <c:pt idx="123">
                  <c:v>0</c:v>
                </c:pt>
                <c:pt idx="124">
                  <c:v>0</c:v>
                </c:pt>
                <c:pt idx="125">
                  <c:v>5</c:v>
                </c:pt>
                <c:pt idx="126">
                  <c:v>7</c:v>
                </c:pt>
                <c:pt idx="127">
                  <c:v>2</c:v>
                </c:pt>
                <c:pt idx="128">
                  <c:v>2</c:v>
                </c:pt>
                <c:pt idx="129">
                  <c:v>2</c:v>
                </c:pt>
                <c:pt idx="130">
                  <c:v>0</c:v>
                </c:pt>
                <c:pt idx="131">
                  <c:v>5</c:v>
                </c:pt>
                <c:pt idx="132">
                  <c:v>18</c:v>
                </c:pt>
                <c:pt idx="133">
                  <c:v>0</c:v>
                </c:pt>
                <c:pt idx="134">
                  <c:v>49</c:v>
                </c:pt>
                <c:pt idx="135">
                  <c:v>0</c:v>
                </c:pt>
                <c:pt idx="136">
                  <c:v>9</c:v>
                </c:pt>
                <c:pt idx="137">
                  <c:v>0</c:v>
                </c:pt>
                <c:pt idx="138">
                  <c:v>19</c:v>
                </c:pt>
                <c:pt idx="139">
                  <c:v>12</c:v>
                </c:pt>
                <c:pt idx="140">
                  <c:v>2</c:v>
                </c:pt>
                <c:pt idx="141">
                  <c:v>5</c:v>
                </c:pt>
                <c:pt idx="142">
                  <c:v>4</c:v>
                </c:pt>
                <c:pt idx="143">
                  <c:v>12</c:v>
                </c:pt>
                <c:pt idx="144">
                  <c:v>6</c:v>
                </c:pt>
                <c:pt idx="145">
                  <c:v>17</c:v>
                </c:pt>
                <c:pt idx="146">
                  <c:v>79</c:v>
                </c:pt>
                <c:pt idx="147">
                  <c:v>0</c:v>
                </c:pt>
                <c:pt idx="148">
                  <c:v>78</c:v>
                </c:pt>
                <c:pt idx="149">
                  <c:v>13</c:v>
                </c:pt>
                <c:pt idx="150">
                  <c:v>157</c:v>
                </c:pt>
                <c:pt idx="151">
                  <c:v>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D4-4C74-963E-6B41A8483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09499784"/>
        <c:axId val="509499456"/>
      </c:barChart>
      <c:lineChart>
        <c:grouping val="standard"/>
        <c:varyColors val="0"/>
        <c:ser>
          <c:idx val="0"/>
          <c:order val="0"/>
          <c:tx>
            <c:strRef>
              <c:f>'Graph instruction vs testin (6)'!$B$3</c:f>
              <c:strCache>
                <c:ptCount val="1"/>
                <c:pt idx="0">
                  <c:v>Lockdown: (Mizoram)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(6)'!$B$4:$B$155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22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20</c:v>
                </c:pt>
                <c:pt idx="79">
                  <c:v>19</c:v>
                </c:pt>
                <c:pt idx="80">
                  <c:v>33</c:v>
                </c:pt>
                <c:pt idx="81">
                  <c:v>18</c:v>
                </c:pt>
                <c:pt idx="82">
                  <c:v>0</c:v>
                </c:pt>
                <c:pt idx="83">
                  <c:v>25</c:v>
                </c:pt>
                <c:pt idx="84">
                  <c:v>38</c:v>
                </c:pt>
                <c:pt idx="85">
                  <c:v>19</c:v>
                </c:pt>
                <c:pt idx="86">
                  <c:v>18</c:v>
                </c:pt>
                <c:pt idx="87">
                  <c:v>18</c:v>
                </c:pt>
                <c:pt idx="88">
                  <c:v>0</c:v>
                </c:pt>
                <c:pt idx="89">
                  <c:v>18</c:v>
                </c:pt>
                <c:pt idx="90">
                  <c:v>19</c:v>
                </c:pt>
                <c:pt idx="91">
                  <c:v>68</c:v>
                </c:pt>
                <c:pt idx="92">
                  <c:v>49</c:v>
                </c:pt>
                <c:pt idx="93">
                  <c:v>19</c:v>
                </c:pt>
                <c:pt idx="94">
                  <c:v>28</c:v>
                </c:pt>
                <c:pt idx="95">
                  <c:v>35</c:v>
                </c:pt>
                <c:pt idx="96">
                  <c:v>54</c:v>
                </c:pt>
                <c:pt idx="97">
                  <c:v>53</c:v>
                </c:pt>
                <c:pt idx="98">
                  <c:v>0</c:v>
                </c:pt>
                <c:pt idx="99">
                  <c:v>19</c:v>
                </c:pt>
                <c:pt idx="100">
                  <c:v>19</c:v>
                </c:pt>
                <c:pt idx="101">
                  <c:v>73</c:v>
                </c:pt>
                <c:pt idx="102">
                  <c:v>17</c:v>
                </c:pt>
                <c:pt idx="103">
                  <c:v>24</c:v>
                </c:pt>
                <c:pt idx="104">
                  <c:v>28</c:v>
                </c:pt>
                <c:pt idx="105">
                  <c:v>0</c:v>
                </c:pt>
                <c:pt idx="106">
                  <c:v>20</c:v>
                </c:pt>
                <c:pt idx="107">
                  <c:v>22</c:v>
                </c:pt>
                <c:pt idx="108">
                  <c:v>22</c:v>
                </c:pt>
                <c:pt idx="109">
                  <c:v>21</c:v>
                </c:pt>
                <c:pt idx="110">
                  <c:v>19</c:v>
                </c:pt>
                <c:pt idx="111">
                  <c:v>20</c:v>
                </c:pt>
                <c:pt idx="112">
                  <c:v>0</c:v>
                </c:pt>
                <c:pt idx="113">
                  <c:v>19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20</c:v>
                </c:pt>
                <c:pt idx="118">
                  <c:v>36</c:v>
                </c:pt>
                <c:pt idx="119">
                  <c:v>36</c:v>
                </c:pt>
                <c:pt idx="120">
                  <c:v>32</c:v>
                </c:pt>
                <c:pt idx="121">
                  <c:v>32</c:v>
                </c:pt>
                <c:pt idx="122">
                  <c:v>18</c:v>
                </c:pt>
                <c:pt idx="123">
                  <c:v>0</c:v>
                </c:pt>
                <c:pt idx="124">
                  <c:v>19</c:v>
                </c:pt>
                <c:pt idx="125">
                  <c:v>18</c:v>
                </c:pt>
                <c:pt idx="126">
                  <c:v>36</c:v>
                </c:pt>
                <c:pt idx="127">
                  <c:v>38</c:v>
                </c:pt>
                <c:pt idx="128">
                  <c:v>0</c:v>
                </c:pt>
                <c:pt idx="129">
                  <c:v>41</c:v>
                </c:pt>
                <c:pt idx="130">
                  <c:v>0</c:v>
                </c:pt>
                <c:pt idx="131">
                  <c:v>0</c:v>
                </c:pt>
                <c:pt idx="132">
                  <c:v>19</c:v>
                </c:pt>
                <c:pt idx="133">
                  <c:v>0</c:v>
                </c:pt>
                <c:pt idx="134">
                  <c:v>20</c:v>
                </c:pt>
                <c:pt idx="135">
                  <c:v>20</c:v>
                </c:pt>
                <c:pt idx="136">
                  <c:v>21</c:v>
                </c:pt>
                <c:pt idx="137">
                  <c:v>39</c:v>
                </c:pt>
                <c:pt idx="138">
                  <c:v>0</c:v>
                </c:pt>
                <c:pt idx="139">
                  <c:v>0</c:v>
                </c:pt>
                <c:pt idx="140">
                  <c:v>17</c:v>
                </c:pt>
                <c:pt idx="141">
                  <c:v>27</c:v>
                </c:pt>
                <c:pt idx="142">
                  <c:v>19</c:v>
                </c:pt>
                <c:pt idx="143">
                  <c:v>0</c:v>
                </c:pt>
                <c:pt idx="144">
                  <c:v>0</c:v>
                </c:pt>
                <c:pt idx="145">
                  <c:v>19</c:v>
                </c:pt>
                <c:pt idx="146">
                  <c:v>0</c:v>
                </c:pt>
                <c:pt idx="147">
                  <c:v>0</c:v>
                </c:pt>
                <c:pt idx="148">
                  <c:v>22</c:v>
                </c:pt>
                <c:pt idx="149">
                  <c:v>0</c:v>
                </c:pt>
                <c:pt idx="150">
                  <c:v>18</c:v>
                </c:pt>
                <c:pt idx="151">
                  <c:v>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D4-4C74-963E-6B41A8483393}"/>
            </c:ext>
          </c:extLst>
        </c:ser>
        <c:ser>
          <c:idx val="1"/>
          <c:order val="1"/>
          <c:tx>
            <c:strRef>
              <c:f>'Graph instruction vs testin (6)'!$C$3</c:f>
              <c:strCache>
                <c:ptCount val="1"/>
                <c:pt idx="0">
                  <c:v>Quarantine: (Mizoram)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(6)'!$C$4:$C$155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21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21</c:v>
                </c:pt>
                <c:pt idx="68">
                  <c:v>21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20</c:v>
                </c:pt>
                <c:pt idx="73">
                  <c:v>0</c:v>
                </c:pt>
                <c:pt idx="74">
                  <c:v>20</c:v>
                </c:pt>
                <c:pt idx="75">
                  <c:v>39</c:v>
                </c:pt>
                <c:pt idx="76">
                  <c:v>33</c:v>
                </c:pt>
                <c:pt idx="77">
                  <c:v>59</c:v>
                </c:pt>
                <c:pt idx="78">
                  <c:v>50</c:v>
                </c:pt>
                <c:pt idx="79">
                  <c:v>100</c:v>
                </c:pt>
                <c:pt idx="80">
                  <c:v>52</c:v>
                </c:pt>
                <c:pt idx="81">
                  <c:v>55</c:v>
                </c:pt>
                <c:pt idx="82">
                  <c:v>55</c:v>
                </c:pt>
                <c:pt idx="83">
                  <c:v>62</c:v>
                </c:pt>
                <c:pt idx="84">
                  <c:v>63</c:v>
                </c:pt>
                <c:pt idx="85">
                  <c:v>44</c:v>
                </c:pt>
                <c:pt idx="86">
                  <c:v>53</c:v>
                </c:pt>
                <c:pt idx="87">
                  <c:v>19</c:v>
                </c:pt>
                <c:pt idx="88">
                  <c:v>28</c:v>
                </c:pt>
                <c:pt idx="89">
                  <c:v>42</c:v>
                </c:pt>
                <c:pt idx="90">
                  <c:v>38</c:v>
                </c:pt>
                <c:pt idx="91">
                  <c:v>31</c:v>
                </c:pt>
                <c:pt idx="92">
                  <c:v>19</c:v>
                </c:pt>
                <c:pt idx="93">
                  <c:v>18</c:v>
                </c:pt>
                <c:pt idx="94">
                  <c:v>0</c:v>
                </c:pt>
                <c:pt idx="95">
                  <c:v>18</c:v>
                </c:pt>
                <c:pt idx="96">
                  <c:v>17</c:v>
                </c:pt>
                <c:pt idx="97">
                  <c:v>27</c:v>
                </c:pt>
                <c:pt idx="98">
                  <c:v>18</c:v>
                </c:pt>
                <c:pt idx="99">
                  <c:v>0</c:v>
                </c:pt>
                <c:pt idx="100">
                  <c:v>0</c:v>
                </c:pt>
                <c:pt idx="101">
                  <c:v>27</c:v>
                </c:pt>
                <c:pt idx="102">
                  <c:v>16</c:v>
                </c:pt>
                <c:pt idx="103">
                  <c:v>27</c:v>
                </c:pt>
                <c:pt idx="104">
                  <c:v>54</c:v>
                </c:pt>
                <c:pt idx="105">
                  <c:v>21</c:v>
                </c:pt>
                <c:pt idx="106">
                  <c:v>0</c:v>
                </c:pt>
                <c:pt idx="107">
                  <c:v>0</c:v>
                </c:pt>
                <c:pt idx="108">
                  <c:v>22</c:v>
                </c:pt>
                <c:pt idx="109">
                  <c:v>0</c:v>
                </c:pt>
                <c:pt idx="110">
                  <c:v>20</c:v>
                </c:pt>
                <c:pt idx="111">
                  <c:v>20</c:v>
                </c:pt>
                <c:pt idx="112">
                  <c:v>21</c:v>
                </c:pt>
                <c:pt idx="113">
                  <c:v>19</c:v>
                </c:pt>
                <c:pt idx="114">
                  <c:v>0</c:v>
                </c:pt>
                <c:pt idx="115">
                  <c:v>21</c:v>
                </c:pt>
                <c:pt idx="116">
                  <c:v>40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16</c:v>
                </c:pt>
                <c:pt idx="121">
                  <c:v>32</c:v>
                </c:pt>
                <c:pt idx="122">
                  <c:v>18</c:v>
                </c:pt>
                <c:pt idx="123">
                  <c:v>0</c:v>
                </c:pt>
                <c:pt idx="124">
                  <c:v>34</c:v>
                </c:pt>
                <c:pt idx="125">
                  <c:v>0</c:v>
                </c:pt>
                <c:pt idx="126">
                  <c:v>0</c:v>
                </c:pt>
                <c:pt idx="127">
                  <c:v>19</c:v>
                </c:pt>
                <c:pt idx="128">
                  <c:v>38</c:v>
                </c:pt>
                <c:pt idx="129">
                  <c:v>21</c:v>
                </c:pt>
                <c:pt idx="130">
                  <c:v>0</c:v>
                </c:pt>
                <c:pt idx="131">
                  <c:v>19</c:v>
                </c:pt>
                <c:pt idx="132">
                  <c:v>0</c:v>
                </c:pt>
                <c:pt idx="133">
                  <c:v>34</c:v>
                </c:pt>
                <c:pt idx="134">
                  <c:v>40</c:v>
                </c:pt>
                <c:pt idx="135">
                  <c:v>0</c:v>
                </c:pt>
                <c:pt idx="136">
                  <c:v>19</c:v>
                </c:pt>
                <c:pt idx="137">
                  <c:v>19</c:v>
                </c:pt>
                <c:pt idx="138">
                  <c:v>0</c:v>
                </c:pt>
                <c:pt idx="139">
                  <c:v>18</c:v>
                </c:pt>
                <c:pt idx="140">
                  <c:v>0</c:v>
                </c:pt>
                <c:pt idx="141">
                  <c:v>18</c:v>
                </c:pt>
                <c:pt idx="142">
                  <c:v>0</c:v>
                </c:pt>
                <c:pt idx="143">
                  <c:v>21</c:v>
                </c:pt>
                <c:pt idx="144">
                  <c:v>0</c:v>
                </c:pt>
                <c:pt idx="145">
                  <c:v>19</c:v>
                </c:pt>
                <c:pt idx="146">
                  <c:v>28</c:v>
                </c:pt>
                <c:pt idx="147">
                  <c:v>21</c:v>
                </c:pt>
                <c:pt idx="148">
                  <c:v>19</c:v>
                </c:pt>
                <c:pt idx="149">
                  <c:v>34</c:v>
                </c:pt>
                <c:pt idx="150">
                  <c:v>0</c:v>
                </c:pt>
                <c:pt idx="1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D4-4C74-963E-6B41A8483393}"/>
            </c:ext>
          </c:extLst>
        </c:ser>
        <c:ser>
          <c:idx val="2"/>
          <c:order val="2"/>
          <c:tx>
            <c:strRef>
              <c:f>'Graph instruction vs testin (6)'!$D$3</c:f>
              <c:strCache>
                <c:ptCount val="1"/>
                <c:pt idx="0">
                  <c:v>curfew: (Mizoram)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 instruction vs testin (6)'!$A$4:$A$155</c:f>
              <c:numCache>
                <c:formatCode>d\-mmm</c:formatCode>
                <c:ptCount val="152"/>
                <c:pt idx="0">
                  <c:v>43831</c:v>
                </c:pt>
                <c:pt idx="1">
                  <c:v>43832</c:v>
                </c:pt>
                <c:pt idx="2">
                  <c:v>43833</c:v>
                </c:pt>
                <c:pt idx="3">
                  <c:v>43834</c:v>
                </c:pt>
                <c:pt idx="4">
                  <c:v>43835</c:v>
                </c:pt>
                <c:pt idx="5">
                  <c:v>43836</c:v>
                </c:pt>
                <c:pt idx="6">
                  <c:v>43837</c:v>
                </c:pt>
                <c:pt idx="7">
                  <c:v>43838</c:v>
                </c:pt>
                <c:pt idx="8">
                  <c:v>43839</c:v>
                </c:pt>
                <c:pt idx="9">
                  <c:v>43840</c:v>
                </c:pt>
                <c:pt idx="10">
                  <c:v>43841</c:v>
                </c:pt>
                <c:pt idx="11">
                  <c:v>43842</c:v>
                </c:pt>
                <c:pt idx="12">
                  <c:v>43843</c:v>
                </c:pt>
                <c:pt idx="13">
                  <c:v>43844</c:v>
                </c:pt>
                <c:pt idx="14">
                  <c:v>43845</c:v>
                </c:pt>
                <c:pt idx="15">
                  <c:v>43846</c:v>
                </c:pt>
                <c:pt idx="16">
                  <c:v>43847</c:v>
                </c:pt>
                <c:pt idx="17">
                  <c:v>43848</c:v>
                </c:pt>
                <c:pt idx="18">
                  <c:v>43849</c:v>
                </c:pt>
                <c:pt idx="19">
                  <c:v>43850</c:v>
                </c:pt>
                <c:pt idx="20">
                  <c:v>43851</c:v>
                </c:pt>
                <c:pt idx="21">
                  <c:v>43852</c:v>
                </c:pt>
                <c:pt idx="22">
                  <c:v>43853</c:v>
                </c:pt>
                <c:pt idx="23">
                  <c:v>43854</c:v>
                </c:pt>
                <c:pt idx="24">
                  <c:v>43855</c:v>
                </c:pt>
                <c:pt idx="25">
                  <c:v>43856</c:v>
                </c:pt>
                <c:pt idx="26">
                  <c:v>43857</c:v>
                </c:pt>
                <c:pt idx="27">
                  <c:v>43858</c:v>
                </c:pt>
                <c:pt idx="28">
                  <c:v>43859</c:v>
                </c:pt>
                <c:pt idx="29">
                  <c:v>43860</c:v>
                </c:pt>
                <c:pt idx="30">
                  <c:v>43861</c:v>
                </c:pt>
                <c:pt idx="31">
                  <c:v>43862</c:v>
                </c:pt>
                <c:pt idx="32">
                  <c:v>43863</c:v>
                </c:pt>
                <c:pt idx="33">
                  <c:v>43864</c:v>
                </c:pt>
                <c:pt idx="34">
                  <c:v>43865</c:v>
                </c:pt>
                <c:pt idx="35">
                  <c:v>43866</c:v>
                </c:pt>
                <c:pt idx="36">
                  <c:v>43867</c:v>
                </c:pt>
                <c:pt idx="37">
                  <c:v>43868</c:v>
                </c:pt>
                <c:pt idx="38">
                  <c:v>43869</c:v>
                </c:pt>
                <c:pt idx="39">
                  <c:v>43870</c:v>
                </c:pt>
                <c:pt idx="40">
                  <c:v>43871</c:v>
                </c:pt>
                <c:pt idx="41">
                  <c:v>43872</c:v>
                </c:pt>
                <c:pt idx="42">
                  <c:v>43873</c:v>
                </c:pt>
                <c:pt idx="43">
                  <c:v>43874</c:v>
                </c:pt>
                <c:pt idx="44">
                  <c:v>43875</c:v>
                </c:pt>
                <c:pt idx="45">
                  <c:v>43876</c:v>
                </c:pt>
                <c:pt idx="46">
                  <c:v>43877</c:v>
                </c:pt>
                <c:pt idx="47">
                  <c:v>43878</c:v>
                </c:pt>
                <c:pt idx="48">
                  <c:v>43879</c:v>
                </c:pt>
                <c:pt idx="49">
                  <c:v>43880</c:v>
                </c:pt>
                <c:pt idx="50">
                  <c:v>43881</c:v>
                </c:pt>
                <c:pt idx="51">
                  <c:v>43882</c:v>
                </c:pt>
                <c:pt idx="52">
                  <c:v>43883</c:v>
                </c:pt>
                <c:pt idx="53">
                  <c:v>43884</c:v>
                </c:pt>
                <c:pt idx="54">
                  <c:v>43885</c:v>
                </c:pt>
                <c:pt idx="55">
                  <c:v>43886</c:v>
                </c:pt>
                <c:pt idx="56">
                  <c:v>43887</c:v>
                </c:pt>
                <c:pt idx="57">
                  <c:v>43888</c:v>
                </c:pt>
                <c:pt idx="58">
                  <c:v>43889</c:v>
                </c:pt>
                <c:pt idx="59">
                  <c:v>43890</c:v>
                </c:pt>
                <c:pt idx="60">
                  <c:v>43891</c:v>
                </c:pt>
                <c:pt idx="61">
                  <c:v>43892</c:v>
                </c:pt>
                <c:pt idx="62">
                  <c:v>43893</c:v>
                </c:pt>
                <c:pt idx="63">
                  <c:v>43894</c:v>
                </c:pt>
                <c:pt idx="64">
                  <c:v>43895</c:v>
                </c:pt>
                <c:pt idx="65">
                  <c:v>43896</c:v>
                </c:pt>
                <c:pt idx="66">
                  <c:v>43897</c:v>
                </c:pt>
                <c:pt idx="67">
                  <c:v>43898</c:v>
                </c:pt>
                <c:pt idx="68">
                  <c:v>43899</c:v>
                </c:pt>
                <c:pt idx="69">
                  <c:v>43900</c:v>
                </c:pt>
                <c:pt idx="70">
                  <c:v>43901</c:v>
                </c:pt>
                <c:pt idx="71">
                  <c:v>43902</c:v>
                </c:pt>
                <c:pt idx="72">
                  <c:v>43903</c:v>
                </c:pt>
                <c:pt idx="73">
                  <c:v>43904</c:v>
                </c:pt>
                <c:pt idx="74">
                  <c:v>43905</c:v>
                </c:pt>
                <c:pt idx="75">
                  <c:v>43906</c:v>
                </c:pt>
                <c:pt idx="76">
                  <c:v>43907</c:v>
                </c:pt>
                <c:pt idx="77">
                  <c:v>43908</c:v>
                </c:pt>
                <c:pt idx="78">
                  <c:v>43909</c:v>
                </c:pt>
                <c:pt idx="79">
                  <c:v>43910</c:v>
                </c:pt>
                <c:pt idx="80">
                  <c:v>43911</c:v>
                </c:pt>
                <c:pt idx="81">
                  <c:v>43912</c:v>
                </c:pt>
                <c:pt idx="82">
                  <c:v>43913</c:v>
                </c:pt>
                <c:pt idx="83">
                  <c:v>43914</c:v>
                </c:pt>
                <c:pt idx="84">
                  <c:v>43915</c:v>
                </c:pt>
                <c:pt idx="85">
                  <c:v>43916</c:v>
                </c:pt>
                <c:pt idx="86">
                  <c:v>43917</c:v>
                </c:pt>
                <c:pt idx="87">
                  <c:v>43918</c:v>
                </c:pt>
                <c:pt idx="88">
                  <c:v>43919</c:v>
                </c:pt>
                <c:pt idx="89">
                  <c:v>43920</c:v>
                </c:pt>
                <c:pt idx="90">
                  <c:v>43921</c:v>
                </c:pt>
                <c:pt idx="91">
                  <c:v>43922</c:v>
                </c:pt>
                <c:pt idx="92">
                  <c:v>43923</c:v>
                </c:pt>
                <c:pt idx="93">
                  <c:v>43924</c:v>
                </c:pt>
                <c:pt idx="94">
                  <c:v>43925</c:v>
                </c:pt>
                <c:pt idx="95">
                  <c:v>43926</c:v>
                </c:pt>
                <c:pt idx="96">
                  <c:v>43927</c:v>
                </c:pt>
                <c:pt idx="97">
                  <c:v>43928</c:v>
                </c:pt>
                <c:pt idx="98">
                  <c:v>43929</c:v>
                </c:pt>
                <c:pt idx="99">
                  <c:v>43930</c:v>
                </c:pt>
                <c:pt idx="100">
                  <c:v>43931</c:v>
                </c:pt>
                <c:pt idx="101">
                  <c:v>43932</c:v>
                </c:pt>
                <c:pt idx="102">
                  <c:v>43933</c:v>
                </c:pt>
                <c:pt idx="103">
                  <c:v>43934</c:v>
                </c:pt>
                <c:pt idx="104">
                  <c:v>43935</c:v>
                </c:pt>
                <c:pt idx="105">
                  <c:v>43936</c:v>
                </c:pt>
                <c:pt idx="106">
                  <c:v>43937</c:v>
                </c:pt>
                <c:pt idx="107">
                  <c:v>43938</c:v>
                </c:pt>
                <c:pt idx="108">
                  <c:v>43939</c:v>
                </c:pt>
                <c:pt idx="109">
                  <c:v>43940</c:v>
                </c:pt>
                <c:pt idx="110">
                  <c:v>43941</c:v>
                </c:pt>
                <c:pt idx="111">
                  <c:v>43942</c:v>
                </c:pt>
                <c:pt idx="112">
                  <c:v>43943</c:v>
                </c:pt>
                <c:pt idx="113">
                  <c:v>43944</c:v>
                </c:pt>
                <c:pt idx="114">
                  <c:v>43945</c:v>
                </c:pt>
                <c:pt idx="115">
                  <c:v>43946</c:v>
                </c:pt>
                <c:pt idx="116">
                  <c:v>43947</c:v>
                </c:pt>
                <c:pt idx="117">
                  <c:v>43948</c:v>
                </c:pt>
                <c:pt idx="118">
                  <c:v>43949</c:v>
                </c:pt>
                <c:pt idx="119">
                  <c:v>43950</c:v>
                </c:pt>
                <c:pt idx="120">
                  <c:v>43951</c:v>
                </c:pt>
                <c:pt idx="121">
                  <c:v>43952</c:v>
                </c:pt>
                <c:pt idx="122">
                  <c:v>43953</c:v>
                </c:pt>
                <c:pt idx="123">
                  <c:v>43954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43960</c:v>
                </c:pt>
                <c:pt idx="130">
                  <c:v>43961</c:v>
                </c:pt>
                <c:pt idx="131">
                  <c:v>43962</c:v>
                </c:pt>
                <c:pt idx="132">
                  <c:v>43963</c:v>
                </c:pt>
                <c:pt idx="133">
                  <c:v>43964</c:v>
                </c:pt>
                <c:pt idx="134">
                  <c:v>43965</c:v>
                </c:pt>
                <c:pt idx="135">
                  <c:v>43966</c:v>
                </c:pt>
                <c:pt idx="136">
                  <c:v>43967</c:v>
                </c:pt>
                <c:pt idx="137">
                  <c:v>43968</c:v>
                </c:pt>
                <c:pt idx="138">
                  <c:v>43969</c:v>
                </c:pt>
                <c:pt idx="139">
                  <c:v>43970</c:v>
                </c:pt>
                <c:pt idx="140">
                  <c:v>43971</c:v>
                </c:pt>
                <c:pt idx="141">
                  <c:v>43972</c:v>
                </c:pt>
                <c:pt idx="142">
                  <c:v>43973</c:v>
                </c:pt>
                <c:pt idx="143">
                  <c:v>43974</c:v>
                </c:pt>
                <c:pt idx="144">
                  <c:v>43975</c:v>
                </c:pt>
                <c:pt idx="145">
                  <c:v>43976</c:v>
                </c:pt>
                <c:pt idx="146">
                  <c:v>43977</c:v>
                </c:pt>
                <c:pt idx="147">
                  <c:v>43978</c:v>
                </c:pt>
                <c:pt idx="148">
                  <c:v>43979</c:v>
                </c:pt>
                <c:pt idx="149">
                  <c:v>43980</c:v>
                </c:pt>
                <c:pt idx="150">
                  <c:v>43981</c:v>
                </c:pt>
                <c:pt idx="151">
                  <c:v>43982</c:v>
                </c:pt>
              </c:numCache>
            </c:numRef>
          </c:cat>
          <c:val>
            <c:numRef>
              <c:f>'Graph instruction vs testin (6)'!$D$4:$D$155</c:f>
              <c:numCache>
                <c:formatCode>General</c:formatCode>
                <c:ptCount val="1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20</c:v>
                </c:pt>
                <c:pt idx="59">
                  <c:v>22</c:v>
                </c:pt>
                <c:pt idx="60">
                  <c:v>21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41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39</c:v>
                </c:pt>
                <c:pt idx="79">
                  <c:v>53</c:v>
                </c:pt>
                <c:pt idx="80">
                  <c:v>33</c:v>
                </c:pt>
                <c:pt idx="81">
                  <c:v>61</c:v>
                </c:pt>
                <c:pt idx="82">
                  <c:v>38</c:v>
                </c:pt>
                <c:pt idx="83">
                  <c:v>25</c:v>
                </c:pt>
                <c:pt idx="84">
                  <c:v>28</c:v>
                </c:pt>
                <c:pt idx="85">
                  <c:v>37</c:v>
                </c:pt>
                <c:pt idx="86">
                  <c:v>27</c:v>
                </c:pt>
                <c:pt idx="87">
                  <c:v>18</c:v>
                </c:pt>
                <c:pt idx="88">
                  <c:v>18</c:v>
                </c:pt>
                <c:pt idx="89">
                  <c:v>18</c:v>
                </c:pt>
                <c:pt idx="90">
                  <c:v>18</c:v>
                </c:pt>
                <c:pt idx="91">
                  <c:v>18</c:v>
                </c:pt>
                <c:pt idx="92">
                  <c:v>0</c:v>
                </c:pt>
                <c:pt idx="93">
                  <c:v>25</c:v>
                </c:pt>
                <c:pt idx="94">
                  <c:v>18</c:v>
                </c:pt>
                <c:pt idx="95">
                  <c:v>36</c:v>
                </c:pt>
                <c:pt idx="96">
                  <c:v>18</c:v>
                </c:pt>
                <c:pt idx="97">
                  <c:v>37</c:v>
                </c:pt>
                <c:pt idx="98">
                  <c:v>18</c:v>
                </c:pt>
                <c:pt idx="99">
                  <c:v>17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36</c:v>
                </c:pt>
                <c:pt idx="105">
                  <c:v>20</c:v>
                </c:pt>
                <c:pt idx="106">
                  <c:v>0</c:v>
                </c:pt>
                <c:pt idx="107">
                  <c:v>21</c:v>
                </c:pt>
                <c:pt idx="108">
                  <c:v>0</c:v>
                </c:pt>
                <c:pt idx="109">
                  <c:v>0</c:v>
                </c:pt>
                <c:pt idx="110">
                  <c:v>20</c:v>
                </c:pt>
                <c:pt idx="111">
                  <c:v>19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22</c:v>
                </c:pt>
                <c:pt idx="116">
                  <c:v>0</c:v>
                </c:pt>
                <c:pt idx="117">
                  <c:v>0</c:v>
                </c:pt>
                <c:pt idx="118">
                  <c:v>18</c:v>
                </c:pt>
                <c:pt idx="119">
                  <c:v>0</c:v>
                </c:pt>
                <c:pt idx="120">
                  <c:v>0</c:v>
                </c:pt>
                <c:pt idx="121">
                  <c:v>21</c:v>
                </c:pt>
                <c:pt idx="122">
                  <c:v>0</c:v>
                </c:pt>
                <c:pt idx="123">
                  <c:v>0</c:v>
                </c:pt>
                <c:pt idx="124">
                  <c:v>19</c:v>
                </c:pt>
                <c:pt idx="125">
                  <c:v>0</c:v>
                </c:pt>
                <c:pt idx="126">
                  <c:v>18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19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21</c:v>
                </c:pt>
                <c:pt idx="146">
                  <c:v>0</c:v>
                </c:pt>
                <c:pt idx="147">
                  <c:v>21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D4-4C74-963E-6B41A8483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09490600"/>
        <c:axId val="509494536"/>
      </c:lineChart>
      <c:dateAx>
        <c:axId val="50949060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494536"/>
        <c:crosses val="autoZero"/>
        <c:auto val="1"/>
        <c:lblOffset val="100"/>
        <c:baseTimeUnit val="days"/>
      </c:dateAx>
      <c:valAx>
        <c:axId val="509494536"/>
        <c:scaling>
          <c:orientation val="minMax"/>
          <c:max val="1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490600"/>
        <c:crosses val="autoZero"/>
        <c:crossBetween val="between"/>
      </c:valAx>
      <c:valAx>
        <c:axId val="50949945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 w="12700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3399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9499784"/>
        <c:crosses val="max"/>
        <c:crossBetween val="between"/>
      </c:valAx>
      <c:dateAx>
        <c:axId val="509499784"/>
        <c:scaling>
          <c:orientation val="minMax"/>
        </c:scaling>
        <c:delete val="1"/>
        <c:axPos val="b"/>
        <c:numFmt formatCode="d\-mmm" sourceLinked="1"/>
        <c:majorTickMark val="out"/>
        <c:minorTickMark val="none"/>
        <c:tickLblPos val="nextTo"/>
        <c:crossAx val="509499456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(37)'!$P$9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(37)'!$P$10:$P$24</c:f>
              <c:numCache>
                <c:formatCode>General</c:formatCode>
                <c:ptCount val="15"/>
                <c:pt idx="0">
                  <c:v>0.48743458285797953</c:v>
                </c:pt>
                <c:pt idx="1">
                  <c:v>0.50802630591737208</c:v>
                </c:pt>
                <c:pt idx="2">
                  <c:v>0.50867723752427241</c:v>
                </c:pt>
                <c:pt idx="3">
                  <c:v>0.49905964723415408</c:v>
                </c:pt>
                <c:pt idx="4">
                  <c:v>0.493345869508305</c:v>
                </c:pt>
                <c:pt idx="5">
                  <c:v>0.5307026764670385</c:v>
                </c:pt>
                <c:pt idx="6">
                  <c:v>0.55193451933879234</c:v>
                </c:pt>
                <c:pt idx="7">
                  <c:v>0.59234918420344995</c:v>
                </c:pt>
                <c:pt idx="8">
                  <c:v>0.58631592017668499</c:v>
                </c:pt>
                <c:pt idx="9">
                  <c:v>0.58952974625344945</c:v>
                </c:pt>
                <c:pt idx="10">
                  <c:v>0.63397242197112047</c:v>
                </c:pt>
                <c:pt idx="11">
                  <c:v>0.64089503770769829</c:v>
                </c:pt>
                <c:pt idx="12">
                  <c:v>0.65239953304888598</c:v>
                </c:pt>
                <c:pt idx="13">
                  <c:v>0.64122480657799463</c:v>
                </c:pt>
                <c:pt idx="14">
                  <c:v>0.62812592090743236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5-4675-B2DF-CFA41FF349AC}"/>
            </c:ext>
          </c:extLst>
        </c:ser>
        <c:ser>
          <c:idx val="1"/>
          <c:order val="1"/>
          <c:tx>
            <c:strRef>
              <c:f>'multiTimeline (37)'!$Q$9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(37)'!$Q$10:$Q$24</c:f>
              <c:numCache>
                <c:formatCode>General</c:formatCode>
                <c:ptCount val="15"/>
                <c:pt idx="0">
                  <c:v>5.9858829208110254E-2</c:v>
                </c:pt>
                <c:pt idx="1">
                  <c:v>6.8388277843430489E-2</c:v>
                </c:pt>
                <c:pt idx="2">
                  <c:v>7.1542648951334123E-2</c:v>
                </c:pt>
                <c:pt idx="3">
                  <c:v>8.5501430003764478E-2</c:v>
                </c:pt>
                <c:pt idx="4">
                  <c:v>9.751759269323243E-2</c:v>
                </c:pt>
                <c:pt idx="5">
                  <c:v>0.10130821074064961</c:v>
                </c:pt>
                <c:pt idx="6">
                  <c:v>0.11095189793417407</c:v>
                </c:pt>
                <c:pt idx="7">
                  <c:v>0.11659297922621739</c:v>
                </c:pt>
                <c:pt idx="8">
                  <c:v>0.12871032985297243</c:v>
                </c:pt>
                <c:pt idx="9">
                  <c:v>0.14137190371515251</c:v>
                </c:pt>
                <c:pt idx="10">
                  <c:v>0.15664320537951421</c:v>
                </c:pt>
                <c:pt idx="11">
                  <c:v>0.17373870830224233</c:v>
                </c:pt>
                <c:pt idx="12">
                  <c:v>0.1917206172896557</c:v>
                </c:pt>
                <c:pt idx="13">
                  <c:v>0.21003339860358647</c:v>
                </c:pt>
                <c:pt idx="14">
                  <c:v>0.22438726342919316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25-4675-B2DF-CFA41FF349AC}"/>
            </c:ext>
          </c:extLst>
        </c:ser>
        <c:ser>
          <c:idx val="2"/>
          <c:order val="2"/>
          <c:tx>
            <c:strRef>
              <c:f>'multiTimeline (37)'!$R$9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(37)'!$R$10:$R$24</c:f>
              <c:numCache>
                <c:formatCode>General</c:formatCode>
                <c:ptCount val="15"/>
                <c:pt idx="0">
                  <c:v>-3.3409839562680813E-3</c:v>
                </c:pt>
                <c:pt idx="1">
                  <c:v>-5.1837767404506558E-3</c:v>
                </c:pt>
                <c:pt idx="2">
                  <c:v>2.8665089140635803E-3</c:v>
                </c:pt>
                <c:pt idx="3">
                  <c:v>1.3017170798815142E-2</c:v>
                </c:pt>
                <c:pt idx="4">
                  <c:v>1.3109336152443961E-2</c:v>
                </c:pt>
                <c:pt idx="5">
                  <c:v>2.0444789740683433E-2</c:v>
                </c:pt>
                <c:pt idx="6">
                  <c:v>2.942061401825892E-2</c:v>
                </c:pt>
                <c:pt idx="7">
                  <c:v>3.7096881196340983E-2</c:v>
                </c:pt>
                <c:pt idx="8">
                  <c:v>6.1459766407402389E-2</c:v>
                </c:pt>
                <c:pt idx="9">
                  <c:v>6.6375923851171539E-2</c:v>
                </c:pt>
                <c:pt idx="10">
                  <c:v>8.3502806739537083E-2</c:v>
                </c:pt>
                <c:pt idx="11">
                  <c:v>8.735854892095482E-2</c:v>
                </c:pt>
                <c:pt idx="12">
                  <c:v>0.10407396535226301</c:v>
                </c:pt>
                <c:pt idx="13">
                  <c:v>0.1281674039928889</c:v>
                </c:pt>
                <c:pt idx="14">
                  <c:v>0.14729930677164585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25-4675-B2DF-CFA41FF34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8696168"/>
        <c:axId val="638696496"/>
      </c:lineChart>
      <c:catAx>
        <c:axId val="63869616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696496"/>
        <c:crosses val="autoZero"/>
        <c:auto val="1"/>
        <c:lblAlgn val="ctr"/>
        <c:lblOffset val="100"/>
        <c:noMultiLvlLbl val="0"/>
      </c:catAx>
      <c:valAx>
        <c:axId val="63869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8696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'multiTimeline (37)'!$W$9</c:f>
              <c:strCache>
                <c:ptCount val="1"/>
                <c:pt idx="0">
                  <c:v>Lockdown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(37)'!$W$10:$W$24</c:f>
              <c:numCache>
                <c:formatCode>General</c:formatCode>
                <c:ptCount val="15"/>
                <c:pt idx="0">
                  <c:v>0.43029957202212793</c:v>
                </c:pt>
                <c:pt idx="1">
                  <c:v>0.43447680000694916</c:v>
                </c:pt>
                <c:pt idx="2">
                  <c:v>0.42017708449644559</c:v>
                </c:pt>
                <c:pt idx="3">
                  <c:v>0.44493834068496474</c:v>
                </c:pt>
                <c:pt idx="4">
                  <c:v>0.43510918547720751</c:v>
                </c:pt>
                <c:pt idx="5">
                  <c:v>0.463187145838523</c:v>
                </c:pt>
                <c:pt idx="6">
                  <c:v>0.51007711861057314</c:v>
                </c:pt>
                <c:pt idx="7">
                  <c:v>0.51380102400931693</c:v>
                </c:pt>
                <c:pt idx="8">
                  <c:v>0.52629987227849784</c:v>
                </c:pt>
                <c:pt idx="9">
                  <c:v>0.55036942630188035</c:v>
                </c:pt>
                <c:pt idx="10">
                  <c:v>0.59084855227003685</c:v>
                </c:pt>
                <c:pt idx="11">
                  <c:v>0.61801998764719079</c:v>
                </c:pt>
                <c:pt idx="12">
                  <c:v>0.62777331553226356</c:v>
                </c:pt>
                <c:pt idx="13">
                  <c:v>0.63619507537363973</c:v>
                </c:pt>
                <c:pt idx="14">
                  <c:v>0.66146899192412578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E7-41D2-939C-E944BA805880}"/>
            </c:ext>
          </c:extLst>
        </c:ser>
        <c:ser>
          <c:idx val="1"/>
          <c:order val="1"/>
          <c:tx>
            <c:strRef>
              <c:f>'multiTimeline (37)'!$X$9</c:f>
              <c:strCache>
                <c:ptCount val="1"/>
                <c:pt idx="0">
                  <c:v>Quarantine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(37)'!$X$10:$X$24</c:f>
              <c:numCache>
                <c:formatCode>General</c:formatCode>
                <c:ptCount val="15"/>
                <c:pt idx="0">
                  <c:v>2.5735265262012533E-2</c:v>
                </c:pt>
                <c:pt idx="1">
                  <c:v>3.0429172489483729E-2</c:v>
                </c:pt>
                <c:pt idx="2">
                  <c:v>4.281633971498993E-2</c:v>
                </c:pt>
                <c:pt idx="3">
                  <c:v>5.1798585381087073E-2</c:v>
                </c:pt>
                <c:pt idx="4">
                  <c:v>6.5008761871685181E-2</c:v>
                </c:pt>
                <c:pt idx="5">
                  <c:v>8.594732041871106E-2</c:v>
                </c:pt>
                <c:pt idx="6">
                  <c:v>8.682268117416804E-2</c:v>
                </c:pt>
                <c:pt idx="7">
                  <c:v>9.0903686958322252E-2</c:v>
                </c:pt>
                <c:pt idx="8">
                  <c:v>9.5273376692435324E-2</c:v>
                </c:pt>
                <c:pt idx="9">
                  <c:v>0.10797872135093321</c:v>
                </c:pt>
                <c:pt idx="10">
                  <c:v>0.11094816870686809</c:v>
                </c:pt>
                <c:pt idx="11">
                  <c:v>0.13745898263440182</c:v>
                </c:pt>
                <c:pt idx="12">
                  <c:v>0.17421718934309946</c:v>
                </c:pt>
                <c:pt idx="13">
                  <c:v>0.18069747463298336</c:v>
                </c:pt>
                <c:pt idx="14">
                  <c:v>0.20081665956172021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E7-41D2-939C-E944BA805880}"/>
            </c:ext>
          </c:extLst>
        </c:ser>
        <c:ser>
          <c:idx val="2"/>
          <c:order val="2"/>
          <c:tx>
            <c:strRef>
              <c:f>'multiTimeline (37)'!$Y$9</c:f>
              <c:strCache>
                <c:ptCount val="1"/>
                <c:pt idx="0">
                  <c:v>Curfew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'multiTimeline (37)'!$Y$10:$Y$24</c:f>
              <c:numCache>
                <c:formatCode>General</c:formatCode>
                <c:ptCount val="15"/>
                <c:pt idx="0">
                  <c:v>-1.3793579549976216E-2</c:v>
                </c:pt>
                <c:pt idx="1">
                  <c:v>-1.6647031434064329E-2</c:v>
                </c:pt>
                <c:pt idx="2">
                  <c:v>-6.3245131240599051E-3</c:v>
                </c:pt>
                <c:pt idx="3">
                  <c:v>2.622178773590595E-3</c:v>
                </c:pt>
                <c:pt idx="4">
                  <c:v>-2.00866840706128E-3</c:v>
                </c:pt>
                <c:pt idx="5">
                  <c:v>1.5824163800438528E-3</c:v>
                </c:pt>
                <c:pt idx="6">
                  <c:v>3.9088359236976334E-3</c:v>
                </c:pt>
                <c:pt idx="7">
                  <c:v>1.2065113808759244E-2</c:v>
                </c:pt>
                <c:pt idx="8">
                  <c:v>2.9279254368806261E-2</c:v>
                </c:pt>
                <c:pt idx="9">
                  <c:v>4.3159781554245435E-2</c:v>
                </c:pt>
                <c:pt idx="10">
                  <c:v>3.9437750077256126E-2</c:v>
                </c:pt>
                <c:pt idx="11">
                  <c:v>4.1030294902614693E-2</c:v>
                </c:pt>
                <c:pt idx="12">
                  <c:v>8.0019290777715149E-2</c:v>
                </c:pt>
                <c:pt idx="13">
                  <c:v>0.10941112625344541</c:v>
                </c:pt>
                <c:pt idx="14">
                  <c:v>0.21818435802934749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E7-41D2-939C-E944BA805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36250304"/>
        <c:axId val="636244400"/>
      </c:lineChart>
      <c:catAx>
        <c:axId val="6362503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44400"/>
        <c:crosses val="autoZero"/>
        <c:auto val="1"/>
        <c:lblAlgn val="ctr"/>
        <c:lblOffset val="100"/>
        <c:noMultiLvlLbl val="0"/>
      </c:catAx>
      <c:valAx>
        <c:axId val="63624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36250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0.xml"/><Relationship Id="rId1" Type="http://schemas.openxmlformats.org/officeDocument/2006/relationships/chart" Target="../charts/chart139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1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2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5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6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chart" Target="../charts/chart147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9.xml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3.xml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6.xml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8.xml"/><Relationship Id="rId1" Type="http://schemas.openxmlformats.org/officeDocument/2006/relationships/chart" Target="../charts/chart157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9.xml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0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2.xml"/><Relationship Id="rId1" Type="http://schemas.openxmlformats.org/officeDocument/2006/relationships/chart" Target="../charts/chart161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3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4.xml"/></Relationships>
</file>

<file path=xl/drawings/_rels/drawing1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6.xml"/><Relationship Id="rId1" Type="http://schemas.openxmlformats.org/officeDocument/2006/relationships/chart" Target="../charts/chart16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7.xml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8.xml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0.xml"/><Relationship Id="rId1" Type="http://schemas.openxmlformats.org/officeDocument/2006/relationships/chart" Target="../charts/chart169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1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2.xml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4.xml"/><Relationship Id="rId1" Type="http://schemas.openxmlformats.org/officeDocument/2006/relationships/chart" Target="../charts/chart173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5.xml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6.xml"/></Relationships>
</file>

<file path=xl/drawings/_rels/drawing1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8.xml"/><Relationship Id="rId1" Type="http://schemas.openxmlformats.org/officeDocument/2006/relationships/chart" Target="../charts/chart177.xml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9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0.xml"/></Relationships>
</file>

<file path=xl/drawings/_rels/drawing1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2.xml"/><Relationship Id="rId1" Type="http://schemas.openxmlformats.org/officeDocument/2006/relationships/chart" Target="../charts/chart181.xml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3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4.xml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6.xml"/><Relationship Id="rId1" Type="http://schemas.openxmlformats.org/officeDocument/2006/relationships/chart" Target="../charts/chart185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7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8.xml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0.xml"/><Relationship Id="rId1" Type="http://schemas.openxmlformats.org/officeDocument/2006/relationships/chart" Target="../charts/chart189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1.xml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9.xml"/><Relationship Id="rId1" Type="http://schemas.openxmlformats.org/officeDocument/2006/relationships/chart" Target="../charts/chart98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0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1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4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5.xml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9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chart" Target="../charts/chart111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3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4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6.xml"/><Relationship Id="rId1" Type="http://schemas.openxmlformats.org/officeDocument/2006/relationships/chart" Target="../charts/chart115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chart" Target="../charts/chart117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9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0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2.xml"/><Relationship Id="rId1" Type="http://schemas.openxmlformats.org/officeDocument/2006/relationships/chart" Target="../charts/chart121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chart" Target="../charts/chart123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6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8.xml"/><Relationship Id="rId1" Type="http://schemas.openxmlformats.org/officeDocument/2006/relationships/chart" Target="../charts/chart127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9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0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2.xml"/><Relationship Id="rId1" Type="http://schemas.openxmlformats.org/officeDocument/2006/relationships/chart" Target="../charts/chart131.xml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3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4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chart" Target="../charts/chart135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7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297180</xdr:colOff>
      <xdr:row>25</xdr:row>
      <xdr:rowOff>0</xdr:rowOff>
    </xdr:from>
    <xdr:to>
      <xdr:col>17</xdr:col>
      <xdr:colOff>601980</xdr:colOff>
      <xdr:row>40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BD2712-9FA9-4FD2-B1A7-FEF03CB575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114300</xdr:colOff>
      <xdr:row>8</xdr:row>
      <xdr:rowOff>327660</xdr:rowOff>
    </xdr:from>
    <xdr:to>
      <xdr:col>31</xdr:col>
      <xdr:colOff>419100</xdr:colOff>
      <xdr:row>22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E0FE198-B391-4E1F-9021-A7494FC53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259080</xdr:colOff>
      <xdr:row>24</xdr:row>
      <xdr:rowOff>53340</xdr:rowOff>
    </xdr:from>
    <xdr:to>
      <xdr:col>18</xdr:col>
      <xdr:colOff>556260</xdr:colOff>
      <xdr:row>38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F09E94-A78D-485B-8225-1270AE6734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129540</xdr:colOff>
      <xdr:row>8</xdr:row>
      <xdr:rowOff>160020</xdr:rowOff>
    </xdr:from>
    <xdr:to>
      <xdr:col>31</xdr:col>
      <xdr:colOff>434340</xdr:colOff>
      <xdr:row>23</xdr:row>
      <xdr:rowOff>160020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CAF633-E508-4322-A416-10D9A9D30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327660</xdr:colOff>
      <xdr:row>23</xdr:row>
      <xdr:rowOff>91440</xdr:rowOff>
    </xdr:from>
    <xdr:to>
      <xdr:col>18</xdr:col>
      <xdr:colOff>22860</xdr:colOff>
      <xdr:row>38</xdr:row>
      <xdr:rowOff>91440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C9A61D1-3D9E-498E-BF79-D0D4490C33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327660</xdr:colOff>
      <xdr:row>6</xdr:row>
      <xdr:rowOff>464820</xdr:rowOff>
    </xdr:from>
    <xdr:to>
      <xdr:col>32</xdr:col>
      <xdr:colOff>22860</xdr:colOff>
      <xdr:row>21</xdr:row>
      <xdr:rowOff>99060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DE8085D-82C7-45F0-BFB6-1DCCEF49B0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136</xdr:row>
      <xdr:rowOff>38100</xdr:rowOff>
    </xdr:from>
    <xdr:to>
      <xdr:col>15</xdr:col>
      <xdr:colOff>228600</xdr:colOff>
      <xdr:row>151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FEEE27-643D-4113-BF2A-7B5DE9F86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541020</xdr:colOff>
      <xdr:row>134</xdr:row>
      <xdr:rowOff>175260</xdr:rowOff>
    </xdr:from>
    <xdr:to>
      <xdr:col>16</xdr:col>
      <xdr:colOff>236220</xdr:colOff>
      <xdr:row>149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A676E0-4AAF-40EB-ABA2-9195455ADC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502920</xdr:colOff>
      <xdr:row>23</xdr:row>
      <xdr:rowOff>114300</xdr:rowOff>
    </xdr:from>
    <xdr:to>
      <xdr:col>18</xdr:col>
      <xdr:colOff>198120</xdr:colOff>
      <xdr:row>38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F271F8-32D9-4569-A6FA-367966F62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205740</xdr:colOff>
      <xdr:row>7</xdr:row>
      <xdr:rowOff>198120</xdr:rowOff>
    </xdr:from>
    <xdr:to>
      <xdr:col>31</xdr:col>
      <xdr:colOff>510540</xdr:colOff>
      <xdr:row>21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377C98E-40DC-4EEC-9A74-60FBEC62B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132</xdr:row>
      <xdr:rowOff>137160</xdr:rowOff>
    </xdr:from>
    <xdr:to>
      <xdr:col>15</xdr:col>
      <xdr:colOff>312420</xdr:colOff>
      <xdr:row>147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FA2254-93CF-4340-8F6A-7CE210BC0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426720</xdr:colOff>
      <xdr:row>147</xdr:row>
      <xdr:rowOff>38100</xdr:rowOff>
    </xdr:from>
    <xdr:to>
      <xdr:col>15</xdr:col>
      <xdr:colOff>121920</xdr:colOff>
      <xdr:row>162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C76E6B0-A3AB-4BB3-97C3-48B9C583E0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281940</xdr:colOff>
      <xdr:row>24</xdr:row>
      <xdr:rowOff>7620</xdr:rowOff>
    </xdr:from>
    <xdr:to>
      <xdr:col>17</xdr:col>
      <xdr:colOff>586740</xdr:colOff>
      <xdr:row>39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3234EE-C87A-4A21-9E68-EC150D8C70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190500</xdr:colOff>
      <xdr:row>7</xdr:row>
      <xdr:rowOff>243840</xdr:rowOff>
    </xdr:from>
    <xdr:to>
      <xdr:col>31</xdr:col>
      <xdr:colOff>495300</xdr:colOff>
      <xdr:row>21</xdr:row>
      <xdr:rowOff>60960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3682E3C-2480-4504-A552-22ED99B938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136</xdr:row>
      <xdr:rowOff>38100</xdr:rowOff>
    </xdr:from>
    <xdr:to>
      <xdr:col>15</xdr:col>
      <xdr:colOff>228600</xdr:colOff>
      <xdr:row>151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4D6294-6036-4AFB-B6F4-455CB1D56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106680</xdr:colOff>
      <xdr:row>23</xdr:row>
      <xdr:rowOff>121920</xdr:rowOff>
    </xdr:from>
    <xdr:to>
      <xdr:col>14</xdr:col>
      <xdr:colOff>411480</xdr:colOff>
      <xdr:row>38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7DFCAB-BE70-4A1C-9101-522D130B5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388620</xdr:colOff>
      <xdr:row>7</xdr:row>
      <xdr:rowOff>91440</xdr:rowOff>
    </xdr:from>
    <xdr:to>
      <xdr:col>26</xdr:col>
      <xdr:colOff>83820</xdr:colOff>
      <xdr:row>22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188312A-F905-4623-A62E-B5743B3E6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159</xdr:row>
      <xdr:rowOff>38100</xdr:rowOff>
    </xdr:from>
    <xdr:to>
      <xdr:col>15</xdr:col>
      <xdr:colOff>228600</xdr:colOff>
      <xdr:row>174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371F1B-7DB6-44D3-89A3-20D4511F1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594360</xdr:colOff>
      <xdr:row>127</xdr:row>
      <xdr:rowOff>7620</xdr:rowOff>
    </xdr:from>
    <xdr:to>
      <xdr:col>15</xdr:col>
      <xdr:colOff>289560</xdr:colOff>
      <xdr:row>142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B8BACA-15F6-41CB-9E1C-D50E04996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137</xdr:row>
      <xdr:rowOff>38100</xdr:rowOff>
    </xdr:from>
    <xdr:to>
      <xdr:col>13</xdr:col>
      <xdr:colOff>91440</xdr:colOff>
      <xdr:row>152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9FA0EC3-624A-441D-A592-DB2414F24C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</xdr:colOff>
      <xdr:row>22</xdr:row>
      <xdr:rowOff>129540</xdr:rowOff>
    </xdr:from>
    <xdr:to>
      <xdr:col>14</xdr:col>
      <xdr:colOff>312420</xdr:colOff>
      <xdr:row>37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1FF126-FE1C-469D-83A9-E0A3D1824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365760</xdr:colOff>
      <xdr:row>6</xdr:row>
      <xdr:rowOff>137160</xdr:rowOff>
    </xdr:from>
    <xdr:to>
      <xdr:col>27</xdr:col>
      <xdr:colOff>60960</xdr:colOff>
      <xdr:row>21</xdr:row>
      <xdr:rowOff>137160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C13335-577E-471B-BC9A-B370C851F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136</xdr:row>
      <xdr:rowOff>38100</xdr:rowOff>
    </xdr:from>
    <xdr:to>
      <xdr:col>13</xdr:col>
      <xdr:colOff>91440</xdr:colOff>
      <xdr:row>151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2D47B8-D790-4643-9E3E-C3F9A3658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7620</xdr:colOff>
      <xdr:row>24</xdr:row>
      <xdr:rowOff>76200</xdr:rowOff>
    </xdr:from>
    <xdr:to>
      <xdr:col>14</xdr:col>
      <xdr:colOff>312420</xdr:colOff>
      <xdr:row>39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B011EB-9CBA-474B-90EA-E147A228B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228600</xdr:colOff>
      <xdr:row>7</xdr:row>
      <xdr:rowOff>91440</xdr:rowOff>
    </xdr:from>
    <xdr:to>
      <xdr:col>25</xdr:col>
      <xdr:colOff>533400</xdr:colOff>
      <xdr:row>22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F9A023B-6433-4B95-B7C2-4479DC249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144</xdr:row>
      <xdr:rowOff>38100</xdr:rowOff>
    </xdr:from>
    <xdr:to>
      <xdr:col>15</xdr:col>
      <xdr:colOff>228600</xdr:colOff>
      <xdr:row>159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94EE11-1C28-4C5C-8BAB-633422615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137</xdr:row>
      <xdr:rowOff>38100</xdr:rowOff>
    </xdr:from>
    <xdr:to>
      <xdr:col>13</xdr:col>
      <xdr:colOff>91440</xdr:colOff>
      <xdr:row>152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21CC6F-796A-4975-9826-13420AB83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548640</xdr:colOff>
      <xdr:row>25</xdr:row>
      <xdr:rowOff>83820</xdr:rowOff>
    </xdr:from>
    <xdr:to>
      <xdr:col>14</xdr:col>
      <xdr:colOff>243840</xdr:colOff>
      <xdr:row>40</xdr:row>
      <xdr:rowOff>83820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4B196E-F8B6-4037-B7E0-98329535A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388620</xdr:colOff>
      <xdr:row>8</xdr:row>
      <xdr:rowOff>152400</xdr:rowOff>
    </xdr:from>
    <xdr:to>
      <xdr:col>26</xdr:col>
      <xdr:colOff>83820</xdr:colOff>
      <xdr:row>23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40A37C2-238E-480C-927A-9954EFD81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145</xdr:row>
      <xdr:rowOff>38100</xdr:rowOff>
    </xdr:from>
    <xdr:to>
      <xdr:col>15</xdr:col>
      <xdr:colOff>228600</xdr:colOff>
      <xdr:row>160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44831E-82FB-4838-BC69-C843BA2B8B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135</xdr:row>
      <xdr:rowOff>38100</xdr:rowOff>
    </xdr:from>
    <xdr:to>
      <xdr:col>13</xdr:col>
      <xdr:colOff>91440</xdr:colOff>
      <xdr:row>150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FEFDA0-0F33-4A6F-87FC-9761E513A2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495300</xdr:colOff>
      <xdr:row>24</xdr:row>
      <xdr:rowOff>152400</xdr:rowOff>
    </xdr:from>
    <xdr:to>
      <xdr:col>15</xdr:col>
      <xdr:colOff>190500</xdr:colOff>
      <xdr:row>39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ECBADD-2696-4883-B7B2-F43724B5D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114300</xdr:colOff>
      <xdr:row>11</xdr:row>
      <xdr:rowOff>15240</xdr:rowOff>
    </xdr:from>
    <xdr:to>
      <xdr:col>26</xdr:col>
      <xdr:colOff>419100</xdr:colOff>
      <xdr:row>26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886916A-2DBF-461F-90B0-D13B6B59E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83820</xdr:colOff>
      <xdr:row>5</xdr:row>
      <xdr:rowOff>7620</xdr:rowOff>
    </xdr:from>
    <xdr:to>
      <xdr:col>15</xdr:col>
      <xdr:colOff>388620</xdr:colOff>
      <xdr:row>20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CAB90B-2B71-4B9E-8509-FCB5B2677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6</xdr:row>
      <xdr:rowOff>38100</xdr:rowOff>
    </xdr:from>
    <xdr:to>
      <xdr:col>17</xdr:col>
      <xdr:colOff>274320</xdr:colOff>
      <xdr:row>27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C54E35-E9AB-4C04-B746-A21779221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6</xdr:row>
      <xdr:rowOff>38100</xdr:rowOff>
    </xdr:from>
    <xdr:to>
      <xdr:col>13</xdr:col>
      <xdr:colOff>91440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072489-5C28-4AEC-B278-4E3CEE5CB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441960</xdr:colOff>
      <xdr:row>24</xdr:row>
      <xdr:rowOff>106680</xdr:rowOff>
    </xdr:from>
    <xdr:to>
      <xdr:col>15</xdr:col>
      <xdr:colOff>137160</xdr:colOff>
      <xdr:row>39</xdr:row>
      <xdr:rowOff>106680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E201B0-E163-4564-A979-CC249F798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99060</xdr:colOff>
      <xdr:row>8</xdr:row>
      <xdr:rowOff>22860</xdr:rowOff>
    </xdr:from>
    <xdr:to>
      <xdr:col>27</xdr:col>
      <xdr:colOff>403860</xdr:colOff>
      <xdr:row>23</xdr:row>
      <xdr:rowOff>22860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5CF77B7-95E6-4329-9025-EAC70636D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259080</xdr:colOff>
      <xdr:row>135</xdr:row>
      <xdr:rowOff>38100</xdr:rowOff>
    </xdr:from>
    <xdr:to>
      <xdr:col>12</xdr:col>
      <xdr:colOff>563880</xdr:colOff>
      <xdr:row>150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F0EABF-0B09-45A3-BDE4-7C681835F2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396240</xdr:colOff>
      <xdr:row>141</xdr:row>
      <xdr:rowOff>38100</xdr:rowOff>
    </xdr:from>
    <xdr:to>
      <xdr:col>15</xdr:col>
      <xdr:colOff>91440</xdr:colOff>
      <xdr:row>156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F4FD6D-D9CB-4456-BC86-6C090E508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373380</xdr:colOff>
      <xdr:row>26</xdr:row>
      <xdr:rowOff>53340</xdr:rowOff>
    </xdr:from>
    <xdr:to>
      <xdr:col>15</xdr:col>
      <xdr:colOff>68580</xdr:colOff>
      <xdr:row>41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6B3D8E-C6B1-4616-B64B-C83B7E121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83820</xdr:colOff>
      <xdr:row>8</xdr:row>
      <xdr:rowOff>144780</xdr:rowOff>
    </xdr:from>
    <xdr:to>
      <xdr:col>26</xdr:col>
      <xdr:colOff>388620</xdr:colOff>
      <xdr:row>23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929090-8C3A-4AF1-B882-15E11FD81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138</xdr:row>
      <xdr:rowOff>38100</xdr:rowOff>
    </xdr:from>
    <xdr:to>
      <xdr:col>15</xdr:col>
      <xdr:colOff>228600</xdr:colOff>
      <xdr:row>153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0B3E43-EDCC-4D60-9AFE-8A87C7FB11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138</xdr:row>
      <xdr:rowOff>38100</xdr:rowOff>
    </xdr:from>
    <xdr:to>
      <xdr:col>15</xdr:col>
      <xdr:colOff>228600</xdr:colOff>
      <xdr:row>153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38CD53D-3479-4B52-8B00-556CC73A2F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556260</xdr:colOff>
      <xdr:row>25</xdr:row>
      <xdr:rowOff>76200</xdr:rowOff>
    </xdr:from>
    <xdr:to>
      <xdr:col>18</xdr:col>
      <xdr:colOff>251460</xdr:colOff>
      <xdr:row>40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C7487C2-23AF-48E1-9002-2D12D5BB7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236220</xdr:colOff>
      <xdr:row>9</xdr:row>
      <xdr:rowOff>83820</xdr:rowOff>
    </xdr:from>
    <xdr:to>
      <xdr:col>30</xdr:col>
      <xdr:colOff>541020</xdr:colOff>
      <xdr:row>24</xdr:row>
      <xdr:rowOff>83820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4E0B27-02FD-401D-BAFB-777DF7217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136</xdr:row>
      <xdr:rowOff>38100</xdr:rowOff>
    </xdr:from>
    <xdr:to>
      <xdr:col>13</xdr:col>
      <xdr:colOff>91440</xdr:colOff>
      <xdr:row>151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F9406F-B9C2-4510-BF98-73FA1AF4C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198120</xdr:colOff>
      <xdr:row>23</xdr:row>
      <xdr:rowOff>106680</xdr:rowOff>
    </xdr:from>
    <xdr:to>
      <xdr:col>18</xdr:col>
      <xdr:colOff>502920</xdr:colOff>
      <xdr:row>38</xdr:row>
      <xdr:rowOff>106680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26EA36-EFED-4B15-9201-92B591CB5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312420</xdr:colOff>
      <xdr:row>8</xdr:row>
      <xdr:rowOff>0</xdr:rowOff>
    </xdr:from>
    <xdr:to>
      <xdr:col>32</xdr:col>
      <xdr:colOff>7620</xdr:colOff>
      <xdr:row>23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D7C26B-01B3-4022-BC63-DE1EA7E16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135</xdr:row>
      <xdr:rowOff>38100</xdr:rowOff>
    </xdr:from>
    <xdr:to>
      <xdr:col>15</xdr:col>
      <xdr:colOff>228600</xdr:colOff>
      <xdr:row>150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E0730B-43B8-445A-8836-C3008ECFD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259080</xdr:colOff>
      <xdr:row>22</xdr:row>
      <xdr:rowOff>83820</xdr:rowOff>
    </xdr:from>
    <xdr:to>
      <xdr:col>16</xdr:col>
      <xdr:colOff>563880</xdr:colOff>
      <xdr:row>37</xdr:row>
      <xdr:rowOff>83820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BEA8851-2DD5-4D09-8B6F-D926AF823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175260</xdr:colOff>
      <xdr:row>6</xdr:row>
      <xdr:rowOff>53340</xdr:rowOff>
    </xdr:from>
    <xdr:to>
      <xdr:col>28</xdr:col>
      <xdr:colOff>480060</xdr:colOff>
      <xdr:row>21</xdr:row>
      <xdr:rowOff>53340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BA81F66-1AC3-44F2-A53D-19E6577723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136</xdr:row>
      <xdr:rowOff>38100</xdr:rowOff>
    </xdr:from>
    <xdr:to>
      <xdr:col>13</xdr:col>
      <xdr:colOff>91440</xdr:colOff>
      <xdr:row>151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FD0C3C-8095-4403-8852-AAE36524B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134</xdr:row>
      <xdr:rowOff>38100</xdr:rowOff>
    </xdr:from>
    <xdr:to>
      <xdr:col>15</xdr:col>
      <xdr:colOff>228600</xdr:colOff>
      <xdr:row>149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7A007A-03F9-4192-932D-921777A88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274320</xdr:colOff>
      <xdr:row>24</xdr:row>
      <xdr:rowOff>7620</xdr:rowOff>
    </xdr:from>
    <xdr:to>
      <xdr:col>15</xdr:col>
      <xdr:colOff>579120</xdr:colOff>
      <xdr:row>39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DA4140-5DC1-498C-B906-F168102CC5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114300</xdr:colOff>
      <xdr:row>7</xdr:row>
      <xdr:rowOff>76200</xdr:rowOff>
    </xdr:from>
    <xdr:to>
      <xdr:col>28</xdr:col>
      <xdr:colOff>419100</xdr:colOff>
      <xdr:row>22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13050F3-F55C-435B-9E30-D44B93AD4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135</xdr:row>
      <xdr:rowOff>38100</xdr:rowOff>
    </xdr:from>
    <xdr:to>
      <xdr:col>13</xdr:col>
      <xdr:colOff>91440</xdr:colOff>
      <xdr:row>150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F27439-C727-4A3B-A038-1C64C9788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136</xdr:row>
      <xdr:rowOff>38100</xdr:rowOff>
    </xdr:from>
    <xdr:to>
      <xdr:col>15</xdr:col>
      <xdr:colOff>228600</xdr:colOff>
      <xdr:row>151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758E930-76A8-4A33-BDCC-8341793E8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274320</xdr:colOff>
      <xdr:row>24</xdr:row>
      <xdr:rowOff>114300</xdr:rowOff>
    </xdr:from>
    <xdr:to>
      <xdr:col>15</xdr:col>
      <xdr:colOff>579120</xdr:colOff>
      <xdr:row>39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B8E2669-6506-4F28-B07A-F2CA931E7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236220</xdr:colOff>
      <xdr:row>8</xdr:row>
      <xdr:rowOff>175260</xdr:rowOff>
    </xdr:from>
    <xdr:to>
      <xdr:col>28</xdr:col>
      <xdr:colOff>541020</xdr:colOff>
      <xdr:row>23</xdr:row>
      <xdr:rowOff>175260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B199F7-730D-4E73-B6D0-9026F7C18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159</xdr:row>
      <xdr:rowOff>38100</xdr:rowOff>
    </xdr:from>
    <xdr:to>
      <xdr:col>13</xdr:col>
      <xdr:colOff>83820</xdr:colOff>
      <xdr:row>174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F9E128-A23B-4BA9-8657-45A13D89B4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134</xdr:row>
      <xdr:rowOff>38100</xdr:rowOff>
    </xdr:from>
    <xdr:to>
      <xdr:col>15</xdr:col>
      <xdr:colOff>228600</xdr:colOff>
      <xdr:row>149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C03FDE-AA27-46AB-9BC2-AAE4B416D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182880</xdr:colOff>
      <xdr:row>3</xdr:row>
      <xdr:rowOff>114300</xdr:rowOff>
    </xdr:from>
    <xdr:to>
      <xdr:col>15</xdr:col>
      <xdr:colOff>487680</xdr:colOff>
      <xdr:row>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79DFB3-1EF7-46D2-8CDE-F20B62135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</xdr:colOff>
      <xdr:row>4</xdr:row>
      <xdr:rowOff>7620</xdr:rowOff>
    </xdr:from>
    <xdr:to>
      <xdr:col>15</xdr:col>
      <xdr:colOff>312420</xdr:colOff>
      <xdr:row>19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A4B6F5-AD0B-4686-9FF6-D62258D9C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556260</xdr:colOff>
      <xdr:row>23</xdr:row>
      <xdr:rowOff>91440</xdr:rowOff>
    </xdr:from>
    <xdr:to>
      <xdr:col>18</xdr:col>
      <xdr:colOff>251460</xdr:colOff>
      <xdr:row>38</xdr:row>
      <xdr:rowOff>91440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314393-CD8D-462B-BAF4-9BD8BEDD9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91440</xdr:colOff>
      <xdr:row>8</xdr:row>
      <xdr:rowOff>38100</xdr:rowOff>
    </xdr:from>
    <xdr:to>
      <xdr:col>31</xdr:col>
      <xdr:colOff>396240</xdr:colOff>
      <xdr:row>23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BC5C33-427A-4627-AE1B-1C82F2686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571500</xdr:colOff>
      <xdr:row>7</xdr:row>
      <xdr:rowOff>53340</xdr:rowOff>
    </xdr:from>
    <xdr:to>
      <xdr:col>16</xdr:col>
      <xdr:colOff>266700</xdr:colOff>
      <xdr:row>22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F65983-562E-4D77-9CCA-B84BC9896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99060</xdr:colOff>
      <xdr:row>22</xdr:row>
      <xdr:rowOff>114300</xdr:rowOff>
    </xdr:from>
    <xdr:to>
      <xdr:col>17</xdr:col>
      <xdr:colOff>403860</xdr:colOff>
      <xdr:row>37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C615EE-04F9-4DFE-AB55-1CD80BFEE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137160</xdr:colOff>
      <xdr:row>7</xdr:row>
      <xdr:rowOff>15240</xdr:rowOff>
    </xdr:from>
    <xdr:to>
      <xdr:col>31</xdr:col>
      <xdr:colOff>441960</xdr:colOff>
      <xdr:row>22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272860-7501-410E-8BB0-4126A69D92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358140</xdr:colOff>
      <xdr:row>100</xdr:row>
      <xdr:rowOff>137160</xdr:rowOff>
    </xdr:from>
    <xdr:to>
      <xdr:col>16</xdr:col>
      <xdr:colOff>53340</xdr:colOff>
      <xdr:row>115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509004-0D65-411C-8A3C-0156E48DE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586740</xdr:colOff>
      <xdr:row>3</xdr:row>
      <xdr:rowOff>30480</xdr:rowOff>
    </xdr:from>
    <xdr:to>
      <xdr:col>16</xdr:col>
      <xdr:colOff>281940</xdr:colOff>
      <xdr:row>18</xdr:row>
      <xdr:rowOff>30480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31DC7A-07A9-4409-8E6C-3A6CA2AE9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73</xdr:row>
      <xdr:rowOff>38100</xdr:rowOff>
    </xdr:from>
    <xdr:to>
      <xdr:col>15</xdr:col>
      <xdr:colOff>381000</xdr:colOff>
      <xdr:row>88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A95962-E927-49A0-B27F-6C80BF5091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513677</xdr:colOff>
      <xdr:row>79</xdr:row>
      <xdr:rowOff>106681</xdr:rowOff>
    </xdr:from>
    <xdr:to>
      <xdr:col>16</xdr:col>
      <xdr:colOff>208877</xdr:colOff>
      <xdr:row>94</xdr:row>
      <xdr:rowOff>106681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60F5824-EB27-40BA-8540-08346F31E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25</xdr:row>
      <xdr:rowOff>7620</xdr:rowOff>
    </xdr:from>
    <xdr:to>
      <xdr:col>19</xdr:col>
      <xdr:colOff>304800</xdr:colOff>
      <xdr:row>40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230187-138F-4655-9BBF-88FC191546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297180</xdr:colOff>
      <xdr:row>8</xdr:row>
      <xdr:rowOff>106680</xdr:rowOff>
    </xdr:from>
    <xdr:to>
      <xdr:col>32</xdr:col>
      <xdr:colOff>601980</xdr:colOff>
      <xdr:row>23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656FD3-9411-45B8-B3B3-7EBD6B6A67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510540</xdr:colOff>
      <xdr:row>5</xdr:row>
      <xdr:rowOff>152400</xdr:rowOff>
    </xdr:from>
    <xdr:to>
      <xdr:col>16</xdr:col>
      <xdr:colOff>205740</xdr:colOff>
      <xdr:row>20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31D2AEF-0F31-4CB2-ABDF-8D3062A4D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457200</xdr:colOff>
      <xdr:row>4</xdr:row>
      <xdr:rowOff>76200</xdr:rowOff>
    </xdr:from>
    <xdr:to>
      <xdr:col>15</xdr:col>
      <xdr:colOff>152400</xdr:colOff>
      <xdr:row>19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76F881-F32F-4883-A31A-CEC5D521A4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121920</xdr:colOff>
      <xdr:row>25</xdr:row>
      <xdr:rowOff>114300</xdr:rowOff>
    </xdr:from>
    <xdr:to>
      <xdr:col>17</xdr:col>
      <xdr:colOff>426720</xdr:colOff>
      <xdr:row>40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A06CCA-7CDC-4E88-9ADF-A8F3664F6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198120</xdr:colOff>
      <xdr:row>9</xdr:row>
      <xdr:rowOff>137160</xdr:rowOff>
    </xdr:from>
    <xdr:to>
      <xdr:col>30</xdr:col>
      <xdr:colOff>502920</xdr:colOff>
      <xdr:row>24</xdr:row>
      <xdr:rowOff>137160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F0C9028-7627-48C3-B44C-BD9673864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6</xdr:row>
      <xdr:rowOff>38100</xdr:rowOff>
    </xdr:from>
    <xdr:to>
      <xdr:col>15</xdr:col>
      <xdr:colOff>228600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6B5491-9989-49BF-AA0F-BF9122663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106680</xdr:colOff>
      <xdr:row>9</xdr:row>
      <xdr:rowOff>76200</xdr:rowOff>
    </xdr:from>
    <xdr:to>
      <xdr:col>15</xdr:col>
      <xdr:colOff>411480</xdr:colOff>
      <xdr:row>24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E387CD-447D-4825-BE01-C21CBDE561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472440</xdr:colOff>
      <xdr:row>23</xdr:row>
      <xdr:rowOff>144780</xdr:rowOff>
    </xdr:from>
    <xdr:to>
      <xdr:col>18</xdr:col>
      <xdr:colOff>167640</xdr:colOff>
      <xdr:row>38</xdr:row>
      <xdr:rowOff>144780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1336DB-68DF-471C-A8EE-C3BD12832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213360</xdr:colOff>
      <xdr:row>7</xdr:row>
      <xdr:rowOff>99060</xdr:rowOff>
    </xdr:from>
    <xdr:to>
      <xdr:col>31</xdr:col>
      <xdr:colOff>518160</xdr:colOff>
      <xdr:row>22</xdr:row>
      <xdr:rowOff>99060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070A1C-3DDE-44B5-8CCD-A081D62D1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220980</xdr:colOff>
      <xdr:row>6</xdr:row>
      <xdr:rowOff>38100</xdr:rowOff>
    </xdr:from>
    <xdr:to>
      <xdr:col>14</xdr:col>
      <xdr:colOff>525780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7B893F-70B7-476B-8857-E566D639E7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</xdr:colOff>
      <xdr:row>1</xdr:row>
      <xdr:rowOff>160020</xdr:rowOff>
    </xdr:from>
    <xdr:to>
      <xdr:col>17</xdr:col>
      <xdr:colOff>312420</xdr:colOff>
      <xdr:row>16</xdr:row>
      <xdr:rowOff>160020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A647C11-4CBE-4A92-88B8-C919BAB09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434340</xdr:colOff>
      <xdr:row>24</xdr:row>
      <xdr:rowOff>76200</xdr:rowOff>
    </xdr:from>
    <xdr:to>
      <xdr:col>18</xdr:col>
      <xdr:colOff>129540</xdr:colOff>
      <xdr:row>39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DD9E9A-F490-436B-A59E-0301D8BA0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144780</xdr:colOff>
      <xdr:row>7</xdr:row>
      <xdr:rowOff>160020</xdr:rowOff>
    </xdr:from>
    <xdr:to>
      <xdr:col>31</xdr:col>
      <xdr:colOff>449580</xdr:colOff>
      <xdr:row>22</xdr:row>
      <xdr:rowOff>160020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1ADD681-FF8D-4CEE-B2B6-010F543B75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243840</xdr:colOff>
      <xdr:row>139</xdr:row>
      <xdr:rowOff>38100</xdr:rowOff>
    </xdr:from>
    <xdr:to>
      <xdr:col>14</xdr:col>
      <xdr:colOff>548640</xdr:colOff>
      <xdr:row>154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10C029-171D-48D2-9486-255902780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22860</xdr:colOff>
      <xdr:row>137</xdr:row>
      <xdr:rowOff>121920</xdr:rowOff>
    </xdr:from>
    <xdr:to>
      <xdr:col>15</xdr:col>
      <xdr:colOff>327660</xdr:colOff>
      <xdr:row>152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E59CE35-EB12-455A-B16B-14EF074FE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457200</xdr:colOff>
      <xdr:row>24</xdr:row>
      <xdr:rowOff>175260</xdr:rowOff>
    </xdr:from>
    <xdr:to>
      <xdr:col>18</xdr:col>
      <xdr:colOff>152400</xdr:colOff>
      <xdr:row>39</xdr:row>
      <xdr:rowOff>175260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F98133-406F-41EE-B0EF-E3EDD7764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152400</xdr:colOff>
      <xdr:row>7</xdr:row>
      <xdr:rowOff>144780</xdr:rowOff>
    </xdr:from>
    <xdr:to>
      <xdr:col>31</xdr:col>
      <xdr:colOff>457200</xdr:colOff>
      <xdr:row>22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0C35364-4849-4C8E-801A-F9271C654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281940</xdr:colOff>
      <xdr:row>5</xdr:row>
      <xdr:rowOff>38100</xdr:rowOff>
    </xdr:from>
    <xdr:to>
      <xdr:col>15</xdr:col>
      <xdr:colOff>586740</xdr:colOff>
      <xdr:row>20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29E94C-90E7-4CC4-AFEF-9890F9240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6</xdr:row>
      <xdr:rowOff>38100</xdr:rowOff>
    </xdr:from>
    <xdr:to>
      <xdr:col>15</xdr:col>
      <xdr:colOff>228600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EAFCDB-AA1E-4EE7-B4E0-F84F24F5E2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358140</xdr:colOff>
      <xdr:row>24</xdr:row>
      <xdr:rowOff>68580</xdr:rowOff>
    </xdr:from>
    <xdr:to>
      <xdr:col>18</xdr:col>
      <xdr:colOff>53340</xdr:colOff>
      <xdr:row>39</xdr:row>
      <xdr:rowOff>68580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AD6863-BFC1-4AE2-B00F-C203EE181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144780</xdr:colOff>
      <xdr:row>8</xdr:row>
      <xdr:rowOff>45720</xdr:rowOff>
    </xdr:from>
    <xdr:to>
      <xdr:col>31</xdr:col>
      <xdr:colOff>449580</xdr:colOff>
      <xdr:row>23</xdr:row>
      <xdr:rowOff>45720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29BCB2-7D1A-49C8-ADA3-215733166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548640</xdr:colOff>
      <xdr:row>4</xdr:row>
      <xdr:rowOff>83820</xdr:rowOff>
    </xdr:from>
    <xdr:to>
      <xdr:col>15</xdr:col>
      <xdr:colOff>243840</xdr:colOff>
      <xdr:row>19</xdr:row>
      <xdr:rowOff>83820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F023BF2-BE65-45C0-83A7-FDE3CBBE7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6</xdr:row>
      <xdr:rowOff>38100</xdr:rowOff>
    </xdr:from>
    <xdr:to>
      <xdr:col>15</xdr:col>
      <xdr:colOff>228600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F9B508-9A79-4A43-806D-DEFD6CEA7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548640</xdr:colOff>
      <xdr:row>23</xdr:row>
      <xdr:rowOff>106680</xdr:rowOff>
    </xdr:from>
    <xdr:to>
      <xdr:col>17</xdr:col>
      <xdr:colOff>243840</xdr:colOff>
      <xdr:row>38</xdr:row>
      <xdr:rowOff>106680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1E67BA-2A65-480E-A294-3422E9832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144780</xdr:colOff>
      <xdr:row>7</xdr:row>
      <xdr:rowOff>22860</xdr:rowOff>
    </xdr:from>
    <xdr:to>
      <xdr:col>29</xdr:col>
      <xdr:colOff>449580</xdr:colOff>
      <xdr:row>22</xdr:row>
      <xdr:rowOff>22860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D8AD8B-9001-4540-882C-78570063A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22</xdr:row>
      <xdr:rowOff>99060</xdr:rowOff>
    </xdr:from>
    <xdr:to>
      <xdr:col>17</xdr:col>
      <xdr:colOff>571500</xdr:colOff>
      <xdr:row>37</xdr:row>
      <xdr:rowOff>99060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530428-842E-4395-A625-FE99CA83B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220980</xdr:colOff>
      <xdr:row>6</xdr:row>
      <xdr:rowOff>121920</xdr:rowOff>
    </xdr:from>
    <xdr:to>
      <xdr:col>31</xdr:col>
      <xdr:colOff>525780</xdr:colOff>
      <xdr:row>19</xdr:row>
      <xdr:rowOff>121920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3AC159-F68D-40CD-9AFB-CC1FB6D961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251460</xdr:colOff>
      <xdr:row>27</xdr:row>
      <xdr:rowOff>91440</xdr:rowOff>
    </xdr:from>
    <xdr:to>
      <xdr:col>16</xdr:col>
      <xdr:colOff>556260</xdr:colOff>
      <xdr:row>42</xdr:row>
      <xdr:rowOff>91440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07E74F4-6CF9-4E38-A18A-65BC7D6D3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228600</xdr:colOff>
      <xdr:row>9</xdr:row>
      <xdr:rowOff>167640</xdr:rowOff>
    </xdr:from>
    <xdr:to>
      <xdr:col>29</xdr:col>
      <xdr:colOff>533400</xdr:colOff>
      <xdr:row>24</xdr:row>
      <xdr:rowOff>167640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3481195-5C52-497D-9125-9EC5B2010D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22</xdr:row>
      <xdr:rowOff>167640</xdr:rowOff>
    </xdr:from>
    <xdr:to>
      <xdr:col>16</xdr:col>
      <xdr:colOff>342900</xdr:colOff>
      <xdr:row>37</xdr:row>
      <xdr:rowOff>167640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82502B-EB9B-4C88-A0A4-976E78755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45720</xdr:colOff>
      <xdr:row>10</xdr:row>
      <xdr:rowOff>45720</xdr:rowOff>
    </xdr:from>
    <xdr:to>
      <xdr:col>29</xdr:col>
      <xdr:colOff>350520</xdr:colOff>
      <xdr:row>25</xdr:row>
      <xdr:rowOff>45720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146F021-0452-4A8D-AEAC-B08C13AE3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137</xdr:row>
      <xdr:rowOff>38100</xdr:rowOff>
    </xdr:from>
    <xdr:to>
      <xdr:col>15</xdr:col>
      <xdr:colOff>228600</xdr:colOff>
      <xdr:row>152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50B848-1447-443E-B719-DAC3469DF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571500</xdr:colOff>
      <xdr:row>133</xdr:row>
      <xdr:rowOff>129540</xdr:rowOff>
    </xdr:from>
    <xdr:to>
      <xdr:col>15</xdr:col>
      <xdr:colOff>266700</xdr:colOff>
      <xdr:row>148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2A6B88-67D5-48D9-9295-DE9F87A70C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170090</xdr:colOff>
      <xdr:row>25</xdr:row>
      <xdr:rowOff>77561</xdr:rowOff>
    </xdr:from>
    <xdr:to>
      <xdr:col>16</xdr:col>
      <xdr:colOff>455840</xdr:colOff>
      <xdr:row>40</xdr:row>
      <xdr:rowOff>65315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0C3325-2752-49BB-BA65-80855ACE4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136073</xdr:colOff>
      <xdr:row>9</xdr:row>
      <xdr:rowOff>9525</xdr:rowOff>
    </xdr:from>
    <xdr:to>
      <xdr:col>29</xdr:col>
      <xdr:colOff>421823</xdr:colOff>
      <xdr:row>23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F7C6BDD-EBCA-46A1-B227-C32FCE1F9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463827</xdr:colOff>
      <xdr:row>25</xdr:row>
      <xdr:rowOff>123411</xdr:rowOff>
    </xdr:from>
    <xdr:to>
      <xdr:col>17</xdr:col>
      <xdr:colOff>132522</xdr:colOff>
      <xdr:row>40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4C9FB3-125E-4389-96A5-CD3A2115B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132522</xdr:colOff>
      <xdr:row>9</xdr:row>
      <xdr:rowOff>148258</xdr:rowOff>
    </xdr:from>
    <xdr:to>
      <xdr:col>30</xdr:col>
      <xdr:colOff>414131</xdr:colOff>
      <xdr:row>24</xdr:row>
      <xdr:rowOff>158198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459BCD-B893-438E-A3E4-F793E88D8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129540</xdr:colOff>
      <xdr:row>25</xdr:row>
      <xdr:rowOff>106680</xdr:rowOff>
    </xdr:from>
    <xdr:to>
      <xdr:col>17</xdr:col>
      <xdr:colOff>434340</xdr:colOff>
      <xdr:row>40</xdr:row>
      <xdr:rowOff>106680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A1936F5-9C1E-4480-88CF-16BFBFFF6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274320</xdr:colOff>
      <xdr:row>9</xdr:row>
      <xdr:rowOff>83820</xdr:rowOff>
    </xdr:from>
    <xdr:to>
      <xdr:col>30</xdr:col>
      <xdr:colOff>579120</xdr:colOff>
      <xdr:row>24</xdr:row>
      <xdr:rowOff>83820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5B8D399-5EAD-4EEA-B415-7D3083A2F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373380</xdr:colOff>
      <xdr:row>23</xdr:row>
      <xdr:rowOff>137160</xdr:rowOff>
    </xdr:from>
    <xdr:to>
      <xdr:col>17</xdr:col>
      <xdr:colOff>68580</xdr:colOff>
      <xdr:row>38</xdr:row>
      <xdr:rowOff>137160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1F9200-452D-46C8-901D-577F50EF7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137160</xdr:colOff>
      <xdr:row>8</xdr:row>
      <xdr:rowOff>114300</xdr:rowOff>
    </xdr:from>
    <xdr:to>
      <xdr:col>30</xdr:col>
      <xdr:colOff>441960</xdr:colOff>
      <xdr:row>23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C8B1606-EEA3-41FE-8F90-9B9F54806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6</xdr:row>
      <xdr:rowOff>38100</xdr:rowOff>
    </xdr:from>
    <xdr:to>
      <xdr:col>13</xdr:col>
      <xdr:colOff>91440</xdr:colOff>
      <xdr:row>21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8A8ED2-A78A-4265-8E47-F67A4C590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135</xdr:row>
      <xdr:rowOff>38100</xdr:rowOff>
    </xdr:from>
    <xdr:to>
      <xdr:col>15</xdr:col>
      <xdr:colOff>228600</xdr:colOff>
      <xdr:row>150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9595EB-9D68-4927-A821-0EF8D7696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388620</xdr:colOff>
      <xdr:row>3</xdr:row>
      <xdr:rowOff>99060</xdr:rowOff>
    </xdr:from>
    <xdr:to>
      <xdr:col>17</xdr:col>
      <xdr:colOff>83820</xdr:colOff>
      <xdr:row>18</xdr:row>
      <xdr:rowOff>99060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46690C-2437-435A-861C-254BA7C25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144780</xdr:colOff>
      <xdr:row>24</xdr:row>
      <xdr:rowOff>0</xdr:rowOff>
    </xdr:from>
    <xdr:to>
      <xdr:col>17</xdr:col>
      <xdr:colOff>449580</xdr:colOff>
      <xdr:row>39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6F9D189-F865-427D-BA05-030F05D21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228600</xdr:colOff>
      <xdr:row>7</xdr:row>
      <xdr:rowOff>38100</xdr:rowOff>
    </xdr:from>
    <xdr:to>
      <xdr:col>31</xdr:col>
      <xdr:colOff>533400</xdr:colOff>
      <xdr:row>22</xdr:row>
      <xdr:rowOff>38100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624CE82-96C7-4CFC-83F0-98839E4B8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139</xdr:row>
      <xdr:rowOff>38100</xdr:rowOff>
    </xdr:from>
    <xdr:to>
      <xdr:col>13</xdr:col>
      <xdr:colOff>91440</xdr:colOff>
      <xdr:row>154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0540C2-90A1-488B-9EAC-42DBC1671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136</xdr:row>
      <xdr:rowOff>38100</xdr:rowOff>
    </xdr:from>
    <xdr:to>
      <xdr:col>15</xdr:col>
      <xdr:colOff>228600</xdr:colOff>
      <xdr:row>151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FC4431-B50F-4E7D-89B3-25C2E70776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23</xdr:row>
      <xdr:rowOff>167640</xdr:rowOff>
    </xdr:from>
    <xdr:to>
      <xdr:col>17</xdr:col>
      <xdr:colOff>533400</xdr:colOff>
      <xdr:row>38</xdr:row>
      <xdr:rowOff>167640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CE3D75-4286-41B6-8FD0-424FFE561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243840</xdr:colOff>
      <xdr:row>6</xdr:row>
      <xdr:rowOff>175260</xdr:rowOff>
    </xdr:from>
    <xdr:to>
      <xdr:col>32</xdr:col>
      <xdr:colOff>548640</xdr:colOff>
      <xdr:row>21</xdr:row>
      <xdr:rowOff>175260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FD7F20D-56C4-4CA1-B1CC-579FE0AD4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138</xdr:row>
      <xdr:rowOff>38100</xdr:rowOff>
    </xdr:from>
    <xdr:to>
      <xdr:col>15</xdr:col>
      <xdr:colOff>228600</xdr:colOff>
      <xdr:row>153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661B07-E20F-43CA-8E6B-FF1E8CA14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140</xdr:row>
      <xdr:rowOff>38100</xdr:rowOff>
    </xdr:from>
    <xdr:to>
      <xdr:col>13</xdr:col>
      <xdr:colOff>91440</xdr:colOff>
      <xdr:row>155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FCA375E-E32B-44B7-B619-E84FE3A4C4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548640</xdr:colOff>
      <xdr:row>24</xdr:row>
      <xdr:rowOff>0</xdr:rowOff>
    </xdr:from>
    <xdr:to>
      <xdr:col>20</xdr:col>
      <xdr:colOff>243840</xdr:colOff>
      <xdr:row>39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D218F3B-BC0F-455B-A0B4-94F0E1E43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556260</xdr:colOff>
      <xdr:row>7</xdr:row>
      <xdr:rowOff>53340</xdr:rowOff>
    </xdr:from>
    <xdr:to>
      <xdr:col>33</xdr:col>
      <xdr:colOff>251460</xdr:colOff>
      <xdr:row>22</xdr:row>
      <xdr:rowOff>53340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8A1B20-982C-44C7-B877-CC97D62F7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136</xdr:row>
      <xdr:rowOff>38100</xdr:rowOff>
    </xdr:from>
    <xdr:to>
      <xdr:col>13</xdr:col>
      <xdr:colOff>91440</xdr:colOff>
      <xdr:row>151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FED204-632C-42EC-92BD-5BB301133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140</xdr:row>
      <xdr:rowOff>38100</xdr:rowOff>
    </xdr:from>
    <xdr:to>
      <xdr:col>15</xdr:col>
      <xdr:colOff>228600</xdr:colOff>
      <xdr:row>155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44901A-EC40-4CD5-B881-D81C0F4BA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23</xdr:row>
      <xdr:rowOff>106680</xdr:rowOff>
    </xdr:from>
    <xdr:to>
      <xdr:col>16</xdr:col>
      <xdr:colOff>457200</xdr:colOff>
      <xdr:row>38</xdr:row>
      <xdr:rowOff>106680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76C370E-27BA-4BCD-B1DB-9640CC367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563880</xdr:colOff>
      <xdr:row>5</xdr:row>
      <xdr:rowOff>129540</xdr:rowOff>
    </xdr:from>
    <xdr:to>
      <xdr:col>31</xdr:col>
      <xdr:colOff>259080</xdr:colOff>
      <xdr:row>20</xdr:row>
      <xdr:rowOff>129540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40405C-B74F-4D19-866B-2D657102C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335280</xdr:colOff>
      <xdr:row>6</xdr:row>
      <xdr:rowOff>53340</xdr:rowOff>
    </xdr:from>
    <xdr:to>
      <xdr:col>15</xdr:col>
      <xdr:colOff>30480</xdr:colOff>
      <xdr:row>21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8320CB-CDAD-41D1-90C0-A01B117315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139</xdr:row>
      <xdr:rowOff>38100</xdr:rowOff>
    </xdr:from>
    <xdr:to>
      <xdr:col>16</xdr:col>
      <xdr:colOff>129540</xdr:colOff>
      <xdr:row>157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F712D41-1B01-4FCC-8700-F0AA03FC8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563880</xdr:colOff>
      <xdr:row>137</xdr:row>
      <xdr:rowOff>45720</xdr:rowOff>
    </xdr:from>
    <xdr:to>
      <xdr:col>14</xdr:col>
      <xdr:colOff>259080</xdr:colOff>
      <xdr:row>152</xdr:row>
      <xdr:rowOff>45720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9B38817-77D9-41DA-A659-4DF2FE40E6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350520</xdr:colOff>
      <xdr:row>22</xdr:row>
      <xdr:rowOff>22860</xdr:rowOff>
    </xdr:from>
    <xdr:to>
      <xdr:col>18</xdr:col>
      <xdr:colOff>45720</xdr:colOff>
      <xdr:row>37</xdr:row>
      <xdr:rowOff>22860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F2C9AE-7335-4A19-9172-DC09A91A7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381000</xdr:colOff>
      <xdr:row>6</xdr:row>
      <xdr:rowOff>60960</xdr:rowOff>
    </xdr:from>
    <xdr:to>
      <xdr:col>31</xdr:col>
      <xdr:colOff>76200</xdr:colOff>
      <xdr:row>21</xdr:row>
      <xdr:rowOff>60960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D1C0F45-7CEC-4F58-AF60-CD48B0A21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266700</xdr:colOff>
      <xdr:row>134</xdr:row>
      <xdr:rowOff>99060</xdr:rowOff>
    </xdr:from>
    <xdr:to>
      <xdr:col>13</xdr:col>
      <xdr:colOff>571500</xdr:colOff>
      <xdr:row>149</xdr:row>
      <xdr:rowOff>99060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29112E-FAE7-4568-B475-33D7C1F6C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236220</xdr:colOff>
      <xdr:row>135</xdr:row>
      <xdr:rowOff>38100</xdr:rowOff>
    </xdr:from>
    <xdr:to>
      <xdr:col>12</xdr:col>
      <xdr:colOff>541020</xdr:colOff>
      <xdr:row>150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BC5EC7-6B66-4707-A4C3-517C68AC84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480060</xdr:colOff>
      <xdr:row>22</xdr:row>
      <xdr:rowOff>152400</xdr:rowOff>
    </xdr:from>
    <xdr:to>
      <xdr:col>17</xdr:col>
      <xdr:colOff>175260</xdr:colOff>
      <xdr:row>37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7913D5-E007-40BE-8BF4-5B5DBAEEE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243840</xdr:colOff>
      <xdr:row>8</xdr:row>
      <xdr:rowOff>68580</xdr:rowOff>
    </xdr:from>
    <xdr:to>
      <xdr:col>30</xdr:col>
      <xdr:colOff>548640</xdr:colOff>
      <xdr:row>23</xdr:row>
      <xdr:rowOff>68580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93EAD5F-7CAC-4BF8-94B1-AF28560D48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139</xdr:row>
      <xdr:rowOff>38100</xdr:rowOff>
    </xdr:from>
    <xdr:to>
      <xdr:col>15</xdr:col>
      <xdr:colOff>228600</xdr:colOff>
      <xdr:row>154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E04A999-5104-4816-B85F-1548C7D26C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137</xdr:row>
      <xdr:rowOff>38100</xdr:rowOff>
    </xdr:from>
    <xdr:to>
      <xdr:col>13</xdr:col>
      <xdr:colOff>91440</xdr:colOff>
      <xdr:row>152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1C3010-1292-491C-A88E-816E1370B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373380</xdr:colOff>
      <xdr:row>23</xdr:row>
      <xdr:rowOff>106680</xdr:rowOff>
    </xdr:from>
    <xdr:to>
      <xdr:col>19</xdr:col>
      <xdr:colOff>68580</xdr:colOff>
      <xdr:row>38</xdr:row>
      <xdr:rowOff>106680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FB3224-FAF9-4D00-AF0E-B2F8AFEDE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274320</xdr:colOff>
      <xdr:row>7</xdr:row>
      <xdr:rowOff>99060</xdr:rowOff>
    </xdr:from>
    <xdr:to>
      <xdr:col>31</xdr:col>
      <xdr:colOff>579120</xdr:colOff>
      <xdr:row>22</xdr:row>
      <xdr:rowOff>99060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5ED2F20-59F2-4D20-A88D-279079AA4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15240</xdr:colOff>
      <xdr:row>137</xdr:row>
      <xdr:rowOff>38100</xdr:rowOff>
    </xdr:from>
    <xdr:to>
      <xdr:col>12</xdr:col>
      <xdr:colOff>320040</xdr:colOff>
      <xdr:row>152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D58E03-8C73-42FA-8622-D14CEA942C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68580</xdr:colOff>
      <xdr:row>23</xdr:row>
      <xdr:rowOff>152400</xdr:rowOff>
    </xdr:from>
    <xdr:to>
      <xdr:col>16</xdr:col>
      <xdr:colOff>373380</xdr:colOff>
      <xdr:row>38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AC7006-16A7-415E-9E09-5C3C9F093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167640</xdr:colOff>
      <xdr:row>5</xdr:row>
      <xdr:rowOff>83820</xdr:rowOff>
    </xdr:from>
    <xdr:to>
      <xdr:col>29</xdr:col>
      <xdr:colOff>472440</xdr:colOff>
      <xdr:row>20</xdr:row>
      <xdr:rowOff>83820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0720B1A-36FE-4361-8231-C0EBD05CB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152400</xdr:colOff>
      <xdr:row>139</xdr:row>
      <xdr:rowOff>38100</xdr:rowOff>
    </xdr:from>
    <xdr:to>
      <xdr:col>14</xdr:col>
      <xdr:colOff>457200</xdr:colOff>
      <xdr:row>154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619058-2108-4A27-A94E-F0DF7B4DB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441960</xdr:colOff>
      <xdr:row>24</xdr:row>
      <xdr:rowOff>106680</xdr:rowOff>
    </xdr:from>
    <xdr:to>
      <xdr:col>19</xdr:col>
      <xdr:colOff>137160</xdr:colOff>
      <xdr:row>39</xdr:row>
      <xdr:rowOff>106680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3E8F3E-5FD5-4A25-BE79-64853F002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320040</xdr:colOff>
      <xdr:row>8</xdr:row>
      <xdr:rowOff>114300</xdr:rowOff>
    </xdr:from>
    <xdr:to>
      <xdr:col>33</xdr:col>
      <xdr:colOff>15240</xdr:colOff>
      <xdr:row>23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969B03-CA37-427F-9871-D84E60021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138</xdr:row>
      <xdr:rowOff>38100</xdr:rowOff>
    </xdr:from>
    <xdr:to>
      <xdr:col>13</xdr:col>
      <xdr:colOff>91440</xdr:colOff>
      <xdr:row>153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61ADD4-6D2C-419B-95E7-D364B6292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135</xdr:row>
      <xdr:rowOff>38100</xdr:rowOff>
    </xdr:from>
    <xdr:to>
      <xdr:col>15</xdr:col>
      <xdr:colOff>228600</xdr:colOff>
      <xdr:row>150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CD2DE7-BC1A-45EE-8880-D822CC53F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342900</xdr:colOff>
      <xdr:row>22</xdr:row>
      <xdr:rowOff>60960</xdr:rowOff>
    </xdr:from>
    <xdr:to>
      <xdr:col>19</xdr:col>
      <xdr:colOff>38100</xdr:colOff>
      <xdr:row>37</xdr:row>
      <xdr:rowOff>60960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C529EB-4008-4C85-99D9-A31DD77C5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403860</xdr:colOff>
      <xdr:row>6</xdr:row>
      <xdr:rowOff>91440</xdr:rowOff>
    </xdr:from>
    <xdr:to>
      <xdr:col>32</xdr:col>
      <xdr:colOff>99060</xdr:colOff>
      <xdr:row>21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8DC24C8-855E-4C21-B786-6F960D56EC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140</xdr:row>
      <xdr:rowOff>38100</xdr:rowOff>
    </xdr:from>
    <xdr:to>
      <xdr:col>15</xdr:col>
      <xdr:colOff>228600</xdr:colOff>
      <xdr:row>155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93C05D-4D5F-43C7-BF0C-6B95641B9F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137</xdr:row>
      <xdr:rowOff>38100</xdr:rowOff>
    </xdr:from>
    <xdr:to>
      <xdr:col>13</xdr:col>
      <xdr:colOff>91440</xdr:colOff>
      <xdr:row>152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F67492C-DA02-419D-8FA5-75C6FB61C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349251</xdr:colOff>
      <xdr:row>24</xdr:row>
      <xdr:rowOff>1588</xdr:rowOff>
    </xdr:from>
    <xdr:to>
      <xdr:col>18</xdr:col>
      <xdr:colOff>31751</xdr:colOff>
      <xdr:row>39</xdr:row>
      <xdr:rowOff>6350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073894-1A19-44AE-AEC9-FCE95066B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428626</xdr:colOff>
      <xdr:row>7</xdr:row>
      <xdr:rowOff>112712</xdr:rowOff>
    </xdr:from>
    <xdr:to>
      <xdr:col>32</xdr:col>
      <xdr:colOff>111126</xdr:colOff>
      <xdr:row>22</xdr:row>
      <xdr:rowOff>117475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F3DDEB-11FE-4180-96DB-EA2DD7DAA5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555625</xdr:colOff>
      <xdr:row>24</xdr:row>
      <xdr:rowOff>112713</xdr:rowOff>
    </xdr:from>
    <xdr:to>
      <xdr:col>22</xdr:col>
      <xdr:colOff>238125</xdr:colOff>
      <xdr:row>39</xdr:row>
      <xdr:rowOff>117475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07BF280-AD33-43BD-B7D0-7C8D72F63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148</xdr:row>
      <xdr:rowOff>38100</xdr:rowOff>
    </xdr:from>
    <xdr:to>
      <xdr:col>15</xdr:col>
      <xdr:colOff>228600</xdr:colOff>
      <xdr:row>163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86EA97-D4C5-450B-A702-3C949763B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396240</xdr:colOff>
      <xdr:row>138</xdr:row>
      <xdr:rowOff>38100</xdr:rowOff>
    </xdr:from>
    <xdr:to>
      <xdr:col>13</xdr:col>
      <xdr:colOff>91440</xdr:colOff>
      <xdr:row>153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5B07C54-EFE8-4B89-A9EF-37F10806D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486784</xdr:colOff>
      <xdr:row>5</xdr:row>
      <xdr:rowOff>160468</xdr:rowOff>
    </xdr:from>
    <xdr:to>
      <xdr:col>16</xdr:col>
      <xdr:colOff>181984</xdr:colOff>
      <xdr:row>20</xdr:row>
      <xdr:rowOff>160469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5C1EBE9-E62F-4C28-934D-3C2D38E2B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236220</xdr:colOff>
      <xdr:row>23</xdr:row>
      <xdr:rowOff>91440</xdr:rowOff>
    </xdr:from>
    <xdr:to>
      <xdr:col>17</xdr:col>
      <xdr:colOff>464820</xdr:colOff>
      <xdr:row>38</xdr:row>
      <xdr:rowOff>91440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7815F09-11AD-4876-8A17-E89C94C63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129540</xdr:colOff>
      <xdr:row>7</xdr:row>
      <xdr:rowOff>182880</xdr:rowOff>
    </xdr:from>
    <xdr:to>
      <xdr:col>31</xdr:col>
      <xdr:colOff>434340</xdr:colOff>
      <xdr:row>22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E128B2-D63E-43AE-80DB-F74FBF9F4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137</xdr:row>
      <xdr:rowOff>38100</xdr:rowOff>
    </xdr:from>
    <xdr:to>
      <xdr:col>15</xdr:col>
      <xdr:colOff>228600</xdr:colOff>
      <xdr:row>154</xdr:row>
      <xdr:rowOff>167640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A701A3-43A9-4709-A2D0-42DD88CA0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396240</xdr:colOff>
      <xdr:row>7</xdr:row>
      <xdr:rowOff>7620</xdr:rowOff>
    </xdr:from>
    <xdr:to>
      <xdr:col>17</xdr:col>
      <xdr:colOff>91440</xdr:colOff>
      <xdr:row>22</xdr:row>
      <xdr:rowOff>7620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1D95F3-1A19-4D5C-BF59-9746F53A4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236220</xdr:colOff>
      <xdr:row>23</xdr:row>
      <xdr:rowOff>91440</xdr:rowOff>
    </xdr:from>
    <xdr:to>
      <xdr:col>17</xdr:col>
      <xdr:colOff>464820</xdr:colOff>
      <xdr:row>38</xdr:row>
      <xdr:rowOff>91440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0BEBA1-AE37-4688-AB4F-B6E5EAD564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129540</xdr:colOff>
      <xdr:row>7</xdr:row>
      <xdr:rowOff>182880</xdr:rowOff>
    </xdr:from>
    <xdr:to>
      <xdr:col>31</xdr:col>
      <xdr:colOff>434340</xdr:colOff>
      <xdr:row>22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AF3828-EDEC-4A7B-86DD-3C9F96E1CB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</xdr:colOff>
      <xdr:row>26</xdr:row>
      <xdr:rowOff>99060</xdr:rowOff>
    </xdr:from>
    <xdr:to>
      <xdr:col>17</xdr:col>
      <xdr:colOff>518160</xdr:colOff>
      <xdr:row>41</xdr:row>
      <xdr:rowOff>99060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9E6889-9136-4B45-AB6A-438233890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335280</xdr:colOff>
      <xdr:row>13</xdr:row>
      <xdr:rowOff>144780</xdr:rowOff>
    </xdr:from>
    <xdr:to>
      <xdr:col>27</xdr:col>
      <xdr:colOff>30480</xdr:colOff>
      <xdr:row>28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9E81686-CE00-4A38-B946-03E54B832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502920</xdr:colOff>
      <xdr:row>6</xdr:row>
      <xdr:rowOff>114300</xdr:rowOff>
    </xdr:from>
    <xdr:to>
      <xdr:col>15</xdr:col>
      <xdr:colOff>198120</xdr:colOff>
      <xdr:row>21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3871783-F9D6-4A87-9C09-B191E5AA9D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281940</xdr:colOff>
      <xdr:row>136</xdr:row>
      <xdr:rowOff>38100</xdr:rowOff>
    </xdr:from>
    <xdr:to>
      <xdr:col>14</xdr:col>
      <xdr:colOff>586740</xdr:colOff>
      <xdr:row>151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459EEA-5EE2-4893-A841-81F271B97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15240</xdr:colOff>
      <xdr:row>26</xdr:row>
      <xdr:rowOff>99060</xdr:rowOff>
    </xdr:from>
    <xdr:to>
      <xdr:col>17</xdr:col>
      <xdr:colOff>518160</xdr:colOff>
      <xdr:row>41</xdr:row>
      <xdr:rowOff>99060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2121EE0-91E2-4634-8186-7CEFAB15B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335280</xdr:colOff>
      <xdr:row>13</xdr:row>
      <xdr:rowOff>144780</xdr:rowOff>
    </xdr:from>
    <xdr:to>
      <xdr:col>27</xdr:col>
      <xdr:colOff>30480</xdr:colOff>
      <xdr:row>28</xdr:row>
      <xdr:rowOff>144780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EFA7C7E-A16F-4374-BB15-B5F0559D57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167640</xdr:colOff>
      <xdr:row>23</xdr:row>
      <xdr:rowOff>30480</xdr:rowOff>
    </xdr:from>
    <xdr:to>
      <xdr:col>17</xdr:col>
      <xdr:colOff>472440</xdr:colOff>
      <xdr:row>38</xdr:row>
      <xdr:rowOff>30480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169986-1DAF-4444-8983-F3CF87CFD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205740</xdr:colOff>
      <xdr:row>6</xdr:row>
      <xdr:rowOff>289560</xdr:rowOff>
    </xdr:from>
    <xdr:to>
      <xdr:col>31</xdr:col>
      <xdr:colOff>510540</xdr:colOff>
      <xdr:row>20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9C901D-55DA-4BCD-B06B-DCC0727AD8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135</xdr:row>
      <xdr:rowOff>114300</xdr:rowOff>
    </xdr:from>
    <xdr:to>
      <xdr:col>16</xdr:col>
      <xdr:colOff>0</xdr:colOff>
      <xdr:row>150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CCF148-6B88-4E60-B4FE-7E93904F9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274320</xdr:colOff>
      <xdr:row>4</xdr:row>
      <xdr:rowOff>114300</xdr:rowOff>
    </xdr:from>
    <xdr:to>
      <xdr:col>14</xdr:col>
      <xdr:colOff>579120</xdr:colOff>
      <xdr:row>19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A8A1A3-5E96-494A-8E83-1B1163806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137</xdr:row>
      <xdr:rowOff>38100</xdr:rowOff>
    </xdr:from>
    <xdr:to>
      <xdr:col>15</xdr:col>
      <xdr:colOff>228600</xdr:colOff>
      <xdr:row>152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DC52D9-7B0D-4528-A1F5-6159BA779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358140</xdr:colOff>
      <xdr:row>24</xdr:row>
      <xdr:rowOff>0</xdr:rowOff>
    </xdr:from>
    <xdr:to>
      <xdr:col>17</xdr:col>
      <xdr:colOff>594360</xdr:colOff>
      <xdr:row>39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02427E-6FB2-4A58-8615-E7B35723C2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152400</xdr:colOff>
      <xdr:row>7</xdr:row>
      <xdr:rowOff>205740</xdr:rowOff>
    </xdr:from>
    <xdr:to>
      <xdr:col>31</xdr:col>
      <xdr:colOff>457200</xdr:colOff>
      <xdr:row>21</xdr:row>
      <xdr:rowOff>22860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BC4D678-C4BE-4892-99AA-DC321432E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138</xdr:row>
      <xdr:rowOff>38100</xdr:rowOff>
    </xdr:from>
    <xdr:to>
      <xdr:col>19</xdr:col>
      <xdr:colOff>457200</xdr:colOff>
      <xdr:row>157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52AE1B0-2514-4CC5-82B2-52F330D2E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137</xdr:row>
      <xdr:rowOff>38100</xdr:rowOff>
    </xdr:from>
    <xdr:to>
      <xdr:col>15</xdr:col>
      <xdr:colOff>228600</xdr:colOff>
      <xdr:row>152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6DA679A-974F-4840-BCA6-031587FA1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289560</xdr:colOff>
      <xdr:row>23</xdr:row>
      <xdr:rowOff>152400</xdr:rowOff>
    </xdr:from>
    <xdr:to>
      <xdr:col>17</xdr:col>
      <xdr:colOff>594360</xdr:colOff>
      <xdr:row>38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5A90CD-1A3C-4FDD-BBF9-E889050F9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220980</xdr:colOff>
      <xdr:row>7</xdr:row>
      <xdr:rowOff>266700</xdr:rowOff>
    </xdr:from>
    <xdr:to>
      <xdr:col>31</xdr:col>
      <xdr:colOff>525780</xdr:colOff>
      <xdr:row>21</xdr:row>
      <xdr:rowOff>83820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D96324-992C-41C2-B336-D3E308189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7</xdr:row>
      <xdr:rowOff>38100</xdr:rowOff>
    </xdr:from>
    <xdr:to>
      <xdr:col>15</xdr:col>
      <xdr:colOff>228600</xdr:colOff>
      <xdr:row>22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2E9D37-DBA8-4AE9-BB62-B865532EF6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579120</xdr:colOff>
      <xdr:row>5</xdr:row>
      <xdr:rowOff>129540</xdr:rowOff>
    </xdr:from>
    <xdr:to>
      <xdr:col>15</xdr:col>
      <xdr:colOff>274320</xdr:colOff>
      <xdr:row>20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36A695-A41D-4648-A323-C876624CEA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297180</xdr:colOff>
      <xdr:row>22</xdr:row>
      <xdr:rowOff>121920</xdr:rowOff>
    </xdr:from>
    <xdr:to>
      <xdr:col>17</xdr:col>
      <xdr:colOff>601980</xdr:colOff>
      <xdr:row>37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FD104F-3F7E-40A2-9AE7-CF138F323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137160</xdr:colOff>
      <xdr:row>6</xdr:row>
      <xdr:rowOff>114300</xdr:rowOff>
    </xdr:from>
    <xdr:to>
      <xdr:col>31</xdr:col>
      <xdr:colOff>441960</xdr:colOff>
      <xdr:row>19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F90B292-234D-494A-87E7-8DCB0C95A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533400</xdr:colOff>
      <xdr:row>136</xdr:row>
      <xdr:rowOff>38100</xdr:rowOff>
    </xdr:from>
    <xdr:to>
      <xdr:col>15</xdr:col>
      <xdr:colOff>228600</xdr:colOff>
      <xdr:row>151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DF912BA-1F42-4B80-8779-D43B81E14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365760</xdr:colOff>
      <xdr:row>134</xdr:row>
      <xdr:rowOff>160020</xdr:rowOff>
    </xdr:from>
    <xdr:to>
      <xdr:col>17</xdr:col>
      <xdr:colOff>60960</xdr:colOff>
      <xdr:row>149</xdr:row>
      <xdr:rowOff>160020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52A0C2-CE9D-4782-A453-C714B8D6D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19"/>
  <sheetViews>
    <sheetView workbookViewId="0">
      <selection activeCell="E3" sqref="E3"/>
    </sheetView>
  </sheetViews>
  <sheetFormatPr defaultRowHeight="14.4" x14ac:dyDescent="0.3"/>
  <cols>
    <col min="1" max="1" width="18.77734375" customWidth="1"/>
    <col min="2" max="2" width="12.33203125" customWidth="1"/>
    <col min="3" max="3" width="24.77734375" customWidth="1"/>
    <col min="4" max="4" width="39.44140625" customWidth="1"/>
  </cols>
  <sheetData>
    <row r="1" spans="1:4" ht="54" customHeight="1" x14ac:dyDescent="0.3">
      <c r="A1" s="1" t="s">
        <v>0</v>
      </c>
      <c r="B1" s="1" t="s">
        <v>264</v>
      </c>
      <c r="C1" s="1" t="s">
        <v>265</v>
      </c>
      <c r="D1" s="1" t="s">
        <v>266</v>
      </c>
    </row>
    <row r="2" spans="1:4" ht="58.8" customHeight="1" x14ac:dyDescent="0.3">
      <c r="A2" s="2" t="s">
        <v>4</v>
      </c>
      <c r="B2" s="3">
        <v>43860</v>
      </c>
      <c r="C2" s="4" t="s">
        <v>5</v>
      </c>
      <c r="D2" s="4" t="s">
        <v>6</v>
      </c>
    </row>
    <row r="3" spans="1:4" ht="57.6" x14ac:dyDescent="0.3">
      <c r="A3" s="2" t="s">
        <v>7</v>
      </c>
      <c r="B3" s="4" t="s">
        <v>8</v>
      </c>
      <c r="C3" s="4" t="s">
        <v>9</v>
      </c>
      <c r="D3" s="4" t="s">
        <v>10</v>
      </c>
    </row>
    <row r="4" spans="1:4" ht="57.6" x14ac:dyDescent="0.3">
      <c r="A4" s="2" t="s">
        <v>11</v>
      </c>
      <c r="B4" s="4" t="s">
        <v>12</v>
      </c>
      <c r="C4" s="4" t="s">
        <v>13</v>
      </c>
      <c r="D4" s="4" t="s">
        <v>10</v>
      </c>
    </row>
    <row r="5" spans="1:4" ht="57.6" x14ac:dyDescent="0.3">
      <c r="A5" s="2" t="s">
        <v>14</v>
      </c>
      <c r="B5" s="4" t="s">
        <v>15</v>
      </c>
      <c r="C5" s="4" t="s">
        <v>16</v>
      </c>
      <c r="D5" s="4" t="s">
        <v>10</v>
      </c>
    </row>
    <row r="6" spans="1:4" ht="28.8" x14ac:dyDescent="0.3">
      <c r="A6" s="5" t="s">
        <v>17</v>
      </c>
      <c r="B6" s="6">
        <v>43860</v>
      </c>
      <c r="C6" s="4" t="s">
        <v>18</v>
      </c>
      <c r="D6" s="6">
        <v>43911</v>
      </c>
    </row>
    <row r="7" spans="1:4" ht="31.2" x14ac:dyDescent="0.3">
      <c r="A7" s="5" t="s">
        <v>19</v>
      </c>
      <c r="B7" s="4" t="s">
        <v>15</v>
      </c>
      <c r="C7" s="6">
        <v>43911</v>
      </c>
      <c r="D7" s="4" t="s">
        <v>10</v>
      </c>
    </row>
    <row r="8" spans="1:4" ht="46.8" x14ac:dyDescent="0.3">
      <c r="A8" s="5" t="s">
        <v>20</v>
      </c>
      <c r="B8" s="4" t="s">
        <v>21</v>
      </c>
      <c r="C8" s="6">
        <v>43911</v>
      </c>
      <c r="D8" s="6">
        <v>43938</v>
      </c>
    </row>
    <row r="9" spans="1:4" ht="158.4" x14ac:dyDescent="0.3">
      <c r="A9" s="5" t="s">
        <v>22</v>
      </c>
      <c r="B9" s="4" t="s">
        <v>23</v>
      </c>
      <c r="C9" s="6">
        <v>43910</v>
      </c>
      <c r="D9" s="4" t="s">
        <v>10</v>
      </c>
    </row>
    <row r="10" spans="1:4" ht="72" x14ac:dyDescent="0.3">
      <c r="A10" s="5" t="s">
        <v>24</v>
      </c>
      <c r="B10" s="4" t="s">
        <v>25</v>
      </c>
      <c r="C10" s="4" t="s">
        <v>26</v>
      </c>
      <c r="D10" s="4" t="s">
        <v>10</v>
      </c>
    </row>
    <row r="11" spans="1:4" ht="72" x14ac:dyDescent="0.3">
      <c r="A11" s="5" t="s">
        <v>27</v>
      </c>
      <c r="B11" s="4" t="s">
        <v>28</v>
      </c>
      <c r="C11" s="6">
        <v>43914</v>
      </c>
      <c r="D11" s="4" t="s">
        <v>10</v>
      </c>
    </row>
    <row r="12" spans="1:4" ht="72" x14ac:dyDescent="0.3">
      <c r="A12" s="5" t="s">
        <v>29</v>
      </c>
      <c r="B12" s="4" t="s">
        <v>30</v>
      </c>
      <c r="C12" s="6">
        <v>43913</v>
      </c>
      <c r="D12" s="4" t="s">
        <v>10</v>
      </c>
    </row>
    <row r="13" spans="1:4" x14ac:dyDescent="0.3">
      <c r="A13" s="4" t="s">
        <v>31</v>
      </c>
      <c r="B13" s="6">
        <v>43912</v>
      </c>
      <c r="C13" s="6">
        <v>43932</v>
      </c>
      <c r="D13" s="4" t="s">
        <v>32</v>
      </c>
    </row>
    <row r="14" spans="1:4" ht="15.6" x14ac:dyDescent="0.3">
      <c r="A14" s="7" t="s">
        <v>33</v>
      </c>
      <c r="B14" s="4" t="s">
        <v>12</v>
      </c>
      <c r="C14" s="6">
        <v>43911</v>
      </c>
      <c r="D14" s="4" t="s">
        <v>10</v>
      </c>
    </row>
    <row r="15" spans="1:4" ht="15.6" x14ac:dyDescent="0.3">
      <c r="A15" s="5" t="s">
        <v>34</v>
      </c>
      <c r="B15" s="4" t="s">
        <v>21</v>
      </c>
      <c r="C15" s="6">
        <v>43912</v>
      </c>
      <c r="D15" s="4" t="s">
        <v>10</v>
      </c>
    </row>
    <row r="16" spans="1:4" ht="72" x14ac:dyDescent="0.3">
      <c r="A16" s="5" t="s">
        <v>35</v>
      </c>
      <c r="B16" s="4" t="s">
        <v>36</v>
      </c>
      <c r="C16" s="6">
        <v>43911</v>
      </c>
      <c r="D16" s="4" t="s">
        <v>10</v>
      </c>
    </row>
    <row r="17" spans="1:4" ht="72" x14ac:dyDescent="0.3">
      <c r="A17" s="5" t="s">
        <v>37</v>
      </c>
      <c r="B17" s="4" t="s">
        <v>38</v>
      </c>
      <c r="C17" s="6">
        <v>43912</v>
      </c>
      <c r="D17" s="4" t="s">
        <v>10</v>
      </c>
    </row>
    <row r="18" spans="1:4" ht="43.2" x14ac:dyDescent="0.3">
      <c r="A18" s="5" t="s">
        <v>39</v>
      </c>
      <c r="B18" s="4"/>
      <c r="C18" s="4" t="s">
        <v>40</v>
      </c>
      <c r="D18" s="4" t="s">
        <v>10</v>
      </c>
    </row>
    <row r="19" spans="1:4" ht="43.2" x14ac:dyDescent="0.3">
      <c r="A19" s="5" t="s">
        <v>41</v>
      </c>
      <c r="B19" s="4"/>
      <c r="C19" s="4" t="s">
        <v>40</v>
      </c>
      <c r="D19" s="4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59B80B-3F17-4A1E-BD28-ADCAE4A156A3}">
  <dimension ref="A3:G155"/>
  <sheetViews>
    <sheetView zoomScale="85" zoomScaleNormal="85" workbookViewId="0">
      <selection activeCell="D4" sqref="D4:D159"/>
    </sheetView>
  </sheetViews>
  <sheetFormatPr defaultRowHeight="14.4" x14ac:dyDescent="0.3"/>
  <cols>
    <col min="2" max="2" width="18" style="13" customWidth="1"/>
    <col min="3" max="3" width="11" style="13" customWidth="1"/>
    <col min="4" max="4" width="11.109375" style="13" customWidth="1"/>
    <col min="5" max="5" width="10.88671875" style="13" customWidth="1"/>
    <col min="6" max="6" width="8.88671875" style="13"/>
    <col min="7" max="7" width="7" style="18" bestFit="1" customWidth="1"/>
  </cols>
  <sheetData>
    <row r="3" spans="1:7" x14ac:dyDescent="0.3">
      <c r="A3" s="17" t="s">
        <v>56</v>
      </c>
      <c r="B3" s="13" t="s">
        <v>91</v>
      </c>
      <c r="C3" s="13" t="s">
        <v>90</v>
      </c>
      <c r="D3" s="13" t="s">
        <v>89</v>
      </c>
      <c r="E3" s="13" t="s">
        <v>88</v>
      </c>
      <c r="F3" s="14" t="s">
        <v>69</v>
      </c>
      <c r="G3" s="18" t="s">
        <v>92</v>
      </c>
    </row>
    <row r="4" spans="1:7" x14ac:dyDescent="0.3">
      <c r="A4" s="15">
        <v>43831</v>
      </c>
      <c r="B4" s="13">
        <v>0</v>
      </c>
      <c r="C4" s="13">
        <v>1</v>
      </c>
      <c r="D4" s="13">
        <v>0</v>
      </c>
      <c r="E4" s="13">
        <v>0</v>
      </c>
      <c r="F4" s="14">
        <v>0</v>
      </c>
      <c r="G4" s="18">
        <v>0</v>
      </c>
    </row>
    <row r="5" spans="1:7" x14ac:dyDescent="0.3">
      <c r="A5" s="15">
        <v>43832</v>
      </c>
      <c r="B5" s="13">
        <v>1</v>
      </c>
      <c r="C5" s="13">
        <v>1</v>
      </c>
      <c r="D5" s="13">
        <v>0</v>
      </c>
      <c r="E5" s="13">
        <v>0</v>
      </c>
      <c r="F5" s="14">
        <v>0</v>
      </c>
      <c r="G5" s="18">
        <v>0</v>
      </c>
    </row>
    <row r="6" spans="1:7" x14ac:dyDescent="0.3">
      <c r="A6" s="15">
        <v>43833</v>
      </c>
      <c r="B6" s="13">
        <v>1</v>
      </c>
      <c r="C6" s="13">
        <v>1</v>
      </c>
      <c r="D6" s="13">
        <v>0</v>
      </c>
      <c r="E6" s="13">
        <v>0</v>
      </c>
      <c r="F6" s="14">
        <v>0</v>
      </c>
      <c r="G6" s="18">
        <v>0</v>
      </c>
    </row>
    <row r="7" spans="1:7" x14ac:dyDescent="0.3">
      <c r="A7" s="15">
        <v>43834</v>
      </c>
      <c r="B7" s="13">
        <v>1</v>
      </c>
      <c r="C7" s="13">
        <v>1</v>
      </c>
      <c r="D7" s="13">
        <v>0</v>
      </c>
      <c r="E7" s="13">
        <v>0</v>
      </c>
      <c r="F7" s="14">
        <v>0</v>
      </c>
      <c r="G7" s="18">
        <v>0</v>
      </c>
    </row>
    <row r="8" spans="1:7" x14ac:dyDescent="0.3">
      <c r="A8" s="15">
        <v>43835</v>
      </c>
      <c r="B8" s="13">
        <v>1</v>
      </c>
      <c r="C8" s="13">
        <v>1</v>
      </c>
      <c r="D8" s="13">
        <v>0</v>
      </c>
      <c r="E8" s="13">
        <v>0</v>
      </c>
      <c r="F8" s="14">
        <v>0</v>
      </c>
      <c r="G8" s="18">
        <v>0</v>
      </c>
    </row>
    <row r="9" spans="1:7" x14ac:dyDescent="0.3">
      <c r="A9" s="15">
        <v>43836</v>
      </c>
      <c r="B9" s="13">
        <v>0</v>
      </c>
      <c r="C9" s="13">
        <v>1</v>
      </c>
      <c r="D9" s="13">
        <v>0</v>
      </c>
      <c r="E9" s="13">
        <v>0</v>
      </c>
      <c r="F9" s="14">
        <v>0</v>
      </c>
      <c r="G9" s="18">
        <v>0</v>
      </c>
    </row>
    <row r="10" spans="1:7" x14ac:dyDescent="0.3">
      <c r="A10" s="15">
        <v>43837</v>
      </c>
      <c r="B10" s="13">
        <v>1</v>
      </c>
      <c r="C10" s="13">
        <v>1</v>
      </c>
      <c r="D10" s="13">
        <v>0</v>
      </c>
      <c r="E10" s="13">
        <v>0</v>
      </c>
      <c r="F10" s="14">
        <v>0</v>
      </c>
      <c r="G10" s="18">
        <v>0</v>
      </c>
    </row>
    <row r="11" spans="1:7" x14ac:dyDescent="0.3">
      <c r="A11" s="15">
        <v>43838</v>
      </c>
      <c r="B11" s="13">
        <v>0</v>
      </c>
      <c r="C11" s="13">
        <v>1</v>
      </c>
      <c r="D11" s="13">
        <v>0</v>
      </c>
      <c r="E11" s="13">
        <v>0</v>
      </c>
      <c r="F11" s="14">
        <v>0</v>
      </c>
      <c r="G11" s="18">
        <v>0</v>
      </c>
    </row>
    <row r="12" spans="1:7" x14ac:dyDescent="0.3">
      <c r="A12" s="15">
        <v>43839</v>
      </c>
      <c r="B12" s="13">
        <v>1</v>
      </c>
      <c r="C12" s="13">
        <v>1</v>
      </c>
      <c r="D12" s="13">
        <v>0</v>
      </c>
      <c r="E12" s="13">
        <v>0</v>
      </c>
      <c r="F12" s="14">
        <v>0</v>
      </c>
      <c r="G12" s="18">
        <v>0</v>
      </c>
    </row>
    <row r="13" spans="1:7" x14ac:dyDescent="0.3">
      <c r="A13" s="15">
        <v>43840</v>
      </c>
      <c r="B13" s="13">
        <v>1</v>
      </c>
      <c r="C13" s="13">
        <v>1</v>
      </c>
      <c r="D13" s="13">
        <v>0</v>
      </c>
      <c r="E13" s="13">
        <v>0</v>
      </c>
      <c r="F13" s="14">
        <v>0</v>
      </c>
      <c r="G13" s="18">
        <v>0</v>
      </c>
    </row>
    <row r="14" spans="1:7" x14ac:dyDescent="0.3">
      <c r="A14" s="15">
        <v>43841</v>
      </c>
      <c r="B14" s="13">
        <v>1</v>
      </c>
      <c r="C14" s="13">
        <v>1</v>
      </c>
      <c r="D14" s="13">
        <v>0</v>
      </c>
      <c r="E14" s="13">
        <v>0</v>
      </c>
      <c r="F14" s="14">
        <v>0</v>
      </c>
      <c r="G14" s="18">
        <v>0</v>
      </c>
    </row>
    <row r="15" spans="1:7" x14ac:dyDescent="0.3">
      <c r="A15" s="15">
        <v>43842</v>
      </c>
      <c r="B15" s="13">
        <v>1</v>
      </c>
      <c r="C15" s="13">
        <v>1</v>
      </c>
      <c r="D15" s="13">
        <v>0</v>
      </c>
      <c r="E15" s="13">
        <v>0</v>
      </c>
      <c r="F15" s="14">
        <v>0</v>
      </c>
      <c r="G15" s="18">
        <v>0</v>
      </c>
    </row>
    <row r="16" spans="1:7" x14ac:dyDescent="0.3">
      <c r="A16" s="15">
        <v>43843</v>
      </c>
      <c r="B16" s="13">
        <v>1</v>
      </c>
      <c r="C16" s="13">
        <v>1</v>
      </c>
      <c r="D16" s="13">
        <v>0</v>
      </c>
      <c r="E16" s="13">
        <v>0</v>
      </c>
      <c r="F16" s="14">
        <v>0</v>
      </c>
      <c r="G16" s="18">
        <v>0</v>
      </c>
    </row>
    <row r="17" spans="1:7" x14ac:dyDescent="0.3">
      <c r="A17" s="15">
        <v>43844</v>
      </c>
      <c r="B17" s="13">
        <v>1</v>
      </c>
      <c r="C17" s="13">
        <v>1</v>
      </c>
      <c r="D17" s="13">
        <v>0</v>
      </c>
      <c r="E17" s="13">
        <v>0</v>
      </c>
      <c r="F17" s="14">
        <v>0</v>
      </c>
      <c r="G17" s="18">
        <v>0</v>
      </c>
    </row>
    <row r="18" spans="1:7" x14ac:dyDescent="0.3">
      <c r="A18" s="15">
        <v>43845</v>
      </c>
      <c r="B18" s="13">
        <v>1</v>
      </c>
      <c r="C18" s="13">
        <v>1</v>
      </c>
      <c r="D18" s="13">
        <v>0</v>
      </c>
      <c r="E18" s="13">
        <v>0</v>
      </c>
      <c r="F18" s="14">
        <v>0</v>
      </c>
      <c r="G18" s="18">
        <v>0</v>
      </c>
    </row>
    <row r="19" spans="1:7" x14ac:dyDescent="0.3">
      <c r="A19" s="15">
        <v>43846</v>
      </c>
      <c r="B19" s="13">
        <v>1</v>
      </c>
      <c r="C19" s="13">
        <v>1</v>
      </c>
      <c r="D19" s="13">
        <v>0</v>
      </c>
      <c r="E19" s="13">
        <v>0</v>
      </c>
      <c r="F19" s="14">
        <v>0</v>
      </c>
      <c r="G19" s="18">
        <v>0</v>
      </c>
    </row>
    <row r="20" spans="1:7" x14ac:dyDescent="0.3">
      <c r="A20" s="15">
        <v>43847</v>
      </c>
      <c r="B20" s="13">
        <v>1</v>
      </c>
      <c r="C20" s="13">
        <v>1</v>
      </c>
      <c r="D20" s="13">
        <v>0</v>
      </c>
      <c r="E20" s="13">
        <v>0</v>
      </c>
      <c r="F20" s="14">
        <v>0</v>
      </c>
      <c r="G20" s="18">
        <v>0</v>
      </c>
    </row>
    <row r="21" spans="1:7" x14ac:dyDescent="0.3">
      <c r="A21" s="15">
        <v>43848</v>
      </c>
      <c r="B21" s="13">
        <v>1</v>
      </c>
      <c r="C21" s="13">
        <v>1</v>
      </c>
      <c r="D21" s="13">
        <v>0</v>
      </c>
      <c r="E21" s="13">
        <v>0</v>
      </c>
      <c r="F21" s="14">
        <v>0</v>
      </c>
      <c r="G21" s="18">
        <v>0</v>
      </c>
    </row>
    <row r="22" spans="1:7" x14ac:dyDescent="0.3">
      <c r="A22" s="15">
        <v>43849</v>
      </c>
      <c r="B22" s="13">
        <v>1</v>
      </c>
      <c r="C22" s="13">
        <v>1</v>
      </c>
      <c r="D22" s="13">
        <v>0</v>
      </c>
      <c r="E22" s="13">
        <v>0</v>
      </c>
      <c r="F22" s="14">
        <v>0</v>
      </c>
      <c r="G22" s="18">
        <v>0</v>
      </c>
    </row>
    <row r="23" spans="1:7" x14ac:dyDescent="0.3">
      <c r="A23" s="15">
        <v>43850</v>
      </c>
      <c r="B23" s="13">
        <v>1</v>
      </c>
      <c r="C23" s="13">
        <v>1</v>
      </c>
      <c r="D23" s="13">
        <v>0</v>
      </c>
      <c r="E23" s="13">
        <v>0</v>
      </c>
      <c r="F23" s="14">
        <v>0</v>
      </c>
      <c r="G23" s="18">
        <v>0</v>
      </c>
    </row>
    <row r="24" spans="1:7" x14ac:dyDescent="0.3">
      <c r="A24" s="15">
        <v>43851</v>
      </c>
      <c r="B24" s="13">
        <v>1</v>
      </c>
      <c r="C24" s="13">
        <v>1</v>
      </c>
      <c r="D24" s="13">
        <v>0</v>
      </c>
      <c r="E24" s="13">
        <v>0</v>
      </c>
      <c r="F24" s="14">
        <v>0</v>
      </c>
      <c r="G24" s="18">
        <v>0</v>
      </c>
    </row>
    <row r="25" spans="1:7" x14ac:dyDescent="0.3">
      <c r="A25" s="15">
        <v>43852</v>
      </c>
      <c r="B25" s="13">
        <v>1</v>
      </c>
      <c r="C25" s="13">
        <v>1</v>
      </c>
      <c r="D25" s="13">
        <v>0</v>
      </c>
      <c r="E25" s="13">
        <v>0</v>
      </c>
      <c r="F25" s="14">
        <v>0</v>
      </c>
      <c r="G25" s="18">
        <v>0</v>
      </c>
    </row>
    <row r="26" spans="1:7" x14ac:dyDescent="0.3">
      <c r="A26" s="15">
        <v>43853</v>
      </c>
      <c r="B26" s="13">
        <v>1</v>
      </c>
      <c r="C26" s="13">
        <v>1</v>
      </c>
      <c r="D26" s="13">
        <v>0</v>
      </c>
      <c r="E26" s="13">
        <v>0</v>
      </c>
      <c r="F26" s="14">
        <v>0</v>
      </c>
      <c r="G26" s="18">
        <v>0</v>
      </c>
    </row>
    <row r="27" spans="1:7" x14ac:dyDescent="0.3">
      <c r="A27" s="15">
        <v>43854</v>
      </c>
      <c r="B27" s="13">
        <v>2</v>
      </c>
      <c r="C27" s="13">
        <v>1</v>
      </c>
      <c r="D27" s="13">
        <v>0</v>
      </c>
      <c r="E27" s="13">
        <v>0</v>
      </c>
      <c r="F27" s="14">
        <v>0</v>
      </c>
      <c r="G27" s="18">
        <v>0</v>
      </c>
    </row>
    <row r="28" spans="1:7" x14ac:dyDescent="0.3">
      <c r="A28" s="15">
        <v>43855</v>
      </c>
      <c r="B28" s="13">
        <v>3</v>
      </c>
      <c r="C28" s="13">
        <v>1</v>
      </c>
      <c r="D28" s="13">
        <v>0</v>
      </c>
      <c r="E28" s="13">
        <v>0</v>
      </c>
      <c r="F28" s="14">
        <v>0</v>
      </c>
      <c r="G28" s="18">
        <v>0</v>
      </c>
    </row>
    <row r="29" spans="1:7" x14ac:dyDescent="0.3">
      <c r="A29" s="15">
        <v>43856</v>
      </c>
      <c r="B29" s="13">
        <v>3</v>
      </c>
      <c r="C29" s="13">
        <v>1</v>
      </c>
      <c r="D29" s="13">
        <v>0</v>
      </c>
      <c r="E29" s="13">
        <v>0</v>
      </c>
      <c r="F29" s="14">
        <v>0</v>
      </c>
      <c r="G29" s="18">
        <v>0</v>
      </c>
    </row>
    <row r="30" spans="1:7" x14ac:dyDescent="0.3">
      <c r="A30" s="15">
        <v>43857</v>
      </c>
      <c r="B30" s="13">
        <v>5</v>
      </c>
      <c r="C30" s="13">
        <v>1</v>
      </c>
      <c r="D30" s="13">
        <v>0</v>
      </c>
      <c r="E30" s="13">
        <v>0</v>
      </c>
      <c r="F30" s="14">
        <v>0</v>
      </c>
      <c r="G30" s="18">
        <v>0</v>
      </c>
    </row>
    <row r="31" spans="1:7" x14ac:dyDescent="0.3">
      <c r="A31" s="15">
        <v>43858</v>
      </c>
      <c r="B31" s="13">
        <v>8</v>
      </c>
      <c r="C31" s="13">
        <v>2</v>
      </c>
      <c r="D31" s="13">
        <v>0</v>
      </c>
      <c r="E31" s="13">
        <v>0</v>
      </c>
      <c r="F31" s="14">
        <v>0</v>
      </c>
      <c r="G31" s="18">
        <v>0</v>
      </c>
    </row>
    <row r="32" spans="1:7" x14ac:dyDescent="0.3">
      <c r="A32" s="15">
        <v>43859</v>
      </c>
      <c r="B32" s="13">
        <v>7</v>
      </c>
      <c r="C32" s="13">
        <v>2</v>
      </c>
      <c r="D32" s="13">
        <v>0</v>
      </c>
      <c r="E32" s="13">
        <v>0</v>
      </c>
      <c r="F32" s="14">
        <v>0</v>
      </c>
      <c r="G32" s="18">
        <v>0</v>
      </c>
    </row>
    <row r="33" spans="1:7" x14ac:dyDescent="0.3">
      <c r="A33" s="15">
        <v>43860</v>
      </c>
      <c r="B33" s="13">
        <v>10</v>
      </c>
      <c r="C33" s="13">
        <v>3</v>
      </c>
      <c r="D33" s="13">
        <v>0</v>
      </c>
      <c r="E33" s="13">
        <v>0</v>
      </c>
      <c r="F33" s="14">
        <f ca="1">IFERROR(__xludf.DUMMYFUNCTION("""COMPUTED_VALUE"""),1)</f>
        <v>1</v>
      </c>
      <c r="G33" s="18">
        <v>1</v>
      </c>
    </row>
    <row r="34" spans="1:7" x14ac:dyDescent="0.3">
      <c r="A34" s="15">
        <v>43861</v>
      </c>
      <c r="B34" s="13">
        <v>10</v>
      </c>
      <c r="C34" s="13">
        <v>3</v>
      </c>
      <c r="D34" s="13">
        <v>0</v>
      </c>
      <c r="E34" s="13">
        <v>0</v>
      </c>
      <c r="F34" s="14">
        <f ca="1">IFERROR(__xludf.DUMMYFUNCTION("""COMPUTED_VALUE"""),0)</f>
        <v>0</v>
      </c>
      <c r="G34" s="18">
        <v>0</v>
      </c>
    </row>
    <row r="35" spans="1:7" x14ac:dyDescent="0.3">
      <c r="A35" s="15">
        <v>43862</v>
      </c>
      <c r="B35" s="13">
        <v>8</v>
      </c>
      <c r="C35" s="13">
        <v>3</v>
      </c>
      <c r="D35" s="13">
        <v>0</v>
      </c>
      <c r="E35" s="13">
        <v>0</v>
      </c>
      <c r="F35" s="14">
        <f ca="1">IFERROR(__xludf.DUMMYFUNCTION("""COMPUTED_VALUE"""),0)</f>
        <v>0</v>
      </c>
      <c r="G35" s="18">
        <v>0</v>
      </c>
    </row>
    <row r="36" spans="1:7" x14ac:dyDescent="0.3">
      <c r="A36" s="15">
        <v>43863</v>
      </c>
      <c r="B36" s="13">
        <v>7</v>
      </c>
      <c r="C36" s="13">
        <v>3</v>
      </c>
      <c r="D36" s="13">
        <v>0</v>
      </c>
      <c r="E36" s="13">
        <v>0</v>
      </c>
      <c r="F36" s="14">
        <f ca="1">IFERROR(__xludf.DUMMYFUNCTION("""COMPUTED_VALUE"""),1)</f>
        <v>1</v>
      </c>
      <c r="G36" s="18">
        <v>1</v>
      </c>
    </row>
    <row r="37" spans="1:7" x14ac:dyDescent="0.3">
      <c r="A37" s="15">
        <v>43864</v>
      </c>
      <c r="B37" s="13">
        <v>8</v>
      </c>
      <c r="C37" s="13">
        <v>3</v>
      </c>
      <c r="D37" s="13">
        <v>0</v>
      </c>
      <c r="E37" s="13">
        <v>0</v>
      </c>
      <c r="F37" s="14">
        <f ca="1">IFERROR(__xludf.DUMMYFUNCTION("""COMPUTED_VALUE"""),1)</f>
        <v>1</v>
      </c>
      <c r="G37" s="18">
        <v>0</v>
      </c>
    </row>
    <row r="38" spans="1:7" x14ac:dyDescent="0.3">
      <c r="A38" s="15">
        <v>43865</v>
      </c>
      <c r="B38" s="13">
        <v>7</v>
      </c>
      <c r="C38" s="13">
        <v>3</v>
      </c>
      <c r="D38" s="13">
        <v>0</v>
      </c>
      <c r="E38" s="13">
        <v>0</v>
      </c>
      <c r="F38" s="14">
        <f ca="1">IFERROR(__xludf.DUMMYFUNCTION("""COMPUTED_VALUE"""),0)</f>
        <v>0</v>
      </c>
      <c r="G38" s="18">
        <v>1</v>
      </c>
    </row>
    <row r="39" spans="1:7" x14ac:dyDescent="0.3">
      <c r="A39" s="15">
        <v>43866</v>
      </c>
      <c r="B39" s="13">
        <v>6</v>
      </c>
      <c r="C39" s="13">
        <v>2</v>
      </c>
      <c r="D39" s="13">
        <v>0</v>
      </c>
      <c r="E39" s="13">
        <v>0</v>
      </c>
      <c r="F39" s="14">
        <f ca="1">IFERROR(__xludf.DUMMYFUNCTION("""COMPUTED_VALUE"""),0)</f>
        <v>0</v>
      </c>
      <c r="G39" s="18">
        <v>0</v>
      </c>
    </row>
    <row r="40" spans="1:7" x14ac:dyDescent="0.3">
      <c r="A40" s="15">
        <v>43867</v>
      </c>
      <c r="B40" s="13">
        <v>6</v>
      </c>
      <c r="C40" s="13">
        <v>3</v>
      </c>
      <c r="D40" s="13">
        <v>0</v>
      </c>
      <c r="E40" s="13">
        <v>0</v>
      </c>
      <c r="F40" s="14">
        <f ca="1">IFERROR(__xludf.DUMMYFUNCTION("""COMPUTED_VALUE"""),0)</f>
        <v>0</v>
      </c>
      <c r="G40" s="18">
        <v>0</v>
      </c>
    </row>
    <row r="41" spans="1:7" x14ac:dyDescent="0.3">
      <c r="A41" s="15">
        <v>43868</v>
      </c>
      <c r="B41" s="13">
        <v>6</v>
      </c>
      <c r="C41" s="13">
        <v>3</v>
      </c>
      <c r="D41" s="13">
        <v>0</v>
      </c>
      <c r="E41" s="13">
        <v>0</v>
      </c>
      <c r="F41" s="14">
        <f ca="1">IFERROR(__xludf.DUMMYFUNCTION("""COMPUTED_VALUE"""),0)</f>
        <v>0</v>
      </c>
      <c r="G41" s="18">
        <v>0</v>
      </c>
    </row>
    <row r="42" spans="1:7" x14ac:dyDescent="0.3">
      <c r="A42" s="15">
        <v>43869</v>
      </c>
      <c r="B42" s="13">
        <v>5</v>
      </c>
      <c r="C42" s="13">
        <v>2</v>
      </c>
      <c r="D42" s="13">
        <v>0</v>
      </c>
      <c r="E42" s="13">
        <v>0</v>
      </c>
      <c r="F42" s="14">
        <f ca="1">IFERROR(__xludf.DUMMYFUNCTION("""COMPUTED_VALUE"""),0)</f>
        <v>0</v>
      </c>
      <c r="G42" s="18">
        <v>0</v>
      </c>
    </row>
    <row r="43" spans="1:7" x14ac:dyDescent="0.3">
      <c r="A43" s="15">
        <v>43870</v>
      </c>
      <c r="B43" s="13">
        <v>5</v>
      </c>
      <c r="C43" s="13">
        <v>2</v>
      </c>
      <c r="D43" s="13">
        <v>0</v>
      </c>
      <c r="E43" s="13">
        <v>0</v>
      </c>
      <c r="F43" s="14">
        <f ca="1">IFERROR(__xludf.DUMMYFUNCTION("""COMPUTED_VALUE"""),0)</f>
        <v>0</v>
      </c>
      <c r="G43" s="18">
        <v>0</v>
      </c>
    </row>
    <row r="44" spans="1:7" x14ac:dyDescent="0.3">
      <c r="A44" s="15">
        <v>43871</v>
      </c>
      <c r="B44" s="13">
        <v>5</v>
      </c>
      <c r="C44" s="13">
        <v>2</v>
      </c>
      <c r="D44" s="13">
        <v>0</v>
      </c>
      <c r="E44" s="13">
        <v>0</v>
      </c>
      <c r="F44" s="14">
        <f ca="1">IFERROR(__xludf.DUMMYFUNCTION("""COMPUTED_VALUE"""),0)</f>
        <v>0</v>
      </c>
      <c r="G44" s="18">
        <v>0</v>
      </c>
    </row>
    <row r="45" spans="1:7" x14ac:dyDescent="0.3">
      <c r="A45" s="15">
        <v>43872</v>
      </c>
      <c r="B45" s="13">
        <v>4</v>
      </c>
      <c r="C45" s="13">
        <v>2</v>
      </c>
      <c r="D45" s="13">
        <v>1</v>
      </c>
      <c r="E45" s="13">
        <v>1</v>
      </c>
      <c r="F45" s="14">
        <f ca="1">IFERROR(__xludf.DUMMYFUNCTION("""COMPUTED_VALUE"""),0)</f>
        <v>0</v>
      </c>
      <c r="G45" s="18">
        <v>0</v>
      </c>
    </row>
    <row r="46" spans="1:7" x14ac:dyDescent="0.3">
      <c r="A46" s="15">
        <v>43873</v>
      </c>
      <c r="B46" s="13">
        <v>4</v>
      </c>
      <c r="C46" s="13">
        <v>2</v>
      </c>
      <c r="D46" s="13">
        <v>1</v>
      </c>
      <c r="E46" s="13">
        <v>1</v>
      </c>
      <c r="F46" s="14">
        <f ca="1">IFERROR(__xludf.DUMMYFUNCTION("""COMPUTED_VALUE"""),0)</f>
        <v>0</v>
      </c>
      <c r="G46" s="18">
        <v>0</v>
      </c>
    </row>
    <row r="47" spans="1:7" x14ac:dyDescent="0.3">
      <c r="A47" s="15">
        <v>43874</v>
      </c>
      <c r="B47" s="13">
        <v>5</v>
      </c>
      <c r="C47" s="13">
        <v>2</v>
      </c>
      <c r="D47" s="13">
        <v>1</v>
      </c>
      <c r="E47" s="13">
        <v>1</v>
      </c>
      <c r="F47" s="14">
        <f ca="1">IFERROR(__xludf.DUMMYFUNCTION("""COMPUTED_VALUE"""),0)</f>
        <v>0</v>
      </c>
      <c r="G47" s="18">
        <v>0</v>
      </c>
    </row>
    <row r="48" spans="1:7" x14ac:dyDescent="0.3">
      <c r="A48" s="15">
        <v>43875</v>
      </c>
      <c r="B48" s="13">
        <v>4</v>
      </c>
      <c r="C48" s="13">
        <v>2</v>
      </c>
      <c r="D48" s="13">
        <v>1</v>
      </c>
      <c r="E48" s="13">
        <v>1</v>
      </c>
      <c r="F48" s="14">
        <f ca="1">IFERROR(__xludf.DUMMYFUNCTION("""COMPUTED_VALUE"""),0)</f>
        <v>0</v>
      </c>
      <c r="G48" s="18">
        <v>0</v>
      </c>
    </row>
    <row r="49" spans="1:7" x14ac:dyDescent="0.3">
      <c r="A49" s="15">
        <v>43876</v>
      </c>
      <c r="B49" s="13">
        <v>4</v>
      </c>
      <c r="C49" s="13">
        <v>2</v>
      </c>
      <c r="D49" s="13">
        <v>1</v>
      </c>
      <c r="E49" s="13">
        <v>1</v>
      </c>
      <c r="F49" s="14">
        <f ca="1">IFERROR(__xludf.DUMMYFUNCTION("""COMPUTED_VALUE"""),0)</f>
        <v>0</v>
      </c>
      <c r="G49" s="18">
        <v>0</v>
      </c>
    </row>
    <row r="50" spans="1:7" x14ac:dyDescent="0.3">
      <c r="A50" s="15">
        <v>43877</v>
      </c>
      <c r="B50" s="13">
        <v>4</v>
      </c>
      <c r="C50" s="13">
        <v>2</v>
      </c>
      <c r="D50" s="13">
        <v>1</v>
      </c>
      <c r="E50" s="13">
        <v>1</v>
      </c>
      <c r="F50" s="14">
        <f ca="1">IFERROR(__xludf.DUMMYFUNCTION("""COMPUTED_VALUE"""),0)</f>
        <v>0</v>
      </c>
      <c r="G50" s="18">
        <v>0</v>
      </c>
    </row>
    <row r="51" spans="1:7" x14ac:dyDescent="0.3">
      <c r="A51" s="15">
        <v>43878</v>
      </c>
      <c r="B51" s="13">
        <v>4</v>
      </c>
      <c r="C51" s="13">
        <v>2</v>
      </c>
      <c r="D51" s="13">
        <v>1</v>
      </c>
      <c r="E51" s="13">
        <v>1</v>
      </c>
      <c r="F51" s="14">
        <f ca="1">IFERROR(__xludf.DUMMYFUNCTION("""COMPUTED_VALUE"""),0)</f>
        <v>0</v>
      </c>
      <c r="G51" s="18">
        <v>0</v>
      </c>
    </row>
    <row r="52" spans="1:7" x14ac:dyDescent="0.3">
      <c r="A52" s="15">
        <v>43879</v>
      </c>
      <c r="B52" s="13">
        <v>3</v>
      </c>
      <c r="C52" s="13">
        <v>1</v>
      </c>
      <c r="D52" s="13">
        <v>1</v>
      </c>
      <c r="E52" s="13">
        <v>1</v>
      </c>
      <c r="F52" s="14">
        <f ca="1">IFERROR(__xludf.DUMMYFUNCTION("""COMPUTED_VALUE"""),0)</f>
        <v>0</v>
      </c>
      <c r="G52" s="18">
        <v>0</v>
      </c>
    </row>
    <row r="53" spans="1:7" x14ac:dyDescent="0.3">
      <c r="A53" s="15">
        <v>43880</v>
      </c>
      <c r="B53" s="13">
        <v>3</v>
      </c>
      <c r="C53" s="13">
        <v>1</v>
      </c>
      <c r="D53" s="13">
        <v>1</v>
      </c>
      <c r="E53" s="13">
        <v>1</v>
      </c>
      <c r="F53" s="14">
        <f ca="1">IFERROR(__xludf.DUMMYFUNCTION("""COMPUTED_VALUE"""),0)</f>
        <v>0</v>
      </c>
      <c r="G53" s="18">
        <v>0</v>
      </c>
    </row>
    <row r="54" spans="1:7" x14ac:dyDescent="0.3">
      <c r="A54" s="15">
        <v>43881</v>
      </c>
      <c r="B54" s="13">
        <v>2</v>
      </c>
      <c r="C54" s="13">
        <v>1</v>
      </c>
      <c r="D54" s="13">
        <v>1</v>
      </c>
      <c r="E54" s="13">
        <v>1</v>
      </c>
      <c r="F54" s="14">
        <f ca="1">IFERROR(__xludf.DUMMYFUNCTION("""COMPUTED_VALUE"""),0)</f>
        <v>0</v>
      </c>
      <c r="G54" s="18">
        <v>0</v>
      </c>
    </row>
    <row r="55" spans="1:7" x14ac:dyDescent="0.3">
      <c r="A55" s="15">
        <v>43882</v>
      </c>
      <c r="B55" s="13">
        <v>2</v>
      </c>
      <c r="C55" s="13">
        <v>1</v>
      </c>
      <c r="D55" s="13">
        <v>1</v>
      </c>
      <c r="E55" s="13">
        <v>1</v>
      </c>
      <c r="F55" s="14">
        <f ca="1">IFERROR(__xludf.DUMMYFUNCTION("""COMPUTED_VALUE"""),0)</f>
        <v>0</v>
      </c>
      <c r="G55" s="18">
        <v>0</v>
      </c>
    </row>
    <row r="56" spans="1:7" x14ac:dyDescent="0.3">
      <c r="A56" s="15">
        <v>43883</v>
      </c>
      <c r="B56" s="13">
        <v>2</v>
      </c>
      <c r="C56" s="13">
        <v>1</v>
      </c>
      <c r="D56" s="13">
        <v>1</v>
      </c>
      <c r="E56" s="13">
        <v>1</v>
      </c>
      <c r="F56" s="14">
        <f ca="1">IFERROR(__xludf.DUMMYFUNCTION("""COMPUTED_VALUE"""),0)</f>
        <v>0</v>
      </c>
      <c r="G56" s="18">
        <v>0</v>
      </c>
    </row>
    <row r="57" spans="1:7" x14ac:dyDescent="0.3">
      <c r="A57" s="15">
        <v>43884</v>
      </c>
      <c r="B57" s="13">
        <v>3</v>
      </c>
      <c r="C57" s="13">
        <v>1</v>
      </c>
      <c r="D57" s="13">
        <v>1</v>
      </c>
      <c r="E57" s="13">
        <v>1</v>
      </c>
      <c r="F57" s="14">
        <f ca="1">IFERROR(__xludf.DUMMYFUNCTION("""COMPUTED_VALUE"""),0)</f>
        <v>0</v>
      </c>
      <c r="G57" s="18">
        <v>0</v>
      </c>
    </row>
    <row r="58" spans="1:7" x14ac:dyDescent="0.3">
      <c r="A58" s="15">
        <v>43885</v>
      </c>
      <c r="B58" s="13">
        <v>3</v>
      </c>
      <c r="C58" s="13">
        <v>1</v>
      </c>
      <c r="D58" s="13">
        <v>1</v>
      </c>
      <c r="E58" s="13">
        <v>1</v>
      </c>
      <c r="F58" s="14">
        <f ca="1">IFERROR(__xludf.DUMMYFUNCTION("""COMPUTED_VALUE"""),0)</f>
        <v>0</v>
      </c>
      <c r="G58" s="18">
        <v>0</v>
      </c>
    </row>
    <row r="59" spans="1:7" x14ac:dyDescent="0.3">
      <c r="A59" s="15">
        <v>43886</v>
      </c>
      <c r="B59" s="13">
        <v>3</v>
      </c>
      <c r="C59" s="13">
        <v>1</v>
      </c>
      <c r="D59" s="13">
        <v>1</v>
      </c>
      <c r="E59" s="13">
        <v>1</v>
      </c>
      <c r="F59" s="14">
        <f ca="1">IFERROR(__xludf.DUMMYFUNCTION("""COMPUTED_VALUE"""),0)</f>
        <v>0</v>
      </c>
      <c r="G59" s="18">
        <v>0</v>
      </c>
    </row>
    <row r="60" spans="1:7" x14ac:dyDescent="0.3">
      <c r="A60" s="15">
        <v>43887</v>
      </c>
      <c r="B60" s="13">
        <v>3</v>
      </c>
      <c r="C60" s="13">
        <v>1</v>
      </c>
      <c r="D60" s="13">
        <v>1</v>
      </c>
      <c r="E60" s="13">
        <v>1</v>
      </c>
      <c r="F60" s="14">
        <f ca="1">IFERROR(__xludf.DUMMYFUNCTION("""COMPUTED_VALUE"""),0)</f>
        <v>0</v>
      </c>
      <c r="G60" s="18">
        <v>0</v>
      </c>
    </row>
    <row r="61" spans="1:7" x14ac:dyDescent="0.3">
      <c r="A61" s="15">
        <v>43888</v>
      </c>
      <c r="B61" s="13">
        <v>4</v>
      </c>
      <c r="C61" s="13">
        <v>1</v>
      </c>
      <c r="D61" s="13">
        <v>1</v>
      </c>
      <c r="E61" s="13">
        <v>1</v>
      </c>
      <c r="F61" s="14">
        <f ca="1">IFERROR(__xludf.DUMMYFUNCTION("""COMPUTED_VALUE"""),0)</f>
        <v>0</v>
      </c>
      <c r="G61" s="18">
        <v>0</v>
      </c>
    </row>
    <row r="62" spans="1:7" x14ac:dyDescent="0.3">
      <c r="A62" s="15">
        <v>43889</v>
      </c>
      <c r="B62" s="13">
        <v>5</v>
      </c>
      <c r="C62" s="13">
        <v>2</v>
      </c>
      <c r="D62" s="13">
        <v>1</v>
      </c>
      <c r="E62" s="13">
        <v>1</v>
      </c>
      <c r="F62" s="14">
        <f ca="1">IFERROR(__xludf.DUMMYFUNCTION("""COMPUTED_VALUE"""),0)</f>
        <v>0</v>
      </c>
      <c r="G62" s="18">
        <v>0</v>
      </c>
    </row>
    <row r="63" spans="1:7" x14ac:dyDescent="0.3">
      <c r="A63" s="15">
        <v>43890</v>
      </c>
      <c r="B63" s="13">
        <v>4</v>
      </c>
      <c r="C63" s="13">
        <v>1</v>
      </c>
      <c r="D63" s="13">
        <v>1</v>
      </c>
      <c r="E63" s="13">
        <v>1</v>
      </c>
      <c r="F63" s="14">
        <f ca="1">IFERROR(__xludf.DUMMYFUNCTION("""COMPUTED_VALUE"""),0)</f>
        <v>0</v>
      </c>
      <c r="G63" s="18">
        <v>0</v>
      </c>
    </row>
    <row r="64" spans="1:7" x14ac:dyDescent="0.3">
      <c r="A64" s="15">
        <v>43891</v>
      </c>
      <c r="B64" s="13">
        <v>4</v>
      </c>
      <c r="C64" s="13">
        <v>2</v>
      </c>
      <c r="D64" s="13">
        <v>1</v>
      </c>
      <c r="E64" s="13">
        <v>1</v>
      </c>
      <c r="F64" s="14">
        <f ca="1">IFERROR(__xludf.DUMMYFUNCTION("""COMPUTED_VALUE"""),0)</f>
        <v>0</v>
      </c>
      <c r="G64" s="18">
        <v>0</v>
      </c>
    </row>
    <row r="65" spans="1:7" x14ac:dyDescent="0.3">
      <c r="A65" s="15">
        <v>43892</v>
      </c>
      <c r="B65" s="13">
        <v>9</v>
      </c>
      <c r="C65" s="13">
        <v>3</v>
      </c>
      <c r="D65" s="13">
        <v>1</v>
      </c>
      <c r="E65" s="13">
        <v>1</v>
      </c>
      <c r="F65" s="14">
        <f ca="1">IFERROR(__xludf.DUMMYFUNCTION("""COMPUTED_VALUE"""),2)</f>
        <v>2</v>
      </c>
      <c r="G65" s="18">
        <v>0</v>
      </c>
    </row>
    <row r="66" spans="1:7" x14ac:dyDescent="0.3">
      <c r="A66" s="15">
        <v>43893</v>
      </c>
      <c r="B66" s="13">
        <v>19</v>
      </c>
      <c r="C66" s="13">
        <v>8</v>
      </c>
      <c r="D66" s="13">
        <v>1</v>
      </c>
      <c r="E66" s="13">
        <v>1</v>
      </c>
      <c r="F66" s="14">
        <f ca="1">IFERROR(__xludf.DUMMYFUNCTION("""COMPUTED_VALUE"""),1)</f>
        <v>1</v>
      </c>
      <c r="G66" s="18">
        <v>2</v>
      </c>
    </row>
    <row r="67" spans="1:7" x14ac:dyDescent="0.3">
      <c r="A67" s="15">
        <v>43894</v>
      </c>
      <c r="B67" s="13">
        <v>27</v>
      </c>
      <c r="C67" s="13">
        <v>13</v>
      </c>
      <c r="D67" s="13">
        <v>1</v>
      </c>
      <c r="E67" s="13">
        <v>1</v>
      </c>
      <c r="F67" s="14">
        <f ca="1">IFERROR(__xludf.DUMMYFUNCTION("""COMPUTED_VALUE"""),22)</f>
        <v>22</v>
      </c>
      <c r="G67" s="18">
        <v>1</v>
      </c>
    </row>
    <row r="68" spans="1:7" x14ac:dyDescent="0.3">
      <c r="A68" s="15">
        <v>43895</v>
      </c>
      <c r="B68" s="13">
        <v>23</v>
      </c>
      <c r="C68" s="13">
        <v>11</v>
      </c>
      <c r="D68" s="13">
        <v>1</v>
      </c>
      <c r="E68" s="13">
        <v>1</v>
      </c>
      <c r="F68" s="14">
        <f ca="1">IFERROR(__xludf.DUMMYFUNCTION("""COMPUTED_VALUE"""),2)</f>
        <v>2</v>
      </c>
      <c r="G68" s="18">
        <v>22</v>
      </c>
    </row>
    <row r="69" spans="1:7" x14ac:dyDescent="0.3">
      <c r="A69" s="15">
        <v>43896</v>
      </c>
      <c r="B69" s="13">
        <v>18</v>
      </c>
      <c r="C69" s="13">
        <v>8</v>
      </c>
      <c r="D69" s="13">
        <v>1</v>
      </c>
      <c r="E69" s="13">
        <v>1</v>
      </c>
      <c r="F69" s="14">
        <f ca="1">IFERROR(__xludf.DUMMYFUNCTION("""COMPUTED_VALUE"""),1)</f>
        <v>1</v>
      </c>
      <c r="G69" s="18">
        <v>1</v>
      </c>
    </row>
    <row r="70" spans="1:7" x14ac:dyDescent="0.3">
      <c r="A70" s="15">
        <v>43897</v>
      </c>
      <c r="B70" s="13">
        <v>15</v>
      </c>
      <c r="C70" s="13">
        <v>7</v>
      </c>
      <c r="D70" s="13">
        <v>1</v>
      </c>
      <c r="E70" s="13">
        <v>1</v>
      </c>
      <c r="F70" s="14">
        <f ca="1">IFERROR(__xludf.DUMMYFUNCTION("""COMPUTED_VALUE"""),3)</f>
        <v>3</v>
      </c>
      <c r="G70" s="18">
        <v>2</v>
      </c>
    </row>
    <row r="71" spans="1:7" x14ac:dyDescent="0.3">
      <c r="A71" s="15">
        <v>43898</v>
      </c>
      <c r="B71" s="13">
        <v>14</v>
      </c>
      <c r="C71" s="13">
        <v>6</v>
      </c>
      <c r="D71" s="13">
        <v>1</v>
      </c>
      <c r="E71" s="13">
        <v>1</v>
      </c>
      <c r="F71" s="14">
        <f ca="1">IFERROR(__xludf.DUMMYFUNCTION("""COMPUTED_VALUE"""),5)</f>
        <v>5</v>
      </c>
      <c r="G71" s="18">
        <v>3</v>
      </c>
    </row>
    <row r="72" spans="1:7" x14ac:dyDescent="0.3">
      <c r="A72" s="15">
        <v>43899</v>
      </c>
      <c r="B72" s="13">
        <v>17</v>
      </c>
      <c r="C72" s="13">
        <v>8</v>
      </c>
      <c r="D72" s="13">
        <v>1</v>
      </c>
      <c r="E72" s="13">
        <v>1</v>
      </c>
      <c r="F72" s="14">
        <f ca="1">IFERROR(__xludf.DUMMYFUNCTION("""COMPUTED_VALUE"""),9)</f>
        <v>9</v>
      </c>
      <c r="G72" s="18">
        <v>0</v>
      </c>
    </row>
    <row r="73" spans="1:7" x14ac:dyDescent="0.3">
      <c r="A73" s="15">
        <v>43900</v>
      </c>
      <c r="B73" s="13">
        <v>19</v>
      </c>
      <c r="C73" s="13">
        <v>9</v>
      </c>
      <c r="D73" s="13">
        <v>1</v>
      </c>
      <c r="E73" s="13">
        <v>1</v>
      </c>
      <c r="F73" s="14">
        <f ca="1">IFERROR(__xludf.DUMMYFUNCTION("""COMPUTED_VALUE"""),15)</f>
        <v>15</v>
      </c>
      <c r="G73" s="18">
        <v>10</v>
      </c>
    </row>
    <row r="74" spans="1:7" x14ac:dyDescent="0.3">
      <c r="A74" s="15">
        <v>43901</v>
      </c>
      <c r="B74" s="13">
        <v>22</v>
      </c>
      <c r="C74" s="13">
        <v>11</v>
      </c>
      <c r="D74" s="13">
        <v>1</v>
      </c>
      <c r="E74" s="13">
        <v>2</v>
      </c>
      <c r="F74" s="14">
        <f ca="1">IFERROR(__xludf.DUMMYFUNCTION("""COMPUTED_VALUE"""),8)</f>
        <v>8</v>
      </c>
      <c r="G74" s="18">
        <v>6</v>
      </c>
    </row>
    <row r="75" spans="1:7" x14ac:dyDescent="0.3">
      <c r="A75" s="15">
        <v>43902</v>
      </c>
      <c r="B75" s="13">
        <v>27</v>
      </c>
      <c r="C75" s="13">
        <v>13</v>
      </c>
      <c r="D75" s="13">
        <v>2</v>
      </c>
      <c r="E75" s="13">
        <v>2</v>
      </c>
      <c r="F75" s="14">
        <f ca="1">IFERROR(__xludf.DUMMYFUNCTION("""COMPUTED_VALUE"""),10)</f>
        <v>10</v>
      </c>
      <c r="G75" s="18">
        <v>23</v>
      </c>
    </row>
    <row r="76" spans="1:7" x14ac:dyDescent="0.3">
      <c r="A76" s="15">
        <v>43903</v>
      </c>
      <c r="B76" s="13">
        <v>34</v>
      </c>
      <c r="C76" s="13">
        <v>18</v>
      </c>
      <c r="D76" s="13">
        <v>2</v>
      </c>
      <c r="E76" s="13">
        <v>3</v>
      </c>
      <c r="F76" s="14">
        <f ca="1">IFERROR(__xludf.DUMMYFUNCTION("""COMPUTED_VALUE"""),10)</f>
        <v>10</v>
      </c>
      <c r="G76" s="18">
        <v>2</v>
      </c>
    </row>
    <row r="77" spans="1:7" x14ac:dyDescent="0.3">
      <c r="A77" s="15">
        <v>43904</v>
      </c>
      <c r="B77" s="13">
        <v>35</v>
      </c>
      <c r="C77" s="13">
        <v>18</v>
      </c>
      <c r="D77" s="13">
        <v>2</v>
      </c>
      <c r="E77" s="13">
        <v>3</v>
      </c>
      <c r="F77" s="14">
        <f ca="1">IFERROR(__xludf.DUMMYFUNCTION("""COMPUTED_VALUE"""),11)</f>
        <v>11</v>
      </c>
      <c r="G77" s="18">
        <v>8</v>
      </c>
    </row>
    <row r="78" spans="1:7" x14ac:dyDescent="0.3">
      <c r="A78" s="15">
        <v>43905</v>
      </c>
      <c r="B78" s="13">
        <v>36</v>
      </c>
      <c r="C78" s="13">
        <v>20</v>
      </c>
      <c r="D78" s="13">
        <v>2</v>
      </c>
      <c r="E78" s="13">
        <v>3</v>
      </c>
      <c r="F78" s="14">
        <f ca="1">IFERROR(__xludf.DUMMYFUNCTION("""COMPUTED_VALUE"""),10)</f>
        <v>10</v>
      </c>
      <c r="G78" s="18">
        <v>7</v>
      </c>
    </row>
    <row r="79" spans="1:7" x14ac:dyDescent="0.3">
      <c r="A79" s="15">
        <v>43906</v>
      </c>
      <c r="B79" s="13">
        <v>40</v>
      </c>
      <c r="C79" s="13">
        <v>23</v>
      </c>
      <c r="D79" s="13">
        <v>3</v>
      </c>
      <c r="E79" s="13">
        <v>4</v>
      </c>
      <c r="F79" s="14">
        <f ca="1">IFERROR(__xludf.DUMMYFUNCTION("""COMPUTED_VALUE"""),14)</f>
        <v>14</v>
      </c>
      <c r="G79" s="18">
        <v>3</v>
      </c>
    </row>
    <row r="80" spans="1:7" x14ac:dyDescent="0.3">
      <c r="A80" s="15">
        <v>43907</v>
      </c>
      <c r="B80" s="13">
        <v>42</v>
      </c>
      <c r="C80" s="13">
        <v>25</v>
      </c>
      <c r="D80" s="13">
        <v>4</v>
      </c>
      <c r="E80" s="13">
        <v>5</v>
      </c>
      <c r="F80" s="14">
        <f ca="1">IFERROR(__xludf.DUMMYFUNCTION("""COMPUTED_VALUE"""),20)</f>
        <v>20</v>
      </c>
      <c r="G80" s="18">
        <v>32</v>
      </c>
    </row>
    <row r="81" spans="1:7" x14ac:dyDescent="0.3">
      <c r="A81" s="15">
        <v>43908</v>
      </c>
      <c r="B81" s="13">
        <v>44</v>
      </c>
      <c r="C81" s="13">
        <v>27</v>
      </c>
      <c r="D81" s="13">
        <v>4</v>
      </c>
      <c r="E81" s="13">
        <v>6</v>
      </c>
      <c r="F81" s="14">
        <f ca="1">IFERROR(__xludf.DUMMYFUNCTION("""COMPUTED_VALUE"""),25)</f>
        <v>25</v>
      </c>
      <c r="G81" s="18">
        <v>12</v>
      </c>
    </row>
    <row r="82" spans="1:7" x14ac:dyDescent="0.3">
      <c r="A82" s="15">
        <v>43909</v>
      </c>
      <c r="B82" s="13">
        <v>78</v>
      </c>
      <c r="C82" s="13">
        <v>34</v>
      </c>
      <c r="D82" s="13">
        <v>5</v>
      </c>
      <c r="E82" s="13">
        <v>7</v>
      </c>
      <c r="F82" s="14">
        <f ca="1">IFERROR(__xludf.DUMMYFUNCTION("""COMPUTED_VALUE"""),27)</f>
        <v>27</v>
      </c>
      <c r="G82" s="18">
        <v>28</v>
      </c>
    </row>
    <row r="83" spans="1:7" x14ac:dyDescent="0.3">
      <c r="A83" s="15">
        <v>43910</v>
      </c>
      <c r="B83" s="13">
        <v>67</v>
      </c>
      <c r="C83" s="13">
        <v>44</v>
      </c>
      <c r="D83" s="13">
        <v>6</v>
      </c>
      <c r="E83" s="13">
        <v>8</v>
      </c>
      <c r="F83" s="14">
        <f ca="1">IFERROR(__xludf.DUMMYFUNCTION("""COMPUTED_VALUE"""),58)</f>
        <v>58</v>
      </c>
      <c r="G83" s="18">
        <v>26</v>
      </c>
    </row>
    <row r="84" spans="1:7" x14ac:dyDescent="0.3">
      <c r="A84" s="15">
        <v>43911</v>
      </c>
      <c r="B84" s="13">
        <v>76</v>
      </c>
      <c r="C84" s="13">
        <v>51</v>
      </c>
      <c r="D84" s="13">
        <v>8</v>
      </c>
      <c r="E84" s="13">
        <v>11</v>
      </c>
      <c r="F84" s="14">
        <f ca="1">IFERROR(__xludf.DUMMYFUNCTION("""COMPUTED_VALUE"""),78)</f>
        <v>78</v>
      </c>
      <c r="G84" s="18">
        <v>40</v>
      </c>
    </row>
    <row r="85" spans="1:7" x14ac:dyDescent="0.3">
      <c r="A85" s="15">
        <v>43912</v>
      </c>
      <c r="B85" s="13">
        <v>80</v>
      </c>
      <c r="C85" s="13">
        <v>54</v>
      </c>
      <c r="D85" s="13">
        <v>9</v>
      </c>
      <c r="E85" s="13">
        <v>12</v>
      </c>
      <c r="F85" s="14">
        <f ca="1">IFERROR(__xludf.DUMMYFUNCTION("""COMPUTED_VALUE"""),69)</f>
        <v>69</v>
      </c>
      <c r="G85" s="18">
        <v>89</v>
      </c>
    </row>
    <row r="86" spans="1:7" x14ac:dyDescent="0.3">
      <c r="A86" s="15">
        <v>43913</v>
      </c>
      <c r="B86" s="13">
        <v>85</v>
      </c>
      <c r="C86" s="13">
        <v>61</v>
      </c>
      <c r="D86" s="13">
        <v>12</v>
      </c>
      <c r="E86" s="13">
        <v>18</v>
      </c>
      <c r="F86" s="14">
        <f ca="1">IFERROR(__xludf.DUMMYFUNCTION("""COMPUTED_VALUE"""),94)</f>
        <v>94</v>
      </c>
      <c r="G86" s="18">
        <v>119</v>
      </c>
    </row>
    <row r="87" spans="1:7" x14ac:dyDescent="0.3">
      <c r="A87" s="15">
        <v>43914</v>
      </c>
      <c r="B87" s="13">
        <v>83</v>
      </c>
      <c r="C87" s="13">
        <v>58</v>
      </c>
      <c r="D87" s="13">
        <v>11</v>
      </c>
      <c r="E87" s="13">
        <v>16</v>
      </c>
      <c r="F87" s="14">
        <f ca="1">IFERROR(__xludf.DUMMYFUNCTION("""COMPUTED_VALUE"""),74)</f>
        <v>74</v>
      </c>
      <c r="G87" s="18">
        <v>53</v>
      </c>
    </row>
    <row r="88" spans="1:7" x14ac:dyDescent="0.3">
      <c r="A88" s="15">
        <v>43915</v>
      </c>
      <c r="B88" s="13">
        <v>93</v>
      </c>
      <c r="C88" s="13">
        <v>55</v>
      </c>
      <c r="D88" s="13">
        <v>10</v>
      </c>
      <c r="E88" s="13">
        <v>15</v>
      </c>
      <c r="F88" s="14">
        <f ca="1">IFERROR(__xludf.DUMMYFUNCTION("""COMPUTED_VALUE"""),86)</f>
        <v>86</v>
      </c>
      <c r="G88" s="18">
        <v>70</v>
      </c>
    </row>
    <row r="89" spans="1:7" x14ac:dyDescent="0.3">
      <c r="A89" s="15">
        <v>43916</v>
      </c>
      <c r="B89" s="13">
        <v>92</v>
      </c>
      <c r="C89" s="13">
        <v>53</v>
      </c>
      <c r="D89" s="13">
        <v>11</v>
      </c>
      <c r="E89" s="13">
        <v>15</v>
      </c>
      <c r="F89" s="14">
        <f ca="1">IFERROR(__xludf.DUMMYFUNCTION("""COMPUTED_VALUE"""),73)</f>
        <v>73</v>
      </c>
      <c r="G89" s="18">
        <v>87</v>
      </c>
    </row>
    <row r="90" spans="1:7" x14ac:dyDescent="0.3">
      <c r="A90" s="15">
        <v>43917</v>
      </c>
      <c r="B90" s="13">
        <v>100</v>
      </c>
      <c r="C90" s="13">
        <v>57</v>
      </c>
      <c r="D90" s="13">
        <v>13</v>
      </c>
      <c r="E90" s="13">
        <v>18</v>
      </c>
      <c r="F90" s="14">
        <f ca="1">IFERROR(__xludf.DUMMYFUNCTION("""COMPUTED_VALUE"""),153)</f>
        <v>153</v>
      </c>
      <c r="G90" s="18">
        <v>75</v>
      </c>
    </row>
    <row r="91" spans="1:7" x14ac:dyDescent="0.3">
      <c r="A91" s="15">
        <v>43918</v>
      </c>
      <c r="B91" s="13">
        <v>98</v>
      </c>
      <c r="C91" s="13">
        <v>59</v>
      </c>
      <c r="D91" s="13">
        <v>14</v>
      </c>
      <c r="E91" s="13">
        <v>19</v>
      </c>
      <c r="F91" s="14">
        <f ca="1">IFERROR(__xludf.DUMMYFUNCTION("""COMPUTED_VALUE"""),136)</f>
        <v>136</v>
      </c>
      <c r="G91" s="18">
        <v>149</v>
      </c>
    </row>
    <row r="92" spans="1:7" x14ac:dyDescent="0.3">
      <c r="A92" s="15">
        <v>43919</v>
      </c>
      <c r="B92" s="13">
        <v>94</v>
      </c>
      <c r="C92" s="13">
        <v>53</v>
      </c>
      <c r="D92" s="13">
        <v>14</v>
      </c>
      <c r="E92" s="13">
        <v>19</v>
      </c>
      <c r="F92" s="14">
        <f ca="1">IFERROR(__xludf.DUMMYFUNCTION("""COMPUTED_VALUE"""),120)</f>
        <v>120</v>
      </c>
      <c r="G92" s="18">
        <v>106</v>
      </c>
    </row>
    <row r="93" spans="1:7" x14ac:dyDescent="0.3">
      <c r="A93" s="15">
        <v>43920</v>
      </c>
      <c r="B93" s="13">
        <v>77</v>
      </c>
      <c r="C93" s="13">
        <v>43</v>
      </c>
      <c r="D93" s="13">
        <v>13</v>
      </c>
      <c r="E93" s="13">
        <v>17</v>
      </c>
      <c r="F93" s="14">
        <f ca="1">IFERROR(__xludf.DUMMYFUNCTION("""COMPUTED_VALUE"""),187)</f>
        <v>187</v>
      </c>
      <c r="G93" s="18">
        <v>92</v>
      </c>
    </row>
    <row r="94" spans="1:7" x14ac:dyDescent="0.3">
      <c r="A94" s="15">
        <v>43921</v>
      </c>
      <c r="B94" s="13">
        <v>75</v>
      </c>
      <c r="C94" s="13">
        <v>42</v>
      </c>
      <c r="D94" s="13">
        <v>14</v>
      </c>
      <c r="E94" s="13">
        <v>18</v>
      </c>
      <c r="F94" s="14">
        <f ca="1">IFERROR(__xludf.DUMMYFUNCTION("""COMPUTED_VALUE"""),309)</f>
        <v>309</v>
      </c>
      <c r="G94" s="18">
        <v>180</v>
      </c>
    </row>
    <row r="95" spans="1:7" x14ac:dyDescent="0.3">
      <c r="A95" s="15">
        <v>43922</v>
      </c>
      <c r="B95" s="13">
        <v>70</v>
      </c>
      <c r="C95" s="13">
        <v>40</v>
      </c>
      <c r="D95" s="13">
        <v>14</v>
      </c>
      <c r="E95" s="13">
        <v>18</v>
      </c>
      <c r="F95" s="14">
        <f ca="1">IFERROR(__xludf.DUMMYFUNCTION("""COMPUTED_VALUE"""),424)</f>
        <v>424</v>
      </c>
      <c r="G95" s="18">
        <v>146</v>
      </c>
    </row>
    <row r="96" spans="1:7" x14ac:dyDescent="0.3">
      <c r="A96" s="15">
        <v>43923</v>
      </c>
      <c r="B96" s="13">
        <v>68</v>
      </c>
      <c r="C96" s="13">
        <v>39</v>
      </c>
      <c r="D96" s="13">
        <v>15</v>
      </c>
      <c r="E96" s="13">
        <v>19</v>
      </c>
      <c r="F96" s="14">
        <f ca="1">IFERROR(__xludf.DUMMYFUNCTION("""COMPUTED_VALUE"""),486)</f>
        <v>486</v>
      </c>
      <c r="G96" s="18">
        <v>568</v>
      </c>
    </row>
    <row r="97" spans="1:7" x14ac:dyDescent="0.3">
      <c r="A97" s="15">
        <v>43924</v>
      </c>
      <c r="B97" s="13">
        <v>84</v>
      </c>
      <c r="C97" s="13">
        <v>35</v>
      </c>
      <c r="D97" s="13">
        <v>14</v>
      </c>
      <c r="E97" s="13">
        <v>18</v>
      </c>
      <c r="F97" s="14">
        <f ca="1">IFERROR(__xludf.DUMMYFUNCTION("""COMPUTED_VALUE"""),560)</f>
        <v>560</v>
      </c>
      <c r="G97" s="18">
        <v>336</v>
      </c>
    </row>
    <row r="98" spans="1:7" x14ac:dyDescent="0.3">
      <c r="A98" s="15">
        <v>43925</v>
      </c>
      <c r="B98" s="13">
        <v>82</v>
      </c>
      <c r="C98" s="13">
        <v>36</v>
      </c>
      <c r="D98" s="13">
        <v>14</v>
      </c>
      <c r="E98" s="13">
        <v>18</v>
      </c>
      <c r="F98" s="14">
        <f ca="1">IFERROR(__xludf.DUMMYFUNCTION("""COMPUTED_VALUE"""),579)</f>
        <v>579</v>
      </c>
      <c r="G98" s="18">
        <v>601</v>
      </c>
    </row>
    <row r="99" spans="1:7" x14ac:dyDescent="0.3">
      <c r="A99" s="15">
        <v>43926</v>
      </c>
      <c r="B99" s="13">
        <v>79</v>
      </c>
      <c r="C99" s="13">
        <v>36</v>
      </c>
      <c r="D99" s="13">
        <v>14</v>
      </c>
      <c r="E99" s="13">
        <v>18</v>
      </c>
      <c r="F99" s="14">
        <f ca="1">IFERROR(__xludf.DUMMYFUNCTION("""COMPUTED_VALUE"""),609)</f>
        <v>609</v>
      </c>
      <c r="G99" s="18">
        <v>472</v>
      </c>
    </row>
    <row r="100" spans="1:7" x14ac:dyDescent="0.3">
      <c r="A100" s="15">
        <v>43927</v>
      </c>
      <c r="B100" s="13">
        <v>57</v>
      </c>
      <c r="C100" s="13">
        <v>35</v>
      </c>
      <c r="D100" s="13">
        <v>15</v>
      </c>
      <c r="E100" s="13">
        <v>19</v>
      </c>
      <c r="F100" s="14">
        <f ca="1">IFERROR(__xludf.DUMMYFUNCTION("""COMPUTED_VALUE"""),484)</f>
        <v>484</v>
      </c>
      <c r="G100" s="18">
        <v>693</v>
      </c>
    </row>
    <row r="101" spans="1:7" x14ac:dyDescent="0.3">
      <c r="A101" s="15">
        <v>43928</v>
      </c>
      <c r="B101" s="13">
        <v>54</v>
      </c>
      <c r="C101" s="13">
        <v>31</v>
      </c>
      <c r="D101" s="13">
        <v>14</v>
      </c>
      <c r="E101" s="13">
        <v>18</v>
      </c>
      <c r="F101" s="14">
        <f ca="1">IFERROR(__xludf.DUMMYFUNCTION("""COMPUTED_VALUE"""),573)</f>
        <v>573</v>
      </c>
      <c r="G101" s="18">
        <v>354</v>
      </c>
    </row>
    <row r="102" spans="1:7" x14ac:dyDescent="0.3">
      <c r="A102" s="15">
        <v>43929</v>
      </c>
      <c r="B102" s="13">
        <v>52</v>
      </c>
      <c r="C102" s="13">
        <v>31</v>
      </c>
      <c r="D102" s="13">
        <v>13</v>
      </c>
      <c r="E102" s="13">
        <v>17</v>
      </c>
      <c r="F102" s="14">
        <f ca="1">IFERROR(__xludf.DUMMYFUNCTION("""COMPUTED_VALUE"""),565)</f>
        <v>565</v>
      </c>
      <c r="G102" s="18">
        <v>773</v>
      </c>
    </row>
    <row r="103" spans="1:7" x14ac:dyDescent="0.3">
      <c r="A103" s="15">
        <v>43930</v>
      </c>
      <c r="B103" s="13">
        <v>52</v>
      </c>
      <c r="C103" s="13">
        <v>32</v>
      </c>
      <c r="D103" s="13">
        <v>14</v>
      </c>
      <c r="E103" s="13">
        <v>18</v>
      </c>
      <c r="F103" s="14">
        <f ca="1">IFERROR(__xludf.DUMMYFUNCTION("""COMPUTED_VALUE"""),813)</f>
        <v>813</v>
      </c>
      <c r="G103" s="18">
        <v>540</v>
      </c>
    </row>
    <row r="104" spans="1:7" x14ac:dyDescent="0.3">
      <c r="A104" s="15">
        <v>43931</v>
      </c>
      <c r="B104" s="13">
        <v>53</v>
      </c>
      <c r="C104" s="13">
        <v>32</v>
      </c>
      <c r="D104" s="13">
        <v>15</v>
      </c>
      <c r="E104" s="13">
        <v>19</v>
      </c>
      <c r="F104" s="14">
        <f ca="1">IFERROR(__xludf.DUMMYFUNCTION("""COMPUTED_VALUE"""),871)</f>
        <v>871</v>
      </c>
      <c r="G104" s="18">
        <v>678</v>
      </c>
    </row>
    <row r="105" spans="1:7" x14ac:dyDescent="0.3">
      <c r="A105" s="15">
        <v>43932</v>
      </c>
      <c r="B105" s="13">
        <v>53</v>
      </c>
      <c r="C105" s="13">
        <v>32</v>
      </c>
      <c r="D105" s="13">
        <v>15</v>
      </c>
      <c r="E105" s="13">
        <v>19</v>
      </c>
      <c r="F105" s="14">
        <f ca="1">IFERROR(__xludf.DUMMYFUNCTION("""COMPUTED_VALUE"""),854)</f>
        <v>854</v>
      </c>
      <c r="G105" s="18">
        <v>1035</v>
      </c>
    </row>
    <row r="106" spans="1:7" x14ac:dyDescent="0.3">
      <c r="A106" s="15">
        <v>43933</v>
      </c>
      <c r="B106" s="13">
        <v>52</v>
      </c>
      <c r="C106" s="13">
        <v>30</v>
      </c>
      <c r="D106" s="13">
        <v>14</v>
      </c>
      <c r="E106" s="13">
        <v>18</v>
      </c>
      <c r="F106" s="14">
        <f ca="1">IFERROR(__xludf.DUMMYFUNCTION("""COMPUTED_VALUE"""),758)</f>
        <v>758</v>
      </c>
      <c r="G106" s="18">
        <v>909</v>
      </c>
    </row>
    <row r="107" spans="1:7" x14ac:dyDescent="0.3">
      <c r="A107" s="15">
        <v>43934</v>
      </c>
      <c r="B107" s="13">
        <v>72</v>
      </c>
      <c r="C107" s="13">
        <v>29</v>
      </c>
      <c r="D107" s="13">
        <v>14</v>
      </c>
      <c r="E107" s="13">
        <v>18</v>
      </c>
      <c r="F107" s="14">
        <f ca="1">IFERROR(__xludf.DUMMYFUNCTION("""COMPUTED_VALUE"""),1243)</f>
        <v>1243</v>
      </c>
      <c r="G107" s="18">
        <v>796</v>
      </c>
    </row>
    <row r="108" spans="1:7" x14ac:dyDescent="0.3">
      <c r="A108" s="15">
        <v>43935</v>
      </c>
      <c r="B108" s="13">
        <v>47</v>
      </c>
      <c r="C108" s="13">
        <v>28</v>
      </c>
      <c r="D108" s="13">
        <v>14</v>
      </c>
      <c r="E108" s="13">
        <v>18</v>
      </c>
      <c r="F108" s="14">
        <f ca="1">IFERROR(__xludf.DUMMYFUNCTION("""COMPUTED_VALUE"""),1031)</f>
        <v>1031</v>
      </c>
      <c r="G108" s="18">
        <v>1211</v>
      </c>
    </row>
    <row r="109" spans="1:7" x14ac:dyDescent="0.3">
      <c r="A109" s="15">
        <v>43936</v>
      </c>
      <c r="B109" s="13">
        <v>65</v>
      </c>
      <c r="C109" s="13">
        <v>27</v>
      </c>
      <c r="D109" s="13">
        <v>14</v>
      </c>
      <c r="E109" s="13">
        <v>18</v>
      </c>
      <c r="F109" s="14">
        <f ca="1">IFERROR(__xludf.DUMMYFUNCTION("""COMPUTED_VALUE"""),886)</f>
        <v>886</v>
      </c>
      <c r="G109" s="18">
        <v>1075</v>
      </c>
    </row>
    <row r="110" spans="1:7" x14ac:dyDescent="0.3">
      <c r="A110" s="15">
        <v>43937</v>
      </c>
      <c r="B110" s="13">
        <v>64</v>
      </c>
      <c r="C110" s="13">
        <v>28</v>
      </c>
      <c r="D110" s="13">
        <v>14</v>
      </c>
      <c r="E110" s="13">
        <v>18</v>
      </c>
      <c r="F110" s="14">
        <f ca="1">IFERROR(__xludf.DUMMYFUNCTION("""COMPUTED_VALUE"""),1061)</f>
        <v>1061</v>
      </c>
      <c r="G110" s="18">
        <v>942</v>
      </c>
    </row>
    <row r="111" spans="1:7" x14ac:dyDescent="0.3">
      <c r="A111" s="15">
        <v>43938</v>
      </c>
      <c r="B111" s="13">
        <v>63</v>
      </c>
      <c r="C111" s="13">
        <v>28</v>
      </c>
      <c r="D111" s="13">
        <v>13</v>
      </c>
      <c r="E111" s="13">
        <v>17</v>
      </c>
      <c r="F111" s="14">
        <f ca="1">IFERROR(__xludf.DUMMYFUNCTION("""COMPUTED_VALUE"""),922)</f>
        <v>922</v>
      </c>
      <c r="G111" s="18">
        <v>1007</v>
      </c>
    </row>
    <row r="112" spans="1:7" x14ac:dyDescent="0.3">
      <c r="A112" s="15">
        <v>43939</v>
      </c>
      <c r="B112" s="13">
        <v>67</v>
      </c>
      <c r="C112" s="13">
        <v>27</v>
      </c>
      <c r="D112" s="13">
        <v>13</v>
      </c>
      <c r="E112" s="13">
        <v>17</v>
      </c>
      <c r="F112" s="14">
        <f ca="1">IFERROR(__xludf.DUMMYFUNCTION("""COMPUTED_VALUE"""),1371)</f>
        <v>1371</v>
      </c>
      <c r="G112" s="18">
        <v>991</v>
      </c>
    </row>
    <row r="113" spans="1:7" x14ac:dyDescent="0.3">
      <c r="A113" s="15">
        <v>43940</v>
      </c>
      <c r="B113" s="13">
        <v>63</v>
      </c>
      <c r="C113" s="13">
        <v>29</v>
      </c>
      <c r="D113" s="13">
        <v>14</v>
      </c>
      <c r="E113" s="13">
        <v>18</v>
      </c>
      <c r="F113" s="14">
        <f ca="1">IFERROR(__xludf.DUMMYFUNCTION("""COMPUTED_VALUE"""),1580)</f>
        <v>1580</v>
      </c>
      <c r="G113" s="18">
        <v>1334</v>
      </c>
    </row>
    <row r="114" spans="1:7" x14ac:dyDescent="0.3">
      <c r="A114" s="15">
        <v>43941</v>
      </c>
      <c r="B114" s="13">
        <v>39</v>
      </c>
      <c r="C114" s="13">
        <v>26</v>
      </c>
      <c r="D114" s="13">
        <v>13</v>
      </c>
      <c r="E114" s="13">
        <v>17</v>
      </c>
      <c r="F114" s="14">
        <f ca="1">IFERROR(__xludf.DUMMYFUNCTION("""COMPUTED_VALUE"""),1239)</f>
        <v>1239</v>
      </c>
      <c r="G114" s="18">
        <v>1553</v>
      </c>
    </row>
    <row r="115" spans="1:7" x14ac:dyDescent="0.3">
      <c r="A115" s="15">
        <v>43942</v>
      </c>
      <c r="B115" s="13">
        <v>39</v>
      </c>
      <c r="C115" s="13">
        <v>26</v>
      </c>
      <c r="D115" s="13">
        <v>13</v>
      </c>
      <c r="E115" s="13">
        <v>17</v>
      </c>
      <c r="F115" s="14">
        <f ca="1">IFERROR(__xludf.DUMMYFUNCTION("""COMPUTED_VALUE"""),1537)</f>
        <v>1537</v>
      </c>
      <c r="G115" s="18">
        <v>1335</v>
      </c>
    </row>
    <row r="116" spans="1:7" x14ac:dyDescent="0.3">
      <c r="A116" s="15">
        <v>43943</v>
      </c>
      <c r="B116" s="13">
        <v>41</v>
      </c>
      <c r="C116" s="13">
        <v>25</v>
      </c>
      <c r="D116" s="13">
        <v>13</v>
      </c>
      <c r="E116" s="13">
        <v>17</v>
      </c>
      <c r="F116" s="14">
        <f ca="1">IFERROR(__xludf.DUMMYFUNCTION("""COMPUTED_VALUE"""),1292)</f>
        <v>1292</v>
      </c>
      <c r="G116" s="18">
        <v>1384</v>
      </c>
    </row>
    <row r="117" spans="1:7" x14ac:dyDescent="0.3">
      <c r="A117" s="15">
        <v>43944</v>
      </c>
      <c r="B117" s="13">
        <v>59</v>
      </c>
      <c r="C117" s="13">
        <v>25</v>
      </c>
      <c r="D117" s="13">
        <v>13</v>
      </c>
      <c r="E117" s="13">
        <v>17</v>
      </c>
      <c r="F117" s="14">
        <f ca="1">IFERROR(__xludf.DUMMYFUNCTION("""COMPUTED_VALUE"""),1667)</f>
        <v>1667</v>
      </c>
      <c r="G117" s="18">
        <v>1409</v>
      </c>
    </row>
    <row r="118" spans="1:7" x14ac:dyDescent="0.3">
      <c r="A118" s="15">
        <v>43945</v>
      </c>
      <c r="B118" s="13">
        <v>57</v>
      </c>
      <c r="C118" s="13">
        <v>25</v>
      </c>
      <c r="D118" s="13">
        <v>13</v>
      </c>
      <c r="E118" s="13">
        <v>17</v>
      </c>
      <c r="F118" s="14">
        <f ca="1">IFERROR(__xludf.DUMMYFUNCTION("""COMPUTED_VALUE"""),1408)</f>
        <v>1408</v>
      </c>
      <c r="G118" s="18">
        <v>1684</v>
      </c>
    </row>
    <row r="119" spans="1:7" x14ac:dyDescent="0.3">
      <c r="A119" s="15">
        <v>43946</v>
      </c>
      <c r="B119" s="13">
        <v>39</v>
      </c>
      <c r="C119" s="13">
        <v>26</v>
      </c>
      <c r="D119" s="13">
        <v>13</v>
      </c>
      <c r="E119" s="13">
        <v>18</v>
      </c>
      <c r="F119" s="14">
        <f ca="1">IFERROR(__xludf.DUMMYFUNCTION("""COMPUTED_VALUE"""),1835)</f>
        <v>1835</v>
      </c>
      <c r="G119" s="18">
        <v>1429</v>
      </c>
    </row>
    <row r="120" spans="1:7" x14ac:dyDescent="0.3">
      <c r="A120" s="15">
        <v>43947</v>
      </c>
      <c r="B120" s="13">
        <v>38</v>
      </c>
      <c r="C120" s="13">
        <v>26</v>
      </c>
      <c r="D120" s="13">
        <v>13</v>
      </c>
      <c r="E120" s="13">
        <v>19</v>
      </c>
      <c r="F120" s="14">
        <f ca="1">IFERROR(__xludf.DUMMYFUNCTION("""COMPUTED_VALUE"""),1607)</f>
        <v>1607</v>
      </c>
      <c r="G120" s="18">
        <v>1990</v>
      </c>
    </row>
    <row r="121" spans="1:7" x14ac:dyDescent="0.3">
      <c r="A121" s="15">
        <v>43948</v>
      </c>
      <c r="B121" s="13">
        <v>35</v>
      </c>
      <c r="C121" s="13">
        <v>24</v>
      </c>
      <c r="D121" s="13">
        <v>13</v>
      </c>
      <c r="E121" s="13">
        <v>18</v>
      </c>
      <c r="F121" s="14">
        <f ca="1">IFERROR(__xludf.DUMMYFUNCTION("""COMPUTED_VALUE"""),1568)</f>
        <v>1568</v>
      </c>
      <c r="G121" s="18">
        <v>1396</v>
      </c>
    </row>
    <row r="122" spans="1:7" x14ac:dyDescent="0.3">
      <c r="A122" s="15">
        <v>43949</v>
      </c>
      <c r="B122" s="13">
        <v>33</v>
      </c>
      <c r="C122" s="13">
        <v>22</v>
      </c>
      <c r="D122" s="13">
        <v>12</v>
      </c>
      <c r="E122" s="13">
        <v>16</v>
      </c>
      <c r="F122" s="14">
        <f ca="1">IFERROR(__xludf.DUMMYFUNCTION("""COMPUTED_VALUE"""),1902)</f>
        <v>1902</v>
      </c>
      <c r="G122" s="18">
        <v>1543</v>
      </c>
    </row>
    <row r="123" spans="1:7" x14ac:dyDescent="0.3">
      <c r="A123" s="15">
        <v>43950</v>
      </c>
      <c r="B123" s="13">
        <v>31</v>
      </c>
      <c r="C123" s="13">
        <v>22</v>
      </c>
      <c r="D123" s="13">
        <v>12</v>
      </c>
      <c r="E123" s="13">
        <v>16</v>
      </c>
      <c r="F123" s="14">
        <f ca="1">IFERROR(__xludf.DUMMYFUNCTION("""COMPUTED_VALUE"""),1705)</f>
        <v>1705</v>
      </c>
      <c r="G123" s="18">
        <v>1897</v>
      </c>
    </row>
    <row r="124" spans="1:7" x14ac:dyDescent="0.3">
      <c r="A124" s="15">
        <v>43951</v>
      </c>
      <c r="B124" s="13">
        <v>29</v>
      </c>
      <c r="C124" s="13">
        <v>21</v>
      </c>
      <c r="D124" s="13">
        <v>12</v>
      </c>
      <c r="E124" s="13">
        <v>16</v>
      </c>
      <c r="F124" s="14">
        <f ca="1">IFERROR(__xludf.DUMMYFUNCTION("""COMPUTED_VALUE"""),1801)</f>
        <v>1801</v>
      </c>
      <c r="G124" s="18">
        <v>1718</v>
      </c>
    </row>
    <row r="125" spans="1:7" x14ac:dyDescent="0.3">
      <c r="A125" s="15">
        <v>43952</v>
      </c>
      <c r="B125" s="13">
        <v>33</v>
      </c>
      <c r="C125" s="13">
        <v>25</v>
      </c>
      <c r="D125" s="13">
        <v>13</v>
      </c>
      <c r="E125" s="13">
        <v>18</v>
      </c>
      <c r="F125" s="14">
        <f ca="1">IFERROR(__xludf.DUMMYFUNCTION("""COMPUTED_VALUE"""),2396)</f>
        <v>2396</v>
      </c>
      <c r="G125" s="18">
        <v>1993</v>
      </c>
    </row>
    <row r="126" spans="1:7" x14ac:dyDescent="0.3">
      <c r="A126" s="15">
        <v>43953</v>
      </c>
      <c r="B126" s="13">
        <v>30</v>
      </c>
      <c r="C126" s="13">
        <v>24</v>
      </c>
      <c r="D126" s="13">
        <v>13</v>
      </c>
      <c r="E126" s="13">
        <v>18</v>
      </c>
      <c r="F126" s="14">
        <f ca="1">IFERROR(__xludf.DUMMYFUNCTION("""COMPUTED_VALUE"""),2564)</f>
        <v>2564</v>
      </c>
      <c r="G126" s="18">
        <v>2293</v>
      </c>
    </row>
    <row r="127" spans="1:7" x14ac:dyDescent="0.3">
      <c r="A127" s="15">
        <v>43954</v>
      </c>
      <c r="B127" s="13">
        <v>33</v>
      </c>
      <c r="C127" s="13">
        <v>25</v>
      </c>
      <c r="D127" s="13">
        <v>14</v>
      </c>
      <c r="E127" s="13">
        <v>19</v>
      </c>
      <c r="F127" s="14">
        <f ca="1">IFERROR(__xludf.DUMMYFUNCTION("""COMPUTED_VALUE"""),2952)</f>
        <v>2952</v>
      </c>
      <c r="G127" s="18">
        <v>2644</v>
      </c>
    </row>
    <row r="128" spans="1:7" x14ac:dyDescent="0.3">
      <c r="A128" s="15">
        <v>43955</v>
      </c>
      <c r="B128" s="13">
        <v>30</v>
      </c>
      <c r="C128" s="13">
        <v>22</v>
      </c>
      <c r="D128" s="13">
        <v>13</v>
      </c>
      <c r="E128" s="13">
        <v>18</v>
      </c>
      <c r="F128" s="14">
        <f ca="1">IFERROR(__xludf.DUMMYFUNCTION("""COMPUTED_VALUE"""),3656)</f>
        <v>3656</v>
      </c>
      <c r="G128" s="18">
        <v>2553</v>
      </c>
    </row>
    <row r="129" spans="1:7" x14ac:dyDescent="0.3">
      <c r="A129" s="15">
        <v>43956</v>
      </c>
      <c r="B129" s="13">
        <v>32</v>
      </c>
      <c r="C129" s="13">
        <v>24</v>
      </c>
      <c r="D129" s="13">
        <v>14</v>
      </c>
      <c r="E129" s="13">
        <v>19</v>
      </c>
      <c r="F129" s="14">
        <f ca="1">IFERROR(__xludf.DUMMYFUNCTION("""COMPUTED_VALUE"""),2971)</f>
        <v>2971</v>
      </c>
      <c r="G129" s="18">
        <v>3900</v>
      </c>
    </row>
    <row r="130" spans="1:7" x14ac:dyDescent="0.3">
      <c r="A130" s="15">
        <v>43957</v>
      </c>
      <c r="B130" s="13">
        <v>33</v>
      </c>
      <c r="C130" s="13">
        <v>23</v>
      </c>
      <c r="D130" s="13">
        <v>14</v>
      </c>
      <c r="E130" s="13">
        <v>19</v>
      </c>
      <c r="F130" s="14">
        <f ca="1">IFERROR(__xludf.DUMMYFUNCTION("""COMPUTED_VALUE"""),3602)</f>
        <v>3602</v>
      </c>
      <c r="G130" s="18">
        <v>2958</v>
      </c>
    </row>
    <row r="131" spans="1:7" x14ac:dyDescent="0.3">
      <c r="A131" s="15">
        <v>43958</v>
      </c>
      <c r="B131" s="13">
        <v>30</v>
      </c>
      <c r="C131" s="13">
        <v>23</v>
      </c>
      <c r="D131" s="13">
        <v>13</v>
      </c>
      <c r="E131" s="13">
        <v>17</v>
      </c>
      <c r="F131" s="14">
        <f ca="1">IFERROR(__xludf.DUMMYFUNCTION("""COMPUTED_VALUE"""),3344)</f>
        <v>3344</v>
      </c>
      <c r="G131" s="18">
        <v>3561</v>
      </c>
    </row>
    <row r="132" spans="1:7" x14ac:dyDescent="0.3">
      <c r="A132" s="15">
        <v>43959</v>
      </c>
      <c r="B132" s="13">
        <v>29</v>
      </c>
      <c r="C132" s="13">
        <v>22</v>
      </c>
      <c r="D132" s="13">
        <v>12</v>
      </c>
      <c r="E132" s="13">
        <v>17</v>
      </c>
      <c r="F132" s="14">
        <f ca="1">IFERROR(__xludf.DUMMYFUNCTION("""COMPUTED_VALUE"""),3339)</f>
        <v>3339</v>
      </c>
      <c r="G132" s="18">
        <v>3390</v>
      </c>
    </row>
    <row r="133" spans="1:7" x14ac:dyDescent="0.3">
      <c r="A133" s="15">
        <v>43960</v>
      </c>
      <c r="B133" s="13">
        <v>30</v>
      </c>
      <c r="C133" s="13">
        <v>22</v>
      </c>
      <c r="D133" s="13">
        <v>12</v>
      </c>
      <c r="E133" s="13">
        <v>17</v>
      </c>
      <c r="F133" s="14">
        <f ca="1">IFERROR(__xludf.DUMMYFUNCTION("""COMPUTED_VALUE"""),3175)</f>
        <v>3175</v>
      </c>
      <c r="G133" s="18">
        <v>3320</v>
      </c>
    </row>
    <row r="134" spans="1:7" x14ac:dyDescent="0.3">
      <c r="A134" s="15">
        <v>43961</v>
      </c>
      <c r="B134" s="13">
        <v>30</v>
      </c>
      <c r="C134" s="13">
        <v>22</v>
      </c>
      <c r="D134" s="13">
        <v>12</v>
      </c>
      <c r="E134" s="13">
        <v>17</v>
      </c>
      <c r="F134" s="14">
        <f ca="1">IFERROR(__xludf.DUMMYFUNCTION("""COMPUTED_VALUE"""),4311)</f>
        <v>4311</v>
      </c>
      <c r="G134" s="18">
        <v>3277</v>
      </c>
    </row>
    <row r="135" spans="1:7" x14ac:dyDescent="0.3">
      <c r="A135" s="15">
        <v>43962</v>
      </c>
      <c r="B135" s="13">
        <v>28</v>
      </c>
      <c r="C135" s="13">
        <v>21</v>
      </c>
      <c r="D135" s="13">
        <v>11</v>
      </c>
      <c r="E135" s="13">
        <v>16</v>
      </c>
      <c r="F135" s="14">
        <f ca="1">IFERROR(__xludf.DUMMYFUNCTION("""COMPUTED_VALUE"""),3592)</f>
        <v>3592</v>
      </c>
      <c r="G135" s="18">
        <v>4213</v>
      </c>
    </row>
    <row r="136" spans="1:7" x14ac:dyDescent="0.3">
      <c r="A136" s="15">
        <v>43963</v>
      </c>
      <c r="B136" s="13">
        <v>27</v>
      </c>
      <c r="C136" s="13">
        <v>19</v>
      </c>
      <c r="D136" s="13">
        <v>10</v>
      </c>
      <c r="E136" s="13">
        <v>15</v>
      </c>
      <c r="F136" s="14">
        <f ca="1">IFERROR(__xludf.DUMMYFUNCTION("""COMPUTED_VALUE"""),3562)</f>
        <v>3562</v>
      </c>
      <c r="G136" s="18">
        <v>3604</v>
      </c>
    </row>
    <row r="137" spans="1:7" x14ac:dyDescent="0.3">
      <c r="A137" s="15">
        <v>43964</v>
      </c>
      <c r="B137" s="13">
        <v>25</v>
      </c>
      <c r="C137" s="13">
        <v>17</v>
      </c>
      <c r="D137" s="13">
        <v>10</v>
      </c>
      <c r="E137" s="13">
        <v>14</v>
      </c>
      <c r="F137" s="14">
        <f ca="1">IFERROR(__xludf.DUMMYFUNCTION("""COMPUTED_VALUE"""),3726)</f>
        <v>3726</v>
      </c>
      <c r="G137" s="18">
        <v>3525</v>
      </c>
    </row>
    <row r="138" spans="1:7" x14ac:dyDescent="0.3">
      <c r="A138" s="15">
        <v>43965</v>
      </c>
      <c r="B138" s="13">
        <v>26</v>
      </c>
      <c r="C138" s="13">
        <v>18</v>
      </c>
      <c r="D138" s="13">
        <v>10</v>
      </c>
      <c r="E138" s="13">
        <v>14</v>
      </c>
      <c r="F138" s="14">
        <f ca="1">IFERROR(__xludf.DUMMYFUNCTION("""COMPUTED_VALUE"""),3991)</f>
        <v>3991</v>
      </c>
      <c r="G138" s="18">
        <v>3722</v>
      </c>
    </row>
    <row r="139" spans="1:7" x14ac:dyDescent="0.3">
      <c r="A139" s="15">
        <v>43966</v>
      </c>
      <c r="B139" s="13">
        <v>26</v>
      </c>
      <c r="C139" s="13">
        <v>18</v>
      </c>
      <c r="D139" s="13">
        <v>10</v>
      </c>
      <c r="E139" s="13">
        <v>14</v>
      </c>
      <c r="F139" s="14">
        <f ca="1">IFERROR(__xludf.DUMMYFUNCTION("""COMPUTED_VALUE"""),3808)</f>
        <v>3808</v>
      </c>
      <c r="G139" s="18">
        <v>3967</v>
      </c>
    </row>
    <row r="140" spans="1:7" x14ac:dyDescent="0.3">
      <c r="A140" s="15">
        <v>43967</v>
      </c>
      <c r="B140" s="13">
        <v>26</v>
      </c>
      <c r="C140" s="13">
        <v>19</v>
      </c>
      <c r="D140" s="13">
        <v>10</v>
      </c>
      <c r="E140" s="13">
        <v>15</v>
      </c>
      <c r="F140" s="14">
        <f ca="1">IFERROR(__xludf.DUMMYFUNCTION("""COMPUTED_VALUE"""),4794)</f>
        <v>4794</v>
      </c>
      <c r="G140" s="18">
        <v>3970</v>
      </c>
    </row>
    <row r="141" spans="1:7" x14ac:dyDescent="0.3">
      <c r="A141" s="15">
        <v>43968</v>
      </c>
      <c r="B141" s="13">
        <v>28</v>
      </c>
      <c r="C141" s="13">
        <v>20</v>
      </c>
      <c r="D141" s="13">
        <v>11</v>
      </c>
      <c r="E141" s="13">
        <v>15</v>
      </c>
      <c r="F141" s="14">
        <f ca="1">IFERROR(__xludf.DUMMYFUNCTION("""COMPUTED_VALUE"""),5049)</f>
        <v>5049</v>
      </c>
      <c r="G141" s="18">
        <v>4987</v>
      </c>
    </row>
    <row r="142" spans="1:7" x14ac:dyDescent="0.3">
      <c r="A142" s="15">
        <v>43969</v>
      </c>
      <c r="B142" s="13">
        <v>25</v>
      </c>
      <c r="C142" s="13">
        <v>19</v>
      </c>
      <c r="D142" s="13">
        <v>10</v>
      </c>
      <c r="E142" s="13">
        <v>15</v>
      </c>
      <c r="F142" s="14">
        <f ca="1">IFERROR(__xludf.DUMMYFUNCTION("""COMPUTED_VALUE"""),4628)</f>
        <v>4628</v>
      </c>
      <c r="G142" s="18">
        <v>5242</v>
      </c>
    </row>
    <row r="143" spans="1:7" x14ac:dyDescent="0.3">
      <c r="A143" s="15">
        <v>43970</v>
      </c>
      <c r="B143" s="13">
        <v>23</v>
      </c>
      <c r="C143" s="13">
        <v>19</v>
      </c>
      <c r="D143" s="13">
        <v>10</v>
      </c>
      <c r="E143" s="13">
        <v>15</v>
      </c>
      <c r="F143" s="14">
        <f ca="1">IFERROR(__xludf.DUMMYFUNCTION("""COMPUTED_VALUE"""),6154)</f>
        <v>6154</v>
      </c>
      <c r="G143" s="18">
        <v>4970</v>
      </c>
    </row>
    <row r="144" spans="1:7" x14ac:dyDescent="0.3">
      <c r="A144" s="15">
        <v>43971</v>
      </c>
      <c r="B144" s="13">
        <v>17</v>
      </c>
      <c r="C144" s="13">
        <v>17</v>
      </c>
      <c r="D144" s="13">
        <v>9</v>
      </c>
      <c r="E144" s="13">
        <v>13</v>
      </c>
      <c r="F144" s="14">
        <f ca="1">IFERROR(__xludf.DUMMYFUNCTION("""COMPUTED_VALUE"""),5720)</f>
        <v>5720</v>
      </c>
      <c r="G144" s="18">
        <v>5611</v>
      </c>
    </row>
    <row r="145" spans="1:7" x14ac:dyDescent="0.3">
      <c r="A145" s="15">
        <v>43972</v>
      </c>
      <c r="B145" s="13">
        <v>18</v>
      </c>
      <c r="C145" s="13">
        <v>17</v>
      </c>
      <c r="D145" s="13">
        <v>9</v>
      </c>
      <c r="E145" s="13">
        <v>13</v>
      </c>
      <c r="F145" s="14">
        <f ca="1">IFERROR(__xludf.DUMMYFUNCTION("""COMPUTED_VALUE"""),6023)</f>
        <v>6023</v>
      </c>
      <c r="G145" s="18">
        <v>5609</v>
      </c>
    </row>
    <row r="146" spans="1:7" x14ac:dyDescent="0.3">
      <c r="A146" s="15">
        <v>43973</v>
      </c>
      <c r="B146" s="13">
        <v>18</v>
      </c>
      <c r="C146" s="13">
        <v>16</v>
      </c>
      <c r="D146" s="13">
        <v>9</v>
      </c>
      <c r="E146" s="13">
        <v>13</v>
      </c>
      <c r="F146" s="14">
        <f ca="1">IFERROR(__xludf.DUMMYFUNCTION("""COMPUTED_VALUE"""),6536)</f>
        <v>6536</v>
      </c>
      <c r="G146" s="18">
        <v>6088</v>
      </c>
    </row>
    <row r="147" spans="1:7" x14ac:dyDescent="0.3">
      <c r="A147" s="15">
        <v>43974</v>
      </c>
      <c r="B147" s="13">
        <v>19</v>
      </c>
      <c r="C147" s="13">
        <v>17</v>
      </c>
      <c r="D147" s="13">
        <v>9</v>
      </c>
      <c r="E147" s="13">
        <v>13</v>
      </c>
      <c r="F147" s="14">
        <f ca="1">IFERROR(__xludf.DUMMYFUNCTION("""COMPUTED_VALUE"""),6667)</f>
        <v>6667</v>
      </c>
      <c r="G147" s="18">
        <v>6654</v>
      </c>
    </row>
    <row r="148" spans="1:7" x14ac:dyDescent="0.3">
      <c r="A148" s="15">
        <v>43975</v>
      </c>
      <c r="B148" s="13">
        <v>19</v>
      </c>
      <c r="C148" s="13">
        <v>17</v>
      </c>
      <c r="D148" s="13">
        <v>9</v>
      </c>
      <c r="E148" s="13">
        <v>13</v>
      </c>
      <c r="F148" s="14">
        <f ca="1">IFERROR(__xludf.DUMMYFUNCTION("""COMPUTED_VALUE"""),7111)</f>
        <v>7111</v>
      </c>
      <c r="G148" s="18">
        <v>6767</v>
      </c>
    </row>
    <row r="149" spans="1:7" x14ac:dyDescent="0.3">
      <c r="A149" s="15">
        <v>43976</v>
      </c>
      <c r="B149" s="13">
        <v>19</v>
      </c>
      <c r="C149" s="13">
        <v>17</v>
      </c>
      <c r="D149" s="13">
        <v>9</v>
      </c>
      <c r="E149" s="13">
        <v>13</v>
      </c>
      <c r="F149" s="14">
        <f ca="1">IFERROR(__xludf.DUMMYFUNCTION("""COMPUTED_VALUE"""),6414)</f>
        <v>6414</v>
      </c>
      <c r="G149" s="18">
        <v>6977</v>
      </c>
    </row>
    <row r="150" spans="1:7" x14ac:dyDescent="0.3">
      <c r="A150" s="15">
        <v>43977</v>
      </c>
      <c r="B150" s="13">
        <v>17</v>
      </c>
      <c r="C150" s="13">
        <v>15</v>
      </c>
      <c r="D150" s="13">
        <v>8</v>
      </c>
      <c r="E150" s="13">
        <v>12</v>
      </c>
      <c r="F150" s="14">
        <f ca="1">IFERROR(__xludf.DUMMYFUNCTION("""COMPUTED_VALUE"""),5907)</f>
        <v>5907</v>
      </c>
      <c r="G150" s="18">
        <v>6535</v>
      </c>
    </row>
    <row r="151" spans="1:7" x14ac:dyDescent="0.3">
      <c r="A151" s="15">
        <v>43978</v>
      </c>
      <c r="B151" s="13">
        <v>17</v>
      </c>
      <c r="C151" s="13">
        <v>14</v>
      </c>
      <c r="D151" s="13">
        <v>8</v>
      </c>
      <c r="E151" s="13">
        <v>12</v>
      </c>
      <c r="F151" s="14">
        <f ca="1">IFERROR(__xludf.DUMMYFUNCTION("""COMPUTED_VALUE"""),7246)</f>
        <v>7246</v>
      </c>
      <c r="G151" s="18">
        <v>6387</v>
      </c>
    </row>
    <row r="152" spans="1:7" x14ac:dyDescent="0.3">
      <c r="A152" s="15">
        <v>43979</v>
      </c>
      <c r="B152" s="13">
        <v>18</v>
      </c>
      <c r="C152" s="13">
        <v>15</v>
      </c>
      <c r="D152" s="13">
        <v>8</v>
      </c>
      <c r="E152" s="13">
        <v>11</v>
      </c>
      <c r="F152" s="14">
        <f ca="1">IFERROR(__xludf.DUMMYFUNCTION("""COMPUTED_VALUE"""),7254)</f>
        <v>7254</v>
      </c>
      <c r="G152" s="18">
        <v>6566</v>
      </c>
    </row>
    <row r="153" spans="1:7" x14ac:dyDescent="0.3">
      <c r="A153" s="15">
        <v>43980</v>
      </c>
      <c r="B153" s="13">
        <v>18</v>
      </c>
      <c r="C153" s="13">
        <v>15</v>
      </c>
      <c r="D153" s="13">
        <v>8</v>
      </c>
      <c r="E153" s="13">
        <v>12</v>
      </c>
      <c r="F153" s="14">
        <f ca="1">IFERROR(__xludf.DUMMYFUNCTION("""COMPUTED_VALUE"""),8138)</f>
        <v>8138</v>
      </c>
      <c r="G153" s="18">
        <v>7466</v>
      </c>
    </row>
    <row r="154" spans="1:7" x14ac:dyDescent="0.3">
      <c r="A154" s="15">
        <v>43981</v>
      </c>
      <c r="B154" s="13">
        <v>19</v>
      </c>
      <c r="C154" s="13">
        <v>15</v>
      </c>
      <c r="D154" s="13">
        <v>9</v>
      </c>
      <c r="E154" s="13">
        <v>12</v>
      </c>
      <c r="F154" s="14">
        <f ca="1">IFERROR(__xludf.DUMMYFUNCTION("""COMPUTED_VALUE"""),8364)</f>
        <v>8364</v>
      </c>
      <c r="G154" s="18">
        <v>7964</v>
      </c>
    </row>
    <row r="155" spans="1:7" x14ac:dyDescent="0.3">
      <c r="A155" s="15">
        <v>43982</v>
      </c>
      <c r="B155" s="13">
        <v>18</v>
      </c>
      <c r="C155" s="13">
        <v>15</v>
      </c>
      <c r="D155" s="13">
        <v>8</v>
      </c>
      <c r="E155" s="13">
        <v>12</v>
      </c>
      <c r="F155" s="14">
        <f ca="1">IFERROR(__xludf.DUMMYFUNCTION("""COMPUTED_VALUE"""),8789)</f>
        <v>8789</v>
      </c>
      <c r="G155" s="18">
        <v>8380</v>
      </c>
    </row>
  </sheetData>
  <pageMargins left="0.7" right="0.7" top="0.75" bottom="0.75" header="0.3" footer="0.3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20B90-EB8D-479E-954A-0364639519C6}">
  <dimension ref="A1:X155"/>
  <sheetViews>
    <sheetView workbookViewId="0">
      <selection activeCell="H1" sqref="H1:I1048576"/>
    </sheetView>
  </sheetViews>
  <sheetFormatPr defaultRowHeight="14.4" x14ac:dyDescent="0.3"/>
  <cols>
    <col min="8" max="9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219</v>
      </c>
      <c r="C3" t="s">
        <v>218</v>
      </c>
      <c r="D3" t="s">
        <v>217</v>
      </c>
      <c r="E3" t="s">
        <v>216</v>
      </c>
      <c r="F3" t="s">
        <v>215</v>
      </c>
      <c r="G3" s="12" t="s">
        <v>54</v>
      </c>
      <c r="H3" s="23" t="s">
        <v>60</v>
      </c>
      <c r="I3" s="23" t="s">
        <v>100</v>
      </c>
      <c r="J3" s="10" t="s">
        <v>99</v>
      </c>
    </row>
    <row r="4" spans="1:24" x14ac:dyDescent="0.3">
      <c r="A4" s="8">
        <v>43831</v>
      </c>
      <c r="B4">
        <v>33</v>
      </c>
      <c r="C4">
        <v>0</v>
      </c>
      <c r="D4">
        <v>0</v>
      </c>
      <c r="E4">
        <v>0</v>
      </c>
      <c r="F4">
        <v>33</v>
      </c>
      <c r="G4" s="9">
        <v>43831</v>
      </c>
      <c r="H4" s="23">
        <v>0</v>
      </c>
      <c r="I4" s="23">
        <v>0</v>
      </c>
      <c r="J4" s="10">
        <v>0</v>
      </c>
    </row>
    <row r="5" spans="1:24" x14ac:dyDescent="0.3">
      <c r="A5" s="8">
        <v>43832</v>
      </c>
      <c r="B5">
        <v>0</v>
      </c>
      <c r="C5">
        <v>0</v>
      </c>
      <c r="D5">
        <v>0</v>
      </c>
      <c r="E5">
        <v>0</v>
      </c>
      <c r="F5">
        <v>0</v>
      </c>
      <c r="G5" s="9">
        <v>43832</v>
      </c>
      <c r="H5" s="23">
        <v>0</v>
      </c>
      <c r="I5" s="23">
        <v>0</v>
      </c>
      <c r="J5" s="10">
        <v>0</v>
      </c>
    </row>
    <row r="6" spans="1:24" x14ac:dyDescent="0.3">
      <c r="A6" s="8">
        <v>43833</v>
      </c>
      <c r="B6">
        <v>0</v>
      </c>
      <c r="C6">
        <v>0</v>
      </c>
      <c r="D6">
        <v>0</v>
      </c>
      <c r="E6">
        <v>0</v>
      </c>
      <c r="F6">
        <v>0</v>
      </c>
      <c r="G6" s="9">
        <v>43833</v>
      </c>
      <c r="H6" s="23">
        <v>0</v>
      </c>
      <c r="I6" s="23">
        <v>0</v>
      </c>
      <c r="J6" s="10">
        <v>0</v>
      </c>
      <c r="O6" t="s">
        <v>123</v>
      </c>
      <c r="V6" t="s">
        <v>122</v>
      </c>
    </row>
    <row r="7" spans="1:24" ht="43.2" x14ac:dyDescent="0.3">
      <c r="A7" s="8">
        <v>43834</v>
      </c>
      <c r="B7">
        <v>0</v>
      </c>
      <c r="C7">
        <v>0</v>
      </c>
      <c r="D7">
        <v>0</v>
      </c>
      <c r="E7">
        <v>0</v>
      </c>
      <c r="F7">
        <v>0</v>
      </c>
      <c r="G7" s="9">
        <v>43834</v>
      </c>
      <c r="H7" s="23">
        <v>0</v>
      </c>
      <c r="I7" s="23">
        <v>0</v>
      </c>
      <c r="J7" s="10">
        <v>0</v>
      </c>
      <c r="L7" s="13" t="s">
        <v>121</v>
      </c>
      <c r="M7" s="13" t="s">
        <v>17</v>
      </c>
      <c r="N7" s="13" t="s">
        <v>19</v>
      </c>
      <c r="O7" s="19" t="s">
        <v>183</v>
      </c>
      <c r="P7" s="13" t="s">
        <v>22</v>
      </c>
      <c r="Q7" s="13" t="s">
        <v>24</v>
      </c>
      <c r="S7" s="13" t="s">
        <v>121</v>
      </c>
      <c r="T7" s="13" t="s">
        <v>17</v>
      </c>
      <c r="U7" s="13" t="s">
        <v>19</v>
      </c>
      <c r="V7" s="19" t="s">
        <v>183</v>
      </c>
      <c r="W7" s="13" t="s">
        <v>22</v>
      </c>
      <c r="X7" s="13" t="s">
        <v>24</v>
      </c>
    </row>
    <row r="8" spans="1:24" x14ac:dyDescent="0.3">
      <c r="A8" s="8">
        <v>43835</v>
      </c>
      <c r="B8">
        <v>0</v>
      </c>
      <c r="C8">
        <v>0</v>
      </c>
      <c r="D8">
        <v>0</v>
      </c>
      <c r="E8">
        <v>0</v>
      </c>
      <c r="F8">
        <v>0</v>
      </c>
      <c r="G8" s="9">
        <v>43835</v>
      </c>
      <c r="H8" s="23">
        <v>0</v>
      </c>
      <c r="I8" s="23">
        <v>0</v>
      </c>
      <c r="J8" s="10">
        <v>0</v>
      </c>
      <c r="L8">
        <v>0</v>
      </c>
      <c r="M8">
        <v>0.17467977116514127</v>
      </c>
      <c r="N8">
        <v>1.771892240822107E-2</v>
      </c>
      <c r="O8">
        <v>6.4063171903998128E-2</v>
      </c>
      <c r="P8">
        <v>-6.6818319510693558E-2</v>
      </c>
      <c r="Q8">
        <v>-2.9846439547533913E-2</v>
      </c>
      <c r="S8">
        <v>0</v>
      </c>
      <c r="T8">
        <v>0.13964435943886561</v>
      </c>
      <c r="U8">
        <v>5.3914075873335871E-4</v>
      </c>
      <c r="V8">
        <v>0.21890351579716841</v>
      </c>
      <c r="W8">
        <v>4.2473308944479397E-4</v>
      </c>
      <c r="X8">
        <v>2.2036910494939069E-2</v>
      </c>
    </row>
    <row r="9" spans="1:24" x14ac:dyDescent="0.3">
      <c r="A9" s="8">
        <v>43836</v>
      </c>
      <c r="B9">
        <v>22</v>
      </c>
      <c r="C9">
        <v>0</v>
      </c>
      <c r="D9">
        <v>0</v>
      </c>
      <c r="E9">
        <v>0</v>
      </c>
      <c r="F9">
        <v>0</v>
      </c>
      <c r="G9" s="9">
        <v>43836</v>
      </c>
      <c r="H9" s="23">
        <v>0</v>
      </c>
      <c r="I9" s="23">
        <v>0</v>
      </c>
      <c r="J9" s="10">
        <v>0</v>
      </c>
      <c r="L9">
        <v>1</v>
      </c>
      <c r="M9">
        <v>4.7376211052196283E-2</v>
      </c>
      <c r="N9">
        <v>-7.6400126521659048E-2</v>
      </c>
      <c r="O9">
        <v>2.3687869731014017E-2</v>
      </c>
      <c r="P9">
        <v>4.4860443865246842E-4</v>
      </c>
      <c r="Q9">
        <v>3.6166288402038416E-3</v>
      </c>
      <c r="S9">
        <v>1</v>
      </c>
      <c r="T9">
        <v>0.14039215730442214</v>
      </c>
      <c r="U9">
        <v>-1.8021650655736715E-2</v>
      </c>
      <c r="V9">
        <v>5.4542837637121019E-2</v>
      </c>
      <c r="W9">
        <v>1.0144371719646836E-2</v>
      </c>
      <c r="X9">
        <v>-1.0536102977417932E-2</v>
      </c>
    </row>
    <row r="10" spans="1:24" x14ac:dyDescent="0.3">
      <c r="A10" s="8">
        <v>43837</v>
      </c>
      <c r="B10">
        <v>0</v>
      </c>
      <c r="C10">
        <v>0</v>
      </c>
      <c r="D10">
        <v>0</v>
      </c>
      <c r="E10">
        <v>0</v>
      </c>
      <c r="F10">
        <v>0</v>
      </c>
      <c r="G10" s="9">
        <v>43837</v>
      </c>
      <c r="H10" s="23">
        <v>0</v>
      </c>
      <c r="I10" s="23">
        <v>0</v>
      </c>
      <c r="J10" s="10">
        <v>0</v>
      </c>
      <c r="L10">
        <v>2</v>
      </c>
      <c r="M10">
        <v>4.8332633534781483E-2</v>
      </c>
      <c r="N10">
        <v>-3.2920782928116975E-2</v>
      </c>
      <c r="O10">
        <v>-4.9195919849844116E-2</v>
      </c>
      <c r="P10">
        <v>-3.2271303727348981E-2</v>
      </c>
      <c r="Q10">
        <v>4.2857843319272816E-2</v>
      </c>
      <c r="S10">
        <v>2</v>
      </c>
      <c r="T10">
        <v>0.12860576029728973</v>
      </c>
      <c r="U10">
        <v>-0.11705971183382137</v>
      </c>
      <c r="V10">
        <v>8.6065285158919327E-2</v>
      </c>
      <c r="W10">
        <v>-5.2927564194571002E-2</v>
      </c>
      <c r="X10">
        <v>-2.6031521102436287E-2</v>
      </c>
    </row>
    <row r="11" spans="1:24" x14ac:dyDescent="0.3">
      <c r="A11" s="8">
        <v>43838</v>
      </c>
      <c r="B11">
        <v>44</v>
      </c>
      <c r="C11">
        <v>0</v>
      </c>
      <c r="D11">
        <v>0</v>
      </c>
      <c r="E11">
        <v>0</v>
      </c>
      <c r="F11">
        <v>0</v>
      </c>
      <c r="G11" s="9">
        <v>43838</v>
      </c>
      <c r="H11" s="23">
        <v>0</v>
      </c>
      <c r="I11" s="23">
        <v>0</v>
      </c>
      <c r="J11" s="10">
        <v>0</v>
      </c>
      <c r="L11">
        <v>3</v>
      </c>
      <c r="M11">
        <v>8.6433517164322668E-2</v>
      </c>
      <c r="N11">
        <v>4.081258878963101E-2</v>
      </c>
      <c r="O11">
        <v>-2.2301660185495994E-3</v>
      </c>
      <c r="P11">
        <v>0.1399891499890748</v>
      </c>
      <c r="Q11">
        <v>-3.2221625121085326E-2</v>
      </c>
      <c r="S11">
        <v>3</v>
      </c>
      <c r="T11">
        <v>6.701974738040968E-2</v>
      </c>
      <c r="U11">
        <v>-0.11805119857784728</v>
      </c>
      <c r="V11">
        <v>5.2046877433789746E-2</v>
      </c>
      <c r="W11">
        <v>6.6504960849762665E-2</v>
      </c>
      <c r="X11">
        <v>-0.11982008432166304</v>
      </c>
    </row>
    <row r="12" spans="1:24" x14ac:dyDescent="0.3">
      <c r="A12" s="8">
        <v>43839</v>
      </c>
      <c r="B12">
        <v>43</v>
      </c>
      <c r="C12">
        <v>0</v>
      </c>
      <c r="D12">
        <v>0</v>
      </c>
      <c r="E12">
        <v>0</v>
      </c>
      <c r="F12">
        <v>22</v>
      </c>
      <c r="G12" s="9">
        <v>43839</v>
      </c>
      <c r="H12" s="23">
        <v>0</v>
      </c>
      <c r="I12" s="23">
        <v>0</v>
      </c>
      <c r="J12" s="10">
        <v>0</v>
      </c>
      <c r="L12">
        <v>4</v>
      </c>
      <c r="M12">
        <v>2.4287114081967252E-3</v>
      </c>
      <c r="N12">
        <v>-7.0125534295984115E-2</v>
      </c>
      <c r="O12">
        <v>2.1027679379930345E-2</v>
      </c>
      <c r="P12">
        <v>0.15089781300645261</v>
      </c>
      <c r="Q12">
        <v>6.4034751872781057E-2</v>
      </c>
      <c r="S12">
        <v>4</v>
      </c>
      <c r="T12">
        <v>9.0418028369660342E-2</v>
      </c>
      <c r="U12">
        <v>-3.7622350875019202E-2</v>
      </c>
      <c r="V12">
        <v>-1.7321217277299961E-2</v>
      </c>
      <c r="W12">
        <v>1.7820380800533653E-3</v>
      </c>
      <c r="X12">
        <v>-4.6706571545266126E-2</v>
      </c>
    </row>
    <row r="13" spans="1:24" x14ac:dyDescent="0.3">
      <c r="A13" s="8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9">
        <v>43840</v>
      </c>
      <c r="H13" s="23">
        <v>0</v>
      </c>
      <c r="I13" s="23">
        <v>0</v>
      </c>
      <c r="J13" s="10">
        <v>0</v>
      </c>
      <c r="L13">
        <v>5</v>
      </c>
      <c r="M13">
        <v>3.7968279206667559E-2</v>
      </c>
      <c r="N13">
        <v>-4.9647168589417541E-2</v>
      </c>
      <c r="O13">
        <v>-4.8231893979893643E-2</v>
      </c>
      <c r="P13">
        <v>-3.3701071110188878E-2</v>
      </c>
      <c r="Q13">
        <v>1.3657664992389681E-2</v>
      </c>
      <c r="S13">
        <v>5</v>
      </c>
      <c r="T13">
        <v>8.61189681842571E-2</v>
      </c>
      <c r="U13">
        <v>0.15093109833440582</v>
      </c>
      <c r="V13">
        <v>1.0764608216391681E-2</v>
      </c>
      <c r="W13">
        <v>0.14266180714072296</v>
      </c>
      <c r="X13">
        <v>-4.2438714904816655E-2</v>
      </c>
    </row>
    <row r="14" spans="1:24" x14ac:dyDescent="0.3">
      <c r="A14" s="8">
        <v>43841</v>
      </c>
      <c r="B14">
        <v>0</v>
      </c>
      <c r="C14">
        <v>0</v>
      </c>
      <c r="D14">
        <v>0</v>
      </c>
      <c r="E14">
        <v>0</v>
      </c>
      <c r="F14">
        <v>25</v>
      </c>
      <c r="G14" s="9">
        <v>43841</v>
      </c>
      <c r="H14" s="23">
        <v>0</v>
      </c>
      <c r="I14" s="23">
        <v>0</v>
      </c>
      <c r="J14" s="10">
        <v>0</v>
      </c>
      <c r="L14">
        <v>6</v>
      </c>
      <c r="M14">
        <v>0.10014208848806001</v>
      </c>
      <c r="N14">
        <v>-3.4999337964297314E-3</v>
      </c>
      <c r="O14">
        <v>-3.7189761670189279E-3</v>
      </c>
      <c r="P14">
        <v>0.27457385010357149</v>
      </c>
      <c r="Q14">
        <v>3.4555478409487042E-2</v>
      </c>
      <c r="S14">
        <v>6</v>
      </c>
      <c r="T14">
        <v>6.0529242023573175E-2</v>
      </c>
      <c r="U14">
        <v>0.12242420952726603</v>
      </c>
      <c r="V14">
        <v>0.12293672653200306</v>
      </c>
      <c r="W14">
        <v>-3.1396531265129542E-2</v>
      </c>
      <c r="X14">
        <v>-0.11588519533176671</v>
      </c>
    </row>
    <row r="15" spans="1:24" x14ac:dyDescent="0.3">
      <c r="A15" s="8">
        <v>43842</v>
      </c>
      <c r="B15">
        <v>0</v>
      </c>
      <c r="C15">
        <v>0</v>
      </c>
      <c r="D15">
        <v>0</v>
      </c>
      <c r="E15">
        <v>0</v>
      </c>
      <c r="F15">
        <v>0</v>
      </c>
      <c r="G15" s="9">
        <v>43842</v>
      </c>
      <c r="H15" s="23">
        <v>0</v>
      </c>
      <c r="I15" s="23">
        <v>0</v>
      </c>
      <c r="J15" s="10">
        <v>0</v>
      </c>
      <c r="L15">
        <v>7</v>
      </c>
      <c r="M15">
        <v>0.19245371362825972</v>
      </c>
      <c r="N15">
        <v>-8.7473537514997049E-2</v>
      </c>
      <c r="O15">
        <v>-7.4326334872170899E-2</v>
      </c>
      <c r="P15">
        <v>0.11410703984527608</v>
      </c>
      <c r="Q15">
        <v>0.14389077883194745</v>
      </c>
      <c r="S15">
        <v>7</v>
      </c>
      <c r="T15">
        <v>4.9868177719881869E-2</v>
      </c>
      <c r="U15">
        <v>-6.6048660681715929E-2</v>
      </c>
      <c r="V15">
        <v>2.7063994589023633E-2</v>
      </c>
      <c r="W15">
        <v>-6.0264805553472064E-2</v>
      </c>
      <c r="X15">
        <v>4.1882336666658478E-2</v>
      </c>
    </row>
    <row r="16" spans="1:24" x14ac:dyDescent="0.3">
      <c r="A16" s="8">
        <v>43843</v>
      </c>
      <c r="B16">
        <v>23</v>
      </c>
      <c r="C16">
        <v>0</v>
      </c>
      <c r="D16">
        <v>0</v>
      </c>
      <c r="E16">
        <v>0</v>
      </c>
      <c r="F16">
        <v>23</v>
      </c>
      <c r="G16" s="9">
        <v>43843</v>
      </c>
      <c r="H16" s="23">
        <v>0</v>
      </c>
      <c r="I16" s="23">
        <v>0</v>
      </c>
      <c r="J16" s="10">
        <v>0</v>
      </c>
      <c r="L16">
        <v>8</v>
      </c>
      <c r="M16">
        <v>0.15284683777192284</v>
      </c>
      <c r="N16">
        <v>4.7993060467260368E-3</v>
      </c>
      <c r="O16">
        <v>-4.858142391916187E-2</v>
      </c>
      <c r="P16">
        <v>-3.519463903447919E-2</v>
      </c>
      <c r="Q16">
        <v>-3.2001293101991478E-2</v>
      </c>
      <c r="S16">
        <v>8</v>
      </c>
      <c r="T16">
        <v>7.8910886213497552E-2</v>
      </c>
      <c r="U16">
        <v>-1.0157664275870693E-2</v>
      </c>
      <c r="V16">
        <v>0.25854340617144922</v>
      </c>
      <c r="W16">
        <v>-4.8660363365142303E-2</v>
      </c>
      <c r="X16">
        <v>-9.164338073648802E-2</v>
      </c>
    </row>
    <row r="17" spans="1:24" x14ac:dyDescent="0.3">
      <c r="A17" s="8">
        <v>43844</v>
      </c>
      <c r="B17">
        <v>18</v>
      </c>
      <c r="C17">
        <v>0</v>
      </c>
      <c r="D17">
        <v>0</v>
      </c>
      <c r="E17">
        <v>0</v>
      </c>
      <c r="F17">
        <v>0</v>
      </c>
      <c r="G17" s="9">
        <v>43844</v>
      </c>
      <c r="H17" s="23">
        <v>0</v>
      </c>
      <c r="I17" s="23">
        <v>0</v>
      </c>
      <c r="J17" s="10">
        <v>0</v>
      </c>
      <c r="L17">
        <v>9</v>
      </c>
      <c r="M17">
        <v>0.12144294456456863</v>
      </c>
      <c r="N17">
        <v>6.1974415496893788E-2</v>
      </c>
      <c r="O17">
        <v>-2.7689195148270789E-3</v>
      </c>
      <c r="P17">
        <v>-6.7017869251318085E-2</v>
      </c>
      <c r="Q17">
        <v>8.845229603447248E-2</v>
      </c>
      <c r="S17">
        <v>9</v>
      </c>
      <c r="T17">
        <v>0.15711919295309748</v>
      </c>
      <c r="U17">
        <v>5.8595870242964185E-2</v>
      </c>
      <c r="V17">
        <v>7.0656961392899245E-2</v>
      </c>
      <c r="W17">
        <v>-7.0994370106131119E-2</v>
      </c>
      <c r="X17">
        <v>1.6401661443416867E-2</v>
      </c>
    </row>
    <row r="18" spans="1:24" x14ac:dyDescent="0.3">
      <c r="A18" s="8">
        <v>43845</v>
      </c>
      <c r="B18">
        <v>22</v>
      </c>
      <c r="C18">
        <v>0</v>
      </c>
      <c r="D18">
        <v>0</v>
      </c>
      <c r="E18">
        <v>0</v>
      </c>
      <c r="F18">
        <v>24</v>
      </c>
      <c r="G18" s="9">
        <v>43845</v>
      </c>
      <c r="H18" s="23">
        <v>0</v>
      </c>
      <c r="I18" s="23">
        <v>0</v>
      </c>
      <c r="J18" s="10">
        <v>0</v>
      </c>
      <c r="L18">
        <v>10</v>
      </c>
      <c r="M18">
        <v>0.131844866464981</v>
      </c>
      <c r="N18">
        <v>-4.5712179029213623E-2</v>
      </c>
      <c r="O18">
        <v>-2.3361008890590017E-2</v>
      </c>
      <c r="P18">
        <v>-6.2914184270466619E-2</v>
      </c>
      <c r="Q18">
        <v>3.4542210114118781E-2</v>
      </c>
      <c r="S18">
        <v>10</v>
      </c>
      <c r="T18">
        <v>0.10181006204652526</v>
      </c>
      <c r="U18">
        <v>7.1851032833469622E-2</v>
      </c>
      <c r="V18">
        <v>-3.852459082606583E-3</v>
      </c>
      <c r="W18">
        <v>-1.8484337096871799E-2</v>
      </c>
      <c r="X18">
        <v>-3.0382746697622739E-2</v>
      </c>
    </row>
    <row r="19" spans="1:24" x14ac:dyDescent="0.3">
      <c r="A19" s="8">
        <v>43846</v>
      </c>
      <c r="B19">
        <v>0</v>
      </c>
      <c r="C19">
        <v>0</v>
      </c>
      <c r="D19">
        <v>0</v>
      </c>
      <c r="E19">
        <v>0</v>
      </c>
      <c r="F19">
        <v>0</v>
      </c>
      <c r="G19" s="9">
        <v>43846</v>
      </c>
      <c r="H19" s="23">
        <v>0</v>
      </c>
      <c r="I19" s="23">
        <v>0</v>
      </c>
      <c r="J19" s="10">
        <v>0</v>
      </c>
      <c r="L19">
        <v>11</v>
      </c>
      <c r="M19">
        <v>0.22380916180332244</v>
      </c>
      <c r="N19">
        <v>-3.1596675299068429E-3</v>
      </c>
      <c r="O19">
        <v>-1.3344320284925221E-3</v>
      </c>
      <c r="P19">
        <v>-6.3389230725529988E-2</v>
      </c>
      <c r="Q19">
        <v>-7.3163127202564751E-2</v>
      </c>
      <c r="S19">
        <v>11</v>
      </c>
      <c r="T19">
        <v>0.15310277839705649</v>
      </c>
      <c r="U19">
        <v>4.2691435285257283E-2</v>
      </c>
      <c r="V19">
        <v>-1.7337495069640878E-2</v>
      </c>
      <c r="W19">
        <v>3.0974597237696896E-2</v>
      </c>
      <c r="X19">
        <v>-7.360867006707382E-2</v>
      </c>
    </row>
    <row r="20" spans="1:24" x14ac:dyDescent="0.3">
      <c r="A20" s="8">
        <v>43847</v>
      </c>
      <c r="B20">
        <v>0</v>
      </c>
      <c r="C20">
        <v>0</v>
      </c>
      <c r="D20">
        <v>0</v>
      </c>
      <c r="E20">
        <v>0</v>
      </c>
      <c r="F20">
        <v>21</v>
      </c>
      <c r="G20" s="9">
        <v>43847</v>
      </c>
      <c r="H20" s="23">
        <v>0</v>
      </c>
      <c r="I20" s="23">
        <v>0</v>
      </c>
      <c r="J20" s="10">
        <v>0</v>
      </c>
      <c r="L20">
        <v>12</v>
      </c>
      <c r="M20">
        <v>1.560346659479051E-3</v>
      </c>
      <c r="N20">
        <v>9.7646573998874109E-2</v>
      </c>
      <c r="O20">
        <v>-5.4594796846548825E-2</v>
      </c>
      <c r="P20">
        <v>-2.7110927072780549E-2</v>
      </c>
      <c r="Q20">
        <v>-9.4664321431809154E-2</v>
      </c>
      <c r="S20">
        <v>12</v>
      </c>
      <c r="T20">
        <v>8.9542026920390885E-2</v>
      </c>
      <c r="U20">
        <v>-4.2180025238966731E-2</v>
      </c>
      <c r="V20">
        <v>-7.4291752398137428E-2</v>
      </c>
      <c r="W20">
        <v>-5.6162830575146247E-2</v>
      </c>
      <c r="X20">
        <v>-5.970416888755449E-2</v>
      </c>
    </row>
    <row r="21" spans="1:24" x14ac:dyDescent="0.3">
      <c r="A21" s="8">
        <v>43848</v>
      </c>
      <c r="B21">
        <v>23</v>
      </c>
      <c r="C21">
        <v>0</v>
      </c>
      <c r="D21">
        <v>0</v>
      </c>
      <c r="E21">
        <v>0</v>
      </c>
      <c r="F21">
        <v>0</v>
      </c>
      <c r="G21" s="9">
        <v>43848</v>
      </c>
      <c r="H21" s="23">
        <v>0</v>
      </c>
      <c r="I21" s="23">
        <v>0</v>
      </c>
      <c r="J21" s="10">
        <v>0</v>
      </c>
      <c r="L21">
        <v>13</v>
      </c>
      <c r="M21">
        <v>3.7893900107803477E-3</v>
      </c>
      <c r="N21">
        <v>-4.0372867758742798E-2</v>
      </c>
      <c r="O21">
        <v>-5.2669232678218124E-2</v>
      </c>
      <c r="P21">
        <v>-6.4361176844090873E-2</v>
      </c>
      <c r="Q21">
        <v>-2.3632756324251301E-2</v>
      </c>
      <c r="S21">
        <v>13</v>
      </c>
      <c r="T21">
        <v>0.10531501870276135</v>
      </c>
      <c r="U21">
        <v>-5.5179116655548359E-2</v>
      </c>
      <c r="V21">
        <v>0.23012124470775944</v>
      </c>
      <c r="W21">
        <v>8.3756506810706455E-2</v>
      </c>
      <c r="X21">
        <v>2.265443341661293E-2</v>
      </c>
    </row>
    <row r="22" spans="1:24" x14ac:dyDescent="0.3">
      <c r="A22" s="8">
        <v>43849</v>
      </c>
      <c r="B22">
        <v>0</v>
      </c>
      <c r="C22">
        <v>0</v>
      </c>
      <c r="D22">
        <v>0</v>
      </c>
      <c r="E22">
        <v>0</v>
      </c>
      <c r="F22">
        <v>27</v>
      </c>
      <c r="G22" s="9">
        <v>43849</v>
      </c>
      <c r="H22" s="23">
        <v>0</v>
      </c>
      <c r="I22" s="23">
        <v>0</v>
      </c>
      <c r="J22" s="10">
        <v>0</v>
      </c>
      <c r="L22">
        <v>14</v>
      </c>
      <c r="M22">
        <v>9.5236262472915348E-2</v>
      </c>
      <c r="N22">
        <v>0.17677526548721653</v>
      </c>
      <c r="O22">
        <v>0.17289959972692673</v>
      </c>
      <c r="P22">
        <v>0.12463747472767119</v>
      </c>
      <c r="Q22">
        <v>-1.9956594415220262E-2</v>
      </c>
      <c r="S22">
        <v>14</v>
      </c>
      <c r="T22">
        <v>8.426457980053427E-2</v>
      </c>
      <c r="U22">
        <v>3.292624438146869E-2</v>
      </c>
      <c r="V22">
        <v>-7.6315727378262144E-2</v>
      </c>
      <c r="W22">
        <v>-6.8718406808078364E-2</v>
      </c>
      <c r="X22">
        <v>-0.11790056167255938</v>
      </c>
    </row>
    <row r="23" spans="1:24" x14ac:dyDescent="0.3">
      <c r="A23" s="8">
        <v>43850</v>
      </c>
      <c r="B23">
        <v>0</v>
      </c>
      <c r="C23">
        <v>0</v>
      </c>
      <c r="D23">
        <v>0</v>
      </c>
      <c r="E23">
        <v>0</v>
      </c>
      <c r="F23">
        <v>0</v>
      </c>
      <c r="G23" s="9">
        <v>43850</v>
      </c>
      <c r="H23" s="23">
        <v>0</v>
      </c>
      <c r="I23" s="23">
        <v>0</v>
      </c>
      <c r="J23" s="10">
        <v>0</v>
      </c>
    </row>
    <row r="24" spans="1:24" x14ac:dyDescent="0.3">
      <c r="A24" s="8">
        <v>43851</v>
      </c>
      <c r="B24">
        <v>0</v>
      </c>
      <c r="C24">
        <v>0</v>
      </c>
      <c r="D24">
        <v>0</v>
      </c>
      <c r="E24">
        <v>0</v>
      </c>
      <c r="F24">
        <v>0</v>
      </c>
      <c r="G24" s="9">
        <v>43851</v>
      </c>
      <c r="H24" s="23">
        <v>0</v>
      </c>
      <c r="I24" s="23">
        <v>0</v>
      </c>
      <c r="J24" s="10">
        <v>0</v>
      </c>
    </row>
    <row r="25" spans="1:24" x14ac:dyDescent="0.3">
      <c r="A25" s="8">
        <v>43852</v>
      </c>
      <c r="B25">
        <v>0</v>
      </c>
      <c r="C25">
        <v>0</v>
      </c>
      <c r="D25">
        <v>0</v>
      </c>
      <c r="E25">
        <v>0</v>
      </c>
      <c r="F25">
        <v>21</v>
      </c>
      <c r="G25" s="9">
        <v>43852</v>
      </c>
      <c r="H25" s="23">
        <v>0</v>
      </c>
      <c r="I25" s="23">
        <v>0</v>
      </c>
      <c r="J25" s="10">
        <v>0</v>
      </c>
    </row>
    <row r="26" spans="1:24" x14ac:dyDescent="0.3">
      <c r="A26" s="8">
        <v>43853</v>
      </c>
      <c r="B26">
        <v>22</v>
      </c>
      <c r="C26">
        <v>0</v>
      </c>
      <c r="D26">
        <v>0</v>
      </c>
      <c r="E26">
        <v>0</v>
      </c>
      <c r="F26">
        <v>22</v>
      </c>
      <c r="G26" s="9">
        <v>43853</v>
      </c>
      <c r="H26" s="23">
        <v>0</v>
      </c>
      <c r="I26" s="23">
        <v>0</v>
      </c>
      <c r="J26" s="10">
        <v>0</v>
      </c>
    </row>
    <row r="27" spans="1:24" x14ac:dyDescent="0.3">
      <c r="A27" s="8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9">
        <v>43854</v>
      </c>
      <c r="H27" s="23">
        <v>0</v>
      </c>
      <c r="I27" s="23">
        <v>0</v>
      </c>
      <c r="J27" s="10">
        <v>0</v>
      </c>
    </row>
    <row r="28" spans="1:24" x14ac:dyDescent="0.3">
      <c r="A28" s="8">
        <v>43855</v>
      </c>
      <c r="B28">
        <v>0</v>
      </c>
      <c r="C28">
        <v>23</v>
      </c>
      <c r="D28">
        <v>0</v>
      </c>
      <c r="E28">
        <v>0</v>
      </c>
      <c r="F28">
        <v>0</v>
      </c>
      <c r="G28" s="9">
        <v>43855</v>
      </c>
      <c r="H28" s="23">
        <v>0</v>
      </c>
      <c r="I28" s="23">
        <v>0</v>
      </c>
      <c r="J28" s="10">
        <v>0</v>
      </c>
    </row>
    <row r="29" spans="1:24" x14ac:dyDescent="0.3">
      <c r="A29" s="8">
        <v>43856</v>
      </c>
      <c r="B29">
        <v>0</v>
      </c>
      <c r="C29">
        <v>0</v>
      </c>
      <c r="D29">
        <v>0</v>
      </c>
      <c r="E29">
        <v>0</v>
      </c>
      <c r="F29">
        <v>0</v>
      </c>
      <c r="G29" s="9">
        <v>43856</v>
      </c>
      <c r="H29" s="23">
        <v>0</v>
      </c>
      <c r="I29" s="23">
        <v>0</v>
      </c>
      <c r="J29" s="10">
        <v>0</v>
      </c>
    </row>
    <row r="30" spans="1:24" x14ac:dyDescent="0.3">
      <c r="A30" s="8">
        <v>43857</v>
      </c>
      <c r="B30">
        <v>20</v>
      </c>
      <c r="C30">
        <v>0</v>
      </c>
      <c r="D30">
        <v>0</v>
      </c>
      <c r="E30">
        <v>0</v>
      </c>
      <c r="F30">
        <v>0</v>
      </c>
      <c r="G30" s="9">
        <v>43857</v>
      </c>
      <c r="H30" s="23">
        <v>0</v>
      </c>
      <c r="I30" s="23">
        <v>0</v>
      </c>
      <c r="J30" s="10">
        <v>0</v>
      </c>
    </row>
    <row r="31" spans="1:24" x14ac:dyDescent="0.3">
      <c r="A31" s="8">
        <v>43858</v>
      </c>
      <c r="B31">
        <v>21</v>
      </c>
      <c r="C31">
        <v>0</v>
      </c>
      <c r="D31">
        <v>0</v>
      </c>
      <c r="E31">
        <v>0</v>
      </c>
      <c r="F31">
        <v>0</v>
      </c>
      <c r="G31" s="9">
        <v>43858</v>
      </c>
      <c r="H31" s="23">
        <v>0</v>
      </c>
      <c r="I31" s="23">
        <v>0</v>
      </c>
      <c r="J31" s="10">
        <v>0</v>
      </c>
    </row>
    <row r="32" spans="1:24" x14ac:dyDescent="0.3">
      <c r="A32" s="8">
        <v>43859</v>
      </c>
      <c r="B32">
        <v>0</v>
      </c>
      <c r="C32">
        <v>0</v>
      </c>
      <c r="D32">
        <v>0</v>
      </c>
      <c r="E32">
        <v>0</v>
      </c>
      <c r="F32">
        <v>0</v>
      </c>
      <c r="G32" s="9">
        <v>43859</v>
      </c>
      <c r="H32" s="23">
        <v>0</v>
      </c>
      <c r="I32" s="23">
        <v>0</v>
      </c>
      <c r="J32" s="10">
        <v>0</v>
      </c>
    </row>
    <row r="33" spans="1:10" x14ac:dyDescent="0.3">
      <c r="A33" s="8">
        <v>43860</v>
      </c>
      <c r="B33">
        <v>21</v>
      </c>
      <c r="C33">
        <v>0</v>
      </c>
      <c r="D33">
        <v>0</v>
      </c>
      <c r="E33">
        <v>0</v>
      </c>
      <c r="F33">
        <v>0</v>
      </c>
      <c r="G33" s="9">
        <v>43860</v>
      </c>
      <c r="H33" s="23">
        <f ca="1">IFERROR(__xludf.DUMMYFUNCTION("""COMPUTED_VALUE"""),1)</f>
        <v>1</v>
      </c>
      <c r="I33" s="23">
        <f ca="1">IFERROR(__xludf.DUMMYFUNCTION("""COMPUTED_VALUE"""),0)</f>
        <v>0</v>
      </c>
      <c r="J33" s="10">
        <v>0</v>
      </c>
    </row>
    <row r="34" spans="1:10" x14ac:dyDescent="0.3">
      <c r="A34" s="8">
        <v>43861</v>
      </c>
      <c r="B34">
        <v>21</v>
      </c>
      <c r="C34">
        <v>0</v>
      </c>
      <c r="D34">
        <v>0</v>
      </c>
      <c r="E34">
        <v>0</v>
      </c>
      <c r="F34">
        <v>0</v>
      </c>
      <c r="G34" s="9">
        <v>43861</v>
      </c>
      <c r="H34" s="23">
        <f ca="1">IFERROR(__xludf.DUMMYFUNCTION("""COMPUTED_VALUE"""),0)</f>
        <v>0</v>
      </c>
      <c r="I34" s="23">
        <f ca="1">IFERROR(__xludf.DUMMYFUNCTION("""COMPUTED_VALUE"""),0)</f>
        <v>0</v>
      </c>
      <c r="J34" s="10">
        <v>0</v>
      </c>
    </row>
    <row r="35" spans="1:10" x14ac:dyDescent="0.3">
      <c r="A35" s="8">
        <v>43862</v>
      </c>
      <c r="B35">
        <v>23</v>
      </c>
      <c r="C35">
        <v>0</v>
      </c>
      <c r="D35">
        <v>0</v>
      </c>
      <c r="E35">
        <v>0</v>
      </c>
      <c r="F35">
        <v>23</v>
      </c>
      <c r="G35" s="9">
        <v>43862</v>
      </c>
      <c r="H35" s="23">
        <f ca="1">IFERROR(__xludf.DUMMYFUNCTION("""COMPUTED_VALUE"""),0)</f>
        <v>0</v>
      </c>
      <c r="I35" s="23">
        <f ca="1">IFERROR(__xludf.DUMMYFUNCTION("""COMPUTED_VALUE"""),0)</f>
        <v>0</v>
      </c>
      <c r="J35" s="10">
        <v>0</v>
      </c>
    </row>
    <row r="36" spans="1:10" x14ac:dyDescent="0.3">
      <c r="A36" s="8">
        <v>43863</v>
      </c>
      <c r="B36">
        <v>0</v>
      </c>
      <c r="C36">
        <v>0</v>
      </c>
      <c r="D36">
        <v>0</v>
      </c>
      <c r="E36">
        <v>0</v>
      </c>
      <c r="F36">
        <v>0</v>
      </c>
      <c r="G36" s="9">
        <v>43863</v>
      </c>
      <c r="H36" s="23">
        <f ca="1">IFERROR(__xludf.DUMMYFUNCTION("""COMPUTED_VALUE"""),1)</f>
        <v>1</v>
      </c>
      <c r="I36" s="23">
        <f ca="1">IFERROR(__xludf.DUMMYFUNCTION("""COMPUTED_VALUE"""),0)</f>
        <v>0</v>
      </c>
      <c r="J36" s="10">
        <v>0</v>
      </c>
    </row>
    <row r="37" spans="1:10" x14ac:dyDescent="0.3">
      <c r="A37" s="8">
        <v>43864</v>
      </c>
      <c r="B37">
        <v>20</v>
      </c>
      <c r="C37">
        <v>0</v>
      </c>
      <c r="D37">
        <v>0</v>
      </c>
      <c r="E37">
        <v>0</v>
      </c>
      <c r="F37">
        <v>0</v>
      </c>
      <c r="G37" s="9">
        <v>43864</v>
      </c>
      <c r="H37" s="23">
        <f ca="1">IFERROR(__xludf.DUMMYFUNCTION("""COMPUTED_VALUE"""),1)</f>
        <v>1</v>
      </c>
      <c r="I37" s="23">
        <f ca="1">IFERROR(__xludf.DUMMYFUNCTION("""COMPUTED_VALUE"""),0)</f>
        <v>0</v>
      </c>
      <c r="J37" s="10">
        <v>0</v>
      </c>
    </row>
    <row r="38" spans="1:10" x14ac:dyDescent="0.3">
      <c r="A38" s="8">
        <v>43865</v>
      </c>
      <c r="B38">
        <v>21</v>
      </c>
      <c r="C38">
        <v>0</v>
      </c>
      <c r="D38">
        <v>0</v>
      </c>
      <c r="E38">
        <v>0</v>
      </c>
      <c r="F38">
        <v>0</v>
      </c>
      <c r="G38" s="9">
        <v>43865</v>
      </c>
      <c r="H38" s="23">
        <f ca="1">IFERROR(__xludf.DUMMYFUNCTION("""COMPUTED_VALUE"""),0)</f>
        <v>0</v>
      </c>
      <c r="I38" s="23">
        <f ca="1">IFERROR(__xludf.DUMMYFUNCTION("""COMPUTED_VALUE"""),0)</f>
        <v>0</v>
      </c>
      <c r="J38" s="10">
        <v>0</v>
      </c>
    </row>
    <row r="39" spans="1:10" x14ac:dyDescent="0.3">
      <c r="A39" s="8">
        <v>43866</v>
      </c>
      <c r="B39">
        <v>20</v>
      </c>
      <c r="C39">
        <v>0</v>
      </c>
      <c r="D39">
        <v>0</v>
      </c>
      <c r="E39">
        <v>0</v>
      </c>
      <c r="F39">
        <v>20</v>
      </c>
      <c r="G39" s="9">
        <v>43866</v>
      </c>
      <c r="H39" s="23">
        <f ca="1">IFERROR(__xludf.DUMMYFUNCTION("""COMPUTED_VALUE"""),0)</f>
        <v>0</v>
      </c>
      <c r="I39" s="23">
        <f ca="1">IFERROR(__xludf.DUMMYFUNCTION("""COMPUTED_VALUE"""),0)</f>
        <v>0</v>
      </c>
      <c r="J39" s="10">
        <v>0</v>
      </c>
    </row>
    <row r="40" spans="1:10" x14ac:dyDescent="0.3">
      <c r="A40" s="8">
        <v>43867</v>
      </c>
      <c r="B40">
        <v>21</v>
      </c>
      <c r="C40">
        <v>0</v>
      </c>
      <c r="D40">
        <v>0</v>
      </c>
      <c r="E40">
        <v>0</v>
      </c>
      <c r="F40">
        <v>0</v>
      </c>
      <c r="G40" s="9">
        <v>43867</v>
      </c>
      <c r="H40" s="23">
        <f ca="1">IFERROR(__xludf.DUMMYFUNCTION("""COMPUTED_VALUE"""),0)</f>
        <v>0</v>
      </c>
      <c r="I40" s="23">
        <f ca="1">IFERROR(__xludf.DUMMYFUNCTION("""COMPUTED_VALUE"""),0)</f>
        <v>0</v>
      </c>
      <c r="J40" s="10">
        <v>0</v>
      </c>
    </row>
    <row r="41" spans="1:10" x14ac:dyDescent="0.3">
      <c r="A41" s="8">
        <v>43868</v>
      </c>
      <c r="B41">
        <v>0</v>
      </c>
      <c r="C41">
        <v>0</v>
      </c>
      <c r="D41">
        <v>0</v>
      </c>
      <c r="E41">
        <v>0</v>
      </c>
      <c r="F41">
        <v>0</v>
      </c>
      <c r="G41" s="9">
        <v>43868</v>
      </c>
      <c r="H41" s="23">
        <f ca="1">IFERROR(__xludf.DUMMYFUNCTION("""COMPUTED_VALUE"""),0)</f>
        <v>0</v>
      </c>
      <c r="I41" s="23">
        <f ca="1">IFERROR(__xludf.DUMMYFUNCTION("""COMPUTED_VALUE"""),0)</f>
        <v>0</v>
      </c>
      <c r="J41" s="10">
        <v>0</v>
      </c>
    </row>
    <row r="42" spans="1:10" x14ac:dyDescent="0.3">
      <c r="A42" s="8">
        <v>43869</v>
      </c>
      <c r="B42">
        <v>20</v>
      </c>
      <c r="C42">
        <v>0</v>
      </c>
      <c r="D42">
        <v>0</v>
      </c>
      <c r="E42">
        <v>0</v>
      </c>
      <c r="F42">
        <v>0</v>
      </c>
      <c r="G42" s="9">
        <v>43869</v>
      </c>
      <c r="H42" s="23">
        <f ca="1">IFERROR(__xludf.DUMMYFUNCTION("""COMPUTED_VALUE"""),0)</f>
        <v>0</v>
      </c>
      <c r="I42" s="23">
        <f ca="1">IFERROR(__xludf.DUMMYFUNCTION("""COMPUTED_VALUE"""),0)</f>
        <v>0</v>
      </c>
      <c r="J42" s="10">
        <v>0</v>
      </c>
    </row>
    <row r="43" spans="1:10" x14ac:dyDescent="0.3">
      <c r="A43" s="8">
        <v>43870</v>
      </c>
      <c r="B43">
        <v>0</v>
      </c>
      <c r="C43">
        <v>0</v>
      </c>
      <c r="D43">
        <v>0</v>
      </c>
      <c r="E43">
        <v>0</v>
      </c>
      <c r="F43">
        <v>0</v>
      </c>
      <c r="G43" s="9">
        <v>43870</v>
      </c>
      <c r="H43" s="23">
        <f ca="1">IFERROR(__xludf.DUMMYFUNCTION("""COMPUTED_VALUE"""),0)</f>
        <v>0</v>
      </c>
      <c r="I43" s="23">
        <f ca="1">IFERROR(__xludf.DUMMYFUNCTION("""COMPUTED_VALUE"""),0)</f>
        <v>0</v>
      </c>
      <c r="J43" s="10">
        <v>0</v>
      </c>
    </row>
    <row r="44" spans="1:10" x14ac:dyDescent="0.3">
      <c r="A44" s="8">
        <v>43871</v>
      </c>
      <c r="B44">
        <v>20</v>
      </c>
      <c r="C44">
        <v>0</v>
      </c>
      <c r="D44">
        <v>0</v>
      </c>
      <c r="E44">
        <v>0</v>
      </c>
      <c r="F44">
        <v>20</v>
      </c>
      <c r="G44" s="9">
        <v>43871</v>
      </c>
      <c r="H44" s="23">
        <f ca="1">IFERROR(__xludf.DUMMYFUNCTION("""COMPUTED_VALUE"""),0)</f>
        <v>0</v>
      </c>
      <c r="I44" s="23">
        <f ca="1">IFERROR(__xludf.DUMMYFUNCTION("""COMPUTED_VALUE"""),0)</f>
        <v>0</v>
      </c>
      <c r="J44" s="10">
        <v>0</v>
      </c>
    </row>
    <row r="45" spans="1:10" x14ac:dyDescent="0.3">
      <c r="A45" s="8">
        <v>43872</v>
      </c>
      <c r="B45">
        <v>17</v>
      </c>
      <c r="C45">
        <v>0</v>
      </c>
      <c r="D45">
        <v>0</v>
      </c>
      <c r="E45">
        <v>0</v>
      </c>
      <c r="F45">
        <v>16</v>
      </c>
      <c r="G45" s="9">
        <v>43872</v>
      </c>
      <c r="H45" s="23">
        <f ca="1">IFERROR(__xludf.DUMMYFUNCTION("""COMPUTED_VALUE"""),0)</f>
        <v>0</v>
      </c>
      <c r="I45" s="23">
        <f ca="1">IFERROR(__xludf.DUMMYFUNCTION("""COMPUTED_VALUE"""),0)</f>
        <v>0</v>
      </c>
      <c r="J45" s="10">
        <v>0</v>
      </c>
    </row>
    <row r="46" spans="1:10" x14ac:dyDescent="0.3">
      <c r="A46" s="8">
        <v>43873</v>
      </c>
      <c r="B46">
        <v>20</v>
      </c>
      <c r="C46">
        <v>0</v>
      </c>
      <c r="D46">
        <v>0</v>
      </c>
      <c r="E46">
        <v>0</v>
      </c>
      <c r="F46">
        <v>20</v>
      </c>
      <c r="G46" s="9">
        <v>43873</v>
      </c>
      <c r="H46" s="23">
        <f ca="1">IFERROR(__xludf.DUMMYFUNCTION("""COMPUTED_VALUE"""),0)</f>
        <v>0</v>
      </c>
      <c r="I46" s="23">
        <f ca="1">IFERROR(__xludf.DUMMYFUNCTION("""COMPUTED_VALUE"""),0)</f>
        <v>0</v>
      </c>
      <c r="J46" s="10">
        <v>0</v>
      </c>
    </row>
    <row r="47" spans="1:10" x14ac:dyDescent="0.3">
      <c r="A47" s="8">
        <v>43874</v>
      </c>
      <c r="B47">
        <v>18</v>
      </c>
      <c r="C47">
        <v>0</v>
      </c>
      <c r="D47">
        <v>0</v>
      </c>
      <c r="E47">
        <v>0</v>
      </c>
      <c r="F47">
        <v>19</v>
      </c>
      <c r="G47" s="9">
        <v>43874</v>
      </c>
      <c r="H47" s="23">
        <f ca="1">IFERROR(__xludf.DUMMYFUNCTION("""COMPUTED_VALUE"""),0)</f>
        <v>0</v>
      </c>
      <c r="I47" s="23">
        <f ca="1">IFERROR(__xludf.DUMMYFUNCTION("""COMPUTED_VALUE"""),0)</f>
        <v>0</v>
      </c>
      <c r="J47" s="10">
        <v>0</v>
      </c>
    </row>
    <row r="48" spans="1:10" x14ac:dyDescent="0.3">
      <c r="A48" s="8">
        <v>43875</v>
      </c>
      <c r="B48">
        <v>20</v>
      </c>
      <c r="C48">
        <v>0</v>
      </c>
      <c r="D48">
        <v>0</v>
      </c>
      <c r="E48">
        <v>0</v>
      </c>
      <c r="F48">
        <v>0</v>
      </c>
      <c r="G48" s="9">
        <v>43875</v>
      </c>
      <c r="H48" s="23">
        <f ca="1">IFERROR(__xludf.DUMMYFUNCTION("""COMPUTED_VALUE"""),0)</f>
        <v>0</v>
      </c>
      <c r="I48" s="23">
        <f ca="1">IFERROR(__xludf.DUMMYFUNCTION("""COMPUTED_VALUE"""),0)</f>
        <v>0</v>
      </c>
      <c r="J48" s="10">
        <v>0</v>
      </c>
    </row>
    <row r="49" spans="1:10" x14ac:dyDescent="0.3">
      <c r="A49" s="8">
        <v>43876</v>
      </c>
      <c r="B49">
        <v>0</v>
      </c>
      <c r="C49">
        <v>0</v>
      </c>
      <c r="D49">
        <v>0</v>
      </c>
      <c r="E49">
        <v>0</v>
      </c>
      <c r="F49">
        <v>0</v>
      </c>
      <c r="G49" s="9">
        <v>43876</v>
      </c>
      <c r="H49" s="23">
        <f ca="1">IFERROR(__xludf.DUMMYFUNCTION("""COMPUTED_VALUE"""),0)</f>
        <v>0</v>
      </c>
      <c r="I49" s="23">
        <f ca="1">IFERROR(__xludf.DUMMYFUNCTION("""COMPUTED_VALUE"""),0)</f>
        <v>0</v>
      </c>
      <c r="J49" s="10">
        <v>0</v>
      </c>
    </row>
    <row r="50" spans="1:10" x14ac:dyDescent="0.3">
      <c r="A50" s="8">
        <v>43877</v>
      </c>
      <c r="B50">
        <v>24</v>
      </c>
      <c r="C50">
        <v>0</v>
      </c>
      <c r="D50">
        <v>0</v>
      </c>
      <c r="E50">
        <v>0</v>
      </c>
      <c r="F50">
        <v>49</v>
      </c>
      <c r="G50" s="9">
        <v>43877</v>
      </c>
      <c r="H50" s="23">
        <f ca="1">IFERROR(__xludf.DUMMYFUNCTION("""COMPUTED_VALUE"""),0)</f>
        <v>0</v>
      </c>
      <c r="I50" s="23">
        <f ca="1">IFERROR(__xludf.DUMMYFUNCTION("""COMPUTED_VALUE"""),0)</f>
        <v>0</v>
      </c>
      <c r="J50" s="10">
        <v>0</v>
      </c>
    </row>
    <row r="51" spans="1:10" x14ac:dyDescent="0.3">
      <c r="A51" s="8">
        <v>43878</v>
      </c>
      <c r="B51">
        <v>19</v>
      </c>
      <c r="C51">
        <v>0</v>
      </c>
      <c r="D51">
        <v>0</v>
      </c>
      <c r="E51">
        <v>0</v>
      </c>
      <c r="F51">
        <v>0</v>
      </c>
      <c r="G51" s="9">
        <v>43878</v>
      </c>
      <c r="H51" s="23">
        <f ca="1">IFERROR(__xludf.DUMMYFUNCTION("""COMPUTED_VALUE"""),0)</f>
        <v>0</v>
      </c>
      <c r="I51" s="23">
        <f ca="1">IFERROR(__xludf.DUMMYFUNCTION("""COMPUTED_VALUE"""),0)</f>
        <v>0</v>
      </c>
      <c r="J51" s="10">
        <v>0</v>
      </c>
    </row>
    <row r="52" spans="1:10" x14ac:dyDescent="0.3">
      <c r="A52" s="8">
        <v>43879</v>
      </c>
      <c r="B52">
        <v>18</v>
      </c>
      <c r="C52">
        <v>18</v>
      </c>
      <c r="D52">
        <v>0</v>
      </c>
      <c r="E52">
        <v>0</v>
      </c>
      <c r="F52">
        <v>18</v>
      </c>
      <c r="G52" s="9">
        <v>43879</v>
      </c>
      <c r="H52" s="23">
        <f ca="1">IFERROR(__xludf.DUMMYFUNCTION("""COMPUTED_VALUE"""),0)</f>
        <v>0</v>
      </c>
      <c r="I52" s="23">
        <f ca="1">IFERROR(__xludf.DUMMYFUNCTION("""COMPUTED_VALUE"""),0)</f>
        <v>0</v>
      </c>
      <c r="J52" s="10">
        <v>0</v>
      </c>
    </row>
    <row r="53" spans="1:10" x14ac:dyDescent="0.3">
      <c r="A53" s="8">
        <v>43880</v>
      </c>
      <c r="B53">
        <v>18</v>
      </c>
      <c r="C53">
        <v>0</v>
      </c>
      <c r="D53">
        <v>0</v>
      </c>
      <c r="E53">
        <v>0</v>
      </c>
      <c r="F53">
        <v>0</v>
      </c>
      <c r="G53" s="9">
        <v>43880</v>
      </c>
      <c r="H53" s="23">
        <f ca="1">IFERROR(__xludf.DUMMYFUNCTION("""COMPUTED_VALUE"""),0)</f>
        <v>0</v>
      </c>
      <c r="I53" s="23">
        <f ca="1">IFERROR(__xludf.DUMMYFUNCTION("""COMPUTED_VALUE"""),0)</f>
        <v>0</v>
      </c>
      <c r="J53" s="10">
        <v>0</v>
      </c>
    </row>
    <row r="54" spans="1:10" x14ac:dyDescent="0.3">
      <c r="A54" s="8">
        <v>43881</v>
      </c>
      <c r="B54">
        <v>17</v>
      </c>
      <c r="C54">
        <v>0</v>
      </c>
      <c r="D54">
        <v>0</v>
      </c>
      <c r="E54">
        <v>0</v>
      </c>
      <c r="F54">
        <v>0</v>
      </c>
      <c r="G54" s="9">
        <v>43881</v>
      </c>
      <c r="H54" s="23">
        <f ca="1">IFERROR(__xludf.DUMMYFUNCTION("""COMPUTED_VALUE"""),0)</f>
        <v>0</v>
      </c>
      <c r="I54" s="23">
        <f ca="1">IFERROR(__xludf.DUMMYFUNCTION("""COMPUTED_VALUE"""),0)</f>
        <v>0</v>
      </c>
      <c r="J54" s="10">
        <v>0</v>
      </c>
    </row>
    <row r="55" spans="1:10" x14ac:dyDescent="0.3">
      <c r="A55" s="8">
        <v>43882</v>
      </c>
      <c r="B55">
        <v>18</v>
      </c>
      <c r="C55">
        <v>0</v>
      </c>
      <c r="D55">
        <v>0</v>
      </c>
      <c r="E55">
        <v>0</v>
      </c>
      <c r="F55">
        <v>0</v>
      </c>
      <c r="G55" s="9">
        <v>43882</v>
      </c>
      <c r="H55" s="23">
        <f ca="1">IFERROR(__xludf.DUMMYFUNCTION("""COMPUTED_VALUE"""),0)</f>
        <v>0</v>
      </c>
      <c r="I55" s="23">
        <f ca="1">IFERROR(__xludf.DUMMYFUNCTION("""COMPUTED_VALUE"""),0)</f>
        <v>0</v>
      </c>
      <c r="J55" s="10">
        <v>0</v>
      </c>
    </row>
    <row r="56" spans="1:10" x14ac:dyDescent="0.3">
      <c r="A56" s="8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9">
        <v>43883</v>
      </c>
      <c r="H56" s="23">
        <f ca="1">IFERROR(__xludf.DUMMYFUNCTION("""COMPUTED_VALUE"""),0)</f>
        <v>0</v>
      </c>
      <c r="I56" s="23">
        <f ca="1">IFERROR(__xludf.DUMMYFUNCTION("""COMPUTED_VALUE"""),0)</f>
        <v>0</v>
      </c>
      <c r="J56" s="10">
        <v>0</v>
      </c>
    </row>
    <row r="57" spans="1:10" x14ac:dyDescent="0.3">
      <c r="A57" s="8">
        <v>43884</v>
      </c>
      <c r="B57">
        <v>20</v>
      </c>
      <c r="C57">
        <v>0</v>
      </c>
      <c r="D57">
        <v>0</v>
      </c>
      <c r="E57">
        <v>0</v>
      </c>
      <c r="F57">
        <v>0</v>
      </c>
      <c r="G57" s="9">
        <v>43884</v>
      </c>
      <c r="H57" s="23">
        <f ca="1">IFERROR(__xludf.DUMMYFUNCTION("""COMPUTED_VALUE"""),0)</f>
        <v>0</v>
      </c>
      <c r="I57" s="23">
        <f ca="1">IFERROR(__xludf.DUMMYFUNCTION("""COMPUTED_VALUE"""),0)</f>
        <v>0</v>
      </c>
      <c r="J57" s="10">
        <v>0</v>
      </c>
    </row>
    <row r="58" spans="1:10" x14ac:dyDescent="0.3">
      <c r="A58" s="8">
        <v>43885</v>
      </c>
      <c r="B58">
        <v>17</v>
      </c>
      <c r="C58">
        <v>0</v>
      </c>
      <c r="D58">
        <v>0</v>
      </c>
      <c r="E58">
        <v>0</v>
      </c>
      <c r="F58">
        <v>0</v>
      </c>
      <c r="G58" s="9">
        <v>43885</v>
      </c>
      <c r="H58" s="23">
        <f ca="1">IFERROR(__xludf.DUMMYFUNCTION("""COMPUTED_VALUE"""),0)</f>
        <v>0</v>
      </c>
      <c r="I58" s="23">
        <f ca="1">IFERROR(__xludf.DUMMYFUNCTION("""COMPUTED_VALUE"""),0)</f>
        <v>0</v>
      </c>
      <c r="J58" s="10">
        <v>0</v>
      </c>
    </row>
    <row r="59" spans="1:10" x14ac:dyDescent="0.3">
      <c r="A59" s="8">
        <v>43886</v>
      </c>
      <c r="B59">
        <v>17</v>
      </c>
      <c r="C59">
        <v>0</v>
      </c>
      <c r="D59">
        <v>0</v>
      </c>
      <c r="E59">
        <v>0</v>
      </c>
      <c r="F59">
        <v>0</v>
      </c>
      <c r="G59" s="9">
        <v>43886</v>
      </c>
      <c r="H59" s="23">
        <f ca="1">IFERROR(__xludf.DUMMYFUNCTION("""COMPUTED_VALUE"""),0)</f>
        <v>0</v>
      </c>
      <c r="I59" s="23">
        <f ca="1">IFERROR(__xludf.DUMMYFUNCTION("""COMPUTED_VALUE"""),0)</f>
        <v>0</v>
      </c>
      <c r="J59" s="10">
        <v>0</v>
      </c>
    </row>
    <row r="60" spans="1:10" x14ac:dyDescent="0.3">
      <c r="A60" s="8">
        <v>43887</v>
      </c>
      <c r="B60">
        <v>18</v>
      </c>
      <c r="C60">
        <v>0</v>
      </c>
      <c r="D60">
        <v>0</v>
      </c>
      <c r="E60">
        <v>0</v>
      </c>
      <c r="F60">
        <v>0</v>
      </c>
      <c r="G60" s="9">
        <v>43887</v>
      </c>
      <c r="H60" s="23">
        <f ca="1">IFERROR(__xludf.DUMMYFUNCTION("""COMPUTED_VALUE"""),0)</f>
        <v>0</v>
      </c>
      <c r="I60" s="23">
        <f ca="1">IFERROR(__xludf.DUMMYFUNCTION("""COMPUTED_VALUE"""),0)</f>
        <v>0</v>
      </c>
      <c r="J60" s="10">
        <v>0</v>
      </c>
    </row>
    <row r="61" spans="1:10" x14ac:dyDescent="0.3">
      <c r="A61" s="8">
        <v>43888</v>
      </c>
      <c r="B61">
        <v>23</v>
      </c>
      <c r="C61">
        <v>0</v>
      </c>
      <c r="D61">
        <v>0</v>
      </c>
      <c r="E61">
        <v>0</v>
      </c>
      <c r="F61">
        <v>0</v>
      </c>
      <c r="G61" s="9">
        <v>43888</v>
      </c>
      <c r="H61" s="23">
        <f ca="1">IFERROR(__xludf.DUMMYFUNCTION("""COMPUTED_VALUE"""),0)</f>
        <v>0</v>
      </c>
      <c r="I61" s="23">
        <f ca="1">IFERROR(__xludf.DUMMYFUNCTION("""COMPUTED_VALUE"""),0)</f>
        <v>0</v>
      </c>
      <c r="J61" s="10">
        <v>0</v>
      </c>
    </row>
    <row r="62" spans="1:10" x14ac:dyDescent="0.3">
      <c r="A62" s="8">
        <v>43889</v>
      </c>
      <c r="B62">
        <v>37</v>
      </c>
      <c r="C62">
        <v>0</v>
      </c>
      <c r="D62">
        <v>0</v>
      </c>
      <c r="E62">
        <v>0</v>
      </c>
      <c r="F62">
        <v>0</v>
      </c>
      <c r="G62" s="9">
        <v>43889</v>
      </c>
      <c r="H62" s="23">
        <f ca="1">IFERROR(__xludf.DUMMYFUNCTION("""COMPUTED_VALUE"""),0)</f>
        <v>0</v>
      </c>
      <c r="I62" s="23">
        <f ca="1">IFERROR(__xludf.DUMMYFUNCTION("""COMPUTED_VALUE"""),0)</f>
        <v>0</v>
      </c>
      <c r="J62" s="10">
        <v>0</v>
      </c>
    </row>
    <row r="63" spans="1:10" x14ac:dyDescent="0.3">
      <c r="A63" s="8">
        <v>43890</v>
      </c>
      <c r="B63">
        <v>0</v>
      </c>
      <c r="C63">
        <v>0</v>
      </c>
      <c r="D63">
        <v>0</v>
      </c>
      <c r="E63">
        <v>0</v>
      </c>
      <c r="F63">
        <v>0</v>
      </c>
      <c r="G63" s="9">
        <v>43890</v>
      </c>
      <c r="H63" s="23">
        <f ca="1">IFERROR(__xludf.DUMMYFUNCTION("""COMPUTED_VALUE"""),0)</f>
        <v>0</v>
      </c>
      <c r="I63" s="23">
        <f ca="1">IFERROR(__xludf.DUMMYFUNCTION("""COMPUTED_VALUE"""),0)</f>
        <v>0</v>
      </c>
      <c r="J63" s="10">
        <v>0</v>
      </c>
    </row>
    <row r="64" spans="1:10" x14ac:dyDescent="0.3">
      <c r="A64" s="8">
        <v>43891</v>
      </c>
      <c r="B64">
        <v>0</v>
      </c>
      <c r="C64">
        <v>0</v>
      </c>
      <c r="D64">
        <v>0</v>
      </c>
      <c r="E64">
        <v>0</v>
      </c>
      <c r="F64">
        <v>0</v>
      </c>
      <c r="G64" s="9">
        <v>43891</v>
      </c>
      <c r="H64" s="23">
        <f ca="1">IFERROR(__xludf.DUMMYFUNCTION("""COMPUTED_VALUE"""),0)</f>
        <v>0</v>
      </c>
      <c r="I64" s="23">
        <f ca="1">IFERROR(__xludf.DUMMYFUNCTION("""COMPUTED_VALUE"""),0)</f>
        <v>0</v>
      </c>
      <c r="J64" s="10">
        <v>0</v>
      </c>
    </row>
    <row r="65" spans="1:10" x14ac:dyDescent="0.3">
      <c r="A65" s="8">
        <v>43892</v>
      </c>
      <c r="B65">
        <v>39</v>
      </c>
      <c r="C65">
        <v>0</v>
      </c>
      <c r="D65">
        <v>0</v>
      </c>
      <c r="E65">
        <v>0</v>
      </c>
      <c r="F65">
        <v>0</v>
      </c>
      <c r="G65" s="9">
        <v>43892</v>
      </c>
      <c r="H65" s="23">
        <f ca="1">IFERROR(__xludf.DUMMYFUNCTION("""COMPUTED_VALUE"""),0)</f>
        <v>0</v>
      </c>
      <c r="I65" s="23">
        <f ca="1">IFERROR(__xludf.DUMMYFUNCTION("""COMPUTED_VALUE"""),0)</f>
        <v>0</v>
      </c>
      <c r="J65" s="10">
        <v>0</v>
      </c>
    </row>
    <row r="66" spans="1:10" x14ac:dyDescent="0.3">
      <c r="A66" s="8">
        <v>43893</v>
      </c>
      <c r="B66">
        <v>37</v>
      </c>
      <c r="C66">
        <v>0</v>
      </c>
      <c r="D66">
        <v>0</v>
      </c>
      <c r="E66">
        <v>0</v>
      </c>
      <c r="F66">
        <v>0</v>
      </c>
      <c r="G66" s="9">
        <v>43893</v>
      </c>
      <c r="H66" s="23">
        <f ca="1">IFERROR(__xludf.DUMMYFUNCTION("""COMPUTED_VALUE"""),0)</f>
        <v>0</v>
      </c>
      <c r="I66" s="23">
        <f ca="1">IFERROR(__xludf.DUMMYFUNCTION("""COMPUTED_VALUE"""),0)</f>
        <v>0</v>
      </c>
      <c r="J66" s="10">
        <v>0</v>
      </c>
    </row>
    <row r="67" spans="1:10" x14ac:dyDescent="0.3">
      <c r="A67" s="8">
        <v>43894</v>
      </c>
      <c r="B67">
        <v>59</v>
      </c>
      <c r="C67">
        <v>0</v>
      </c>
      <c r="D67">
        <v>0</v>
      </c>
      <c r="E67">
        <v>0</v>
      </c>
      <c r="F67">
        <v>0</v>
      </c>
      <c r="G67" s="9">
        <v>43894</v>
      </c>
      <c r="H67" s="23">
        <f ca="1">IFERROR(__xludf.DUMMYFUNCTION("""COMPUTED_VALUE"""),0)</f>
        <v>0</v>
      </c>
      <c r="I67" s="23">
        <f ca="1">IFERROR(__xludf.DUMMYFUNCTION("""COMPUTED_VALUE"""),0)</f>
        <v>0</v>
      </c>
      <c r="J67" s="10">
        <v>0</v>
      </c>
    </row>
    <row r="68" spans="1:10" x14ac:dyDescent="0.3">
      <c r="A68" s="8">
        <v>43895</v>
      </c>
      <c r="B68">
        <v>36</v>
      </c>
      <c r="C68">
        <v>27</v>
      </c>
      <c r="D68">
        <v>0</v>
      </c>
      <c r="E68">
        <v>0</v>
      </c>
      <c r="F68">
        <v>0</v>
      </c>
      <c r="G68" s="9">
        <v>43895</v>
      </c>
      <c r="H68" s="23">
        <f ca="1">IFERROR(__xludf.DUMMYFUNCTION("""COMPUTED_VALUE"""),0)</f>
        <v>0</v>
      </c>
      <c r="I68" s="23">
        <f ca="1">IFERROR(__xludf.DUMMYFUNCTION("""COMPUTED_VALUE"""),0)</f>
        <v>0</v>
      </c>
      <c r="J68" s="10">
        <v>0</v>
      </c>
    </row>
    <row r="69" spans="1:10" x14ac:dyDescent="0.3">
      <c r="A69" s="8">
        <v>43896</v>
      </c>
      <c r="B69">
        <v>46</v>
      </c>
      <c r="C69">
        <v>0</v>
      </c>
      <c r="D69">
        <v>0</v>
      </c>
      <c r="E69">
        <v>0</v>
      </c>
      <c r="F69">
        <v>0</v>
      </c>
      <c r="G69" s="9">
        <v>43896</v>
      </c>
      <c r="H69" s="23">
        <f ca="1">IFERROR(__xludf.DUMMYFUNCTION("""COMPUTED_VALUE"""),0)</f>
        <v>0</v>
      </c>
      <c r="I69" s="23">
        <f ca="1">IFERROR(__xludf.DUMMYFUNCTION("""COMPUTED_VALUE"""),0)</f>
        <v>0</v>
      </c>
      <c r="J69" s="10">
        <v>0</v>
      </c>
    </row>
    <row r="70" spans="1:10" x14ac:dyDescent="0.3">
      <c r="A70" s="8">
        <v>43897</v>
      </c>
      <c r="B70">
        <v>51</v>
      </c>
      <c r="C70">
        <v>32</v>
      </c>
      <c r="D70">
        <v>0</v>
      </c>
      <c r="E70">
        <v>0</v>
      </c>
      <c r="F70">
        <v>0</v>
      </c>
      <c r="G70" s="9">
        <v>43897</v>
      </c>
      <c r="H70" s="23">
        <f ca="1">IFERROR(__xludf.DUMMYFUNCTION("""COMPUTED_VALUE"""),0)</f>
        <v>0</v>
      </c>
      <c r="I70" s="23">
        <f ca="1">IFERROR(__xludf.DUMMYFUNCTION("""COMPUTED_VALUE"""),0)</f>
        <v>0</v>
      </c>
      <c r="J70" s="10">
        <v>0</v>
      </c>
    </row>
    <row r="71" spans="1:10" x14ac:dyDescent="0.3">
      <c r="A71" s="8">
        <v>43898</v>
      </c>
      <c r="B71">
        <v>39</v>
      </c>
      <c r="C71">
        <v>20</v>
      </c>
      <c r="D71">
        <v>0</v>
      </c>
      <c r="E71">
        <v>0</v>
      </c>
      <c r="F71">
        <v>0</v>
      </c>
      <c r="G71" s="9">
        <v>43898</v>
      </c>
      <c r="H71" s="23">
        <f ca="1">IFERROR(__xludf.DUMMYFUNCTION("""COMPUTED_VALUE"""),0)</f>
        <v>0</v>
      </c>
      <c r="I71" s="23">
        <f ca="1">IFERROR(__xludf.DUMMYFUNCTION("""COMPUTED_VALUE"""),0)</f>
        <v>0</v>
      </c>
      <c r="J71" s="10">
        <v>0</v>
      </c>
    </row>
    <row r="72" spans="1:10" x14ac:dyDescent="0.3">
      <c r="A72" s="8">
        <v>43899</v>
      </c>
      <c r="B72">
        <v>79</v>
      </c>
      <c r="C72">
        <v>49</v>
      </c>
      <c r="D72">
        <v>0</v>
      </c>
      <c r="E72">
        <v>0</v>
      </c>
      <c r="F72">
        <v>18</v>
      </c>
      <c r="G72" s="9">
        <v>43899</v>
      </c>
      <c r="H72" s="23">
        <f ca="1">IFERROR(__xludf.DUMMYFUNCTION("""COMPUTED_VALUE"""),0)</f>
        <v>0</v>
      </c>
      <c r="I72" s="23">
        <f ca="1">IFERROR(__xludf.DUMMYFUNCTION("""COMPUTED_VALUE"""),0)</f>
        <v>0</v>
      </c>
      <c r="J72" s="10">
        <v>0</v>
      </c>
    </row>
    <row r="73" spans="1:10" x14ac:dyDescent="0.3">
      <c r="A73" s="8">
        <v>43900</v>
      </c>
      <c r="B73">
        <v>26</v>
      </c>
      <c r="C73">
        <v>29</v>
      </c>
      <c r="D73">
        <v>0</v>
      </c>
      <c r="E73">
        <v>20</v>
      </c>
      <c r="F73">
        <v>20</v>
      </c>
      <c r="G73" s="9">
        <v>43900</v>
      </c>
      <c r="H73" s="23">
        <f ca="1">IFERROR(__xludf.DUMMYFUNCTION("""COMPUTED_VALUE"""),0)</f>
        <v>0</v>
      </c>
      <c r="I73" s="23">
        <f ca="1">IFERROR(__xludf.DUMMYFUNCTION("""COMPUTED_VALUE"""),0)</f>
        <v>0</v>
      </c>
      <c r="J73" s="10">
        <v>0</v>
      </c>
    </row>
    <row r="74" spans="1:10" x14ac:dyDescent="0.3">
      <c r="A74" s="8">
        <v>43901</v>
      </c>
      <c r="B74">
        <v>0</v>
      </c>
      <c r="C74">
        <v>17</v>
      </c>
      <c r="D74">
        <v>0</v>
      </c>
      <c r="E74">
        <v>0</v>
      </c>
      <c r="F74">
        <v>0</v>
      </c>
      <c r="G74" s="9">
        <v>43901</v>
      </c>
      <c r="H74" s="23">
        <f ca="1">IFERROR(__xludf.DUMMYFUNCTION("""COMPUTED_VALUE"""),0)</f>
        <v>0</v>
      </c>
      <c r="I74" s="23">
        <f ca="1">IFERROR(__xludf.DUMMYFUNCTION("""COMPUTED_VALUE"""),0)</f>
        <v>0</v>
      </c>
      <c r="J74" s="10">
        <v>0</v>
      </c>
    </row>
    <row r="75" spans="1:10" x14ac:dyDescent="0.3">
      <c r="A75" s="8">
        <v>43902</v>
      </c>
      <c r="B75">
        <v>26</v>
      </c>
      <c r="C75">
        <v>17</v>
      </c>
      <c r="D75">
        <v>0</v>
      </c>
      <c r="E75">
        <v>0</v>
      </c>
      <c r="F75">
        <v>18</v>
      </c>
      <c r="G75" s="9">
        <v>43902</v>
      </c>
      <c r="H75" s="23">
        <f ca="1">IFERROR(__xludf.DUMMYFUNCTION("""COMPUTED_VALUE"""),0)</f>
        <v>0</v>
      </c>
      <c r="I75" s="23">
        <f ca="1">IFERROR(__xludf.DUMMYFUNCTION("""COMPUTED_VALUE"""),0)</f>
        <v>0</v>
      </c>
      <c r="J75" s="10">
        <v>0</v>
      </c>
    </row>
    <row r="76" spans="1:10" x14ac:dyDescent="0.3">
      <c r="A76" s="8">
        <v>43903</v>
      </c>
      <c r="B76">
        <v>26</v>
      </c>
      <c r="C76">
        <v>26</v>
      </c>
      <c r="D76">
        <v>0</v>
      </c>
      <c r="E76">
        <v>0</v>
      </c>
      <c r="F76">
        <v>0</v>
      </c>
      <c r="G76" s="9">
        <v>43903</v>
      </c>
      <c r="H76" s="23">
        <f ca="1">IFERROR(__xludf.DUMMYFUNCTION("""COMPUTED_VALUE"""),0)</f>
        <v>0</v>
      </c>
      <c r="I76" s="23">
        <f ca="1">IFERROR(__xludf.DUMMYFUNCTION("""COMPUTED_VALUE"""),0)</f>
        <v>0</v>
      </c>
      <c r="J76" s="10">
        <v>0</v>
      </c>
    </row>
    <row r="77" spans="1:10" x14ac:dyDescent="0.3">
      <c r="A77" s="8">
        <v>43904</v>
      </c>
      <c r="B77">
        <v>29</v>
      </c>
      <c r="C77">
        <v>38</v>
      </c>
      <c r="D77">
        <v>0</v>
      </c>
      <c r="E77">
        <v>19</v>
      </c>
      <c r="F77">
        <v>19</v>
      </c>
      <c r="G77" s="9">
        <v>43904</v>
      </c>
      <c r="H77" s="23">
        <v>0</v>
      </c>
      <c r="I77" s="23">
        <v>0</v>
      </c>
      <c r="J77">
        <v>0</v>
      </c>
    </row>
    <row r="78" spans="1:10" x14ac:dyDescent="0.3">
      <c r="A78" s="8">
        <v>43905</v>
      </c>
      <c r="B78">
        <v>38</v>
      </c>
      <c r="C78">
        <v>38</v>
      </c>
      <c r="D78">
        <v>0</v>
      </c>
      <c r="E78">
        <v>0</v>
      </c>
      <c r="F78">
        <v>0</v>
      </c>
      <c r="G78" s="9">
        <v>43905</v>
      </c>
      <c r="H78" s="23">
        <v>0</v>
      </c>
      <c r="I78" s="23">
        <v>0</v>
      </c>
      <c r="J78">
        <v>0</v>
      </c>
    </row>
    <row r="79" spans="1:10" x14ac:dyDescent="0.3">
      <c r="A79" s="8">
        <v>43906</v>
      </c>
      <c r="B79">
        <v>58</v>
      </c>
      <c r="C79">
        <v>34</v>
      </c>
      <c r="D79">
        <v>0</v>
      </c>
      <c r="E79">
        <v>0</v>
      </c>
      <c r="F79">
        <v>17</v>
      </c>
      <c r="G79" s="9">
        <v>43906</v>
      </c>
      <c r="H79" s="23">
        <v>0</v>
      </c>
      <c r="I79" s="23">
        <v>0</v>
      </c>
      <c r="J79">
        <v>0</v>
      </c>
    </row>
    <row r="80" spans="1:10" x14ac:dyDescent="0.3">
      <c r="A80" s="8">
        <v>43907</v>
      </c>
      <c r="B80">
        <v>43</v>
      </c>
      <c r="C80">
        <v>49</v>
      </c>
      <c r="D80">
        <v>17</v>
      </c>
      <c r="E80">
        <v>0</v>
      </c>
      <c r="F80">
        <v>0</v>
      </c>
      <c r="G80" s="9">
        <v>43907</v>
      </c>
      <c r="H80" s="23">
        <v>0</v>
      </c>
      <c r="I80" s="23">
        <v>0</v>
      </c>
      <c r="J80">
        <v>0</v>
      </c>
    </row>
    <row r="81" spans="1:10" x14ac:dyDescent="0.3">
      <c r="A81" s="8">
        <v>43908</v>
      </c>
      <c r="B81">
        <v>47</v>
      </c>
      <c r="C81">
        <v>65</v>
      </c>
      <c r="D81">
        <v>0</v>
      </c>
      <c r="E81">
        <v>17</v>
      </c>
      <c r="F81">
        <v>17</v>
      </c>
      <c r="G81" s="9">
        <v>43908</v>
      </c>
      <c r="H81" s="23">
        <v>0</v>
      </c>
      <c r="I81" s="23">
        <v>0</v>
      </c>
      <c r="J81">
        <v>0</v>
      </c>
    </row>
    <row r="82" spans="1:10" x14ac:dyDescent="0.3">
      <c r="A82" s="8">
        <v>43909</v>
      </c>
      <c r="B82">
        <v>44</v>
      </c>
      <c r="C82">
        <v>35</v>
      </c>
      <c r="D82">
        <v>0</v>
      </c>
      <c r="E82">
        <v>0</v>
      </c>
      <c r="F82">
        <v>0</v>
      </c>
      <c r="G82" s="9">
        <v>43909</v>
      </c>
      <c r="H82" s="23">
        <v>0</v>
      </c>
      <c r="I82" s="23">
        <v>0</v>
      </c>
      <c r="J82">
        <v>0</v>
      </c>
    </row>
    <row r="83" spans="1:10" x14ac:dyDescent="0.3">
      <c r="A83" s="8">
        <v>43910</v>
      </c>
      <c r="B83">
        <v>27</v>
      </c>
      <c r="C83">
        <v>48</v>
      </c>
      <c r="D83">
        <v>35</v>
      </c>
      <c r="E83">
        <v>0</v>
      </c>
      <c r="F83">
        <v>18</v>
      </c>
      <c r="G83" s="9">
        <v>43910</v>
      </c>
      <c r="H83" s="23">
        <v>0</v>
      </c>
      <c r="I83" s="23">
        <v>0</v>
      </c>
      <c r="J83">
        <v>0</v>
      </c>
    </row>
    <row r="84" spans="1:10" x14ac:dyDescent="0.3">
      <c r="A84" s="8">
        <v>43911</v>
      </c>
      <c r="B84">
        <v>56</v>
      </c>
      <c r="C84">
        <v>42</v>
      </c>
      <c r="D84">
        <v>20</v>
      </c>
      <c r="E84">
        <v>0</v>
      </c>
      <c r="F84">
        <v>0</v>
      </c>
      <c r="G84" s="9">
        <v>43911</v>
      </c>
      <c r="H84" s="23">
        <v>0</v>
      </c>
      <c r="I84" s="23">
        <v>0</v>
      </c>
      <c r="J84">
        <v>0</v>
      </c>
    </row>
    <row r="85" spans="1:10" x14ac:dyDescent="0.3">
      <c r="A85" s="8">
        <v>43912</v>
      </c>
      <c r="B85">
        <v>35</v>
      </c>
      <c r="C85">
        <v>100</v>
      </c>
      <c r="D85">
        <v>0</v>
      </c>
      <c r="E85">
        <v>20</v>
      </c>
      <c r="F85">
        <v>0</v>
      </c>
      <c r="G85" s="9">
        <v>43912</v>
      </c>
      <c r="H85" s="23">
        <v>0</v>
      </c>
      <c r="I85" s="23">
        <v>0</v>
      </c>
      <c r="J85">
        <v>0</v>
      </c>
    </row>
    <row r="86" spans="1:10" x14ac:dyDescent="0.3">
      <c r="A86" s="8">
        <v>43913</v>
      </c>
      <c r="B86">
        <v>31</v>
      </c>
      <c r="C86">
        <v>25</v>
      </c>
      <c r="D86">
        <v>0</v>
      </c>
      <c r="E86">
        <v>0</v>
      </c>
      <c r="F86">
        <v>17</v>
      </c>
      <c r="G86" s="9">
        <v>43913</v>
      </c>
      <c r="H86" s="23">
        <v>0</v>
      </c>
      <c r="I86" s="23">
        <v>0</v>
      </c>
      <c r="J86">
        <v>0</v>
      </c>
    </row>
    <row r="87" spans="1:10" x14ac:dyDescent="0.3">
      <c r="A87" s="8">
        <v>43914</v>
      </c>
      <c r="B87">
        <v>35</v>
      </c>
      <c r="C87">
        <v>19</v>
      </c>
      <c r="D87">
        <v>0</v>
      </c>
      <c r="E87">
        <v>0</v>
      </c>
      <c r="F87">
        <v>19</v>
      </c>
      <c r="G87" s="9">
        <v>43914</v>
      </c>
      <c r="H87" s="23">
        <v>0</v>
      </c>
      <c r="I87" s="23">
        <v>0</v>
      </c>
      <c r="J87">
        <v>0</v>
      </c>
    </row>
    <row r="88" spans="1:10" x14ac:dyDescent="0.3">
      <c r="A88" s="8">
        <v>43915</v>
      </c>
      <c r="B88">
        <v>30</v>
      </c>
      <c r="C88">
        <v>0</v>
      </c>
      <c r="D88">
        <v>0</v>
      </c>
      <c r="E88">
        <v>0</v>
      </c>
      <c r="F88">
        <v>21</v>
      </c>
      <c r="G88" s="9">
        <v>43915</v>
      </c>
      <c r="H88" s="23">
        <v>0</v>
      </c>
      <c r="I88" s="23">
        <v>0</v>
      </c>
      <c r="J88">
        <v>0</v>
      </c>
    </row>
    <row r="89" spans="1:10" x14ac:dyDescent="0.3">
      <c r="A89" s="8">
        <v>43916</v>
      </c>
      <c r="B89">
        <v>62</v>
      </c>
      <c r="C89">
        <v>21</v>
      </c>
      <c r="D89">
        <v>21</v>
      </c>
      <c r="E89">
        <v>0</v>
      </c>
      <c r="F89">
        <v>20</v>
      </c>
      <c r="G89" s="9">
        <v>43916</v>
      </c>
      <c r="H89" s="23">
        <v>0</v>
      </c>
      <c r="I89" s="23">
        <v>0</v>
      </c>
      <c r="J89">
        <v>0</v>
      </c>
    </row>
    <row r="90" spans="1:10" x14ac:dyDescent="0.3">
      <c r="A90" s="8">
        <v>43917</v>
      </c>
      <c r="B90">
        <v>60</v>
      </c>
      <c r="C90">
        <v>20</v>
      </c>
      <c r="D90">
        <v>0</v>
      </c>
      <c r="E90">
        <v>0</v>
      </c>
      <c r="F90">
        <v>40</v>
      </c>
      <c r="G90" s="9">
        <v>43917</v>
      </c>
      <c r="H90" s="23">
        <v>0</v>
      </c>
      <c r="I90" s="23">
        <v>0</v>
      </c>
      <c r="J90">
        <v>0</v>
      </c>
    </row>
    <row r="91" spans="1:10" x14ac:dyDescent="0.3">
      <c r="A91" s="8">
        <v>43918</v>
      </c>
      <c r="B91">
        <v>30</v>
      </c>
      <c r="C91">
        <v>0</v>
      </c>
      <c r="D91">
        <v>0</v>
      </c>
      <c r="E91">
        <v>0</v>
      </c>
      <c r="F91">
        <v>20</v>
      </c>
      <c r="G91" s="9">
        <v>43918</v>
      </c>
      <c r="H91" s="23">
        <v>0</v>
      </c>
      <c r="I91" s="23">
        <v>0</v>
      </c>
      <c r="J91">
        <v>0</v>
      </c>
    </row>
    <row r="92" spans="1:10" x14ac:dyDescent="0.3">
      <c r="A92" s="8">
        <v>43919</v>
      </c>
      <c r="B92">
        <v>40</v>
      </c>
      <c r="C92">
        <v>20</v>
      </c>
      <c r="D92">
        <v>0</v>
      </c>
      <c r="E92">
        <v>0</v>
      </c>
      <c r="F92">
        <v>20</v>
      </c>
      <c r="G92" s="9">
        <v>43919</v>
      </c>
      <c r="H92" s="23">
        <v>0</v>
      </c>
      <c r="I92" s="23">
        <v>0</v>
      </c>
      <c r="J92">
        <v>0</v>
      </c>
    </row>
    <row r="93" spans="1:10" x14ac:dyDescent="0.3">
      <c r="A93" s="8">
        <v>43920</v>
      </c>
      <c r="B93">
        <v>20</v>
      </c>
      <c r="C93">
        <v>20</v>
      </c>
      <c r="D93">
        <v>19</v>
      </c>
      <c r="E93">
        <v>20</v>
      </c>
      <c r="F93">
        <v>20</v>
      </c>
      <c r="G93" s="9">
        <v>43920</v>
      </c>
      <c r="H93" s="23">
        <v>0</v>
      </c>
      <c r="I93" s="23">
        <v>0</v>
      </c>
      <c r="J93">
        <v>0</v>
      </c>
    </row>
    <row r="94" spans="1:10" x14ac:dyDescent="0.3">
      <c r="A94" s="8">
        <v>43921</v>
      </c>
      <c r="B94">
        <v>30</v>
      </c>
      <c r="C94">
        <v>0</v>
      </c>
      <c r="D94">
        <v>0</v>
      </c>
      <c r="E94">
        <v>0</v>
      </c>
      <c r="F94">
        <v>20</v>
      </c>
      <c r="G94" s="9">
        <v>43921</v>
      </c>
      <c r="H94" s="23">
        <v>0</v>
      </c>
      <c r="I94" s="23">
        <v>0</v>
      </c>
      <c r="J94">
        <v>0</v>
      </c>
    </row>
    <row r="95" spans="1:10" x14ac:dyDescent="0.3">
      <c r="A95" s="8">
        <v>43922</v>
      </c>
      <c r="B95">
        <v>18</v>
      </c>
      <c r="C95">
        <v>19</v>
      </c>
      <c r="D95">
        <v>18</v>
      </c>
      <c r="E95">
        <v>0</v>
      </c>
      <c r="F95">
        <v>19</v>
      </c>
      <c r="G95" s="9">
        <v>43922</v>
      </c>
      <c r="H95" s="23">
        <v>0</v>
      </c>
      <c r="I95" s="23">
        <v>0</v>
      </c>
      <c r="J95">
        <v>0</v>
      </c>
    </row>
    <row r="96" spans="1:10" x14ac:dyDescent="0.3">
      <c r="A96" s="8">
        <v>43923</v>
      </c>
      <c r="B96">
        <v>19</v>
      </c>
      <c r="C96">
        <v>20</v>
      </c>
      <c r="D96">
        <v>0</v>
      </c>
      <c r="E96">
        <v>0</v>
      </c>
      <c r="F96">
        <v>19</v>
      </c>
      <c r="G96" s="9">
        <v>43923</v>
      </c>
      <c r="H96" s="23">
        <v>0</v>
      </c>
      <c r="I96" s="23">
        <v>0</v>
      </c>
      <c r="J96">
        <v>0</v>
      </c>
    </row>
    <row r="97" spans="1:10" x14ac:dyDescent="0.3">
      <c r="A97" s="8">
        <v>43924</v>
      </c>
      <c r="B97">
        <v>20</v>
      </c>
      <c r="C97">
        <v>21</v>
      </c>
      <c r="D97">
        <v>0</v>
      </c>
      <c r="E97">
        <v>0</v>
      </c>
      <c r="F97">
        <v>0</v>
      </c>
      <c r="G97" s="9">
        <v>43924</v>
      </c>
      <c r="H97" s="23">
        <v>1</v>
      </c>
      <c r="I97" s="23">
        <v>0</v>
      </c>
      <c r="J97">
        <v>0</v>
      </c>
    </row>
    <row r="98" spans="1:10" x14ac:dyDescent="0.3">
      <c r="A98" s="8">
        <v>43925</v>
      </c>
      <c r="B98">
        <v>41</v>
      </c>
      <c r="C98">
        <v>21</v>
      </c>
      <c r="D98">
        <v>0</v>
      </c>
      <c r="E98">
        <v>0</v>
      </c>
      <c r="F98">
        <v>0</v>
      </c>
      <c r="G98" s="9">
        <v>43925</v>
      </c>
      <c r="H98" s="23">
        <v>0</v>
      </c>
      <c r="I98" s="23">
        <v>0</v>
      </c>
      <c r="J98">
        <v>0</v>
      </c>
    </row>
    <row r="99" spans="1:10" x14ac:dyDescent="0.3">
      <c r="A99" s="8">
        <v>43926</v>
      </c>
      <c r="B99">
        <v>32</v>
      </c>
      <c r="C99">
        <v>0</v>
      </c>
      <c r="D99">
        <v>0</v>
      </c>
      <c r="E99">
        <v>0</v>
      </c>
      <c r="F99">
        <v>0</v>
      </c>
      <c r="G99" s="9">
        <v>43926</v>
      </c>
      <c r="H99" s="23">
        <v>2</v>
      </c>
      <c r="I99" s="23">
        <v>0</v>
      </c>
      <c r="J99">
        <v>0</v>
      </c>
    </row>
    <row r="100" spans="1:10" x14ac:dyDescent="0.3">
      <c r="A100" s="8">
        <v>43927</v>
      </c>
      <c r="B100">
        <v>29</v>
      </c>
      <c r="C100">
        <v>40</v>
      </c>
      <c r="D100">
        <v>0</v>
      </c>
      <c r="E100">
        <v>0</v>
      </c>
      <c r="F100">
        <v>19</v>
      </c>
      <c r="G100" s="9">
        <v>43927</v>
      </c>
      <c r="H100" s="23">
        <v>0</v>
      </c>
      <c r="I100" s="23">
        <v>0</v>
      </c>
      <c r="J100">
        <v>0</v>
      </c>
    </row>
    <row r="101" spans="1:10" x14ac:dyDescent="0.3">
      <c r="A101" s="8">
        <v>43928</v>
      </c>
      <c r="B101">
        <v>71</v>
      </c>
      <c r="C101">
        <v>20</v>
      </c>
      <c r="D101">
        <v>0</v>
      </c>
      <c r="E101">
        <v>0</v>
      </c>
      <c r="F101">
        <v>0</v>
      </c>
      <c r="G101" s="9">
        <v>43928</v>
      </c>
      <c r="H101" s="23">
        <v>0</v>
      </c>
      <c r="I101" s="23">
        <v>0</v>
      </c>
      <c r="J101">
        <v>0</v>
      </c>
    </row>
    <row r="102" spans="1:10" x14ac:dyDescent="0.3">
      <c r="A102" s="8">
        <v>43929</v>
      </c>
      <c r="B102">
        <v>40</v>
      </c>
      <c r="C102">
        <v>0</v>
      </c>
      <c r="D102">
        <v>0</v>
      </c>
      <c r="E102">
        <v>0</v>
      </c>
      <c r="F102">
        <v>20</v>
      </c>
      <c r="G102" s="9">
        <v>43929</v>
      </c>
      <c r="H102" s="23">
        <v>0</v>
      </c>
      <c r="I102" s="23">
        <v>0</v>
      </c>
      <c r="J102">
        <v>0</v>
      </c>
    </row>
    <row r="103" spans="1:10" x14ac:dyDescent="0.3">
      <c r="A103" s="8">
        <v>43930</v>
      </c>
      <c r="B103">
        <v>40</v>
      </c>
      <c r="C103">
        <v>0</v>
      </c>
      <c r="D103">
        <v>0</v>
      </c>
      <c r="E103">
        <v>0</v>
      </c>
      <c r="F103">
        <v>20</v>
      </c>
      <c r="G103" s="9">
        <v>43930</v>
      </c>
      <c r="H103" s="23">
        <v>0</v>
      </c>
      <c r="I103" s="23">
        <v>0</v>
      </c>
      <c r="J103">
        <v>0</v>
      </c>
    </row>
    <row r="104" spans="1:10" x14ac:dyDescent="0.3">
      <c r="A104" s="8">
        <v>43931</v>
      </c>
      <c r="B104">
        <v>19</v>
      </c>
      <c r="C104">
        <v>0</v>
      </c>
      <c r="D104">
        <v>0</v>
      </c>
      <c r="E104">
        <v>0</v>
      </c>
      <c r="F104">
        <v>0</v>
      </c>
      <c r="G104" s="9">
        <v>43931</v>
      </c>
      <c r="H104" s="23">
        <v>0</v>
      </c>
      <c r="I104" s="23">
        <v>0</v>
      </c>
      <c r="J104">
        <v>0</v>
      </c>
    </row>
    <row r="105" spans="1:10" x14ac:dyDescent="0.3">
      <c r="A105" s="8">
        <v>43932</v>
      </c>
      <c r="B105">
        <v>20</v>
      </c>
      <c r="C105">
        <v>0</v>
      </c>
      <c r="D105">
        <v>0</v>
      </c>
      <c r="E105">
        <v>0</v>
      </c>
      <c r="F105">
        <v>22</v>
      </c>
      <c r="G105" s="9">
        <v>43932</v>
      </c>
      <c r="H105" s="23">
        <v>0</v>
      </c>
      <c r="I105" s="23">
        <v>0</v>
      </c>
      <c r="J105">
        <v>0</v>
      </c>
    </row>
    <row r="106" spans="1:10" x14ac:dyDescent="0.3">
      <c r="A106" s="8">
        <v>43933</v>
      </c>
      <c r="B106">
        <v>21</v>
      </c>
      <c r="C106">
        <v>32</v>
      </c>
      <c r="D106">
        <v>0</v>
      </c>
      <c r="E106">
        <v>0</v>
      </c>
      <c r="F106">
        <v>0</v>
      </c>
      <c r="G106" s="9">
        <v>43933</v>
      </c>
      <c r="H106" s="23">
        <v>0</v>
      </c>
      <c r="I106" s="23">
        <v>0</v>
      </c>
      <c r="J106">
        <v>0</v>
      </c>
    </row>
    <row r="107" spans="1:10" x14ac:dyDescent="0.3">
      <c r="A107" s="8">
        <v>43934</v>
      </c>
      <c r="B107">
        <v>29</v>
      </c>
      <c r="C107">
        <v>20</v>
      </c>
      <c r="D107">
        <v>0</v>
      </c>
      <c r="E107">
        <v>0</v>
      </c>
      <c r="F107">
        <v>39</v>
      </c>
      <c r="G107" s="9">
        <v>43934</v>
      </c>
      <c r="H107" s="23">
        <v>1</v>
      </c>
      <c r="I107" s="23">
        <v>0</v>
      </c>
      <c r="J107">
        <v>0</v>
      </c>
    </row>
    <row r="108" spans="1:10" x14ac:dyDescent="0.3">
      <c r="A108" s="8">
        <v>43935</v>
      </c>
      <c r="B108">
        <v>39</v>
      </c>
      <c r="C108">
        <v>0</v>
      </c>
      <c r="D108">
        <v>0</v>
      </c>
      <c r="E108">
        <v>0</v>
      </c>
      <c r="F108">
        <v>0</v>
      </c>
      <c r="G108" s="9">
        <v>43935</v>
      </c>
      <c r="H108" s="23">
        <v>0</v>
      </c>
      <c r="I108" s="23">
        <v>0</v>
      </c>
      <c r="J108">
        <v>0</v>
      </c>
    </row>
    <row r="109" spans="1:10" x14ac:dyDescent="0.3">
      <c r="A109" s="8">
        <v>43936</v>
      </c>
      <c r="B109">
        <v>19</v>
      </c>
      <c r="C109">
        <v>0</v>
      </c>
      <c r="D109">
        <v>18</v>
      </c>
      <c r="E109">
        <v>0</v>
      </c>
      <c r="F109">
        <v>19</v>
      </c>
      <c r="G109" s="9">
        <v>43936</v>
      </c>
      <c r="H109" s="23">
        <v>6</v>
      </c>
      <c r="I109" s="23">
        <v>1</v>
      </c>
      <c r="J109">
        <v>0</v>
      </c>
    </row>
    <row r="110" spans="1:10" x14ac:dyDescent="0.3">
      <c r="A110" s="8">
        <v>43937</v>
      </c>
      <c r="B110">
        <v>20</v>
      </c>
      <c r="C110">
        <v>20</v>
      </c>
      <c r="D110">
        <v>0</v>
      </c>
      <c r="E110">
        <v>0</v>
      </c>
      <c r="F110">
        <v>0</v>
      </c>
      <c r="G110" s="9">
        <v>43937</v>
      </c>
      <c r="H110" s="23">
        <v>2</v>
      </c>
      <c r="I110" s="23">
        <v>0</v>
      </c>
      <c r="J110">
        <v>0</v>
      </c>
    </row>
    <row r="111" spans="1:10" x14ac:dyDescent="0.3">
      <c r="A111" s="8">
        <v>43938</v>
      </c>
      <c r="B111">
        <v>30</v>
      </c>
      <c r="C111">
        <v>20</v>
      </c>
      <c r="D111">
        <v>20</v>
      </c>
      <c r="E111">
        <v>21</v>
      </c>
      <c r="F111">
        <v>21</v>
      </c>
      <c r="G111" s="9">
        <v>43938</v>
      </c>
      <c r="H111" s="23">
        <v>0</v>
      </c>
      <c r="I111" s="23">
        <v>0</v>
      </c>
      <c r="J111">
        <v>65</v>
      </c>
    </row>
    <row r="112" spans="1:10" x14ac:dyDescent="0.3">
      <c r="A112" s="8">
        <v>43939</v>
      </c>
      <c r="B112">
        <v>42</v>
      </c>
      <c r="C112">
        <v>0</v>
      </c>
      <c r="D112">
        <v>0</v>
      </c>
      <c r="E112">
        <v>0</v>
      </c>
      <c r="F112">
        <v>0</v>
      </c>
      <c r="G112" s="9">
        <v>43939</v>
      </c>
      <c r="H112" s="23">
        <v>2</v>
      </c>
      <c r="I112" s="23">
        <v>0</v>
      </c>
      <c r="J112">
        <v>121</v>
      </c>
    </row>
    <row r="113" spans="1:10" x14ac:dyDescent="0.3">
      <c r="A113" s="8">
        <v>43940</v>
      </c>
      <c r="B113">
        <v>41</v>
      </c>
      <c r="C113">
        <v>0</v>
      </c>
      <c r="D113">
        <v>0</v>
      </c>
      <c r="E113">
        <v>0</v>
      </c>
      <c r="F113">
        <v>0</v>
      </c>
      <c r="G113" s="9">
        <v>43940</v>
      </c>
      <c r="H113" s="23">
        <v>0</v>
      </c>
      <c r="I113" s="23">
        <v>0</v>
      </c>
      <c r="J113">
        <v>28</v>
      </c>
    </row>
    <row r="114" spans="1:10" x14ac:dyDescent="0.3">
      <c r="A114" s="8">
        <v>43941</v>
      </c>
      <c r="B114">
        <v>21</v>
      </c>
      <c r="C114">
        <v>0</v>
      </c>
      <c r="D114">
        <v>0</v>
      </c>
      <c r="E114">
        <v>0</v>
      </c>
      <c r="F114">
        <v>0</v>
      </c>
      <c r="G114" s="9">
        <v>43941</v>
      </c>
      <c r="H114" s="23">
        <v>0</v>
      </c>
      <c r="I114" s="23">
        <v>0</v>
      </c>
      <c r="J114">
        <v>72</v>
      </c>
    </row>
    <row r="115" spans="1:10" x14ac:dyDescent="0.3">
      <c r="A115" s="8">
        <v>43942</v>
      </c>
      <c r="B115">
        <v>47</v>
      </c>
      <c r="C115">
        <v>0</v>
      </c>
      <c r="D115">
        <v>0</v>
      </c>
      <c r="E115">
        <v>0</v>
      </c>
      <c r="F115">
        <v>0</v>
      </c>
      <c r="G115" s="9">
        <v>43942</v>
      </c>
      <c r="H115" s="23">
        <v>1</v>
      </c>
      <c r="I115" s="23">
        <v>0</v>
      </c>
      <c r="J115">
        <v>95</v>
      </c>
    </row>
    <row r="116" spans="1:10" x14ac:dyDescent="0.3">
      <c r="A116" s="8">
        <v>43943</v>
      </c>
      <c r="B116">
        <v>46</v>
      </c>
      <c r="C116">
        <v>0</v>
      </c>
      <c r="D116">
        <v>40</v>
      </c>
      <c r="E116">
        <v>0</v>
      </c>
      <c r="F116">
        <v>0</v>
      </c>
      <c r="G116" s="9">
        <v>43943</v>
      </c>
      <c r="H116" s="23">
        <v>0</v>
      </c>
      <c r="I116" s="23">
        <v>0</v>
      </c>
      <c r="J116">
        <v>113</v>
      </c>
    </row>
    <row r="117" spans="1:10" x14ac:dyDescent="0.3">
      <c r="A117" s="8">
        <v>43944</v>
      </c>
      <c r="B117">
        <v>29</v>
      </c>
      <c r="C117">
        <v>20</v>
      </c>
      <c r="D117">
        <v>0</v>
      </c>
      <c r="E117">
        <v>0</v>
      </c>
      <c r="F117">
        <v>20</v>
      </c>
      <c r="G117" s="9">
        <v>43944</v>
      </c>
      <c r="H117" s="23">
        <v>0</v>
      </c>
      <c r="I117" s="23">
        <v>0</v>
      </c>
      <c r="J117">
        <v>63</v>
      </c>
    </row>
    <row r="118" spans="1:10" x14ac:dyDescent="0.3">
      <c r="A118" s="8">
        <v>43945</v>
      </c>
      <c r="B118">
        <v>31</v>
      </c>
      <c r="C118">
        <v>31</v>
      </c>
      <c r="D118">
        <v>0</v>
      </c>
      <c r="E118">
        <v>0</v>
      </c>
      <c r="F118">
        <v>0</v>
      </c>
      <c r="G118" s="9">
        <v>43945</v>
      </c>
      <c r="H118" s="23">
        <v>0</v>
      </c>
      <c r="I118" s="23">
        <v>0</v>
      </c>
      <c r="J118">
        <v>21</v>
      </c>
    </row>
    <row r="119" spans="1:10" x14ac:dyDescent="0.3">
      <c r="A119" s="8">
        <v>43946</v>
      </c>
      <c r="B119">
        <v>22</v>
      </c>
      <c r="C119">
        <v>21</v>
      </c>
      <c r="D119">
        <v>0</v>
      </c>
      <c r="E119">
        <v>22</v>
      </c>
      <c r="F119">
        <v>0</v>
      </c>
      <c r="G119" s="9">
        <v>43946</v>
      </c>
      <c r="H119" s="23">
        <v>0</v>
      </c>
      <c r="I119" s="23">
        <v>0</v>
      </c>
      <c r="J119">
        <v>39</v>
      </c>
    </row>
    <row r="120" spans="1:10" x14ac:dyDescent="0.3">
      <c r="A120" s="8">
        <v>43947</v>
      </c>
      <c r="B120">
        <v>21</v>
      </c>
      <c r="C120">
        <v>0</v>
      </c>
      <c r="D120">
        <v>0</v>
      </c>
      <c r="E120">
        <v>0</v>
      </c>
      <c r="F120">
        <v>22</v>
      </c>
      <c r="G120" s="9">
        <v>43947</v>
      </c>
      <c r="H120" s="23">
        <v>0</v>
      </c>
      <c r="I120" s="23">
        <v>0</v>
      </c>
      <c r="J120">
        <v>0</v>
      </c>
    </row>
    <row r="121" spans="1:10" x14ac:dyDescent="0.3">
      <c r="A121" s="8">
        <v>43948</v>
      </c>
      <c r="B121">
        <v>31</v>
      </c>
      <c r="C121">
        <v>0</v>
      </c>
      <c r="D121">
        <v>0</v>
      </c>
      <c r="E121">
        <v>0</v>
      </c>
      <c r="F121">
        <v>0</v>
      </c>
      <c r="G121" s="9">
        <v>43948</v>
      </c>
      <c r="H121" s="23">
        <v>0</v>
      </c>
      <c r="I121" s="23">
        <v>1</v>
      </c>
      <c r="J121">
        <v>0</v>
      </c>
    </row>
    <row r="122" spans="1:10" x14ac:dyDescent="0.3">
      <c r="A122" s="8">
        <v>43949</v>
      </c>
      <c r="B122">
        <v>40</v>
      </c>
      <c r="C122">
        <v>0</v>
      </c>
      <c r="D122">
        <v>20</v>
      </c>
      <c r="E122">
        <v>0</v>
      </c>
      <c r="F122">
        <v>20</v>
      </c>
      <c r="G122" s="9">
        <v>43949</v>
      </c>
      <c r="H122" s="23">
        <v>0</v>
      </c>
      <c r="I122" s="23">
        <v>0</v>
      </c>
      <c r="J122">
        <v>128</v>
      </c>
    </row>
    <row r="123" spans="1:10" x14ac:dyDescent="0.3">
      <c r="A123" s="8">
        <v>43950</v>
      </c>
      <c r="B123">
        <v>19</v>
      </c>
      <c r="C123">
        <v>19</v>
      </c>
      <c r="D123">
        <v>0</v>
      </c>
      <c r="E123">
        <v>0</v>
      </c>
      <c r="F123">
        <v>0</v>
      </c>
      <c r="G123" s="9">
        <v>43950</v>
      </c>
      <c r="H123" s="23">
        <v>0</v>
      </c>
      <c r="I123" s="23">
        <v>0</v>
      </c>
      <c r="J123">
        <v>15</v>
      </c>
    </row>
    <row r="124" spans="1:10" x14ac:dyDescent="0.3">
      <c r="A124" s="8">
        <v>43951</v>
      </c>
      <c r="B124">
        <v>16</v>
      </c>
      <c r="C124">
        <v>32</v>
      </c>
      <c r="D124">
        <v>0</v>
      </c>
      <c r="E124">
        <v>0</v>
      </c>
      <c r="F124">
        <v>0</v>
      </c>
      <c r="G124" s="9">
        <v>43951</v>
      </c>
      <c r="H124" s="23">
        <v>0</v>
      </c>
      <c r="I124" s="23">
        <v>0</v>
      </c>
      <c r="J124">
        <v>198</v>
      </c>
    </row>
    <row r="125" spans="1:10" x14ac:dyDescent="0.3">
      <c r="A125" s="8">
        <v>43952</v>
      </c>
      <c r="B125">
        <v>20</v>
      </c>
      <c r="C125">
        <v>20</v>
      </c>
      <c r="D125">
        <v>0</v>
      </c>
      <c r="E125">
        <v>0</v>
      </c>
      <c r="F125">
        <v>20</v>
      </c>
      <c r="G125" s="9">
        <v>43952</v>
      </c>
      <c r="H125" s="23">
        <v>1</v>
      </c>
      <c r="I125" s="23">
        <v>5</v>
      </c>
      <c r="J125">
        <v>0</v>
      </c>
    </row>
    <row r="126" spans="1:10" x14ac:dyDescent="0.3">
      <c r="A126" s="8">
        <v>43953</v>
      </c>
      <c r="B126">
        <v>42</v>
      </c>
      <c r="C126">
        <v>21</v>
      </c>
      <c r="D126">
        <v>0</v>
      </c>
      <c r="E126">
        <v>0</v>
      </c>
      <c r="F126">
        <v>20</v>
      </c>
      <c r="G126" s="9">
        <v>43953</v>
      </c>
      <c r="H126" s="23">
        <v>0</v>
      </c>
      <c r="I126" s="23">
        <v>0</v>
      </c>
      <c r="J126">
        <v>0</v>
      </c>
    </row>
    <row r="127" spans="1:10" x14ac:dyDescent="0.3">
      <c r="A127" s="8">
        <v>43954</v>
      </c>
      <c r="B127">
        <v>28</v>
      </c>
      <c r="C127">
        <v>42</v>
      </c>
      <c r="D127">
        <v>0</v>
      </c>
      <c r="E127">
        <v>0</v>
      </c>
      <c r="F127">
        <v>0</v>
      </c>
      <c r="G127" s="9">
        <v>43954</v>
      </c>
      <c r="H127" s="23">
        <v>1</v>
      </c>
      <c r="I127" s="23">
        <v>6</v>
      </c>
      <c r="J127">
        <v>0</v>
      </c>
    </row>
    <row r="128" spans="1:10" x14ac:dyDescent="0.3">
      <c r="A128" s="8">
        <v>43955</v>
      </c>
      <c r="B128">
        <v>29</v>
      </c>
      <c r="C128">
        <v>0</v>
      </c>
      <c r="D128">
        <v>0</v>
      </c>
      <c r="E128">
        <v>0</v>
      </c>
      <c r="F128">
        <v>19</v>
      </c>
      <c r="G128" s="9">
        <v>43955</v>
      </c>
      <c r="H128" s="23">
        <v>0</v>
      </c>
      <c r="I128" s="23">
        <v>0</v>
      </c>
      <c r="J128">
        <v>0</v>
      </c>
    </row>
    <row r="129" spans="1:10" x14ac:dyDescent="0.3">
      <c r="A129" s="8">
        <v>43956</v>
      </c>
      <c r="B129">
        <v>17</v>
      </c>
      <c r="C129">
        <v>19</v>
      </c>
      <c r="D129">
        <v>0</v>
      </c>
      <c r="E129">
        <v>0</v>
      </c>
      <c r="F129">
        <v>0</v>
      </c>
      <c r="G129" s="9">
        <v>43956</v>
      </c>
      <c r="H129" s="23">
        <v>0</v>
      </c>
      <c r="I129" s="23">
        <v>1</v>
      </c>
      <c r="J129">
        <v>60</v>
      </c>
    </row>
    <row r="130" spans="1:10" x14ac:dyDescent="0.3">
      <c r="A130" s="8">
        <v>43957</v>
      </c>
      <c r="B130">
        <v>19</v>
      </c>
      <c r="C130">
        <v>19</v>
      </c>
      <c r="D130">
        <v>0</v>
      </c>
      <c r="E130">
        <v>0</v>
      </c>
      <c r="F130">
        <v>0</v>
      </c>
      <c r="G130" s="9">
        <v>43957</v>
      </c>
      <c r="H130" s="23">
        <v>0</v>
      </c>
      <c r="I130" s="29">
        <v>0</v>
      </c>
      <c r="J130">
        <v>0</v>
      </c>
    </row>
    <row r="131" spans="1:10" x14ac:dyDescent="0.3">
      <c r="A131" s="8">
        <v>43958</v>
      </c>
      <c r="B131">
        <v>20</v>
      </c>
      <c r="C131">
        <v>0</v>
      </c>
      <c r="D131">
        <v>0</v>
      </c>
      <c r="E131">
        <v>0</v>
      </c>
      <c r="F131">
        <v>0</v>
      </c>
      <c r="G131" s="9">
        <v>43958</v>
      </c>
      <c r="H131" s="29">
        <v>0</v>
      </c>
      <c r="I131" s="29">
        <v>0</v>
      </c>
      <c r="J131">
        <v>0</v>
      </c>
    </row>
    <row r="132" spans="1:10" x14ac:dyDescent="0.3">
      <c r="A132" s="8">
        <v>43959</v>
      </c>
      <c r="B132">
        <v>32</v>
      </c>
      <c r="C132">
        <v>0</v>
      </c>
      <c r="D132">
        <v>0</v>
      </c>
      <c r="E132">
        <v>0</v>
      </c>
      <c r="F132">
        <v>0</v>
      </c>
      <c r="G132" s="9">
        <v>43959</v>
      </c>
      <c r="H132" s="29">
        <v>0</v>
      </c>
      <c r="I132" s="29">
        <v>0</v>
      </c>
      <c r="J132">
        <v>0</v>
      </c>
    </row>
    <row r="133" spans="1:10" x14ac:dyDescent="0.3">
      <c r="A133" s="8">
        <v>43960</v>
      </c>
      <c r="B133">
        <v>40</v>
      </c>
      <c r="C133">
        <v>0</v>
      </c>
      <c r="D133">
        <v>0</v>
      </c>
      <c r="E133">
        <v>0</v>
      </c>
      <c r="F133">
        <v>0</v>
      </c>
      <c r="G133" s="9">
        <v>43960</v>
      </c>
      <c r="H133" s="29">
        <v>1</v>
      </c>
      <c r="I133" s="29">
        <v>0</v>
      </c>
      <c r="J133">
        <v>0</v>
      </c>
    </row>
    <row r="134" spans="1:10" x14ac:dyDescent="0.3">
      <c r="A134" s="8">
        <v>43961</v>
      </c>
      <c r="B134">
        <v>27</v>
      </c>
      <c r="C134">
        <v>39</v>
      </c>
      <c r="D134">
        <v>0</v>
      </c>
      <c r="E134">
        <v>0</v>
      </c>
      <c r="F134">
        <v>0</v>
      </c>
      <c r="G134" s="9">
        <v>43961</v>
      </c>
      <c r="H134" s="29">
        <v>0</v>
      </c>
      <c r="I134" s="29">
        <v>0</v>
      </c>
      <c r="J134">
        <v>0</v>
      </c>
    </row>
    <row r="135" spans="1:10" x14ac:dyDescent="0.3">
      <c r="A135" s="8">
        <v>43962</v>
      </c>
      <c r="B135">
        <v>39</v>
      </c>
      <c r="C135">
        <v>21</v>
      </c>
      <c r="D135">
        <v>18</v>
      </c>
      <c r="E135">
        <v>0</v>
      </c>
      <c r="F135">
        <v>0</v>
      </c>
      <c r="G135" s="9">
        <v>43962</v>
      </c>
      <c r="H135" s="29">
        <v>0</v>
      </c>
      <c r="I135" s="29">
        <v>0</v>
      </c>
      <c r="J135">
        <v>193</v>
      </c>
    </row>
    <row r="136" spans="1:10" x14ac:dyDescent="0.3">
      <c r="A136" s="8">
        <v>43963</v>
      </c>
      <c r="B136">
        <v>20</v>
      </c>
      <c r="C136">
        <v>0</v>
      </c>
      <c r="D136">
        <v>0</v>
      </c>
      <c r="E136">
        <v>0</v>
      </c>
      <c r="F136">
        <v>0</v>
      </c>
      <c r="G136" s="9">
        <v>43963</v>
      </c>
      <c r="H136" s="29">
        <v>0</v>
      </c>
      <c r="I136" s="29">
        <v>0</v>
      </c>
      <c r="J136">
        <v>0</v>
      </c>
    </row>
    <row r="137" spans="1:10" x14ac:dyDescent="0.3">
      <c r="A137" s="8">
        <v>43964</v>
      </c>
      <c r="B137">
        <v>29</v>
      </c>
      <c r="C137">
        <v>0</v>
      </c>
      <c r="D137">
        <v>0</v>
      </c>
      <c r="E137">
        <v>0</v>
      </c>
      <c r="F137">
        <v>0</v>
      </c>
      <c r="G137" s="9">
        <v>43964</v>
      </c>
      <c r="H137" s="29">
        <v>0</v>
      </c>
      <c r="I137" s="29">
        <v>0</v>
      </c>
      <c r="J137">
        <v>0</v>
      </c>
    </row>
    <row r="138" spans="1:10" x14ac:dyDescent="0.3">
      <c r="A138" s="8">
        <v>43965</v>
      </c>
      <c r="B138">
        <v>20</v>
      </c>
      <c r="C138">
        <v>30</v>
      </c>
      <c r="D138">
        <v>0</v>
      </c>
      <c r="E138">
        <v>0</v>
      </c>
      <c r="F138">
        <v>0</v>
      </c>
      <c r="G138" s="9">
        <v>43965</v>
      </c>
      <c r="H138" s="29">
        <v>0</v>
      </c>
      <c r="I138" s="29">
        <v>0</v>
      </c>
      <c r="J138">
        <v>0</v>
      </c>
    </row>
    <row r="139" spans="1:10" x14ac:dyDescent="0.3">
      <c r="A139" s="8">
        <v>43966</v>
      </c>
      <c r="B139">
        <v>61</v>
      </c>
      <c r="C139">
        <v>21</v>
      </c>
      <c r="D139">
        <v>0</v>
      </c>
      <c r="E139">
        <v>0</v>
      </c>
      <c r="F139">
        <v>0</v>
      </c>
      <c r="G139" s="9">
        <v>43966</v>
      </c>
      <c r="H139" s="29">
        <v>0</v>
      </c>
      <c r="I139" s="29">
        <v>0</v>
      </c>
      <c r="J139">
        <v>0</v>
      </c>
    </row>
    <row r="140" spans="1:10" x14ac:dyDescent="0.3">
      <c r="A140" s="8">
        <v>43967</v>
      </c>
      <c r="B140">
        <v>22</v>
      </c>
      <c r="C140">
        <v>0</v>
      </c>
      <c r="D140">
        <v>0</v>
      </c>
      <c r="E140">
        <v>0</v>
      </c>
      <c r="F140">
        <v>0</v>
      </c>
      <c r="G140" s="9">
        <v>43967</v>
      </c>
      <c r="H140" s="29">
        <v>0</v>
      </c>
      <c r="I140" s="29">
        <v>0</v>
      </c>
      <c r="J140">
        <v>0</v>
      </c>
    </row>
    <row r="141" spans="1:10" x14ac:dyDescent="0.3">
      <c r="A141" s="8">
        <v>43968</v>
      </c>
      <c r="B141">
        <v>20</v>
      </c>
      <c r="C141">
        <v>0</v>
      </c>
      <c r="D141">
        <v>0</v>
      </c>
      <c r="E141">
        <v>0</v>
      </c>
      <c r="F141">
        <v>0</v>
      </c>
      <c r="G141" s="9">
        <v>43968</v>
      </c>
      <c r="H141" s="29">
        <v>0</v>
      </c>
      <c r="I141" s="29">
        <v>0</v>
      </c>
      <c r="J141">
        <v>0</v>
      </c>
    </row>
    <row r="142" spans="1:10" x14ac:dyDescent="0.3">
      <c r="A142" s="8">
        <v>43969</v>
      </c>
      <c r="B142">
        <v>40</v>
      </c>
      <c r="C142">
        <v>0</v>
      </c>
      <c r="D142">
        <v>0</v>
      </c>
      <c r="E142">
        <v>0</v>
      </c>
      <c r="F142">
        <v>0</v>
      </c>
      <c r="G142" s="9">
        <v>43969</v>
      </c>
      <c r="H142" s="29">
        <v>0</v>
      </c>
      <c r="I142" s="29">
        <v>0</v>
      </c>
      <c r="J142">
        <v>0</v>
      </c>
    </row>
    <row r="143" spans="1:10" x14ac:dyDescent="0.3">
      <c r="A143" s="8">
        <v>43970</v>
      </c>
      <c r="B143">
        <v>43</v>
      </c>
      <c r="C143">
        <v>0</v>
      </c>
      <c r="D143">
        <v>0</v>
      </c>
      <c r="E143">
        <v>0</v>
      </c>
      <c r="F143">
        <v>19</v>
      </c>
      <c r="G143" s="9">
        <v>43970</v>
      </c>
      <c r="H143" s="29">
        <v>0</v>
      </c>
      <c r="I143" s="29">
        <v>0</v>
      </c>
      <c r="J143">
        <v>208</v>
      </c>
    </row>
    <row r="144" spans="1:10" x14ac:dyDescent="0.3">
      <c r="A144" s="8">
        <v>43971</v>
      </c>
      <c r="B144">
        <v>37</v>
      </c>
      <c r="C144">
        <v>0</v>
      </c>
      <c r="D144">
        <v>0</v>
      </c>
      <c r="E144">
        <v>0</v>
      </c>
      <c r="F144">
        <v>19</v>
      </c>
      <c r="G144" s="9">
        <v>43971</v>
      </c>
      <c r="H144" s="29">
        <v>1</v>
      </c>
      <c r="I144" s="29">
        <v>0</v>
      </c>
      <c r="J144">
        <v>315</v>
      </c>
    </row>
    <row r="145" spans="1:10" x14ac:dyDescent="0.3">
      <c r="A145" s="8">
        <v>43972</v>
      </c>
      <c r="B145">
        <v>20</v>
      </c>
      <c r="C145">
        <v>20</v>
      </c>
      <c r="D145">
        <v>0</v>
      </c>
      <c r="E145">
        <v>0</v>
      </c>
      <c r="F145">
        <v>0</v>
      </c>
      <c r="G145" s="9">
        <v>43972</v>
      </c>
      <c r="H145" s="29">
        <v>0</v>
      </c>
      <c r="I145" s="29">
        <v>0</v>
      </c>
      <c r="J145">
        <v>132</v>
      </c>
    </row>
    <row r="146" spans="1:10" x14ac:dyDescent="0.3">
      <c r="A146" s="8">
        <v>43973</v>
      </c>
      <c r="B146">
        <v>46</v>
      </c>
      <c r="C146">
        <v>0</v>
      </c>
      <c r="D146">
        <v>0</v>
      </c>
      <c r="E146">
        <v>19</v>
      </c>
      <c r="F146">
        <v>0</v>
      </c>
      <c r="G146" s="9">
        <v>43973</v>
      </c>
      <c r="H146" s="29">
        <v>0</v>
      </c>
      <c r="I146" s="29">
        <v>0</v>
      </c>
      <c r="J146">
        <v>0</v>
      </c>
    </row>
    <row r="147" spans="1:10" x14ac:dyDescent="0.3">
      <c r="A147" s="8">
        <v>43974</v>
      </c>
      <c r="B147">
        <v>32</v>
      </c>
      <c r="C147">
        <v>21</v>
      </c>
      <c r="D147">
        <v>0</v>
      </c>
      <c r="E147">
        <v>22</v>
      </c>
      <c r="F147">
        <v>0</v>
      </c>
      <c r="G147" s="9">
        <v>43974</v>
      </c>
      <c r="H147" s="29">
        <v>0</v>
      </c>
      <c r="I147" s="29">
        <v>0</v>
      </c>
      <c r="J147">
        <v>0</v>
      </c>
    </row>
    <row r="148" spans="1:10" x14ac:dyDescent="0.3">
      <c r="A148" s="8">
        <v>43975</v>
      </c>
      <c r="B148">
        <v>42</v>
      </c>
      <c r="C148">
        <v>0</v>
      </c>
      <c r="D148">
        <v>0</v>
      </c>
      <c r="E148">
        <v>0</v>
      </c>
      <c r="F148">
        <v>0</v>
      </c>
      <c r="G148" s="9">
        <v>43975</v>
      </c>
      <c r="H148" s="29">
        <v>0</v>
      </c>
      <c r="I148" s="29">
        <v>0</v>
      </c>
      <c r="J148">
        <v>0</v>
      </c>
    </row>
    <row r="149" spans="1:10" x14ac:dyDescent="0.3">
      <c r="A149" s="8">
        <v>43976</v>
      </c>
      <c r="B149">
        <v>20</v>
      </c>
      <c r="C149">
        <v>0</v>
      </c>
      <c r="D149">
        <v>0</v>
      </c>
      <c r="E149">
        <v>0</v>
      </c>
      <c r="F149">
        <v>20</v>
      </c>
      <c r="G149" s="9">
        <v>43976</v>
      </c>
      <c r="H149" s="29">
        <v>1</v>
      </c>
      <c r="I149" s="29">
        <v>0</v>
      </c>
      <c r="J149">
        <v>0</v>
      </c>
    </row>
    <row r="150" spans="1:10" x14ac:dyDescent="0.3">
      <c r="A150" s="8">
        <v>43977</v>
      </c>
      <c r="B150">
        <v>56</v>
      </c>
      <c r="C150">
        <v>0</v>
      </c>
      <c r="D150">
        <v>0</v>
      </c>
      <c r="E150">
        <v>0</v>
      </c>
      <c r="F150">
        <v>0</v>
      </c>
      <c r="G150" s="9">
        <v>43977</v>
      </c>
      <c r="H150" s="29">
        <v>5</v>
      </c>
      <c r="I150" s="29">
        <v>0</v>
      </c>
      <c r="J150">
        <v>0</v>
      </c>
    </row>
    <row r="151" spans="1:10" x14ac:dyDescent="0.3">
      <c r="A151" s="8">
        <v>43978</v>
      </c>
      <c r="B151">
        <v>21</v>
      </c>
      <c r="C151">
        <v>0</v>
      </c>
      <c r="D151">
        <v>0</v>
      </c>
      <c r="E151">
        <v>0</v>
      </c>
      <c r="F151">
        <v>0</v>
      </c>
      <c r="G151" s="9">
        <v>43978</v>
      </c>
      <c r="H151" s="29">
        <v>0</v>
      </c>
      <c r="I151" s="29">
        <v>0</v>
      </c>
      <c r="J151">
        <v>0</v>
      </c>
    </row>
    <row r="152" spans="1:10" x14ac:dyDescent="0.3">
      <c r="A152" s="8">
        <v>43979</v>
      </c>
      <c r="B152">
        <v>34</v>
      </c>
      <c r="C152">
        <v>0</v>
      </c>
      <c r="D152">
        <v>0</v>
      </c>
      <c r="E152">
        <v>0</v>
      </c>
      <c r="F152">
        <v>0</v>
      </c>
      <c r="G152" s="9">
        <v>43979</v>
      </c>
      <c r="H152" s="29">
        <v>1</v>
      </c>
      <c r="I152" s="29">
        <v>0</v>
      </c>
      <c r="J152">
        <v>0</v>
      </c>
    </row>
    <row r="153" spans="1:10" x14ac:dyDescent="0.3">
      <c r="A153" s="8">
        <v>43980</v>
      </c>
      <c r="B153">
        <v>63</v>
      </c>
      <c r="C153">
        <v>40</v>
      </c>
      <c r="D153">
        <v>0</v>
      </c>
      <c r="E153">
        <v>0</v>
      </c>
      <c r="F153">
        <v>0</v>
      </c>
      <c r="G153" s="9">
        <v>43980</v>
      </c>
      <c r="H153" s="29">
        <v>6</v>
      </c>
      <c r="I153" s="29">
        <v>0</v>
      </c>
      <c r="J153">
        <v>0</v>
      </c>
    </row>
    <row r="154" spans="1:10" x14ac:dyDescent="0.3">
      <c r="A154" s="8">
        <v>43981</v>
      </c>
      <c r="B154">
        <v>30</v>
      </c>
      <c r="C154">
        <v>0</v>
      </c>
      <c r="D154">
        <v>0</v>
      </c>
      <c r="E154">
        <v>0</v>
      </c>
      <c r="F154">
        <v>0</v>
      </c>
      <c r="G154" s="9">
        <v>43981</v>
      </c>
      <c r="H154" s="29">
        <v>0</v>
      </c>
      <c r="I154" s="29">
        <v>0</v>
      </c>
      <c r="J154">
        <v>0</v>
      </c>
    </row>
    <row r="155" spans="1:10" x14ac:dyDescent="0.3">
      <c r="A155" s="8">
        <v>43982</v>
      </c>
      <c r="B155">
        <v>27</v>
      </c>
      <c r="C155">
        <v>0</v>
      </c>
      <c r="D155">
        <v>0</v>
      </c>
      <c r="E155">
        <v>0</v>
      </c>
      <c r="F155">
        <v>0</v>
      </c>
      <c r="G155" s="9">
        <v>43982</v>
      </c>
      <c r="H155" s="29">
        <v>0</v>
      </c>
      <c r="I155" s="29">
        <v>0</v>
      </c>
      <c r="J155">
        <v>0</v>
      </c>
    </row>
  </sheetData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B0387-B923-4042-9F53-A20654BE57F8}">
  <dimension ref="A3:G155"/>
  <sheetViews>
    <sheetView workbookViewId="0">
      <selection activeCell="G1" sqref="G1:G1048576"/>
    </sheetView>
  </sheetViews>
  <sheetFormatPr defaultRowHeight="14.4" x14ac:dyDescent="0.3"/>
  <cols>
    <col min="7" max="7" width="8.88671875" style="29"/>
  </cols>
  <sheetData>
    <row r="3" spans="1:7" x14ac:dyDescent="0.3">
      <c r="A3" s="12" t="s">
        <v>54</v>
      </c>
      <c r="B3" t="s">
        <v>219</v>
      </c>
      <c r="C3" t="s">
        <v>218</v>
      </c>
      <c r="D3" t="s">
        <v>217</v>
      </c>
      <c r="E3" t="s">
        <v>216</v>
      </c>
      <c r="F3" t="s">
        <v>215</v>
      </c>
      <c r="G3" s="23" t="s">
        <v>60</v>
      </c>
    </row>
    <row r="4" spans="1:7" x14ac:dyDescent="0.3">
      <c r="A4" s="9">
        <v>43831</v>
      </c>
      <c r="B4">
        <v>33</v>
      </c>
      <c r="C4">
        <v>0</v>
      </c>
      <c r="D4">
        <v>0</v>
      </c>
      <c r="E4">
        <v>0</v>
      </c>
      <c r="F4">
        <v>33</v>
      </c>
      <c r="G4" s="23">
        <v>0</v>
      </c>
    </row>
    <row r="5" spans="1:7" x14ac:dyDescent="0.3">
      <c r="A5" s="9">
        <v>43832</v>
      </c>
      <c r="B5">
        <v>0</v>
      </c>
      <c r="C5">
        <v>0</v>
      </c>
      <c r="D5">
        <v>0</v>
      </c>
      <c r="E5">
        <v>0</v>
      </c>
      <c r="F5">
        <v>0</v>
      </c>
      <c r="G5" s="23">
        <v>0</v>
      </c>
    </row>
    <row r="6" spans="1:7" x14ac:dyDescent="0.3">
      <c r="A6" s="9">
        <v>43833</v>
      </c>
      <c r="B6">
        <v>0</v>
      </c>
      <c r="C6">
        <v>0</v>
      </c>
      <c r="D6">
        <v>0</v>
      </c>
      <c r="E6">
        <v>0</v>
      </c>
      <c r="F6">
        <v>0</v>
      </c>
      <c r="G6" s="23">
        <v>0</v>
      </c>
    </row>
    <row r="7" spans="1:7" x14ac:dyDescent="0.3">
      <c r="A7" s="9">
        <v>43834</v>
      </c>
      <c r="B7">
        <v>0</v>
      </c>
      <c r="C7">
        <v>0</v>
      </c>
      <c r="D7">
        <v>0</v>
      </c>
      <c r="E7">
        <v>0</v>
      </c>
      <c r="F7">
        <v>0</v>
      </c>
      <c r="G7" s="23">
        <v>0</v>
      </c>
    </row>
    <row r="8" spans="1:7" x14ac:dyDescent="0.3">
      <c r="A8" s="9">
        <v>43835</v>
      </c>
      <c r="B8">
        <v>0</v>
      </c>
      <c r="C8">
        <v>0</v>
      </c>
      <c r="D8">
        <v>0</v>
      </c>
      <c r="E8">
        <v>0</v>
      </c>
      <c r="F8">
        <v>0</v>
      </c>
      <c r="G8" s="23">
        <v>0</v>
      </c>
    </row>
    <row r="9" spans="1:7" x14ac:dyDescent="0.3">
      <c r="A9" s="9">
        <v>43836</v>
      </c>
      <c r="B9">
        <v>22</v>
      </c>
      <c r="C9">
        <v>0</v>
      </c>
      <c r="D9">
        <v>0</v>
      </c>
      <c r="E9">
        <v>0</v>
      </c>
      <c r="F9">
        <v>0</v>
      </c>
      <c r="G9" s="23">
        <v>0</v>
      </c>
    </row>
    <row r="10" spans="1:7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>
        <v>0</v>
      </c>
      <c r="G10" s="23">
        <v>0</v>
      </c>
    </row>
    <row r="11" spans="1:7" x14ac:dyDescent="0.3">
      <c r="A11" s="9">
        <v>43838</v>
      </c>
      <c r="B11">
        <v>44</v>
      </c>
      <c r="C11">
        <v>0</v>
      </c>
      <c r="D11">
        <v>0</v>
      </c>
      <c r="E11">
        <v>0</v>
      </c>
      <c r="F11">
        <v>0</v>
      </c>
      <c r="G11" s="23">
        <v>0</v>
      </c>
    </row>
    <row r="12" spans="1:7" x14ac:dyDescent="0.3">
      <c r="A12" s="9">
        <v>43839</v>
      </c>
      <c r="B12">
        <v>43</v>
      </c>
      <c r="C12">
        <v>0</v>
      </c>
      <c r="D12">
        <v>0</v>
      </c>
      <c r="E12">
        <v>0</v>
      </c>
      <c r="F12">
        <v>22</v>
      </c>
      <c r="G12" s="23">
        <v>0</v>
      </c>
    </row>
    <row r="13" spans="1:7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23">
        <v>0</v>
      </c>
    </row>
    <row r="14" spans="1:7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>
        <v>25</v>
      </c>
      <c r="G14" s="23">
        <v>0</v>
      </c>
    </row>
    <row r="15" spans="1:7" x14ac:dyDescent="0.3">
      <c r="A15" s="9">
        <v>43842</v>
      </c>
      <c r="B15">
        <v>0</v>
      </c>
      <c r="C15">
        <v>0</v>
      </c>
      <c r="D15">
        <v>0</v>
      </c>
      <c r="E15">
        <v>0</v>
      </c>
      <c r="F15">
        <v>0</v>
      </c>
      <c r="G15" s="23">
        <v>0</v>
      </c>
    </row>
    <row r="16" spans="1:7" x14ac:dyDescent="0.3">
      <c r="A16" s="9">
        <v>43843</v>
      </c>
      <c r="B16">
        <v>23</v>
      </c>
      <c r="C16">
        <v>0</v>
      </c>
      <c r="D16">
        <v>0</v>
      </c>
      <c r="E16">
        <v>0</v>
      </c>
      <c r="F16">
        <v>23</v>
      </c>
      <c r="G16" s="23">
        <v>0</v>
      </c>
    </row>
    <row r="17" spans="1:7" x14ac:dyDescent="0.3">
      <c r="A17" s="9">
        <v>43844</v>
      </c>
      <c r="B17">
        <v>18</v>
      </c>
      <c r="C17">
        <v>0</v>
      </c>
      <c r="D17">
        <v>0</v>
      </c>
      <c r="E17">
        <v>0</v>
      </c>
      <c r="F17">
        <v>0</v>
      </c>
      <c r="G17" s="23">
        <v>0</v>
      </c>
    </row>
    <row r="18" spans="1:7" x14ac:dyDescent="0.3">
      <c r="A18" s="9">
        <v>43845</v>
      </c>
      <c r="B18">
        <v>22</v>
      </c>
      <c r="C18">
        <v>0</v>
      </c>
      <c r="D18">
        <v>0</v>
      </c>
      <c r="E18">
        <v>0</v>
      </c>
      <c r="F18">
        <v>24</v>
      </c>
      <c r="G18" s="23">
        <v>0</v>
      </c>
    </row>
    <row r="19" spans="1:7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>
        <v>0</v>
      </c>
      <c r="G19" s="23">
        <v>0</v>
      </c>
    </row>
    <row r="20" spans="1:7" x14ac:dyDescent="0.3">
      <c r="A20" s="9">
        <v>43847</v>
      </c>
      <c r="B20">
        <v>0</v>
      </c>
      <c r="C20">
        <v>0</v>
      </c>
      <c r="D20">
        <v>0</v>
      </c>
      <c r="E20">
        <v>0</v>
      </c>
      <c r="F20">
        <v>21</v>
      </c>
      <c r="G20" s="23">
        <v>0</v>
      </c>
    </row>
    <row r="21" spans="1:7" x14ac:dyDescent="0.3">
      <c r="A21" s="9">
        <v>43848</v>
      </c>
      <c r="B21">
        <v>23</v>
      </c>
      <c r="C21">
        <v>0</v>
      </c>
      <c r="D21">
        <v>0</v>
      </c>
      <c r="E21">
        <v>0</v>
      </c>
      <c r="F21">
        <v>0</v>
      </c>
      <c r="G21" s="23">
        <v>0</v>
      </c>
    </row>
    <row r="22" spans="1:7" x14ac:dyDescent="0.3">
      <c r="A22" s="9">
        <v>43849</v>
      </c>
      <c r="B22">
        <v>0</v>
      </c>
      <c r="C22">
        <v>0</v>
      </c>
      <c r="D22">
        <v>0</v>
      </c>
      <c r="E22">
        <v>0</v>
      </c>
      <c r="F22">
        <v>27</v>
      </c>
      <c r="G22" s="23">
        <v>0</v>
      </c>
    </row>
    <row r="23" spans="1:7" x14ac:dyDescent="0.3">
      <c r="A23" s="9">
        <v>43850</v>
      </c>
      <c r="B23">
        <v>0</v>
      </c>
      <c r="C23">
        <v>0</v>
      </c>
      <c r="D23">
        <v>0</v>
      </c>
      <c r="E23">
        <v>0</v>
      </c>
      <c r="F23">
        <v>0</v>
      </c>
      <c r="G23" s="23">
        <v>0</v>
      </c>
    </row>
    <row r="24" spans="1:7" x14ac:dyDescent="0.3">
      <c r="A24" s="9">
        <v>43851</v>
      </c>
      <c r="B24">
        <v>0</v>
      </c>
      <c r="C24">
        <v>0</v>
      </c>
      <c r="D24">
        <v>0</v>
      </c>
      <c r="E24">
        <v>0</v>
      </c>
      <c r="F24">
        <v>0</v>
      </c>
      <c r="G24" s="23">
        <v>0</v>
      </c>
    </row>
    <row r="25" spans="1:7" x14ac:dyDescent="0.3">
      <c r="A25" s="9">
        <v>43852</v>
      </c>
      <c r="B25">
        <v>0</v>
      </c>
      <c r="C25">
        <v>0</v>
      </c>
      <c r="D25">
        <v>0</v>
      </c>
      <c r="E25">
        <v>0</v>
      </c>
      <c r="F25">
        <v>21</v>
      </c>
      <c r="G25" s="23">
        <v>0</v>
      </c>
    </row>
    <row r="26" spans="1:7" x14ac:dyDescent="0.3">
      <c r="A26" s="9">
        <v>43853</v>
      </c>
      <c r="B26">
        <v>22</v>
      </c>
      <c r="C26">
        <v>0</v>
      </c>
      <c r="D26">
        <v>0</v>
      </c>
      <c r="E26">
        <v>0</v>
      </c>
      <c r="F26">
        <v>22</v>
      </c>
      <c r="G26" s="23">
        <v>0</v>
      </c>
    </row>
    <row r="27" spans="1:7" x14ac:dyDescent="0.3">
      <c r="A27" s="9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23">
        <v>0</v>
      </c>
    </row>
    <row r="28" spans="1:7" x14ac:dyDescent="0.3">
      <c r="A28" s="9">
        <v>43855</v>
      </c>
      <c r="B28">
        <v>0</v>
      </c>
      <c r="C28">
        <v>23</v>
      </c>
      <c r="D28">
        <v>0</v>
      </c>
      <c r="E28">
        <v>0</v>
      </c>
      <c r="F28">
        <v>0</v>
      </c>
      <c r="G28" s="23">
        <v>0</v>
      </c>
    </row>
    <row r="29" spans="1:7" x14ac:dyDescent="0.3">
      <c r="A29" s="9">
        <v>43856</v>
      </c>
      <c r="B29">
        <v>0</v>
      </c>
      <c r="C29">
        <v>0</v>
      </c>
      <c r="D29">
        <v>0</v>
      </c>
      <c r="E29">
        <v>0</v>
      </c>
      <c r="F29">
        <v>0</v>
      </c>
      <c r="G29" s="23">
        <v>0</v>
      </c>
    </row>
    <row r="30" spans="1:7" x14ac:dyDescent="0.3">
      <c r="A30" s="9">
        <v>43857</v>
      </c>
      <c r="B30">
        <v>20</v>
      </c>
      <c r="C30">
        <v>0</v>
      </c>
      <c r="D30">
        <v>0</v>
      </c>
      <c r="E30">
        <v>0</v>
      </c>
      <c r="F30">
        <v>0</v>
      </c>
      <c r="G30" s="23">
        <v>0</v>
      </c>
    </row>
    <row r="31" spans="1:7" x14ac:dyDescent="0.3">
      <c r="A31" s="9">
        <v>43858</v>
      </c>
      <c r="B31">
        <v>21</v>
      </c>
      <c r="C31">
        <v>0</v>
      </c>
      <c r="D31">
        <v>0</v>
      </c>
      <c r="E31">
        <v>0</v>
      </c>
      <c r="F31">
        <v>0</v>
      </c>
      <c r="G31" s="23">
        <v>0</v>
      </c>
    </row>
    <row r="32" spans="1:7" x14ac:dyDescent="0.3">
      <c r="A32" s="9">
        <v>43859</v>
      </c>
      <c r="B32">
        <v>0</v>
      </c>
      <c r="C32">
        <v>0</v>
      </c>
      <c r="D32">
        <v>0</v>
      </c>
      <c r="E32">
        <v>0</v>
      </c>
      <c r="F32">
        <v>0</v>
      </c>
      <c r="G32" s="23">
        <v>0</v>
      </c>
    </row>
    <row r="33" spans="1:7" x14ac:dyDescent="0.3">
      <c r="A33" s="9">
        <v>43860</v>
      </c>
      <c r="B33">
        <v>21</v>
      </c>
      <c r="C33">
        <v>0</v>
      </c>
      <c r="D33">
        <v>0</v>
      </c>
      <c r="E33">
        <v>0</v>
      </c>
      <c r="F33">
        <v>0</v>
      </c>
      <c r="G33" s="23">
        <f ca="1">IFERROR(__xludf.DUMMYFUNCTION("""COMPUTED_VALUE"""),1)</f>
        <v>1</v>
      </c>
    </row>
    <row r="34" spans="1:7" x14ac:dyDescent="0.3">
      <c r="A34" s="9">
        <v>43861</v>
      </c>
      <c r="B34">
        <v>21</v>
      </c>
      <c r="C34">
        <v>0</v>
      </c>
      <c r="D34">
        <v>0</v>
      </c>
      <c r="E34">
        <v>0</v>
      </c>
      <c r="F34">
        <v>0</v>
      </c>
      <c r="G34" s="23">
        <f ca="1">IFERROR(__xludf.DUMMYFUNCTION("""COMPUTED_VALUE"""),0)</f>
        <v>0</v>
      </c>
    </row>
    <row r="35" spans="1:7" x14ac:dyDescent="0.3">
      <c r="A35" s="9">
        <v>43862</v>
      </c>
      <c r="B35">
        <v>23</v>
      </c>
      <c r="C35">
        <v>0</v>
      </c>
      <c r="D35">
        <v>0</v>
      </c>
      <c r="E35">
        <v>0</v>
      </c>
      <c r="F35">
        <v>23</v>
      </c>
      <c r="G35" s="23">
        <f ca="1">IFERROR(__xludf.DUMMYFUNCTION("""COMPUTED_VALUE"""),0)</f>
        <v>0</v>
      </c>
    </row>
    <row r="36" spans="1:7" x14ac:dyDescent="0.3">
      <c r="A36" s="9">
        <v>43863</v>
      </c>
      <c r="B36">
        <v>0</v>
      </c>
      <c r="C36">
        <v>0</v>
      </c>
      <c r="D36">
        <v>0</v>
      </c>
      <c r="E36">
        <v>0</v>
      </c>
      <c r="F36">
        <v>0</v>
      </c>
      <c r="G36" s="23">
        <f ca="1">IFERROR(__xludf.DUMMYFUNCTION("""COMPUTED_VALUE"""),1)</f>
        <v>1</v>
      </c>
    </row>
    <row r="37" spans="1:7" x14ac:dyDescent="0.3">
      <c r="A37" s="9">
        <v>43864</v>
      </c>
      <c r="B37">
        <v>20</v>
      </c>
      <c r="C37">
        <v>0</v>
      </c>
      <c r="D37">
        <v>0</v>
      </c>
      <c r="E37">
        <v>0</v>
      </c>
      <c r="F37">
        <v>0</v>
      </c>
      <c r="G37" s="23">
        <f ca="1">IFERROR(__xludf.DUMMYFUNCTION("""COMPUTED_VALUE"""),1)</f>
        <v>1</v>
      </c>
    </row>
    <row r="38" spans="1:7" x14ac:dyDescent="0.3">
      <c r="A38" s="9">
        <v>43865</v>
      </c>
      <c r="B38">
        <v>21</v>
      </c>
      <c r="C38">
        <v>0</v>
      </c>
      <c r="D38">
        <v>0</v>
      </c>
      <c r="E38">
        <v>0</v>
      </c>
      <c r="F38">
        <v>0</v>
      </c>
      <c r="G38" s="23">
        <f ca="1">IFERROR(__xludf.DUMMYFUNCTION("""COMPUTED_VALUE"""),0)</f>
        <v>0</v>
      </c>
    </row>
    <row r="39" spans="1:7" x14ac:dyDescent="0.3">
      <c r="A39" s="9">
        <v>43866</v>
      </c>
      <c r="B39">
        <v>20</v>
      </c>
      <c r="C39">
        <v>0</v>
      </c>
      <c r="D39">
        <v>0</v>
      </c>
      <c r="E39">
        <v>0</v>
      </c>
      <c r="F39">
        <v>20</v>
      </c>
      <c r="G39" s="23">
        <f ca="1">IFERROR(__xludf.DUMMYFUNCTION("""COMPUTED_VALUE"""),0)</f>
        <v>0</v>
      </c>
    </row>
    <row r="40" spans="1:7" x14ac:dyDescent="0.3">
      <c r="A40" s="9">
        <v>43867</v>
      </c>
      <c r="B40">
        <v>21</v>
      </c>
      <c r="C40">
        <v>0</v>
      </c>
      <c r="D40">
        <v>0</v>
      </c>
      <c r="E40">
        <v>0</v>
      </c>
      <c r="F40">
        <v>0</v>
      </c>
      <c r="G40" s="23">
        <f ca="1">IFERROR(__xludf.DUMMYFUNCTION("""COMPUTED_VALUE"""),0)</f>
        <v>0</v>
      </c>
    </row>
    <row r="41" spans="1:7" x14ac:dyDescent="0.3">
      <c r="A41" s="9">
        <v>43868</v>
      </c>
      <c r="B41">
        <v>0</v>
      </c>
      <c r="C41">
        <v>0</v>
      </c>
      <c r="D41">
        <v>0</v>
      </c>
      <c r="E41">
        <v>0</v>
      </c>
      <c r="F41">
        <v>0</v>
      </c>
      <c r="G41" s="23">
        <f ca="1">IFERROR(__xludf.DUMMYFUNCTION("""COMPUTED_VALUE"""),0)</f>
        <v>0</v>
      </c>
    </row>
    <row r="42" spans="1:7" x14ac:dyDescent="0.3">
      <c r="A42" s="9">
        <v>43869</v>
      </c>
      <c r="B42">
        <v>20</v>
      </c>
      <c r="C42">
        <v>0</v>
      </c>
      <c r="D42">
        <v>0</v>
      </c>
      <c r="E42">
        <v>0</v>
      </c>
      <c r="F42">
        <v>0</v>
      </c>
      <c r="G42" s="23">
        <f ca="1">IFERROR(__xludf.DUMMYFUNCTION("""COMPUTED_VALUE"""),0)</f>
        <v>0</v>
      </c>
    </row>
    <row r="43" spans="1:7" x14ac:dyDescent="0.3">
      <c r="A43" s="9">
        <v>43870</v>
      </c>
      <c r="B43">
        <v>0</v>
      </c>
      <c r="C43">
        <v>0</v>
      </c>
      <c r="D43">
        <v>0</v>
      </c>
      <c r="E43">
        <v>0</v>
      </c>
      <c r="F43">
        <v>0</v>
      </c>
      <c r="G43" s="23">
        <f ca="1">IFERROR(__xludf.DUMMYFUNCTION("""COMPUTED_VALUE"""),0)</f>
        <v>0</v>
      </c>
    </row>
    <row r="44" spans="1:7" x14ac:dyDescent="0.3">
      <c r="A44" s="9">
        <v>43871</v>
      </c>
      <c r="B44">
        <v>20</v>
      </c>
      <c r="C44">
        <v>0</v>
      </c>
      <c r="D44">
        <v>0</v>
      </c>
      <c r="E44">
        <v>0</v>
      </c>
      <c r="F44">
        <v>20</v>
      </c>
      <c r="G44" s="23">
        <f ca="1">IFERROR(__xludf.DUMMYFUNCTION("""COMPUTED_VALUE"""),0)</f>
        <v>0</v>
      </c>
    </row>
    <row r="45" spans="1:7" x14ac:dyDescent="0.3">
      <c r="A45" s="9">
        <v>43872</v>
      </c>
      <c r="B45">
        <v>17</v>
      </c>
      <c r="C45">
        <v>0</v>
      </c>
      <c r="D45">
        <v>0</v>
      </c>
      <c r="E45">
        <v>0</v>
      </c>
      <c r="F45">
        <v>16</v>
      </c>
      <c r="G45" s="23">
        <f ca="1">IFERROR(__xludf.DUMMYFUNCTION("""COMPUTED_VALUE"""),0)</f>
        <v>0</v>
      </c>
    </row>
    <row r="46" spans="1:7" x14ac:dyDescent="0.3">
      <c r="A46" s="9">
        <v>43873</v>
      </c>
      <c r="B46">
        <v>20</v>
      </c>
      <c r="C46">
        <v>0</v>
      </c>
      <c r="D46">
        <v>0</v>
      </c>
      <c r="E46">
        <v>0</v>
      </c>
      <c r="F46">
        <v>20</v>
      </c>
      <c r="G46" s="23">
        <f ca="1">IFERROR(__xludf.DUMMYFUNCTION("""COMPUTED_VALUE"""),0)</f>
        <v>0</v>
      </c>
    </row>
    <row r="47" spans="1:7" x14ac:dyDescent="0.3">
      <c r="A47" s="9">
        <v>43874</v>
      </c>
      <c r="B47">
        <v>18</v>
      </c>
      <c r="C47">
        <v>0</v>
      </c>
      <c r="D47">
        <v>0</v>
      </c>
      <c r="E47">
        <v>0</v>
      </c>
      <c r="F47">
        <v>19</v>
      </c>
      <c r="G47" s="23">
        <f ca="1">IFERROR(__xludf.DUMMYFUNCTION("""COMPUTED_VALUE"""),0)</f>
        <v>0</v>
      </c>
    </row>
    <row r="48" spans="1:7" x14ac:dyDescent="0.3">
      <c r="A48" s="9">
        <v>43875</v>
      </c>
      <c r="B48">
        <v>20</v>
      </c>
      <c r="C48">
        <v>0</v>
      </c>
      <c r="D48">
        <v>0</v>
      </c>
      <c r="E48">
        <v>0</v>
      </c>
      <c r="F48">
        <v>0</v>
      </c>
      <c r="G48" s="23">
        <f ca="1">IFERROR(__xludf.DUMMYFUNCTION("""COMPUTED_VALUE"""),0)</f>
        <v>0</v>
      </c>
    </row>
    <row r="49" spans="1:7" x14ac:dyDescent="0.3">
      <c r="A49" s="9">
        <v>43876</v>
      </c>
      <c r="B49">
        <v>0</v>
      </c>
      <c r="C49">
        <v>0</v>
      </c>
      <c r="D49">
        <v>0</v>
      </c>
      <c r="E49">
        <v>0</v>
      </c>
      <c r="F49">
        <v>0</v>
      </c>
      <c r="G49" s="23">
        <f ca="1">IFERROR(__xludf.DUMMYFUNCTION("""COMPUTED_VALUE"""),0)</f>
        <v>0</v>
      </c>
    </row>
    <row r="50" spans="1:7" x14ac:dyDescent="0.3">
      <c r="A50" s="9">
        <v>43877</v>
      </c>
      <c r="B50">
        <v>24</v>
      </c>
      <c r="C50">
        <v>0</v>
      </c>
      <c r="D50">
        <v>0</v>
      </c>
      <c r="E50">
        <v>0</v>
      </c>
      <c r="F50">
        <v>49</v>
      </c>
      <c r="G50" s="23">
        <f ca="1">IFERROR(__xludf.DUMMYFUNCTION("""COMPUTED_VALUE"""),0)</f>
        <v>0</v>
      </c>
    </row>
    <row r="51" spans="1:7" x14ac:dyDescent="0.3">
      <c r="A51" s="9">
        <v>43878</v>
      </c>
      <c r="B51">
        <v>19</v>
      </c>
      <c r="C51">
        <v>0</v>
      </c>
      <c r="D51">
        <v>0</v>
      </c>
      <c r="E51">
        <v>0</v>
      </c>
      <c r="F51">
        <v>0</v>
      </c>
      <c r="G51" s="23">
        <f ca="1">IFERROR(__xludf.DUMMYFUNCTION("""COMPUTED_VALUE"""),0)</f>
        <v>0</v>
      </c>
    </row>
    <row r="52" spans="1:7" x14ac:dyDescent="0.3">
      <c r="A52" s="9">
        <v>43879</v>
      </c>
      <c r="B52">
        <v>18</v>
      </c>
      <c r="C52">
        <v>18</v>
      </c>
      <c r="D52">
        <v>0</v>
      </c>
      <c r="E52">
        <v>0</v>
      </c>
      <c r="F52">
        <v>18</v>
      </c>
      <c r="G52" s="23">
        <f ca="1">IFERROR(__xludf.DUMMYFUNCTION("""COMPUTED_VALUE"""),0)</f>
        <v>0</v>
      </c>
    </row>
    <row r="53" spans="1:7" x14ac:dyDescent="0.3">
      <c r="A53" s="9">
        <v>43880</v>
      </c>
      <c r="B53">
        <v>18</v>
      </c>
      <c r="C53">
        <v>0</v>
      </c>
      <c r="D53">
        <v>0</v>
      </c>
      <c r="E53">
        <v>0</v>
      </c>
      <c r="F53">
        <v>0</v>
      </c>
      <c r="G53" s="23">
        <f ca="1">IFERROR(__xludf.DUMMYFUNCTION("""COMPUTED_VALUE"""),0)</f>
        <v>0</v>
      </c>
    </row>
    <row r="54" spans="1:7" x14ac:dyDescent="0.3">
      <c r="A54" s="9">
        <v>43881</v>
      </c>
      <c r="B54">
        <v>17</v>
      </c>
      <c r="C54">
        <v>0</v>
      </c>
      <c r="D54">
        <v>0</v>
      </c>
      <c r="E54">
        <v>0</v>
      </c>
      <c r="F54">
        <v>0</v>
      </c>
      <c r="G54" s="23">
        <f ca="1">IFERROR(__xludf.DUMMYFUNCTION("""COMPUTED_VALUE"""),0)</f>
        <v>0</v>
      </c>
    </row>
    <row r="55" spans="1:7" x14ac:dyDescent="0.3">
      <c r="A55" s="9">
        <v>43882</v>
      </c>
      <c r="B55">
        <v>18</v>
      </c>
      <c r="C55">
        <v>0</v>
      </c>
      <c r="D55">
        <v>0</v>
      </c>
      <c r="E55">
        <v>0</v>
      </c>
      <c r="F55">
        <v>0</v>
      </c>
      <c r="G55" s="23">
        <f ca="1">IFERROR(__xludf.DUMMYFUNCTION("""COMPUTED_VALUE"""),0)</f>
        <v>0</v>
      </c>
    </row>
    <row r="56" spans="1:7" x14ac:dyDescent="0.3">
      <c r="A56" s="9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23">
        <f ca="1">IFERROR(__xludf.DUMMYFUNCTION("""COMPUTED_VALUE"""),0)</f>
        <v>0</v>
      </c>
    </row>
    <row r="57" spans="1:7" x14ac:dyDescent="0.3">
      <c r="A57" s="9">
        <v>43884</v>
      </c>
      <c r="B57">
        <v>20</v>
      </c>
      <c r="C57">
        <v>0</v>
      </c>
      <c r="D57">
        <v>0</v>
      </c>
      <c r="E57">
        <v>0</v>
      </c>
      <c r="F57">
        <v>0</v>
      </c>
      <c r="G57" s="23">
        <f ca="1">IFERROR(__xludf.DUMMYFUNCTION("""COMPUTED_VALUE"""),0)</f>
        <v>0</v>
      </c>
    </row>
    <row r="58" spans="1:7" x14ac:dyDescent="0.3">
      <c r="A58" s="9">
        <v>43885</v>
      </c>
      <c r="B58">
        <v>17</v>
      </c>
      <c r="C58">
        <v>0</v>
      </c>
      <c r="D58">
        <v>0</v>
      </c>
      <c r="E58">
        <v>0</v>
      </c>
      <c r="F58">
        <v>0</v>
      </c>
      <c r="G58" s="23">
        <f ca="1">IFERROR(__xludf.DUMMYFUNCTION("""COMPUTED_VALUE"""),0)</f>
        <v>0</v>
      </c>
    </row>
    <row r="59" spans="1:7" x14ac:dyDescent="0.3">
      <c r="A59" s="9">
        <v>43886</v>
      </c>
      <c r="B59">
        <v>17</v>
      </c>
      <c r="C59">
        <v>0</v>
      </c>
      <c r="D59">
        <v>0</v>
      </c>
      <c r="E59">
        <v>0</v>
      </c>
      <c r="F59">
        <v>0</v>
      </c>
      <c r="G59" s="23">
        <f ca="1">IFERROR(__xludf.DUMMYFUNCTION("""COMPUTED_VALUE"""),0)</f>
        <v>0</v>
      </c>
    </row>
    <row r="60" spans="1:7" x14ac:dyDescent="0.3">
      <c r="A60" s="9">
        <v>43887</v>
      </c>
      <c r="B60">
        <v>18</v>
      </c>
      <c r="C60">
        <v>0</v>
      </c>
      <c r="D60">
        <v>0</v>
      </c>
      <c r="E60">
        <v>0</v>
      </c>
      <c r="F60">
        <v>0</v>
      </c>
      <c r="G60" s="23">
        <f ca="1">IFERROR(__xludf.DUMMYFUNCTION("""COMPUTED_VALUE"""),0)</f>
        <v>0</v>
      </c>
    </row>
    <row r="61" spans="1:7" x14ac:dyDescent="0.3">
      <c r="A61" s="9">
        <v>43888</v>
      </c>
      <c r="B61">
        <v>23</v>
      </c>
      <c r="C61">
        <v>0</v>
      </c>
      <c r="D61">
        <v>0</v>
      </c>
      <c r="E61">
        <v>0</v>
      </c>
      <c r="F61">
        <v>0</v>
      </c>
      <c r="G61" s="23">
        <f ca="1">IFERROR(__xludf.DUMMYFUNCTION("""COMPUTED_VALUE"""),0)</f>
        <v>0</v>
      </c>
    </row>
    <row r="62" spans="1:7" x14ac:dyDescent="0.3">
      <c r="A62" s="9">
        <v>43889</v>
      </c>
      <c r="B62">
        <v>37</v>
      </c>
      <c r="C62">
        <v>0</v>
      </c>
      <c r="D62">
        <v>0</v>
      </c>
      <c r="E62">
        <v>0</v>
      </c>
      <c r="F62">
        <v>0</v>
      </c>
      <c r="G62" s="23">
        <f ca="1">IFERROR(__xludf.DUMMYFUNCTION("""COMPUTED_VALUE"""),0)</f>
        <v>0</v>
      </c>
    </row>
    <row r="63" spans="1:7" x14ac:dyDescent="0.3">
      <c r="A63" s="9">
        <v>43890</v>
      </c>
      <c r="B63">
        <v>0</v>
      </c>
      <c r="C63">
        <v>0</v>
      </c>
      <c r="D63">
        <v>0</v>
      </c>
      <c r="E63">
        <v>0</v>
      </c>
      <c r="F63">
        <v>0</v>
      </c>
      <c r="G63" s="23">
        <f ca="1">IFERROR(__xludf.DUMMYFUNCTION("""COMPUTED_VALUE"""),0)</f>
        <v>0</v>
      </c>
    </row>
    <row r="64" spans="1:7" x14ac:dyDescent="0.3">
      <c r="A64" s="9">
        <v>43891</v>
      </c>
      <c r="B64">
        <v>0</v>
      </c>
      <c r="C64">
        <v>0</v>
      </c>
      <c r="D64">
        <v>0</v>
      </c>
      <c r="E64">
        <v>0</v>
      </c>
      <c r="F64">
        <v>0</v>
      </c>
      <c r="G64" s="23">
        <f ca="1">IFERROR(__xludf.DUMMYFUNCTION("""COMPUTED_VALUE"""),0)</f>
        <v>0</v>
      </c>
    </row>
    <row r="65" spans="1:7" x14ac:dyDescent="0.3">
      <c r="A65" s="9">
        <v>43892</v>
      </c>
      <c r="B65">
        <v>39</v>
      </c>
      <c r="C65">
        <v>0</v>
      </c>
      <c r="D65">
        <v>0</v>
      </c>
      <c r="E65">
        <v>0</v>
      </c>
      <c r="F65">
        <v>0</v>
      </c>
      <c r="G65" s="23">
        <f ca="1">IFERROR(__xludf.DUMMYFUNCTION("""COMPUTED_VALUE"""),0)</f>
        <v>0</v>
      </c>
    </row>
    <row r="66" spans="1:7" x14ac:dyDescent="0.3">
      <c r="A66" s="9">
        <v>43893</v>
      </c>
      <c r="B66">
        <v>37</v>
      </c>
      <c r="C66">
        <v>0</v>
      </c>
      <c r="D66">
        <v>0</v>
      </c>
      <c r="E66">
        <v>0</v>
      </c>
      <c r="F66">
        <v>0</v>
      </c>
      <c r="G66" s="23">
        <f ca="1">IFERROR(__xludf.DUMMYFUNCTION("""COMPUTED_VALUE"""),0)</f>
        <v>0</v>
      </c>
    </row>
    <row r="67" spans="1:7" x14ac:dyDescent="0.3">
      <c r="A67" s="9">
        <v>43894</v>
      </c>
      <c r="B67">
        <v>59</v>
      </c>
      <c r="C67">
        <v>0</v>
      </c>
      <c r="D67">
        <v>0</v>
      </c>
      <c r="E67">
        <v>0</v>
      </c>
      <c r="F67">
        <v>0</v>
      </c>
      <c r="G67" s="23">
        <f ca="1">IFERROR(__xludf.DUMMYFUNCTION("""COMPUTED_VALUE"""),0)</f>
        <v>0</v>
      </c>
    </row>
    <row r="68" spans="1:7" x14ac:dyDescent="0.3">
      <c r="A68" s="9">
        <v>43895</v>
      </c>
      <c r="B68">
        <v>36</v>
      </c>
      <c r="C68">
        <v>27</v>
      </c>
      <c r="D68">
        <v>0</v>
      </c>
      <c r="E68">
        <v>0</v>
      </c>
      <c r="F68">
        <v>0</v>
      </c>
      <c r="G68" s="23">
        <f ca="1">IFERROR(__xludf.DUMMYFUNCTION("""COMPUTED_VALUE"""),0)</f>
        <v>0</v>
      </c>
    </row>
    <row r="69" spans="1:7" x14ac:dyDescent="0.3">
      <c r="A69" s="9">
        <v>43896</v>
      </c>
      <c r="B69">
        <v>46</v>
      </c>
      <c r="C69">
        <v>0</v>
      </c>
      <c r="D69">
        <v>0</v>
      </c>
      <c r="E69">
        <v>0</v>
      </c>
      <c r="F69">
        <v>0</v>
      </c>
      <c r="G69" s="23">
        <f ca="1">IFERROR(__xludf.DUMMYFUNCTION("""COMPUTED_VALUE"""),0)</f>
        <v>0</v>
      </c>
    </row>
    <row r="70" spans="1:7" x14ac:dyDescent="0.3">
      <c r="A70" s="9">
        <v>43897</v>
      </c>
      <c r="B70">
        <v>51</v>
      </c>
      <c r="C70">
        <v>32</v>
      </c>
      <c r="D70">
        <v>0</v>
      </c>
      <c r="E70">
        <v>0</v>
      </c>
      <c r="F70">
        <v>0</v>
      </c>
      <c r="G70" s="23">
        <f ca="1">IFERROR(__xludf.DUMMYFUNCTION("""COMPUTED_VALUE"""),0)</f>
        <v>0</v>
      </c>
    </row>
    <row r="71" spans="1:7" x14ac:dyDescent="0.3">
      <c r="A71" s="9">
        <v>43898</v>
      </c>
      <c r="B71">
        <v>39</v>
      </c>
      <c r="C71">
        <v>20</v>
      </c>
      <c r="D71">
        <v>0</v>
      </c>
      <c r="E71">
        <v>0</v>
      </c>
      <c r="F71">
        <v>0</v>
      </c>
      <c r="G71" s="23">
        <f ca="1">IFERROR(__xludf.DUMMYFUNCTION("""COMPUTED_VALUE"""),0)</f>
        <v>0</v>
      </c>
    </row>
    <row r="72" spans="1:7" x14ac:dyDescent="0.3">
      <c r="A72" s="9">
        <v>43899</v>
      </c>
      <c r="B72">
        <v>79</v>
      </c>
      <c r="C72">
        <v>49</v>
      </c>
      <c r="D72">
        <v>0</v>
      </c>
      <c r="E72">
        <v>0</v>
      </c>
      <c r="F72">
        <v>18</v>
      </c>
      <c r="G72" s="23">
        <f ca="1">IFERROR(__xludf.DUMMYFUNCTION("""COMPUTED_VALUE"""),0)</f>
        <v>0</v>
      </c>
    </row>
    <row r="73" spans="1:7" x14ac:dyDescent="0.3">
      <c r="A73" s="9">
        <v>43900</v>
      </c>
      <c r="B73">
        <v>26</v>
      </c>
      <c r="C73">
        <v>29</v>
      </c>
      <c r="D73">
        <v>0</v>
      </c>
      <c r="E73">
        <v>20</v>
      </c>
      <c r="F73">
        <v>20</v>
      </c>
      <c r="G73" s="23">
        <f ca="1">IFERROR(__xludf.DUMMYFUNCTION("""COMPUTED_VALUE"""),0)</f>
        <v>0</v>
      </c>
    </row>
    <row r="74" spans="1:7" x14ac:dyDescent="0.3">
      <c r="A74" s="9">
        <v>43901</v>
      </c>
      <c r="B74">
        <v>0</v>
      </c>
      <c r="C74">
        <v>17</v>
      </c>
      <c r="D74">
        <v>0</v>
      </c>
      <c r="E74">
        <v>0</v>
      </c>
      <c r="F74">
        <v>0</v>
      </c>
      <c r="G74" s="23">
        <f ca="1">IFERROR(__xludf.DUMMYFUNCTION("""COMPUTED_VALUE"""),0)</f>
        <v>0</v>
      </c>
    </row>
    <row r="75" spans="1:7" x14ac:dyDescent="0.3">
      <c r="A75" s="9">
        <v>43902</v>
      </c>
      <c r="B75">
        <v>26</v>
      </c>
      <c r="C75">
        <v>17</v>
      </c>
      <c r="D75">
        <v>0</v>
      </c>
      <c r="E75">
        <v>0</v>
      </c>
      <c r="F75">
        <v>18</v>
      </c>
      <c r="G75" s="23">
        <f ca="1">IFERROR(__xludf.DUMMYFUNCTION("""COMPUTED_VALUE"""),0)</f>
        <v>0</v>
      </c>
    </row>
    <row r="76" spans="1:7" x14ac:dyDescent="0.3">
      <c r="A76" s="9">
        <v>43903</v>
      </c>
      <c r="B76">
        <v>26</v>
      </c>
      <c r="C76">
        <v>26</v>
      </c>
      <c r="D76">
        <v>0</v>
      </c>
      <c r="E76">
        <v>0</v>
      </c>
      <c r="F76">
        <v>0</v>
      </c>
      <c r="G76" s="23">
        <f ca="1">IFERROR(__xludf.DUMMYFUNCTION("""COMPUTED_VALUE"""),0)</f>
        <v>0</v>
      </c>
    </row>
    <row r="77" spans="1:7" x14ac:dyDescent="0.3">
      <c r="A77" s="9">
        <v>43904</v>
      </c>
      <c r="B77">
        <v>29</v>
      </c>
      <c r="C77">
        <v>38</v>
      </c>
      <c r="D77">
        <v>0</v>
      </c>
      <c r="E77">
        <v>19</v>
      </c>
      <c r="F77">
        <v>19</v>
      </c>
      <c r="G77" s="23">
        <v>0</v>
      </c>
    </row>
    <row r="78" spans="1:7" x14ac:dyDescent="0.3">
      <c r="A78" s="9">
        <v>43905</v>
      </c>
      <c r="B78">
        <v>38</v>
      </c>
      <c r="C78">
        <v>38</v>
      </c>
      <c r="D78">
        <v>0</v>
      </c>
      <c r="E78">
        <v>0</v>
      </c>
      <c r="F78">
        <v>0</v>
      </c>
      <c r="G78" s="23">
        <v>0</v>
      </c>
    </row>
    <row r="79" spans="1:7" x14ac:dyDescent="0.3">
      <c r="A79" s="9">
        <v>43906</v>
      </c>
      <c r="B79">
        <v>58</v>
      </c>
      <c r="C79">
        <v>34</v>
      </c>
      <c r="D79">
        <v>0</v>
      </c>
      <c r="E79">
        <v>0</v>
      </c>
      <c r="F79">
        <v>17</v>
      </c>
      <c r="G79" s="23">
        <v>0</v>
      </c>
    </row>
    <row r="80" spans="1:7" x14ac:dyDescent="0.3">
      <c r="A80" s="9">
        <v>43907</v>
      </c>
      <c r="B80">
        <v>43</v>
      </c>
      <c r="C80">
        <v>49</v>
      </c>
      <c r="D80">
        <v>17</v>
      </c>
      <c r="E80">
        <v>0</v>
      </c>
      <c r="F80">
        <v>0</v>
      </c>
      <c r="G80" s="23">
        <v>0</v>
      </c>
    </row>
    <row r="81" spans="1:7" x14ac:dyDescent="0.3">
      <c r="A81" s="9">
        <v>43908</v>
      </c>
      <c r="B81">
        <v>47</v>
      </c>
      <c r="C81">
        <v>65</v>
      </c>
      <c r="D81">
        <v>0</v>
      </c>
      <c r="E81">
        <v>17</v>
      </c>
      <c r="F81">
        <v>17</v>
      </c>
      <c r="G81" s="23">
        <v>0</v>
      </c>
    </row>
    <row r="82" spans="1:7" x14ac:dyDescent="0.3">
      <c r="A82" s="9">
        <v>43909</v>
      </c>
      <c r="B82">
        <v>44</v>
      </c>
      <c r="C82">
        <v>35</v>
      </c>
      <c r="D82">
        <v>0</v>
      </c>
      <c r="E82">
        <v>0</v>
      </c>
      <c r="F82">
        <v>0</v>
      </c>
      <c r="G82" s="23">
        <v>0</v>
      </c>
    </row>
    <row r="83" spans="1:7" x14ac:dyDescent="0.3">
      <c r="A83" s="9">
        <v>43910</v>
      </c>
      <c r="B83">
        <v>27</v>
      </c>
      <c r="C83">
        <v>48</v>
      </c>
      <c r="D83">
        <v>35</v>
      </c>
      <c r="E83">
        <v>0</v>
      </c>
      <c r="F83">
        <v>18</v>
      </c>
      <c r="G83" s="23">
        <v>0</v>
      </c>
    </row>
    <row r="84" spans="1:7" x14ac:dyDescent="0.3">
      <c r="A84" s="9">
        <v>43911</v>
      </c>
      <c r="B84">
        <v>56</v>
      </c>
      <c r="C84">
        <v>42</v>
      </c>
      <c r="D84">
        <v>20</v>
      </c>
      <c r="E84">
        <v>0</v>
      </c>
      <c r="F84">
        <v>0</v>
      </c>
      <c r="G84" s="23">
        <v>0</v>
      </c>
    </row>
    <row r="85" spans="1:7" x14ac:dyDescent="0.3">
      <c r="A85" s="9">
        <v>43912</v>
      </c>
      <c r="B85">
        <v>35</v>
      </c>
      <c r="C85">
        <v>100</v>
      </c>
      <c r="D85">
        <v>0</v>
      </c>
      <c r="E85">
        <v>20</v>
      </c>
      <c r="F85">
        <v>0</v>
      </c>
      <c r="G85" s="23">
        <v>0</v>
      </c>
    </row>
    <row r="86" spans="1:7" x14ac:dyDescent="0.3">
      <c r="A86" s="9">
        <v>43913</v>
      </c>
      <c r="B86">
        <v>31</v>
      </c>
      <c r="C86">
        <v>25</v>
      </c>
      <c r="D86">
        <v>0</v>
      </c>
      <c r="E86">
        <v>0</v>
      </c>
      <c r="F86">
        <v>17</v>
      </c>
      <c r="G86" s="23">
        <v>0</v>
      </c>
    </row>
    <row r="87" spans="1:7" x14ac:dyDescent="0.3">
      <c r="A87" s="9">
        <v>43914</v>
      </c>
      <c r="B87">
        <v>35</v>
      </c>
      <c r="C87">
        <v>19</v>
      </c>
      <c r="D87">
        <v>0</v>
      </c>
      <c r="E87">
        <v>0</v>
      </c>
      <c r="F87">
        <v>19</v>
      </c>
      <c r="G87" s="23">
        <v>0</v>
      </c>
    </row>
    <row r="88" spans="1:7" x14ac:dyDescent="0.3">
      <c r="A88" s="9">
        <v>43915</v>
      </c>
      <c r="B88">
        <v>30</v>
      </c>
      <c r="C88">
        <v>0</v>
      </c>
      <c r="D88">
        <v>0</v>
      </c>
      <c r="E88">
        <v>0</v>
      </c>
      <c r="F88">
        <v>21</v>
      </c>
      <c r="G88" s="23">
        <v>0</v>
      </c>
    </row>
    <row r="89" spans="1:7" x14ac:dyDescent="0.3">
      <c r="A89" s="9">
        <v>43916</v>
      </c>
      <c r="B89">
        <v>62</v>
      </c>
      <c r="C89">
        <v>21</v>
      </c>
      <c r="D89">
        <v>21</v>
      </c>
      <c r="E89">
        <v>0</v>
      </c>
      <c r="F89">
        <v>20</v>
      </c>
      <c r="G89" s="23">
        <v>0</v>
      </c>
    </row>
    <row r="90" spans="1:7" x14ac:dyDescent="0.3">
      <c r="A90" s="9">
        <v>43917</v>
      </c>
      <c r="B90">
        <v>60</v>
      </c>
      <c r="C90">
        <v>20</v>
      </c>
      <c r="D90">
        <v>0</v>
      </c>
      <c r="E90">
        <v>0</v>
      </c>
      <c r="F90">
        <v>40</v>
      </c>
      <c r="G90" s="23">
        <v>0</v>
      </c>
    </row>
    <row r="91" spans="1:7" x14ac:dyDescent="0.3">
      <c r="A91" s="9">
        <v>43918</v>
      </c>
      <c r="B91">
        <v>30</v>
      </c>
      <c r="C91">
        <v>0</v>
      </c>
      <c r="D91">
        <v>0</v>
      </c>
      <c r="E91">
        <v>0</v>
      </c>
      <c r="F91">
        <v>20</v>
      </c>
      <c r="G91" s="23">
        <v>0</v>
      </c>
    </row>
    <row r="92" spans="1:7" x14ac:dyDescent="0.3">
      <c r="A92" s="9">
        <v>43919</v>
      </c>
      <c r="B92">
        <v>40</v>
      </c>
      <c r="C92">
        <v>20</v>
      </c>
      <c r="D92">
        <v>0</v>
      </c>
      <c r="E92">
        <v>0</v>
      </c>
      <c r="F92">
        <v>20</v>
      </c>
      <c r="G92" s="23">
        <v>0</v>
      </c>
    </row>
    <row r="93" spans="1:7" x14ac:dyDescent="0.3">
      <c r="A93" s="9">
        <v>43920</v>
      </c>
      <c r="B93">
        <v>20</v>
      </c>
      <c r="C93">
        <v>20</v>
      </c>
      <c r="D93">
        <v>19</v>
      </c>
      <c r="E93">
        <v>20</v>
      </c>
      <c r="F93">
        <v>20</v>
      </c>
      <c r="G93" s="23">
        <v>0</v>
      </c>
    </row>
    <row r="94" spans="1:7" x14ac:dyDescent="0.3">
      <c r="A94" s="9">
        <v>43921</v>
      </c>
      <c r="B94">
        <v>30</v>
      </c>
      <c r="C94">
        <v>0</v>
      </c>
      <c r="D94">
        <v>0</v>
      </c>
      <c r="E94">
        <v>0</v>
      </c>
      <c r="F94">
        <v>20</v>
      </c>
      <c r="G94" s="23">
        <v>0</v>
      </c>
    </row>
    <row r="95" spans="1:7" x14ac:dyDescent="0.3">
      <c r="A95" s="9">
        <v>43922</v>
      </c>
      <c r="B95">
        <v>18</v>
      </c>
      <c r="C95">
        <v>19</v>
      </c>
      <c r="D95">
        <v>18</v>
      </c>
      <c r="E95">
        <v>0</v>
      </c>
      <c r="F95">
        <v>19</v>
      </c>
      <c r="G95" s="23">
        <v>0</v>
      </c>
    </row>
    <row r="96" spans="1:7" x14ac:dyDescent="0.3">
      <c r="A96" s="9">
        <v>43923</v>
      </c>
      <c r="B96">
        <v>19</v>
      </c>
      <c r="C96">
        <v>20</v>
      </c>
      <c r="D96">
        <v>0</v>
      </c>
      <c r="E96">
        <v>0</v>
      </c>
      <c r="F96">
        <v>19</v>
      </c>
      <c r="G96" s="23">
        <v>0</v>
      </c>
    </row>
    <row r="97" spans="1:7" x14ac:dyDescent="0.3">
      <c r="A97" s="9">
        <v>43924</v>
      </c>
      <c r="B97">
        <v>20</v>
      </c>
      <c r="C97">
        <v>21</v>
      </c>
      <c r="D97">
        <v>0</v>
      </c>
      <c r="E97">
        <v>0</v>
      </c>
      <c r="F97">
        <v>0</v>
      </c>
      <c r="G97" s="23">
        <v>1</v>
      </c>
    </row>
    <row r="98" spans="1:7" x14ac:dyDescent="0.3">
      <c r="A98" s="9">
        <v>43925</v>
      </c>
      <c r="B98">
        <v>41</v>
      </c>
      <c r="C98">
        <v>21</v>
      </c>
      <c r="D98">
        <v>0</v>
      </c>
      <c r="E98">
        <v>0</v>
      </c>
      <c r="F98">
        <v>0</v>
      </c>
      <c r="G98" s="23">
        <v>0</v>
      </c>
    </row>
    <row r="99" spans="1:7" x14ac:dyDescent="0.3">
      <c r="A99" s="9">
        <v>43926</v>
      </c>
      <c r="B99">
        <v>32</v>
      </c>
      <c r="C99">
        <v>0</v>
      </c>
      <c r="D99">
        <v>0</v>
      </c>
      <c r="E99">
        <v>0</v>
      </c>
      <c r="F99">
        <v>0</v>
      </c>
      <c r="G99" s="23">
        <v>2</v>
      </c>
    </row>
    <row r="100" spans="1:7" x14ac:dyDescent="0.3">
      <c r="A100" s="9">
        <v>43927</v>
      </c>
      <c r="B100">
        <v>29</v>
      </c>
      <c r="C100">
        <v>40</v>
      </c>
      <c r="D100">
        <v>0</v>
      </c>
      <c r="E100">
        <v>0</v>
      </c>
      <c r="F100">
        <v>19</v>
      </c>
      <c r="G100" s="23">
        <v>0</v>
      </c>
    </row>
    <row r="101" spans="1:7" x14ac:dyDescent="0.3">
      <c r="A101" s="9">
        <v>43928</v>
      </c>
      <c r="B101">
        <v>71</v>
      </c>
      <c r="C101">
        <v>20</v>
      </c>
      <c r="D101">
        <v>0</v>
      </c>
      <c r="E101">
        <v>0</v>
      </c>
      <c r="F101">
        <v>0</v>
      </c>
      <c r="G101" s="23">
        <v>0</v>
      </c>
    </row>
    <row r="102" spans="1:7" x14ac:dyDescent="0.3">
      <c r="A102" s="9">
        <v>43929</v>
      </c>
      <c r="B102">
        <v>40</v>
      </c>
      <c r="C102">
        <v>0</v>
      </c>
      <c r="D102">
        <v>0</v>
      </c>
      <c r="E102">
        <v>0</v>
      </c>
      <c r="F102">
        <v>20</v>
      </c>
      <c r="G102" s="23">
        <v>0</v>
      </c>
    </row>
    <row r="103" spans="1:7" x14ac:dyDescent="0.3">
      <c r="A103" s="9">
        <v>43930</v>
      </c>
      <c r="B103">
        <v>40</v>
      </c>
      <c r="C103">
        <v>0</v>
      </c>
      <c r="D103">
        <v>0</v>
      </c>
      <c r="E103">
        <v>0</v>
      </c>
      <c r="F103">
        <v>20</v>
      </c>
      <c r="G103" s="23">
        <v>0</v>
      </c>
    </row>
    <row r="104" spans="1:7" x14ac:dyDescent="0.3">
      <c r="A104" s="9">
        <v>43931</v>
      </c>
      <c r="B104">
        <v>19</v>
      </c>
      <c r="C104">
        <v>0</v>
      </c>
      <c r="D104">
        <v>0</v>
      </c>
      <c r="E104">
        <v>0</v>
      </c>
      <c r="F104">
        <v>0</v>
      </c>
      <c r="G104" s="23">
        <v>0</v>
      </c>
    </row>
    <row r="105" spans="1:7" x14ac:dyDescent="0.3">
      <c r="A105" s="9">
        <v>43932</v>
      </c>
      <c r="B105">
        <v>20</v>
      </c>
      <c r="C105">
        <v>0</v>
      </c>
      <c r="D105">
        <v>0</v>
      </c>
      <c r="E105">
        <v>0</v>
      </c>
      <c r="F105">
        <v>22</v>
      </c>
      <c r="G105" s="23">
        <v>0</v>
      </c>
    </row>
    <row r="106" spans="1:7" x14ac:dyDescent="0.3">
      <c r="A106" s="9">
        <v>43933</v>
      </c>
      <c r="B106">
        <v>21</v>
      </c>
      <c r="C106">
        <v>32</v>
      </c>
      <c r="D106">
        <v>0</v>
      </c>
      <c r="E106">
        <v>0</v>
      </c>
      <c r="F106">
        <v>0</v>
      </c>
      <c r="G106" s="23">
        <v>0</v>
      </c>
    </row>
    <row r="107" spans="1:7" x14ac:dyDescent="0.3">
      <c r="A107" s="9">
        <v>43934</v>
      </c>
      <c r="B107">
        <v>29</v>
      </c>
      <c r="C107">
        <v>20</v>
      </c>
      <c r="D107">
        <v>0</v>
      </c>
      <c r="E107">
        <v>0</v>
      </c>
      <c r="F107">
        <v>39</v>
      </c>
      <c r="G107" s="23">
        <v>1</v>
      </c>
    </row>
    <row r="108" spans="1:7" x14ac:dyDescent="0.3">
      <c r="A108" s="9">
        <v>43935</v>
      </c>
      <c r="B108">
        <v>39</v>
      </c>
      <c r="C108">
        <v>0</v>
      </c>
      <c r="D108">
        <v>0</v>
      </c>
      <c r="E108">
        <v>0</v>
      </c>
      <c r="F108">
        <v>0</v>
      </c>
      <c r="G108" s="23">
        <v>0</v>
      </c>
    </row>
    <row r="109" spans="1:7" x14ac:dyDescent="0.3">
      <c r="A109" s="9">
        <v>43936</v>
      </c>
      <c r="B109">
        <v>19</v>
      </c>
      <c r="C109">
        <v>0</v>
      </c>
      <c r="D109">
        <v>18</v>
      </c>
      <c r="E109">
        <v>0</v>
      </c>
      <c r="F109">
        <v>19</v>
      </c>
      <c r="G109" s="23">
        <v>6</v>
      </c>
    </row>
    <row r="110" spans="1:7" x14ac:dyDescent="0.3">
      <c r="A110" s="9">
        <v>43937</v>
      </c>
      <c r="B110">
        <v>20</v>
      </c>
      <c r="C110">
        <v>20</v>
      </c>
      <c r="D110">
        <v>0</v>
      </c>
      <c r="E110">
        <v>0</v>
      </c>
      <c r="F110">
        <v>0</v>
      </c>
      <c r="G110" s="23">
        <v>2</v>
      </c>
    </row>
    <row r="111" spans="1:7" x14ac:dyDescent="0.3">
      <c r="A111" s="9">
        <v>43938</v>
      </c>
      <c r="B111">
        <v>30</v>
      </c>
      <c r="C111">
        <v>20</v>
      </c>
      <c r="D111">
        <v>20</v>
      </c>
      <c r="E111">
        <v>21</v>
      </c>
      <c r="F111">
        <v>21</v>
      </c>
      <c r="G111" s="23">
        <v>0</v>
      </c>
    </row>
    <row r="112" spans="1:7" x14ac:dyDescent="0.3">
      <c r="A112" s="9">
        <v>43939</v>
      </c>
      <c r="B112">
        <v>42</v>
      </c>
      <c r="C112">
        <v>0</v>
      </c>
      <c r="D112">
        <v>0</v>
      </c>
      <c r="E112">
        <v>0</v>
      </c>
      <c r="F112">
        <v>0</v>
      </c>
      <c r="G112" s="23">
        <v>2</v>
      </c>
    </row>
    <row r="113" spans="1:7" x14ac:dyDescent="0.3">
      <c r="A113" s="9">
        <v>43940</v>
      </c>
      <c r="B113">
        <v>41</v>
      </c>
      <c r="C113">
        <v>0</v>
      </c>
      <c r="D113">
        <v>0</v>
      </c>
      <c r="E113">
        <v>0</v>
      </c>
      <c r="F113">
        <v>0</v>
      </c>
      <c r="G113" s="23">
        <v>0</v>
      </c>
    </row>
    <row r="114" spans="1:7" x14ac:dyDescent="0.3">
      <c r="A114" s="9">
        <v>43941</v>
      </c>
      <c r="B114">
        <v>21</v>
      </c>
      <c r="C114">
        <v>0</v>
      </c>
      <c r="D114">
        <v>0</v>
      </c>
      <c r="E114">
        <v>0</v>
      </c>
      <c r="F114">
        <v>0</v>
      </c>
      <c r="G114" s="23">
        <v>0</v>
      </c>
    </row>
    <row r="115" spans="1:7" x14ac:dyDescent="0.3">
      <c r="A115" s="9">
        <v>43942</v>
      </c>
      <c r="B115">
        <v>47</v>
      </c>
      <c r="C115">
        <v>0</v>
      </c>
      <c r="D115">
        <v>0</v>
      </c>
      <c r="E115">
        <v>0</v>
      </c>
      <c r="F115">
        <v>0</v>
      </c>
      <c r="G115" s="23">
        <v>1</v>
      </c>
    </row>
    <row r="116" spans="1:7" x14ac:dyDescent="0.3">
      <c r="A116" s="9">
        <v>43943</v>
      </c>
      <c r="B116">
        <v>46</v>
      </c>
      <c r="C116">
        <v>0</v>
      </c>
      <c r="D116">
        <v>40</v>
      </c>
      <c r="E116">
        <v>0</v>
      </c>
      <c r="F116">
        <v>0</v>
      </c>
      <c r="G116" s="23">
        <v>0</v>
      </c>
    </row>
    <row r="117" spans="1:7" x14ac:dyDescent="0.3">
      <c r="A117" s="9">
        <v>43944</v>
      </c>
      <c r="B117">
        <v>29</v>
      </c>
      <c r="C117">
        <v>20</v>
      </c>
      <c r="D117">
        <v>0</v>
      </c>
      <c r="E117">
        <v>0</v>
      </c>
      <c r="F117">
        <v>20</v>
      </c>
      <c r="G117" s="23">
        <v>0</v>
      </c>
    </row>
    <row r="118" spans="1:7" x14ac:dyDescent="0.3">
      <c r="A118" s="9">
        <v>43945</v>
      </c>
      <c r="B118">
        <v>31</v>
      </c>
      <c r="C118">
        <v>31</v>
      </c>
      <c r="D118">
        <v>0</v>
      </c>
      <c r="E118">
        <v>0</v>
      </c>
      <c r="F118">
        <v>0</v>
      </c>
      <c r="G118" s="23">
        <v>0</v>
      </c>
    </row>
    <row r="119" spans="1:7" x14ac:dyDescent="0.3">
      <c r="A119" s="9">
        <v>43946</v>
      </c>
      <c r="B119">
        <v>22</v>
      </c>
      <c r="C119">
        <v>21</v>
      </c>
      <c r="D119">
        <v>0</v>
      </c>
      <c r="E119">
        <v>22</v>
      </c>
      <c r="F119">
        <v>0</v>
      </c>
      <c r="G119" s="23">
        <v>0</v>
      </c>
    </row>
    <row r="120" spans="1:7" x14ac:dyDescent="0.3">
      <c r="A120" s="9">
        <v>43947</v>
      </c>
      <c r="B120">
        <v>21</v>
      </c>
      <c r="C120">
        <v>0</v>
      </c>
      <c r="D120">
        <v>0</v>
      </c>
      <c r="E120">
        <v>0</v>
      </c>
      <c r="F120">
        <v>22</v>
      </c>
      <c r="G120" s="23">
        <v>0</v>
      </c>
    </row>
    <row r="121" spans="1:7" x14ac:dyDescent="0.3">
      <c r="A121" s="9">
        <v>43948</v>
      </c>
      <c r="B121">
        <v>31</v>
      </c>
      <c r="C121">
        <v>0</v>
      </c>
      <c r="D121">
        <v>0</v>
      </c>
      <c r="E121">
        <v>0</v>
      </c>
      <c r="F121">
        <v>0</v>
      </c>
      <c r="G121" s="23">
        <v>0</v>
      </c>
    </row>
    <row r="122" spans="1:7" x14ac:dyDescent="0.3">
      <c r="A122" s="9">
        <v>43949</v>
      </c>
      <c r="B122">
        <v>40</v>
      </c>
      <c r="C122">
        <v>0</v>
      </c>
      <c r="D122">
        <v>20</v>
      </c>
      <c r="E122">
        <v>0</v>
      </c>
      <c r="F122">
        <v>20</v>
      </c>
      <c r="G122" s="23">
        <v>0</v>
      </c>
    </row>
    <row r="123" spans="1:7" x14ac:dyDescent="0.3">
      <c r="A123" s="9">
        <v>43950</v>
      </c>
      <c r="B123">
        <v>19</v>
      </c>
      <c r="C123">
        <v>19</v>
      </c>
      <c r="D123">
        <v>0</v>
      </c>
      <c r="E123">
        <v>0</v>
      </c>
      <c r="F123">
        <v>0</v>
      </c>
      <c r="G123" s="23">
        <v>0</v>
      </c>
    </row>
    <row r="124" spans="1:7" x14ac:dyDescent="0.3">
      <c r="A124" s="9">
        <v>43951</v>
      </c>
      <c r="B124">
        <v>16</v>
      </c>
      <c r="C124">
        <v>32</v>
      </c>
      <c r="D124">
        <v>0</v>
      </c>
      <c r="E124">
        <v>0</v>
      </c>
      <c r="F124">
        <v>0</v>
      </c>
      <c r="G124" s="23">
        <v>0</v>
      </c>
    </row>
    <row r="125" spans="1:7" x14ac:dyDescent="0.3">
      <c r="A125" s="9">
        <v>43952</v>
      </c>
      <c r="B125">
        <v>20</v>
      </c>
      <c r="C125">
        <v>20</v>
      </c>
      <c r="D125">
        <v>0</v>
      </c>
      <c r="E125">
        <v>0</v>
      </c>
      <c r="F125">
        <v>20</v>
      </c>
      <c r="G125" s="23">
        <v>1</v>
      </c>
    </row>
    <row r="126" spans="1:7" x14ac:dyDescent="0.3">
      <c r="A126" s="9">
        <v>43953</v>
      </c>
      <c r="B126">
        <v>42</v>
      </c>
      <c r="C126">
        <v>21</v>
      </c>
      <c r="D126">
        <v>0</v>
      </c>
      <c r="E126">
        <v>0</v>
      </c>
      <c r="F126">
        <v>20</v>
      </c>
      <c r="G126" s="23">
        <v>0</v>
      </c>
    </row>
    <row r="127" spans="1:7" x14ac:dyDescent="0.3">
      <c r="A127" s="9">
        <v>43954</v>
      </c>
      <c r="B127">
        <v>28</v>
      </c>
      <c r="C127">
        <v>42</v>
      </c>
      <c r="D127">
        <v>0</v>
      </c>
      <c r="E127">
        <v>0</v>
      </c>
      <c r="F127">
        <v>0</v>
      </c>
      <c r="G127" s="23">
        <v>1</v>
      </c>
    </row>
    <row r="128" spans="1:7" x14ac:dyDescent="0.3">
      <c r="A128" s="9">
        <v>43955</v>
      </c>
      <c r="B128">
        <v>29</v>
      </c>
      <c r="C128">
        <v>0</v>
      </c>
      <c r="D128">
        <v>0</v>
      </c>
      <c r="E128">
        <v>0</v>
      </c>
      <c r="F128">
        <v>19</v>
      </c>
      <c r="G128" s="23">
        <v>0</v>
      </c>
    </row>
    <row r="129" spans="1:7" x14ac:dyDescent="0.3">
      <c r="A129" s="9">
        <v>43956</v>
      </c>
      <c r="B129">
        <v>17</v>
      </c>
      <c r="C129">
        <v>19</v>
      </c>
      <c r="D129">
        <v>0</v>
      </c>
      <c r="E129">
        <v>0</v>
      </c>
      <c r="F129">
        <v>0</v>
      </c>
      <c r="G129" s="23">
        <v>0</v>
      </c>
    </row>
    <row r="130" spans="1:7" x14ac:dyDescent="0.3">
      <c r="A130" s="9">
        <v>43957</v>
      </c>
      <c r="B130">
        <v>19</v>
      </c>
      <c r="C130">
        <v>19</v>
      </c>
      <c r="D130">
        <v>0</v>
      </c>
      <c r="E130">
        <v>0</v>
      </c>
      <c r="F130">
        <v>0</v>
      </c>
      <c r="G130" s="23">
        <v>0</v>
      </c>
    </row>
    <row r="131" spans="1:7" x14ac:dyDescent="0.3">
      <c r="A131" s="9">
        <v>43958</v>
      </c>
      <c r="B131">
        <v>20</v>
      </c>
      <c r="C131">
        <v>0</v>
      </c>
      <c r="D131">
        <v>0</v>
      </c>
      <c r="E131">
        <v>0</v>
      </c>
      <c r="F131">
        <v>0</v>
      </c>
      <c r="G131" s="29">
        <v>0</v>
      </c>
    </row>
    <row r="132" spans="1:7" x14ac:dyDescent="0.3">
      <c r="A132" s="9">
        <v>43959</v>
      </c>
      <c r="B132">
        <v>32</v>
      </c>
      <c r="C132">
        <v>0</v>
      </c>
      <c r="D132">
        <v>0</v>
      </c>
      <c r="E132">
        <v>0</v>
      </c>
      <c r="F132">
        <v>0</v>
      </c>
      <c r="G132" s="29">
        <v>0</v>
      </c>
    </row>
    <row r="133" spans="1:7" x14ac:dyDescent="0.3">
      <c r="A133" s="9">
        <v>43960</v>
      </c>
      <c r="B133">
        <v>40</v>
      </c>
      <c r="C133">
        <v>0</v>
      </c>
      <c r="D133">
        <v>0</v>
      </c>
      <c r="E133">
        <v>0</v>
      </c>
      <c r="F133">
        <v>0</v>
      </c>
      <c r="G133" s="29">
        <v>1</v>
      </c>
    </row>
    <row r="134" spans="1:7" x14ac:dyDescent="0.3">
      <c r="A134" s="9">
        <v>43961</v>
      </c>
      <c r="B134">
        <v>27</v>
      </c>
      <c r="C134">
        <v>39</v>
      </c>
      <c r="D134">
        <v>0</v>
      </c>
      <c r="E134">
        <v>0</v>
      </c>
      <c r="F134">
        <v>0</v>
      </c>
      <c r="G134" s="29">
        <v>0</v>
      </c>
    </row>
    <row r="135" spans="1:7" x14ac:dyDescent="0.3">
      <c r="A135" s="9">
        <v>43962</v>
      </c>
      <c r="B135">
        <v>39</v>
      </c>
      <c r="C135">
        <v>21</v>
      </c>
      <c r="D135">
        <v>18</v>
      </c>
      <c r="E135">
        <v>0</v>
      </c>
      <c r="F135">
        <v>0</v>
      </c>
      <c r="G135" s="29">
        <v>0</v>
      </c>
    </row>
    <row r="136" spans="1:7" x14ac:dyDescent="0.3">
      <c r="A136" s="9">
        <v>43963</v>
      </c>
      <c r="B136">
        <v>20</v>
      </c>
      <c r="C136">
        <v>0</v>
      </c>
      <c r="D136">
        <v>0</v>
      </c>
      <c r="E136">
        <v>0</v>
      </c>
      <c r="F136">
        <v>0</v>
      </c>
      <c r="G136" s="29">
        <v>0</v>
      </c>
    </row>
    <row r="137" spans="1:7" x14ac:dyDescent="0.3">
      <c r="A137" s="9">
        <v>43964</v>
      </c>
      <c r="B137">
        <v>29</v>
      </c>
      <c r="C137">
        <v>0</v>
      </c>
      <c r="D137">
        <v>0</v>
      </c>
      <c r="E137">
        <v>0</v>
      </c>
      <c r="F137">
        <v>0</v>
      </c>
      <c r="G137" s="29">
        <v>0</v>
      </c>
    </row>
    <row r="138" spans="1:7" x14ac:dyDescent="0.3">
      <c r="A138" s="9">
        <v>43965</v>
      </c>
      <c r="B138">
        <v>20</v>
      </c>
      <c r="C138">
        <v>30</v>
      </c>
      <c r="D138">
        <v>0</v>
      </c>
      <c r="E138">
        <v>0</v>
      </c>
      <c r="F138">
        <v>0</v>
      </c>
      <c r="G138" s="29">
        <v>0</v>
      </c>
    </row>
    <row r="139" spans="1:7" x14ac:dyDescent="0.3">
      <c r="A139" s="9">
        <v>43966</v>
      </c>
      <c r="B139">
        <v>61</v>
      </c>
      <c r="C139">
        <v>21</v>
      </c>
      <c r="D139">
        <v>0</v>
      </c>
      <c r="E139">
        <v>0</v>
      </c>
      <c r="F139">
        <v>0</v>
      </c>
      <c r="G139" s="29">
        <v>0</v>
      </c>
    </row>
    <row r="140" spans="1:7" x14ac:dyDescent="0.3">
      <c r="A140" s="9">
        <v>43967</v>
      </c>
      <c r="B140">
        <v>22</v>
      </c>
      <c r="C140">
        <v>0</v>
      </c>
      <c r="D140">
        <v>0</v>
      </c>
      <c r="E140">
        <v>0</v>
      </c>
      <c r="F140">
        <v>0</v>
      </c>
      <c r="G140" s="29">
        <v>0</v>
      </c>
    </row>
    <row r="141" spans="1:7" x14ac:dyDescent="0.3">
      <c r="A141" s="9">
        <v>43968</v>
      </c>
      <c r="B141">
        <v>20</v>
      </c>
      <c r="C141">
        <v>0</v>
      </c>
      <c r="D141">
        <v>0</v>
      </c>
      <c r="E141">
        <v>0</v>
      </c>
      <c r="F141">
        <v>0</v>
      </c>
      <c r="G141" s="29">
        <v>0</v>
      </c>
    </row>
    <row r="142" spans="1:7" x14ac:dyDescent="0.3">
      <c r="A142" s="9">
        <v>43969</v>
      </c>
      <c r="B142">
        <v>40</v>
      </c>
      <c r="C142">
        <v>0</v>
      </c>
      <c r="D142">
        <v>0</v>
      </c>
      <c r="E142">
        <v>0</v>
      </c>
      <c r="F142">
        <v>0</v>
      </c>
      <c r="G142" s="29">
        <v>0</v>
      </c>
    </row>
    <row r="143" spans="1:7" x14ac:dyDescent="0.3">
      <c r="A143" s="9">
        <v>43970</v>
      </c>
      <c r="B143">
        <v>43</v>
      </c>
      <c r="C143">
        <v>0</v>
      </c>
      <c r="D143">
        <v>0</v>
      </c>
      <c r="E143">
        <v>0</v>
      </c>
      <c r="F143">
        <v>19</v>
      </c>
      <c r="G143" s="29">
        <v>0</v>
      </c>
    </row>
    <row r="144" spans="1:7" x14ac:dyDescent="0.3">
      <c r="A144" s="9">
        <v>43971</v>
      </c>
      <c r="B144">
        <v>37</v>
      </c>
      <c r="C144">
        <v>0</v>
      </c>
      <c r="D144">
        <v>0</v>
      </c>
      <c r="E144">
        <v>0</v>
      </c>
      <c r="F144">
        <v>19</v>
      </c>
      <c r="G144" s="29">
        <v>1</v>
      </c>
    </row>
    <row r="145" spans="1:7" x14ac:dyDescent="0.3">
      <c r="A145" s="9">
        <v>43972</v>
      </c>
      <c r="B145">
        <v>20</v>
      </c>
      <c r="C145">
        <v>20</v>
      </c>
      <c r="D145">
        <v>0</v>
      </c>
      <c r="E145">
        <v>0</v>
      </c>
      <c r="F145">
        <v>0</v>
      </c>
      <c r="G145" s="29">
        <v>0</v>
      </c>
    </row>
    <row r="146" spans="1:7" x14ac:dyDescent="0.3">
      <c r="A146" s="9">
        <v>43973</v>
      </c>
      <c r="B146">
        <v>46</v>
      </c>
      <c r="C146">
        <v>0</v>
      </c>
      <c r="D146">
        <v>0</v>
      </c>
      <c r="E146">
        <v>19</v>
      </c>
      <c r="F146">
        <v>0</v>
      </c>
      <c r="G146" s="29">
        <v>0</v>
      </c>
    </row>
    <row r="147" spans="1:7" x14ac:dyDescent="0.3">
      <c r="A147" s="9">
        <v>43974</v>
      </c>
      <c r="B147">
        <v>32</v>
      </c>
      <c r="C147">
        <v>21</v>
      </c>
      <c r="D147">
        <v>0</v>
      </c>
      <c r="E147">
        <v>22</v>
      </c>
      <c r="F147">
        <v>0</v>
      </c>
      <c r="G147" s="29">
        <v>0</v>
      </c>
    </row>
    <row r="148" spans="1:7" x14ac:dyDescent="0.3">
      <c r="A148" s="9">
        <v>43975</v>
      </c>
      <c r="B148">
        <v>42</v>
      </c>
      <c r="C148">
        <v>0</v>
      </c>
      <c r="D148">
        <v>0</v>
      </c>
      <c r="E148">
        <v>0</v>
      </c>
      <c r="F148">
        <v>0</v>
      </c>
      <c r="G148" s="29">
        <v>0</v>
      </c>
    </row>
    <row r="149" spans="1:7" x14ac:dyDescent="0.3">
      <c r="A149" s="9">
        <v>43976</v>
      </c>
      <c r="B149">
        <v>20</v>
      </c>
      <c r="C149">
        <v>0</v>
      </c>
      <c r="D149">
        <v>0</v>
      </c>
      <c r="E149">
        <v>0</v>
      </c>
      <c r="F149">
        <v>20</v>
      </c>
      <c r="G149" s="29">
        <v>1</v>
      </c>
    </row>
    <row r="150" spans="1:7" x14ac:dyDescent="0.3">
      <c r="A150" s="9">
        <v>43977</v>
      </c>
      <c r="B150">
        <v>56</v>
      </c>
      <c r="C150">
        <v>0</v>
      </c>
      <c r="D150">
        <v>0</v>
      </c>
      <c r="E150">
        <v>0</v>
      </c>
      <c r="F150">
        <v>0</v>
      </c>
      <c r="G150" s="29">
        <v>5</v>
      </c>
    </row>
    <row r="151" spans="1:7" x14ac:dyDescent="0.3">
      <c r="A151" s="9">
        <v>43978</v>
      </c>
      <c r="B151">
        <v>21</v>
      </c>
      <c r="C151">
        <v>0</v>
      </c>
      <c r="D151">
        <v>0</v>
      </c>
      <c r="E151">
        <v>0</v>
      </c>
      <c r="F151">
        <v>0</v>
      </c>
      <c r="G151" s="29">
        <v>0</v>
      </c>
    </row>
    <row r="152" spans="1:7" x14ac:dyDescent="0.3">
      <c r="A152" s="9">
        <v>43979</v>
      </c>
      <c r="B152">
        <v>34</v>
      </c>
      <c r="C152">
        <v>0</v>
      </c>
      <c r="D152">
        <v>0</v>
      </c>
      <c r="E152">
        <v>0</v>
      </c>
      <c r="F152">
        <v>0</v>
      </c>
      <c r="G152" s="29">
        <v>1</v>
      </c>
    </row>
    <row r="153" spans="1:7" x14ac:dyDescent="0.3">
      <c r="A153" s="9">
        <v>43980</v>
      </c>
      <c r="B153">
        <v>63</v>
      </c>
      <c r="C153">
        <v>40</v>
      </c>
      <c r="D153">
        <v>0</v>
      </c>
      <c r="E153">
        <v>0</v>
      </c>
      <c r="F153">
        <v>0</v>
      </c>
      <c r="G153" s="29">
        <v>6</v>
      </c>
    </row>
    <row r="154" spans="1:7" x14ac:dyDescent="0.3">
      <c r="A154" s="9">
        <v>43981</v>
      </c>
      <c r="B154">
        <v>30</v>
      </c>
      <c r="C154">
        <v>0</v>
      </c>
      <c r="D154">
        <v>0</v>
      </c>
      <c r="E154">
        <v>0</v>
      </c>
      <c r="F154">
        <v>0</v>
      </c>
      <c r="G154" s="29">
        <v>0</v>
      </c>
    </row>
    <row r="155" spans="1:7" x14ac:dyDescent="0.3">
      <c r="A155" s="9">
        <v>43982</v>
      </c>
      <c r="B155">
        <v>27</v>
      </c>
      <c r="C155">
        <v>0</v>
      </c>
      <c r="D155">
        <v>0</v>
      </c>
      <c r="E155">
        <v>0</v>
      </c>
      <c r="F155">
        <v>0</v>
      </c>
      <c r="G155" s="29">
        <v>0</v>
      </c>
    </row>
  </sheetData>
  <pageMargins left="0.7" right="0.7" top="0.75" bottom="0.75" header="0.3" footer="0.3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B59F5D-DEF9-438E-8613-8612CF997B3A}">
  <dimension ref="A3:G155"/>
  <sheetViews>
    <sheetView workbookViewId="0">
      <selection activeCell="A3" sqref="A3:G155"/>
    </sheetView>
  </sheetViews>
  <sheetFormatPr defaultRowHeight="14.4" x14ac:dyDescent="0.3"/>
  <sheetData>
    <row r="3" spans="1:7" x14ac:dyDescent="0.3">
      <c r="A3" s="12" t="s">
        <v>54</v>
      </c>
      <c r="B3" t="s">
        <v>219</v>
      </c>
      <c r="C3" t="s">
        <v>218</v>
      </c>
      <c r="D3" t="s">
        <v>217</v>
      </c>
      <c r="E3" t="s">
        <v>216</v>
      </c>
      <c r="F3" t="s">
        <v>215</v>
      </c>
      <c r="G3" s="10" t="s">
        <v>99</v>
      </c>
    </row>
    <row r="4" spans="1:7" x14ac:dyDescent="0.3">
      <c r="A4" s="9">
        <v>43831</v>
      </c>
      <c r="B4">
        <v>33</v>
      </c>
      <c r="C4">
        <v>0</v>
      </c>
      <c r="D4">
        <v>0</v>
      </c>
      <c r="E4">
        <v>0</v>
      </c>
      <c r="F4">
        <v>33</v>
      </c>
      <c r="G4" s="10">
        <v>0</v>
      </c>
    </row>
    <row r="5" spans="1:7" x14ac:dyDescent="0.3">
      <c r="A5" s="9">
        <v>43832</v>
      </c>
      <c r="B5">
        <v>0</v>
      </c>
      <c r="C5">
        <v>0</v>
      </c>
      <c r="D5">
        <v>0</v>
      </c>
      <c r="E5">
        <v>0</v>
      </c>
      <c r="F5">
        <v>0</v>
      </c>
      <c r="G5" s="10">
        <v>0</v>
      </c>
    </row>
    <row r="6" spans="1:7" x14ac:dyDescent="0.3">
      <c r="A6" s="9">
        <v>43833</v>
      </c>
      <c r="B6">
        <v>0</v>
      </c>
      <c r="C6">
        <v>0</v>
      </c>
      <c r="D6">
        <v>0</v>
      </c>
      <c r="E6">
        <v>0</v>
      </c>
      <c r="F6">
        <v>0</v>
      </c>
      <c r="G6" s="10">
        <v>0</v>
      </c>
    </row>
    <row r="7" spans="1:7" x14ac:dyDescent="0.3">
      <c r="A7" s="9">
        <v>43834</v>
      </c>
      <c r="B7">
        <v>0</v>
      </c>
      <c r="C7">
        <v>0</v>
      </c>
      <c r="D7">
        <v>0</v>
      </c>
      <c r="E7">
        <v>0</v>
      </c>
      <c r="F7">
        <v>0</v>
      </c>
      <c r="G7" s="10">
        <v>0</v>
      </c>
    </row>
    <row r="8" spans="1:7" x14ac:dyDescent="0.3">
      <c r="A8" s="9">
        <v>43835</v>
      </c>
      <c r="B8">
        <v>0</v>
      </c>
      <c r="C8">
        <v>0</v>
      </c>
      <c r="D8">
        <v>0</v>
      </c>
      <c r="E8">
        <v>0</v>
      </c>
      <c r="F8">
        <v>0</v>
      </c>
      <c r="G8" s="10">
        <v>0</v>
      </c>
    </row>
    <row r="9" spans="1:7" x14ac:dyDescent="0.3">
      <c r="A9" s="9">
        <v>43836</v>
      </c>
      <c r="B9">
        <v>22</v>
      </c>
      <c r="C9">
        <v>0</v>
      </c>
      <c r="D9">
        <v>0</v>
      </c>
      <c r="E9">
        <v>0</v>
      </c>
      <c r="F9">
        <v>0</v>
      </c>
      <c r="G9" s="10">
        <v>0</v>
      </c>
    </row>
    <row r="10" spans="1:7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>
        <v>0</v>
      </c>
      <c r="G10" s="10">
        <v>0</v>
      </c>
    </row>
    <row r="11" spans="1:7" x14ac:dyDescent="0.3">
      <c r="A11" s="9">
        <v>43838</v>
      </c>
      <c r="B11">
        <v>44</v>
      </c>
      <c r="C11">
        <v>0</v>
      </c>
      <c r="D11">
        <v>0</v>
      </c>
      <c r="E11">
        <v>0</v>
      </c>
      <c r="F11">
        <v>0</v>
      </c>
      <c r="G11" s="10">
        <v>0</v>
      </c>
    </row>
    <row r="12" spans="1:7" x14ac:dyDescent="0.3">
      <c r="A12" s="9">
        <v>43839</v>
      </c>
      <c r="B12">
        <v>43</v>
      </c>
      <c r="C12">
        <v>0</v>
      </c>
      <c r="D12">
        <v>0</v>
      </c>
      <c r="E12">
        <v>0</v>
      </c>
      <c r="F12">
        <v>22</v>
      </c>
      <c r="G12" s="10">
        <v>0</v>
      </c>
    </row>
    <row r="13" spans="1:7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10">
        <v>0</v>
      </c>
    </row>
    <row r="14" spans="1:7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>
        <v>25</v>
      </c>
      <c r="G14" s="10">
        <v>0</v>
      </c>
    </row>
    <row r="15" spans="1:7" x14ac:dyDescent="0.3">
      <c r="A15" s="9">
        <v>43842</v>
      </c>
      <c r="B15">
        <v>0</v>
      </c>
      <c r="C15">
        <v>0</v>
      </c>
      <c r="D15">
        <v>0</v>
      </c>
      <c r="E15">
        <v>0</v>
      </c>
      <c r="F15">
        <v>0</v>
      </c>
      <c r="G15" s="10">
        <v>0</v>
      </c>
    </row>
    <row r="16" spans="1:7" x14ac:dyDescent="0.3">
      <c r="A16" s="9">
        <v>43843</v>
      </c>
      <c r="B16">
        <v>23</v>
      </c>
      <c r="C16">
        <v>0</v>
      </c>
      <c r="D16">
        <v>0</v>
      </c>
      <c r="E16">
        <v>0</v>
      </c>
      <c r="F16">
        <v>23</v>
      </c>
      <c r="G16" s="10">
        <v>0</v>
      </c>
    </row>
    <row r="17" spans="1:7" x14ac:dyDescent="0.3">
      <c r="A17" s="9">
        <v>43844</v>
      </c>
      <c r="B17">
        <v>18</v>
      </c>
      <c r="C17">
        <v>0</v>
      </c>
      <c r="D17">
        <v>0</v>
      </c>
      <c r="E17">
        <v>0</v>
      </c>
      <c r="F17">
        <v>0</v>
      </c>
      <c r="G17" s="10">
        <v>0</v>
      </c>
    </row>
    <row r="18" spans="1:7" x14ac:dyDescent="0.3">
      <c r="A18" s="9">
        <v>43845</v>
      </c>
      <c r="B18">
        <v>22</v>
      </c>
      <c r="C18">
        <v>0</v>
      </c>
      <c r="D18">
        <v>0</v>
      </c>
      <c r="E18">
        <v>0</v>
      </c>
      <c r="F18">
        <v>24</v>
      </c>
      <c r="G18" s="10">
        <v>0</v>
      </c>
    </row>
    <row r="19" spans="1:7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>
        <v>0</v>
      </c>
      <c r="G19" s="10">
        <v>0</v>
      </c>
    </row>
    <row r="20" spans="1:7" x14ac:dyDescent="0.3">
      <c r="A20" s="9">
        <v>43847</v>
      </c>
      <c r="B20">
        <v>0</v>
      </c>
      <c r="C20">
        <v>0</v>
      </c>
      <c r="D20">
        <v>0</v>
      </c>
      <c r="E20">
        <v>0</v>
      </c>
      <c r="F20">
        <v>21</v>
      </c>
      <c r="G20" s="10">
        <v>0</v>
      </c>
    </row>
    <row r="21" spans="1:7" x14ac:dyDescent="0.3">
      <c r="A21" s="9">
        <v>43848</v>
      </c>
      <c r="B21">
        <v>23</v>
      </c>
      <c r="C21">
        <v>0</v>
      </c>
      <c r="D21">
        <v>0</v>
      </c>
      <c r="E21">
        <v>0</v>
      </c>
      <c r="F21">
        <v>0</v>
      </c>
      <c r="G21" s="10">
        <v>0</v>
      </c>
    </row>
    <row r="22" spans="1:7" x14ac:dyDescent="0.3">
      <c r="A22" s="9">
        <v>43849</v>
      </c>
      <c r="B22">
        <v>0</v>
      </c>
      <c r="C22">
        <v>0</v>
      </c>
      <c r="D22">
        <v>0</v>
      </c>
      <c r="E22">
        <v>0</v>
      </c>
      <c r="F22">
        <v>27</v>
      </c>
      <c r="G22" s="10">
        <v>0</v>
      </c>
    </row>
    <row r="23" spans="1:7" x14ac:dyDescent="0.3">
      <c r="A23" s="9">
        <v>43850</v>
      </c>
      <c r="B23">
        <v>0</v>
      </c>
      <c r="C23">
        <v>0</v>
      </c>
      <c r="D23">
        <v>0</v>
      </c>
      <c r="E23">
        <v>0</v>
      </c>
      <c r="F23">
        <v>0</v>
      </c>
      <c r="G23" s="10">
        <v>0</v>
      </c>
    </row>
    <row r="24" spans="1:7" x14ac:dyDescent="0.3">
      <c r="A24" s="9">
        <v>43851</v>
      </c>
      <c r="B24">
        <v>0</v>
      </c>
      <c r="C24">
        <v>0</v>
      </c>
      <c r="D24">
        <v>0</v>
      </c>
      <c r="E24">
        <v>0</v>
      </c>
      <c r="F24">
        <v>0</v>
      </c>
      <c r="G24" s="10">
        <v>0</v>
      </c>
    </row>
    <row r="25" spans="1:7" x14ac:dyDescent="0.3">
      <c r="A25" s="9">
        <v>43852</v>
      </c>
      <c r="B25">
        <v>0</v>
      </c>
      <c r="C25">
        <v>0</v>
      </c>
      <c r="D25">
        <v>0</v>
      </c>
      <c r="E25">
        <v>0</v>
      </c>
      <c r="F25">
        <v>21</v>
      </c>
      <c r="G25" s="10">
        <v>0</v>
      </c>
    </row>
    <row r="26" spans="1:7" x14ac:dyDescent="0.3">
      <c r="A26" s="9">
        <v>43853</v>
      </c>
      <c r="B26">
        <v>22</v>
      </c>
      <c r="C26">
        <v>0</v>
      </c>
      <c r="D26">
        <v>0</v>
      </c>
      <c r="E26">
        <v>0</v>
      </c>
      <c r="F26">
        <v>22</v>
      </c>
      <c r="G26" s="10">
        <v>0</v>
      </c>
    </row>
    <row r="27" spans="1:7" x14ac:dyDescent="0.3">
      <c r="A27" s="9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10">
        <v>0</v>
      </c>
    </row>
    <row r="28" spans="1:7" x14ac:dyDescent="0.3">
      <c r="A28" s="9">
        <v>43855</v>
      </c>
      <c r="B28">
        <v>0</v>
      </c>
      <c r="C28">
        <v>23</v>
      </c>
      <c r="D28">
        <v>0</v>
      </c>
      <c r="E28">
        <v>0</v>
      </c>
      <c r="F28">
        <v>0</v>
      </c>
      <c r="G28" s="10">
        <v>0</v>
      </c>
    </row>
    <row r="29" spans="1:7" x14ac:dyDescent="0.3">
      <c r="A29" s="9">
        <v>43856</v>
      </c>
      <c r="B29">
        <v>0</v>
      </c>
      <c r="C29">
        <v>0</v>
      </c>
      <c r="D29">
        <v>0</v>
      </c>
      <c r="E29">
        <v>0</v>
      </c>
      <c r="F29">
        <v>0</v>
      </c>
      <c r="G29" s="10">
        <v>0</v>
      </c>
    </row>
    <row r="30" spans="1:7" x14ac:dyDescent="0.3">
      <c r="A30" s="9">
        <v>43857</v>
      </c>
      <c r="B30">
        <v>20</v>
      </c>
      <c r="C30">
        <v>0</v>
      </c>
      <c r="D30">
        <v>0</v>
      </c>
      <c r="E30">
        <v>0</v>
      </c>
      <c r="F30">
        <v>0</v>
      </c>
      <c r="G30" s="10">
        <v>0</v>
      </c>
    </row>
    <row r="31" spans="1:7" x14ac:dyDescent="0.3">
      <c r="A31" s="9">
        <v>43858</v>
      </c>
      <c r="B31">
        <v>21</v>
      </c>
      <c r="C31">
        <v>0</v>
      </c>
      <c r="D31">
        <v>0</v>
      </c>
      <c r="E31">
        <v>0</v>
      </c>
      <c r="F31">
        <v>0</v>
      </c>
      <c r="G31" s="10">
        <v>0</v>
      </c>
    </row>
    <row r="32" spans="1:7" x14ac:dyDescent="0.3">
      <c r="A32" s="9">
        <v>43859</v>
      </c>
      <c r="B32">
        <v>0</v>
      </c>
      <c r="C32">
        <v>0</v>
      </c>
      <c r="D32">
        <v>0</v>
      </c>
      <c r="E32">
        <v>0</v>
      </c>
      <c r="F32">
        <v>0</v>
      </c>
      <c r="G32" s="10">
        <v>0</v>
      </c>
    </row>
    <row r="33" spans="1:7" x14ac:dyDescent="0.3">
      <c r="A33" s="9">
        <v>43860</v>
      </c>
      <c r="B33">
        <v>21</v>
      </c>
      <c r="C33">
        <v>0</v>
      </c>
      <c r="D33">
        <v>0</v>
      </c>
      <c r="E33">
        <v>0</v>
      </c>
      <c r="F33">
        <v>0</v>
      </c>
      <c r="G33" s="10">
        <v>0</v>
      </c>
    </row>
    <row r="34" spans="1:7" x14ac:dyDescent="0.3">
      <c r="A34" s="9">
        <v>43861</v>
      </c>
      <c r="B34">
        <v>21</v>
      </c>
      <c r="C34">
        <v>0</v>
      </c>
      <c r="D34">
        <v>0</v>
      </c>
      <c r="E34">
        <v>0</v>
      </c>
      <c r="F34">
        <v>0</v>
      </c>
      <c r="G34" s="10">
        <v>0</v>
      </c>
    </row>
    <row r="35" spans="1:7" x14ac:dyDescent="0.3">
      <c r="A35" s="9">
        <v>43862</v>
      </c>
      <c r="B35">
        <v>23</v>
      </c>
      <c r="C35">
        <v>0</v>
      </c>
      <c r="D35">
        <v>0</v>
      </c>
      <c r="E35">
        <v>0</v>
      </c>
      <c r="F35">
        <v>23</v>
      </c>
      <c r="G35" s="10">
        <v>0</v>
      </c>
    </row>
    <row r="36" spans="1:7" x14ac:dyDescent="0.3">
      <c r="A36" s="9">
        <v>43863</v>
      </c>
      <c r="B36">
        <v>0</v>
      </c>
      <c r="C36">
        <v>0</v>
      </c>
      <c r="D36">
        <v>0</v>
      </c>
      <c r="E36">
        <v>0</v>
      </c>
      <c r="F36">
        <v>0</v>
      </c>
      <c r="G36" s="10">
        <v>0</v>
      </c>
    </row>
    <row r="37" spans="1:7" x14ac:dyDescent="0.3">
      <c r="A37" s="9">
        <v>43864</v>
      </c>
      <c r="B37">
        <v>20</v>
      </c>
      <c r="C37">
        <v>0</v>
      </c>
      <c r="D37">
        <v>0</v>
      </c>
      <c r="E37">
        <v>0</v>
      </c>
      <c r="F37">
        <v>0</v>
      </c>
      <c r="G37" s="10">
        <v>0</v>
      </c>
    </row>
    <row r="38" spans="1:7" x14ac:dyDescent="0.3">
      <c r="A38" s="9">
        <v>43865</v>
      </c>
      <c r="B38">
        <v>21</v>
      </c>
      <c r="C38">
        <v>0</v>
      </c>
      <c r="D38">
        <v>0</v>
      </c>
      <c r="E38">
        <v>0</v>
      </c>
      <c r="F38">
        <v>0</v>
      </c>
      <c r="G38" s="10">
        <v>0</v>
      </c>
    </row>
    <row r="39" spans="1:7" x14ac:dyDescent="0.3">
      <c r="A39" s="9">
        <v>43866</v>
      </c>
      <c r="B39">
        <v>20</v>
      </c>
      <c r="C39">
        <v>0</v>
      </c>
      <c r="D39">
        <v>0</v>
      </c>
      <c r="E39">
        <v>0</v>
      </c>
      <c r="F39">
        <v>20</v>
      </c>
      <c r="G39" s="10">
        <v>0</v>
      </c>
    </row>
    <row r="40" spans="1:7" x14ac:dyDescent="0.3">
      <c r="A40" s="9">
        <v>43867</v>
      </c>
      <c r="B40">
        <v>21</v>
      </c>
      <c r="C40">
        <v>0</v>
      </c>
      <c r="D40">
        <v>0</v>
      </c>
      <c r="E40">
        <v>0</v>
      </c>
      <c r="F40">
        <v>0</v>
      </c>
      <c r="G40" s="10">
        <v>0</v>
      </c>
    </row>
    <row r="41" spans="1:7" x14ac:dyDescent="0.3">
      <c r="A41" s="9">
        <v>43868</v>
      </c>
      <c r="B41">
        <v>0</v>
      </c>
      <c r="C41">
        <v>0</v>
      </c>
      <c r="D41">
        <v>0</v>
      </c>
      <c r="E41">
        <v>0</v>
      </c>
      <c r="F41">
        <v>0</v>
      </c>
      <c r="G41" s="10">
        <v>0</v>
      </c>
    </row>
    <row r="42" spans="1:7" x14ac:dyDescent="0.3">
      <c r="A42" s="9">
        <v>43869</v>
      </c>
      <c r="B42">
        <v>20</v>
      </c>
      <c r="C42">
        <v>0</v>
      </c>
      <c r="D42">
        <v>0</v>
      </c>
      <c r="E42">
        <v>0</v>
      </c>
      <c r="F42">
        <v>0</v>
      </c>
      <c r="G42" s="10">
        <v>0</v>
      </c>
    </row>
    <row r="43" spans="1:7" x14ac:dyDescent="0.3">
      <c r="A43" s="9">
        <v>43870</v>
      </c>
      <c r="B43">
        <v>0</v>
      </c>
      <c r="C43">
        <v>0</v>
      </c>
      <c r="D43">
        <v>0</v>
      </c>
      <c r="E43">
        <v>0</v>
      </c>
      <c r="F43">
        <v>0</v>
      </c>
      <c r="G43" s="10">
        <v>0</v>
      </c>
    </row>
    <row r="44" spans="1:7" x14ac:dyDescent="0.3">
      <c r="A44" s="9">
        <v>43871</v>
      </c>
      <c r="B44">
        <v>20</v>
      </c>
      <c r="C44">
        <v>0</v>
      </c>
      <c r="D44">
        <v>0</v>
      </c>
      <c r="E44">
        <v>0</v>
      </c>
      <c r="F44">
        <v>20</v>
      </c>
      <c r="G44" s="10">
        <v>0</v>
      </c>
    </row>
    <row r="45" spans="1:7" x14ac:dyDescent="0.3">
      <c r="A45" s="9">
        <v>43872</v>
      </c>
      <c r="B45">
        <v>17</v>
      </c>
      <c r="C45">
        <v>0</v>
      </c>
      <c r="D45">
        <v>0</v>
      </c>
      <c r="E45">
        <v>0</v>
      </c>
      <c r="F45">
        <v>16</v>
      </c>
      <c r="G45" s="10">
        <v>0</v>
      </c>
    </row>
    <row r="46" spans="1:7" x14ac:dyDescent="0.3">
      <c r="A46" s="9">
        <v>43873</v>
      </c>
      <c r="B46">
        <v>20</v>
      </c>
      <c r="C46">
        <v>0</v>
      </c>
      <c r="D46">
        <v>0</v>
      </c>
      <c r="E46">
        <v>0</v>
      </c>
      <c r="F46">
        <v>20</v>
      </c>
      <c r="G46" s="10">
        <v>0</v>
      </c>
    </row>
    <row r="47" spans="1:7" x14ac:dyDescent="0.3">
      <c r="A47" s="9">
        <v>43874</v>
      </c>
      <c r="B47">
        <v>18</v>
      </c>
      <c r="C47">
        <v>0</v>
      </c>
      <c r="D47">
        <v>0</v>
      </c>
      <c r="E47">
        <v>0</v>
      </c>
      <c r="F47">
        <v>19</v>
      </c>
      <c r="G47" s="10">
        <v>0</v>
      </c>
    </row>
    <row r="48" spans="1:7" x14ac:dyDescent="0.3">
      <c r="A48" s="9">
        <v>43875</v>
      </c>
      <c r="B48">
        <v>20</v>
      </c>
      <c r="C48">
        <v>0</v>
      </c>
      <c r="D48">
        <v>0</v>
      </c>
      <c r="E48">
        <v>0</v>
      </c>
      <c r="F48">
        <v>0</v>
      </c>
      <c r="G48" s="10">
        <v>0</v>
      </c>
    </row>
    <row r="49" spans="1:7" x14ac:dyDescent="0.3">
      <c r="A49" s="9">
        <v>43876</v>
      </c>
      <c r="B49">
        <v>0</v>
      </c>
      <c r="C49">
        <v>0</v>
      </c>
      <c r="D49">
        <v>0</v>
      </c>
      <c r="E49">
        <v>0</v>
      </c>
      <c r="F49">
        <v>0</v>
      </c>
      <c r="G49" s="10">
        <v>0</v>
      </c>
    </row>
    <row r="50" spans="1:7" x14ac:dyDescent="0.3">
      <c r="A50" s="9">
        <v>43877</v>
      </c>
      <c r="B50">
        <v>24</v>
      </c>
      <c r="C50">
        <v>0</v>
      </c>
      <c r="D50">
        <v>0</v>
      </c>
      <c r="E50">
        <v>0</v>
      </c>
      <c r="F50">
        <v>49</v>
      </c>
      <c r="G50" s="10">
        <v>0</v>
      </c>
    </row>
    <row r="51" spans="1:7" x14ac:dyDescent="0.3">
      <c r="A51" s="9">
        <v>43878</v>
      </c>
      <c r="B51">
        <v>19</v>
      </c>
      <c r="C51">
        <v>0</v>
      </c>
      <c r="D51">
        <v>0</v>
      </c>
      <c r="E51">
        <v>0</v>
      </c>
      <c r="F51">
        <v>0</v>
      </c>
      <c r="G51" s="10">
        <v>0</v>
      </c>
    </row>
    <row r="52" spans="1:7" x14ac:dyDescent="0.3">
      <c r="A52" s="9">
        <v>43879</v>
      </c>
      <c r="B52">
        <v>18</v>
      </c>
      <c r="C52">
        <v>18</v>
      </c>
      <c r="D52">
        <v>0</v>
      </c>
      <c r="E52">
        <v>0</v>
      </c>
      <c r="F52">
        <v>18</v>
      </c>
      <c r="G52" s="10">
        <v>0</v>
      </c>
    </row>
    <row r="53" spans="1:7" x14ac:dyDescent="0.3">
      <c r="A53" s="9">
        <v>43880</v>
      </c>
      <c r="B53">
        <v>18</v>
      </c>
      <c r="C53">
        <v>0</v>
      </c>
      <c r="D53">
        <v>0</v>
      </c>
      <c r="E53">
        <v>0</v>
      </c>
      <c r="F53">
        <v>0</v>
      </c>
      <c r="G53" s="10">
        <v>0</v>
      </c>
    </row>
    <row r="54" spans="1:7" x14ac:dyDescent="0.3">
      <c r="A54" s="9">
        <v>43881</v>
      </c>
      <c r="B54">
        <v>17</v>
      </c>
      <c r="C54">
        <v>0</v>
      </c>
      <c r="D54">
        <v>0</v>
      </c>
      <c r="E54">
        <v>0</v>
      </c>
      <c r="F54">
        <v>0</v>
      </c>
      <c r="G54" s="10">
        <v>0</v>
      </c>
    </row>
    <row r="55" spans="1:7" x14ac:dyDescent="0.3">
      <c r="A55" s="9">
        <v>43882</v>
      </c>
      <c r="B55">
        <v>18</v>
      </c>
      <c r="C55">
        <v>0</v>
      </c>
      <c r="D55">
        <v>0</v>
      </c>
      <c r="E55">
        <v>0</v>
      </c>
      <c r="F55">
        <v>0</v>
      </c>
      <c r="G55" s="10">
        <v>0</v>
      </c>
    </row>
    <row r="56" spans="1:7" x14ac:dyDescent="0.3">
      <c r="A56" s="9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10">
        <v>0</v>
      </c>
    </row>
    <row r="57" spans="1:7" x14ac:dyDescent="0.3">
      <c r="A57" s="9">
        <v>43884</v>
      </c>
      <c r="B57">
        <v>20</v>
      </c>
      <c r="C57">
        <v>0</v>
      </c>
      <c r="D57">
        <v>0</v>
      </c>
      <c r="E57">
        <v>0</v>
      </c>
      <c r="F57">
        <v>0</v>
      </c>
      <c r="G57" s="10">
        <v>0</v>
      </c>
    </row>
    <row r="58" spans="1:7" x14ac:dyDescent="0.3">
      <c r="A58" s="9">
        <v>43885</v>
      </c>
      <c r="B58">
        <v>17</v>
      </c>
      <c r="C58">
        <v>0</v>
      </c>
      <c r="D58">
        <v>0</v>
      </c>
      <c r="E58">
        <v>0</v>
      </c>
      <c r="F58">
        <v>0</v>
      </c>
      <c r="G58" s="10">
        <v>0</v>
      </c>
    </row>
    <row r="59" spans="1:7" x14ac:dyDescent="0.3">
      <c r="A59" s="9">
        <v>43886</v>
      </c>
      <c r="B59">
        <v>17</v>
      </c>
      <c r="C59">
        <v>0</v>
      </c>
      <c r="D59">
        <v>0</v>
      </c>
      <c r="E59">
        <v>0</v>
      </c>
      <c r="F59">
        <v>0</v>
      </c>
      <c r="G59" s="10">
        <v>0</v>
      </c>
    </row>
    <row r="60" spans="1:7" x14ac:dyDescent="0.3">
      <c r="A60" s="9">
        <v>43887</v>
      </c>
      <c r="B60">
        <v>18</v>
      </c>
      <c r="C60">
        <v>0</v>
      </c>
      <c r="D60">
        <v>0</v>
      </c>
      <c r="E60">
        <v>0</v>
      </c>
      <c r="F60">
        <v>0</v>
      </c>
      <c r="G60" s="10">
        <v>0</v>
      </c>
    </row>
    <row r="61" spans="1:7" x14ac:dyDescent="0.3">
      <c r="A61" s="9">
        <v>43888</v>
      </c>
      <c r="B61">
        <v>23</v>
      </c>
      <c r="C61">
        <v>0</v>
      </c>
      <c r="D61">
        <v>0</v>
      </c>
      <c r="E61">
        <v>0</v>
      </c>
      <c r="F61">
        <v>0</v>
      </c>
      <c r="G61" s="10">
        <v>0</v>
      </c>
    </row>
    <row r="62" spans="1:7" x14ac:dyDescent="0.3">
      <c r="A62" s="9">
        <v>43889</v>
      </c>
      <c r="B62">
        <v>37</v>
      </c>
      <c r="C62">
        <v>0</v>
      </c>
      <c r="D62">
        <v>0</v>
      </c>
      <c r="E62">
        <v>0</v>
      </c>
      <c r="F62">
        <v>0</v>
      </c>
      <c r="G62" s="10">
        <v>0</v>
      </c>
    </row>
    <row r="63" spans="1:7" x14ac:dyDescent="0.3">
      <c r="A63" s="9">
        <v>43890</v>
      </c>
      <c r="B63">
        <v>0</v>
      </c>
      <c r="C63">
        <v>0</v>
      </c>
      <c r="D63">
        <v>0</v>
      </c>
      <c r="E63">
        <v>0</v>
      </c>
      <c r="F63">
        <v>0</v>
      </c>
      <c r="G63" s="10">
        <v>0</v>
      </c>
    </row>
    <row r="64" spans="1:7" x14ac:dyDescent="0.3">
      <c r="A64" s="9">
        <v>43891</v>
      </c>
      <c r="B64">
        <v>0</v>
      </c>
      <c r="C64">
        <v>0</v>
      </c>
      <c r="D64">
        <v>0</v>
      </c>
      <c r="E64">
        <v>0</v>
      </c>
      <c r="F64">
        <v>0</v>
      </c>
      <c r="G64" s="10">
        <v>0</v>
      </c>
    </row>
    <row r="65" spans="1:7" x14ac:dyDescent="0.3">
      <c r="A65" s="9">
        <v>43892</v>
      </c>
      <c r="B65">
        <v>39</v>
      </c>
      <c r="C65">
        <v>0</v>
      </c>
      <c r="D65">
        <v>0</v>
      </c>
      <c r="E65">
        <v>0</v>
      </c>
      <c r="F65">
        <v>0</v>
      </c>
      <c r="G65" s="10">
        <v>0</v>
      </c>
    </row>
    <row r="66" spans="1:7" x14ac:dyDescent="0.3">
      <c r="A66" s="9">
        <v>43893</v>
      </c>
      <c r="B66">
        <v>37</v>
      </c>
      <c r="C66">
        <v>0</v>
      </c>
      <c r="D66">
        <v>0</v>
      </c>
      <c r="E66">
        <v>0</v>
      </c>
      <c r="F66">
        <v>0</v>
      </c>
      <c r="G66" s="10">
        <v>0</v>
      </c>
    </row>
    <row r="67" spans="1:7" x14ac:dyDescent="0.3">
      <c r="A67" s="9">
        <v>43894</v>
      </c>
      <c r="B67">
        <v>59</v>
      </c>
      <c r="C67">
        <v>0</v>
      </c>
      <c r="D67">
        <v>0</v>
      </c>
      <c r="E67">
        <v>0</v>
      </c>
      <c r="F67">
        <v>0</v>
      </c>
      <c r="G67" s="10">
        <v>0</v>
      </c>
    </row>
    <row r="68" spans="1:7" x14ac:dyDescent="0.3">
      <c r="A68" s="9">
        <v>43895</v>
      </c>
      <c r="B68">
        <v>36</v>
      </c>
      <c r="C68">
        <v>27</v>
      </c>
      <c r="D68">
        <v>0</v>
      </c>
      <c r="E68">
        <v>0</v>
      </c>
      <c r="F68">
        <v>0</v>
      </c>
      <c r="G68" s="10">
        <v>0</v>
      </c>
    </row>
    <row r="69" spans="1:7" x14ac:dyDescent="0.3">
      <c r="A69" s="9">
        <v>43896</v>
      </c>
      <c r="B69">
        <v>46</v>
      </c>
      <c r="C69">
        <v>0</v>
      </c>
      <c r="D69">
        <v>0</v>
      </c>
      <c r="E69">
        <v>0</v>
      </c>
      <c r="F69">
        <v>0</v>
      </c>
      <c r="G69" s="10">
        <v>0</v>
      </c>
    </row>
    <row r="70" spans="1:7" x14ac:dyDescent="0.3">
      <c r="A70" s="9">
        <v>43897</v>
      </c>
      <c r="B70">
        <v>51</v>
      </c>
      <c r="C70">
        <v>32</v>
      </c>
      <c r="D70">
        <v>0</v>
      </c>
      <c r="E70">
        <v>0</v>
      </c>
      <c r="F70">
        <v>0</v>
      </c>
      <c r="G70" s="10">
        <v>0</v>
      </c>
    </row>
    <row r="71" spans="1:7" x14ac:dyDescent="0.3">
      <c r="A71" s="9">
        <v>43898</v>
      </c>
      <c r="B71">
        <v>39</v>
      </c>
      <c r="C71">
        <v>20</v>
      </c>
      <c r="D71">
        <v>0</v>
      </c>
      <c r="E71">
        <v>0</v>
      </c>
      <c r="F71">
        <v>0</v>
      </c>
      <c r="G71" s="10">
        <v>0</v>
      </c>
    </row>
    <row r="72" spans="1:7" x14ac:dyDescent="0.3">
      <c r="A72" s="9">
        <v>43899</v>
      </c>
      <c r="B72">
        <v>79</v>
      </c>
      <c r="C72">
        <v>49</v>
      </c>
      <c r="D72">
        <v>0</v>
      </c>
      <c r="E72">
        <v>0</v>
      </c>
      <c r="F72">
        <v>18</v>
      </c>
      <c r="G72" s="10">
        <v>0</v>
      </c>
    </row>
    <row r="73" spans="1:7" x14ac:dyDescent="0.3">
      <c r="A73" s="9">
        <v>43900</v>
      </c>
      <c r="B73">
        <v>26</v>
      </c>
      <c r="C73">
        <v>29</v>
      </c>
      <c r="D73">
        <v>0</v>
      </c>
      <c r="E73">
        <v>20</v>
      </c>
      <c r="F73">
        <v>20</v>
      </c>
      <c r="G73" s="10">
        <v>0</v>
      </c>
    </row>
    <row r="74" spans="1:7" x14ac:dyDescent="0.3">
      <c r="A74" s="9">
        <v>43901</v>
      </c>
      <c r="B74">
        <v>0</v>
      </c>
      <c r="C74">
        <v>17</v>
      </c>
      <c r="D74">
        <v>0</v>
      </c>
      <c r="E74">
        <v>0</v>
      </c>
      <c r="F74">
        <v>0</v>
      </c>
      <c r="G74" s="10">
        <v>0</v>
      </c>
    </row>
    <row r="75" spans="1:7" x14ac:dyDescent="0.3">
      <c r="A75" s="9">
        <v>43902</v>
      </c>
      <c r="B75">
        <v>26</v>
      </c>
      <c r="C75">
        <v>17</v>
      </c>
      <c r="D75">
        <v>0</v>
      </c>
      <c r="E75">
        <v>0</v>
      </c>
      <c r="F75">
        <v>18</v>
      </c>
      <c r="G75" s="10">
        <v>0</v>
      </c>
    </row>
    <row r="76" spans="1:7" x14ac:dyDescent="0.3">
      <c r="A76" s="9">
        <v>43903</v>
      </c>
      <c r="B76">
        <v>26</v>
      </c>
      <c r="C76">
        <v>26</v>
      </c>
      <c r="D76">
        <v>0</v>
      </c>
      <c r="E76">
        <v>0</v>
      </c>
      <c r="F76">
        <v>0</v>
      </c>
      <c r="G76" s="10">
        <v>0</v>
      </c>
    </row>
    <row r="77" spans="1:7" x14ac:dyDescent="0.3">
      <c r="A77" s="9">
        <v>43904</v>
      </c>
      <c r="B77">
        <v>29</v>
      </c>
      <c r="C77">
        <v>38</v>
      </c>
      <c r="D77">
        <v>0</v>
      </c>
      <c r="E77">
        <v>19</v>
      </c>
      <c r="F77">
        <v>19</v>
      </c>
      <c r="G77">
        <v>0</v>
      </c>
    </row>
    <row r="78" spans="1:7" x14ac:dyDescent="0.3">
      <c r="A78" s="9">
        <v>43905</v>
      </c>
      <c r="B78">
        <v>38</v>
      </c>
      <c r="C78">
        <v>38</v>
      </c>
      <c r="D78">
        <v>0</v>
      </c>
      <c r="E78">
        <v>0</v>
      </c>
      <c r="F78">
        <v>0</v>
      </c>
      <c r="G78">
        <v>0</v>
      </c>
    </row>
    <row r="79" spans="1:7" x14ac:dyDescent="0.3">
      <c r="A79" s="9">
        <v>43906</v>
      </c>
      <c r="B79">
        <v>58</v>
      </c>
      <c r="C79">
        <v>34</v>
      </c>
      <c r="D79">
        <v>0</v>
      </c>
      <c r="E79">
        <v>0</v>
      </c>
      <c r="F79">
        <v>17</v>
      </c>
      <c r="G79">
        <v>0</v>
      </c>
    </row>
    <row r="80" spans="1:7" x14ac:dyDescent="0.3">
      <c r="A80" s="9">
        <v>43907</v>
      </c>
      <c r="B80">
        <v>43</v>
      </c>
      <c r="C80">
        <v>49</v>
      </c>
      <c r="D80">
        <v>17</v>
      </c>
      <c r="E80">
        <v>0</v>
      </c>
      <c r="F80">
        <v>0</v>
      </c>
      <c r="G80">
        <v>0</v>
      </c>
    </row>
    <row r="81" spans="1:7" x14ac:dyDescent="0.3">
      <c r="A81" s="9">
        <v>43908</v>
      </c>
      <c r="B81">
        <v>47</v>
      </c>
      <c r="C81">
        <v>65</v>
      </c>
      <c r="D81">
        <v>0</v>
      </c>
      <c r="E81">
        <v>17</v>
      </c>
      <c r="F81">
        <v>17</v>
      </c>
      <c r="G81">
        <v>0</v>
      </c>
    </row>
    <row r="82" spans="1:7" x14ac:dyDescent="0.3">
      <c r="A82" s="9">
        <v>43909</v>
      </c>
      <c r="B82">
        <v>44</v>
      </c>
      <c r="C82">
        <v>35</v>
      </c>
      <c r="D82">
        <v>0</v>
      </c>
      <c r="E82">
        <v>0</v>
      </c>
      <c r="F82">
        <v>0</v>
      </c>
      <c r="G82">
        <v>0</v>
      </c>
    </row>
    <row r="83" spans="1:7" x14ac:dyDescent="0.3">
      <c r="A83" s="9">
        <v>43910</v>
      </c>
      <c r="B83">
        <v>27</v>
      </c>
      <c r="C83">
        <v>48</v>
      </c>
      <c r="D83">
        <v>35</v>
      </c>
      <c r="E83">
        <v>0</v>
      </c>
      <c r="F83">
        <v>18</v>
      </c>
      <c r="G83">
        <v>0</v>
      </c>
    </row>
    <row r="84" spans="1:7" x14ac:dyDescent="0.3">
      <c r="A84" s="9">
        <v>43911</v>
      </c>
      <c r="B84">
        <v>56</v>
      </c>
      <c r="C84">
        <v>42</v>
      </c>
      <c r="D84">
        <v>20</v>
      </c>
      <c r="E84">
        <v>0</v>
      </c>
      <c r="F84">
        <v>0</v>
      </c>
      <c r="G84">
        <v>0</v>
      </c>
    </row>
    <row r="85" spans="1:7" x14ac:dyDescent="0.3">
      <c r="A85" s="9">
        <v>43912</v>
      </c>
      <c r="B85">
        <v>35</v>
      </c>
      <c r="C85">
        <v>100</v>
      </c>
      <c r="D85">
        <v>0</v>
      </c>
      <c r="E85">
        <v>20</v>
      </c>
      <c r="F85">
        <v>0</v>
      </c>
      <c r="G85">
        <v>0</v>
      </c>
    </row>
    <row r="86" spans="1:7" x14ac:dyDescent="0.3">
      <c r="A86" s="9">
        <v>43913</v>
      </c>
      <c r="B86">
        <v>31</v>
      </c>
      <c r="C86">
        <v>25</v>
      </c>
      <c r="D86">
        <v>0</v>
      </c>
      <c r="E86">
        <v>0</v>
      </c>
      <c r="F86">
        <v>17</v>
      </c>
      <c r="G86">
        <v>0</v>
      </c>
    </row>
    <row r="87" spans="1:7" x14ac:dyDescent="0.3">
      <c r="A87" s="9">
        <v>43914</v>
      </c>
      <c r="B87">
        <v>35</v>
      </c>
      <c r="C87">
        <v>19</v>
      </c>
      <c r="D87">
        <v>0</v>
      </c>
      <c r="E87">
        <v>0</v>
      </c>
      <c r="F87">
        <v>19</v>
      </c>
      <c r="G87">
        <v>0</v>
      </c>
    </row>
    <row r="88" spans="1:7" x14ac:dyDescent="0.3">
      <c r="A88" s="9">
        <v>43915</v>
      </c>
      <c r="B88">
        <v>30</v>
      </c>
      <c r="C88">
        <v>0</v>
      </c>
      <c r="D88">
        <v>0</v>
      </c>
      <c r="E88">
        <v>0</v>
      </c>
      <c r="F88">
        <v>21</v>
      </c>
      <c r="G88">
        <v>0</v>
      </c>
    </row>
    <row r="89" spans="1:7" x14ac:dyDescent="0.3">
      <c r="A89" s="9">
        <v>43916</v>
      </c>
      <c r="B89">
        <v>62</v>
      </c>
      <c r="C89">
        <v>21</v>
      </c>
      <c r="D89">
        <v>21</v>
      </c>
      <c r="E89">
        <v>0</v>
      </c>
      <c r="F89">
        <v>20</v>
      </c>
      <c r="G89">
        <v>0</v>
      </c>
    </row>
    <row r="90" spans="1:7" x14ac:dyDescent="0.3">
      <c r="A90" s="9">
        <v>43917</v>
      </c>
      <c r="B90">
        <v>60</v>
      </c>
      <c r="C90">
        <v>20</v>
      </c>
      <c r="D90">
        <v>0</v>
      </c>
      <c r="E90">
        <v>0</v>
      </c>
      <c r="F90">
        <v>40</v>
      </c>
      <c r="G90">
        <v>0</v>
      </c>
    </row>
    <row r="91" spans="1:7" x14ac:dyDescent="0.3">
      <c r="A91" s="9">
        <v>43918</v>
      </c>
      <c r="B91">
        <v>30</v>
      </c>
      <c r="C91">
        <v>0</v>
      </c>
      <c r="D91">
        <v>0</v>
      </c>
      <c r="E91">
        <v>0</v>
      </c>
      <c r="F91">
        <v>20</v>
      </c>
      <c r="G91">
        <v>0</v>
      </c>
    </row>
    <row r="92" spans="1:7" x14ac:dyDescent="0.3">
      <c r="A92" s="9">
        <v>43919</v>
      </c>
      <c r="B92">
        <v>40</v>
      </c>
      <c r="C92">
        <v>20</v>
      </c>
      <c r="D92">
        <v>0</v>
      </c>
      <c r="E92">
        <v>0</v>
      </c>
      <c r="F92">
        <v>20</v>
      </c>
      <c r="G92">
        <v>0</v>
      </c>
    </row>
    <row r="93" spans="1:7" x14ac:dyDescent="0.3">
      <c r="A93" s="9">
        <v>43920</v>
      </c>
      <c r="B93">
        <v>20</v>
      </c>
      <c r="C93">
        <v>20</v>
      </c>
      <c r="D93">
        <v>19</v>
      </c>
      <c r="E93">
        <v>20</v>
      </c>
      <c r="F93">
        <v>20</v>
      </c>
      <c r="G93">
        <v>0</v>
      </c>
    </row>
    <row r="94" spans="1:7" x14ac:dyDescent="0.3">
      <c r="A94" s="9">
        <v>43921</v>
      </c>
      <c r="B94">
        <v>30</v>
      </c>
      <c r="C94">
        <v>0</v>
      </c>
      <c r="D94">
        <v>0</v>
      </c>
      <c r="E94">
        <v>0</v>
      </c>
      <c r="F94">
        <v>20</v>
      </c>
      <c r="G94">
        <v>0</v>
      </c>
    </row>
    <row r="95" spans="1:7" x14ac:dyDescent="0.3">
      <c r="A95" s="9">
        <v>43922</v>
      </c>
      <c r="B95">
        <v>18</v>
      </c>
      <c r="C95">
        <v>19</v>
      </c>
      <c r="D95">
        <v>18</v>
      </c>
      <c r="E95">
        <v>0</v>
      </c>
      <c r="F95">
        <v>19</v>
      </c>
      <c r="G95">
        <v>0</v>
      </c>
    </row>
    <row r="96" spans="1:7" x14ac:dyDescent="0.3">
      <c r="A96" s="9">
        <v>43923</v>
      </c>
      <c r="B96">
        <v>19</v>
      </c>
      <c r="C96">
        <v>20</v>
      </c>
      <c r="D96">
        <v>0</v>
      </c>
      <c r="E96">
        <v>0</v>
      </c>
      <c r="F96">
        <v>19</v>
      </c>
      <c r="G96">
        <v>0</v>
      </c>
    </row>
    <row r="97" spans="1:7" x14ac:dyDescent="0.3">
      <c r="A97" s="9">
        <v>43924</v>
      </c>
      <c r="B97">
        <v>20</v>
      </c>
      <c r="C97">
        <v>21</v>
      </c>
      <c r="D97">
        <v>0</v>
      </c>
      <c r="E97">
        <v>0</v>
      </c>
      <c r="F97">
        <v>0</v>
      </c>
      <c r="G97">
        <v>0</v>
      </c>
    </row>
    <row r="98" spans="1:7" x14ac:dyDescent="0.3">
      <c r="A98" s="9">
        <v>43925</v>
      </c>
      <c r="B98">
        <v>41</v>
      </c>
      <c r="C98">
        <v>21</v>
      </c>
      <c r="D98">
        <v>0</v>
      </c>
      <c r="E98">
        <v>0</v>
      </c>
      <c r="F98">
        <v>0</v>
      </c>
      <c r="G98">
        <v>0</v>
      </c>
    </row>
    <row r="99" spans="1:7" x14ac:dyDescent="0.3">
      <c r="A99" s="9">
        <v>43926</v>
      </c>
      <c r="B99">
        <v>32</v>
      </c>
      <c r="C99">
        <v>0</v>
      </c>
      <c r="D99">
        <v>0</v>
      </c>
      <c r="E99">
        <v>0</v>
      </c>
      <c r="F99">
        <v>0</v>
      </c>
      <c r="G99">
        <v>0</v>
      </c>
    </row>
    <row r="100" spans="1:7" x14ac:dyDescent="0.3">
      <c r="A100" s="9">
        <v>43927</v>
      </c>
      <c r="B100">
        <v>29</v>
      </c>
      <c r="C100">
        <v>40</v>
      </c>
      <c r="D100">
        <v>0</v>
      </c>
      <c r="E100">
        <v>0</v>
      </c>
      <c r="F100">
        <v>19</v>
      </c>
      <c r="G100">
        <v>0</v>
      </c>
    </row>
    <row r="101" spans="1:7" x14ac:dyDescent="0.3">
      <c r="A101" s="9">
        <v>43928</v>
      </c>
      <c r="B101">
        <v>71</v>
      </c>
      <c r="C101">
        <v>20</v>
      </c>
      <c r="D101">
        <v>0</v>
      </c>
      <c r="E101">
        <v>0</v>
      </c>
      <c r="F101">
        <v>0</v>
      </c>
      <c r="G101">
        <v>0</v>
      </c>
    </row>
    <row r="102" spans="1:7" x14ac:dyDescent="0.3">
      <c r="A102" s="9">
        <v>43929</v>
      </c>
      <c r="B102">
        <v>40</v>
      </c>
      <c r="C102">
        <v>0</v>
      </c>
      <c r="D102">
        <v>0</v>
      </c>
      <c r="E102">
        <v>0</v>
      </c>
      <c r="F102">
        <v>20</v>
      </c>
      <c r="G102">
        <v>0</v>
      </c>
    </row>
    <row r="103" spans="1:7" x14ac:dyDescent="0.3">
      <c r="A103" s="9">
        <v>43930</v>
      </c>
      <c r="B103">
        <v>40</v>
      </c>
      <c r="C103">
        <v>0</v>
      </c>
      <c r="D103">
        <v>0</v>
      </c>
      <c r="E103">
        <v>0</v>
      </c>
      <c r="F103">
        <v>20</v>
      </c>
      <c r="G103">
        <v>0</v>
      </c>
    </row>
    <row r="104" spans="1:7" x14ac:dyDescent="0.3">
      <c r="A104" s="9">
        <v>43931</v>
      </c>
      <c r="B104">
        <v>19</v>
      </c>
      <c r="C104">
        <v>0</v>
      </c>
      <c r="D104">
        <v>0</v>
      </c>
      <c r="E104">
        <v>0</v>
      </c>
      <c r="F104">
        <v>0</v>
      </c>
      <c r="G104">
        <v>0</v>
      </c>
    </row>
    <row r="105" spans="1:7" x14ac:dyDescent="0.3">
      <c r="A105" s="9">
        <v>43932</v>
      </c>
      <c r="B105">
        <v>20</v>
      </c>
      <c r="C105">
        <v>0</v>
      </c>
      <c r="D105">
        <v>0</v>
      </c>
      <c r="E105">
        <v>0</v>
      </c>
      <c r="F105">
        <v>22</v>
      </c>
      <c r="G105">
        <v>0</v>
      </c>
    </row>
    <row r="106" spans="1:7" x14ac:dyDescent="0.3">
      <c r="A106" s="9">
        <v>43933</v>
      </c>
      <c r="B106">
        <v>21</v>
      </c>
      <c r="C106">
        <v>32</v>
      </c>
      <c r="D106">
        <v>0</v>
      </c>
      <c r="E106">
        <v>0</v>
      </c>
      <c r="F106">
        <v>0</v>
      </c>
      <c r="G106">
        <v>0</v>
      </c>
    </row>
    <row r="107" spans="1:7" x14ac:dyDescent="0.3">
      <c r="A107" s="9">
        <v>43934</v>
      </c>
      <c r="B107">
        <v>29</v>
      </c>
      <c r="C107">
        <v>20</v>
      </c>
      <c r="D107">
        <v>0</v>
      </c>
      <c r="E107">
        <v>0</v>
      </c>
      <c r="F107">
        <v>39</v>
      </c>
      <c r="G107">
        <v>0</v>
      </c>
    </row>
    <row r="108" spans="1:7" x14ac:dyDescent="0.3">
      <c r="A108" s="9">
        <v>43935</v>
      </c>
      <c r="B108">
        <v>39</v>
      </c>
      <c r="C108">
        <v>0</v>
      </c>
      <c r="D108">
        <v>0</v>
      </c>
      <c r="E108">
        <v>0</v>
      </c>
      <c r="F108">
        <v>0</v>
      </c>
      <c r="G108">
        <v>0</v>
      </c>
    </row>
    <row r="109" spans="1:7" x14ac:dyDescent="0.3">
      <c r="A109" s="9">
        <v>43936</v>
      </c>
      <c r="B109">
        <v>19</v>
      </c>
      <c r="C109">
        <v>0</v>
      </c>
      <c r="D109">
        <v>18</v>
      </c>
      <c r="E109">
        <v>0</v>
      </c>
      <c r="F109">
        <v>19</v>
      </c>
      <c r="G109">
        <v>0</v>
      </c>
    </row>
    <row r="110" spans="1:7" x14ac:dyDescent="0.3">
      <c r="A110" s="9">
        <v>43937</v>
      </c>
      <c r="B110">
        <v>20</v>
      </c>
      <c r="C110">
        <v>20</v>
      </c>
      <c r="D110">
        <v>0</v>
      </c>
      <c r="E110">
        <v>0</v>
      </c>
      <c r="F110">
        <v>0</v>
      </c>
      <c r="G110">
        <v>0</v>
      </c>
    </row>
    <row r="111" spans="1:7" x14ac:dyDescent="0.3">
      <c r="A111" s="9">
        <v>43938</v>
      </c>
      <c r="B111">
        <v>30</v>
      </c>
      <c r="C111">
        <v>20</v>
      </c>
      <c r="D111">
        <v>20</v>
      </c>
      <c r="E111">
        <v>21</v>
      </c>
      <c r="F111">
        <v>21</v>
      </c>
      <c r="G111">
        <v>65</v>
      </c>
    </row>
    <row r="112" spans="1:7" x14ac:dyDescent="0.3">
      <c r="A112" s="9">
        <v>43939</v>
      </c>
      <c r="B112">
        <v>42</v>
      </c>
      <c r="C112">
        <v>0</v>
      </c>
      <c r="D112">
        <v>0</v>
      </c>
      <c r="E112">
        <v>0</v>
      </c>
      <c r="F112">
        <v>0</v>
      </c>
      <c r="G112">
        <v>121</v>
      </c>
    </row>
    <row r="113" spans="1:7" x14ac:dyDescent="0.3">
      <c r="A113" s="9">
        <v>43940</v>
      </c>
      <c r="B113">
        <v>41</v>
      </c>
      <c r="C113">
        <v>0</v>
      </c>
      <c r="D113">
        <v>0</v>
      </c>
      <c r="E113">
        <v>0</v>
      </c>
      <c r="F113">
        <v>0</v>
      </c>
      <c r="G113">
        <v>28</v>
      </c>
    </row>
    <row r="114" spans="1:7" x14ac:dyDescent="0.3">
      <c r="A114" s="9">
        <v>43941</v>
      </c>
      <c r="B114">
        <v>21</v>
      </c>
      <c r="C114">
        <v>0</v>
      </c>
      <c r="D114">
        <v>0</v>
      </c>
      <c r="E114">
        <v>0</v>
      </c>
      <c r="F114">
        <v>0</v>
      </c>
      <c r="G114">
        <v>72</v>
      </c>
    </row>
    <row r="115" spans="1:7" x14ac:dyDescent="0.3">
      <c r="A115" s="9">
        <v>43942</v>
      </c>
      <c r="B115">
        <v>47</v>
      </c>
      <c r="C115">
        <v>0</v>
      </c>
      <c r="D115">
        <v>0</v>
      </c>
      <c r="E115">
        <v>0</v>
      </c>
      <c r="F115">
        <v>0</v>
      </c>
      <c r="G115">
        <v>95</v>
      </c>
    </row>
    <row r="116" spans="1:7" x14ac:dyDescent="0.3">
      <c r="A116" s="9">
        <v>43943</v>
      </c>
      <c r="B116">
        <v>46</v>
      </c>
      <c r="C116">
        <v>0</v>
      </c>
      <c r="D116">
        <v>40</v>
      </c>
      <c r="E116">
        <v>0</v>
      </c>
      <c r="F116">
        <v>0</v>
      </c>
      <c r="G116">
        <v>113</v>
      </c>
    </row>
    <row r="117" spans="1:7" x14ac:dyDescent="0.3">
      <c r="A117" s="9">
        <v>43944</v>
      </c>
      <c r="B117">
        <v>29</v>
      </c>
      <c r="C117">
        <v>20</v>
      </c>
      <c r="D117">
        <v>0</v>
      </c>
      <c r="E117">
        <v>0</v>
      </c>
      <c r="F117">
        <v>20</v>
      </c>
      <c r="G117">
        <v>63</v>
      </c>
    </row>
    <row r="118" spans="1:7" x14ac:dyDescent="0.3">
      <c r="A118" s="9">
        <v>43945</v>
      </c>
      <c r="B118">
        <v>31</v>
      </c>
      <c r="C118">
        <v>31</v>
      </c>
      <c r="D118">
        <v>0</v>
      </c>
      <c r="E118">
        <v>0</v>
      </c>
      <c r="F118">
        <v>0</v>
      </c>
      <c r="G118">
        <v>21</v>
      </c>
    </row>
    <row r="119" spans="1:7" x14ac:dyDescent="0.3">
      <c r="A119" s="9">
        <v>43946</v>
      </c>
      <c r="B119">
        <v>22</v>
      </c>
      <c r="C119">
        <v>21</v>
      </c>
      <c r="D119">
        <v>0</v>
      </c>
      <c r="E119">
        <v>22</v>
      </c>
      <c r="F119">
        <v>0</v>
      </c>
      <c r="G119">
        <v>39</v>
      </c>
    </row>
    <row r="120" spans="1:7" x14ac:dyDescent="0.3">
      <c r="A120" s="9">
        <v>43947</v>
      </c>
      <c r="B120">
        <v>21</v>
      </c>
      <c r="C120">
        <v>0</v>
      </c>
      <c r="D120">
        <v>0</v>
      </c>
      <c r="E120">
        <v>0</v>
      </c>
      <c r="F120">
        <v>22</v>
      </c>
      <c r="G120">
        <v>0</v>
      </c>
    </row>
    <row r="121" spans="1:7" x14ac:dyDescent="0.3">
      <c r="A121" s="9">
        <v>43948</v>
      </c>
      <c r="B121">
        <v>31</v>
      </c>
      <c r="C121">
        <v>0</v>
      </c>
      <c r="D121">
        <v>0</v>
      </c>
      <c r="E121">
        <v>0</v>
      </c>
      <c r="F121">
        <v>0</v>
      </c>
      <c r="G121">
        <v>0</v>
      </c>
    </row>
    <row r="122" spans="1:7" x14ac:dyDescent="0.3">
      <c r="A122" s="9">
        <v>43949</v>
      </c>
      <c r="B122">
        <v>40</v>
      </c>
      <c r="C122">
        <v>0</v>
      </c>
      <c r="D122">
        <v>20</v>
      </c>
      <c r="E122">
        <v>0</v>
      </c>
      <c r="F122">
        <v>20</v>
      </c>
      <c r="G122">
        <v>128</v>
      </c>
    </row>
    <row r="123" spans="1:7" x14ac:dyDescent="0.3">
      <c r="A123" s="9">
        <v>43950</v>
      </c>
      <c r="B123">
        <v>19</v>
      </c>
      <c r="C123">
        <v>19</v>
      </c>
      <c r="D123">
        <v>0</v>
      </c>
      <c r="E123">
        <v>0</v>
      </c>
      <c r="F123">
        <v>0</v>
      </c>
      <c r="G123">
        <v>15</v>
      </c>
    </row>
    <row r="124" spans="1:7" x14ac:dyDescent="0.3">
      <c r="A124" s="9">
        <v>43951</v>
      </c>
      <c r="B124">
        <v>16</v>
      </c>
      <c r="C124">
        <v>32</v>
      </c>
      <c r="D124">
        <v>0</v>
      </c>
      <c r="E124">
        <v>0</v>
      </c>
      <c r="F124">
        <v>0</v>
      </c>
      <c r="G124">
        <v>198</v>
      </c>
    </row>
    <row r="125" spans="1:7" x14ac:dyDescent="0.3">
      <c r="A125" s="9">
        <v>43952</v>
      </c>
      <c r="B125">
        <v>20</v>
      </c>
      <c r="C125">
        <v>20</v>
      </c>
      <c r="D125">
        <v>0</v>
      </c>
      <c r="E125">
        <v>0</v>
      </c>
      <c r="F125">
        <v>20</v>
      </c>
      <c r="G125">
        <v>0</v>
      </c>
    </row>
    <row r="126" spans="1:7" x14ac:dyDescent="0.3">
      <c r="A126" s="9">
        <v>43953</v>
      </c>
      <c r="B126">
        <v>42</v>
      </c>
      <c r="C126">
        <v>21</v>
      </c>
      <c r="D126">
        <v>0</v>
      </c>
      <c r="E126">
        <v>0</v>
      </c>
      <c r="F126">
        <v>20</v>
      </c>
      <c r="G126">
        <v>0</v>
      </c>
    </row>
    <row r="127" spans="1:7" x14ac:dyDescent="0.3">
      <c r="A127" s="9">
        <v>43954</v>
      </c>
      <c r="B127">
        <v>28</v>
      </c>
      <c r="C127">
        <v>42</v>
      </c>
      <c r="D127">
        <v>0</v>
      </c>
      <c r="E127">
        <v>0</v>
      </c>
      <c r="F127">
        <v>0</v>
      </c>
      <c r="G127">
        <v>0</v>
      </c>
    </row>
    <row r="128" spans="1:7" x14ac:dyDescent="0.3">
      <c r="A128" s="9">
        <v>43955</v>
      </c>
      <c r="B128">
        <v>29</v>
      </c>
      <c r="C128">
        <v>0</v>
      </c>
      <c r="D128">
        <v>0</v>
      </c>
      <c r="E128">
        <v>0</v>
      </c>
      <c r="F128">
        <v>19</v>
      </c>
      <c r="G128">
        <v>0</v>
      </c>
    </row>
    <row r="129" spans="1:7" x14ac:dyDescent="0.3">
      <c r="A129" s="9">
        <v>43956</v>
      </c>
      <c r="B129">
        <v>17</v>
      </c>
      <c r="C129">
        <v>19</v>
      </c>
      <c r="D129">
        <v>0</v>
      </c>
      <c r="E129">
        <v>0</v>
      </c>
      <c r="F129">
        <v>0</v>
      </c>
      <c r="G129">
        <v>60</v>
      </c>
    </row>
    <row r="130" spans="1:7" x14ac:dyDescent="0.3">
      <c r="A130" s="9">
        <v>43957</v>
      </c>
      <c r="B130">
        <v>19</v>
      </c>
      <c r="C130">
        <v>19</v>
      </c>
      <c r="D130">
        <v>0</v>
      </c>
      <c r="E130">
        <v>0</v>
      </c>
      <c r="F130">
        <v>0</v>
      </c>
      <c r="G130">
        <v>0</v>
      </c>
    </row>
    <row r="131" spans="1:7" x14ac:dyDescent="0.3">
      <c r="A131" s="9">
        <v>43958</v>
      </c>
      <c r="B131">
        <v>20</v>
      </c>
      <c r="C131">
        <v>0</v>
      </c>
      <c r="D131">
        <v>0</v>
      </c>
      <c r="E131">
        <v>0</v>
      </c>
      <c r="F131">
        <v>0</v>
      </c>
      <c r="G131">
        <v>0</v>
      </c>
    </row>
    <row r="132" spans="1:7" x14ac:dyDescent="0.3">
      <c r="A132" s="9">
        <v>43959</v>
      </c>
      <c r="B132">
        <v>32</v>
      </c>
      <c r="C132">
        <v>0</v>
      </c>
      <c r="D132">
        <v>0</v>
      </c>
      <c r="E132">
        <v>0</v>
      </c>
      <c r="F132">
        <v>0</v>
      </c>
      <c r="G132">
        <v>0</v>
      </c>
    </row>
    <row r="133" spans="1:7" x14ac:dyDescent="0.3">
      <c r="A133" s="9">
        <v>43960</v>
      </c>
      <c r="B133">
        <v>40</v>
      </c>
      <c r="C133">
        <v>0</v>
      </c>
      <c r="D133">
        <v>0</v>
      </c>
      <c r="E133">
        <v>0</v>
      </c>
      <c r="F133">
        <v>0</v>
      </c>
      <c r="G133">
        <v>0</v>
      </c>
    </row>
    <row r="134" spans="1:7" x14ac:dyDescent="0.3">
      <c r="A134" s="9">
        <v>43961</v>
      </c>
      <c r="B134">
        <v>27</v>
      </c>
      <c r="C134">
        <v>39</v>
      </c>
      <c r="D134">
        <v>0</v>
      </c>
      <c r="E134">
        <v>0</v>
      </c>
      <c r="F134">
        <v>0</v>
      </c>
      <c r="G134">
        <v>0</v>
      </c>
    </row>
    <row r="135" spans="1:7" x14ac:dyDescent="0.3">
      <c r="A135" s="9">
        <v>43962</v>
      </c>
      <c r="B135">
        <v>39</v>
      </c>
      <c r="C135">
        <v>21</v>
      </c>
      <c r="D135">
        <v>18</v>
      </c>
      <c r="E135">
        <v>0</v>
      </c>
      <c r="F135">
        <v>0</v>
      </c>
      <c r="G135">
        <v>193</v>
      </c>
    </row>
    <row r="136" spans="1:7" x14ac:dyDescent="0.3">
      <c r="A136" s="9">
        <v>43963</v>
      </c>
      <c r="B136">
        <v>20</v>
      </c>
      <c r="C136">
        <v>0</v>
      </c>
      <c r="D136">
        <v>0</v>
      </c>
      <c r="E136">
        <v>0</v>
      </c>
      <c r="F136">
        <v>0</v>
      </c>
      <c r="G136">
        <v>0</v>
      </c>
    </row>
    <row r="137" spans="1:7" x14ac:dyDescent="0.3">
      <c r="A137" s="9">
        <v>43964</v>
      </c>
      <c r="B137">
        <v>29</v>
      </c>
      <c r="C137">
        <v>0</v>
      </c>
      <c r="D137">
        <v>0</v>
      </c>
      <c r="E137">
        <v>0</v>
      </c>
      <c r="F137">
        <v>0</v>
      </c>
      <c r="G137">
        <v>0</v>
      </c>
    </row>
    <row r="138" spans="1:7" x14ac:dyDescent="0.3">
      <c r="A138" s="9">
        <v>43965</v>
      </c>
      <c r="B138">
        <v>20</v>
      </c>
      <c r="C138">
        <v>30</v>
      </c>
      <c r="D138">
        <v>0</v>
      </c>
      <c r="E138">
        <v>0</v>
      </c>
      <c r="F138">
        <v>0</v>
      </c>
      <c r="G138">
        <v>0</v>
      </c>
    </row>
    <row r="139" spans="1:7" x14ac:dyDescent="0.3">
      <c r="A139" s="9">
        <v>43966</v>
      </c>
      <c r="B139">
        <v>61</v>
      </c>
      <c r="C139">
        <v>21</v>
      </c>
      <c r="D139">
        <v>0</v>
      </c>
      <c r="E139">
        <v>0</v>
      </c>
      <c r="F139">
        <v>0</v>
      </c>
      <c r="G139">
        <v>0</v>
      </c>
    </row>
    <row r="140" spans="1:7" x14ac:dyDescent="0.3">
      <c r="A140" s="9">
        <v>43967</v>
      </c>
      <c r="B140">
        <v>22</v>
      </c>
      <c r="C140">
        <v>0</v>
      </c>
      <c r="D140">
        <v>0</v>
      </c>
      <c r="E140">
        <v>0</v>
      </c>
      <c r="F140">
        <v>0</v>
      </c>
      <c r="G140">
        <v>0</v>
      </c>
    </row>
    <row r="141" spans="1:7" x14ac:dyDescent="0.3">
      <c r="A141" s="9">
        <v>43968</v>
      </c>
      <c r="B141">
        <v>20</v>
      </c>
      <c r="C141">
        <v>0</v>
      </c>
      <c r="D141">
        <v>0</v>
      </c>
      <c r="E141">
        <v>0</v>
      </c>
      <c r="F141">
        <v>0</v>
      </c>
      <c r="G141">
        <v>0</v>
      </c>
    </row>
    <row r="142" spans="1:7" x14ac:dyDescent="0.3">
      <c r="A142" s="9">
        <v>43969</v>
      </c>
      <c r="B142">
        <v>40</v>
      </c>
      <c r="C142">
        <v>0</v>
      </c>
      <c r="D142">
        <v>0</v>
      </c>
      <c r="E142">
        <v>0</v>
      </c>
      <c r="F142">
        <v>0</v>
      </c>
      <c r="G142">
        <v>0</v>
      </c>
    </row>
    <row r="143" spans="1:7" x14ac:dyDescent="0.3">
      <c r="A143" s="9">
        <v>43970</v>
      </c>
      <c r="B143">
        <v>43</v>
      </c>
      <c r="C143">
        <v>0</v>
      </c>
      <c r="D143">
        <v>0</v>
      </c>
      <c r="E143">
        <v>0</v>
      </c>
      <c r="F143">
        <v>19</v>
      </c>
      <c r="G143">
        <v>208</v>
      </c>
    </row>
    <row r="144" spans="1:7" x14ac:dyDescent="0.3">
      <c r="A144" s="9">
        <v>43971</v>
      </c>
      <c r="B144">
        <v>37</v>
      </c>
      <c r="C144">
        <v>0</v>
      </c>
      <c r="D144">
        <v>0</v>
      </c>
      <c r="E144">
        <v>0</v>
      </c>
      <c r="F144">
        <v>19</v>
      </c>
      <c r="G144">
        <v>315</v>
      </c>
    </row>
    <row r="145" spans="1:7" x14ac:dyDescent="0.3">
      <c r="A145" s="9">
        <v>43972</v>
      </c>
      <c r="B145">
        <v>20</v>
      </c>
      <c r="C145">
        <v>20</v>
      </c>
      <c r="D145">
        <v>0</v>
      </c>
      <c r="E145">
        <v>0</v>
      </c>
      <c r="F145">
        <v>0</v>
      </c>
      <c r="G145">
        <v>132</v>
      </c>
    </row>
    <row r="146" spans="1:7" x14ac:dyDescent="0.3">
      <c r="A146" s="9">
        <v>43973</v>
      </c>
      <c r="B146">
        <v>46</v>
      </c>
      <c r="C146">
        <v>0</v>
      </c>
      <c r="D146">
        <v>0</v>
      </c>
      <c r="E146">
        <v>19</v>
      </c>
      <c r="F146">
        <v>0</v>
      </c>
      <c r="G146">
        <v>0</v>
      </c>
    </row>
    <row r="147" spans="1:7" x14ac:dyDescent="0.3">
      <c r="A147" s="9">
        <v>43974</v>
      </c>
      <c r="B147">
        <v>32</v>
      </c>
      <c r="C147">
        <v>21</v>
      </c>
      <c r="D147">
        <v>0</v>
      </c>
      <c r="E147">
        <v>22</v>
      </c>
      <c r="F147">
        <v>0</v>
      </c>
      <c r="G147">
        <v>0</v>
      </c>
    </row>
    <row r="148" spans="1:7" x14ac:dyDescent="0.3">
      <c r="A148" s="9">
        <v>43975</v>
      </c>
      <c r="B148">
        <v>42</v>
      </c>
      <c r="C148">
        <v>0</v>
      </c>
      <c r="D148">
        <v>0</v>
      </c>
      <c r="E148">
        <v>0</v>
      </c>
      <c r="F148">
        <v>0</v>
      </c>
      <c r="G148">
        <v>0</v>
      </c>
    </row>
    <row r="149" spans="1:7" x14ac:dyDescent="0.3">
      <c r="A149" s="9">
        <v>43976</v>
      </c>
      <c r="B149">
        <v>20</v>
      </c>
      <c r="C149">
        <v>0</v>
      </c>
      <c r="D149">
        <v>0</v>
      </c>
      <c r="E149">
        <v>0</v>
      </c>
      <c r="F149">
        <v>20</v>
      </c>
      <c r="G149">
        <v>0</v>
      </c>
    </row>
    <row r="150" spans="1:7" x14ac:dyDescent="0.3">
      <c r="A150" s="9">
        <v>43977</v>
      </c>
      <c r="B150">
        <v>56</v>
      </c>
      <c r="C150">
        <v>0</v>
      </c>
      <c r="D150">
        <v>0</v>
      </c>
      <c r="E150">
        <v>0</v>
      </c>
      <c r="F150">
        <v>0</v>
      </c>
      <c r="G150">
        <v>0</v>
      </c>
    </row>
    <row r="151" spans="1:7" x14ac:dyDescent="0.3">
      <c r="A151" s="9">
        <v>43978</v>
      </c>
      <c r="B151">
        <v>21</v>
      </c>
      <c r="C151">
        <v>0</v>
      </c>
      <c r="D151">
        <v>0</v>
      </c>
      <c r="E151">
        <v>0</v>
      </c>
      <c r="F151">
        <v>0</v>
      </c>
      <c r="G151">
        <v>0</v>
      </c>
    </row>
    <row r="152" spans="1:7" x14ac:dyDescent="0.3">
      <c r="A152" s="9">
        <v>43979</v>
      </c>
      <c r="B152">
        <v>34</v>
      </c>
      <c r="C152">
        <v>0</v>
      </c>
      <c r="D152">
        <v>0</v>
      </c>
      <c r="E152">
        <v>0</v>
      </c>
      <c r="F152">
        <v>0</v>
      </c>
      <c r="G152">
        <v>0</v>
      </c>
    </row>
    <row r="153" spans="1:7" x14ac:dyDescent="0.3">
      <c r="A153" s="9">
        <v>43980</v>
      </c>
      <c r="B153">
        <v>63</v>
      </c>
      <c r="C153">
        <v>40</v>
      </c>
      <c r="D153">
        <v>0</v>
      </c>
      <c r="E153">
        <v>0</v>
      </c>
      <c r="F153">
        <v>0</v>
      </c>
      <c r="G153">
        <v>0</v>
      </c>
    </row>
    <row r="154" spans="1:7" x14ac:dyDescent="0.3">
      <c r="A154" s="9">
        <v>43981</v>
      </c>
      <c r="B154">
        <v>30</v>
      </c>
      <c r="C154">
        <v>0</v>
      </c>
      <c r="D154">
        <v>0</v>
      </c>
      <c r="E154">
        <v>0</v>
      </c>
      <c r="F154">
        <v>0</v>
      </c>
      <c r="G154">
        <v>0</v>
      </c>
    </row>
    <row r="155" spans="1:7" x14ac:dyDescent="0.3">
      <c r="A155" s="9">
        <v>43982</v>
      </c>
      <c r="B155">
        <v>27</v>
      </c>
      <c r="C155">
        <v>0</v>
      </c>
      <c r="D155">
        <v>0</v>
      </c>
      <c r="E155">
        <v>0</v>
      </c>
      <c r="F155">
        <v>0</v>
      </c>
      <c r="G155">
        <v>0</v>
      </c>
    </row>
  </sheetData>
  <pageMargins left="0.7" right="0.7" top="0.75" bottom="0.75" header="0.3" footer="0.3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D9FF3-8359-4914-82AE-7BC88C4F499E}">
  <dimension ref="A1:X155"/>
  <sheetViews>
    <sheetView workbookViewId="0">
      <selection activeCell="H1" sqref="H1:I1048576"/>
    </sheetView>
  </sheetViews>
  <sheetFormatPr defaultRowHeight="14.4" x14ac:dyDescent="0.3"/>
  <cols>
    <col min="8" max="9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229</v>
      </c>
      <c r="C3" t="s">
        <v>228</v>
      </c>
      <c r="D3" t="s">
        <v>227</v>
      </c>
      <c r="E3" t="s">
        <v>226</v>
      </c>
      <c r="F3" t="s">
        <v>225</v>
      </c>
      <c r="G3" s="12" t="s">
        <v>54</v>
      </c>
      <c r="H3" s="23" t="s">
        <v>59</v>
      </c>
      <c r="I3" s="23" t="s">
        <v>58</v>
      </c>
      <c r="J3" s="10" t="s">
        <v>57</v>
      </c>
    </row>
    <row r="4" spans="1:24" x14ac:dyDescent="0.3">
      <c r="A4" s="8">
        <v>43831</v>
      </c>
      <c r="B4">
        <v>4</v>
      </c>
      <c r="C4">
        <v>0</v>
      </c>
      <c r="D4">
        <v>0</v>
      </c>
      <c r="E4">
        <v>1</v>
      </c>
      <c r="F4">
        <v>3</v>
      </c>
      <c r="G4" s="9">
        <v>43831</v>
      </c>
      <c r="H4" s="23">
        <v>0</v>
      </c>
      <c r="I4" s="23">
        <v>0</v>
      </c>
      <c r="J4" s="10">
        <v>0</v>
      </c>
    </row>
    <row r="5" spans="1:24" x14ac:dyDescent="0.3">
      <c r="A5" s="8">
        <v>43832</v>
      </c>
      <c r="B5">
        <v>4</v>
      </c>
      <c r="C5">
        <v>0</v>
      </c>
      <c r="D5">
        <v>0</v>
      </c>
      <c r="E5">
        <v>3</v>
      </c>
      <c r="F5">
        <v>4</v>
      </c>
      <c r="G5" s="9">
        <v>43832</v>
      </c>
      <c r="H5" s="23">
        <v>0</v>
      </c>
      <c r="I5" s="23">
        <v>0</v>
      </c>
      <c r="J5" s="10">
        <v>0</v>
      </c>
    </row>
    <row r="6" spans="1:24" x14ac:dyDescent="0.3">
      <c r="A6" s="8">
        <v>43833</v>
      </c>
      <c r="B6">
        <v>5</v>
      </c>
      <c r="C6">
        <v>0</v>
      </c>
      <c r="D6">
        <v>0</v>
      </c>
      <c r="E6">
        <v>1</v>
      </c>
      <c r="F6">
        <v>4</v>
      </c>
      <c r="G6" s="9">
        <v>43833</v>
      </c>
      <c r="H6" s="23">
        <v>0</v>
      </c>
      <c r="I6" s="23">
        <v>0</v>
      </c>
      <c r="J6" s="10">
        <v>0</v>
      </c>
      <c r="O6" t="s">
        <v>123</v>
      </c>
      <c r="V6" t="s">
        <v>122</v>
      </c>
    </row>
    <row r="7" spans="1:24" ht="43.2" x14ac:dyDescent="0.3">
      <c r="A7" s="8">
        <v>43834</v>
      </c>
      <c r="B7">
        <v>7</v>
      </c>
      <c r="C7">
        <v>0</v>
      </c>
      <c r="D7">
        <v>0</v>
      </c>
      <c r="E7">
        <v>1</v>
      </c>
      <c r="F7">
        <v>3</v>
      </c>
      <c r="G7" s="9">
        <v>43834</v>
      </c>
      <c r="H7" s="23">
        <v>0</v>
      </c>
      <c r="I7" s="23">
        <v>0</v>
      </c>
      <c r="J7" s="10">
        <v>0</v>
      </c>
      <c r="L7" s="13" t="s">
        <v>121</v>
      </c>
      <c r="M7" s="13" t="s">
        <v>17</v>
      </c>
      <c r="N7" s="13" t="s">
        <v>19</v>
      </c>
      <c r="O7" s="19" t="s">
        <v>183</v>
      </c>
      <c r="P7" s="13" t="s">
        <v>22</v>
      </c>
      <c r="Q7" s="13" t="s">
        <v>24</v>
      </c>
      <c r="S7" s="13" t="s">
        <v>121</v>
      </c>
      <c r="T7" s="13" t="s">
        <v>17</v>
      </c>
      <c r="U7" s="13" t="s">
        <v>19</v>
      </c>
      <c r="V7" s="19" t="s">
        <v>183</v>
      </c>
      <c r="W7" s="13" t="s">
        <v>22</v>
      </c>
      <c r="X7" s="13" t="s">
        <v>24</v>
      </c>
    </row>
    <row r="8" spans="1:24" x14ac:dyDescent="0.3">
      <c r="A8" s="8">
        <v>43835</v>
      </c>
      <c r="B8">
        <v>4</v>
      </c>
      <c r="C8">
        <v>0</v>
      </c>
      <c r="D8">
        <v>0</v>
      </c>
      <c r="E8">
        <v>0</v>
      </c>
      <c r="F8">
        <v>4</v>
      </c>
      <c r="G8" s="9">
        <v>43835</v>
      </c>
      <c r="H8" s="23">
        <v>0</v>
      </c>
      <c r="I8" s="23">
        <v>0</v>
      </c>
      <c r="J8" s="10">
        <v>0</v>
      </c>
      <c r="L8">
        <v>0</v>
      </c>
      <c r="M8">
        <v>0.37185624386660149</v>
      </c>
      <c r="N8">
        <v>0.20841076367355946</v>
      </c>
      <c r="O8">
        <v>0.53634056726607027</v>
      </c>
      <c r="P8">
        <v>0.28627564703307418</v>
      </c>
      <c r="Q8">
        <v>0.6012222551118187</v>
      </c>
      <c r="S8">
        <v>0</v>
      </c>
      <c r="T8">
        <v>0.35218015756729093</v>
      </c>
      <c r="U8">
        <v>0.18685110060557578</v>
      </c>
      <c r="V8">
        <v>0.52112006731837679</v>
      </c>
      <c r="W8">
        <v>0.31100168381541343</v>
      </c>
      <c r="X8">
        <v>0.56775006748267975</v>
      </c>
    </row>
    <row r="9" spans="1:24" x14ac:dyDescent="0.3">
      <c r="A9" s="8">
        <v>43836</v>
      </c>
      <c r="B9">
        <v>3</v>
      </c>
      <c r="C9">
        <v>0</v>
      </c>
      <c r="D9">
        <v>0</v>
      </c>
      <c r="E9">
        <v>0</v>
      </c>
      <c r="F9">
        <v>6</v>
      </c>
      <c r="G9" s="9">
        <v>43836</v>
      </c>
      <c r="H9" s="23">
        <v>0</v>
      </c>
      <c r="I9" s="23">
        <v>0</v>
      </c>
      <c r="J9" s="10">
        <v>0</v>
      </c>
      <c r="L9">
        <v>1</v>
      </c>
      <c r="M9">
        <v>0.36404474147552146</v>
      </c>
      <c r="N9">
        <v>0.20225446920535262</v>
      </c>
      <c r="O9">
        <v>0.57925653223601059</v>
      </c>
      <c r="P9">
        <v>0.28928408795394567</v>
      </c>
      <c r="Q9">
        <v>0.59310282463061414</v>
      </c>
      <c r="S9">
        <v>1</v>
      </c>
      <c r="T9">
        <v>0.33680923417562031</v>
      </c>
      <c r="U9">
        <v>0.18340992677208523</v>
      </c>
      <c r="V9">
        <v>0.54601028323577128</v>
      </c>
      <c r="W9">
        <v>0.2562351208265839</v>
      </c>
      <c r="X9">
        <v>0.57863104544644395</v>
      </c>
    </row>
    <row r="10" spans="1:24" x14ac:dyDescent="0.3">
      <c r="A10" s="8">
        <v>43837</v>
      </c>
      <c r="B10">
        <v>6</v>
      </c>
      <c r="C10">
        <v>0</v>
      </c>
      <c r="D10">
        <v>0</v>
      </c>
      <c r="E10">
        <v>0</v>
      </c>
      <c r="F10">
        <v>7</v>
      </c>
      <c r="G10" s="9">
        <v>43837</v>
      </c>
      <c r="H10" s="23">
        <v>0</v>
      </c>
      <c r="I10" s="23">
        <v>0</v>
      </c>
      <c r="J10" s="10">
        <v>0</v>
      </c>
      <c r="L10">
        <v>2</v>
      </c>
      <c r="M10">
        <v>0.33128487192677841</v>
      </c>
      <c r="N10">
        <v>0.20581314211298427</v>
      </c>
      <c r="O10">
        <v>0.58028531552724383</v>
      </c>
      <c r="P10">
        <v>0.27637241569064364</v>
      </c>
      <c r="Q10">
        <v>0.6173686235432797</v>
      </c>
      <c r="S10">
        <v>2</v>
      </c>
      <c r="T10">
        <v>0.31290093448295014</v>
      </c>
      <c r="U10">
        <v>0.18353985212238783</v>
      </c>
      <c r="V10">
        <v>0.54126917476897429</v>
      </c>
      <c r="W10">
        <v>0.27463619766866387</v>
      </c>
      <c r="X10">
        <v>0.60454925759934375</v>
      </c>
    </row>
    <row r="11" spans="1:24" x14ac:dyDescent="0.3">
      <c r="A11" s="8">
        <v>43838</v>
      </c>
      <c r="B11">
        <v>5</v>
      </c>
      <c r="C11">
        <v>0</v>
      </c>
      <c r="D11">
        <v>0</v>
      </c>
      <c r="E11">
        <v>0</v>
      </c>
      <c r="F11">
        <v>7</v>
      </c>
      <c r="G11" s="9">
        <v>43838</v>
      </c>
      <c r="H11" s="23">
        <v>0</v>
      </c>
      <c r="I11" s="23">
        <v>0</v>
      </c>
      <c r="J11" s="10">
        <v>0</v>
      </c>
      <c r="L11">
        <v>3</v>
      </c>
      <c r="M11">
        <v>0.33272024248780896</v>
      </c>
      <c r="N11">
        <v>0.2099318981182417</v>
      </c>
      <c r="O11">
        <v>0.57716339669221539</v>
      </c>
      <c r="P11">
        <v>0.29651630625659287</v>
      </c>
      <c r="Q11">
        <v>0.63697424236809297</v>
      </c>
      <c r="S11">
        <v>3</v>
      </c>
      <c r="T11">
        <v>0.32589283858977475</v>
      </c>
      <c r="U11">
        <v>0.19252756986544986</v>
      </c>
      <c r="V11">
        <v>0.572262217816908</v>
      </c>
      <c r="W11">
        <v>0.28311258956190549</v>
      </c>
      <c r="X11">
        <v>0.58968424960687083</v>
      </c>
    </row>
    <row r="12" spans="1:24" x14ac:dyDescent="0.3">
      <c r="A12" s="8">
        <v>43839</v>
      </c>
      <c r="B12">
        <v>3</v>
      </c>
      <c r="C12">
        <v>0</v>
      </c>
      <c r="D12">
        <v>0</v>
      </c>
      <c r="E12">
        <v>1</v>
      </c>
      <c r="F12">
        <v>4</v>
      </c>
      <c r="G12" s="9">
        <v>43839</v>
      </c>
      <c r="H12" s="23">
        <v>0</v>
      </c>
      <c r="I12" s="23">
        <v>0</v>
      </c>
      <c r="J12" s="10">
        <v>0</v>
      </c>
      <c r="L12">
        <v>4</v>
      </c>
      <c r="M12">
        <v>0.32721639838331429</v>
      </c>
      <c r="N12">
        <v>0.21668775955741357</v>
      </c>
      <c r="O12">
        <v>0.59608273182869831</v>
      </c>
      <c r="P12">
        <v>0.30271769285226735</v>
      </c>
      <c r="Q12">
        <v>0.60812825263622172</v>
      </c>
      <c r="S12">
        <v>4</v>
      </c>
      <c r="T12">
        <v>0.30694096630359463</v>
      </c>
      <c r="U12">
        <v>0.20702864403266602</v>
      </c>
      <c r="V12">
        <v>0.5702689926150265</v>
      </c>
      <c r="W12">
        <v>0.26426023414979649</v>
      </c>
      <c r="X12">
        <v>0.57897477782053308</v>
      </c>
    </row>
    <row r="13" spans="1:24" x14ac:dyDescent="0.3">
      <c r="A13" s="8">
        <v>43840</v>
      </c>
      <c r="B13">
        <v>3</v>
      </c>
      <c r="C13">
        <v>0</v>
      </c>
      <c r="D13">
        <v>0</v>
      </c>
      <c r="E13">
        <v>1</v>
      </c>
      <c r="F13">
        <v>4</v>
      </c>
      <c r="G13" s="9">
        <v>43840</v>
      </c>
      <c r="H13" s="23">
        <v>0</v>
      </c>
      <c r="I13" s="23">
        <v>0</v>
      </c>
      <c r="J13" s="10">
        <v>0</v>
      </c>
      <c r="L13">
        <v>5</v>
      </c>
      <c r="M13">
        <v>0.32911836973521502</v>
      </c>
      <c r="N13">
        <v>0.20377576820432922</v>
      </c>
      <c r="O13">
        <v>0.64669309223418514</v>
      </c>
      <c r="P13">
        <v>0.26114004754354037</v>
      </c>
      <c r="Q13">
        <v>0.59302051311652648</v>
      </c>
      <c r="S13">
        <v>5</v>
      </c>
      <c r="T13">
        <v>0.32392019824486673</v>
      </c>
      <c r="U13">
        <v>0.19022974529449346</v>
      </c>
      <c r="V13">
        <v>0.58724621044292102</v>
      </c>
      <c r="W13">
        <v>0.26146860356701801</v>
      </c>
      <c r="X13">
        <v>0.58593038312556112</v>
      </c>
    </row>
    <row r="14" spans="1:24" x14ac:dyDescent="0.3">
      <c r="A14" s="8">
        <v>43841</v>
      </c>
      <c r="B14">
        <v>5</v>
      </c>
      <c r="C14">
        <v>0</v>
      </c>
      <c r="D14">
        <v>0</v>
      </c>
      <c r="E14">
        <v>2</v>
      </c>
      <c r="F14">
        <v>4</v>
      </c>
      <c r="G14" s="9">
        <v>43841</v>
      </c>
      <c r="H14" s="23">
        <v>0</v>
      </c>
      <c r="I14" s="23">
        <v>0</v>
      </c>
      <c r="J14" s="10">
        <v>0</v>
      </c>
      <c r="L14">
        <v>6</v>
      </c>
      <c r="M14">
        <v>0.32087926779385478</v>
      </c>
      <c r="N14">
        <v>0.20107669355940722</v>
      </c>
      <c r="O14">
        <v>0.67136930752010249</v>
      </c>
      <c r="P14">
        <v>0.24059841429432918</v>
      </c>
      <c r="Q14">
        <v>0.60847988841337008</v>
      </c>
      <c r="S14">
        <v>6</v>
      </c>
      <c r="T14">
        <v>0.30369879315427989</v>
      </c>
      <c r="U14">
        <v>0.18928707529861391</v>
      </c>
      <c r="V14">
        <v>0.65150350707995408</v>
      </c>
      <c r="W14">
        <v>0.24745359200870778</v>
      </c>
      <c r="X14">
        <v>0.54087713713369712</v>
      </c>
    </row>
    <row r="15" spans="1:24" x14ac:dyDescent="0.3">
      <c r="A15" s="8">
        <v>43842</v>
      </c>
      <c r="B15">
        <v>6</v>
      </c>
      <c r="C15">
        <v>0</v>
      </c>
      <c r="D15">
        <v>0</v>
      </c>
      <c r="E15">
        <v>0</v>
      </c>
      <c r="F15">
        <v>4</v>
      </c>
      <c r="G15" s="9">
        <v>43842</v>
      </c>
      <c r="H15" s="23">
        <v>0</v>
      </c>
      <c r="I15" s="23">
        <v>0</v>
      </c>
      <c r="J15" s="10">
        <v>0</v>
      </c>
      <c r="L15">
        <v>7</v>
      </c>
      <c r="M15">
        <v>0.31614800223122541</v>
      </c>
      <c r="N15">
        <v>0.19435818568646013</v>
      </c>
      <c r="O15">
        <v>0.713913232494232</v>
      </c>
      <c r="P15">
        <v>0.27437884504533294</v>
      </c>
      <c r="Q15">
        <v>0.55277255576175433</v>
      </c>
      <c r="S15">
        <v>7</v>
      </c>
      <c r="T15">
        <v>0.28534557100786678</v>
      </c>
      <c r="U15">
        <v>0.17480738656359926</v>
      </c>
      <c r="V15">
        <v>0.68991851145575722</v>
      </c>
      <c r="W15">
        <v>0.23316773148964795</v>
      </c>
      <c r="X15">
        <v>0.57909384710579381</v>
      </c>
    </row>
    <row r="16" spans="1:24" x14ac:dyDescent="0.3">
      <c r="A16" s="8">
        <v>43843</v>
      </c>
      <c r="B16">
        <v>4</v>
      </c>
      <c r="C16">
        <v>0</v>
      </c>
      <c r="D16">
        <v>0</v>
      </c>
      <c r="E16">
        <v>0</v>
      </c>
      <c r="F16">
        <v>2</v>
      </c>
      <c r="G16" s="9">
        <v>43843</v>
      </c>
      <c r="H16" s="23">
        <v>0</v>
      </c>
      <c r="I16" s="23">
        <v>0</v>
      </c>
      <c r="J16" s="10">
        <v>0</v>
      </c>
      <c r="L16">
        <v>8</v>
      </c>
      <c r="M16">
        <v>0.29830972695595193</v>
      </c>
      <c r="N16">
        <v>0.18497008982235161</v>
      </c>
      <c r="O16">
        <v>0.72859976973149299</v>
      </c>
      <c r="P16">
        <v>0.24973053251498536</v>
      </c>
      <c r="Q16">
        <v>0.54705456505907502</v>
      </c>
      <c r="S16">
        <v>8</v>
      </c>
      <c r="T16">
        <v>0.28805750871153585</v>
      </c>
      <c r="U16">
        <v>0.1831360894174959</v>
      </c>
      <c r="V16">
        <v>0.67677494745361944</v>
      </c>
      <c r="W16">
        <v>0.24898854215287811</v>
      </c>
      <c r="X16">
        <v>0.54797817924719372</v>
      </c>
    </row>
    <row r="17" spans="1:24" x14ac:dyDescent="0.3">
      <c r="A17" s="8">
        <v>43844</v>
      </c>
      <c r="B17">
        <v>5</v>
      </c>
      <c r="C17">
        <v>1</v>
      </c>
      <c r="D17">
        <v>0</v>
      </c>
      <c r="E17">
        <v>0</v>
      </c>
      <c r="F17">
        <v>2</v>
      </c>
      <c r="G17" s="9">
        <v>43844</v>
      </c>
      <c r="H17" s="23">
        <v>0</v>
      </c>
      <c r="I17" s="23">
        <v>0</v>
      </c>
      <c r="J17" s="10">
        <v>0</v>
      </c>
      <c r="L17">
        <v>9</v>
      </c>
      <c r="M17">
        <v>0.30833148488894269</v>
      </c>
      <c r="N17">
        <v>0.18899381809695745</v>
      </c>
      <c r="O17">
        <v>0.7213026926473971</v>
      </c>
      <c r="P17">
        <v>0.25879911598894562</v>
      </c>
      <c r="Q17">
        <v>0.53839444704383821</v>
      </c>
      <c r="S17">
        <v>9</v>
      </c>
      <c r="T17">
        <v>0.29717131605792502</v>
      </c>
      <c r="U17">
        <v>0.16249083327530164</v>
      </c>
      <c r="V17">
        <v>0.67761581294601647</v>
      </c>
      <c r="W17">
        <v>0.24503627906089315</v>
      </c>
      <c r="X17">
        <v>0.54735017453766244</v>
      </c>
    </row>
    <row r="18" spans="1:24" x14ac:dyDescent="0.3">
      <c r="A18" s="8">
        <v>43845</v>
      </c>
      <c r="B18">
        <v>5</v>
      </c>
      <c r="C18">
        <v>0</v>
      </c>
      <c r="D18">
        <v>0</v>
      </c>
      <c r="E18">
        <v>1</v>
      </c>
      <c r="F18">
        <v>5</v>
      </c>
      <c r="G18" s="9">
        <v>43845</v>
      </c>
      <c r="H18" s="23">
        <v>0</v>
      </c>
      <c r="I18" s="23">
        <v>0</v>
      </c>
      <c r="J18" s="10">
        <v>0</v>
      </c>
      <c r="L18">
        <v>10</v>
      </c>
      <c r="M18">
        <v>0.31231856963370469</v>
      </c>
      <c r="N18">
        <v>0.19393056201143641</v>
      </c>
      <c r="O18">
        <v>0.72206089788652339</v>
      </c>
      <c r="P18">
        <v>0.26405765945956589</v>
      </c>
      <c r="Q18">
        <v>0.51311357013678727</v>
      </c>
      <c r="S18">
        <v>10</v>
      </c>
      <c r="T18">
        <v>0.28200036165047299</v>
      </c>
      <c r="U18">
        <v>0.16104613868418616</v>
      </c>
      <c r="V18">
        <v>0.67410298517813338</v>
      </c>
      <c r="W18">
        <v>0.22022574726012087</v>
      </c>
      <c r="X18">
        <v>0.54246332835299638</v>
      </c>
    </row>
    <row r="19" spans="1:24" x14ac:dyDescent="0.3">
      <c r="A19" s="8">
        <v>43846</v>
      </c>
      <c r="B19">
        <v>5</v>
      </c>
      <c r="C19">
        <v>1</v>
      </c>
      <c r="D19">
        <v>0</v>
      </c>
      <c r="E19">
        <v>0</v>
      </c>
      <c r="F19">
        <v>5</v>
      </c>
      <c r="G19" s="9">
        <v>43846</v>
      </c>
      <c r="H19" s="23">
        <v>0</v>
      </c>
      <c r="I19" s="23">
        <v>0</v>
      </c>
      <c r="J19" s="10">
        <v>0</v>
      </c>
      <c r="L19">
        <v>11</v>
      </c>
      <c r="M19">
        <v>0.31060330478869597</v>
      </c>
      <c r="N19">
        <v>0.18436641593201486</v>
      </c>
      <c r="O19">
        <v>0.69242437623130282</v>
      </c>
      <c r="P19">
        <v>0.2624073046858777</v>
      </c>
      <c r="Q19">
        <v>0.51554498862622633</v>
      </c>
      <c r="S19">
        <v>11</v>
      </c>
      <c r="T19">
        <v>0.28640978263420136</v>
      </c>
      <c r="U19">
        <v>0.15167022981541586</v>
      </c>
      <c r="V19">
        <v>0.66677112967436525</v>
      </c>
      <c r="W19">
        <v>0.22610876402121161</v>
      </c>
      <c r="X19">
        <v>0.51254377437761267</v>
      </c>
    </row>
    <row r="20" spans="1:24" x14ac:dyDescent="0.3">
      <c r="A20" s="8">
        <v>43847</v>
      </c>
      <c r="B20">
        <v>5</v>
      </c>
      <c r="C20">
        <v>0</v>
      </c>
      <c r="D20">
        <v>0</v>
      </c>
      <c r="E20">
        <v>0</v>
      </c>
      <c r="F20">
        <v>3</v>
      </c>
      <c r="G20" s="9">
        <v>43847</v>
      </c>
      <c r="H20" s="23">
        <v>0</v>
      </c>
      <c r="I20" s="23">
        <v>0</v>
      </c>
      <c r="J20" s="10">
        <v>0</v>
      </c>
      <c r="L20">
        <v>12</v>
      </c>
      <c r="M20">
        <v>0.30314232994849816</v>
      </c>
      <c r="N20">
        <v>0.17356813504990468</v>
      </c>
      <c r="O20">
        <v>0.71788276100667314</v>
      </c>
      <c r="P20">
        <v>0.24482381196673969</v>
      </c>
      <c r="Q20">
        <v>0.49164672462734893</v>
      </c>
      <c r="S20">
        <v>12</v>
      </c>
      <c r="T20">
        <v>0.28811722255080757</v>
      </c>
      <c r="U20">
        <v>0.15971799487461674</v>
      </c>
      <c r="V20">
        <v>0.69971022782280923</v>
      </c>
      <c r="W20">
        <v>0.23192981088077755</v>
      </c>
      <c r="X20">
        <v>0.49626174767288139</v>
      </c>
    </row>
    <row r="21" spans="1:24" x14ac:dyDescent="0.3">
      <c r="A21" s="8">
        <v>43848</v>
      </c>
      <c r="B21">
        <v>5</v>
      </c>
      <c r="C21">
        <v>0</v>
      </c>
      <c r="D21">
        <v>0</v>
      </c>
      <c r="E21">
        <v>1</v>
      </c>
      <c r="F21">
        <v>3</v>
      </c>
      <c r="G21" s="9">
        <v>43848</v>
      </c>
      <c r="H21" s="23">
        <v>0</v>
      </c>
      <c r="I21" s="23">
        <v>0</v>
      </c>
      <c r="J21" s="10">
        <v>0</v>
      </c>
      <c r="L21">
        <v>13</v>
      </c>
      <c r="M21">
        <v>0.29599989738193133</v>
      </c>
      <c r="N21">
        <v>0.1810247561016006</v>
      </c>
      <c r="O21">
        <v>0.73055831666876714</v>
      </c>
      <c r="P21">
        <v>0.2631069835618563</v>
      </c>
      <c r="Q21">
        <v>0.45334487068891877</v>
      </c>
      <c r="S21">
        <v>13</v>
      </c>
      <c r="T21">
        <v>0.27387685542864221</v>
      </c>
      <c r="U21">
        <v>0.16760677040523225</v>
      </c>
      <c r="V21">
        <v>0.69520615035152589</v>
      </c>
      <c r="W21">
        <v>0.2395873388289122</v>
      </c>
      <c r="X21">
        <v>0.44690880581384462</v>
      </c>
    </row>
    <row r="22" spans="1:24" x14ac:dyDescent="0.3">
      <c r="A22" s="8">
        <v>43849</v>
      </c>
      <c r="B22">
        <v>3</v>
      </c>
      <c r="C22">
        <v>1</v>
      </c>
      <c r="D22">
        <v>0</v>
      </c>
      <c r="E22">
        <v>1</v>
      </c>
      <c r="F22">
        <v>3</v>
      </c>
      <c r="G22" s="9">
        <v>43849</v>
      </c>
      <c r="H22" s="23">
        <v>0</v>
      </c>
      <c r="I22" s="23">
        <v>0</v>
      </c>
      <c r="J22" s="10">
        <v>0</v>
      </c>
      <c r="L22">
        <v>14</v>
      </c>
      <c r="M22">
        <v>0.28224088517205126</v>
      </c>
      <c r="N22">
        <v>0.17711588029149647</v>
      </c>
      <c r="O22">
        <v>0.72504879260366117</v>
      </c>
      <c r="P22">
        <v>0.31427429675095631</v>
      </c>
      <c r="Q22">
        <v>0.45959583129025777</v>
      </c>
      <c r="S22">
        <v>14</v>
      </c>
      <c r="T22">
        <v>0.25403369918787805</v>
      </c>
      <c r="U22">
        <v>0.15244476475163382</v>
      </c>
      <c r="V22">
        <v>0.72522846723120338</v>
      </c>
      <c r="W22">
        <v>0.28696834367498797</v>
      </c>
      <c r="X22">
        <v>0.47000097483272557</v>
      </c>
    </row>
    <row r="23" spans="1:24" x14ac:dyDescent="0.3">
      <c r="A23" s="8">
        <v>43850</v>
      </c>
      <c r="B23">
        <v>4</v>
      </c>
      <c r="C23">
        <v>1</v>
      </c>
      <c r="D23">
        <v>0</v>
      </c>
      <c r="E23">
        <v>1</v>
      </c>
      <c r="F23">
        <v>6</v>
      </c>
      <c r="G23" s="9">
        <v>43850</v>
      </c>
      <c r="H23" s="23">
        <v>0</v>
      </c>
      <c r="I23" s="23">
        <v>0</v>
      </c>
      <c r="J23" s="10">
        <v>0</v>
      </c>
    </row>
    <row r="24" spans="1:24" x14ac:dyDescent="0.3">
      <c r="A24" s="8">
        <v>43851</v>
      </c>
      <c r="B24">
        <v>7</v>
      </c>
      <c r="C24">
        <v>1</v>
      </c>
      <c r="D24">
        <v>0</v>
      </c>
      <c r="E24">
        <v>1</v>
      </c>
      <c r="F24">
        <v>6</v>
      </c>
      <c r="G24" s="9">
        <v>43851</v>
      </c>
      <c r="H24" s="23">
        <v>0</v>
      </c>
      <c r="I24" s="23">
        <v>0</v>
      </c>
      <c r="J24" s="10">
        <v>0</v>
      </c>
    </row>
    <row r="25" spans="1:24" x14ac:dyDescent="0.3">
      <c r="A25" s="8">
        <v>43852</v>
      </c>
      <c r="B25">
        <v>6</v>
      </c>
      <c r="C25">
        <v>1</v>
      </c>
      <c r="D25">
        <v>0</v>
      </c>
      <c r="E25">
        <v>1</v>
      </c>
      <c r="F25">
        <v>5</v>
      </c>
      <c r="G25" s="9">
        <v>43852</v>
      </c>
      <c r="H25" s="23">
        <v>0</v>
      </c>
      <c r="I25" s="23">
        <v>0</v>
      </c>
      <c r="J25" s="10">
        <v>0</v>
      </c>
    </row>
    <row r="26" spans="1:24" x14ac:dyDescent="0.3">
      <c r="A26" s="8">
        <v>43853</v>
      </c>
      <c r="B26">
        <v>4</v>
      </c>
      <c r="C26">
        <v>0</v>
      </c>
      <c r="D26">
        <v>0</v>
      </c>
      <c r="E26">
        <v>1</v>
      </c>
      <c r="F26">
        <v>8</v>
      </c>
      <c r="G26" s="9">
        <v>43853</v>
      </c>
      <c r="H26" s="23">
        <v>0</v>
      </c>
      <c r="I26" s="23">
        <v>0</v>
      </c>
      <c r="J26" s="10">
        <v>0</v>
      </c>
    </row>
    <row r="27" spans="1:24" x14ac:dyDescent="0.3">
      <c r="A27" s="8">
        <v>43854</v>
      </c>
      <c r="B27">
        <v>4</v>
      </c>
      <c r="C27">
        <v>0</v>
      </c>
      <c r="D27">
        <v>0</v>
      </c>
      <c r="E27">
        <v>0</v>
      </c>
      <c r="F27">
        <v>5</v>
      </c>
      <c r="G27" s="9">
        <v>43854</v>
      </c>
      <c r="H27" s="23">
        <v>0</v>
      </c>
      <c r="I27" s="23">
        <v>0</v>
      </c>
      <c r="J27" s="10">
        <v>0</v>
      </c>
    </row>
    <row r="28" spans="1:24" x14ac:dyDescent="0.3">
      <c r="A28" s="8">
        <v>43855</v>
      </c>
      <c r="B28">
        <v>8</v>
      </c>
      <c r="C28">
        <v>0</v>
      </c>
      <c r="D28">
        <v>0</v>
      </c>
      <c r="E28">
        <v>0</v>
      </c>
      <c r="F28">
        <v>3</v>
      </c>
      <c r="G28" s="9">
        <v>43855</v>
      </c>
      <c r="H28" s="23">
        <v>0</v>
      </c>
      <c r="I28" s="23">
        <v>0</v>
      </c>
      <c r="J28" s="10">
        <v>0</v>
      </c>
    </row>
    <row r="29" spans="1:24" x14ac:dyDescent="0.3">
      <c r="A29" s="8">
        <v>43856</v>
      </c>
      <c r="B29">
        <v>4</v>
      </c>
      <c r="C29">
        <v>0</v>
      </c>
      <c r="D29">
        <v>0</v>
      </c>
      <c r="E29">
        <v>1</v>
      </c>
      <c r="F29">
        <v>5</v>
      </c>
      <c r="G29" s="9">
        <v>43856</v>
      </c>
      <c r="H29" s="23">
        <v>0</v>
      </c>
      <c r="I29" s="23">
        <v>0</v>
      </c>
      <c r="J29" s="10">
        <v>0</v>
      </c>
    </row>
    <row r="30" spans="1:24" x14ac:dyDescent="0.3">
      <c r="A30" s="8">
        <v>43857</v>
      </c>
      <c r="B30">
        <v>7</v>
      </c>
      <c r="C30">
        <v>1</v>
      </c>
      <c r="D30">
        <v>0</v>
      </c>
      <c r="E30">
        <v>0</v>
      </c>
      <c r="F30">
        <v>4</v>
      </c>
      <c r="G30" s="9">
        <v>43857</v>
      </c>
      <c r="H30" s="23">
        <v>0</v>
      </c>
      <c r="I30" s="23">
        <v>0</v>
      </c>
      <c r="J30" s="10">
        <v>0</v>
      </c>
    </row>
    <row r="31" spans="1:24" x14ac:dyDescent="0.3">
      <c r="A31" s="8">
        <v>43858</v>
      </c>
      <c r="B31">
        <v>7</v>
      </c>
      <c r="C31">
        <v>1</v>
      </c>
      <c r="D31">
        <v>0</v>
      </c>
      <c r="E31">
        <v>1</v>
      </c>
      <c r="F31">
        <v>5</v>
      </c>
      <c r="G31" s="9">
        <v>43858</v>
      </c>
      <c r="H31" s="23">
        <v>0</v>
      </c>
      <c r="I31" s="23">
        <v>0</v>
      </c>
      <c r="J31" s="10">
        <v>0</v>
      </c>
    </row>
    <row r="32" spans="1:24" x14ac:dyDescent="0.3">
      <c r="A32" s="8">
        <v>43859</v>
      </c>
      <c r="B32">
        <v>4</v>
      </c>
      <c r="C32">
        <v>1</v>
      </c>
      <c r="D32">
        <v>0</v>
      </c>
      <c r="E32">
        <v>0</v>
      </c>
      <c r="F32">
        <v>4</v>
      </c>
      <c r="G32" s="9">
        <v>43859</v>
      </c>
      <c r="H32" s="23">
        <v>0</v>
      </c>
      <c r="I32" s="23">
        <v>0</v>
      </c>
      <c r="J32" s="10">
        <v>0</v>
      </c>
    </row>
    <row r="33" spans="1:10" x14ac:dyDescent="0.3">
      <c r="A33" s="8">
        <v>43860</v>
      </c>
      <c r="B33">
        <v>9</v>
      </c>
      <c r="C33">
        <v>0</v>
      </c>
      <c r="D33">
        <v>0</v>
      </c>
      <c r="E33">
        <v>1</v>
      </c>
      <c r="F33">
        <v>3</v>
      </c>
      <c r="G33" s="9">
        <v>43860</v>
      </c>
      <c r="H33" s="23">
        <f ca="1">IFERROR(__xludf.DUMMYFUNCTION("""COMPUTED_VALUE"""),1)</f>
        <v>1</v>
      </c>
      <c r="I33" s="23">
        <f ca="1">IFERROR(__xludf.DUMMYFUNCTION("""COMPUTED_VALUE"""),0)</f>
        <v>0</v>
      </c>
      <c r="J33" s="10">
        <v>0</v>
      </c>
    </row>
    <row r="34" spans="1:10" x14ac:dyDescent="0.3">
      <c r="A34" s="8">
        <v>43861</v>
      </c>
      <c r="B34">
        <v>6</v>
      </c>
      <c r="C34">
        <v>2</v>
      </c>
      <c r="D34">
        <v>0</v>
      </c>
      <c r="E34">
        <v>0</v>
      </c>
      <c r="F34">
        <v>5</v>
      </c>
      <c r="G34" s="9">
        <v>43861</v>
      </c>
      <c r="H34" s="23">
        <f ca="1">IFERROR(__xludf.DUMMYFUNCTION("""COMPUTED_VALUE"""),0)</f>
        <v>0</v>
      </c>
      <c r="I34" s="23">
        <f ca="1">IFERROR(__xludf.DUMMYFUNCTION("""COMPUTED_VALUE"""),0)</f>
        <v>0</v>
      </c>
      <c r="J34" s="10">
        <v>0</v>
      </c>
    </row>
    <row r="35" spans="1:10" x14ac:dyDescent="0.3">
      <c r="A35" s="8">
        <v>43862</v>
      </c>
      <c r="B35">
        <v>12</v>
      </c>
      <c r="C35">
        <v>1</v>
      </c>
      <c r="D35">
        <v>0</v>
      </c>
      <c r="E35">
        <v>1</v>
      </c>
      <c r="F35">
        <v>5</v>
      </c>
      <c r="G35" s="9">
        <v>43862</v>
      </c>
      <c r="H35" s="23">
        <f ca="1">IFERROR(__xludf.DUMMYFUNCTION("""COMPUTED_VALUE"""),0)</f>
        <v>0</v>
      </c>
      <c r="I35" s="23">
        <f ca="1">IFERROR(__xludf.DUMMYFUNCTION("""COMPUTED_VALUE"""),0)</f>
        <v>0</v>
      </c>
      <c r="J35" s="10">
        <v>0</v>
      </c>
    </row>
    <row r="36" spans="1:10" x14ac:dyDescent="0.3">
      <c r="A36" s="8">
        <v>43863</v>
      </c>
      <c r="B36">
        <v>8</v>
      </c>
      <c r="C36">
        <v>0</v>
      </c>
      <c r="D36">
        <v>0</v>
      </c>
      <c r="E36">
        <v>3</v>
      </c>
      <c r="F36">
        <v>5</v>
      </c>
      <c r="G36" s="9">
        <v>43863</v>
      </c>
      <c r="H36" s="23">
        <f ca="1">IFERROR(__xludf.DUMMYFUNCTION("""COMPUTED_VALUE"""),1)</f>
        <v>1</v>
      </c>
      <c r="I36" s="23">
        <f ca="1">IFERROR(__xludf.DUMMYFUNCTION("""COMPUTED_VALUE"""),0)</f>
        <v>0</v>
      </c>
      <c r="J36" s="10">
        <v>0</v>
      </c>
    </row>
    <row r="37" spans="1:10" x14ac:dyDescent="0.3">
      <c r="A37" s="8">
        <v>43864</v>
      </c>
      <c r="B37">
        <v>9</v>
      </c>
      <c r="C37">
        <v>0</v>
      </c>
      <c r="D37">
        <v>0</v>
      </c>
      <c r="E37">
        <v>1</v>
      </c>
      <c r="F37">
        <v>6</v>
      </c>
      <c r="G37" s="9">
        <v>43864</v>
      </c>
      <c r="H37" s="23">
        <f ca="1">IFERROR(__xludf.DUMMYFUNCTION("""COMPUTED_VALUE"""),1)</f>
        <v>1</v>
      </c>
      <c r="I37" s="23">
        <f ca="1">IFERROR(__xludf.DUMMYFUNCTION("""COMPUTED_VALUE"""),0)</f>
        <v>0</v>
      </c>
      <c r="J37" s="10">
        <v>0</v>
      </c>
    </row>
    <row r="38" spans="1:10" x14ac:dyDescent="0.3">
      <c r="A38" s="8">
        <v>43865</v>
      </c>
      <c r="B38">
        <v>9</v>
      </c>
      <c r="C38">
        <v>1</v>
      </c>
      <c r="D38">
        <v>0</v>
      </c>
      <c r="E38">
        <v>4</v>
      </c>
      <c r="F38">
        <v>7</v>
      </c>
      <c r="G38" s="9">
        <v>43865</v>
      </c>
      <c r="H38" s="23">
        <f ca="1">IFERROR(__xludf.DUMMYFUNCTION("""COMPUTED_VALUE"""),0)</f>
        <v>0</v>
      </c>
      <c r="I38" s="23">
        <f ca="1">IFERROR(__xludf.DUMMYFUNCTION("""COMPUTED_VALUE"""),0)</f>
        <v>0</v>
      </c>
      <c r="J38" s="10">
        <v>0</v>
      </c>
    </row>
    <row r="39" spans="1:10" x14ac:dyDescent="0.3">
      <c r="A39" s="8">
        <v>43866</v>
      </c>
      <c r="B39">
        <v>9</v>
      </c>
      <c r="C39">
        <v>0</v>
      </c>
      <c r="D39">
        <v>0</v>
      </c>
      <c r="E39">
        <v>1</v>
      </c>
      <c r="F39">
        <v>3</v>
      </c>
      <c r="G39" s="9">
        <v>43866</v>
      </c>
      <c r="H39" s="23">
        <f ca="1">IFERROR(__xludf.DUMMYFUNCTION("""COMPUTED_VALUE"""),0)</f>
        <v>0</v>
      </c>
      <c r="I39" s="23">
        <f ca="1">IFERROR(__xludf.DUMMYFUNCTION("""COMPUTED_VALUE"""),0)</f>
        <v>0</v>
      </c>
      <c r="J39" s="10">
        <v>0</v>
      </c>
    </row>
    <row r="40" spans="1:10" x14ac:dyDescent="0.3">
      <c r="A40" s="8">
        <v>43867</v>
      </c>
      <c r="B40">
        <v>8</v>
      </c>
      <c r="C40">
        <v>0</v>
      </c>
      <c r="D40">
        <v>0</v>
      </c>
      <c r="E40">
        <v>1</v>
      </c>
      <c r="F40">
        <v>7</v>
      </c>
      <c r="G40" s="9">
        <v>43867</v>
      </c>
      <c r="H40" s="23">
        <f ca="1">IFERROR(__xludf.DUMMYFUNCTION("""COMPUTED_VALUE"""),0)</f>
        <v>0</v>
      </c>
      <c r="I40" s="23">
        <f ca="1">IFERROR(__xludf.DUMMYFUNCTION("""COMPUTED_VALUE"""),0)</f>
        <v>0</v>
      </c>
      <c r="J40" s="10">
        <v>0</v>
      </c>
    </row>
    <row r="41" spans="1:10" x14ac:dyDescent="0.3">
      <c r="A41" s="8">
        <v>43868</v>
      </c>
      <c r="B41">
        <v>7</v>
      </c>
      <c r="C41">
        <v>1</v>
      </c>
      <c r="D41">
        <v>0</v>
      </c>
      <c r="E41">
        <v>1</v>
      </c>
      <c r="F41">
        <v>5</v>
      </c>
      <c r="G41" s="9">
        <v>43868</v>
      </c>
      <c r="H41" s="23">
        <f ca="1">IFERROR(__xludf.DUMMYFUNCTION("""COMPUTED_VALUE"""),0)</f>
        <v>0</v>
      </c>
      <c r="I41" s="23">
        <f ca="1">IFERROR(__xludf.DUMMYFUNCTION("""COMPUTED_VALUE"""),0)</f>
        <v>0</v>
      </c>
      <c r="J41" s="10">
        <v>0</v>
      </c>
    </row>
    <row r="42" spans="1:10" x14ac:dyDescent="0.3">
      <c r="A42" s="8">
        <v>43869</v>
      </c>
      <c r="B42">
        <v>8</v>
      </c>
      <c r="C42">
        <v>0</v>
      </c>
      <c r="D42">
        <v>0</v>
      </c>
      <c r="E42">
        <v>1</v>
      </c>
      <c r="F42">
        <v>4</v>
      </c>
      <c r="G42" s="9">
        <v>43869</v>
      </c>
      <c r="H42" s="23">
        <f ca="1">IFERROR(__xludf.DUMMYFUNCTION("""COMPUTED_VALUE"""),0)</f>
        <v>0</v>
      </c>
      <c r="I42" s="23">
        <f ca="1">IFERROR(__xludf.DUMMYFUNCTION("""COMPUTED_VALUE"""),0)</f>
        <v>0</v>
      </c>
      <c r="J42" s="10">
        <v>0</v>
      </c>
    </row>
    <row r="43" spans="1:10" x14ac:dyDescent="0.3">
      <c r="A43" s="8">
        <v>43870</v>
      </c>
      <c r="B43">
        <v>9</v>
      </c>
      <c r="C43">
        <v>1</v>
      </c>
      <c r="D43">
        <v>0</v>
      </c>
      <c r="E43">
        <v>0</v>
      </c>
      <c r="F43">
        <v>3</v>
      </c>
      <c r="G43" s="9">
        <v>43870</v>
      </c>
      <c r="H43" s="23">
        <f ca="1">IFERROR(__xludf.DUMMYFUNCTION("""COMPUTED_VALUE"""),0)</f>
        <v>0</v>
      </c>
      <c r="I43" s="23">
        <f ca="1">IFERROR(__xludf.DUMMYFUNCTION("""COMPUTED_VALUE"""),0)</f>
        <v>0</v>
      </c>
      <c r="J43" s="10">
        <v>0</v>
      </c>
    </row>
    <row r="44" spans="1:10" x14ac:dyDescent="0.3">
      <c r="A44" s="8">
        <v>43871</v>
      </c>
      <c r="B44">
        <v>6</v>
      </c>
      <c r="C44">
        <v>1</v>
      </c>
      <c r="D44">
        <v>0</v>
      </c>
      <c r="E44">
        <v>0</v>
      </c>
      <c r="F44">
        <v>4</v>
      </c>
      <c r="G44" s="9">
        <v>43871</v>
      </c>
      <c r="H44" s="23">
        <f ca="1">IFERROR(__xludf.DUMMYFUNCTION("""COMPUTED_VALUE"""),0)</f>
        <v>0</v>
      </c>
      <c r="I44" s="23">
        <f ca="1">IFERROR(__xludf.DUMMYFUNCTION("""COMPUTED_VALUE"""),0)</f>
        <v>0</v>
      </c>
      <c r="J44" s="10">
        <v>0</v>
      </c>
    </row>
    <row r="45" spans="1:10" x14ac:dyDescent="0.3">
      <c r="A45" s="8">
        <v>43872</v>
      </c>
      <c r="B45">
        <v>9</v>
      </c>
      <c r="C45">
        <v>1</v>
      </c>
      <c r="D45">
        <v>0</v>
      </c>
      <c r="E45">
        <v>1</v>
      </c>
      <c r="F45">
        <v>2</v>
      </c>
      <c r="G45" s="9">
        <v>43872</v>
      </c>
      <c r="H45" s="23">
        <f ca="1">IFERROR(__xludf.DUMMYFUNCTION("""COMPUTED_VALUE"""),0)</f>
        <v>0</v>
      </c>
      <c r="I45" s="23">
        <f ca="1">IFERROR(__xludf.DUMMYFUNCTION("""COMPUTED_VALUE"""),0)</f>
        <v>0</v>
      </c>
      <c r="J45" s="10">
        <v>0</v>
      </c>
    </row>
    <row r="46" spans="1:10" x14ac:dyDescent="0.3">
      <c r="A46" s="8">
        <v>43873</v>
      </c>
      <c r="B46">
        <v>9</v>
      </c>
      <c r="C46">
        <v>1</v>
      </c>
      <c r="D46">
        <v>0</v>
      </c>
      <c r="E46">
        <v>1</v>
      </c>
      <c r="F46">
        <v>5</v>
      </c>
      <c r="G46" s="9">
        <v>43873</v>
      </c>
      <c r="H46" s="23">
        <f ca="1">IFERROR(__xludf.DUMMYFUNCTION("""COMPUTED_VALUE"""),0)</f>
        <v>0</v>
      </c>
      <c r="I46" s="23">
        <f ca="1">IFERROR(__xludf.DUMMYFUNCTION("""COMPUTED_VALUE"""),0)</f>
        <v>0</v>
      </c>
      <c r="J46" s="10">
        <v>0</v>
      </c>
    </row>
    <row r="47" spans="1:10" x14ac:dyDescent="0.3">
      <c r="A47" s="8">
        <v>43874</v>
      </c>
      <c r="B47">
        <v>9</v>
      </c>
      <c r="C47">
        <v>1</v>
      </c>
      <c r="D47">
        <v>0</v>
      </c>
      <c r="E47">
        <v>1</v>
      </c>
      <c r="F47">
        <v>4</v>
      </c>
      <c r="G47" s="9">
        <v>43874</v>
      </c>
      <c r="H47" s="23">
        <f ca="1">IFERROR(__xludf.DUMMYFUNCTION("""COMPUTED_VALUE"""),0)</f>
        <v>0</v>
      </c>
      <c r="I47" s="23">
        <f ca="1">IFERROR(__xludf.DUMMYFUNCTION("""COMPUTED_VALUE"""),0)</f>
        <v>0</v>
      </c>
      <c r="J47" s="10">
        <v>0</v>
      </c>
    </row>
    <row r="48" spans="1:10" x14ac:dyDescent="0.3">
      <c r="A48" s="8">
        <v>43875</v>
      </c>
      <c r="B48">
        <v>10</v>
      </c>
      <c r="C48">
        <v>0</v>
      </c>
      <c r="D48">
        <v>0</v>
      </c>
      <c r="E48">
        <v>0</v>
      </c>
      <c r="F48">
        <v>5</v>
      </c>
      <c r="G48" s="9">
        <v>43875</v>
      </c>
      <c r="H48" s="23">
        <f ca="1">IFERROR(__xludf.DUMMYFUNCTION("""COMPUTED_VALUE"""),0)</f>
        <v>0</v>
      </c>
      <c r="I48" s="23">
        <f ca="1">IFERROR(__xludf.DUMMYFUNCTION("""COMPUTED_VALUE"""),0)</f>
        <v>0</v>
      </c>
      <c r="J48" s="10">
        <v>0</v>
      </c>
    </row>
    <row r="49" spans="1:10" x14ac:dyDescent="0.3">
      <c r="A49" s="8">
        <v>43876</v>
      </c>
      <c r="B49">
        <v>8</v>
      </c>
      <c r="C49">
        <v>1</v>
      </c>
      <c r="D49">
        <v>0</v>
      </c>
      <c r="E49">
        <v>1</v>
      </c>
      <c r="F49">
        <v>5</v>
      </c>
      <c r="G49" s="9">
        <v>43876</v>
      </c>
      <c r="H49" s="23">
        <f ca="1">IFERROR(__xludf.DUMMYFUNCTION("""COMPUTED_VALUE"""),0)</f>
        <v>0</v>
      </c>
      <c r="I49" s="23">
        <f ca="1">IFERROR(__xludf.DUMMYFUNCTION("""COMPUTED_VALUE"""),0)</f>
        <v>0</v>
      </c>
      <c r="J49" s="10">
        <v>0</v>
      </c>
    </row>
    <row r="50" spans="1:10" x14ac:dyDescent="0.3">
      <c r="A50" s="8">
        <v>43877</v>
      </c>
      <c r="B50">
        <v>10</v>
      </c>
      <c r="C50">
        <v>0</v>
      </c>
      <c r="D50">
        <v>0</v>
      </c>
      <c r="E50">
        <v>2</v>
      </c>
      <c r="F50">
        <v>8</v>
      </c>
      <c r="G50" s="9">
        <v>43877</v>
      </c>
      <c r="H50" s="23">
        <f ca="1">IFERROR(__xludf.DUMMYFUNCTION("""COMPUTED_VALUE"""),0)</f>
        <v>0</v>
      </c>
      <c r="I50" s="23">
        <f ca="1">IFERROR(__xludf.DUMMYFUNCTION("""COMPUTED_VALUE"""),0)</f>
        <v>0</v>
      </c>
      <c r="J50" s="10">
        <v>0</v>
      </c>
    </row>
    <row r="51" spans="1:10" x14ac:dyDescent="0.3">
      <c r="A51" s="8">
        <v>43878</v>
      </c>
      <c r="B51">
        <v>6</v>
      </c>
      <c r="C51">
        <v>1</v>
      </c>
      <c r="D51">
        <v>0</v>
      </c>
      <c r="E51">
        <v>1</v>
      </c>
      <c r="F51">
        <v>6</v>
      </c>
      <c r="G51" s="9">
        <v>43878</v>
      </c>
      <c r="H51" s="23">
        <f ca="1">IFERROR(__xludf.DUMMYFUNCTION("""COMPUTED_VALUE"""),0)</f>
        <v>0</v>
      </c>
      <c r="I51" s="23">
        <f ca="1">IFERROR(__xludf.DUMMYFUNCTION("""COMPUTED_VALUE"""),0)</f>
        <v>0</v>
      </c>
      <c r="J51" s="10">
        <v>0</v>
      </c>
    </row>
    <row r="52" spans="1:10" x14ac:dyDescent="0.3">
      <c r="A52" s="8">
        <v>43879</v>
      </c>
      <c r="B52">
        <v>9</v>
      </c>
      <c r="C52">
        <v>1</v>
      </c>
      <c r="D52">
        <v>0</v>
      </c>
      <c r="E52">
        <v>0</v>
      </c>
      <c r="F52">
        <v>8</v>
      </c>
      <c r="G52" s="9">
        <v>43879</v>
      </c>
      <c r="H52" s="23">
        <f ca="1">IFERROR(__xludf.DUMMYFUNCTION("""COMPUTED_VALUE"""),0)</f>
        <v>0</v>
      </c>
      <c r="I52" s="23">
        <f ca="1">IFERROR(__xludf.DUMMYFUNCTION("""COMPUTED_VALUE"""),0)</f>
        <v>0</v>
      </c>
      <c r="J52" s="10">
        <v>0</v>
      </c>
    </row>
    <row r="53" spans="1:10" x14ac:dyDescent="0.3">
      <c r="A53" s="8">
        <v>43880</v>
      </c>
      <c r="B53">
        <v>11</v>
      </c>
      <c r="C53">
        <v>3</v>
      </c>
      <c r="D53">
        <v>0</v>
      </c>
      <c r="E53">
        <v>0</v>
      </c>
      <c r="F53">
        <v>6</v>
      </c>
      <c r="G53" s="9">
        <v>43880</v>
      </c>
      <c r="H53" s="23">
        <f ca="1">IFERROR(__xludf.DUMMYFUNCTION("""COMPUTED_VALUE"""),0)</f>
        <v>0</v>
      </c>
      <c r="I53" s="23">
        <f ca="1">IFERROR(__xludf.DUMMYFUNCTION("""COMPUTED_VALUE"""),0)</f>
        <v>0</v>
      </c>
      <c r="J53" s="10">
        <v>0</v>
      </c>
    </row>
    <row r="54" spans="1:10" x14ac:dyDescent="0.3">
      <c r="A54" s="8">
        <v>43881</v>
      </c>
      <c r="B54">
        <v>6</v>
      </c>
      <c r="C54">
        <v>0</v>
      </c>
      <c r="D54">
        <v>0</v>
      </c>
      <c r="E54">
        <v>1</v>
      </c>
      <c r="F54">
        <v>2</v>
      </c>
      <c r="G54" s="9">
        <v>43881</v>
      </c>
      <c r="H54" s="23">
        <f ca="1">IFERROR(__xludf.DUMMYFUNCTION("""COMPUTED_VALUE"""),0)</f>
        <v>0</v>
      </c>
      <c r="I54" s="23">
        <f ca="1">IFERROR(__xludf.DUMMYFUNCTION("""COMPUTED_VALUE"""),0)</f>
        <v>0</v>
      </c>
      <c r="J54" s="10">
        <v>0</v>
      </c>
    </row>
    <row r="55" spans="1:10" x14ac:dyDescent="0.3">
      <c r="A55" s="8">
        <v>43882</v>
      </c>
      <c r="B55">
        <v>6</v>
      </c>
      <c r="C55">
        <v>0</v>
      </c>
      <c r="D55">
        <v>0</v>
      </c>
      <c r="E55">
        <v>0</v>
      </c>
      <c r="F55">
        <v>4</v>
      </c>
      <c r="G55" s="9">
        <v>43882</v>
      </c>
      <c r="H55" s="23">
        <f ca="1">IFERROR(__xludf.DUMMYFUNCTION("""COMPUTED_VALUE"""),0)</f>
        <v>0</v>
      </c>
      <c r="I55" s="23">
        <f ca="1">IFERROR(__xludf.DUMMYFUNCTION("""COMPUTED_VALUE"""),0)</f>
        <v>0</v>
      </c>
      <c r="J55" s="10">
        <v>0</v>
      </c>
    </row>
    <row r="56" spans="1:10" x14ac:dyDescent="0.3">
      <c r="A56" s="8">
        <v>43883</v>
      </c>
      <c r="B56">
        <v>8</v>
      </c>
      <c r="C56">
        <v>0</v>
      </c>
      <c r="D56">
        <v>0</v>
      </c>
      <c r="E56">
        <v>1</v>
      </c>
      <c r="F56">
        <v>3</v>
      </c>
      <c r="G56" s="9">
        <v>43883</v>
      </c>
      <c r="H56" s="23">
        <f ca="1">IFERROR(__xludf.DUMMYFUNCTION("""COMPUTED_VALUE"""),0)</f>
        <v>0</v>
      </c>
      <c r="I56" s="23">
        <f ca="1">IFERROR(__xludf.DUMMYFUNCTION("""COMPUTED_VALUE"""),0)</f>
        <v>0</v>
      </c>
      <c r="J56" s="10">
        <v>0</v>
      </c>
    </row>
    <row r="57" spans="1:10" x14ac:dyDescent="0.3">
      <c r="A57" s="8">
        <v>43884</v>
      </c>
      <c r="B57">
        <v>8</v>
      </c>
      <c r="C57">
        <v>0</v>
      </c>
      <c r="D57">
        <v>0</v>
      </c>
      <c r="E57">
        <v>1</v>
      </c>
      <c r="F57">
        <v>3</v>
      </c>
      <c r="G57" s="9">
        <v>43884</v>
      </c>
      <c r="H57" s="23">
        <f ca="1">IFERROR(__xludf.DUMMYFUNCTION("""COMPUTED_VALUE"""),0)</f>
        <v>0</v>
      </c>
      <c r="I57" s="23">
        <f ca="1">IFERROR(__xludf.DUMMYFUNCTION("""COMPUTED_VALUE"""),0)</f>
        <v>0</v>
      </c>
      <c r="J57" s="10">
        <v>0</v>
      </c>
    </row>
    <row r="58" spans="1:10" x14ac:dyDescent="0.3">
      <c r="A58" s="8">
        <v>43885</v>
      </c>
      <c r="B58">
        <v>8</v>
      </c>
      <c r="C58">
        <v>0</v>
      </c>
      <c r="D58">
        <v>0</v>
      </c>
      <c r="E58">
        <v>3</v>
      </c>
      <c r="F58">
        <v>3</v>
      </c>
      <c r="G58" s="9">
        <v>43885</v>
      </c>
      <c r="H58" s="23">
        <f ca="1">IFERROR(__xludf.DUMMYFUNCTION("""COMPUTED_VALUE"""),0)</f>
        <v>0</v>
      </c>
      <c r="I58" s="23">
        <f ca="1">IFERROR(__xludf.DUMMYFUNCTION("""COMPUTED_VALUE"""),0)</f>
        <v>0</v>
      </c>
      <c r="J58" s="10">
        <v>0</v>
      </c>
    </row>
    <row r="59" spans="1:10" x14ac:dyDescent="0.3">
      <c r="A59" s="8">
        <v>43886</v>
      </c>
      <c r="B59">
        <v>8</v>
      </c>
      <c r="C59">
        <v>0</v>
      </c>
      <c r="D59">
        <v>0</v>
      </c>
      <c r="E59">
        <v>1</v>
      </c>
      <c r="F59">
        <v>3</v>
      </c>
      <c r="G59" s="9">
        <v>43886</v>
      </c>
      <c r="H59" s="23">
        <f ca="1">IFERROR(__xludf.DUMMYFUNCTION("""COMPUTED_VALUE"""),0)</f>
        <v>0</v>
      </c>
      <c r="I59" s="23">
        <f ca="1">IFERROR(__xludf.DUMMYFUNCTION("""COMPUTED_VALUE"""),0)</f>
        <v>0</v>
      </c>
      <c r="J59" s="10">
        <v>0</v>
      </c>
    </row>
    <row r="60" spans="1:10" x14ac:dyDescent="0.3">
      <c r="A60" s="8">
        <v>43887</v>
      </c>
      <c r="B60">
        <v>3</v>
      </c>
      <c r="C60">
        <v>1</v>
      </c>
      <c r="D60">
        <v>0</v>
      </c>
      <c r="E60">
        <v>1</v>
      </c>
      <c r="F60">
        <v>7</v>
      </c>
      <c r="G60" s="9">
        <v>43887</v>
      </c>
      <c r="H60" s="23">
        <f ca="1">IFERROR(__xludf.DUMMYFUNCTION("""COMPUTED_VALUE"""),0)</f>
        <v>0</v>
      </c>
      <c r="I60" s="23">
        <f ca="1">IFERROR(__xludf.DUMMYFUNCTION("""COMPUTED_VALUE"""),0)</f>
        <v>0</v>
      </c>
      <c r="J60" s="10">
        <v>0</v>
      </c>
    </row>
    <row r="61" spans="1:10" x14ac:dyDescent="0.3">
      <c r="A61" s="8">
        <v>43888</v>
      </c>
      <c r="B61">
        <v>11</v>
      </c>
      <c r="C61">
        <v>1</v>
      </c>
      <c r="D61">
        <v>0</v>
      </c>
      <c r="E61">
        <v>1</v>
      </c>
      <c r="F61">
        <v>3</v>
      </c>
      <c r="G61" s="9">
        <v>43888</v>
      </c>
      <c r="H61" s="23">
        <f ca="1">IFERROR(__xludf.DUMMYFUNCTION("""COMPUTED_VALUE"""),0)</f>
        <v>0</v>
      </c>
      <c r="I61" s="23">
        <f ca="1">IFERROR(__xludf.DUMMYFUNCTION("""COMPUTED_VALUE"""),0)</f>
        <v>0</v>
      </c>
      <c r="J61" s="10">
        <v>0</v>
      </c>
    </row>
    <row r="62" spans="1:10" x14ac:dyDescent="0.3">
      <c r="A62" s="8">
        <v>43889</v>
      </c>
      <c r="B62">
        <v>11</v>
      </c>
      <c r="C62">
        <v>3</v>
      </c>
      <c r="D62">
        <v>0</v>
      </c>
      <c r="E62">
        <v>1</v>
      </c>
      <c r="F62">
        <v>2</v>
      </c>
      <c r="G62" s="9">
        <v>43889</v>
      </c>
      <c r="H62" s="23">
        <f ca="1">IFERROR(__xludf.DUMMYFUNCTION("""COMPUTED_VALUE"""),0)</f>
        <v>0</v>
      </c>
      <c r="I62" s="23">
        <f ca="1">IFERROR(__xludf.DUMMYFUNCTION("""COMPUTED_VALUE"""),0)</f>
        <v>0</v>
      </c>
      <c r="J62" s="10">
        <v>0</v>
      </c>
    </row>
    <row r="63" spans="1:10" x14ac:dyDescent="0.3">
      <c r="A63" s="8">
        <v>43890</v>
      </c>
      <c r="B63">
        <v>4</v>
      </c>
      <c r="C63">
        <v>0</v>
      </c>
      <c r="D63">
        <v>0</v>
      </c>
      <c r="E63">
        <v>1</v>
      </c>
      <c r="F63">
        <v>3</v>
      </c>
      <c r="G63" s="9">
        <v>43890</v>
      </c>
      <c r="H63" s="23">
        <f ca="1">IFERROR(__xludf.DUMMYFUNCTION("""COMPUTED_VALUE"""),0)</f>
        <v>0</v>
      </c>
      <c r="I63" s="23">
        <f ca="1">IFERROR(__xludf.DUMMYFUNCTION("""COMPUTED_VALUE"""),0)</f>
        <v>0</v>
      </c>
      <c r="J63" s="10">
        <v>0</v>
      </c>
    </row>
    <row r="64" spans="1:10" x14ac:dyDescent="0.3">
      <c r="A64" s="8">
        <v>43891</v>
      </c>
      <c r="B64">
        <v>6</v>
      </c>
      <c r="C64">
        <v>0</v>
      </c>
      <c r="D64">
        <v>0</v>
      </c>
      <c r="E64">
        <v>0</v>
      </c>
      <c r="F64">
        <v>5</v>
      </c>
      <c r="G64" s="9">
        <v>43891</v>
      </c>
      <c r="H64" s="23">
        <f ca="1">IFERROR(__xludf.DUMMYFUNCTION("""COMPUTED_VALUE"""),0)</f>
        <v>0</v>
      </c>
      <c r="I64" s="23">
        <f ca="1">IFERROR(__xludf.DUMMYFUNCTION("""COMPUTED_VALUE"""),0)</f>
        <v>0</v>
      </c>
      <c r="J64" s="10">
        <v>0</v>
      </c>
    </row>
    <row r="65" spans="1:10" x14ac:dyDescent="0.3">
      <c r="A65" s="8">
        <v>43892</v>
      </c>
      <c r="B65">
        <v>11</v>
      </c>
      <c r="C65">
        <v>1</v>
      </c>
      <c r="D65">
        <v>0</v>
      </c>
      <c r="E65">
        <v>2</v>
      </c>
      <c r="F65">
        <v>9</v>
      </c>
      <c r="G65" s="9">
        <v>43892</v>
      </c>
      <c r="H65" s="23">
        <f ca="1">IFERROR(__xludf.DUMMYFUNCTION("""COMPUTED_VALUE"""),0)</f>
        <v>0</v>
      </c>
      <c r="I65" s="23">
        <f ca="1">IFERROR(__xludf.DUMMYFUNCTION("""COMPUTED_VALUE"""),0)</f>
        <v>0</v>
      </c>
      <c r="J65" s="10">
        <v>0</v>
      </c>
    </row>
    <row r="66" spans="1:10" x14ac:dyDescent="0.3">
      <c r="A66" s="8">
        <v>43893</v>
      </c>
      <c r="B66">
        <v>23</v>
      </c>
      <c r="C66">
        <v>3</v>
      </c>
      <c r="D66">
        <v>0</v>
      </c>
      <c r="E66">
        <v>0</v>
      </c>
      <c r="F66">
        <v>5</v>
      </c>
      <c r="G66" s="9">
        <v>43893</v>
      </c>
      <c r="H66" s="23">
        <f ca="1">IFERROR(__xludf.DUMMYFUNCTION("""COMPUTED_VALUE"""),0)</f>
        <v>0</v>
      </c>
      <c r="I66" s="23">
        <f ca="1">IFERROR(__xludf.DUMMYFUNCTION("""COMPUTED_VALUE"""),0)</f>
        <v>0</v>
      </c>
      <c r="J66" s="10">
        <v>0</v>
      </c>
    </row>
    <row r="67" spans="1:10" x14ac:dyDescent="0.3">
      <c r="A67" s="8">
        <v>43894</v>
      </c>
      <c r="B67">
        <v>62</v>
      </c>
      <c r="C67">
        <v>20</v>
      </c>
      <c r="D67">
        <v>0</v>
      </c>
      <c r="E67">
        <v>1</v>
      </c>
      <c r="F67">
        <v>4</v>
      </c>
      <c r="G67" s="9">
        <v>43894</v>
      </c>
      <c r="H67" s="23">
        <f ca="1">IFERROR(__xludf.DUMMYFUNCTION("""COMPUTED_VALUE"""),0)</f>
        <v>0</v>
      </c>
      <c r="I67" s="23">
        <f ca="1">IFERROR(__xludf.DUMMYFUNCTION("""COMPUTED_VALUE"""),0)</f>
        <v>0</v>
      </c>
      <c r="J67" s="10">
        <v>0</v>
      </c>
    </row>
    <row r="68" spans="1:10" x14ac:dyDescent="0.3">
      <c r="A68" s="8">
        <v>43895</v>
      </c>
      <c r="B68">
        <v>65</v>
      </c>
      <c r="C68">
        <v>37</v>
      </c>
      <c r="D68">
        <v>0</v>
      </c>
      <c r="E68">
        <v>2</v>
      </c>
      <c r="F68">
        <v>6</v>
      </c>
      <c r="G68" s="9">
        <v>43895</v>
      </c>
      <c r="H68" s="23">
        <f ca="1">IFERROR(__xludf.DUMMYFUNCTION("""COMPUTED_VALUE"""),0)</f>
        <v>0</v>
      </c>
      <c r="I68" s="23">
        <f ca="1">IFERROR(__xludf.DUMMYFUNCTION("""COMPUTED_VALUE"""),0)</f>
        <v>0</v>
      </c>
      <c r="J68" s="10">
        <v>0</v>
      </c>
    </row>
    <row r="69" spans="1:10" x14ac:dyDescent="0.3">
      <c r="A69" s="8">
        <v>43896</v>
      </c>
      <c r="B69">
        <v>38</v>
      </c>
      <c r="C69">
        <v>34</v>
      </c>
      <c r="D69">
        <v>0</v>
      </c>
      <c r="E69">
        <v>3</v>
      </c>
      <c r="F69">
        <v>3</v>
      </c>
      <c r="G69" s="9">
        <v>43896</v>
      </c>
      <c r="H69" s="23">
        <f ca="1">IFERROR(__xludf.DUMMYFUNCTION("""COMPUTED_VALUE"""),0)</f>
        <v>0</v>
      </c>
      <c r="I69" s="23">
        <f ca="1">IFERROR(__xludf.DUMMYFUNCTION("""COMPUTED_VALUE"""),0)</f>
        <v>0</v>
      </c>
      <c r="J69" s="10">
        <v>0</v>
      </c>
    </row>
    <row r="70" spans="1:10" x14ac:dyDescent="0.3">
      <c r="A70" s="8">
        <v>43897</v>
      </c>
      <c r="B70">
        <v>28</v>
      </c>
      <c r="C70">
        <v>21</v>
      </c>
      <c r="D70">
        <v>0</v>
      </c>
      <c r="E70">
        <v>2</v>
      </c>
      <c r="F70">
        <v>5</v>
      </c>
      <c r="G70" s="9">
        <v>43897</v>
      </c>
      <c r="H70" s="23">
        <f ca="1">IFERROR(__xludf.DUMMYFUNCTION("""COMPUTED_VALUE"""),0)</f>
        <v>0</v>
      </c>
      <c r="I70" s="23">
        <f ca="1">IFERROR(__xludf.DUMMYFUNCTION("""COMPUTED_VALUE"""),0)</f>
        <v>0</v>
      </c>
      <c r="J70" s="10">
        <v>0</v>
      </c>
    </row>
    <row r="71" spans="1:10" x14ac:dyDescent="0.3">
      <c r="A71" s="8">
        <v>43898</v>
      </c>
      <c r="B71">
        <v>23</v>
      </c>
      <c r="C71">
        <v>11</v>
      </c>
      <c r="D71">
        <v>0</v>
      </c>
      <c r="E71">
        <v>3</v>
      </c>
      <c r="F71">
        <v>5</v>
      </c>
      <c r="G71" s="9">
        <v>43898</v>
      </c>
      <c r="H71" s="23">
        <f ca="1">IFERROR(__xludf.DUMMYFUNCTION("""COMPUTED_VALUE"""),0)</f>
        <v>0</v>
      </c>
      <c r="I71" s="23">
        <f ca="1">IFERROR(__xludf.DUMMYFUNCTION("""COMPUTED_VALUE"""),0)</f>
        <v>0</v>
      </c>
      <c r="J71" s="10">
        <v>0</v>
      </c>
    </row>
    <row r="72" spans="1:10" x14ac:dyDescent="0.3">
      <c r="A72" s="8">
        <v>43899</v>
      </c>
      <c r="B72">
        <v>17</v>
      </c>
      <c r="C72">
        <v>12</v>
      </c>
      <c r="D72">
        <v>0</v>
      </c>
      <c r="E72">
        <v>3</v>
      </c>
      <c r="F72">
        <v>6</v>
      </c>
      <c r="G72" s="9">
        <v>43899</v>
      </c>
      <c r="H72" s="23">
        <f ca="1">IFERROR(__xludf.DUMMYFUNCTION("""COMPUTED_VALUE"""),0)</f>
        <v>0</v>
      </c>
      <c r="I72" s="23">
        <f ca="1">IFERROR(__xludf.DUMMYFUNCTION("""COMPUTED_VALUE"""),0)</f>
        <v>0</v>
      </c>
      <c r="J72" s="10">
        <v>0</v>
      </c>
    </row>
    <row r="73" spans="1:10" x14ac:dyDescent="0.3">
      <c r="A73" s="8">
        <v>43900</v>
      </c>
      <c r="B73">
        <v>11</v>
      </c>
      <c r="C73">
        <v>6</v>
      </c>
      <c r="D73">
        <v>0</v>
      </c>
      <c r="E73">
        <v>2</v>
      </c>
      <c r="F73">
        <v>3</v>
      </c>
      <c r="G73" s="9">
        <v>43900</v>
      </c>
      <c r="H73" s="23">
        <f ca="1">IFERROR(__xludf.DUMMYFUNCTION("""COMPUTED_VALUE"""),0)</f>
        <v>0</v>
      </c>
      <c r="I73" s="23">
        <f ca="1">IFERROR(__xludf.DUMMYFUNCTION("""COMPUTED_VALUE"""),0)</f>
        <v>0</v>
      </c>
      <c r="J73" s="10">
        <v>0</v>
      </c>
    </row>
    <row r="74" spans="1:10" x14ac:dyDescent="0.3">
      <c r="A74" s="8">
        <v>43901</v>
      </c>
      <c r="B74">
        <v>15</v>
      </c>
      <c r="C74">
        <v>8</v>
      </c>
      <c r="D74">
        <v>0</v>
      </c>
      <c r="E74">
        <v>1</v>
      </c>
      <c r="F74">
        <v>7</v>
      </c>
      <c r="G74" s="9">
        <v>43901</v>
      </c>
      <c r="H74" s="23">
        <f ca="1">IFERROR(__xludf.DUMMYFUNCTION("""COMPUTED_VALUE"""),0)</f>
        <v>0</v>
      </c>
      <c r="I74" s="23">
        <f ca="1">IFERROR(__xludf.DUMMYFUNCTION("""COMPUTED_VALUE"""),0)</f>
        <v>0</v>
      </c>
      <c r="J74" s="10">
        <v>0</v>
      </c>
    </row>
    <row r="75" spans="1:10" x14ac:dyDescent="0.3">
      <c r="A75" s="8">
        <v>43902</v>
      </c>
      <c r="B75">
        <v>14</v>
      </c>
      <c r="C75">
        <v>17</v>
      </c>
      <c r="D75">
        <v>0</v>
      </c>
      <c r="E75">
        <v>1</v>
      </c>
      <c r="F75">
        <v>4</v>
      </c>
      <c r="G75" s="9">
        <v>43902</v>
      </c>
      <c r="H75" s="23">
        <f ca="1">IFERROR(__xludf.DUMMYFUNCTION("""COMPUTED_VALUE"""),0)</f>
        <v>0</v>
      </c>
      <c r="I75" s="23">
        <f ca="1">IFERROR(__xludf.DUMMYFUNCTION("""COMPUTED_VALUE"""),0)</f>
        <v>0</v>
      </c>
      <c r="J75" s="10">
        <v>0</v>
      </c>
    </row>
    <row r="76" spans="1:10" x14ac:dyDescent="0.3">
      <c r="A76" s="8">
        <v>43903</v>
      </c>
      <c r="B76">
        <v>25</v>
      </c>
      <c r="C76">
        <v>18</v>
      </c>
      <c r="D76">
        <v>1</v>
      </c>
      <c r="E76">
        <v>2</v>
      </c>
      <c r="F76">
        <v>4</v>
      </c>
      <c r="G76" s="9">
        <v>43903</v>
      </c>
      <c r="H76" s="23">
        <f ca="1">IFERROR(__xludf.DUMMYFUNCTION("""COMPUTED_VALUE"""),0)</f>
        <v>0</v>
      </c>
      <c r="I76" s="23">
        <f ca="1">IFERROR(__xludf.DUMMYFUNCTION("""COMPUTED_VALUE"""),0)</f>
        <v>0</v>
      </c>
      <c r="J76" s="10">
        <v>0</v>
      </c>
    </row>
    <row r="77" spans="1:10" x14ac:dyDescent="0.3">
      <c r="A77" s="8">
        <v>43904</v>
      </c>
      <c r="B77">
        <v>51</v>
      </c>
      <c r="C77">
        <v>49</v>
      </c>
      <c r="D77">
        <v>0</v>
      </c>
      <c r="E77">
        <v>4</v>
      </c>
      <c r="F77">
        <v>5</v>
      </c>
      <c r="G77" s="9">
        <v>43904</v>
      </c>
      <c r="H77" s="23">
        <v>3</v>
      </c>
      <c r="I77" s="23">
        <v>0</v>
      </c>
      <c r="J77" s="10">
        <v>0</v>
      </c>
    </row>
    <row r="78" spans="1:10" x14ac:dyDescent="0.3">
      <c r="A78" s="8">
        <v>43905</v>
      </c>
      <c r="B78">
        <v>42</v>
      </c>
      <c r="C78">
        <v>40</v>
      </c>
      <c r="D78">
        <v>0</v>
      </c>
      <c r="E78">
        <v>4</v>
      </c>
      <c r="F78">
        <v>4</v>
      </c>
      <c r="G78" s="9">
        <v>43905</v>
      </c>
      <c r="H78" s="23">
        <v>1</v>
      </c>
      <c r="I78" s="23">
        <v>0</v>
      </c>
      <c r="J78" s="10">
        <v>0</v>
      </c>
    </row>
    <row r="79" spans="1:10" x14ac:dyDescent="0.3">
      <c r="A79" s="8">
        <v>43906</v>
      </c>
      <c r="B79">
        <v>29</v>
      </c>
      <c r="C79">
        <v>32</v>
      </c>
      <c r="D79">
        <v>0</v>
      </c>
      <c r="E79">
        <v>2</v>
      </c>
      <c r="F79">
        <v>5</v>
      </c>
      <c r="G79" s="9">
        <v>43906</v>
      </c>
      <c r="H79" s="23">
        <v>0</v>
      </c>
      <c r="I79" s="23">
        <v>0</v>
      </c>
      <c r="J79" s="10">
        <v>0</v>
      </c>
    </row>
    <row r="80" spans="1:10" x14ac:dyDescent="0.3">
      <c r="A80" s="8">
        <v>43907</v>
      </c>
      <c r="B80">
        <v>32</v>
      </c>
      <c r="C80">
        <v>32</v>
      </c>
      <c r="D80">
        <v>1</v>
      </c>
      <c r="E80">
        <v>4</v>
      </c>
      <c r="F80">
        <v>3</v>
      </c>
      <c r="G80" s="9">
        <v>43907</v>
      </c>
      <c r="H80" s="23">
        <v>0</v>
      </c>
      <c r="I80" s="23">
        <v>0</v>
      </c>
      <c r="J80" s="10">
        <v>0</v>
      </c>
    </row>
    <row r="81" spans="1:10" x14ac:dyDescent="0.3">
      <c r="A81" s="8">
        <v>43908</v>
      </c>
      <c r="B81">
        <v>33</v>
      </c>
      <c r="C81">
        <v>40</v>
      </c>
      <c r="D81">
        <v>1</v>
      </c>
      <c r="E81">
        <v>3</v>
      </c>
      <c r="F81">
        <v>7</v>
      </c>
      <c r="G81" s="9">
        <v>43908</v>
      </c>
      <c r="H81" s="23">
        <v>3</v>
      </c>
      <c r="I81" s="23">
        <v>0</v>
      </c>
      <c r="J81" s="10">
        <v>0</v>
      </c>
    </row>
    <row r="82" spans="1:10" x14ac:dyDescent="0.3">
      <c r="A82" s="8">
        <v>43909</v>
      </c>
      <c r="B82">
        <v>59</v>
      </c>
      <c r="C82">
        <v>92</v>
      </c>
      <c r="D82">
        <v>2</v>
      </c>
      <c r="E82">
        <v>7</v>
      </c>
      <c r="F82">
        <v>5</v>
      </c>
      <c r="G82" s="9">
        <v>43909</v>
      </c>
      <c r="H82" s="23">
        <v>2</v>
      </c>
      <c r="I82" s="23">
        <v>0</v>
      </c>
      <c r="J82" s="10">
        <v>0</v>
      </c>
    </row>
    <row r="83" spans="1:10" x14ac:dyDescent="0.3">
      <c r="A83" s="8">
        <v>43910</v>
      </c>
      <c r="B83">
        <v>92</v>
      </c>
      <c r="C83">
        <v>99</v>
      </c>
      <c r="D83">
        <v>2</v>
      </c>
      <c r="E83">
        <v>9</v>
      </c>
      <c r="F83">
        <v>6</v>
      </c>
      <c r="G83" s="9">
        <v>43910</v>
      </c>
      <c r="H83" s="23">
        <v>8</v>
      </c>
      <c r="I83" s="23">
        <v>0</v>
      </c>
      <c r="J83" s="10">
        <v>0</v>
      </c>
    </row>
    <row r="84" spans="1:10" x14ac:dyDescent="0.3">
      <c r="A84" s="8">
        <v>43911</v>
      </c>
      <c r="B84">
        <v>78</v>
      </c>
      <c r="C84">
        <v>100</v>
      </c>
      <c r="D84">
        <v>3</v>
      </c>
      <c r="E84">
        <v>7</v>
      </c>
      <c r="F84">
        <v>6</v>
      </c>
      <c r="G84" s="9">
        <v>43911</v>
      </c>
      <c r="H84" s="23">
        <v>7</v>
      </c>
      <c r="I84" s="23">
        <v>0</v>
      </c>
      <c r="J84" s="10">
        <v>0</v>
      </c>
    </row>
    <row r="85" spans="1:10" x14ac:dyDescent="0.3">
      <c r="A85" s="8">
        <v>43912</v>
      </c>
      <c r="B85">
        <v>35</v>
      </c>
      <c r="C85">
        <v>38</v>
      </c>
      <c r="D85">
        <v>1</v>
      </c>
      <c r="E85">
        <v>5</v>
      </c>
      <c r="F85">
        <v>6</v>
      </c>
      <c r="G85" s="9">
        <v>43912</v>
      </c>
      <c r="H85" s="23">
        <v>4</v>
      </c>
      <c r="I85" s="23">
        <v>0</v>
      </c>
      <c r="J85" s="10">
        <v>0</v>
      </c>
    </row>
    <row r="86" spans="1:10" x14ac:dyDescent="0.3">
      <c r="A86" s="8">
        <v>43913</v>
      </c>
      <c r="B86">
        <v>47</v>
      </c>
      <c r="C86">
        <v>52</v>
      </c>
      <c r="D86">
        <v>2</v>
      </c>
      <c r="E86">
        <v>2</v>
      </c>
      <c r="F86">
        <v>5</v>
      </c>
      <c r="G86" s="9">
        <v>43913</v>
      </c>
      <c r="H86" s="23">
        <v>4</v>
      </c>
      <c r="I86" s="23">
        <v>0</v>
      </c>
      <c r="J86" s="10">
        <v>0</v>
      </c>
    </row>
    <row r="87" spans="1:10" x14ac:dyDescent="0.3">
      <c r="A87" s="8">
        <v>43914</v>
      </c>
      <c r="B87">
        <v>40</v>
      </c>
      <c r="C87">
        <v>38</v>
      </c>
      <c r="D87">
        <v>4</v>
      </c>
      <c r="E87">
        <v>3</v>
      </c>
      <c r="F87">
        <v>5</v>
      </c>
      <c r="G87" s="9">
        <v>43914</v>
      </c>
      <c r="H87" s="23">
        <v>0</v>
      </c>
      <c r="I87" s="23">
        <v>0</v>
      </c>
      <c r="J87" s="10">
        <v>0</v>
      </c>
    </row>
    <row r="88" spans="1:10" x14ac:dyDescent="0.3">
      <c r="A88" s="8">
        <v>43915</v>
      </c>
      <c r="B88">
        <v>27</v>
      </c>
      <c r="C88">
        <v>27</v>
      </c>
      <c r="D88">
        <v>1</v>
      </c>
      <c r="E88">
        <v>3</v>
      </c>
      <c r="F88">
        <v>5</v>
      </c>
      <c r="G88" s="9">
        <v>43915</v>
      </c>
      <c r="H88" s="23">
        <v>6</v>
      </c>
      <c r="I88" s="23">
        <v>0</v>
      </c>
      <c r="J88" s="10">
        <v>0</v>
      </c>
    </row>
    <row r="89" spans="1:10" x14ac:dyDescent="0.3">
      <c r="A89" s="8">
        <v>43916</v>
      </c>
      <c r="B89">
        <v>25</v>
      </c>
      <c r="C89">
        <v>22</v>
      </c>
      <c r="D89">
        <v>1</v>
      </c>
      <c r="E89">
        <v>3</v>
      </c>
      <c r="F89">
        <v>5</v>
      </c>
      <c r="G89" s="9">
        <v>43916</v>
      </c>
      <c r="H89" s="23">
        <v>2</v>
      </c>
      <c r="I89" s="23">
        <v>0</v>
      </c>
      <c r="J89" s="10">
        <v>0</v>
      </c>
    </row>
    <row r="90" spans="1:10" x14ac:dyDescent="0.3">
      <c r="A90" s="8">
        <v>43917</v>
      </c>
      <c r="B90">
        <v>24</v>
      </c>
      <c r="C90">
        <v>13</v>
      </c>
      <c r="D90">
        <v>2</v>
      </c>
      <c r="E90">
        <v>2</v>
      </c>
      <c r="F90">
        <v>3</v>
      </c>
      <c r="G90" s="9">
        <v>43917</v>
      </c>
      <c r="H90" s="23">
        <v>10</v>
      </c>
      <c r="I90" s="23">
        <v>0</v>
      </c>
      <c r="J90" s="10">
        <v>0</v>
      </c>
    </row>
    <row r="91" spans="1:10" x14ac:dyDescent="0.3">
      <c r="A91" s="8">
        <v>43918</v>
      </c>
      <c r="B91">
        <v>15</v>
      </c>
      <c r="C91">
        <v>21</v>
      </c>
      <c r="D91">
        <v>3</v>
      </c>
      <c r="E91">
        <v>2</v>
      </c>
      <c r="F91">
        <v>3</v>
      </c>
      <c r="G91" s="9">
        <v>43918</v>
      </c>
      <c r="H91" s="23">
        <v>4</v>
      </c>
      <c r="I91" s="23">
        <v>0</v>
      </c>
      <c r="J91" s="10">
        <v>0</v>
      </c>
    </row>
    <row r="92" spans="1:10" x14ac:dyDescent="0.3">
      <c r="A92" s="8">
        <v>43919</v>
      </c>
      <c r="B92">
        <v>19</v>
      </c>
      <c r="C92">
        <v>17</v>
      </c>
      <c r="D92">
        <v>3</v>
      </c>
      <c r="E92">
        <v>3</v>
      </c>
      <c r="F92">
        <v>6</v>
      </c>
      <c r="G92" s="9">
        <v>43919</v>
      </c>
      <c r="H92" s="23">
        <v>5</v>
      </c>
      <c r="I92" s="23">
        <v>0</v>
      </c>
      <c r="J92" s="10">
        <v>0</v>
      </c>
    </row>
    <row r="93" spans="1:10" x14ac:dyDescent="0.3">
      <c r="A93" s="8">
        <v>43920</v>
      </c>
      <c r="B93">
        <v>21</v>
      </c>
      <c r="C93">
        <v>18</v>
      </c>
      <c r="D93">
        <v>3</v>
      </c>
      <c r="E93">
        <v>3</v>
      </c>
      <c r="F93">
        <v>2</v>
      </c>
      <c r="G93" s="9">
        <v>43920</v>
      </c>
      <c r="H93" s="23">
        <v>20</v>
      </c>
      <c r="I93" s="23">
        <v>0</v>
      </c>
      <c r="J93" s="10">
        <v>0</v>
      </c>
    </row>
    <row r="94" spans="1:10" x14ac:dyDescent="0.3">
      <c r="A94" s="8">
        <v>43921</v>
      </c>
      <c r="B94">
        <v>20</v>
      </c>
      <c r="C94">
        <v>11</v>
      </c>
      <c r="D94">
        <v>2</v>
      </c>
      <c r="E94">
        <v>3</v>
      </c>
      <c r="F94">
        <v>5</v>
      </c>
      <c r="G94" s="9">
        <v>43921</v>
      </c>
      <c r="H94" s="23">
        <v>14</v>
      </c>
      <c r="I94" s="23">
        <v>0</v>
      </c>
      <c r="J94" s="10">
        <v>0</v>
      </c>
    </row>
    <row r="95" spans="1:10" x14ac:dyDescent="0.3">
      <c r="A95" s="8">
        <v>43922</v>
      </c>
      <c r="B95">
        <v>15</v>
      </c>
      <c r="C95">
        <v>17</v>
      </c>
      <c r="D95">
        <v>3</v>
      </c>
      <c r="E95">
        <v>2</v>
      </c>
      <c r="F95">
        <v>5</v>
      </c>
      <c r="G95" s="9">
        <v>43922</v>
      </c>
      <c r="H95" s="23">
        <v>27</v>
      </c>
      <c r="I95" s="23">
        <v>0</v>
      </c>
      <c r="J95" s="10">
        <v>0</v>
      </c>
    </row>
    <row r="96" spans="1:10" x14ac:dyDescent="0.3">
      <c r="A96" s="8">
        <v>43923</v>
      </c>
      <c r="B96">
        <v>29</v>
      </c>
      <c r="C96">
        <v>10</v>
      </c>
      <c r="D96">
        <v>3</v>
      </c>
      <c r="E96">
        <v>2</v>
      </c>
      <c r="F96">
        <v>8</v>
      </c>
      <c r="G96" s="9">
        <v>43923</v>
      </c>
      <c r="H96" s="23">
        <v>13</v>
      </c>
      <c r="I96" s="23">
        <v>0</v>
      </c>
      <c r="J96" s="10">
        <v>0</v>
      </c>
    </row>
    <row r="97" spans="1:10" x14ac:dyDescent="0.3">
      <c r="A97" s="8">
        <v>43924</v>
      </c>
      <c r="B97">
        <v>16</v>
      </c>
      <c r="C97">
        <v>9</v>
      </c>
      <c r="D97">
        <v>2</v>
      </c>
      <c r="E97">
        <v>3</v>
      </c>
      <c r="F97">
        <v>6</v>
      </c>
      <c r="G97" s="9">
        <v>43924</v>
      </c>
      <c r="H97" s="23">
        <v>46</v>
      </c>
      <c r="I97" s="23">
        <v>0</v>
      </c>
      <c r="J97" s="10">
        <v>0</v>
      </c>
    </row>
    <row r="98" spans="1:10" x14ac:dyDescent="0.3">
      <c r="A98" s="8">
        <v>43925</v>
      </c>
      <c r="B98">
        <v>21</v>
      </c>
      <c r="C98">
        <v>13</v>
      </c>
      <c r="D98">
        <v>3</v>
      </c>
      <c r="E98">
        <v>1</v>
      </c>
      <c r="F98">
        <v>4</v>
      </c>
      <c r="G98" s="9">
        <v>43925</v>
      </c>
      <c r="H98" s="23">
        <v>27</v>
      </c>
      <c r="I98" s="23">
        <v>1</v>
      </c>
      <c r="J98" s="10">
        <v>0</v>
      </c>
    </row>
    <row r="99" spans="1:10" x14ac:dyDescent="0.3">
      <c r="A99" s="8">
        <v>43926</v>
      </c>
      <c r="B99">
        <v>16</v>
      </c>
      <c r="C99">
        <v>13</v>
      </c>
      <c r="D99">
        <v>1</v>
      </c>
      <c r="E99">
        <v>3</v>
      </c>
      <c r="F99">
        <v>5</v>
      </c>
      <c r="G99" s="9">
        <v>43926</v>
      </c>
      <c r="H99" s="23">
        <v>60</v>
      </c>
      <c r="I99" s="23">
        <v>0</v>
      </c>
      <c r="J99" s="10">
        <v>12279</v>
      </c>
    </row>
    <row r="100" spans="1:10" x14ac:dyDescent="0.3">
      <c r="A100" s="8">
        <v>43927</v>
      </c>
      <c r="B100">
        <v>22</v>
      </c>
      <c r="C100">
        <v>14</v>
      </c>
      <c r="D100">
        <v>2</v>
      </c>
      <c r="E100">
        <v>2</v>
      </c>
      <c r="F100">
        <v>4</v>
      </c>
      <c r="G100" s="9">
        <v>43927</v>
      </c>
      <c r="H100" s="23">
        <v>35</v>
      </c>
      <c r="I100" s="23">
        <v>1</v>
      </c>
      <c r="J100" s="10">
        <v>0</v>
      </c>
    </row>
    <row r="101" spans="1:10" x14ac:dyDescent="0.3">
      <c r="A101" s="8">
        <v>43928</v>
      </c>
      <c r="B101">
        <v>19</v>
      </c>
      <c r="C101">
        <v>14</v>
      </c>
      <c r="D101">
        <v>1</v>
      </c>
      <c r="E101">
        <v>4</v>
      </c>
      <c r="F101">
        <v>4</v>
      </c>
      <c r="G101" s="9">
        <v>43928</v>
      </c>
      <c r="H101" s="23">
        <v>42</v>
      </c>
      <c r="I101" s="23">
        <v>0</v>
      </c>
      <c r="J101" s="10">
        <v>5359</v>
      </c>
    </row>
    <row r="102" spans="1:10" x14ac:dyDescent="0.3">
      <c r="A102" s="8">
        <v>43929</v>
      </c>
      <c r="B102">
        <v>20</v>
      </c>
      <c r="C102">
        <v>17</v>
      </c>
      <c r="D102">
        <v>1</v>
      </c>
      <c r="E102">
        <v>1</v>
      </c>
      <c r="F102">
        <v>4</v>
      </c>
      <c r="G102" s="9">
        <v>43929</v>
      </c>
      <c r="H102" s="23">
        <v>40</v>
      </c>
      <c r="I102" s="23">
        <v>1</v>
      </c>
      <c r="J102" s="10">
        <v>0</v>
      </c>
    </row>
    <row r="103" spans="1:10" x14ac:dyDescent="0.3">
      <c r="A103" s="8">
        <v>43930</v>
      </c>
      <c r="B103">
        <v>19</v>
      </c>
      <c r="C103">
        <v>8</v>
      </c>
      <c r="D103">
        <v>3</v>
      </c>
      <c r="E103">
        <v>0</v>
      </c>
      <c r="F103">
        <v>5</v>
      </c>
      <c r="G103" s="9">
        <v>43930</v>
      </c>
      <c r="H103" s="23">
        <v>80</v>
      </c>
      <c r="I103" s="23">
        <v>0</v>
      </c>
      <c r="J103" s="10">
        <v>1469</v>
      </c>
    </row>
    <row r="104" spans="1:10" x14ac:dyDescent="0.3">
      <c r="A104" s="8">
        <v>43931</v>
      </c>
      <c r="B104">
        <v>28</v>
      </c>
      <c r="C104">
        <v>11</v>
      </c>
      <c r="D104">
        <v>2</v>
      </c>
      <c r="E104">
        <v>2</v>
      </c>
      <c r="F104">
        <v>3</v>
      </c>
      <c r="G104" s="9">
        <v>43931</v>
      </c>
      <c r="H104" s="23">
        <v>98</v>
      </c>
      <c r="I104" s="23">
        <v>0</v>
      </c>
      <c r="J104" s="10">
        <v>3242</v>
      </c>
    </row>
    <row r="105" spans="1:10" x14ac:dyDescent="0.3">
      <c r="A105" s="8">
        <v>43932</v>
      </c>
      <c r="B105">
        <v>24</v>
      </c>
      <c r="C105">
        <v>12</v>
      </c>
      <c r="D105">
        <v>2</v>
      </c>
      <c r="E105">
        <v>3</v>
      </c>
      <c r="F105">
        <v>6</v>
      </c>
      <c r="G105" s="9">
        <v>43932</v>
      </c>
      <c r="H105" s="23">
        <v>139</v>
      </c>
      <c r="I105" s="23">
        <v>6</v>
      </c>
      <c r="J105" s="10">
        <v>2508</v>
      </c>
    </row>
    <row r="106" spans="1:10" x14ac:dyDescent="0.3">
      <c r="A106" s="8">
        <v>43933</v>
      </c>
      <c r="B106">
        <v>23</v>
      </c>
      <c r="C106">
        <v>15</v>
      </c>
      <c r="D106">
        <v>3</v>
      </c>
      <c r="E106">
        <v>2</v>
      </c>
      <c r="F106">
        <v>8</v>
      </c>
      <c r="G106" s="9">
        <v>43933</v>
      </c>
      <c r="H106" s="23">
        <v>104</v>
      </c>
      <c r="I106" s="23">
        <v>2</v>
      </c>
      <c r="J106" s="10">
        <v>3648</v>
      </c>
    </row>
    <row r="107" spans="1:10" x14ac:dyDescent="0.3">
      <c r="A107" s="8">
        <v>43934</v>
      </c>
      <c r="B107">
        <v>24</v>
      </c>
      <c r="C107">
        <v>10</v>
      </c>
      <c r="D107">
        <v>3</v>
      </c>
      <c r="E107">
        <v>2</v>
      </c>
      <c r="F107">
        <v>2</v>
      </c>
      <c r="G107" s="9">
        <v>43934</v>
      </c>
      <c r="H107" s="23">
        <v>93</v>
      </c>
      <c r="I107" s="23">
        <v>0</v>
      </c>
      <c r="J107" s="10">
        <v>3299</v>
      </c>
    </row>
    <row r="108" spans="1:10" x14ac:dyDescent="0.3">
      <c r="A108" s="8">
        <v>43935</v>
      </c>
      <c r="B108">
        <v>17</v>
      </c>
      <c r="C108">
        <v>9</v>
      </c>
      <c r="D108">
        <v>3</v>
      </c>
      <c r="E108">
        <v>2</v>
      </c>
      <c r="F108">
        <v>8</v>
      </c>
      <c r="G108" s="9">
        <v>43935</v>
      </c>
      <c r="H108" s="23">
        <v>108</v>
      </c>
      <c r="I108" s="23">
        <v>0</v>
      </c>
      <c r="J108" s="10">
        <v>3124</v>
      </c>
    </row>
    <row r="109" spans="1:10" x14ac:dyDescent="0.3">
      <c r="A109" s="8">
        <v>43936</v>
      </c>
      <c r="B109">
        <v>19</v>
      </c>
      <c r="C109">
        <v>13</v>
      </c>
      <c r="D109">
        <v>3</v>
      </c>
      <c r="E109">
        <v>2</v>
      </c>
      <c r="F109">
        <v>5</v>
      </c>
      <c r="G109" s="9">
        <v>43936</v>
      </c>
      <c r="H109" s="23">
        <v>71</v>
      </c>
      <c r="I109" s="23">
        <v>0</v>
      </c>
      <c r="J109" s="10">
        <v>2932</v>
      </c>
    </row>
    <row r="110" spans="1:10" x14ac:dyDescent="0.3">
      <c r="A110" s="8">
        <v>43937</v>
      </c>
      <c r="B110">
        <v>20</v>
      </c>
      <c r="C110">
        <v>10</v>
      </c>
      <c r="D110">
        <v>1</v>
      </c>
      <c r="E110">
        <v>0</v>
      </c>
      <c r="F110">
        <v>7</v>
      </c>
      <c r="G110" s="9">
        <v>43937</v>
      </c>
      <c r="H110" s="23">
        <v>55</v>
      </c>
      <c r="I110" s="23">
        <v>0</v>
      </c>
      <c r="J110" s="10">
        <v>2918</v>
      </c>
    </row>
    <row r="111" spans="1:10" x14ac:dyDescent="0.3">
      <c r="A111" s="8">
        <v>43938</v>
      </c>
      <c r="B111">
        <v>18</v>
      </c>
      <c r="C111">
        <v>11</v>
      </c>
      <c r="D111">
        <v>2</v>
      </c>
      <c r="E111">
        <v>3</v>
      </c>
      <c r="F111">
        <v>6</v>
      </c>
      <c r="G111" s="9">
        <v>43938</v>
      </c>
      <c r="H111" s="23">
        <v>98</v>
      </c>
      <c r="I111" s="23">
        <v>6</v>
      </c>
      <c r="J111" s="10">
        <v>2069</v>
      </c>
    </row>
    <row r="112" spans="1:10" x14ac:dyDescent="0.3">
      <c r="A112" s="8">
        <v>43939</v>
      </c>
      <c r="B112">
        <v>20</v>
      </c>
      <c r="C112">
        <v>11</v>
      </c>
      <c r="D112">
        <v>0</v>
      </c>
      <c r="E112">
        <v>2</v>
      </c>
      <c r="F112">
        <v>6</v>
      </c>
      <c r="G112" s="9">
        <v>43939</v>
      </c>
      <c r="H112" s="23">
        <v>122</v>
      </c>
      <c r="I112" s="23">
        <v>4</v>
      </c>
      <c r="J112" s="10">
        <v>4350</v>
      </c>
    </row>
    <row r="113" spans="1:10" x14ac:dyDescent="0.3">
      <c r="A113" s="8">
        <v>43940</v>
      </c>
      <c r="B113">
        <v>17</v>
      </c>
      <c r="C113">
        <v>12</v>
      </c>
      <c r="D113">
        <v>3</v>
      </c>
      <c r="E113">
        <v>3</v>
      </c>
      <c r="F113">
        <v>7</v>
      </c>
      <c r="G113" s="9">
        <v>43940</v>
      </c>
      <c r="H113" s="23">
        <v>127</v>
      </c>
      <c r="I113" s="23">
        <v>2</v>
      </c>
      <c r="J113" s="10">
        <v>4417</v>
      </c>
    </row>
    <row r="114" spans="1:10" x14ac:dyDescent="0.3">
      <c r="A114" s="8">
        <v>43941</v>
      </c>
      <c r="B114">
        <v>27</v>
      </c>
      <c r="C114">
        <v>12</v>
      </c>
      <c r="D114">
        <v>3</v>
      </c>
      <c r="E114">
        <v>3</v>
      </c>
      <c r="F114">
        <v>6</v>
      </c>
      <c r="G114" s="9">
        <v>43941</v>
      </c>
      <c r="H114" s="23">
        <v>98</v>
      </c>
      <c r="I114" s="23">
        <v>2</v>
      </c>
      <c r="J114" s="10">
        <v>5676</v>
      </c>
    </row>
    <row r="115" spans="1:10" x14ac:dyDescent="0.3">
      <c r="A115" s="8">
        <v>43942</v>
      </c>
      <c r="B115">
        <v>28</v>
      </c>
      <c r="C115">
        <v>14</v>
      </c>
      <c r="D115">
        <v>3</v>
      </c>
      <c r="E115">
        <v>1</v>
      </c>
      <c r="F115">
        <v>5</v>
      </c>
      <c r="G115" s="9">
        <v>43942</v>
      </c>
      <c r="H115" s="23">
        <v>159</v>
      </c>
      <c r="I115" s="23">
        <v>1</v>
      </c>
      <c r="J115" s="10">
        <v>4202</v>
      </c>
    </row>
    <row r="116" spans="1:10" x14ac:dyDescent="0.3">
      <c r="A116" s="8">
        <v>43943</v>
      </c>
      <c r="B116">
        <v>19</v>
      </c>
      <c r="C116">
        <v>10</v>
      </c>
      <c r="D116">
        <v>3</v>
      </c>
      <c r="E116">
        <v>1</v>
      </c>
      <c r="F116">
        <v>9</v>
      </c>
      <c r="G116" s="9">
        <v>43943</v>
      </c>
      <c r="H116" s="23">
        <v>153</v>
      </c>
      <c r="I116" s="23">
        <v>1</v>
      </c>
      <c r="J116" s="10">
        <v>4765</v>
      </c>
    </row>
    <row r="117" spans="1:10" x14ac:dyDescent="0.3">
      <c r="A117" s="8">
        <v>43944</v>
      </c>
      <c r="B117">
        <v>20</v>
      </c>
      <c r="C117">
        <v>14</v>
      </c>
      <c r="D117">
        <v>2</v>
      </c>
      <c r="E117">
        <v>2</v>
      </c>
      <c r="F117">
        <v>7</v>
      </c>
      <c r="G117" s="9">
        <v>43944</v>
      </c>
      <c r="H117" s="23">
        <v>76</v>
      </c>
      <c r="I117" s="23">
        <v>1</v>
      </c>
      <c r="J117" s="10">
        <v>3507</v>
      </c>
    </row>
    <row r="118" spans="1:10" x14ac:dyDescent="0.3">
      <c r="A118" s="8">
        <v>43945</v>
      </c>
      <c r="B118">
        <v>16</v>
      </c>
      <c r="C118">
        <v>12</v>
      </c>
      <c r="D118">
        <v>2</v>
      </c>
      <c r="E118">
        <v>1</v>
      </c>
      <c r="F118">
        <v>5</v>
      </c>
      <c r="G118" s="9">
        <v>43945</v>
      </c>
      <c r="H118" s="23">
        <v>70</v>
      </c>
      <c r="I118" s="23">
        <v>4</v>
      </c>
      <c r="J118" s="10">
        <v>4720</v>
      </c>
    </row>
    <row r="119" spans="1:10" x14ac:dyDescent="0.3">
      <c r="A119" s="8">
        <v>43946</v>
      </c>
      <c r="B119">
        <v>26</v>
      </c>
      <c r="C119">
        <v>14</v>
      </c>
      <c r="D119">
        <v>2</v>
      </c>
      <c r="E119">
        <v>2</v>
      </c>
      <c r="F119">
        <v>4</v>
      </c>
      <c r="G119" s="9">
        <v>43946</v>
      </c>
      <c r="H119" s="23">
        <v>49</v>
      </c>
      <c r="I119" s="23">
        <v>2</v>
      </c>
      <c r="J119" s="10">
        <v>4509</v>
      </c>
    </row>
    <row r="120" spans="1:10" x14ac:dyDescent="0.3">
      <c r="A120" s="8">
        <v>43947</v>
      </c>
      <c r="B120">
        <v>19</v>
      </c>
      <c r="C120">
        <v>12</v>
      </c>
      <c r="D120">
        <v>2</v>
      </c>
      <c r="E120">
        <v>2</v>
      </c>
      <c r="F120">
        <v>2</v>
      </c>
      <c r="G120" s="9">
        <v>43947</v>
      </c>
      <c r="H120" s="23">
        <v>102</v>
      </c>
      <c r="I120" s="23">
        <v>7</v>
      </c>
      <c r="J120" s="10">
        <v>3949</v>
      </c>
    </row>
    <row r="121" spans="1:10" x14ac:dyDescent="0.3">
      <c r="A121" s="8">
        <v>43948</v>
      </c>
      <c r="B121">
        <v>16</v>
      </c>
      <c r="C121">
        <v>9</v>
      </c>
      <c r="D121">
        <v>3</v>
      </c>
      <c r="E121">
        <v>2</v>
      </c>
      <c r="F121">
        <v>4</v>
      </c>
      <c r="G121" s="9">
        <v>43948</v>
      </c>
      <c r="H121" s="23">
        <v>77</v>
      </c>
      <c r="I121" s="23">
        <v>9</v>
      </c>
      <c r="J121" s="10">
        <v>4835</v>
      </c>
    </row>
    <row r="122" spans="1:10" x14ac:dyDescent="0.3">
      <c r="A122" s="8">
        <v>43949</v>
      </c>
      <c r="B122">
        <v>13</v>
      </c>
      <c r="C122">
        <v>10</v>
      </c>
      <c r="D122">
        <v>3</v>
      </c>
      <c r="E122">
        <v>1</v>
      </c>
      <c r="F122">
        <v>5</v>
      </c>
      <c r="G122" s="9">
        <v>43949</v>
      </c>
      <c r="H122" s="23">
        <v>102</v>
      </c>
      <c r="I122" s="23">
        <v>2</v>
      </c>
      <c r="J122" s="10">
        <v>4729</v>
      </c>
    </row>
    <row r="123" spans="1:10" x14ac:dyDescent="0.3">
      <c r="A123" s="8">
        <v>43950</v>
      </c>
      <c r="B123">
        <v>16</v>
      </c>
      <c r="C123">
        <v>9</v>
      </c>
      <c r="D123">
        <v>4</v>
      </c>
      <c r="E123">
        <v>6</v>
      </c>
      <c r="F123">
        <v>3</v>
      </c>
      <c r="G123" s="9">
        <v>43950</v>
      </c>
      <c r="H123" s="23">
        <v>76</v>
      </c>
      <c r="I123" s="23">
        <v>3</v>
      </c>
      <c r="J123" s="10">
        <v>5284</v>
      </c>
    </row>
    <row r="124" spans="1:10" x14ac:dyDescent="0.3">
      <c r="A124" s="8">
        <v>43951</v>
      </c>
      <c r="B124">
        <v>19</v>
      </c>
      <c r="C124">
        <v>7</v>
      </c>
      <c r="D124">
        <v>1</v>
      </c>
      <c r="E124">
        <v>4</v>
      </c>
      <c r="F124">
        <v>6</v>
      </c>
      <c r="G124" s="9">
        <v>43951</v>
      </c>
      <c r="H124" s="23">
        <v>144</v>
      </c>
      <c r="I124" s="23">
        <v>3</v>
      </c>
      <c r="J124" s="10">
        <v>5914</v>
      </c>
    </row>
    <row r="125" spans="1:10" x14ac:dyDescent="0.3">
      <c r="A125" s="8">
        <v>43952</v>
      </c>
      <c r="B125">
        <v>20</v>
      </c>
      <c r="C125">
        <v>8</v>
      </c>
      <c r="D125">
        <v>2</v>
      </c>
      <c r="E125">
        <v>1</v>
      </c>
      <c r="F125">
        <v>4</v>
      </c>
      <c r="G125" s="9">
        <v>43952</v>
      </c>
      <c r="H125" s="23">
        <v>82</v>
      </c>
      <c r="I125" s="23">
        <v>4</v>
      </c>
      <c r="J125" s="10">
        <v>4839</v>
      </c>
    </row>
    <row r="126" spans="1:10" x14ac:dyDescent="0.3">
      <c r="A126" s="8">
        <v>43953</v>
      </c>
      <c r="B126">
        <v>22</v>
      </c>
      <c r="C126">
        <v>8</v>
      </c>
      <c r="D126">
        <v>1</v>
      </c>
      <c r="E126">
        <v>1</v>
      </c>
      <c r="F126">
        <v>9</v>
      </c>
      <c r="G126" s="9">
        <v>43953</v>
      </c>
      <c r="H126" s="23">
        <v>106</v>
      </c>
      <c r="I126" s="23">
        <v>6</v>
      </c>
      <c r="J126" s="10">
        <v>5391</v>
      </c>
    </row>
    <row r="127" spans="1:10" x14ac:dyDescent="0.3">
      <c r="A127" s="8">
        <v>43954</v>
      </c>
      <c r="B127">
        <v>30</v>
      </c>
      <c r="C127">
        <v>8</v>
      </c>
      <c r="D127">
        <v>2</v>
      </c>
      <c r="E127">
        <v>2</v>
      </c>
      <c r="F127">
        <v>7</v>
      </c>
      <c r="G127" s="9">
        <v>43954</v>
      </c>
      <c r="H127" s="23">
        <v>114</v>
      </c>
      <c r="I127" s="23">
        <v>3</v>
      </c>
      <c r="J127" s="10">
        <v>6306</v>
      </c>
    </row>
    <row r="128" spans="1:10" x14ac:dyDescent="0.3">
      <c r="A128" s="8">
        <v>43955</v>
      </c>
      <c r="B128">
        <v>22</v>
      </c>
      <c r="C128">
        <v>11</v>
      </c>
      <c r="D128">
        <v>2</v>
      </c>
      <c r="E128">
        <v>2</v>
      </c>
      <c r="F128">
        <v>4</v>
      </c>
      <c r="G128" s="9">
        <v>43955</v>
      </c>
      <c r="H128" s="23">
        <v>175</v>
      </c>
      <c r="I128" s="23">
        <v>6</v>
      </c>
      <c r="J128" s="10">
        <v>9018</v>
      </c>
    </row>
    <row r="129" spans="1:10" x14ac:dyDescent="0.3">
      <c r="A129" s="8">
        <v>43956</v>
      </c>
      <c r="B129">
        <v>28</v>
      </c>
      <c r="C129">
        <v>15</v>
      </c>
      <c r="D129">
        <v>3</v>
      </c>
      <c r="E129">
        <v>3</v>
      </c>
      <c r="F129">
        <v>5</v>
      </c>
      <c r="G129" s="9">
        <v>43956</v>
      </c>
      <c r="H129" s="23">
        <v>97</v>
      </c>
      <c r="I129" s="23">
        <v>12</v>
      </c>
      <c r="J129" s="10">
        <v>5729</v>
      </c>
    </row>
    <row r="130" spans="1:10" x14ac:dyDescent="0.3">
      <c r="A130" s="8">
        <v>43957</v>
      </c>
      <c r="B130">
        <v>26</v>
      </c>
      <c r="C130">
        <v>12</v>
      </c>
      <c r="D130">
        <v>2</v>
      </c>
      <c r="E130">
        <v>1</v>
      </c>
      <c r="F130">
        <v>6</v>
      </c>
      <c r="G130" s="9">
        <v>43957</v>
      </c>
      <c r="H130" s="23">
        <v>159</v>
      </c>
      <c r="I130" s="23">
        <v>4</v>
      </c>
      <c r="J130" s="10">
        <v>4593</v>
      </c>
    </row>
    <row r="131" spans="1:10" x14ac:dyDescent="0.3">
      <c r="A131" s="8">
        <v>43958</v>
      </c>
      <c r="B131">
        <v>23</v>
      </c>
      <c r="C131">
        <v>14</v>
      </c>
      <c r="D131">
        <v>4</v>
      </c>
      <c r="E131">
        <v>1</v>
      </c>
      <c r="F131">
        <v>7</v>
      </c>
      <c r="G131" s="9">
        <v>43958</v>
      </c>
      <c r="H131" s="23">
        <v>110</v>
      </c>
      <c r="I131" s="23">
        <v>6</v>
      </c>
      <c r="J131" s="10">
        <v>5930</v>
      </c>
    </row>
    <row r="132" spans="1:10" x14ac:dyDescent="0.3">
      <c r="A132" s="8">
        <v>43959</v>
      </c>
      <c r="B132">
        <v>22</v>
      </c>
      <c r="C132">
        <v>18</v>
      </c>
      <c r="D132">
        <v>2</v>
      </c>
      <c r="E132">
        <v>4</v>
      </c>
      <c r="F132">
        <v>6</v>
      </c>
      <c r="G132" s="9">
        <v>43959</v>
      </c>
      <c r="H132" s="23">
        <v>152</v>
      </c>
      <c r="I132" s="23">
        <v>4</v>
      </c>
      <c r="J132" s="10">
        <v>6735</v>
      </c>
    </row>
    <row r="133" spans="1:10" x14ac:dyDescent="0.3">
      <c r="A133" s="8">
        <v>43960</v>
      </c>
      <c r="B133">
        <v>22</v>
      </c>
      <c r="C133">
        <v>22</v>
      </c>
      <c r="D133">
        <v>5</v>
      </c>
      <c r="E133">
        <v>2</v>
      </c>
      <c r="F133">
        <v>6</v>
      </c>
      <c r="G133" s="9">
        <v>43960</v>
      </c>
      <c r="H133" s="23">
        <v>129</v>
      </c>
      <c r="I133" s="23">
        <v>3</v>
      </c>
      <c r="J133" s="10">
        <v>6912</v>
      </c>
    </row>
    <row r="134" spans="1:10" x14ac:dyDescent="0.3">
      <c r="A134" s="8">
        <v>43961</v>
      </c>
      <c r="B134">
        <v>17</v>
      </c>
      <c r="C134">
        <v>13</v>
      </c>
      <c r="D134">
        <v>3</v>
      </c>
      <c r="E134">
        <v>2</v>
      </c>
      <c r="F134">
        <v>7</v>
      </c>
      <c r="G134" s="9">
        <v>43961</v>
      </c>
      <c r="H134" s="23">
        <v>106</v>
      </c>
      <c r="I134" s="23">
        <v>2</v>
      </c>
      <c r="J134" s="10">
        <v>7267</v>
      </c>
    </row>
    <row r="135" spans="1:10" x14ac:dyDescent="0.3">
      <c r="A135" s="8">
        <v>43962</v>
      </c>
      <c r="B135">
        <v>22</v>
      </c>
      <c r="C135">
        <v>11</v>
      </c>
      <c r="D135">
        <v>3</v>
      </c>
      <c r="E135">
        <v>2</v>
      </c>
      <c r="F135">
        <v>9</v>
      </c>
      <c r="G135" s="9">
        <v>43962</v>
      </c>
      <c r="H135" s="23">
        <v>174</v>
      </c>
      <c r="I135" s="23">
        <v>5</v>
      </c>
      <c r="J135" s="10">
        <v>9706</v>
      </c>
    </row>
    <row r="136" spans="1:10" x14ac:dyDescent="0.3">
      <c r="A136" s="8">
        <v>43963</v>
      </c>
      <c r="B136">
        <v>40</v>
      </c>
      <c r="C136">
        <v>17</v>
      </c>
      <c r="D136">
        <v>3</v>
      </c>
      <c r="E136">
        <v>4</v>
      </c>
      <c r="F136">
        <v>11</v>
      </c>
      <c r="G136" s="9">
        <v>43963</v>
      </c>
      <c r="H136" s="23">
        <v>138</v>
      </c>
      <c r="I136" s="23">
        <v>4</v>
      </c>
      <c r="J136" s="10">
        <v>9480</v>
      </c>
    </row>
    <row r="137" spans="1:10" x14ac:dyDescent="0.3">
      <c r="A137" s="8">
        <v>43964</v>
      </c>
      <c r="B137">
        <v>28</v>
      </c>
      <c r="C137">
        <v>16</v>
      </c>
      <c r="D137">
        <v>1</v>
      </c>
      <c r="E137">
        <v>1</v>
      </c>
      <c r="F137">
        <v>16</v>
      </c>
      <c r="G137" s="9">
        <v>43964</v>
      </c>
      <c r="H137" s="23">
        <v>202</v>
      </c>
      <c r="I137" s="23">
        <v>4</v>
      </c>
      <c r="J137" s="10">
        <v>9073</v>
      </c>
    </row>
    <row r="138" spans="1:10" x14ac:dyDescent="0.3">
      <c r="A138" s="8">
        <v>43965</v>
      </c>
      <c r="B138">
        <v>29</v>
      </c>
      <c r="C138">
        <v>23</v>
      </c>
      <c r="D138">
        <v>3</v>
      </c>
      <c r="E138">
        <v>4</v>
      </c>
      <c r="F138">
        <v>10</v>
      </c>
      <c r="G138" s="9">
        <v>43965</v>
      </c>
      <c r="H138" s="23">
        <v>206</v>
      </c>
      <c r="I138" s="23">
        <v>4</v>
      </c>
      <c r="J138" s="10">
        <v>9560</v>
      </c>
    </row>
    <row r="139" spans="1:10" x14ac:dyDescent="0.3">
      <c r="A139" s="8">
        <v>43966</v>
      </c>
      <c r="B139">
        <v>31</v>
      </c>
      <c r="C139">
        <v>29</v>
      </c>
      <c r="D139">
        <v>1</v>
      </c>
      <c r="E139">
        <v>5</v>
      </c>
      <c r="F139">
        <v>12</v>
      </c>
      <c r="G139" s="9">
        <v>43966</v>
      </c>
      <c r="H139" s="23">
        <v>213</v>
      </c>
      <c r="I139" s="23">
        <v>0</v>
      </c>
      <c r="J139" s="10">
        <v>8074</v>
      </c>
    </row>
    <row r="140" spans="1:10" x14ac:dyDescent="0.3">
      <c r="A140" s="8">
        <v>43967</v>
      </c>
      <c r="B140">
        <v>22</v>
      </c>
      <c r="C140">
        <v>17</v>
      </c>
      <c r="D140">
        <v>3</v>
      </c>
      <c r="E140">
        <v>2</v>
      </c>
      <c r="F140">
        <v>13</v>
      </c>
      <c r="G140" s="9">
        <v>43967</v>
      </c>
      <c r="H140" s="23">
        <v>213</v>
      </c>
      <c r="I140" s="23">
        <v>1</v>
      </c>
      <c r="J140" s="10">
        <v>9122</v>
      </c>
    </row>
    <row r="141" spans="1:10" x14ac:dyDescent="0.3">
      <c r="A141" s="8">
        <v>43968</v>
      </c>
      <c r="B141">
        <v>28</v>
      </c>
      <c r="C141">
        <v>21</v>
      </c>
      <c r="D141">
        <v>3</v>
      </c>
      <c r="E141">
        <v>3</v>
      </c>
      <c r="F141">
        <v>6</v>
      </c>
      <c r="G141" s="9">
        <v>43968</v>
      </c>
      <c r="H141" s="23">
        <v>242</v>
      </c>
      <c r="I141" s="23">
        <v>5</v>
      </c>
      <c r="J141" s="10">
        <v>10507</v>
      </c>
    </row>
    <row r="142" spans="1:10" x14ac:dyDescent="0.3">
      <c r="A142" s="8">
        <v>43969</v>
      </c>
      <c r="B142">
        <v>35</v>
      </c>
      <c r="C142">
        <v>22</v>
      </c>
      <c r="D142">
        <v>1</v>
      </c>
      <c r="E142">
        <v>1</v>
      </c>
      <c r="F142">
        <v>7</v>
      </c>
      <c r="G142" s="9">
        <v>43969</v>
      </c>
      <c r="H142" s="23">
        <v>305</v>
      </c>
      <c r="I142" s="23">
        <v>7</v>
      </c>
      <c r="J142" s="10">
        <v>11530</v>
      </c>
    </row>
    <row r="143" spans="1:10" x14ac:dyDescent="0.3">
      <c r="A143" s="8">
        <v>43970</v>
      </c>
      <c r="B143">
        <v>39</v>
      </c>
      <c r="C143">
        <v>31</v>
      </c>
      <c r="D143">
        <v>2</v>
      </c>
      <c r="E143">
        <v>2</v>
      </c>
      <c r="F143">
        <v>8</v>
      </c>
      <c r="G143" s="9">
        <v>43970</v>
      </c>
      <c r="H143" s="23">
        <v>338</v>
      </c>
      <c r="I143" s="23">
        <v>5</v>
      </c>
      <c r="J143" s="10">
        <v>11057</v>
      </c>
    </row>
    <row r="144" spans="1:10" x14ac:dyDescent="0.3">
      <c r="A144" s="8">
        <v>43971</v>
      </c>
      <c r="B144">
        <v>31</v>
      </c>
      <c r="C144">
        <v>24</v>
      </c>
      <c r="D144">
        <v>4</v>
      </c>
      <c r="E144">
        <v>3</v>
      </c>
      <c r="F144">
        <v>8</v>
      </c>
      <c r="G144" s="9">
        <v>43971</v>
      </c>
      <c r="H144" s="23">
        <v>170</v>
      </c>
      <c r="I144" s="23">
        <v>4</v>
      </c>
      <c r="J144" s="10">
        <v>11022</v>
      </c>
    </row>
    <row r="145" spans="1:10" x14ac:dyDescent="0.3">
      <c r="A145" s="8">
        <v>43972</v>
      </c>
      <c r="B145">
        <v>30</v>
      </c>
      <c r="C145">
        <v>24</v>
      </c>
      <c r="D145">
        <v>7</v>
      </c>
      <c r="E145">
        <v>3</v>
      </c>
      <c r="F145">
        <v>11</v>
      </c>
      <c r="G145" s="9">
        <v>43972</v>
      </c>
      <c r="H145" s="23">
        <v>212</v>
      </c>
      <c r="I145" s="23">
        <v>4</v>
      </c>
      <c r="J145" s="10">
        <v>10419</v>
      </c>
    </row>
    <row r="146" spans="1:10" x14ac:dyDescent="0.3">
      <c r="A146" s="8">
        <v>43973</v>
      </c>
      <c r="B146">
        <v>33</v>
      </c>
      <c r="C146">
        <v>22</v>
      </c>
      <c r="D146">
        <v>1</v>
      </c>
      <c r="E146">
        <v>3</v>
      </c>
      <c r="F146">
        <v>10</v>
      </c>
      <c r="G146" s="9">
        <v>43973</v>
      </c>
      <c r="H146" s="23">
        <v>267</v>
      </c>
      <c r="I146" s="23">
        <v>2</v>
      </c>
      <c r="J146" s="10">
        <v>11190</v>
      </c>
    </row>
    <row r="147" spans="1:10" x14ac:dyDescent="0.3">
      <c r="A147" s="8">
        <v>43974</v>
      </c>
      <c r="B147">
        <v>29</v>
      </c>
      <c r="C147">
        <v>27</v>
      </c>
      <c r="D147">
        <v>3</v>
      </c>
      <c r="E147">
        <v>2</v>
      </c>
      <c r="F147">
        <v>8</v>
      </c>
      <c r="G147" s="9">
        <v>43974</v>
      </c>
      <c r="H147" s="23">
        <v>248</v>
      </c>
      <c r="I147" s="23">
        <v>7</v>
      </c>
      <c r="J147" s="10">
        <v>16771</v>
      </c>
    </row>
    <row r="148" spans="1:10" x14ac:dyDescent="0.3">
      <c r="A148" s="8">
        <v>43975</v>
      </c>
      <c r="B148">
        <v>31</v>
      </c>
      <c r="C148">
        <v>25</v>
      </c>
      <c r="D148">
        <v>3</v>
      </c>
      <c r="E148">
        <v>2</v>
      </c>
      <c r="F148">
        <v>7</v>
      </c>
      <c r="G148" s="9">
        <v>43975</v>
      </c>
      <c r="H148" s="23">
        <v>286</v>
      </c>
      <c r="I148" s="23">
        <v>3</v>
      </c>
      <c r="J148" s="10">
        <v>13132</v>
      </c>
    </row>
    <row r="149" spans="1:10" x14ac:dyDescent="0.3">
      <c r="A149" s="8">
        <v>43976</v>
      </c>
      <c r="B149">
        <v>37</v>
      </c>
      <c r="C149">
        <v>22</v>
      </c>
      <c r="D149">
        <v>1</v>
      </c>
      <c r="E149">
        <v>5</v>
      </c>
      <c r="F149">
        <v>11</v>
      </c>
      <c r="G149" s="9">
        <v>43976</v>
      </c>
      <c r="H149" s="23">
        <v>272</v>
      </c>
      <c r="I149" s="23">
        <v>4</v>
      </c>
      <c r="J149" s="10">
        <v>10769</v>
      </c>
    </row>
    <row r="150" spans="1:10" x14ac:dyDescent="0.3">
      <c r="A150" s="8">
        <v>43977</v>
      </c>
      <c r="B150">
        <v>32</v>
      </c>
      <c r="C150">
        <v>24</v>
      </c>
      <c r="D150">
        <v>1</v>
      </c>
      <c r="E150">
        <v>2</v>
      </c>
      <c r="F150">
        <v>10</v>
      </c>
      <c r="G150" s="9">
        <v>43977</v>
      </c>
      <c r="H150" s="23">
        <v>236</v>
      </c>
      <c r="I150" s="23">
        <v>3</v>
      </c>
      <c r="J150" s="10">
        <v>9323</v>
      </c>
    </row>
    <row r="151" spans="1:10" x14ac:dyDescent="0.3">
      <c r="A151" s="8">
        <v>43978</v>
      </c>
      <c r="B151">
        <v>26</v>
      </c>
      <c r="C151">
        <v>22</v>
      </c>
      <c r="D151">
        <v>0</v>
      </c>
      <c r="E151">
        <v>4</v>
      </c>
      <c r="F151">
        <v>7</v>
      </c>
      <c r="G151" s="9">
        <v>43978</v>
      </c>
      <c r="H151" s="23">
        <v>280</v>
      </c>
      <c r="I151" s="23">
        <v>3</v>
      </c>
      <c r="J151" s="10">
        <v>13441</v>
      </c>
    </row>
    <row r="152" spans="1:10" x14ac:dyDescent="0.3">
      <c r="A152" s="8">
        <v>43979</v>
      </c>
      <c r="B152">
        <v>31</v>
      </c>
      <c r="C152">
        <v>15</v>
      </c>
      <c r="D152">
        <v>1</v>
      </c>
      <c r="E152">
        <v>4</v>
      </c>
      <c r="F152">
        <v>7</v>
      </c>
      <c r="G152" s="9">
        <v>43979</v>
      </c>
      <c r="H152" s="23">
        <v>251</v>
      </c>
      <c r="I152" s="23">
        <v>7</v>
      </c>
      <c r="J152" s="10">
        <v>14956</v>
      </c>
    </row>
    <row r="153" spans="1:10" x14ac:dyDescent="0.3">
      <c r="A153" s="8">
        <v>43980</v>
      </c>
      <c r="B153">
        <v>29</v>
      </c>
      <c r="C153">
        <v>14</v>
      </c>
      <c r="D153">
        <v>2</v>
      </c>
      <c r="E153">
        <v>1</v>
      </c>
      <c r="F153">
        <v>7</v>
      </c>
      <c r="G153" s="9">
        <v>43980</v>
      </c>
      <c r="H153" s="23">
        <v>298</v>
      </c>
      <c r="I153" s="23">
        <v>4</v>
      </c>
      <c r="J153" s="10">
        <v>13759</v>
      </c>
    </row>
    <row r="154" spans="1:10" x14ac:dyDescent="0.3">
      <c r="A154" s="8">
        <v>43981</v>
      </c>
      <c r="B154">
        <v>41</v>
      </c>
      <c r="C154">
        <v>15</v>
      </c>
      <c r="D154">
        <v>3</v>
      </c>
      <c r="E154">
        <v>5</v>
      </c>
      <c r="F154">
        <v>10</v>
      </c>
      <c r="G154" s="9">
        <v>43981</v>
      </c>
      <c r="H154" s="23">
        <v>252</v>
      </c>
      <c r="I154" s="23">
        <v>9</v>
      </c>
      <c r="J154" s="10">
        <v>16175</v>
      </c>
    </row>
    <row r="155" spans="1:10" x14ac:dyDescent="0.3">
      <c r="A155" s="8">
        <v>43982</v>
      </c>
      <c r="B155">
        <v>43</v>
      </c>
      <c r="C155">
        <v>18</v>
      </c>
      <c r="D155">
        <v>2</v>
      </c>
      <c r="E155">
        <v>3</v>
      </c>
      <c r="F155">
        <v>7</v>
      </c>
      <c r="G155" s="9">
        <v>43982</v>
      </c>
      <c r="H155" s="23">
        <v>214</v>
      </c>
      <c r="I155" s="23">
        <v>1</v>
      </c>
      <c r="J155" s="10">
        <v>14287</v>
      </c>
    </row>
  </sheetData>
  <pageMargins left="0.7" right="0.7" top="0.75" bottom="0.75" header="0.3" footer="0.3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4BF3F-F769-45E8-B2E6-3E31D7481C96}">
  <dimension ref="A3:G155"/>
  <sheetViews>
    <sheetView workbookViewId="0">
      <selection activeCell="G1" sqref="G1:G1048576"/>
    </sheetView>
  </sheetViews>
  <sheetFormatPr defaultRowHeight="14.4" x14ac:dyDescent="0.3"/>
  <cols>
    <col min="7" max="7" width="8.88671875" style="29"/>
  </cols>
  <sheetData>
    <row r="3" spans="1:7" x14ac:dyDescent="0.3">
      <c r="A3" s="12" t="s">
        <v>54</v>
      </c>
      <c r="B3" t="s">
        <v>229</v>
      </c>
      <c r="C3" t="s">
        <v>228</v>
      </c>
      <c r="D3" t="s">
        <v>227</v>
      </c>
      <c r="E3" t="s">
        <v>226</v>
      </c>
      <c r="F3" t="s">
        <v>225</v>
      </c>
      <c r="G3" s="23" t="s">
        <v>59</v>
      </c>
    </row>
    <row r="4" spans="1:7" x14ac:dyDescent="0.3">
      <c r="A4" s="9">
        <v>43831</v>
      </c>
      <c r="B4">
        <v>4</v>
      </c>
      <c r="C4">
        <v>0</v>
      </c>
      <c r="D4">
        <v>0</v>
      </c>
      <c r="E4">
        <v>1</v>
      </c>
      <c r="F4">
        <v>3</v>
      </c>
      <c r="G4" s="23">
        <v>0</v>
      </c>
    </row>
    <row r="5" spans="1:7" x14ac:dyDescent="0.3">
      <c r="A5" s="9">
        <v>43832</v>
      </c>
      <c r="B5">
        <v>4</v>
      </c>
      <c r="C5">
        <v>0</v>
      </c>
      <c r="D5">
        <v>0</v>
      </c>
      <c r="E5">
        <v>3</v>
      </c>
      <c r="F5">
        <v>4</v>
      </c>
      <c r="G5" s="23">
        <v>0</v>
      </c>
    </row>
    <row r="6" spans="1:7" x14ac:dyDescent="0.3">
      <c r="A6" s="9">
        <v>43833</v>
      </c>
      <c r="B6">
        <v>5</v>
      </c>
      <c r="C6">
        <v>0</v>
      </c>
      <c r="D6">
        <v>0</v>
      </c>
      <c r="E6">
        <v>1</v>
      </c>
      <c r="F6">
        <v>4</v>
      </c>
      <c r="G6" s="23">
        <v>0</v>
      </c>
    </row>
    <row r="7" spans="1:7" x14ac:dyDescent="0.3">
      <c r="A7" s="9">
        <v>43834</v>
      </c>
      <c r="B7">
        <v>7</v>
      </c>
      <c r="C7">
        <v>0</v>
      </c>
      <c r="D7">
        <v>0</v>
      </c>
      <c r="E7">
        <v>1</v>
      </c>
      <c r="F7">
        <v>3</v>
      </c>
      <c r="G7" s="23">
        <v>0</v>
      </c>
    </row>
    <row r="8" spans="1:7" x14ac:dyDescent="0.3">
      <c r="A8" s="9">
        <v>43835</v>
      </c>
      <c r="B8">
        <v>4</v>
      </c>
      <c r="C8">
        <v>0</v>
      </c>
      <c r="D8">
        <v>0</v>
      </c>
      <c r="E8">
        <v>0</v>
      </c>
      <c r="F8">
        <v>4</v>
      </c>
      <c r="G8" s="23">
        <v>0</v>
      </c>
    </row>
    <row r="9" spans="1:7" x14ac:dyDescent="0.3">
      <c r="A9" s="9">
        <v>43836</v>
      </c>
      <c r="B9">
        <v>3</v>
      </c>
      <c r="C9">
        <v>0</v>
      </c>
      <c r="D9">
        <v>0</v>
      </c>
      <c r="E9">
        <v>0</v>
      </c>
      <c r="F9">
        <v>6</v>
      </c>
      <c r="G9" s="23">
        <v>0</v>
      </c>
    </row>
    <row r="10" spans="1:7" x14ac:dyDescent="0.3">
      <c r="A10" s="9">
        <v>43837</v>
      </c>
      <c r="B10">
        <v>6</v>
      </c>
      <c r="C10">
        <v>0</v>
      </c>
      <c r="D10">
        <v>0</v>
      </c>
      <c r="E10">
        <v>0</v>
      </c>
      <c r="F10">
        <v>7</v>
      </c>
      <c r="G10" s="23">
        <v>0</v>
      </c>
    </row>
    <row r="11" spans="1:7" x14ac:dyDescent="0.3">
      <c r="A11" s="9">
        <v>43838</v>
      </c>
      <c r="B11">
        <v>5</v>
      </c>
      <c r="C11">
        <v>0</v>
      </c>
      <c r="D11">
        <v>0</v>
      </c>
      <c r="E11">
        <v>0</v>
      </c>
      <c r="F11">
        <v>7</v>
      </c>
      <c r="G11" s="23">
        <v>0</v>
      </c>
    </row>
    <row r="12" spans="1:7" x14ac:dyDescent="0.3">
      <c r="A12" s="9">
        <v>43839</v>
      </c>
      <c r="B12">
        <v>3</v>
      </c>
      <c r="C12">
        <v>0</v>
      </c>
      <c r="D12">
        <v>0</v>
      </c>
      <c r="E12">
        <v>1</v>
      </c>
      <c r="F12">
        <v>4</v>
      </c>
      <c r="G12" s="23">
        <v>0</v>
      </c>
    </row>
    <row r="13" spans="1:7" x14ac:dyDescent="0.3">
      <c r="A13" s="9">
        <v>43840</v>
      </c>
      <c r="B13">
        <v>3</v>
      </c>
      <c r="C13">
        <v>0</v>
      </c>
      <c r="D13">
        <v>0</v>
      </c>
      <c r="E13">
        <v>1</v>
      </c>
      <c r="F13">
        <v>4</v>
      </c>
      <c r="G13" s="23">
        <v>0</v>
      </c>
    </row>
    <row r="14" spans="1:7" x14ac:dyDescent="0.3">
      <c r="A14" s="9">
        <v>43841</v>
      </c>
      <c r="B14">
        <v>5</v>
      </c>
      <c r="C14">
        <v>0</v>
      </c>
      <c r="D14">
        <v>0</v>
      </c>
      <c r="E14">
        <v>2</v>
      </c>
      <c r="F14">
        <v>4</v>
      </c>
      <c r="G14" s="23">
        <v>0</v>
      </c>
    </row>
    <row r="15" spans="1:7" x14ac:dyDescent="0.3">
      <c r="A15" s="9">
        <v>43842</v>
      </c>
      <c r="B15">
        <v>6</v>
      </c>
      <c r="C15">
        <v>0</v>
      </c>
      <c r="D15">
        <v>0</v>
      </c>
      <c r="E15">
        <v>0</v>
      </c>
      <c r="F15">
        <v>4</v>
      </c>
      <c r="G15" s="23">
        <v>0</v>
      </c>
    </row>
    <row r="16" spans="1:7" x14ac:dyDescent="0.3">
      <c r="A16" s="9">
        <v>43843</v>
      </c>
      <c r="B16">
        <v>4</v>
      </c>
      <c r="C16">
        <v>0</v>
      </c>
      <c r="D16">
        <v>0</v>
      </c>
      <c r="E16">
        <v>0</v>
      </c>
      <c r="F16">
        <v>2</v>
      </c>
      <c r="G16" s="23">
        <v>0</v>
      </c>
    </row>
    <row r="17" spans="1:7" x14ac:dyDescent="0.3">
      <c r="A17" s="9">
        <v>43844</v>
      </c>
      <c r="B17">
        <v>5</v>
      </c>
      <c r="C17">
        <v>1</v>
      </c>
      <c r="D17">
        <v>0</v>
      </c>
      <c r="E17">
        <v>0</v>
      </c>
      <c r="F17">
        <v>2</v>
      </c>
      <c r="G17" s="23">
        <v>0</v>
      </c>
    </row>
    <row r="18" spans="1:7" x14ac:dyDescent="0.3">
      <c r="A18" s="9">
        <v>43845</v>
      </c>
      <c r="B18">
        <v>5</v>
      </c>
      <c r="C18">
        <v>0</v>
      </c>
      <c r="D18">
        <v>0</v>
      </c>
      <c r="E18">
        <v>1</v>
      </c>
      <c r="F18">
        <v>5</v>
      </c>
      <c r="G18" s="23">
        <v>0</v>
      </c>
    </row>
    <row r="19" spans="1:7" x14ac:dyDescent="0.3">
      <c r="A19" s="9">
        <v>43846</v>
      </c>
      <c r="B19">
        <v>5</v>
      </c>
      <c r="C19">
        <v>1</v>
      </c>
      <c r="D19">
        <v>0</v>
      </c>
      <c r="E19">
        <v>0</v>
      </c>
      <c r="F19">
        <v>5</v>
      </c>
      <c r="G19" s="23">
        <v>0</v>
      </c>
    </row>
    <row r="20" spans="1:7" x14ac:dyDescent="0.3">
      <c r="A20" s="9">
        <v>43847</v>
      </c>
      <c r="B20">
        <v>5</v>
      </c>
      <c r="C20">
        <v>0</v>
      </c>
      <c r="D20">
        <v>0</v>
      </c>
      <c r="E20">
        <v>0</v>
      </c>
      <c r="F20">
        <v>3</v>
      </c>
      <c r="G20" s="23">
        <v>0</v>
      </c>
    </row>
    <row r="21" spans="1:7" x14ac:dyDescent="0.3">
      <c r="A21" s="9">
        <v>43848</v>
      </c>
      <c r="B21">
        <v>5</v>
      </c>
      <c r="C21">
        <v>0</v>
      </c>
      <c r="D21">
        <v>0</v>
      </c>
      <c r="E21">
        <v>1</v>
      </c>
      <c r="F21">
        <v>3</v>
      </c>
      <c r="G21" s="23">
        <v>0</v>
      </c>
    </row>
    <row r="22" spans="1:7" x14ac:dyDescent="0.3">
      <c r="A22" s="9">
        <v>43849</v>
      </c>
      <c r="B22">
        <v>3</v>
      </c>
      <c r="C22">
        <v>1</v>
      </c>
      <c r="D22">
        <v>0</v>
      </c>
      <c r="E22">
        <v>1</v>
      </c>
      <c r="F22">
        <v>3</v>
      </c>
      <c r="G22" s="23">
        <v>0</v>
      </c>
    </row>
    <row r="23" spans="1:7" x14ac:dyDescent="0.3">
      <c r="A23" s="9">
        <v>43850</v>
      </c>
      <c r="B23">
        <v>4</v>
      </c>
      <c r="C23">
        <v>1</v>
      </c>
      <c r="D23">
        <v>0</v>
      </c>
      <c r="E23">
        <v>1</v>
      </c>
      <c r="F23">
        <v>6</v>
      </c>
      <c r="G23" s="23">
        <v>0</v>
      </c>
    </row>
    <row r="24" spans="1:7" x14ac:dyDescent="0.3">
      <c r="A24" s="9">
        <v>43851</v>
      </c>
      <c r="B24">
        <v>7</v>
      </c>
      <c r="C24">
        <v>1</v>
      </c>
      <c r="D24">
        <v>0</v>
      </c>
      <c r="E24">
        <v>1</v>
      </c>
      <c r="F24">
        <v>6</v>
      </c>
      <c r="G24" s="23">
        <v>0</v>
      </c>
    </row>
    <row r="25" spans="1:7" x14ac:dyDescent="0.3">
      <c r="A25" s="9">
        <v>43852</v>
      </c>
      <c r="B25">
        <v>6</v>
      </c>
      <c r="C25">
        <v>1</v>
      </c>
      <c r="D25">
        <v>0</v>
      </c>
      <c r="E25">
        <v>1</v>
      </c>
      <c r="F25">
        <v>5</v>
      </c>
      <c r="G25" s="23">
        <v>0</v>
      </c>
    </row>
    <row r="26" spans="1:7" x14ac:dyDescent="0.3">
      <c r="A26" s="9">
        <v>43853</v>
      </c>
      <c r="B26">
        <v>4</v>
      </c>
      <c r="C26">
        <v>0</v>
      </c>
      <c r="D26">
        <v>0</v>
      </c>
      <c r="E26">
        <v>1</v>
      </c>
      <c r="F26">
        <v>8</v>
      </c>
      <c r="G26" s="23">
        <v>0</v>
      </c>
    </row>
    <row r="27" spans="1:7" x14ac:dyDescent="0.3">
      <c r="A27" s="9">
        <v>43854</v>
      </c>
      <c r="B27">
        <v>4</v>
      </c>
      <c r="C27">
        <v>0</v>
      </c>
      <c r="D27">
        <v>0</v>
      </c>
      <c r="E27">
        <v>0</v>
      </c>
      <c r="F27">
        <v>5</v>
      </c>
      <c r="G27" s="23">
        <v>0</v>
      </c>
    </row>
    <row r="28" spans="1:7" x14ac:dyDescent="0.3">
      <c r="A28" s="9">
        <v>43855</v>
      </c>
      <c r="B28">
        <v>8</v>
      </c>
      <c r="C28">
        <v>0</v>
      </c>
      <c r="D28">
        <v>0</v>
      </c>
      <c r="E28">
        <v>0</v>
      </c>
      <c r="F28">
        <v>3</v>
      </c>
      <c r="G28" s="23">
        <v>0</v>
      </c>
    </row>
    <row r="29" spans="1:7" x14ac:dyDescent="0.3">
      <c r="A29" s="9">
        <v>43856</v>
      </c>
      <c r="B29">
        <v>4</v>
      </c>
      <c r="C29">
        <v>0</v>
      </c>
      <c r="D29">
        <v>0</v>
      </c>
      <c r="E29">
        <v>1</v>
      </c>
      <c r="F29">
        <v>5</v>
      </c>
      <c r="G29" s="23">
        <v>0</v>
      </c>
    </row>
    <row r="30" spans="1:7" x14ac:dyDescent="0.3">
      <c r="A30" s="9">
        <v>43857</v>
      </c>
      <c r="B30">
        <v>7</v>
      </c>
      <c r="C30">
        <v>1</v>
      </c>
      <c r="D30">
        <v>0</v>
      </c>
      <c r="E30">
        <v>0</v>
      </c>
      <c r="F30">
        <v>4</v>
      </c>
      <c r="G30" s="23">
        <v>0</v>
      </c>
    </row>
    <row r="31" spans="1:7" x14ac:dyDescent="0.3">
      <c r="A31" s="9">
        <v>43858</v>
      </c>
      <c r="B31">
        <v>7</v>
      </c>
      <c r="C31">
        <v>1</v>
      </c>
      <c r="D31">
        <v>0</v>
      </c>
      <c r="E31">
        <v>1</v>
      </c>
      <c r="F31">
        <v>5</v>
      </c>
      <c r="G31" s="23">
        <v>0</v>
      </c>
    </row>
    <row r="32" spans="1:7" x14ac:dyDescent="0.3">
      <c r="A32" s="9">
        <v>43859</v>
      </c>
      <c r="B32">
        <v>4</v>
      </c>
      <c r="C32">
        <v>1</v>
      </c>
      <c r="D32">
        <v>0</v>
      </c>
      <c r="E32">
        <v>0</v>
      </c>
      <c r="F32">
        <v>4</v>
      </c>
      <c r="G32" s="23">
        <v>0</v>
      </c>
    </row>
    <row r="33" spans="1:7" x14ac:dyDescent="0.3">
      <c r="A33" s="9">
        <v>43860</v>
      </c>
      <c r="B33">
        <v>9</v>
      </c>
      <c r="C33">
        <v>0</v>
      </c>
      <c r="D33">
        <v>0</v>
      </c>
      <c r="E33">
        <v>1</v>
      </c>
      <c r="F33">
        <v>3</v>
      </c>
      <c r="G33" s="23">
        <f ca="1">IFERROR(__xludf.DUMMYFUNCTION("""COMPUTED_VALUE"""),1)</f>
        <v>1</v>
      </c>
    </row>
    <row r="34" spans="1:7" x14ac:dyDescent="0.3">
      <c r="A34" s="9">
        <v>43861</v>
      </c>
      <c r="B34">
        <v>6</v>
      </c>
      <c r="C34">
        <v>2</v>
      </c>
      <c r="D34">
        <v>0</v>
      </c>
      <c r="E34">
        <v>0</v>
      </c>
      <c r="F34">
        <v>5</v>
      </c>
      <c r="G34" s="23">
        <f ca="1">IFERROR(__xludf.DUMMYFUNCTION("""COMPUTED_VALUE"""),0)</f>
        <v>0</v>
      </c>
    </row>
    <row r="35" spans="1:7" x14ac:dyDescent="0.3">
      <c r="A35" s="9">
        <v>43862</v>
      </c>
      <c r="B35">
        <v>12</v>
      </c>
      <c r="C35">
        <v>1</v>
      </c>
      <c r="D35">
        <v>0</v>
      </c>
      <c r="E35">
        <v>1</v>
      </c>
      <c r="F35">
        <v>5</v>
      </c>
      <c r="G35" s="23">
        <f ca="1">IFERROR(__xludf.DUMMYFUNCTION("""COMPUTED_VALUE"""),0)</f>
        <v>0</v>
      </c>
    </row>
    <row r="36" spans="1:7" x14ac:dyDescent="0.3">
      <c r="A36" s="9">
        <v>43863</v>
      </c>
      <c r="B36">
        <v>8</v>
      </c>
      <c r="C36">
        <v>0</v>
      </c>
      <c r="D36">
        <v>0</v>
      </c>
      <c r="E36">
        <v>3</v>
      </c>
      <c r="F36">
        <v>5</v>
      </c>
      <c r="G36" s="23">
        <f ca="1">IFERROR(__xludf.DUMMYFUNCTION("""COMPUTED_VALUE"""),1)</f>
        <v>1</v>
      </c>
    </row>
    <row r="37" spans="1:7" x14ac:dyDescent="0.3">
      <c r="A37" s="9">
        <v>43864</v>
      </c>
      <c r="B37">
        <v>9</v>
      </c>
      <c r="C37">
        <v>0</v>
      </c>
      <c r="D37">
        <v>0</v>
      </c>
      <c r="E37">
        <v>1</v>
      </c>
      <c r="F37">
        <v>6</v>
      </c>
      <c r="G37" s="23">
        <f ca="1">IFERROR(__xludf.DUMMYFUNCTION("""COMPUTED_VALUE"""),1)</f>
        <v>1</v>
      </c>
    </row>
    <row r="38" spans="1:7" x14ac:dyDescent="0.3">
      <c r="A38" s="9">
        <v>43865</v>
      </c>
      <c r="B38">
        <v>9</v>
      </c>
      <c r="C38">
        <v>1</v>
      </c>
      <c r="D38">
        <v>0</v>
      </c>
      <c r="E38">
        <v>4</v>
      </c>
      <c r="F38">
        <v>7</v>
      </c>
      <c r="G38" s="23">
        <f ca="1">IFERROR(__xludf.DUMMYFUNCTION("""COMPUTED_VALUE"""),0)</f>
        <v>0</v>
      </c>
    </row>
    <row r="39" spans="1:7" x14ac:dyDescent="0.3">
      <c r="A39" s="9">
        <v>43866</v>
      </c>
      <c r="B39">
        <v>9</v>
      </c>
      <c r="C39">
        <v>0</v>
      </c>
      <c r="D39">
        <v>0</v>
      </c>
      <c r="E39">
        <v>1</v>
      </c>
      <c r="F39">
        <v>3</v>
      </c>
      <c r="G39" s="23">
        <f ca="1">IFERROR(__xludf.DUMMYFUNCTION("""COMPUTED_VALUE"""),0)</f>
        <v>0</v>
      </c>
    </row>
    <row r="40" spans="1:7" x14ac:dyDescent="0.3">
      <c r="A40" s="9">
        <v>43867</v>
      </c>
      <c r="B40">
        <v>8</v>
      </c>
      <c r="C40">
        <v>0</v>
      </c>
      <c r="D40">
        <v>0</v>
      </c>
      <c r="E40">
        <v>1</v>
      </c>
      <c r="F40">
        <v>7</v>
      </c>
      <c r="G40" s="23">
        <f ca="1">IFERROR(__xludf.DUMMYFUNCTION("""COMPUTED_VALUE"""),0)</f>
        <v>0</v>
      </c>
    </row>
    <row r="41" spans="1:7" x14ac:dyDescent="0.3">
      <c r="A41" s="9">
        <v>43868</v>
      </c>
      <c r="B41">
        <v>7</v>
      </c>
      <c r="C41">
        <v>1</v>
      </c>
      <c r="D41">
        <v>0</v>
      </c>
      <c r="E41">
        <v>1</v>
      </c>
      <c r="F41">
        <v>5</v>
      </c>
      <c r="G41" s="23">
        <f ca="1">IFERROR(__xludf.DUMMYFUNCTION("""COMPUTED_VALUE"""),0)</f>
        <v>0</v>
      </c>
    </row>
    <row r="42" spans="1:7" x14ac:dyDescent="0.3">
      <c r="A42" s="9">
        <v>43869</v>
      </c>
      <c r="B42">
        <v>8</v>
      </c>
      <c r="C42">
        <v>0</v>
      </c>
      <c r="D42">
        <v>0</v>
      </c>
      <c r="E42">
        <v>1</v>
      </c>
      <c r="F42">
        <v>4</v>
      </c>
      <c r="G42" s="23">
        <f ca="1">IFERROR(__xludf.DUMMYFUNCTION("""COMPUTED_VALUE"""),0)</f>
        <v>0</v>
      </c>
    </row>
    <row r="43" spans="1:7" x14ac:dyDescent="0.3">
      <c r="A43" s="9">
        <v>43870</v>
      </c>
      <c r="B43">
        <v>9</v>
      </c>
      <c r="C43">
        <v>1</v>
      </c>
      <c r="D43">
        <v>0</v>
      </c>
      <c r="E43">
        <v>0</v>
      </c>
      <c r="F43">
        <v>3</v>
      </c>
      <c r="G43" s="23">
        <f ca="1">IFERROR(__xludf.DUMMYFUNCTION("""COMPUTED_VALUE"""),0)</f>
        <v>0</v>
      </c>
    </row>
    <row r="44" spans="1:7" x14ac:dyDescent="0.3">
      <c r="A44" s="9">
        <v>43871</v>
      </c>
      <c r="B44">
        <v>6</v>
      </c>
      <c r="C44">
        <v>1</v>
      </c>
      <c r="D44">
        <v>0</v>
      </c>
      <c r="E44">
        <v>0</v>
      </c>
      <c r="F44">
        <v>4</v>
      </c>
      <c r="G44" s="23">
        <f ca="1">IFERROR(__xludf.DUMMYFUNCTION("""COMPUTED_VALUE"""),0)</f>
        <v>0</v>
      </c>
    </row>
    <row r="45" spans="1:7" x14ac:dyDescent="0.3">
      <c r="A45" s="9">
        <v>43872</v>
      </c>
      <c r="B45">
        <v>9</v>
      </c>
      <c r="C45">
        <v>1</v>
      </c>
      <c r="D45">
        <v>0</v>
      </c>
      <c r="E45">
        <v>1</v>
      </c>
      <c r="F45">
        <v>2</v>
      </c>
      <c r="G45" s="23">
        <f ca="1">IFERROR(__xludf.DUMMYFUNCTION("""COMPUTED_VALUE"""),0)</f>
        <v>0</v>
      </c>
    </row>
    <row r="46" spans="1:7" x14ac:dyDescent="0.3">
      <c r="A46" s="9">
        <v>43873</v>
      </c>
      <c r="B46">
        <v>9</v>
      </c>
      <c r="C46">
        <v>1</v>
      </c>
      <c r="D46">
        <v>0</v>
      </c>
      <c r="E46">
        <v>1</v>
      </c>
      <c r="F46">
        <v>5</v>
      </c>
      <c r="G46" s="23">
        <f ca="1">IFERROR(__xludf.DUMMYFUNCTION("""COMPUTED_VALUE"""),0)</f>
        <v>0</v>
      </c>
    </row>
    <row r="47" spans="1:7" x14ac:dyDescent="0.3">
      <c r="A47" s="9">
        <v>43874</v>
      </c>
      <c r="B47">
        <v>9</v>
      </c>
      <c r="C47">
        <v>1</v>
      </c>
      <c r="D47">
        <v>0</v>
      </c>
      <c r="E47">
        <v>1</v>
      </c>
      <c r="F47">
        <v>4</v>
      </c>
      <c r="G47" s="23">
        <f ca="1">IFERROR(__xludf.DUMMYFUNCTION("""COMPUTED_VALUE"""),0)</f>
        <v>0</v>
      </c>
    </row>
    <row r="48" spans="1:7" x14ac:dyDescent="0.3">
      <c r="A48" s="9">
        <v>43875</v>
      </c>
      <c r="B48">
        <v>10</v>
      </c>
      <c r="C48">
        <v>0</v>
      </c>
      <c r="D48">
        <v>0</v>
      </c>
      <c r="E48">
        <v>0</v>
      </c>
      <c r="F48">
        <v>5</v>
      </c>
      <c r="G48" s="23">
        <f ca="1">IFERROR(__xludf.DUMMYFUNCTION("""COMPUTED_VALUE"""),0)</f>
        <v>0</v>
      </c>
    </row>
    <row r="49" spans="1:7" x14ac:dyDescent="0.3">
      <c r="A49" s="9">
        <v>43876</v>
      </c>
      <c r="B49">
        <v>8</v>
      </c>
      <c r="C49">
        <v>1</v>
      </c>
      <c r="D49">
        <v>0</v>
      </c>
      <c r="E49">
        <v>1</v>
      </c>
      <c r="F49">
        <v>5</v>
      </c>
      <c r="G49" s="23">
        <f ca="1">IFERROR(__xludf.DUMMYFUNCTION("""COMPUTED_VALUE"""),0)</f>
        <v>0</v>
      </c>
    </row>
    <row r="50" spans="1:7" x14ac:dyDescent="0.3">
      <c r="A50" s="9">
        <v>43877</v>
      </c>
      <c r="B50">
        <v>10</v>
      </c>
      <c r="C50">
        <v>0</v>
      </c>
      <c r="D50">
        <v>0</v>
      </c>
      <c r="E50">
        <v>2</v>
      </c>
      <c r="F50">
        <v>8</v>
      </c>
      <c r="G50" s="23">
        <f ca="1">IFERROR(__xludf.DUMMYFUNCTION("""COMPUTED_VALUE"""),0)</f>
        <v>0</v>
      </c>
    </row>
    <row r="51" spans="1:7" x14ac:dyDescent="0.3">
      <c r="A51" s="9">
        <v>43878</v>
      </c>
      <c r="B51">
        <v>6</v>
      </c>
      <c r="C51">
        <v>1</v>
      </c>
      <c r="D51">
        <v>0</v>
      </c>
      <c r="E51">
        <v>1</v>
      </c>
      <c r="F51">
        <v>6</v>
      </c>
      <c r="G51" s="23">
        <f ca="1">IFERROR(__xludf.DUMMYFUNCTION("""COMPUTED_VALUE"""),0)</f>
        <v>0</v>
      </c>
    </row>
    <row r="52" spans="1:7" x14ac:dyDescent="0.3">
      <c r="A52" s="9">
        <v>43879</v>
      </c>
      <c r="B52">
        <v>9</v>
      </c>
      <c r="C52">
        <v>1</v>
      </c>
      <c r="D52">
        <v>0</v>
      </c>
      <c r="E52">
        <v>0</v>
      </c>
      <c r="F52">
        <v>8</v>
      </c>
      <c r="G52" s="23">
        <f ca="1">IFERROR(__xludf.DUMMYFUNCTION("""COMPUTED_VALUE"""),0)</f>
        <v>0</v>
      </c>
    </row>
    <row r="53" spans="1:7" x14ac:dyDescent="0.3">
      <c r="A53" s="9">
        <v>43880</v>
      </c>
      <c r="B53">
        <v>11</v>
      </c>
      <c r="C53">
        <v>3</v>
      </c>
      <c r="D53">
        <v>0</v>
      </c>
      <c r="E53">
        <v>0</v>
      </c>
      <c r="F53">
        <v>6</v>
      </c>
      <c r="G53" s="23">
        <f ca="1">IFERROR(__xludf.DUMMYFUNCTION("""COMPUTED_VALUE"""),0)</f>
        <v>0</v>
      </c>
    </row>
    <row r="54" spans="1:7" x14ac:dyDescent="0.3">
      <c r="A54" s="9">
        <v>43881</v>
      </c>
      <c r="B54">
        <v>6</v>
      </c>
      <c r="C54">
        <v>0</v>
      </c>
      <c r="D54">
        <v>0</v>
      </c>
      <c r="E54">
        <v>1</v>
      </c>
      <c r="F54">
        <v>2</v>
      </c>
      <c r="G54" s="23">
        <f ca="1">IFERROR(__xludf.DUMMYFUNCTION("""COMPUTED_VALUE"""),0)</f>
        <v>0</v>
      </c>
    </row>
    <row r="55" spans="1:7" x14ac:dyDescent="0.3">
      <c r="A55" s="9">
        <v>43882</v>
      </c>
      <c r="B55">
        <v>6</v>
      </c>
      <c r="C55">
        <v>0</v>
      </c>
      <c r="D55">
        <v>0</v>
      </c>
      <c r="E55">
        <v>0</v>
      </c>
      <c r="F55">
        <v>4</v>
      </c>
      <c r="G55" s="23">
        <f ca="1">IFERROR(__xludf.DUMMYFUNCTION("""COMPUTED_VALUE"""),0)</f>
        <v>0</v>
      </c>
    </row>
    <row r="56" spans="1:7" x14ac:dyDescent="0.3">
      <c r="A56" s="9">
        <v>43883</v>
      </c>
      <c r="B56">
        <v>8</v>
      </c>
      <c r="C56">
        <v>0</v>
      </c>
      <c r="D56">
        <v>0</v>
      </c>
      <c r="E56">
        <v>1</v>
      </c>
      <c r="F56">
        <v>3</v>
      </c>
      <c r="G56" s="23">
        <f ca="1">IFERROR(__xludf.DUMMYFUNCTION("""COMPUTED_VALUE"""),0)</f>
        <v>0</v>
      </c>
    </row>
    <row r="57" spans="1:7" x14ac:dyDescent="0.3">
      <c r="A57" s="9">
        <v>43884</v>
      </c>
      <c r="B57">
        <v>8</v>
      </c>
      <c r="C57">
        <v>0</v>
      </c>
      <c r="D57">
        <v>0</v>
      </c>
      <c r="E57">
        <v>1</v>
      </c>
      <c r="F57">
        <v>3</v>
      </c>
      <c r="G57" s="23">
        <f ca="1">IFERROR(__xludf.DUMMYFUNCTION("""COMPUTED_VALUE"""),0)</f>
        <v>0</v>
      </c>
    </row>
    <row r="58" spans="1:7" x14ac:dyDescent="0.3">
      <c r="A58" s="9">
        <v>43885</v>
      </c>
      <c r="B58">
        <v>8</v>
      </c>
      <c r="C58">
        <v>0</v>
      </c>
      <c r="D58">
        <v>0</v>
      </c>
      <c r="E58">
        <v>3</v>
      </c>
      <c r="F58">
        <v>3</v>
      </c>
      <c r="G58" s="23">
        <f ca="1">IFERROR(__xludf.DUMMYFUNCTION("""COMPUTED_VALUE"""),0)</f>
        <v>0</v>
      </c>
    </row>
    <row r="59" spans="1:7" x14ac:dyDescent="0.3">
      <c r="A59" s="9">
        <v>43886</v>
      </c>
      <c r="B59">
        <v>8</v>
      </c>
      <c r="C59">
        <v>0</v>
      </c>
      <c r="D59">
        <v>0</v>
      </c>
      <c r="E59">
        <v>1</v>
      </c>
      <c r="F59">
        <v>3</v>
      </c>
      <c r="G59" s="23">
        <f ca="1">IFERROR(__xludf.DUMMYFUNCTION("""COMPUTED_VALUE"""),0)</f>
        <v>0</v>
      </c>
    </row>
    <row r="60" spans="1:7" x14ac:dyDescent="0.3">
      <c r="A60" s="9">
        <v>43887</v>
      </c>
      <c r="B60">
        <v>3</v>
      </c>
      <c r="C60">
        <v>1</v>
      </c>
      <c r="D60">
        <v>0</v>
      </c>
      <c r="E60">
        <v>1</v>
      </c>
      <c r="F60">
        <v>7</v>
      </c>
      <c r="G60" s="23">
        <f ca="1">IFERROR(__xludf.DUMMYFUNCTION("""COMPUTED_VALUE"""),0)</f>
        <v>0</v>
      </c>
    </row>
    <row r="61" spans="1:7" x14ac:dyDescent="0.3">
      <c r="A61" s="9">
        <v>43888</v>
      </c>
      <c r="B61">
        <v>11</v>
      </c>
      <c r="C61">
        <v>1</v>
      </c>
      <c r="D61">
        <v>0</v>
      </c>
      <c r="E61">
        <v>1</v>
      </c>
      <c r="F61">
        <v>3</v>
      </c>
      <c r="G61" s="23">
        <f ca="1">IFERROR(__xludf.DUMMYFUNCTION("""COMPUTED_VALUE"""),0)</f>
        <v>0</v>
      </c>
    </row>
    <row r="62" spans="1:7" x14ac:dyDescent="0.3">
      <c r="A62" s="9">
        <v>43889</v>
      </c>
      <c r="B62">
        <v>11</v>
      </c>
      <c r="C62">
        <v>3</v>
      </c>
      <c r="D62">
        <v>0</v>
      </c>
      <c r="E62">
        <v>1</v>
      </c>
      <c r="F62">
        <v>2</v>
      </c>
      <c r="G62" s="23">
        <f ca="1">IFERROR(__xludf.DUMMYFUNCTION("""COMPUTED_VALUE"""),0)</f>
        <v>0</v>
      </c>
    </row>
    <row r="63" spans="1:7" x14ac:dyDescent="0.3">
      <c r="A63" s="9">
        <v>43890</v>
      </c>
      <c r="B63">
        <v>4</v>
      </c>
      <c r="C63">
        <v>0</v>
      </c>
      <c r="D63">
        <v>0</v>
      </c>
      <c r="E63">
        <v>1</v>
      </c>
      <c r="F63">
        <v>3</v>
      </c>
      <c r="G63" s="23">
        <f ca="1">IFERROR(__xludf.DUMMYFUNCTION("""COMPUTED_VALUE"""),0)</f>
        <v>0</v>
      </c>
    </row>
    <row r="64" spans="1:7" x14ac:dyDescent="0.3">
      <c r="A64" s="9">
        <v>43891</v>
      </c>
      <c r="B64">
        <v>6</v>
      </c>
      <c r="C64">
        <v>0</v>
      </c>
      <c r="D64">
        <v>0</v>
      </c>
      <c r="E64">
        <v>0</v>
      </c>
      <c r="F64">
        <v>5</v>
      </c>
      <c r="G64" s="23">
        <f ca="1">IFERROR(__xludf.DUMMYFUNCTION("""COMPUTED_VALUE"""),0)</f>
        <v>0</v>
      </c>
    </row>
    <row r="65" spans="1:7" x14ac:dyDescent="0.3">
      <c r="A65" s="9">
        <v>43892</v>
      </c>
      <c r="B65">
        <v>11</v>
      </c>
      <c r="C65">
        <v>1</v>
      </c>
      <c r="D65">
        <v>0</v>
      </c>
      <c r="E65">
        <v>2</v>
      </c>
      <c r="F65">
        <v>9</v>
      </c>
      <c r="G65" s="23">
        <f ca="1">IFERROR(__xludf.DUMMYFUNCTION("""COMPUTED_VALUE"""),0)</f>
        <v>0</v>
      </c>
    </row>
    <row r="66" spans="1:7" x14ac:dyDescent="0.3">
      <c r="A66" s="9">
        <v>43893</v>
      </c>
      <c r="B66">
        <v>23</v>
      </c>
      <c r="C66">
        <v>3</v>
      </c>
      <c r="D66">
        <v>0</v>
      </c>
      <c r="E66">
        <v>0</v>
      </c>
      <c r="F66">
        <v>5</v>
      </c>
      <c r="G66" s="23">
        <f ca="1">IFERROR(__xludf.DUMMYFUNCTION("""COMPUTED_VALUE"""),0)</f>
        <v>0</v>
      </c>
    </row>
    <row r="67" spans="1:7" x14ac:dyDescent="0.3">
      <c r="A67" s="9">
        <v>43894</v>
      </c>
      <c r="B67">
        <v>62</v>
      </c>
      <c r="C67">
        <v>20</v>
      </c>
      <c r="D67">
        <v>0</v>
      </c>
      <c r="E67">
        <v>1</v>
      </c>
      <c r="F67">
        <v>4</v>
      </c>
      <c r="G67" s="23">
        <f ca="1">IFERROR(__xludf.DUMMYFUNCTION("""COMPUTED_VALUE"""),0)</f>
        <v>0</v>
      </c>
    </row>
    <row r="68" spans="1:7" x14ac:dyDescent="0.3">
      <c r="A68" s="9">
        <v>43895</v>
      </c>
      <c r="B68">
        <v>65</v>
      </c>
      <c r="C68">
        <v>37</v>
      </c>
      <c r="D68">
        <v>0</v>
      </c>
      <c r="E68">
        <v>2</v>
      </c>
      <c r="F68">
        <v>6</v>
      </c>
      <c r="G68" s="23">
        <f ca="1">IFERROR(__xludf.DUMMYFUNCTION("""COMPUTED_VALUE"""),0)</f>
        <v>0</v>
      </c>
    </row>
    <row r="69" spans="1:7" x14ac:dyDescent="0.3">
      <c r="A69" s="9">
        <v>43896</v>
      </c>
      <c r="B69">
        <v>38</v>
      </c>
      <c r="C69">
        <v>34</v>
      </c>
      <c r="D69">
        <v>0</v>
      </c>
      <c r="E69">
        <v>3</v>
      </c>
      <c r="F69">
        <v>3</v>
      </c>
      <c r="G69" s="23">
        <f ca="1">IFERROR(__xludf.DUMMYFUNCTION("""COMPUTED_VALUE"""),0)</f>
        <v>0</v>
      </c>
    </row>
    <row r="70" spans="1:7" x14ac:dyDescent="0.3">
      <c r="A70" s="9">
        <v>43897</v>
      </c>
      <c r="B70">
        <v>28</v>
      </c>
      <c r="C70">
        <v>21</v>
      </c>
      <c r="D70">
        <v>0</v>
      </c>
      <c r="E70">
        <v>2</v>
      </c>
      <c r="F70">
        <v>5</v>
      </c>
      <c r="G70" s="23">
        <f ca="1">IFERROR(__xludf.DUMMYFUNCTION("""COMPUTED_VALUE"""),0)</f>
        <v>0</v>
      </c>
    </row>
    <row r="71" spans="1:7" x14ac:dyDescent="0.3">
      <c r="A71" s="9">
        <v>43898</v>
      </c>
      <c r="B71">
        <v>23</v>
      </c>
      <c r="C71">
        <v>11</v>
      </c>
      <c r="D71">
        <v>0</v>
      </c>
      <c r="E71">
        <v>3</v>
      </c>
      <c r="F71">
        <v>5</v>
      </c>
      <c r="G71" s="23">
        <f ca="1">IFERROR(__xludf.DUMMYFUNCTION("""COMPUTED_VALUE"""),0)</f>
        <v>0</v>
      </c>
    </row>
    <row r="72" spans="1:7" x14ac:dyDescent="0.3">
      <c r="A72" s="9">
        <v>43899</v>
      </c>
      <c r="B72">
        <v>17</v>
      </c>
      <c r="C72">
        <v>12</v>
      </c>
      <c r="D72">
        <v>0</v>
      </c>
      <c r="E72">
        <v>3</v>
      </c>
      <c r="F72">
        <v>6</v>
      </c>
      <c r="G72" s="23">
        <f ca="1">IFERROR(__xludf.DUMMYFUNCTION("""COMPUTED_VALUE"""),0)</f>
        <v>0</v>
      </c>
    </row>
    <row r="73" spans="1:7" x14ac:dyDescent="0.3">
      <c r="A73" s="9">
        <v>43900</v>
      </c>
      <c r="B73">
        <v>11</v>
      </c>
      <c r="C73">
        <v>6</v>
      </c>
      <c r="D73">
        <v>0</v>
      </c>
      <c r="E73">
        <v>2</v>
      </c>
      <c r="F73">
        <v>3</v>
      </c>
      <c r="G73" s="23">
        <f ca="1">IFERROR(__xludf.DUMMYFUNCTION("""COMPUTED_VALUE"""),0)</f>
        <v>0</v>
      </c>
    </row>
    <row r="74" spans="1:7" x14ac:dyDescent="0.3">
      <c r="A74" s="9">
        <v>43901</v>
      </c>
      <c r="B74">
        <v>15</v>
      </c>
      <c r="C74">
        <v>8</v>
      </c>
      <c r="D74">
        <v>0</v>
      </c>
      <c r="E74">
        <v>1</v>
      </c>
      <c r="F74">
        <v>7</v>
      </c>
      <c r="G74" s="23">
        <f ca="1">IFERROR(__xludf.DUMMYFUNCTION("""COMPUTED_VALUE"""),0)</f>
        <v>0</v>
      </c>
    </row>
    <row r="75" spans="1:7" x14ac:dyDescent="0.3">
      <c r="A75" s="9">
        <v>43902</v>
      </c>
      <c r="B75">
        <v>14</v>
      </c>
      <c r="C75">
        <v>17</v>
      </c>
      <c r="D75">
        <v>0</v>
      </c>
      <c r="E75">
        <v>1</v>
      </c>
      <c r="F75">
        <v>4</v>
      </c>
      <c r="G75" s="23">
        <f ca="1">IFERROR(__xludf.DUMMYFUNCTION("""COMPUTED_VALUE"""),0)</f>
        <v>0</v>
      </c>
    </row>
    <row r="76" spans="1:7" x14ac:dyDescent="0.3">
      <c r="A76" s="9">
        <v>43903</v>
      </c>
      <c r="B76">
        <v>25</v>
      </c>
      <c r="C76">
        <v>18</v>
      </c>
      <c r="D76">
        <v>1</v>
      </c>
      <c r="E76">
        <v>2</v>
      </c>
      <c r="F76">
        <v>4</v>
      </c>
      <c r="G76" s="23">
        <f ca="1">IFERROR(__xludf.DUMMYFUNCTION("""COMPUTED_VALUE"""),0)</f>
        <v>0</v>
      </c>
    </row>
    <row r="77" spans="1:7" x14ac:dyDescent="0.3">
      <c r="A77" s="9">
        <v>43904</v>
      </c>
      <c r="B77">
        <v>51</v>
      </c>
      <c r="C77">
        <v>49</v>
      </c>
      <c r="D77">
        <v>0</v>
      </c>
      <c r="E77">
        <v>4</v>
      </c>
      <c r="F77">
        <v>5</v>
      </c>
      <c r="G77" s="23">
        <v>3</v>
      </c>
    </row>
    <row r="78" spans="1:7" x14ac:dyDescent="0.3">
      <c r="A78" s="9">
        <v>43905</v>
      </c>
      <c r="B78">
        <v>42</v>
      </c>
      <c r="C78">
        <v>40</v>
      </c>
      <c r="D78">
        <v>0</v>
      </c>
      <c r="E78">
        <v>4</v>
      </c>
      <c r="F78">
        <v>4</v>
      </c>
      <c r="G78" s="23">
        <v>1</v>
      </c>
    </row>
    <row r="79" spans="1:7" x14ac:dyDescent="0.3">
      <c r="A79" s="9">
        <v>43906</v>
      </c>
      <c r="B79">
        <v>29</v>
      </c>
      <c r="C79">
        <v>32</v>
      </c>
      <c r="D79">
        <v>0</v>
      </c>
      <c r="E79">
        <v>2</v>
      </c>
      <c r="F79">
        <v>5</v>
      </c>
      <c r="G79" s="23">
        <v>0</v>
      </c>
    </row>
    <row r="80" spans="1:7" x14ac:dyDescent="0.3">
      <c r="A80" s="9">
        <v>43907</v>
      </c>
      <c r="B80">
        <v>32</v>
      </c>
      <c r="C80">
        <v>32</v>
      </c>
      <c r="D80">
        <v>1</v>
      </c>
      <c r="E80">
        <v>4</v>
      </c>
      <c r="F80">
        <v>3</v>
      </c>
      <c r="G80" s="23">
        <v>0</v>
      </c>
    </row>
    <row r="81" spans="1:7" x14ac:dyDescent="0.3">
      <c r="A81" s="9">
        <v>43908</v>
      </c>
      <c r="B81">
        <v>33</v>
      </c>
      <c r="C81">
        <v>40</v>
      </c>
      <c r="D81">
        <v>1</v>
      </c>
      <c r="E81">
        <v>3</v>
      </c>
      <c r="F81">
        <v>7</v>
      </c>
      <c r="G81" s="23">
        <v>3</v>
      </c>
    </row>
    <row r="82" spans="1:7" x14ac:dyDescent="0.3">
      <c r="A82" s="9">
        <v>43909</v>
      </c>
      <c r="B82">
        <v>59</v>
      </c>
      <c r="C82">
        <v>92</v>
      </c>
      <c r="D82">
        <v>2</v>
      </c>
      <c r="E82">
        <v>7</v>
      </c>
      <c r="F82">
        <v>5</v>
      </c>
      <c r="G82" s="23">
        <v>2</v>
      </c>
    </row>
    <row r="83" spans="1:7" x14ac:dyDescent="0.3">
      <c r="A83" s="9">
        <v>43910</v>
      </c>
      <c r="B83">
        <v>92</v>
      </c>
      <c r="C83">
        <v>99</v>
      </c>
      <c r="D83">
        <v>2</v>
      </c>
      <c r="E83">
        <v>9</v>
      </c>
      <c r="F83">
        <v>6</v>
      </c>
      <c r="G83" s="23">
        <v>8</v>
      </c>
    </row>
    <row r="84" spans="1:7" x14ac:dyDescent="0.3">
      <c r="A84" s="9">
        <v>43911</v>
      </c>
      <c r="B84">
        <v>78</v>
      </c>
      <c r="C84">
        <v>100</v>
      </c>
      <c r="D84">
        <v>3</v>
      </c>
      <c r="E84">
        <v>7</v>
      </c>
      <c r="F84">
        <v>6</v>
      </c>
      <c r="G84" s="23">
        <v>7</v>
      </c>
    </row>
    <row r="85" spans="1:7" x14ac:dyDescent="0.3">
      <c r="A85" s="9">
        <v>43912</v>
      </c>
      <c r="B85">
        <v>35</v>
      </c>
      <c r="C85">
        <v>38</v>
      </c>
      <c r="D85">
        <v>1</v>
      </c>
      <c r="E85">
        <v>5</v>
      </c>
      <c r="F85">
        <v>6</v>
      </c>
      <c r="G85" s="23">
        <v>4</v>
      </c>
    </row>
    <row r="86" spans="1:7" x14ac:dyDescent="0.3">
      <c r="A86" s="9">
        <v>43913</v>
      </c>
      <c r="B86">
        <v>47</v>
      </c>
      <c r="C86">
        <v>52</v>
      </c>
      <c r="D86">
        <v>2</v>
      </c>
      <c r="E86">
        <v>2</v>
      </c>
      <c r="F86">
        <v>5</v>
      </c>
      <c r="G86" s="23">
        <v>4</v>
      </c>
    </row>
    <row r="87" spans="1:7" x14ac:dyDescent="0.3">
      <c r="A87" s="9">
        <v>43914</v>
      </c>
      <c r="B87">
        <v>40</v>
      </c>
      <c r="C87">
        <v>38</v>
      </c>
      <c r="D87">
        <v>4</v>
      </c>
      <c r="E87">
        <v>3</v>
      </c>
      <c r="F87">
        <v>5</v>
      </c>
      <c r="G87" s="23">
        <v>0</v>
      </c>
    </row>
    <row r="88" spans="1:7" x14ac:dyDescent="0.3">
      <c r="A88" s="9">
        <v>43915</v>
      </c>
      <c r="B88">
        <v>27</v>
      </c>
      <c r="C88">
        <v>27</v>
      </c>
      <c r="D88">
        <v>1</v>
      </c>
      <c r="E88">
        <v>3</v>
      </c>
      <c r="F88">
        <v>5</v>
      </c>
      <c r="G88" s="23">
        <v>6</v>
      </c>
    </row>
    <row r="89" spans="1:7" x14ac:dyDescent="0.3">
      <c r="A89" s="9">
        <v>43916</v>
      </c>
      <c r="B89">
        <v>25</v>
      </c>
      <c r="C89">
        <v>22</v>
      </c>
      <c r="D89">
        <v>1</v>
      </c>
      <c r="E89">
        <v>3</v>
      </c>
      <c r="F89">
        <v>5</v>
      </c>
      <c r="G89" s="23">
        <v>2</v>
      </c>
    </row>
    <row r="90" spans="1:7" x14ac:dyDescent="0.3">
      <c r="A90" s="9">
        <v>43917</v>
      </c>
      <c r="B90">
        <v>24</v>
      </c>
      <c r="C90">
        <v>13</v>
      </c>
      <c r="D90">
        <v>2</v>
      </c>
      <c r="E90">
        <v>2</v>
      </c>
      <c r="F90">
        <v>3</v>
      </c>
      <c r="G90" s="23">
        <v>10</v>
      </c>
    </row>
    <row r="91" spans="1:7" x14ac:dyDescent="0.3">
      <c r="A91" s="9">
        <v>43918</v>
      </c>
      <c r="B91">
        <v>15</v>
      </c>
      <c r="C91">
        <v>21</v>
      </c>
      <c r="D91">
        <v>3</v>
      </c>
      <c r="E91">
        <v>2</v>
      </c>
      <c r="F91">
        <v>3</v>
      </c>
      <c r="G91" s="23">
        <v>4</v>
      </c>
    </row>
    <row r="92" spans="1:7" x14ac:dyDescent="0.3">
      <c r="A92" s="9">
        <v>43919</v>
      </c>
      <c r="B92">
        <v>19</v>
      </c>
      <c r="C92">
        <v>17</v>
      </c>
      <c r="D92">
        <v>3</v>
      </c>
      <c r="E92">
        <v>3</v>
      </c>
      <c r="F92">
        <v>6</v>
      </c>
      <c r="G92" s="23">
        <v>5</v>
      </c>
    </row>
    <row r="93" spans="1:7" x14ac:dyDescent="0.3">
      <c r="A93" s="9">
        <v>43920</v>
      </c>
      <c r="B93">
        <v>21</v>
      </c>
      <c r="C93">
        <v>18</v>
      </c>
      <c r="D93">
        <v>3</v>
      </c>
      <c r="E93">
        <v>3</v>
      </c>
      <c r="F93">
        <v>2</v>
      </c>
      <c r="G93" s="23">
        <v>20</v>
      </c>
    </row>
    <row r="94" spans="1:7" x14ac:dyDescent="0.3">
      <c r="A94" s="9">
        <v>43921</v>
      </c>
      <c r="B94">
        <v>20</v>
      </c>
      <c r="C94">
        <v>11</v>
      </c>
      <c r="D94">
        <v>2</v>
      </c>
      <c r="E94">
        <v>3</v>
      </c>
      <c r="F94">
        <v>5</v>
      </c>
      <c r="G94" s="23">
        <v>14</v>
      </c>
    </row>
    <row r="95" spans="1:7" x14ac:dyDescent="0.3">
      <c r="A95" s="9">
        <v>43922</v>
      </c>
      <c r="B95">
        <v>15</v>
      </c>
      <c r="C95">
        <v>17</v>
      </c>
      <c r="D95">
        <v>3</v>
      </c>
      <c r="E95">
        <v>2</v>
      </c>
      <c r="F95">
        <v>5</v>
      </c>
      <c r="G95" s="23">
        <v>27</v>
      </c>
    </row>
    <row r="96" spans="1:7" x14ac:dyDescent="0.3">
      <c r="A96" s="9">
        <v>43923</v>
      </c>
      <c r="B96">
        <v>29</v>
      </c>
      <c r="C96">
        <v>10</v>
      </c>
      <c r="D96">
        <v>3</v>
      </c>
      <c r="E96">
        <v>2</v>
      </c>
      <c r="F96">
        <v>8</v>
      </c>
      <c r="G96" s="23">
        <v>13</v>
      </c>
    </row>
    <row r="97" spans="1:7" x14ac:dyDescent="0.3">
      <c r="A97" s="9">
        <v>43924</v>
      </c>
      <c r="B97">
        <v>16</v>
      </c>
      <c r="C97">
        <v>9</v>
      </c>
      <c r="D97">
        <v>2</v>
      </c>
      <c r="E97">
        <v>3</v>
      </c>
      <c r="F97">
        <v>6</v>
      </c>
      <c r="G97" s="23">
        <v>46</v>
      </c>
    </row>
    <row r="98" spans="1:7" x14ac:dyDescent="0.3">
      <c r="A98" s="9">
        <v>43925</v>
      </c>
      <c r="B98">
        <v>21</v>
      </c>
      <c r="C98">
        <v>13</v>
      </c>
      <c r="D98">
        <v>3</v>
      </c>
      <c r="E98">
        <v>1</v>
      </c>
      <c r="F98">
        <v>4</v>
      </c>
      <c r="G98" s="23">
        <v>27</v>
      </c>
    </row>
    <row r="99" spans="1:7" x14ac:dyDescent="0.3">
      <c r="A99" s="9">
        <v>43926</v>
      </c>
      <c r="B99">
        <v>16</v>
      </c>
      <c r="C99">
        <v>13</v>
      </c>
      <c r="D99">
        <v>1</v>
      </c>
      <c r="E99">
        <v>3</v>
      </c>
      <c r="F99">
        <v>5</v>
      </c>
      <c r="G99" s="23">
        <v>60</v>
      </c>
    </row>
    <row r="100" spans="1:7" x14ac:dyDescent="0.3">
      <c r="A100" s="9">
        <v>43927</v>
      </c>
      <c r="B100">
        <v>22</v>
      </c>
      <c r="C100">
        <v>14</v>
      </c>
      <c r="D100">
        <v>2</v>
      </c>
      <c r="E100">
        <v>2</v>
      </c>
      <c r="F100">
        <v>4</v>
      </c>
      <c r="G100" s="23">
        <v>35</v>
      </c>
    </row>
    <row r="101" spans="1:7" x14ac:dyDescent="0.3">
      <c r="A101" s="9">
        <v>43928</v>
      </c>
      <c r="B101">
        <v>19</v>
      </c>
      <c r="C101">
        <v>14</v>
      </c>
      <c r="D101">
        <v>1</v>
      </c>
      <c r="E101">
        <v>4</v>
      </c>
      <c r="F101">
        <v>4</v>
      </c>
      <c r="G101" s="23">
        <v>42</v>
      </c>
    </row>
    <row r="102" spans="1:7" x14ac:dyDescent="0.3">
      <c r="A102" s="9">
        <v>43929</v>
      </c>
      <c r="B102">
        <v>20</v>
      </c>
      <c r="C102">
        <v>17</v>
      </c>
      <c r="D102">
        <v>1</v>
      </c>
      <c r="E102">
        <v>1</v>
      </c>
      <c r="F102">
        <v>4</v>
      </c>
      <c r="G102" s="23">
        <v>40</v>
      </c>
    </row>
    <row r="103" spans="1:7" x14ac:dyDescent="0.3">
      <c r="A103" s="9">
        <v>43930</v>
      </c>
      <c r="B103">
        <v>19</v>
      </c>
      <c r="C103">
        <v>8</v>
      </c>
      <c r="D103">
        <v>3</v>
      </c>
      <c r="E103">
        <v>0</v>
      </c>
      <c r="F103">
        <v>5</v>
      </c>
      <c r="G103" s="23">
        <v>80</v>
      </c>
    </row>
    <row r="104" spans="1:7" x14ac:dyDescent="0.3">
      <c r="A104" s="9">
        <v>43931</v>
      </c>
      <c r="B104">
        <v>28</v>
      </c>
      <c r="C104">
        <v>11</v>
      </c>
      <c r="D104">
        <v>2</v>
      </c>
      <c r="E104">
        <v>2</v>
      </c>
      <c r="F104">
        <v>3</v>
      </c>
      <c r="G104" s="23">
        <v>98</v>
      </c>
    </row>
    <row r="105" spans="1:7" x14ac:dyDescent="0.3">
      <c r="A105" s="9">
        <v>43932</v>
      </c>
      <c r="B105">
        <v>24</v>
      </c>
      <c r="C105">
        <v>12</v>
      </c>
      <c r="D105">
        <v>2</v>
      </c>
      <c r="E105">
        <v>3</v>
      </c>
      <c r="F105">
        <v>6</v>
      </c>
      <c r="G105" s="23">
        <v>139</v>
      </c>
    </row>
    <row r="106" spans="1:7" x14ac:dyDescent="0.3">
      <c r="A106" s="9">
        <v>43933</v>
      </c>
      <c r="B106">
        <v>23</v>
      </c>
      <c r="C106">
        <v>15</v>
      </c>
      <c r="D106">
        <v>3</v>
      </c>
      <c r="E106">
        <v>2</v>
      </c>
      <c r="F106">
        <v>8</v>
      </c>
      <c r="G106" s="23">
        <v>104</v>
      </c>
    </row>
    <row r="107" spans="1:7" x14ac:dyDescent="0.3">
      <c r="A107" s="9">
        <v>43934</v>
      </c>
      <c r="B107">
        <v>24</v>
      </c>
      <c r="C107">
        <v>10</v>
      </c>
      <c r="D107">
        <v>3</v>
      </c>
      <c r="E107">
        <v>2</v>
      </c>
      <c r="F107">
        <v>2</v>
      </c>
      <c r="G107" s="23">
        <v>93</v>
      </c>
    </row>
    <row r="108" spans="1:7" x14ac:dyDescent="0.3">
      <c r="A108" s="9">
        <v>43935</v>
      </c>
      <c r="B108">
        <v>17</v>
      </c>
      <c r="C108">
        <v>9</v>
      </c>
      <c r="D108">
        <v>3</v>
      </c>
      <c r="E108">
        <v>2</v>
      </c>
      <c r="F108">
        <v>8</v>
      </c>
      <c r="G108" s="23">
        <v>108</v>
      </c>
    </row>
    <row r="109" spans="1:7" x14ac:dyDescent="0.3">
      <c r="A109" s="9">
        <v>43936</v>
      </c>
      <c r="B109">
        <v>19</v>
      </c>
      <c r="C109">
        <v>13</v>
      </c>
      <c r="D109">
        <v>3</v>
      </c>
      <c r="E109">
        <v>2</v>
      </c>
      <c r="F109">
        <v>5</v>
      </c>
      <c r="G109" s="23">
        <v>71</v>
      </c>
    </row>
    <row r="110" spans="1:7" x14ac:dyDescent="0.3">
      <c r="A110" s="9">
        <v>43937</v>
      </c>
      <c r="B110">
        <v>20</v>
      </c>
      <c r="C110">
        <v>10</v>
      </c>
      <c r="D110">
        <v>1</v>
      </c>
      <c r="E110">
        <v>0</v>
      </c>
      <c r="F110">
        <v>7</v>
      </c>
      <c r="G110" s="23">
        <v>55</v>
      </c>
    </row>
    <row r="111" spans="1:7" x14ac:dyDescent="0.3">
      <c r="A111" s="9">
        <v>43938</v>
      </c>
      <c r="B111">
        <v>18</v>
      </c>
      <c r="C111">
        <v>11</v>
      </c>
      <c r="D111">
        <v>2</v>
      </c>
      <c r="E111">
        <v>3</v>
      </c>
      <c r="F111">
        <v>6</v>
      </c>
      <c r="G111" s="23">
        <v>98</v>
      </c>
    </row>
    <row r="112" spans="1:7" x14ac:dyDescent="0.3">
      <c r="A112" s="9">
        <v>43939</v>
      </c>
      <c r="B112">
        <v>20</v>
      </c>
      <c r="C112">
        <v>11</v>
      </c>
      <c r="D112">
        <v>0</v>
      </c>
      <c r="E112">
        <v>2</v>
      </c>
      <c r="F112">
        <v>6</v>
      </c>
      <c r="G112" s="23">
        <v>122</v>
      </c>
    </row>
    <row r="113" spans="1:7" x14ac:dyDescent="0.3">
      <c r="A113" s="9">
        <v>43940</v>
      </c>
      <c r="B113">
        <v>17</v>
      </c>
      <c r="C113">
        <v>12</v>
      </c>
      <c r="D113">
        <v>3</v>
      </c>
      <c r="E113">
        <v>3</v>
      </c>
      <c r="F113">
        <v>7</v>
      </c>
      <c r="G113" s="23">
        <v>127</v>
      </c>
    </row>
    <row r="114" spans="1:7" x14ac:dyDescent="0.3">
      <c r="A114" s="9">
        <v>43941</v>
      </c>
      <c r="B114">
        <v>27</v>
      </c>
      <c r="C114">
        <v>12</v>
      </c>
      <c r="D114">
        <v>3</v>
      </c>
      <c r="E114">
        <v>3</v>
      </c>
      <c r="F114">
        <v>6</v>
      </c>
      <c r="G114" s="23">
        <v>98</v>
      </c>
    </row>
    <row r="115" spans="1:7" x14ac:dyDescent="0.3">
      <c r="A115" s="9">
        <v>43942</v>
      </c>
      <c r="B115">
        <v>28</v>
      </c>
      <c r="C115">
        <v>14</v>
      </c>
      <c r="D115">
        <v>3</v>
      </c>
      <c r="E115">
        <v>1</v>
      </c>
      <c r="F115">
        <v>5</v>
      </c>
      <c r="G115" s="23">
        <v>159</v>
      </c>
    </row>
    <row r="116" spans="1:7" x14ac:dyDescent="0.3">
      <c r="A116" s="9">
        <v>43943</v>
      </c>
      <c r="B116">
        <v>19</v>
      </c>
      <c r="C116">
        <v>10</v>
      </c>
      <c r="D116">
        <v>3</v>
      </c>
      <c r="E116">
        <v>1</v>
      </c>
      <c r="F116">
        <v>9</v>
      </c>
      <c r="G116" s="23">
        <v>153</v>
      </c>
    </row>
    <row r="117" spans="1:7" x14ac:dyDescent="0.3">
      <c r="A117" s="9">
        <v>43944</v>
      </c>
      <c r="B117">
        <v>20</v>
      </c>
      <c r="C117">
        <v>14</v>
      </c>
      <c r="D117">
        <v>2</v>
      </c>
      <c r="E117">
        <v>2</v>
      </c>
      <c r="F117">
        <v>7</v>
      </c>
      <c r="G117" s="23">
        <v>76</v>
      </c>
    </row>
    <row r="118" spans="1:7" x14ac:dyDescent="0.3">
      <c r="A118" s="9">
        <v>43945</v>
      </c>
      <c r="B118">
        <v>16</v>
      </c>
      <c r="C118">
        <v>12</v>
      </c>
      <c r="D118">
        <v>2</v>
      </c>
      <c r="E118">
        <v>1</v>
      </c>
      <c r="F118">
        <v>5</v>
      </c>
      <c r="G118" s="23">
        <v>70</v>
      </c>
    </row>
    <row r="119" spans="1:7" x14ac:dyDescent="0.3">
      <c r="A119" s="9">
        <v>43946</v>
      </c>
      <c r="B119">
        <v>26</v>
      </c>
      <c r="C119">
        <v>14</v>
      </c>
      <c r="D119">
        <v>2</v>
      </c>
      <c r="E119">
        <v>2</v>
      </c>
      <c r="F119">
        <v>4</v>
      </c>
      <c r="G119" s="23">
        <v>49</v>
      </c>
    </row>
    <row r="120" spans="1:7" x14ac:dyDescent="0.3">
      <c r="A120" s="9">
        <v>43947</v>
      </c>
      <c r="B120">
        <v>19</v>
      </c>
      <c r="C120">
        <v>12</v>
      </c>
      <c r="D120">
        <v>2</v>
      </c>
      <c r="E120">
        <v>2</v>
      </c>
      <c r="F120">
        <v>2</v>
      </c>
      <c r="G120" s="23">
        <v>102</v>
      </c>
    </row>
    <row r="121" spans="1:7" x14ac:dyDescent="0.3">
      <c r="A121" s="9">
        <v>43948</v>
      </c>
      <c r="B121">
        <v>16</v>
      </c>
      <c r="C121">
        <v>9</v>
      </c>
      <c r="D121">
        <v>3</v>
      </c>
      <c r="E121">
        <v>2</v>
      </c>
      <c r="F121">
        <v>4</v>
      </c>
      <c r="G121" s="23">
        <v>77</v>
      </c>
    </row>
    <row r="122" spans="1:7" x14ac:dyDescent="0.3">
      <c r="A122" s="9">
        <v>43949</v>
      </c>
      <c r="B122">
        <v>13</v>
      </c>
      <c r="C122">
        <v>10</v>
      </c>
      <c r="D122">
        <v>3</v>
      </c>
      <c r="E122">
        <v>1</v>
      </c>
      <c r="F122">
        <v>5</v>
      </c>
      <c r="G122" s="23">
        <v>102</v>
      </c>
    </row>
    <row r="123" spans="1:7" x14ac:dyDescent="0.3">
      <c r="A123" s="9">
        <v>43950</v>
      </c>
      <c r="B123">
        <v>16</v>
      </c>
      <c r="C123">
        <v>9</v>
      </c>
      <c r="D123">
        <v>4</v>
      </c>
      <c r="E123">
        <v>6</v>
      </c>
      <c r="F123">
        <v>3</v>
      </c>
      <c r="G123" s="23">
        <v>76</v>
      </c>
    </row>
    <row r="124" spans="1:7" x14ac:dyDescent="0.3">
      <c r="A124" s="9">
        <v>43951</v>
      </c>
      <c r="B124">
        <v>19</v>
      </c>
      <c r="C124">
        <v>7</v>
      </c>
      <c r="D124">
        <v>1</v>
      </c>
      <c r="E124">
        <v>4</v>
      </c>
      <c r="F124">
        <v>6</v>
      </c>
      <c r="G124" s="23">
        <v>144</v>
      </c>
    </row>
    <row r="125" spans="1:7" x14ac:dyDescent="0.3">
      <c r="A125" s="9">
        <v>43952</v>
      </c>
      <c r="B125">
        <v>20</v>
      </c>
      <c r="C125">
        <v>8</v>
      </c>
      <c r="D125">
        <v>2</v>
      </c>
      <c r="E125">
        <v>1</v>
      </c>
      <c r="F125">
        <v>4</v>
      </c>
      <c r="G125" s="23">
        <v>82</v>
      </c>
    </row>
    <row r="126" spans="1:7" x14ac:dyDescent="0.3">
      <c r="A126" s="9">
        <v>43953</v>
      </c>
      <c r="B126">
        <v>22</v>
      </c>
      <c r="C126">
        <v>8</v>
      </c>
      <c r="D126">
        <v>1</v>
      </c>
      <c r="E126">
        <v>1</v>
      </c>
      <c r="F126">
        <v>9</v>
      </c>
      <c r="G126" s="23">
        <v>106</v>
      </c>
    </row>
    <row r="127" spans="1:7" x14ac:dyDescent="0.3">
      <c r="A127" s="9">
        <v>43954</v>
      </c>
      <c r="B127">
        <v>30</v>
      </c>
      <c r="C127">
        <v>8</v>
      </c>
      <c r="D127">
        <v>2</v>
      </c>
      <c r="E127">
        <v>2</v>
      </c>
      <c r="F127">
        <v>7</v>
      </c>
      <c r="G127" s="23">
        <v>114</v>
      </c>
    </row>
    <row r="128" spans="1:7" x14ac:dyDescent="0.3">
      <c r="A128" s="9">
        <v>43955</v>
      </c>
      <c r="B128">
        <v>22</v>
      </c>
      <c r="C128">
        <v>11</v>
      </c>
      <c r="D128">
        <v>2</v>
      </c>
      <c r="E128">
        <v>2</v>
      </c>
      <c r="F128">
        <v>4</v>
      </c>
      <c r="G128" s="23">
        <v>175</v>
      </c>
    </row>
    <row r="129" spans="1:7" x14ac:dyDescent="0.3">
      <c r="A129" s="9">
        <v>43956</v>
      </c>
      <c r="B129">
        <v>28</v>
      </c>
      <c r="C129">
        <v>15</v>
      </c>
      <c r="D129">
        <v>3</v>
      </c>
      <c r="E129">
        <v>3</v>
      </c>
      <c r="F129">
        <v>5</v>
      </c>
      <c r="G129" s="23">
        <v>97</v>
      </c>
    </row>
    <row r="130" spans="1:7" x14ac:dyDescent="0.3">
      <c r="A130" s="9">
        <v>43957</v>
      </c>
      <c r="B130">
        <v>26</v>
      </c>
      <c r="C130">
        <v>12</v>
      </c>
      <c r="D130">
        <v>2</v>
      </c>
      <c r="E130">
        <v>1</v>
      </c>
      <c r="F130">
        <v>6</v>
      </c>
      <c r="G130" s="23">
        <v>159</v>
      </c>
    </row>
    <row r="131" spans="1:7" x14ac:dyDescent="0.3">
      <c r="A131" s="9">
        <v>43958</v>
      </c>
      <c r="B131">
        <v>23</v>
      </c>
      <c r="C131">
        <v>14</v>
      </c>
      <c r="D131">
        <v>4</v>
      </c>
      <c r="E131">
        <v>1</v>
      </c>
      <c r="F131">
        <v>7</v>
      </c>
      <c r="G131" s="23">
        <v>110</v>
      </c>
    </row>
    <row r="132" spans="1:7" x14ac:dyDescent="0.3">
      <c r="A132" s="9">
        <v>43959</v>
      </c>
      <c r="B132">
        <v>22</v>
      </c>
      <c r="C132">
        <v>18</v>
      </c>
      <c r="D132">
        <v>2</v>
      </c>
      <c r="E132">
        <v>4</v>
      </c>
      <c r="F132">
        <v>6</v>
      </c>
      <c r="G132" s="23">
        <v>152</v>
      </c>
    </row>
    <row r="133" spans="1:7" x14ac:dyDescent="0.3">
      <c r="A133" s="9">
        <v>43960</v>
      </c>
      <c r="B133">
        <v>22</v>
      </c>
      <c r="C133">
        <v>22</v>
      </c>
      <c r="D133">
        <v>5</v>
      </c>
      <c r="E133">
        <v>2</v>
      </c>
      <c r="F133">
        <v>6</v>
      </c>
      <c r="G133" s="23">
        <v>129</v>
      </c>
    </row>
    <row r="134" spans="1:7" x14ac:dyDescent="0.3">
      <c r="A134" s="9">
        <v>43961</v>
      </c>
      <c r="B134">
        <v>17</v>
      </c>
      <c r="C134">
        <v>13</v>
      </c>
      <c r="D134">
        <v>3</v>
      </c>
      <c r="E134">
        <v>2</v>
      </c>
      <c r="F134">
        <v>7</v>
      </c>
      <c r="G134" s="23">
        <v>106</v>
      </c>
    </row>
    <row r="135" spans="1:7" x14ac:dyDescent="0.3">
      <c r="A135" s="9">
        <v>43962</v>
      </c>
      <c r="B135">
        <v>22</v>
      </c>
      <c r="C135">
        <v>11</v>
      </c>
      <c r="D135">
        <v>3</v>
      </c>
      <c r="E135">
        <v>2</v>
      </c>
      <c r="F135">
        <v>9</v>
      </c>
      <c r="G135" s="23">
        <v>174</v>
      </c>
    </row>
    <row r="136" spans="1:7" x14ac:dyDescent="0.3">
      <c r="A136" s="9">
        <v>43963</v>
      </c>
      <c r="B136">
        <v>40</v>
      </c>
      <c r="C136">
        <v>17</v>
      </c>
      <c r="D136">
        <v>3</v>
      </c>
      <c r="E136">
        <v>4</v>
      </c>
      <c r="F136">
        <v>11</v>
      </c>
      <c r="G136" s="23">
        <v>138</v>
      </c>
    </row>
    <row r="137" spans="1:7" x14ac:dyDescent="0.3">
      <c r="A137" s="9">
        <v>43964</v>
      </c>
      <c r="B137">
        <v>28</v>
      </c>
      <c r="C137">
        <v>16</v>
      </c>
      <c r="D137">
        <v>1</v>
      </c>
      <c r="E137">
        <v>1</v>
      </c>
      <c r="F137">
        <v>16</v>
      </c>
      <c r="G137" s="23">
        <v>202</v>
      </c>
    </row>
    <row r="138" spans="1:7" x14ac:dyDescent="0.3">
      <c r="A138" s="9">
        <v>43965</v>
      </c>
      <c r="B138">
        <v>29</v>
      </c>
      <c r="C138">
        <v>23</v>
      </c>
      <c r="D138">
        <v>3</v>
      </c>
      <c r="E138">
        <v>4</v>
      </c>
      <c r="F138">
        <v>10</v>
      </c>
      <c r="G138" s="23">
        <v>206</v>
      </c>
    </row>
    <row r="139" spans="1:7" x14ac:dyDescent="0.3">
      <c r="A139" s="9">
        <v>43966</v>
      </c>
      <c r="B139">
        <v>31</v>
      </c>
      <c r="C139">
        <v>29</v>
      </c>
      <c r="D139">
        <v>1</v>
      </c>
      <c r="E139">
        <v>5</v>
      </c>
      <c r="F139">
        <v>12</v>
      </c>
      <c r="G139" s="23">
        <v>213</v>
      </c>
    </row>
    <row r="140" spans="1:7" x14ac:dyDescent="0.3">
      <c r="A140" s="9">
        <v>43967</v>
      </c>
      <c r="B140">
        <v>22</v>
      </c>
      <c r="C140">
        <v>17</v>
      </c>
      <c r="D140">
        <v>3</v>
      </c>
      <c r="E140">
        <v>2</v>
      </c>
      <c r="F140">
        <v>13</v>
      </c>
      <c r="G140" s="23">
        <v>213</v>
      </c>
    </row>
    <row r="141" spans="1:7" x14ac:dyDescent="0.3">
      <c r="A141" s="9">
        <v>43968</v>
      </c>
      <c r="B141">
        <v>28</v>
      </c>
      <c r="C141">
        <v>21</v>
      </c>
      <c r="D141">
        <v>3</v>
      </c>
      <c r="E141">
        <v>3</v>
      </c>
      <c r="F141">
        <v>6</v>
      </c>
      <c r="G141" s="23">
        <v>242</v>
      </c>
    </row>
    <row r="142" spans="1:7" x14ac:dyDescent="0.3">
      <c r="A142" s="9">
        <v>43969</v>
      </c>
      <c r="B142">
        <v>35</v>
      </c>
      <c r="C142">
        <v>22</v>
      </c>
      <c r="D142">
        <v>1</v>
      </c>
      <c r="E142">
        <v>1</v>
      </c>
      <c r="F142">
        <v>7</v>
      </c>
      <c r="G142" s="23">
        <v>305</v>
      </c>
    </row>
    <row r="143" spans="1:7" x14ac:dyDescent="0.3">
      <c r="A143" s="9">
        <v>43970</v>
      </c>
      <c r="B143">
        <v>39</v>
      </c>
      <c r="C143">
        <v>31</v>
      </c>
      <c r="D143">
        <v>2</v>
      </c>
      <c r="E143">
        <v>2</v>
      </c>
      <c r="F143">
        <v>8</v>
      </c>
      <c r="G143" s="23">
        <v>338</v>
      </c>
    </row>
    <row r="144" spans="1:7" x14ac:dyDescent="0.3">
      <c r="A144" s="9">
        <v>43971</v>
      </c>
      <c r="B144">
        <v>31</v>
      </c>
      <c r="C144">
        <v>24</v>
      </c>
      <c r="D144">
        <v>4</v>
      </c>
      <c r="E144">
        <v>3</v>
      </c>
      <c r="F144">
        <v>8</v>
      </c>
      <c r="G144" s="23">
        <v>170</v>
      </c>
    </row>
    <row r="145" spans="1:7" x14ac:dyDescent="0.3">
      <c r="A145" s="9">
        <v>43972</v>
      </c>
      <c r="B145">
        <v>30</v>
      </c>
      <c r="C145">
        <v>24</v>
      </c>
      <c r="D145">
        <v>7</v>
      </c>
      <c r="E145">
        <v>3</v>
      </c>
      <c r="F145">
        <v>11</v>
      </c>
      <c r="G145" s="23">
        <v>212</v>
      </c>
    </row>
    <row r="146" spans="1:7" x14ac:dyDescent="0.3">
      <c r="A146" s="9">
        <v>43973</v>
      </c>
      <c r="B146">
        <v>33</v>
      </c>
      <c r="C146">
        <v>22</v>
      </c>
      <c r="D146">
        <v>1</v>
      </c>
      <c r="E146">
        <v>3</v>
      </c>
      <c r="F146">
        <v>10</v>
      </c>
      <c r="G146" s="23">
        <v>267</v>
      </c>
    </row>
    <row r="147" spans="1:7" x14ac:dyDescent="0.3">
      <c r="A147" s="9">
        <v>43974</v>
      </c>
      <c r="B147">
        <v>29</v>
      </c>
      <c r="C147">
        <v>27</v>
      </c>
      <c r="D147">
        <v>3</v>
      </c>
      <c r="E147">
        <v>2</v>
      </c>
      <c r="F147">
        <v>8</v>
      </c>
      <c r="G147" s="23">
        <v>248</v>
      </c>
    </row>
    <row r="148" spans="1:7" x14ac:dyDescent="0.3">
      <c r="A148" s="9">
        <v>43975</v>
      </c>
      <c r="B148">
        <v>31</v>
      </c>
      <c r="C148">
        <v>25</v>
      </c>
      <c r="D148">
        <v>3</v>
      </c>
      <c r="E148">
        <v>2</v>
      </c>
      <c r="F148">
        <v>7</v>
      </c>
      <c r="G148" s="23">
        <v>286</v>
      </c>
    </row>
    <row r="149" spans="1:7" x14ac:dyDescent="0.3">
      <c r="A149" s="9">
        <v>43976</v>
      </c>
      <c r="B149">
        <v>37</v>
      </c>
      <c r="C149">
        <v>22</v>
      </c>
      <c r="D149">
        <v>1</v>
      </c>
      <c r="E149">
        <v>5</v>
      </c>
      <c r="F149">
        <v>11</v>
      </c>
      <c r="G149" s="23">
        <v>272</v>
      </c>
    </row>
    <row r="150" spans="1:7" x14ac:dyDescent="0.3">
      <c r="A150" s="9">
        <v>43977</v>
      </c>
      <c r="B150">
        <v>32</v>
      </c>
      <c r="C150">
        <v>24</v>
      </c>
      <c r="D150">
        <v>1</v>
      </c>
      <c r="E150">
        <v>2</v>
      </c>
      <c r="F150">
        <v>10</v>
      </c>
      <c r="G150" s="23">
        <v>236</v>
      </c>
    </row>
    <row r="151" spans="1:7" x14ac:dyDescent="0.3">
      <c r="A151" s="9">
        <v>43978</v>
      </c>
      <c r="B151">
        <v>26</v>
      </c>
      <c r="C151">
        <v>22</v>
      </c>
      <c r="D151">
        <v>0</v>
      </c>
      <c r="E151">
        <v>4</v>
      </c>
      <c r="F151">
        <v>7</v>
      </c>
      <c r="G151" s="23">
        <v>280</v>
      </c>
    </row>
    <row r="152" spans="1:7" x14ac:dyDescent="0.3">
      <c r="A152" s="9">
        <v>43979</v>
      </c>
      <c r="B152">
        <v>31</v>
      </c>
      <c r="C152">
        <v>15</v>
      </c>
      <c r="D152">
        <v>1</v>
      </c>
      <c r="E152">
        <v>4</v>
      </c>
      <c r="F152">
        <v>7</v>
      </c>
      <c r="G152" s="23">
        <v>251</v>
      </c>
    </row>
    <row r="153" spans="1:7" x14ac:dyDescent="0.3">
      <c r="A153" s="9">
        <v>43980</v>
      </c>
      <c r="B153">
        <v>29</v>
      </c>
      <c r="C153">
        <v>14</v>
      </c>
      <c r="D153">
        <v>2</v>
      </c>
      <c r="E153">
        <v>1</v>
      </c>
      <c r="F153">
        <v>7</v>
      </c>
      <c r="G153" s="23">
        <v>298</v>
      </c>
    </row>
    <row r="154" spans="1:7" x14ac:dyDescent="0.3">
      <c r="A154" s="9">
        <v>43981</v>
      </c>
      <c r="B154">
        <v>41</v>
      </c>
      <c r="C154">
        <v>15</v>
      </c>
      <c r="D154">
        <v>3</v>
      </c>
      <c r="E154">
        <v>5</v>
      </c>
      <c r="F154">
        <v>10</v>
      </c>
      <c r="G154" s="23">
        <v>252</v>
      </c>
    </row>
    <row r="155" spans="1:7" x14ac:dyDescent="0.3">
      <c r="A155" s="9">
        <v>43982</v>
      </c>
      <c r="B155">
        <v>43</v>
      </c>
      <c r="C155">
        <v>18</v>
      </c>
      <c r="D155">
        <v>2</v>
      </c>
      <c r="E155">
        <v>3</v>
      </c>
      <c r="F155">
        <v>7</v>
      </c>
      <c r="G155" s="23">
        <v>214</v>
      </c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726A5-4CCD-4BF6-A66D-3E4E0CC72B2D}">
  <dimension ref="A3:G155"/>
  <sheetViews>
    <sheetView workbookViewId="0">
      <selection activeCell="A3" sqref="A3:G155"/>
    </sheetView>
  </sheetViews>
  <sheetFormatPr defaultRowHeight="14.4" x14ac:dyDescent="0.3"/>
  <sheetData>
    <row r="3" spans="1:7" x14ac:dyDescent="0.3">
      <c r="A3" s="12" t="s">
        <v>54</v>
      </c>
      <c r="B3" t="s">
        <v>229</v>
      </c>
      <c r="C3" t="s">
        <v>228</v>
      </c>
      <c r="D3" t="s">
        <v>227</v>
      </c>
      <c r="E3" t="s">
        <v>226</v>
      </c>
      <c r="F3" t="s">
        <v>225</v>
      </c>
      <c r="G3" s="10" t="s">
        <v>57</v>
      </c>
    </row>
    <row r="4" spans="1:7" x14ac:dyDescent="0.3">
      <c r="A4" s="9">
        <v>43831</v>
      </c>
      <c r="B4">
        <v>4</v>
      </c>
      <c r="C4">
        <v>0</v>
      </c>
      <c r="D4">
        <v>0</v>
      </c>
      <c r="E4">
        <v>1</v>
      </c>
      <c r="F4">
        <v>3</v>
      </c>
      <c r="G4" s="10">
        <v>0</v>
      </c>
    </row>
    <row r="5" spans="1:7" x14ac:dyDescent="0.3">
      <c r="A5" s="9">
        <v>43832</v>
      </c>
      <c r="B5">
        <v>4</v>
      </c>
      <c r="C5">
        <v>0</v>
      </c>
      <c r="D5">
        <v>0</v>
      </c>
      <c r="E5">
        <v>3</v>
      </c>
      <c r="F5">
        <v>4</v>
      </c>
      <c r="G5" s="10">
        <v>0</v>
      </c>
    </row>
    <row r="6" spans="1:7" x14ac:dyDescent="0.3">
      <c r="A6" s="9">
        <v>43833</v>
      </c>
      <c r="B6">
        <v>5</v>
      </c>
      <c r="C6">
        <v>0</v>
      </c>
      <c r="D6">
        <v>0</v>
      </c>
      <c r="E6">
        <v>1</v>
      </c>
      <c r="F6">
        <v>4</v>
      </c>
      <c r="G6" s="10">
        <v>0</v>
      </c>
    </row>
    <row r="7" spans="1:7" x14ac:dyDescent="0.3">
      <c r="A7" s="9">
        <v>43834</v>
      </c>
      <c r="B7">
        <v>7</v>
      </c>
      <c r="C7">
        <v>0</v>
      </c>
      <c r="D7">
        <v>0</v>
      </c>
      <c r="E7">
        <v>1</v>
      </c>
      <c r="F7">
        <v>3</v>
      </c>
      <c r="G7" s="10">
        <v>0</v>
      </c>
    </row>
    <row r="8" spans="1:7" x14ac:dyDescent="0.3">
      <c r="A8" s="9">
        <v>43835</v>
      </c>
      <c r="B8">
        <v>4</v>
      </c>
      <c r="C8">
        <v>0</v>
      </c>
      <c r="D8">
        <v>0</v>
      </c>
      <c r="E8">
        <v>0</v>
      </c>
      <c r="F8">
        <v>4</v>
      </c>
      <c r="G8" s="10">
        <v>0</v>
      </c>
    </row>
    <row r="9" spans="1:7" x14ac:dyDescent="0.3">
      <c r="A9" s="9">
        <v>43836</v>
      </c>
      <c r="B9">
        <v>3</v>
      </c>
      <c r="C9">
        <v>0</v>
      </c>
      <c r="D9">
        <v>0</v>
      </c>
      <c r="E9">
        <v>0</v>
      </c>
      <c r="F9">
        <v>6</v>
      </c>
      <c r="G9" s="10">
        <v>0</v>
      </c>
    </row>
    <row r="10" spans="1:7" x14ac:dyDescent="0.3">
      <c r="A10" s="9">
        <v>43837</v>
      </c>
      <c r="B10">
        <v>6</v>
      </c>
      <c r="C10">
        <v>0</v>
      </c>
      <c r="D10">
        <v>0</v>
      </c>
      <c r="E10">
        <v>0</v>
      </c>
      <c r="F10">
        <v>7</v>
      </c>
      <c r="G10" s="10">
        <v>0</v>
      </c>
    </row>
    <row r="11" spans="1:7" x14ac:dyDescent="0.3">
      <c r="A11" s="9">
        <v>43838</v>
      </c>
      <c r="B11">
        <v>5</v>
      </c>
      <c r="C11">
        <v>0</v>
      </c>
      <c r="D11">
        <v>0</v>
      </c>
      <c r="E11">
        <v>0</v>
      </c>
      <c r="F11">
        <v>7</v>
      </c>
      <c r="G11" s="10">
        <v>0</v>
      </c>
    </row>
    <row r="12" spans="1:7" x14ac:dyDescent="0.3">
      <c r="A12" s="9">
        <v>43839</v>
      </c>
      <c r="B12">
        <v>3</v>
      </c>
      <c r="C12">
        <v>0</v>
      </c>
      <c r="D12">
        <v>0</v>
      </c>
      <c r="E12">
        <v>1</v>
      </c>
      <c r="F12">
        <v>4</v>
      </c>
      <c r="G12" s="10">
        <v>0</v>
      </c>
    </row>
    <row r="13" spans="1:7" x14ac:dyDescent="0.3">
      <c r="A13" s="9">
        <v>43840</v>
      </c>
      <c r="B13">
        <v>3</v>
      </c>
      <c r="C13">
        <v>0</v>
      </c>
      <c r="D13">
        <v>0</v>
      </c>
      <c r="E13">
        <v>1</v>
      </c>
      <c r="F13">
        <v>4</v>
      </c>
      <c r="G13" s="10">
        <v>0</v>
      </c>
    </row>
    <row r="14" spans="1:7" x14ac:dyDescent="0.3">
      <c r="A14" s="9">
        <v>43841</v>
      </c>
      <c r="B14">
        <v>5</v>
      </c>
      <c r="C14">
        <v>0</v>
      </c>
      <c r="D14">
        <v>0</v>
      </c>
      <c r="E14">
        <v>2</v>
      </c>
      <c r="F14">
        <v>4</v>
      </c>
      <c r="G14" s="10">
        <v>0</v>
      </c>
    </row>
    <row r="15" spans="1:7" x14ac:dyDescent="0.3">
      <c r="A15" s="9">
        <v>43842</v>
      </c>
      <c r="B15">
        <v>6</v>
      </c>
      <c r="C15">
        <v>0</v>
      </c>
      <c r="D15">
        <v>0</v>
      </c>
      <c r="E15">
        <v>0</v>
      </c>
      <c r="F15">
        <v>4</v>
      </c>
      <c r="G15" s="10">
        <v>0</v>
      </c>
    </row>
    <row r="16" spans="1:7" x14ac:dyDescent="0.3">
      <c r="A16" s="9">
        <v>43843</v>
      </c>
      <c r="B16">
        <v>4</v>
      </c>
      <c r="C16">
        <v>0</v>
      </c>
      <c r="D16">
        <v>0</v>
      </c>
      <c r="E16">
        <v>0</v>
      </c>
      <c r="F16">
        <v>2</v>
      </c>
      <c r="G16" s="10">
        <v>0</v>
      </c>
    </row>
    <row r="17" spans="1:7" x14ac:dyDescent="0.3">
      <c r="A17" s="9">
        <v>43844</v>
      </c>
      <c r="B17">
        <v>5</v>
      </c>
      <c r="C17">
        <v>1</v>
      </c>
      <c r="D17">
        <v>0</v>
      </c>
      <c r="E17">
        <v>0</v>
      </c>
      <c r="F17">
        <v>2</v>
      </c>
      <c r="G17" s="10">
        <v>0</v>
      </c>
    </row>
    <row r="18" spans="1:7" x14ac:dyDescent="0.3">
      <c r="A18" s="9">
        <v>43845</v>
      </c>
      <c r="B18">
        <v>5</v>
      </c>
      <c r="C18">
        <v>0</v>
      </c>
      <c r="D18">
        <v>0</v>
      </c>
      <c r="E18">
        <v>1</v>
      </c>
      <c r="F18">
        <v>5</v>
      </c>
      <c r="G18" s="10">
        <v>0</v>
      </c>
    </row>
    <row r="19" spans="1:7" x14ac:dyDescent="0.3">
      <c r="A19" s="9">
        <v>43846</v>
      </c>
      <c r="B19">
        <v>5</v>
      </c>
      <c r="C19">
        <v>1</v>
      </c>
      <c r="D19">
        <v>0</v>
      </c>
      <c r="E19">
        <v>0</v>
      </c>
      <c r="F19">
        <v>5</v>
      </c>
      <c r="G19" s="10">
        <v>0</v>
      </c>
    </row>
    <row r="20" spans="1:7" x14ac:dyDescent="0.3">
      <c r="A20" s="9">
        <v>43847</v>
      </c>
      <c r="B20">
        <v>5</v>
      </c>
      <c r="C20">
        <v>0</v>
      </c>
      <c r="D20">
        <v>0</v>
      </c>
      <c r="E20">
        <v>0</v>
      </c>
      <c r="F20">
        <v>3</v>
      </c>
      <c r="G20" s="10">
        <v>0</v>
      </c>
    </row>
    <row r="21" spans="1:7" x14ac:dyDescent="0.3">
      <c r="A21" s="9">
        <v>43848</v>
      </c>
      <c r="B21">
        <v>5</v>
      </c>
      <c r="C21">
        <v>0</v>
      </c>
      <c r="D21">
        <v>0</v>
      </c>
      <c r="E21">
        <v>1</v>
      </c>
      <c r="F21">
        <v>3</v>
      </c>
      <c r="G21" s="10">
        <v>0</v>
      </c>
    </row>
    <row r="22" spans="1:7" x14ac:dyDescent="0.3">
      <c r="A22" s="9">
        <v>43849</v>
      </c>
      <c r="B22">
        <v>3</v>
      </c>
      <c r="C22">
        <v>1</v>
      </c>
      <c r="D22">
        <v>0</v>
      </c>
      <c r="E22">
        <v>1</v>
      </c>
      <c r="F22">
        <v>3</v>
      </c>
      <c r="G22" s="10">
        <v>0</v>
      </c>
    </row>
    <row r="23" spans="1:7" x14ac:dyDescent="0.3">
      <c r="A23" s="9">
        <v>43850</v>
      </c>
      <c r="B23">
        <v>4</v>
      </c>
      <c r="C23">
        <v>1</v>
      </c>
      <c r="D23">
        <v>0</v>
      </c>
      <c r="E23">
        <v>1</v>
      </c>
      <c r="F23">
        <v>6</v>
      </c>
      <c r="G23" s="10">
        <v>0</v>
      </c>
    </row>
    <row r="24" spans="1:7" x14ac:dyDescent="0.3">
      <c r="A24" s="9">
        <v>43851</v>
      </c>
      <c r="B24">
        <v>7</v>
      </c>
      <c r="C24">
        <v>1</v>
      </c>
      <c r="D24">
        <v>0</v>
      </c>
      <c r="E24">
        <v>1</v>
      </c>
      <c r="F24">
        <v>6</v>
      </c>
      <c r="G24" s="10">
        <v>0</v>
      </c>
    </row>
    <row r="25" spans="1:7" x14ac:dyDescent="0.3">
      <c r="A25" s="9">
        <v>43852</v>
      </c>
      <c r="B25">
        <v>6</v>
      </c>
      <c r="C25">
        <v>1</v>
      </c>
      <c r="D25">
        <v>0</v>
      </c>
      <c r="E25">
        <v>1</v>
      </c>
      <c r="F25">
        <v>5</v>
      </c>
      <c r="G25" s="10">
        <v>0</v>
      </c>
    </row>
    <row r="26" spans="1:7" x14ac:dyDescent="0.3">
      <c r="A26" s="9">
        <v>43853</v>
      </c>
      <c r="B26">
        <v>4</v>
      </c>
      <c r="C26">
        <v>0</v>
      </c>
      <c r="D26">
        <v>0</v>
      </c>
      <c r="E26">
        <v>1</v>
      </c>
      <c r="F26">
        <v>8</v>
      </c>
      <c r="G26" s="10">
        <v>0</v>
      </c>
    </row>
    <row r="27" spans="1:7" x14ac:dyDescent="0.3">
      <c r="A27" s="9">
        <v>43854</v>
      </c>
      <c r="B27">
        <v>4</v>
      </c>
      <c r="C27">
        <v>0</v>
      </c>
      <c r="D27">
        <v>0</v>
      </c>
      <c r="E27">
        <v>0</v>
      </c>
      <c r="F27">
        <v>5</v>
      </c>
      <c r="G27" s="10">
        <v>0</v>
      </c>
    </row>
    <row r="28" spans="1:7" x14ac:dyDescent="0.3">
      <c r="A28" s="9">
        <v>43855</v>
      </c>
      <c r="B28">
        <v>8</v>
      </c>
      <c r="C28">
        <v>0</v>
      </c>
      <c r="D28">
        <v>0</v>
      </c>
      <c r="E28">
        <v>0</v>
      </c>
      <c r="F28">
        <v>3</v>
      </c>
      <c r="G28" s="10">
        <v>0</v>
      </c>
    </row>
    <row r="29" spans="1:7" x14ac:dyDescent="0.3">
      <c r="A29" s="9">
        <v>43856</v>
      </c>
      <c r="B29">
        <v>4</v>
      </c>
      <c r="C29">
        <v>0</v>
      </c>
      <c r="D29">
        <v>0</v>
      </c>
      <c r="E29">
        <v>1</v>
      </c>
      <c r="F29">
        <v>5</v>
      </c>
      <c r="G29" s="10">
        <v>0</v>
      </c>
    </row>
    <row r="30" spans="1:7" x14ac:dyDescent="0.3">
      <c r="A30" s="9">
        <v>43857</v>
      </c>
      <c r="B30">
        <v>7</v>
      </c>
      <c r="C30">
        <v>1</v>
      </c>
      <c r="D30">
        <v>0</v>
      </c>
      <c r="E30">
        <v>0</v>
      </c>
      <c r="F30">
        <v>4</v>
      </c>
      <c r="G30" s="10">
        <v>0</v>
      </c>
    </row>
    <row r="31" spans="1:7" x14ac:dyDescent="0.3">
      <c r="A31" s="9">
        <v>43858</v>
      </c>
      <c r="B31">
        <v>7</v>
      </c>
      <c r="C31">
        <v>1</v>
      </c>
      <c r="D31">
        <v>0</v>
      </c>
      <c r="E31">
        <v>1</v>
      </c>
      <c r="F31">
        <v>5</v>
      </c>
      <c r="G31" s="10">
        <v>0</v>
      </c>
    </row>
    <row r="32" spans="1:7" x14ac:dyDescent="0.3">
      <c r="A32" s="9">
        <v>43859</v>
      </c>
      <c r="B32">
        <v>4</v>
      </c>
      <c r="C32">
        <v>1</v>
      </c>
      <c r="D32">
        <v>0</v>
      </c>
      <c r="E32">
        <v>0</v>
      </c>
      <c r="F32">
        <v>4</v>
      </c>
      <c r="G32" s="10">
        <v>0</v>
      </c>
    </row>
    <row r="33" spans="1:7" x14ac:dyDescent="0.3">
      <c r="A33" s="9">
        <v>43860</v>
      </c>
      <c r="B33">
        <v>9</v>
      </c>
      <c r="C33">
        <v>0</v>
      </c>
      <c r="D33">
        <v>0</v>
      </c>
      <c r="E33">
        <v>1</v>
      </c>
      <c r="F33">
        <v>3</v>
      </c>
      <c r="G33" s="10">
        <v>0</v>
      </c>
    </row>
    <row r="34" spans="1:7" x14ac:dyDescent="0.3">
      <c r="A34" s="9">
        <v>43861</v>
      </c>
      <c r="B34">
        <v>6</v>
      </c>
      <c r="C34">
        <v>2</v>
      </c>
      <c r="D34">
        <v>0</v>
      </c>
      <c r="E34">
        <v>0</v>
      </c>
      <c r="F34">
        <v>5</v>
      </c>
      <c r="G34" s="10">
        <v>0</v>
      </c>
    </row>
    <row r="35" spans="1:7" x14ac:dyDescent="0.3">
      <c r="A35" s="9">
        <v>43862</v>
      </c>
      <c r="B35">
        <v>12</v>
      </c>
      <c r="C35">
        <v>1</v>
      </c>
      <c r="D35">
        <v>0</v>
      </c>
      <c r="E35">
        <v>1</v>
      </c>
      <c r="F35">
        <v>5</v>
      </c>
      <c r="G35" s="10">
        <v>0</v>
      </c>
    </row>
    <row r="36" spans="1:7" x14ac:dyDescent="0.3">
      <c r="A36" s="9">
        <v>43863</v>
      </c>
      <c r="B36">
        <v>8</v>
      </c>
      <c r="C36">
        <v>0</v>
      </c>
      <c r="D36">
        <v>0</v>
      </c>
      <c r="E36">
        <v>3</v>
      </c>
      <c r="F36">
        <v>5</v>
      </c>
      <c r="G36" s="10">
        <v>0</v>
      </c>
    </row>
    <row r="37" spans="1:7" x14ac:dyDescent="0.3">
      <c r="A37" s="9">
        <v>43864</v>
      </c>
      <c r="B37">
        <v>9</v>
      </c>
      <c r="C37">
        <v>0</v>
      </c>
      <c r="D37">
        <v>0</v>
      </c>
      <c r="E37">
        <v>1</v>
      </c>
      <c r="F37">
        <v>6</v>
      </c>
      <c r="G37" s="10">
        <v>0</v>
      </c>
    </row>
    <row r="38" spans="1:7" x14ac:dyDescent="0.3">
      <c r="A38" s="9">
        <v>43865</v>
      </c>
      <c r="B38">
        <v>9</v>
      </c>
      <c r="C38">
        <v>1</v>
      </c>
      <c r="D38">
        <v>0</v>
      </c>
      <c r="E38">
        <v>4</v>
      </c>
      <c r="F38">
        <v>7</v>
      </c>
      <c r="G38" s="10">
        <v>0</v>
      </c>
    </row>
    <row r="39" spans="1:7" x14ac:dyDescent="0.3">
      <c r="A39" s="9">
        <v>43866</v>
      </c>
      <c r="B39">
        <v>9</v>
      </c>
      <c r="C39">
        <v>0</v>
      </c>
      <c r="D39">
        <v>0</v>
      </c>
      <c r="E39">
        <v>1</v>
      </c>
      <c r="F39">
        <v>3</v>
      </c>
      <c r="G39" s="10">
        <v>0</v>
      </c>
    </row>
    <row r="40" spans="1:7" x14ac:dyDescent="0.3">
      <c r="A40" s="9">
        <v>43867</v>
      </c>
      <c r="B40">
        <v>8</v>
      </c>
      <c r="C40">
        <v>0</v>
      </c>
      <c r="D40">
        <v>0</v>
      </c>
      <c r="E40">
        <v>1</v>
      </c>
      <c r="F40">
        <v>7</v>
      </c>
      <c r="G40" s="10">
        <v>0</v>
      </c>
    </row>
    <row r="41" spans="1:7" x14ac:dyDescent="0.3">
      <c r="A41" s="9">
        <v>43868</v>
      </c>
      <c r="B41">
        <v>7</v>
      </c>
      <c r="C41">
        <v>1</v>
      </c>
      <c r="D41">
        <v>0</v>
      </c>
      <c r="E41">
        <v>1</v>
      </c>
      <c r="F41">
        <v>5</v>
      </c>
      <c r="G41" s="10">
        <v>0</v>
      </c>
    </row>
    <row r="42" spans="1:7" x14ac:dyDescent="0.3">
      <c r="A42" s="9">
        <v>43869</v>
      </c>
      <c r="B42">
        <v>8</v>
      </c>
      <c r="C42">
        <v>0</v>
      </c>
      <c r="D42">
        <v>0</v>
      </c>
      <c r="E42">
        <v>1</v>
      </c>
      <c r="F42">
        <v>4</v>
      </c>
      <c r="G42" s="10">
        <v>0</v>
      </c>
    </row>
    <row r="43" spans="1:7" x14ac:dyDescent="0.3">
      <c r="A43" s="9">
        <v>43870</v>
      </c>
      <c r="B43">
        <v>9</v>
      </c>
      <c r="C43">
        <v>1</v>
      </c>
      <c r="D43">
        <v>0</v>
      </c>
      <c r="E43">
        <v>0</v>
      </c>
      <c r="F43">
        <v>3</v>
      </c>
      <c r="G43" s="10">
        <v>0</v>
      </c>
    </row>
    <row r="44" spans="1:7" x14ac:dyDescent="0.3">
      <c r="A44" s="9">
        <v>43871</v>
      </c>
      <c r="B44">
        <v>6</v>
      </c>
      <c r="C44">
        <v>1</v>
      </c>
      <c r="D44">
        <v>0</v>
      </c>
      <c r="E44">
        <v>0</v>
      </c>
      <c r="F44">
        <v>4</v>
      </c>
      <c r="G44" s="10">
        <v>0</v>
      </c>
    </row>
    <row r="45" spans="1:7" x14ac:dyDescent="0.3">
      <c r="A45" s="9">
        <v>43872</v>
      </c>
      <c r="B45">
        <v>9</v>
      </c>
      <c r="C45">
        <v>1</v>
      </c>
      <c r="D45">
        <v>0</v>
      </c>
      <c r="E45">
        <v>1</v>
      </c>
      <c r="F45">
        <v>2</v>
      </c>
      <c r="G45" s="10">
        <v>0</v>
      </c>
    </row>
    <row r="46" spans="1:7" x14ac:dyDescent="0.3">
      <c r="A46" s="9">
        <v>43873</v>
      </c>
      <c r="B46">
        <v>9</v>
      </c>
      <c r="C46">
        <v>1</v>
      </c>
      <c r="D46">
        <v>0</v>
      </c>
      <c r="E46">
        <v>1</v>
      </c>
      <c r="F46">
        <v>5</v>
      </c>
      <c r="G46" s="10">
        <v>0</v>
      </c>
    </row>
    <row r="47" spans="1:7" x14ac:dyDescent="0.3">
      <c r="A47" s="9">
        <v>43874</v>
      </c>
      <c r="B47">
        <v>9</v>
      </c>
      <c r="C47">
        <v>1</v>
      </c>
      <c r="D47">
        <v>0</v>
      </c>
      <c r="E47">
        <v>1</v>
      </c>
      <c r="F47">
        <v>4</v>
      </c>
      <c r="G47" s="10">
        <v>0</v>
      </c>
    </row>
    <row r="48" spans="1:7" x14ac:dyDescent="0.3">
      <c r="A48" s="9">
        <v>43875</v>
      </c>
      <c r="B48">
        <v>10</v>
      </c>
      <c r="C48">
        <v>0</v>
      </c>
      <c r="D48">
        <v>0</v>
      </c>
      <c r="E48">
        <v>0</v>
      </c>
      <c r="F48">
        <v>5</v>
      </c>
      <c r="G48" s="10">
        <v>0</v>
      </c>
    </row>
    <row r="49" spans="1:7" x14ac:dyDescent="0.3">
      <c r="A49" s="9">
        <v>43876</v>
      </c>
      <c r="B49">
        <v>8</v>
      </c>
      <c r="C49">
        <v>1</v>
      </c>
      <c r="D49">
        <v>0</v>
      </c>
      <c r="E49">
        <v>1</v>
      </c>
      <c r="F49">
        <v>5</v>
      </c>
      <c r="G49" s="10">
        <v>0</v>
      </c>
    </row>
    <row r="50" spans="1:7" x14ac:dyDescent="0.3">
      <c r="A50" s="9">
        <v>43877</v>
      </c>
      <c r="B50">
        <v>10</v>
      </c>
      <c r="C50">
        <v>0</v>
      </c>
      <c r="D50">
        <v>0</v>
      </c>
      <c r="E50">
        <v>2</v>
      </c>
      <c r="F50">
        <v>8</v>
      </c>
      <c r="G50" s="10">
        <v>0</v>
      </c>
    </row>
    <row r="51" spans="1:7" x14ac:dyDescent="0.3">
      <c r="A51" s="9">
        <v>43878</v>
      </c>
      <c r="B51">
        <v>6</v>
      </c>
      <c r="C51">
        <v>1</v>
      </c>
      <c r="D51">
        <v>0</v>
      </c>
      <c r="E51">
        <v>1</v>
      </c>
      <c r="F51">
        <v>6</v>
      </c>
      <c r="G51" s="10">
        <v>0</v>
      </c>
    </row>
    <row r="52" spans="1:7" x14ac:dyDescent="0.3">
      <c r="A52" s="9">
        <v>43879</v>
      </c>
      <c r="B52">
        <v>9</v>
      </c>
      <c r="C52">
        <v>1</v>
      </c>
      <c r="D52">
        <v>0</v>
      </c>
      <c r="E52">
        <v>0</v>
      </c>
      <c r="F52">
        <v>8</v>
      </c>
      <c r="G52" s="10">
        <v>0</v>
      </c>
    </row>
    <row r="53" spans="1:7" x14ac:dyDescent="0.3">
      <c r="A53" s="9">
        <v>43880</v>
      </c>
      <c r="B53">
        <v>11</v>
      </c>
      <c r="C53">
        <v>3</v>
      </c>
      <c r="D53">
        <v>0</v>
      </c>
      <c r="E53">
        <v>0</v>
      </c>
      <c r="F53">
        <v>6</v>
      </c>
      <c r="G53" s="10">
        <v>0</v>
      </c>
    </row>
    <row r="54" spans="1:7" x14ac:dyDescent="0.3">
      <c r="A54" s="9">
        <v>43881</v>
      </c>
      <c r="B54">
        <v>6</v>
      </c>
      <c r="C54">
        <v>0</v>
      </c>
      <c r="D54">
        <v>0</v>
      </c>
      <c r="E54">
        <v>1</v>
      </c>
      <c r="F54">
        <v>2</v>
      </c>
      <c r="G54" s="10">
        <v>0</v>
      </c>
    </row>
    <row r="55" spans="1:7" x14ac:dyDescent="0.3">
      <c r="A55" s="9">
        <v>43882</v>
      </c>
      <c r="B55">
        <v>6</v>
      </c>
      <c r="C55">
        <v>0</v>
      </c>
      <c r="D55">
        <v>0</v>
      </c>
      <c r="E55">
        <v>0</v>
      </c>
      <c r="F55">
        <v>4</v>
      </c>
      <c r="G55" s="10">
        <v>0</v>
      </c>
    </row>
    <row r="56" spans="1:7" x14ac:dyDescent="0.3">
      <c r="A56" s="9">
        <v>43883</v>
      </c>
      <c r="B56">
        <v>8</v>
      </c>
      <c r="C56">
        <v>0</v>
      </c>
      <c r="D56">
        <v>0</v>
      </c>
      <c r="E56">
        <v>1</v>
      </c>
      <c r="F56">
        <v>3</v>
      </c>
      <c r="G56" s="10">
        <v>0</v>
      </c>
    </row>
    <row r="57" spans="1:7" x14ac:dyDescent="0.3">
      <c r="A57" s="9">
        <v>43884</v>
      </c>
      <c r="B57">
        <v>8</v>
      </c>
      <c r="C57">
        <v>0</v>
      </c>
      <c r="D57">
        <v>0</v>
      </c>
      <c r="E57">
        <v>1</v>
      </c>
      <c r="F57">
        <v>3</v>
      </c>
      <c r="G57" s="10">
        <v>0</v>
      </c>
    </row>
    <row r="58" spans="1:7" x14ac:dyDescent="0.3">
      <c r="A58" s="9">
        <v>43885</v>
      </c>
      <c r="B58">
        <v>8</v>
      </c>
      <c r="C58">
        <v>0</v>
      </c>
      <c r="D58">
        <v>0</v>
      </c>
      <c r="E58">
        <v>3</v>
      </c>
      <c r="F58">
        <v>3</v>
      </c>
      <c r="G58" s="10">
        <v>0</v>
      </c>
    </row>
    <row r="59" spans="1:7" x14ac:dyDescent="0.3">
      <c r="A59" s="9">
        <v>43886</v>
      </c>
      <c r="B59">
        <v>8</v>
      </c>
      <c r="C59">
        <v>0</v>
      </c>
      <c r="D59">
        <v>0</v>
      </c>
      <c r="E59">
        <v>1</v>
      </c>
      <c r="F59">
        <v>3</v>
      </c>
      <c r="G59" s="10">
        <v>0</v>
      </c>
    </row>
    <row r="60" spans="1:7" x14ac:dyDescent="0.3">
      <c r="A60" s="9">
        <v>43887</v>
      </c>
      <c r="B60">
        <v>3</v>
      </c>
      <c r="C60">
        <v>1</v>
      </c>
      <c r="D60">
        <v>0</v>
      </c>
      <c r="E60">
        <v>1</v>
      </c>
      <c r="F60">
        <v>7</v>
      </c>
      <c r="G60" s="10">
        <v>0</v>
      </c>
    </row>
    <row r="61" spans="1:7" x14ac:dyDescent="0.3">
      <c r="A61" s="9">
        <v>43888</v>
      </c>
      <c r="B61">
        <v>11</v>
      </c>
      <c r="C61">
        <v>1</v>
      </c>
      <c r="D61">
        <v>0</v>
      </c>
      <c r="E61">
        <v>1</v>
      </c>
      <c r="F61">
        <v>3</v>
      </c>
      <c r="G61" s="10">
        <v>0</v>
      </c>
    </row>
    <row r="62" spans="1:7" x14ac:dyDescent="0.3">
      <c r="A62" s="9">
        <v>43889</v>
      </c>
      <c r="B62">
        <v>11</v>
      </c>
      <c r="C62">
        <v>3</v>
      </c>
      <c r="D62">
        <v>0</v>
      </c>
      <c r="E62">
        <v>1</v>
      </c>
      <c r="F62">
        <v>2</v>
      </c>
      <c r="G62" s="10">
        <v>0</v>
      </c>
    </row>
    <row r="63" spans="1:7" x14ac:dyDescent="0.3">
      <c r="A63" s="9">
        <v>43890</v>
      </c>
      <c r="B63">
        <v>4</v>
      </c>
      <c r="C63">
        <v>0</v>
      </c>
      <c r="D63">
        <v>0</v>
      </c>
      <c r="E63">
        <v>1</v>
      </c>
      <c r="F63">
        <v>3</v>
      </c>
      <c r="G63" s="10">
        <v>0</v>
      </c>
    </row>
    <row r="64" spans="1:7" x14ac:dyDescent="0.3">
      <c r="A64" s="9">
        <v>43891</v>
      </c>
      <c r="B64">
        <v>6</v>
      </c>
      <c r="C64">
        <v>0</v>
      </c>
      <c r="D64">
        <v>0</v>
      </c>
      <c r="E64">
        <v>0</v>
      </c>
      <c r="F64">
        <v>5</v>
      </c>
      <c r="G64" s="10">
        <v>0</v>
      </c>
    </row>
    <row r="65" spans="1:7" x14ac:dyDescent="0.3">
      <c r="A65" s="9">
        <v>43892</v>
      </c>
      <c r="B65">
        <v>11</v>
      </c>
      <c r="C65">
        <v>1</v>
      </c>
      <c r="D65">
        <v>0</v>
      </c>
      <c r="E65">
        <v>2</v>
      </c>
      <c r="F65">
        <v>9</v>
      </c>
      <c r="G65" s="10">
        <v>0</v>
      </c>
    </row>
    <row r="66" spans="1:7" x14ac:dyDescent="0.3">
      <c r="A66" s="9">
        <v>43893</v>
      </c>
      <c r="B66">
        <v>23</v>
      </c>
      <c r="C66">
        <v>3</v>
      </c>
      <c r="D66">
        <v>0</v>
      </c>
      <c r="E66">
        <v>0</v>
      </c>
      <c r="F66">
        <v>5</v>
      </c>
      <c r="G66" s="10">
        <v>0</v>
      </c>
    </row>
    <row r="67" spans="1:7" x14ac:dyDescent="0.3">
      <c r="A67" s="9">
        <v>43894</v>
      </c>
      <c r="B67">
        <v>62</v>
      </c>
      <c r="C67">
        <v>20</v>
      </c>
      <c r="D67">
        <v>0</v>
      </c>
      <c r="E67">
        <v>1</v>
      </c>
      <c r="F67">
        <v>4</v>
      </c>
      <c r="G67" s="10">
        <v>0</v>
      </c>
    </row>
    <row r="68" spans="1:7" x14ac:dyDescent="0.3">
      <c r="A68" s="9">
        <v>43895</v>
      </c>
      <c r="B68">
        <v>65</v>
      </c>
      <c r="C68">
        <v>37</v>
      </c>
      <c r="D68">
        <v>0</v>
      </c>
      <c r="E68">
        <v>2</v>
      </c>
      <c r="F68">
        <v>6</v>
      </c>
      <c r="G68" s="10">
        <v>0</v>
      </c>
    </row>
    <row r="69" spans="1:7" x14ac:dyDescent="0.3">
      <c r="A69" s="9">
        <v>43896</v>
      </c>
      <c r="B69">
        <v>38</v>
      </c>
      <c r="C69">
        <v>34</v>
      </c>
      <c r="D69">
        <v>0</v>
      </c>
      <c r="E69">
        <v>3</v>
      </c>
      <c r="F69">
        <v>3</v>
      </c>
      <c r="G69" s="10">
        <v>0</v>
      </c>
    </row>
    <row r="70" spans="1:7" x14ac:dyDescent="0.3">
      <c r="A70" s="9">
        <v>43897</v>
      </c>
      <c r="B70">
        <v>28</v>
      </c>
      <c r="C70">
        <v>21</v>
      </c>
      <c r="D70">
        <v>0</v>
      </c>
      <c r="E70">
        <v>2</v>
      </c>
      <c r="F70">
        <v>5</v>
      </c>
      <c r="G70" s="10">
        <v>0</v>
      </c>
    </row>
    <row r="71" spans="1:7" x14ac:dyDescent="0.3">
      <c r="A71" s="9">
        <v>43898</v>
      </c>
      <c r="B71">
        <v>23</v>
      </c>
      <c r="C71">
        <v>11</v>
      </c>
      <c r="D71">
        <v>0</v>
      </c>
      <c r="E71">
        <v>3</v>
      </c>
      <c r="F71">
        <v>5</v>
      </c>
      <c r="G71" s="10">
        <v>0</v>
      </c>
    </row>
    <row r="72" spans="1:7" x14ac:dyDescent="0.3">
      <c r="A72" s="9">
        <v>43899</v>
      </c>
      <c r="B72">
        <v>17</v>
      </c>
      <c r="C72">
        <v>12</v>
      </c>
      <c r="D72">
        <v>0</v>
      </c>
      <c r="E72">
        <v>3</v>
      </c>
      <c r="F72">
        <v>6</v>
      </c>
      <c r="G72" s="10">
        <v>0</v>
      </c>
    </row>
    <row r="73" spans="1:7" x14ac:dyDescent="0.3">
      <c r="A73" s="9">
        <v>43900</v>
      </c>
      <c r="B73">
        <v>11</v>
      </c>
      <c r="C73">
        <v>6</v>
      </c>
      <c r="D73">
        <v>0</v>
      </c>
      <c r="E73">
        <v>2</v>
      </c>
      <c r="F73">
        <v>3</v>
      </c>
      <c r="G73" s="10">
        <v>0</v>
      </c>
    </row>
    <row r="74" spans="1:7" x14ac:dyDescent="0.3">
      <c r="A74" s="9">
        <v>43901</v>
      </c>
      <c r="B74">
        <v>15</v>
      </c>
      <c r="C74">
        <v>8</v>
      </c>
      <c r="D74">
        <v>0</v>
      </c>
      <c r="E74">
        <v>1</v>
      </c>
      <c r="F74">
        <v>7</v>
      </c>
      <c r="G74" s="10">
        <v>0</v>
      </c>
    </row>
    <row r="75" spans="1:7" x14ac:dyDescent="0.3">
      <c r="A75" s="9">
        <v>43902</v>
      </c>
      <c r="B75">
        <v>14</v>
      </c>
      <c r="C75">
        <v>17</v>
      </c>
      <c r="D75">
        <v>0</v>
      </c>
      <c r="E75">
        <v>1</v>
      </c>
      <c r="F75">
        <v>4</v>
      </c>
      <c r="G75" s="10">
        <v>0</v>
      </c>
    </row>
    <row r="76" spans="1:7" x14ac:dyDescent="0.3">
      <c r="A76" s="9">
        <v>43903</v>
      </c>
      <c r="B76">
        <v>25</v>
      </c>
      <c r="C76">
        <v>18</v>
      </c>
      <c r="D76">
        <v>1</v>
      </c>
      <c r="E76">
        <v>2</v>
      </c>
      <c r="F76">
        <v>4</v>
      </c>
      <c r="G76" s="10">
        <v>0</v>
      </c>
    </row>
    <row r="77" spans="1:7" x14ac:dyDescent="0.3">
      <c r="A77" s="9">
        <v>43904</v>
      </c>
      <c r="B77">
        <v>51</v>
      </c>
      <c r="C77">
        <v>49</v>
      </c>
      <c r="D77">
        <v>0</v>
      </c>
      <c r="E77">
        <v>4</v>
      </c>
      <c r="F77">
        <v>5</v>
      </c>
      <c r="G77" s="10">
        <v>0</v>
      </c>
    </row>
    <row r="78" spans="1:7" x14ac:dyDescent="0.3">
      <c r="A78" s="9">
        <v>43905</v>
      </c>
      <c r="B78">
        <v>42</v>
      </c>
      <c r="C78">
        <v>40</v>
      </c>
      <c r="D78">
        <v>0</v>
      </c>
      <c r="E78">
        <v>4</v>
      </c>
      <c r="F78">
        <v>4</v>
      </c>
      <c r="G78" s="10">
        <v>0</v>
      </c>
    </row>
    <row r="79" spans="1:7" x14ac:dyDescent="0.3">
      <c r="A79" s="9">
        <v>43906</v>
      </c>
      <c r="B79">
        <v>29</v>
      </c>
      <c r="C79">
        <v>32</v>
      </c>
      <c r="D79">
        <v>0</v>
      </c>
      <c r="E79">
        <v>2</v>
      </c>
      <c r="F79">
        <v>5</v>
      </c>
      <c r="G79" s="10">
        <v>0</v>
      </c>
    </row>
    <row r="80" spans="1:7" x14ac:dyDescent="0.3">
      <c r="A80" s="9">
        <v>43907</v>
      </c>
      <c r="B80">
        <v>32</v>
      </c>
      <c r="C80">
        <v>32</v>
      </c>
      <c r="D80">
        <v>1</v>
      </c>
      <c r="E80">
        <v>4</v>
      </c>
      <c r="F80">
        <v>3</v>
      </c>
      <c r="G80" s="10">
        <v>0</v>
      </c>
    </row>
    <row r="81" spans="1:7" x14ac:dyDescent="0.3">
      <c r="A81" s="9">
        <v>43908</v>
      </c>
      <c r="B81">
        <v>33</v>
      </c>
      <c r="C81">
        <v>40</v>
      </c>
      <c r="D81">
        <v>1</v>
      </c>
      <c r="E81">
        <v>3</v>
      </c>
      <c r="F81">
        <v>7</v>
      </c>
      <c r="G81" s="10">
        <v>0</v>
      </c>
    </row>
    <row r="82" spans="1:7" x14ac:dyDescent="0.3">
      <c r="A82" s="9">
        <v>43909</v>
      </c>
      <c r="B82">
        <v>59</v>
      </c>
      <c r="C82">
        <v>92</v>
      </c>
      <c r="D82">
        <v>2</v>
      </c>
      <c r="E82">
        <v>7</v>
      </c>
      <c r="F82">
        <v>5</v>
      </c>
      <c r="G82" s="10">
        <v>0</v>
      </c>
    </row>
    <row r="83" spans="1:7" x14ac:dyDescent="0.3">
      <c r="A83" s="9">
        <v>43910</v>
      </c>
      <c r="B83">
        <v>92</v>
      </c>
      <c r="C83">
        <v>99</v>
      </c>
      <c r="D83">
        <v>2</v>
      </c>
      <c r="E83">
        <v>9</v>
      </c>
      <c r="F83">
        <v>6</v>
      </c>
      <c r="G83" s="10">
        <v>0</v>
      </c>
    </row>
    <row r="84" spans="1:7" x14ac:dyDescent="0.3">
      <c r="A84" s="9">
        <v>43911</v>
      </c>
      <c r="B84">
        <v>78</v>
      </c>
      <c r="C84">
        <v>100</v>
      </c>
      <c r="D84">
        <v>3</v>
      </c>
      <c r="E84">
        <v>7</v>
      </c>
      <c r="F84">
        <v>6</v>
      </c>
      <c r="G84" s="10">
        <v>0</v>
      </c>
    </row>
    <row r="85" spans="1:7" x14ac:dyDescent="0.3">
      <c r="A85" s="9">
        <v>43912</v>
      </c>
      <c r="B85">
        <v>35</v>
      </c>
      <c r="C85">
        <v>38</v>
      </c>
      <c r="D85">
        <v>1</v>
      </c>
      <c r="E85">
        <v>5</v>
      </c>
      <c r="F85">
        <v>6</v>
      </c>
      <c r="G85" s="10">
        <v>0</v>
      </c>
    </row>
    <row r="86" spans="1:7" x14ac:dyDescent="0.3">
      <c r="A86" s="9">
        <v>43913</v>
      </c>
      <c r="B86">
        <v>47</v>
      </c>
      <c r="C86">
        <v>52</v>
      </c>
      <c r="D86">
        <v>2</v>
      </c>
      <c r="E86">
        <v>2</v>
      </c>
      <c r="F86">
        <v>5</v>
      </c>
      <c r="G86" s="10">
        <v>0</v>
      </c>
    </row>
    <row r="87" spans="1:7" x14ac:dyDescent="0.3">
      <c r="A87" s="9">
        <v>43914</v>
      </c>
      <c r="B87">
        <v>40</v>
      </c>
      <c r="C87">
        <v>38</v>
      </c>
      <c r="D87">
        <v>4</v>
      </c>
      <c r="E87">
        <v>3</v>
      </c>
      <c r="F87">
        <v>5</v>
      </c>
      <c r="G87" s="10">
        <v>0</v>
      </c>
    </row>
    <row r="88" spans="1:7" x14ac:dyDescent="0.3">
      <c r="A88" s="9">
        <v>43915</v>
      </c>
      <c r="B88">
        <v>27</v>
      </c>
      <c r="C88">
        <v>27</v>
      </c>
      <c r="D88">
        <v>1</v>
      </c>
      <c r="E88">
        <v>3</v>
      </c>
      <c r="F88">
        <v>5</v>
      </c>
      <c r="G88" s="10">
        <v>0</v>
      </c>
    </row>
    <row r="89" spans="1:7" x14ac:dyDescent="0.3">
      <c r="A89" s="9">
        <v>43916</v>
      </c>
      <c r="B89">
        <v>25</v>
      </c>
      <c r="C89">
        <v>22</v>
      </c>
      <c r="D89">
        <v>1</v>
      </c>
      <c r="E89">
        <v>3</v>
      </c>
      <c r="F89">
        <v>5</v>
      </c>
      <c r="G89" s="10">
        <v>0</v>
      </c>
    </row>
    <row r="90" spans="1:7" x14ac:dyDescent="0.3">
      <c r="A90" s="9">
        <v>43917</v>
      </c>
      <c r="B90">
        <v>24</v>
      </c>
      <c r="C90">
        <v>13</v>
      </c>
      <c r="D90">
        <v>2</v>
      </c>
      <c r="E90">
        <v>2</v>
      </c>
      <c r="F90">
        <v>3</v>
      </c>
      <c r="G90" s="10">
        <v>0</v>
      </c>
    </row>
    <row r="91" spans="1:7" x14ac:dyDescent="0.3">
      <c r="A91" s="9">
        <v>43918</v>
      </c>
      <c r="B91">
        <v>15</v>
      </c>
      <c r="C91">
        <v>21</v>
      </c>
      <c r="D91">
        <v>3</v>
      </c>
      <c r="E91">
        <v>2</v>
      </c>
      <c r="F91">
        <v>3</v>
      </c>
      <c r="G91" s="10">
        <v>0</v>
      </c>
    </row>
    <row r="92" spans="1:7" x14ac:dyDescent="0.3">
      <c r="A92" s="9">
        <v>43919</v>
      </c>
      <c r="B92">
        <v>19</v>
      </c>
      <c r="C92">
        <v>17</v>
      </c>
      <c r="D92">
        <v>3</v>
      </c>
      <c r="E92">
        <v>3</v>
      </c>
      <c r="F92">
        <v>6</v>
      </c>
      <c r="G92" s="10">
        <v>0</v>
      </c>
    </row>
    <row r="93" spans="1:7" x14ac:dyDescent="0.3">
      <c r="A93" s="9">
        <v>43920</v>
      </c>
      <c r="B93">
        <v>21</v>
      </c>
      <c r="C93">
        <v>18</v>
      </c>
      <c r="D93">
        <v>3</v>
      </c>
      <c r="E93">
        <v>3</v>
      </c>
      <c r="F93">
        <v>2</v>
      </c>
      <c r="G93" s="10">
        <v>0</v>
      </c>
    </row>
    <row r="94" spans="1:7" x14ac:dyDescent="0.3">
      <c r="A94" s="9">
        <v>43921</v>
      </c>
      <c r="B94">
        <v>20</v>
      </c>
      <c r="C94">
        <v>11</v>
      </c>
      <c r="D94">
        <v>2</v>
      </c>
      <c r="E94">
        <v>3</v>
      </c>
      <c r="F94">
        <v>5</v>
      </c>
      <c r="G94" s="10">
        <v>0</v>
      </c>
    </row>
    <row r="95" spans="1:7" x14ac:dyDescent="0.3">
      <c r="A95" s="9">
        <v>43922</v>
      </c>
      <c r="B95">
        <v>15</v>
      </c>
      <c r="C95">
        <v>17</v>
      </c>
      <c r="D95">
        <v>3</v>
      </c>
      <c r="E95">
        <v>2</v>
      </c>
      <c r="F95">
        <v>5</v>
      </c>
      <c r="G95" s="10">
        <v>0</v>
      </c>
    </row>
    <row r="96" spans="1:7" x14ac:dyDescent="0.3">
      <c r="A96" s="9">
        <v>43923</v>
      </c>
      <c r="B96">
        <v>29</v>
      </c>
      <c r="C96">
        <v>10</v>
      </c>
      <c r="D96">
        <v>3</v>
      </c>
      <c r="E96">
        <v>2</v>
      </c>
      <c r="F96">
        <v>8</v>
      </c>
      <c r="G96" s="10">
        <v>0</v>
      </c>
    </row>
    <row r="97" spans="1:7" x14ac:dyDescent="0.3">
      <c r="A97" s="9">
        <v>43924</v>
      </c>
      <c r="B97">
        <v>16</v>
      </c>
      <c r="C97">
        <v>9</v>
      </c>
      <c r="D97">
        <v>2</v>
      </c>
      <c r="E97">
        <v>3</v>
      </c>
      <c r="F97">
        <v>6</v>
      </c>
      <c r="G97" s="10">
        <v>0</v>
      </c>
    </row>
    <row r="98" spans="1:7" x14ac:dyDescent="0.3">
      <c r="A98" s="9">
        <v>43925</v>
      </c>
      <c r="B98">
        <v>21</v>
      </c>
      <c r="C98">
        <v>13</v>
      </c>
      <c r="D98">
        <v>3</v>
      </c>
      <c r="E98">
        <v>1</v>
      </c>
      <c r="F98">
        <v>4</v>
      </c>
      <c r="G98" s="10">
        <v>0</v>
      </c>
    </row>
    <row r="99" spans="1:7" x14ac:dyDescent="0.3">
      <c r="A99" s="9">
        <v>43926</v>
      </c>
      <c r="B99">
        <v>16</v>
      </c>
      <c r="C99">
        <v>13</v>
      </c>
      <c r="D99">
        <v>1</v>
      </c>
      <c r="E99">
        <v>3</v>
      </c>
      <c r="F99">
        <v>5</v>
      </c>
      <c r="G99" s="10">
        <v>12279</v>
      </c>
    </row>
    <row r="100" spans="1:7" x14ac:dyDescent="0.3">
      <c r="A100" s="9">
        <v>43927</v>
      </c>
      <c r="B100">
        <v>22</v>
      </c>
      <c r="C100">
        <v>14</v>
      </c>
      <c r="D100">
        <v>2</v>
      </c>
      <c r="E100">
        <v>2</v>
      </c>
      <c r="F100">
        <v>4</v>
      </c>
      <c r="G100" s="10">
        <v>0</v>
      </c>
    </row>
    <row r="101" spans="1:7" x14ac:dyDescent="0.3">
      <c r="A101" s="9">
        <v>43928</v>
      </c>
      <c r="B101">
        <v>19</v>
      </c>
      <c r="C101">
        <v>14</v>
      </c>
      <c r="D101">
        <v>1</v>
      </c>
      <c r="E101">
        <v>4</v>
      </c>
      <c r="F101">
        <v>4</v>
      </c>
      <c r="G101" s="10">
        <v>5359</v>
      </c>
    </row>
    <row r="102" spans="1:7" x14ac:dyDescent="0.3">
      <c r="A102" s="9">
        <v>43929</v>
      </c>
      <c r="B102">
        <v>20</v>
      </c>
      <c r="C102">
        <v>17</v>
      </c>
      <c r="D102">
        <v>1</v>
      </c>
      <c r="E102">
        <v>1</v>
      </c>
      <c r="F102">
        <v>4</v>
      </c>
      <c r="G102" s="10">
        <v>0</v>
      </c>
    </row>
    <row r="103" spans="1:7" x14ac:dyDescent="0.3">
      <c r="A103" s="9">
        <v>43930</v>
      </c>
      <c r="B103">
        <v>19</v>
      </c>
      <c r="C103">
        <v>8</v>
      </c>
      <c r="D103">
        <v>3</v>
      </c>
      <c r="E103">
        <v>0</v>
      </c>
      <c r="F103">
        <v>5</v>
      </c>
      <c r="G103" s="10">
        <v>1469</v>
      </c>
    </row>
    <row r="104" spans="1:7" x14ac:dyDescent="0.3">
      <c r="A104" s="9">
        <v>43931</v>
      </c>
      <c r="B104">
        <v>28</v>
      </c>
      <c r="C104">
        <v>11</v>
      </c>
      <c r="D104">
        <v>2</v>
      </c>
      <c r="E104">
        <v>2</v>
      </c>
      <c r="F104">
        <v>3</v>
      </c>
      <c r="G104" s="10">
        <v>3242</v>
      </c>
    </row>
    <row r="105" spans="1:7" x14ac:dyDescent="0.3">
      <c r="A105" s="9">
        <v>43932</v>
      </c>
      <c r="B105">
        <v>24</v>
      </c>
      <c r="C105">
        <v>12</v>
      </c>
      <c r="D105">
        <v>2</v>
      </c>
      <c r="E105">
        <v>3</v>
      </c>
      <c r="F105">
        <v>6</v>
      </c>
      <c r="G105" s="10">
        <v>2508</v>
      </c>
    </row>
    <row r="106" spans="1:7" x14ac:dyDescent="0.3">
      <c r="A106" s="9">
        <v>43933</v>
      </c>
      <c r="B106">
        <v>23</v>
      </c>
      <c r="C106">
        <v>15</v>
      </c>
      <c r="D106">
        <v>3</v>
      </c>
      <c r="E106">
        <v>2</v>
      </c>
      <c r="F106">
        <v>8</v>
      </c>
      <c r="G106" s="10">
        <v>3648</v>
      </c>
    </row>
    <row r="107" spans="1:7" x14ac:dyDescent="0.3">
      <c r="A107" s="9">
        <v>43934</v>
      </c>
      <c r="B107">
        <v>24</v>
      </c>
      <c r="C107">
        <v>10</v>
      </c>
      <c r="D107">
        <v>3</v>
      </c>
      <c r="E107">
        <v>2</v>
      </c>
      <c r="F107">
        <v>2</v>
      </c>
      <c r="G107" s="10">
        <v>3299</v>
      </c>
    </row>
    <row r="108" spans="1:7" x14ac:dyDescent="0.3">
      <c r="A108" s="9">
        <v>43935</v>
      </c>
      <c r="B108">
        <v>17</v>
      </c>
      <c r="C108">
        <v>9</v>
      </c>
      <c r="D108">
        <v>3</v>
      </c>
      <c r="E108">
        <v>2</v>
      </c>
      <c r="F108">
        <v>8</v>
      </c>
      <c r="G108" s="10">
        <v>3124</v>
      </c>
    </row>
    <row r="109" spans="1:7" x14ac:dyDescent="0.3">
      <c r="A109" s="9">
        <v>43936</v>
      </c>
      <c r="B109">
        <v>19</v>
      </c>
      <c r="C109">
        <v>13</v>
      </c>
      <c r="D109">
        <v>3</v>
      </c>
      <c r="E109">
        <v>2</v>
      </c>
      <c r="F109">
        <v>5</v>
      </c>
      <c r="G109" s="10">
        <v>2932</v>
      </c>
    </row>
    <row r="110" spans="1:7" x14ac:dyDescent="0.3">
      <c r="A110" s="9">
        <v>43937</v>
      </c>
      <c r="B110">
        <v>20</v>
      </c>
      <c r="C110">
        <v>10</v>
      </c>
      <c r="D110">
        <v>1</v>
      </c>
      <c r="E110">
        <v>0</v>
      </c>
      <c r="F110">
        <v>7</v>
      </c>
      <c r="G110" s="10">
        <v>2918</v>
      </c>
    </row>
    <row r="111" spans="1:7" x14ac:dyDescent="0.3">
      <c r="A111" s="9">
        <v>43938</v>
      </c>
      <c r="B111">
        <v>18</v>
      </c>
      <c r="C111">
        <v>11</v>
      </c>
      <c r="D111">
        <v>2</v>
      </c>
      <c r="E111">
        <v>3</v>
      </c>
      <c r="F111">
        <v>6</v>
      </c>
      <c r="G111" s="10">
        <v>2069</v>
      </c>
    </row>
    <row r="112" spans="1:7" x14ac:dyDescent="0.3">
      <c r="A112" s="9">
        <v>43939</v>
      </c>
      <c r="B112">
        <v>20</v>
      </c>
      <c r="C112">
        <v>11</v>
      </c>
      <c r="D112">
        <v>0</v>
      </c>
      <c r="E112">
        <v>2</v>
      </c>
      <c r="F112">
        <v>6</v>
      </c>
      <c r="G112" s="10">
        <v>4350</v>
      </c>
    </row>
    <row r="113" spans="1:7" x14ac:dyDescent="0.3">
      <c r="A113" s="9">
        <v>43940</v>
      </c>
      <c r="B113">
        <v>17</v>
      </c>
      <c r="C113">
        <v>12</v>
      </c>
      <c r="D113">
        <v>3</v>
      </c>
      <c r="E113">
        <v>3</v>
      </c>
      <c r="F113">
        <v>7</v>
      </c>
      <c r="G113" s="10">
        <v>4417</v>
      </c>
    </row>
    <row r="114" spans="1:7" x14ac:dyDescent="0.3">
      <c r="A114" s="9">
        <v>43941</v>
      </c>
      <c r="B114">
        <v>27</v>
      </c>
      <c r="C114">
        <v>12</v>
      </c>
      <c r="D114">
        <v>3</v>
      </c>
      <c r="E114">
        <v>3</v>
      </c>
      <c r="F114">
        <v>6</v>
      </c>
      <c r="G114" s="10">
        <v>5676</v>
      </c>
    </row>
    <row r="115" spans="1:7" x14ac:dyDescent="0.3">
      <c r="A115" s="9">
        <v>43942</v>
      </c>
      <c r="B115">
        <v>28</v>
      </c>
      <c r="C115">
        <v>14</v>
      </c>
      <c r="D115">
        <v>3</v>
      </c>
      <c r="E115">
        <v>1</v>
      </c>
      <c r="F115">
        <v>5</v>
      </c>
      <c r="G115" s="10">
        <v>4202</v>
      </c>
    </row>
    <row r="116" spans="1:7" x14ac:dyDescent="0.3">
      <c r="A116" s="9">
        <v>43943</v>
      </c>
      <c r="B116">
        <v>19</v>
      </c>
      <c r="C116">
        <v>10</v>
      </c>
      <c r="D116">
        <v>3</v>
      </c>
      <c r="E116">
        <v>1</v>
      </c>
      <c r="F116">
        <v>9</v>
      </c>
      <c r="G116" s="10">
        <v>4765</v>
      </c>
    </row>
    <row r="117" spans="1:7" x14ac:dyDescent="0.3">
      <c r="A117" s="9">
        <v>43944</v>
      </c>
      <c r="B117">
        <v>20</v>
      </c>
      <c r="C117">
        <v>14</v>
      </c>
      <c r="D117">
        <v>2</v>
      </c>
      <c r="E117">
        <v>2</v>
      </c>
      <c r="F117">
        <v>7</v>
      </c>
      <c r="G117" s="10">
        <v>3507</v>
      </c>
    </row>
    <row r="118" spans="1:7" x14ac:dyDescent="0.3">
      <c r="A118" s="9">
        <v>43945</v>
      </c>
      <c r="B118">
        <v>16</v>
      </c>
      <c r="C118">
        <v>12</v>
      </c>
      <c r="D118">
        <v>2</v>
      </c>
      <c r="E118">
        <v>1</v>
      </c>
      <c r="F118">
        <v>5</v>
      </c>
      <c r="G118" s="10">
        <v>4720</v>
      </c>
    </row>
    <row r="119" spans="1:7" x14ac:dyDescent="0.3">
      <c r="A119" s="9">
        <v>43946</v>
      </c>
      <c r="B119">
        <v>26</v>
      </c>
      <c r="C119">
        <v>14</v>
      </c>
      <c r="D119">
        <v>2</v>
      </c>
      <c r="E119">
        <v>2</v>
      </c>
      <c r="F119">
        <v>4</v>
      </c>
      <c r="G119" s="10">
        <v>4509</v>
      </c>
    </row>
    <row r="120" spans="1:7" x14ac:dyDescent="0.3">
      <c r="A120" s="9">
        <v>43947</v>
      </c>
      <c r="B120">
        <v>19</v>
      </c>
      <c r="C120">
        <v>12</v>
      </c>
      <c r="D120">
        <v>2</v>
      </c>
      <c r="E120">
        <v>2</v>
      </c>
      <c r="F120">
        <v>2</v>
      </c>
      <c r="G120" s="10">
        <v>3949</v>
      </c>
    </row>
    <row r="121" spans="1:7" x14ac:dyDescent="0.3">
      <c r="A121" s="9">
        <v>43948</v>
      </c>
      <c r="B121">
        <v>16</v>
      </c>
      <c r="C121">
        <v>9</v>
      </c>
      <c r="D121">
        <v>3</v>
      </c>
      <c r="E121">
        <v>2</v>
      </c>
      <c r="F121">
        <v>4</v>
      </c>
      <c r="G121" s="10">
        <v>4835</v>
      </c>
    </row>
    <row r="122" spans="1:7" x14ac:dyDescent="0.3">
      <c r="A122" s="9">
        <v>43949</v>
      </c>
      <c r="B122">
        <v>13</v>
      </c>
      <c r="C122">
        <v>10</v>
      </c>
      <c r="D122">
        <v>3</v>
      </c>
      <c r="E122">
        <v>1</v>
      </c>
      <c r="F122">
        <v>5</v>
      </c>
      <c r="G122" s="10">
        <v>4729</v>
      </c>
    </row>
    <row r="123" spans="1:7" x14ac:dyDescent="0.3">
      <c r="A123" s="9">
        <v>43950</v>
      </c>
      <c r="B123">
        <v>16</v>
      </c>
      <c r="C123">
        <v>9</v>
      </c>
      <c r="D123">
        <v>4</v>
      </c>
      <c r="E123">
        <v>6</v>
      </c>
      <c r="F123">
        <v>3</v>
      </c>
      <c r="G123" s="10">
        <v>5284</v>
      </c>
    </row>
    <row r="124" spans="1:7" x14ac:dyDescent="0.3">
      <c r="A124" s="9">
        <v>43951</v>
      </c>
      <c r="B124">
        <v>19</v>
      </c>
      <c r="C124">
        <v>7</v>
      </c>
      <c r="D124">
        <v>1</v>
      </c>
      <c r="E124">
        <v>4</v>
      </c>
      <c r="F124">
        <v>6</v>
      </c>
      <c r="G124" s="10">
        <v>5914</v>
      </c>
    </row>
    <row r="125" spans="1:7" x14ac:dyDescent="0.3">
      <c r="A125" s="9">
        <v>43952</v>
      </c>
      <c r="B125">
        <v>20</v>
      </c>
      <c r="C125">
        <v>8</v>
      </c>
      <c r="D125">
        <v>2</v>
      </c>
      <c r="E125">
        <v>1</v>
      </c>
      <c r="F125">
        <v>4</v>
      </c>
      <c r="G125" s="10">
        <v>4839</v>
      </c>
    </row>
    <row r="126" spans="1:7" x14ac:dyDescent="0.3">
      <c r="A126" s="9">
        <v>43953</v>
      </c>
      <c r="B126">
        <v>22</v>
      </c>
      <c r="C126">
        <v>8</v>
      </c>
      <c r="D126">
        <v>1</v>
      </c>
      <c r="E126">
        <v>1</v>
      </c>
      <c r="F126">
        <v>9</v>
      </c>
      <c r="G126" s="10">
        <v>5391</v>
      </c>
    </row>
    <row r="127" spans="1:7" x14ac:dyDescent="0.3">
      <c r="A127" s="9">
        <v>43954</v>
      </c>
      <c r="B127">
        <v>30</v>
      </c>
      <c r="C127">
        <v>8</v>
      </c>
      <c r="D127">
        <v>2</v>
      </c>
      <c r="E127">
        <v>2</v>
      </c>
      <c r="F127">
        <v>7</v>
      </c>
      <c r="G127" s="10">
        <v>6306</v>
      </c>
    </row>
    <row r="128" spans="1:7" x14ac:dyDescent="0.3">
      <c r="A128" s="9">
        <v>43955</v>
      </c>
      <c r="B128">
        <v>22</v>
      </c>
      <c r="C128">
        <v>11</v>
      </c>
      <c r="D128">
        <v>2</v>
      </c>
      <c r="E128">
        <v>2</v>
      </c>
      <c r="F128">
        <v>4</v>
      </c>
      <c r="G128" s="10">
        <v>9018</v>
      </c>
    </row>
    <row r="129" spans="1:7" x14ac:dyDescent="0.3">
      <c r="A129" s="9">
        <v>43956</v>
      </c>
      <c r="B129">
        <v>28</v>
      </c>
      <c r="C129">
        <v>15</v>
      </c>
      <c r="D129">
        <v>3</v>
      </c>
      <c r="E129">
        <v>3</v>
      </c>
      <c r="F129">
        <v>5</v>
      </c>
      <c r="G129" s="10">
        <v>5729</v>
      </c>
    </row>
    <row r="130" spans="1:7" x14ac:dyDescent="0.3">
      <c r="A130" s="9">
        <v>43957</v>
      </c>
      <c r="B130">
        <v>26</v>
      </c>
      <c r="C130">
        <v>12</v>
      </c>
      <c r="D130">
        <v>2</v>
      </c>
      <c r="E130">
        <v>1</v>
      </c>
      <c r="F130">
        <v>6</v>
      </c>
      <c r="G130" s="10">
        <v>4593</v>
      </c>
    </row>
    <row r="131" spans="1:7" x14ac:dyDescent="0.3">
      <c r="A131" s="9">
        <v>43958</v>
      </c>
      <c r="B131">
        <v>23</v>
      </c>
      <c r="C131">
        <v>14</v>
      </c>
      <c r="D131">
        <v>4</v>
      </c>
      <c r="E131">
        <v>1</v>
      </c>
      <c r="F131">
        <v>7</v>
      </c>
      <c r="G131" s="10">
        <v>5930</v>
      </c>
    </row>
    <row r="132" spans="1:7" x14ac:dyDescent="0.3">
      <c r="A132" s="9">
        <v>43959</v>
      </c>
      <c r="B132">
        <v>22</v>
      </c>
      <c r="C132">
        <v>18</v>
      </c>
      <c r="D132">
        <v>2</v>
      </c>
      <c r="E132">
        <v>4</v>
      </c>
      <c r="F132">
        <v>6</v>
      </c>
      <c r="G132" s="10">
        <v>6735</v>
      </c>
    </row>
    <row r="133" spans="1:7" x14ac:dyDescent="0.3">
      <c r="A133" s="9">
        <v>43960</v>
      </c>
      <c r="B133">
        <v>22</v>
      </c>
      <c r="C133">
        <v>22</v>
      </c>
      <c r="D133">
        <v>5</v>
      </c>
      <c r="E133">
        <v>2</v>
      </c>
      <c r="F133">
        <v>6</v>
      </c>
      <c r="G133" s="10">
        <v>6912</v>
      </c>
    </row>
    <row r="134" spans="1:7" x14ac:dyDescent="0.3">
      <c r="A134" s="9">
        <v>43961</v>
      </c>
      <c r="B134">
        <v>17</v>
      </c>
      <c r="C134">
        <v>13</v>
      </c>
      <c r="D134">
        <v>3</v>
      </c>
      <c r="E134">
        <v>2</v>
      </c>
      <c r="F134">
        <v>7</v>
      </c>
      <c r="G134" s="10">
        <v>7267</v>
      </c>
    </row>
    <row r="135" spans="1:7" x14ac:dyDescent="0.3">
      <c r="A135" s="9">
        <v>43962</v>
      </c>
      <c r="B135">
        <v>22</v>
      </c>
      <c r="C135">
        <v>11</v>
      </c>
      <c r="D135">
        <v>3</v>
      </c>
      <c r="E135">
        <v>2</v>
      </c>
      <c r="F135">
        <v>9</v>
      </c>
      <c r="G135" s="10">
        <v>9706</v>
      </c>
    </row>
    <row r="136" spans="1:7" x14ac:dyDescent="0.3">
      <c r="A136" s="9">
        <v>43963</v>
      </c>
      <c r="B136">
        <v>40</v>
      </c>
      <c r="C136">
        <v>17</v>
      </c>
      <c r="D136">
        <v>3</v>
      </c>
      <c r="E136">
        <v>4</v>
      </c>
      <c r="F136">
        <v>11</v>
      </c>
      <c r="G136" s="10">
        <v>9480</v>
      </c>
    </row>
    <row r="137" spans="1:7" x14ac:dyDescent="0.3">
      <c r="A137" s="9">
        <v>43964</v>
      </c>
      <c r="B137">
        <v>28</v>
      </c>
      <c r="C137">
        <v>16</v>
      </c>
      <c r="D137">
        <v>1</v>
      </c>
      <c r="E137">
        <v>1</v>
      </c>
      <c r="F137">
        <v>16</v>
      </c>
      <c r="G137" s="10">
        <v>9073</v>
      </c>
    </row>
    <row r="138" spans="1:7" x14ac:dyDescent="0.3">
      <c r="A138" s="9">
        <v>43965</v>
      </c>
      <c r="B138">
        <v>29</v>
      </c>
      <c r="C138">
        <v>23</v>
      </c>
      <c r="D138">
        <v>3</v>
      </c>
      <c r="E138">
        <v>4</v>
      </c>
      <c r="F138">
        <v>10</v>
      </c>
      <c r="G138" s="10">
        <v>9560</v>
      </c>
    </row>
    <row r="139" spans="1:7" x14ac:dyDescent="0.3">
      <c r="A139" s="9">
        <v>43966</v>
      </c>
      <c r="B139">
        <v>31</v>
      </c>
      <c r="C139">
        <v>29</v>
      </c>
      <c r="D139">
        <v>1</v>
      </c>
      <c r="E139">
        <v>5</v>
      </c>
      <c r="F139">
        <v>12</v>
      </c>
      <c r="G139" s="10">
        <v>8074</v>
      </c>
    </row>
    <row r="140" spans="1:7" x14ac:dyDescent="0.3">
      <c r="A140" s="9">
        <v>43967</v>
      </c>
      <c r="B140">
        <v>22</v>
      </c>
      <c r="C140">
        <v>17</v>
      </c>
      <c r="D140">
        <v>3</v>
      </c>
      <c r="E140">
        <v>2</v>
      </c>
      <c r="F140">
        <v>13</v>
      </c>
      <c r="G140" s="10">
        <v>9122</v>
      </c>
    </row>
    <row r="141" spans="1:7" x14ac:dyDescent="0.3">
      <c r="A141" s="9">
        <v>43968</v>
      </c>
      <c r="B141">
        <v>28</v>
      </c>
      <c r="C141">
        <v>21</v>
      </c>
      <c r="D141">
        <v>3</v>
      </c>
      <c r="E141">
        <v>3</v>
      </c>
      <c r="F141">
        <v>6</v>
      </c>
      <c r="G141" s="10">
        <v>10507</v>
      </c>
    </row>
    <row r="142" spans="1:7" x14ac:dyDescent="0.3">
      <c r="A142" s="9">
        <v>43969</v>
      </c>
      <c r="B142">
        <v>35</v>
      </c>
      <c r="C142">
        <v>22</v>
      </c>
      <c r="D142">
        <v>1</v>
      </c>
      <c r="E142">
        <v>1</v>
      </c>
      <c r="F142">
        <v>7</v>
      </c>
      <c r="G142" s="10">
        <v>11530</v>
      </c>
    </row>
    <row r="143" spans="1:7" x14ac:dyDescent="0.3">
      <c r="A143" s="9">
        <v>43970</v>
      </c>
      <c r="B143">
        <v>39</v>
      </c>
      <c r="C143">
        <v>31</v>
      </c>
      <c r="D143">
        <v>2</v>
      </c>
      <c r="E143">
        <v>2</v>
      </c>
      <c r="F143">
        <v>8</v>
      </c>
      <c r="G143" s="10">
        <v>11057</v>
      </c>
    </row>
    <row r="144" spans="1:7" x14ac:dyDescent="0.3">
      <c r="A144" s="9">
        <v>43971</v>
      </c>
      <c r="B144">
        <v>31</v>
      </c>
      <c r="C144">
        <v>24</v>
      </c>
      <c r="D144">
        <v>4</v>
      </c>
      <c r="E144">
        <v>3</v>
      </c>
      <c r="F144">
        <v>8</v>
      </c>
      <c r="G144" s="10">
        <v>11022</v>
      </c>
    </row>
    <row r="145" spans="1:7" x14ac:dyDescent="0.3">
      <c r="A145" s="9">
        <v>43972</v>
      </c>
      <c r="B145">
        <v>30</v>
      </c>
      <c r="C145">
        <v>24</v>
      </c>
      <c r="D145">
        <v>7</v>
      </c>
      <c r="E145">
        <v>3</v>
      </c>
      <c r="F145">
        <v>11</v>
      </c>
      <c r="G145" s="10">
        <v>10419</v>
      </c>
    </row>
    <row r="146" spans="1:7" x14ac:dyDescent="0.3">
      <c r="A146" s="9">
        <v>43973</v>
      </c>
      <c r="B146">
        <v>33</v>
      </c>
      <c r="C146">
        <v>22</v>
      </c>
      <c r="D146">
        <v>1</v>
      </c>
      <c r="E146">
        <v>3</v>
      </c>
      <c r="F146">
        <v>10</v>
      </c>
      <c r="G146" s="10">
        <v>11190</v>
      </c>
    </row>
    <row r="147" spans="1:7" x14ac:dyDescent="0.3">
      <c r="A147" s="9">
        <v>43974</v>
      </c>
      <c r="B147">
        <v>29</v>
      </c>
      <c r="C147">
        <v>27</v>
      </c>
      <c r="D147">
        <v>3</v>
      </c>
      <c r="E147">
        <v>2</v>
      </c>
      <c r="F147">
        <v>8</v>
      </c>
      <c r="G147" s="10">
        <v>16771</v>
      </c>
    </row>
    <row r="148" spans="1:7" x14ac:dyDescent="0.3">
      <c r="A148" s="9">
        <v>43975</v>
      </c>
      <c r="B148">
        <v>31</v>
      </c>
      <c r="C148">
        <v>25</v>
      </c>
      <c r="D148">
        <v>3</v>
      </c>
      <c r="E148">
        <v>2</v>
      </c>
      <c r="F148">
        <v>7</v>
      </c>
      <c r="G148" s="10">
        <v>13132</v>
      </c>
    </row>
    <row r="149" spans="1:7" x14ac:dyDescent="0.3">
      <c r="A149" s="9">
        <v>43976</v>
      </c>
      <c r="B149">
        <v>37</v>
      </c>
      <c r="C149">
        <v>22</v>
      </c>
      <c r="D149">
        <v>1</v>
      </c>
      <c r="E149">
        <v>5</v>
      </c>
      <c r="F149">
        <v>11</v>
      </c>
      <c r="G149" s="10">
        <v>10769</v>
      </c>
    </row>
    <row r="150" spans="1:7" x14ac:dyDescent="0.3">
      <c r="A150" s="9">
        <v>43977</v>
      </c>
      <c r="B150">
        <v>32</v>
      </c>
      <c r="C150">
        <v>24</v>
      </c>
      <c r="D150">
        <v>1</v>
      </c>
      <c r="E150">
        <v>2</v>
      </c>
      <c r="F150">
        <v>10</v>
      </c>
      <c r="G150" s="10">
        <v>9323</v>
      </c>
    </row>
    <row r="151" spans="1:7" x14ac:dyDescent="0.3">
      <c r="A151" s="9">
        <v>43978</v>
      </c>
      <c r="B151">
        <v>26</v>
      </c>
      <c r="C151">
        <v>22</v>
      </c>
      <c r="D151">
        <v>0</v>
      </c>
      <c r="E151">
        <v>4</v>
      </c>
      <c r="F151">
        <v>7</v>
      </c>
      <c r="G151" s="10">
        <v>13441</v>
      </c>
    </row>
    <row r="152" spans="1:7" x14ac:dyDescent="0.3">
      <c r="A152" s="9">
        <v>43979</v>
      </c>
      <c r="B152">
        <v>31</v>
      </c>
      <c r="C152">
        <v>15</v>
      </c>
      <c r="D152">
        <v>1</v>
      </c>
      <c r="E152">
        <v>4</v>
      </c>
      <c r="F152">
        <v>7</v>
      </c>
      <c r="G152" s="10">
        <v>14956</v>
      </c>
    </row>
    <row r="153" spans="1:7" x14ac:dyDescent="0.3">
      <c r="A153" s="9">
        <v>43980</v>
      </c>
      <c r="B153">
        <v>29</v>
      </c>
      <c r="C153">
        <v>14</v>
      </c>
      <c r="D153">
        <v>2</v>
      </c>
      <c r="E153">
        <v>1</v>
      </c>
      <c r="F153">
        <v>7</v>
      </c>
      <c r="G153" s="10">
        <v>13759</v>
      </c>
    </row>
    <row r="154" spans="1:7" x14ac:dyDescent="0.3">
      <c r="A154" s="9">
        <v>43981</v>
      </c>
      <c r="B154">
        <v>41</v>
      </c>
      <c r="C154">
        <v>15</v>
      </c>
      <c r="D154">
        <v>3</v>
      </c>
      <c r="E154">
        <v>5</v>
      </c>
      <c r="F154">
        <v>10</v>
      </c>
      <c r="G154" s="10">
        <v>16175</v>
      </c>
    </row>
    <row r="155" spans="1:7" x14ac:dyDescent="0.3">
      <c r="A155" s="9">
        <v>43982</v>
      </c>
      <c r="B155">
        <v>43</v>
      </c>
      <c r="C155">
        <v>18</v>
      </c>
      <c r="D155">
        <v>2</v>
      </c>
      <c r="E155">
        <v>3</v>
      </c>
      <c r="F155">
        <v>7</v>
      </c>
      <c r="G155" s="10">
        <v>14287</v>
      </c>
    </row>
  </sheetData>
  <pageMargins left="0.7" right="0.7" top="0.75" bottom="0.75" header="0.3" footer="0.3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4289B-11B8-4FEF-BDB3-C46528BE6D71}">
  <dimension ref="A1:X155"/>
  <sheetViews>
    <sheetView workbookViewId="0">
      <selection activeCell="H1" sqref="H1:I1048576"/>
    </sheetView>
  </sheetViews>
  <sheetFormatPr defaultRowHeight="14.4" x14ac:dyDescent="0.3"/>
  <cols>
    <col min="4" max="4" width="10.44140625" customWidth="1"/>
    <col min="8" max="9" width="8.88671875" style="29"/>
    <col min="23" max="23" width="8.88671875" style="24"/>
  </cols>
  <sheetData>
    <row r="1" spans="1:24" x14ac:dyDescent="0.3">
      <c r="A1" t="s">
        <v>63</v>
      </c>
    </row>
    <row r="3" spans="1:24" x14ac:dyDescent="0.3">
      <c r="A3" t="s">
        <v>62</v>
      </c>
      <c r="B3" t="s">
        <v>234</v>
      </c>
      <c r="C3" t="s">
        <v>233</v>
      </c>
      <c r="D3" t="s">
        <v>232</v>
      </c>
      <c r="E3" t="s">
        <v>231</v>
      </c>
      <c r="F3" t="s">
        <v>230</v>
      </c>
      <c r="G3" s="12" t="s">
        <v>54</v>
      </c>
      <c r="H3" s="23" t="s">
        <v>59</v>
      </c>
      <c r="I3" s="23" t="s">
        <v>58</v>
      </c>
      <c r="J3" s="10" t="s">
        <v>57</v>
      </c>
    </row>
    <row r="4" spans="1:24" x14ac:dyDescent="0.3">
      <c r="A4" s="8">
        <v>43831</v>
      </c>
      <c r="B4">
        <v>0</v>
      </c>
      <c r="C4">
        <v>0</v>
      </c>
      <c r="D4">
        <v>0</v>
      </c>
      <c r="E4">
        <v>0</v>
      </c>
      <c r="F4">
        <v>0</v>
      </c>
      <c r="G4" s="9">
        <v>43831</v>
      </c>
      <c r="H4" s="23">
        <v>0</v>
      </c>
      <c r="I4" s="23">
        <v>0</v>
      </c>
      <c r="J4" s="10">
        <v>0</v>
      </c>
    </row>
    <row r="5" spans="1:24" x14ac:dyDescent="0.3">
      <c r="A5" s="8">
        <v>43832</v>
      </c>
      <c r="B5">
        <v>0</v>
      </c>
      <c r="C5">
        <v>0</v>
      </c>
      <c r="D5">
        <v>0</v>
      </c>
      <c r="E5">
        <v>0</v>
      </c>
      <c r="F5">
        <v>0</v>
      </c>
      <c r="G5" s="9">
        <v>43832</v>
      </c>
      <c r="H5" s="23">
        <v>0</v>
      </c>
      <c r="I5" s="23">
        <v>0</v>
      </c>
      <c r="J5" s="10">
        <v>0</v>
      </c>
    </row>
    <row r="6" spans="1:24" x14ac:dyDescent="0.3">
      <c r="A6" s="8">
        <v>43833</v>
      </c>
      <c r="B6">
        <v>0</v>
      </c>
      <c r="C6">
        <v>0</v>
      </c>
      <c r="D6">
        <v>0</v>
      </c>
      <c r="E6">
        <v>0</v>
      </c>
      <c r="F6">
        <v>0</v>
      </c>
      <c r="G6" s="9">
        <v>43833</v>
      </c>
      <c r="H6" s="23">
        <v>0</v>
      </c>
      <c r="I6" s="23">
        <v>0</v>
      </c>
      <c r="J6" s="10">
        <v>0</v>
      </c>
    </row>
    <row r="7" spans="1:24" x14ac:dyDescent="0.3">
      <c r="A7" s="8">
        <v>43834</v>
      </c>
      <c r="B7">
        <v>28</v>
      </c>
      <c r="C7">
        <v>0</v>
      </c>
      <c r="D7">
        <v>0</v>
      </c>
      <c r="E7">
        <v>0</v>
      </c>
      <c r="F7">
        <v>0</v>
      </c>
      <c r="G7" s="9">
        <v>43834</v>
      </c>
      <c r="H7" s="23">
        <v>0</v>
      </c>
      <c r="I7" s="23">
        <v>0</v>
      </c>
      <c r="J7" s="10">
        <v>0</v>
      </c>
      <c r="O7" t="s">
        <v>123</v>
      </c>
      <c r="V7" t="s">
        <v>122</v>
      </c>
    </row>
    <row r="8" spans="1:24" ht="43.2" x14ac:dyDescent="0.3">
      <c r="A8" s="8">
        <v>43835</v>
      </c>
      <c r="B8">
        <v>0</v>
      </c>
      <c r="C8">
        <v>0</v>
      </c>
      <c r="D8">
        <v>0</v>
      </c>
      <c r="E8">
        <v>0</v>
      </c>
      <c r="F8">
        <v>0</v>
      </c>
      <c r="G8" s="9">
        <v>43835</v>
      </c>
      <c r="H8" s="23">
        <v>0</v>
      </c>
      <c r="I8" s="23">
        <v>0</v>
      </c>
      <c r="J8" s="10">
        <v>0</v>
      </c>
      <c r="L8" s="13" t="s">
        <v>121</v>
      </c>
      <c r="M8" s="13" t="s">
        <v>17</v>
      </c>
      <c r="N8" s="13" t="s">
        <v>19</v>
      </c>
      <c r="O8" s="19" t="s">
        <v>183</v>
      </c>
      <c r="P8" s="13" t="s">
        <v>22</v>
      </c>
      <c r="Q8" s="13" t="s">
        <v>24</v>
      </c>
      <c r="S8" s="13" t="s">
        <v>121</v>
      </c>
      <c r="T8" s="13" t="s">
        <v>17</v>
      </c>
      <c r="U8" s="13" t="s">
        <v>19</v>
      </c>
      <c r="V8" s="19" t="s">
        <v>183</v>
      </c>
      <c r="W8" s="25" t="s">
        <v>22</v>
      </c>
      <c r="X8" s="13" t="s">
        <v>24</v>
      </c>
    </row>
    <row r="9" spans="1:24" x14ac:dyDescent="0.3">
      <c r="A9" s="8">
        <v>43836</v>
      </c>
      <c r="B9">
        <v>0</v>
      </c>
      <c r="C9">
        <v>0</v>
      </c>
      <c r="D9">
        <v>0</v>
      </c>
      <c r="E9">
        <v>0</v>
      </c>
      <c r="F9">
        <v>0</v>
      </c>
      <c r="G9" s="9">
        <v>43836</v>
      </c>
      <c r="H9" s="23">
        <v>0</v>
      </c>
      <c r="I9" s="23">
        <v>0</v>
      </c>
      <c r="J9" s="10">
        <v>0</v>
      </c>
      <c r="L9">
        <v>0</v>
      </c>
      <c r="M9">
        <v>1.6729722342841705E-2</v>
      </c>
      <c r="N9">
        <v>-5.8151858603962957E-2</v>
      </c>
      <c r="O9">
        <v>-2.6855296680493437E-2</v>
      </c>
      <c r="P9">
        <v>-2.3254536957773849E-2</v>
      </c>
      <c r="Q9">
        <v>0.19785228893818033</v>
      </c>
      <c r="S9">
        <v>0</v>
      </c>
      <c r="T9">
        <v>-5.8301218907518965E-2</v>
      </c>
      <c r="U9">
        <v>-5.4375862096754388E-3</v>
      </c>
      <c r="V9">
        <v>-1.9263763912253137E-2</v>
      </c>
      <c r="W9" s="26">
        <v>-1.668087733950472E-2</v>
      </c>
      <c r="X9">
        <v>-4.330802431018644E-2</v>
      </c>
    </row>
    <row r="10" spans="1:24" x14ac:dyDescent="0.3">
      <c r="A10" s="8">
        <v>43837</v>
      </c>
      <c r="B10">
        <v>0</v>
      </c>
      <c r="C10">
        <v>0</v>
      </c>
      <c r="D10">
        <v>0</v>
      </c>
      <c r="E10">
        <v>0</v>
      </c>
      <c r="F10">
        <v>0</v>
      </c>
      <c r="G10" s="9">
        <v>43837</v>
      </c>
      <c r="H10" s="23">
        <v>0</v>
      </c>
      <c r="I10" s="23">
        <v>0</v>
      </c>
      <c r="J10" s="10">
        <v>0</v>
      </c>
      <c r="L10">
        <v>1</v>
      </c>
      <c r="M10">
        <v>5.4970038452126634E-2</v>
      </c>
      <c r="N10">
        <v>-5.7058660285495118E-2</v>
      </c>
      <c r="O10">
        <v>-2.7037955115864317E-2</v>
      </c>
      <c r="P10">
        <v>-2.3412186902023218E-2</v>
      </c>
      <c r="Q10">
        <v>0.17271550795164239</v>
      </c>
      <c r="S10">
        <v>1</v>
      </c>
      <c r="T10">
        <v>-5.7596327530567988E-2</v>
      </c>
      <c r="U10">
        <v>-2.9406773635695582E-3</v>
      </c>
      <c r="V10">
        <v>-1.9393945228496044E-2</v>
      </c>
      <c r="W10" s="26">
        <v>-1.6793232643201522E-2</v>
      </c>
      <c r="X10">
        <v>6.9514209144860206E-3</v>
      </c>
    </row>
    <row r="11" spans="1:24" x14ac:dyDescent="0.3">
      <c r="A11" s="8">
        <v>43838</v>
      </c>
      <c r="B11">
        <v>0</v>
      </c>
      <c r="C11">
        <v>0</v>
      </c>
      <c r="D11">
        <v>0</v>
      </c>
      <c r="E11">
        <v>0</v>
      </c>
      <c r="F11">
        <v>0</v>
      </c>
      <c r="G11" s="9">
        <v>43838</v>
      </c>
      <c r="H11" s="23">
        <v>0</v>
      </c>
      <c r="I11" s="23">
        <v>0</v>
      </c>
      <c r="J11" s="10">
        <v>0</v>
      </c>
      <c r="L11">
        <v>2</v>
      </c>
      <c r="M11">
        <v>5.4213955780956342E-2</v>
      </c>
      <c r="N11">
        <v>-5.7467185710842736E-2</v>
      </c>
      <c r="O11">
        <v>-2.7223115298844955E-2</v>
      </c>
      <c r="P11">
        <v>-2.3571988967898291E-2</v>
      </c>
      <c r="Q11">
        <v>-6.1246124720807281E-2</v>
      </c>
      <c r="S11">
        <v>2</v>
      </c>
      <c r="T11">
        <v>-6.2938392319635661E-2</v>
      </c>
      <c r="U11">
        <v>-4.1218589293096942E-2</v>
      </c>
      <c r="V11">
        <v>-1.9525898039061355E-2</v>
      </c>
      <c r="W11" s="26">
        <v>-1.6907111772934667E-2</v>
      </c>
      <c r="X11">
        <v>0.14945817278431611</v>
      </c>
    </row>
    <row r="12" spans="1:24" x14ac:dyDescent="0.3">
      <c r="A12" s="8">
        <v>43839</v>
      </c>
      <c r="B12">
        <v>0</v>
      </c>
      <c r="C12">
        <v>0</v>
      </c>
      <c r="D12">
        <v>0</v>
      </c>
      <c r="E12">
        <v>0</v>
      </c>
      <c r="F12">
        <v>0</v>
      </c>
      <c r="G12" s="9">
        <v>43839</v>
      </c>
      <c r="H12" s="23">
        <v>0</v>
      </c>
      <c r="I12" s="23">
        <v>0</v>
      </c>
      <c r="J12" s="10">
        <v>0</v>
      </c>
      <c r="L12">
        <v>3</v>
      </c>
      <c r="M12">
        <v>-7.1409086625708926E-2</v>
      </c>
      <c r="N12">
        <v>-5.788160881720654E-2</v>
      </c>
      <c r="O12">
        <v>-2.7410828980926682E-2</v>
      </c>
      <c r="P12">
        <v>-2.3733987527318832E-2</v>
      </c>
      <c r="Q12">
        <v>0.18700977186145679</v>
      </c>
      <c r="S12">
        <v>3</v>
      </c>
      <c r="T12">
        <v>-2.3905888340490036E-2</v>
      </c>
      <c r="U12">
        <v>-4.1513982599649793E-2</v>
      </c>
      <c r="V12">
        <v>-1.9659658751881401E-2</v>
      </c>
      <c r="W12" s="26">
        <v>-1.7022545940991975E-2</v>
      </c>
      <c r="X12">
        <v>7.2176663415748271E-2</v>
      </c>
    </row>
    <row r="13" spans="1:24" x14ac:dyDescent="0.3">
      <c r="A13" s="8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9">
        <v>43840</v>
      </c>
      <c r="H13" s="23">
        <v>0</v>
      </c>
      <c r="I13" s="23">
        <v>0</v>
      </c>
      <c r="J13" s="10">
        <v>0</v>
      </c>
      <c r="L13">
        <v>4</v>
      </c>
      <c r="M13">
        <v>-5.1255083826679655E-2</v>
      </c>
      <c r="N13">
        <v>-5.6749984240951908E-2</v>
      </c>
      <c r="O13">
        <v>-2.7601149350895079E-2</v>
      </c>
      <c r="P13">
        <v>-2.3898228180452386E-2</v>
      </c>
      <c r="Q13">
        <v>6.7254095237438E-2</v>
      </c>
      <c r="S13">
        <v>4</v>
      </c>
      <c r="T13">
        <v>-6.3123636786621279E-2</v>
      </c>
      <c r="U13">
        <v>-4.0700513953198444E-2</v>
      </c>
      <c r="V13">
        <v>-1.9795264779470533E-2</v>
      </c>
      <c r="W13" s="26">
        <v>0.12789616529553394</v>
      </c>
      <c r="X13">
        <v>-4.4568175323522148E-2</v>
      </c>
    </row>
    <row r="14" spans="1:24" x14ac:dyDescent="0.3">
      <c r="A14" s="8">
        <v>43841</v>
      </c>
      <c r="B14">
        <v>29</v>
      </c>
      <c r="C14">
        <v>0</v>
      </c>
      <c r="D14">
        <v>0</v>
      </c>
      <c r="E14">
        <v>0</v>
      </c>
      <c r="F14">
        <v>0</v>
      </c>
      <c r="G14" s="9">
        <v>43841</v>
      </c>
      <c r="H14" s="23">
        <v>0</v>
      </c>
      <c r="I14" s="23">
        <v>0</v>
      </c>
      <c r="J14" s="10">
        <v>0</v>
      </c>
      <c r="L14">
        <v>5</v>
      </c>
      <c r="M14">
        <v>-5.3498085559345855E-2</v>
      </c>
      <c r="N14">
        <v>-5.716398497559888E-2</v>
      </c>
      <c r="O14">
        <v>-2.7794131085078715E-2</v>
      </c>
      <c r="P14">
        <v>-2.4064757798509907E-2</v>
      </c>
      <c r="Q14">
        <v>-6.2601045000378705E-2</v>
      </c>
      <c r="S14">
        <v>5</v>
      </c>
      <c r="T14">
        <v>8.9476787899645471E-2</v>
      </c>
      <c r="U14">
        <v>-4.0995549725660503E-2</v>
      </c>
      <c r="V14">
        <v>-1.993275457381509E-2</v>
      </c>
      <c r="W14" s="26">
        <v>-1.7258208562365172E-2</v>
      </c>
      <c r="X14">
        <v>-4.4894775168085384E-2</v>
      </c>
    </row>
    <row r="15" spans="1:24" x14ac:dyDescent="0.3">
      <c r="A15" s="8">
        <v>43842</v>
      </c>
      <c r="B15">
        <v>0</v>
      </c>
      <c r="C15">
        <v>0</v>
      </c>
      <c r="D15">
        <v>0</v>
      </c>
      <c r="E15">
        <v>0</v>
      </c>
      <c r="F15">
        <v>0</v>
      </c>
      <c r="G15" s="9">
        <v>43842</v>
      </c>
      <c r="H15" s="23">
        <v>0</v>
      </c>
      <c r="I15" s="23">
        <v>0</v>
      </c>
      <c r="J15" s="10">
        <v>0</v>
      </c>
      <c r="L15">
        <v>6</v>
      </c>
      <c r="M15">
        <v>-0.13179900897570301</v>
      </c>
      <c r="N15">
        <v>-5.758407580872188E-2</v>
      </c>
      <c r="O15">
        <v>-2.7989830399715573E-2</v>
      </c>
      <c r="P15">
        <v>-2.4233624568341688E-2</v>
      </c>
      <c r="Q15">
        <v>5.6513799594041715E-2</v>
      </c>
      <c r="S15">
        <v>6</v>
      </c>
      <c r="T15">
        <v>-9.4516178489192054E-2</v>
      </c>
      <c r="U15">
        <v>-4.1294899176940264E-2</v>
      </c>
      <c r="V15">
        <v>0.10642208184113952</v>
      </c>
      <c r="W15" s="26">
        <v>-1.7378503851752804E-2</v>
      </c>
      <c r="X15">
        <v>0.19470225527797069</v>
      </c>
    </row>
    <row r="16" spans="1:24" x14ac:dyDescent="0.3">
      <c r="A16" s="8">
        <v>43843</v>
      </c>
      <c r="B16">
        <v>24</v>
      </c>
      <c r="C16">
        <v>0</v>
      </c>
      <c r="D16">
        <v>0</v>
      </c>
      <c r="E16">
        <v>0</v>
      </c>
      <c r="F16">
        <v>0</v>
      </c>
      <c r="G16" s="9">
        <v>43843</v>
      </c>
      <c r="H16" s="23">
        <v>0</v>
      </c>
      <c r="I16" s="23">
        <v>0</v>
      </c>
      <c r="J16" s="10">
        <v>0</v>
      </c>
      <c r="L16">
        <v>7</v>
      </c>
      <c r="M16">
        <v>1.9571789284351691E-2</v>
      </c>
      <c r="N16">
        <v>1.4285817819112952E-2</v>
      </c>
      <c r="O16">
        <v>-2.8188305105552584E-2</v>
      </c>
      <c r="P16">
        <v>-2.4404878038926072E-2</v>
      </c>
      <c r="Q16">
        <v>5.6111635125330316E-2</v>
      </c>
      <c r="S16">
        <v>7</v>
      </c>
      <c r="T16">
        <v>5.838647898044369E-2</v>
      </c>
      <c r="U16">
        <v>8.6472481115298871E-2</v>
      </c>
      <c r="V16">
        <v>0.12559535244293085</v>
      </c>
      <c r="W16" s="26">
        <v>-1.750048791480854E-2</v>
      </c>
      <c r="X16">
        <v>2.5208500390374415E-3</v>
      </c>
    </row>
    <row r="17" spans="1:24" x14ac:dyDescent="0.3">
      <c r="A17" s="8">
        <v>43844</v>
      </c>
      <c r="B17">
        <v>0</v>
      </c>
      <c r="C17">
        <v>0</v>
      </c>
      <c r="D17">
        <v>0</v>
      </c>
      <c r="E17">
        <v>0</v>
      </c>
      <c r="F17">
        <v>0</v>
      </c>
      <c r="G17" s="9">
        <v>43844</v>
      </c>
      <c r="H17" s="23">
        <v>0</v>
      </c>
      <c r="I17" s="23">
        <v>0</v>
      </c>
      <c r="J17" s="10">
        <v>0</v>
      </c>
      <c r="L17">
        <v>8</v>
      </c>
      <c r="M17">
        <v>3.2706159401593625E-2</v>
      </c>
      <c r="N17">
        <v>-5.8443073808791546E-2</v>
      </c>
      <c r="O17">
        <v>-2.8389614664780856E-2</v>
      </c>
      <c r="P17">
        <v>-2.4578569169841517E-2</v>
      </c>
      <c r="Q17">
        <v>3.5749951950158475E-2</v>
      </c>
      <c r="S17">
        <v>8</v>
      </c>
      <c r="T17">
        <v>7.5414924837727659E-2</v>
      </c>
      <c r="U17">
        <v>-4.1906923611133524E-2</v>
      </c>
      <c r="V17">
        <v>-2.0356927443599217E-2</v>
      </c>
      <c r="W17" s="26">
        <v>-1.7624196565043819E-2</v>
      </c>
      <c r="X17">
        <v>-4.5903992812174978E-2</v>
      </c>
    </row>
    <row r="18" spans="1:24" x14ac:dyDescent="0.3">
      <c r="A18" s="8">
        <v>43845</v>
      </c>
      <c r="B18">
        <v>0</v>
      </c>
      <c r="C18">
        <v>0</v>
      </c>
      <c r="D18">
        <v>0</v>
      </c>
      <c r="E18">
        <v>0</v>
      </c>
      <c r="F18">
        <v>0</v>
      </c>
      <c r="G18" s="9">
        <v>43845</v>
      </c>
      <c r="H18" s="23">
        <v>0</v>
      </c>
      <c r="I18" s="23">
        <v>0</v>
      </c>
      <c r="J18" s="10">
        <v>0</v>
      </c>
      <c r="L18">
        <v>9</v>
      </c>
      <c r="M18">
        <v>-5.0914661452735682E-2</v>
      </c>
      <c r="N18">
        <v>-5.8882264280557726E-2</v>
      </c>
      <c r="O18">
        <v>-2.8593820250430356E-2</v>
      </c>
      <c r="P18">
        <v>-2.4754750381825241E-2</v>
      </c>
      <c r="Q18">
        <v>-6.4503829426438369E-2</v>
      </c>
      <c r="S18">
        <v>9</v>
      </c>
      <c r="T18">
        <v>0.10876797194277256</v>
      </c>
      <c r="U18">
        <v>-4.2219798043714216E-2</v>
      </c>
      <c r="V18">
        <v>0.11900857894153299</v>
      </c>
      <c r="W18" s="26">
        <v>-1.7749666635838213E-2</v>
      </c>
      <c r="X18">
        <v>9.6084616187957512E-3</v>
      </c>
    </row>
    <row r="19" spans="1:24" x14ac:dyDescent="0.3">
      <c r="A19" s="8">
        <v>43846</v>
      </c>
      <c r="B19">
        <v>0</v>
      </c>
      <c r="C19">
        <v>0</v>
      </c>
      <c r="D19">
        <v>0</v>
      </c>
      <c r="E19">
        <v>0</v>
      </c>
      <c r="F19">
        <v>0</v>
      </c>
      <c r="G19" s="9">
        <v>43846</v>
      </c>
      <c r="H19" s="23">
        <v>0</v>
      </c>
      <c r="I19" s="23">
        <v>0</v>
      </c>
      <c r="J19" s="10">
        <v>0</v>
      </c>
      <c r="L19">
        <v>10</v>
      </c>
      <c r="M19">
        <v>-6.455777958258925E-2</v>
      </c>
      <c r="N19">
        <v>-5.9328111773074427E-2</v>
      </c>
      <c r="O19">
        <v>-2.8800984808345236E-2</v>
      </c>
      <c r="P19">
        <v>-2.4933475609521298E-2</v>
      </c>
      <c r="Q19">
        <v>0.17025699800022306</v>
      </c>
      <c r="S19">
        <v>10</v>
      </c>
      <c r="T19">
        <v>3.8132243664805054E-2</v>
      </c>
      <c r="U19">
        <v>-4.2537385272189351E-2</v>
      </c>
      <c r="V19">
        <v>-2.0649883341931369E-2</v>
      </c>
      <c r="W19" s="26">
        <v>-1.7876936017004595E-2</v>
      </c>
      <c r="X19">
        <v>-4.5162457935254675E-2</v>
      </c>
    </row>
    <row r="20" spans="1:24" x14ac:dyDescent="0.3">
      <c r="A20" s="8">
        <v>43847</v>
      </c>
      <c r="B20">
        <v>27</v>
      </c>
      <c r="C20">
        <v>0</v>
      </c>
      <c r="D20">
        <v>0</v>
      </c>
      <c r="E20">
        <v>0</v>
      </c>
      <c r="F20">
        <v>0</v>
      </c>
      <c r="G20" s="9">
        <v>43847</v>
      </c>
      <c r="H20" s="23">
        <v>0</v>
      </c>
      <c r="I20" s="23">
        <v>0</v>
      </c>
      <c r="J20" s="10">
        <v>0</v>
      </c>
      <c r="L20">
        <v>11</v>
      </c>
      <c r="M20">
        <v>-2.779368842404057E-2</v>
      </c>
      <c r="N20">
        <v>-5.9780768940383373E-2</v>
      </c>
      <c r="O20">
        <v>-2.9011173121873707E-2</v>
      </c>
      <c r="P20">
        <v>-2.5114800356529368E-2</v>
      </c>
      <c r="Q20">
        <v>-6.3473448253035622E-2</v>
      </c>
      <c r="S20">
        <v>11</v>
      </c>
      <c r="T20">
        <v>-6.6348326594047283E-2</v>
      </c>
      <c r="U20">
        <v>-4.2859792722106174E-2</v>
      </c>
      <c r="V20">
        <v>-2.0799546219765874E-2</v>
      </c>
      <c r="W20" s="26">
        <v>-1.8006043692937134E-2</v>
      </c>
      <c r="X20">
        <v>8.5666792621441855E-3</v>
      </c>
    </row>
    <row r="21" spans="1:24" x14ac:dyDescent="0.3">
      <c r="A21" s="8">
        <v>43848</v>
      </c>
      <c r="B21">
        <v>30</v>
      </c>
      <c r="C21">
        <v>0</v>
      </c>
      <c r="D21">
        <v>0</v>
      </c>
      <c r="E21">
        <v>0</v>
      </c>
      <c r="F21">
        <v>0</v>
      </c>
      <c r="G21" s="9">
        <v>43848</v>
      </c>
      <c r="H21" s="23">
        <v>0</v>
      </c>
      <c r="I21" s="23">
        <v>0</v>
      </c>
      <c r="J21" s="10">
        <v>0</v>
      </c>
      <c r="L21">
        <v>12</v>
      </c>
      <c r="M21">
        <v>2.9893843473870529E-2</v>
      </c>
      <c r="N21">
        <v>-6.0240393144332861E-2</v>
      </c>
      <c r="O21">
        <v>-2.9224451879411344E-2</v>
      </c>
      <c r="P21">
        <v>-2.5298781752874151E-2</v>
      </c>
      <c r="Q21">
        <v>-6.3965027958346729E-2</v>
      </c>
      <c r="S21">
        <v>12</v>
      </c>
      <c r="T21">
        <v>8.3670819314085876E-2</v>
      </c>
      <c r="U21">
        <v>0.10269552786516414</v>
      </c>
      <c r="V21">
        <v>-2.0951394390827473E-2</v>
      </c>
      <c r="W21" s="26">
        <v>-1.8137029782425228E-2</v>
      </c>
      <c r="X21">
        <v>-4.5857370858673578E-2</v>
      </c>
    </row>
    <row r="22" spans="1:24" x14ac:dyDescent="0.3">
      <c r="A22" s="8">
        <v>43849</v>
      </c>
      <c r="B22">
        <v>34</v>
      </c>
      <c r="C22">
        <v>0</v>
      </c>
      <c r="D22">
        <v>0</v>
      </c>
      <c r="E22">
        <v>0</v>
      </c>
      <c r="F22">
        <v>0</v>
      </c>
      <c r="G22" s="9">
        <v>43849</v>
      </c>
      <c r="H22" s="23">
        <v>0</v>
      </c>
      <c r="I22" s="23">
        <v>0</v>
      </c>
      <c r="J22" s="10">
        <v>0</v>
      </c>
      <c r="L22">
        <v>13</v>
      </c>
      <c r="M22">
        <v>-5.021461374386349E-2</v>
      </c>
      <c r="N22">
        <v>-6.0707146637645634E-2</v>
      </c>
      <c r="O22">
        <v>-2.9440889744944843E-2</v>
      </c>
      <c r="P22">
        <v>-2.548547861502164E-2</v>
      </c>
      <c r="Q22">
        <v>-6.4464291292831002E-2</v>
      </c>
      <c r="S22">
        <v>13</v>
      </c>
      <c r="T22">
        <v>7.6267988551848062E-2</v>
      </c>
      <c r="U22">
        <v>-4.3519514586433272E-2</v>
      </c>
      <c r="V22">
        <v>-2.1105476070887648E-2</v>
      </c>
      <c r="W22" s="26">
        <v>-1.8269935580218388E-2</v>
      </c>
      <c r="X22">
        <v>-4.621292254053537E-2</v>
      </c>
    </row>
    <row r="23" spans="1:24" x14ac:dyDescent="0.3">
      <c r="A23" s="8">
        <v>43850</v>
      </c>
      <c r="B23">
        <v>0</v>
      </c>
      <c r="C23">
        <v>0</v>
      </c>
      <c r="D23">
        <v>0</v>
      </c>
      <c r="E23">
        <v>0</v>
      </c>
      <c r="F23">
        <v>0</v>
      </c>
      <c r="G23" s="9">
        <v>43850</v>
      </c>
      <c r="H23" s="23">
        <v>0</v>
      </c>
      <c r="I23" s="23">
        <v>0</v>
      </c>
      <c r="J23" s="10">
        <v>0</v>
      </c>
      <c r="L23">
        <v>14</v>
      </c>
      <c r="M23">
        <v>-2.9088816234880303E-2</v>
      </c>
      <c r="N23">
        <v>-6.1181196755608937E-2</v>
      </c>
      <c r="O23">
        <v>0.25735959283773074</v>
      </c>
      <c r="P23">
        <v>-2.5674951508567252E-2</v>
      </c>
      <c r="Q23">
        <v>-6.4971420062532523E-2</v>
      </c>
      <c r="S23">
        <v>14</v>
      </c>
      <c r="T23">
        <v>7.0818238640158515E-2</v>
      </c>
      <c r="U23">
        <v>-4.3857060838092328E-2</v>
      </c>
      <c r="V23">
        <v>-2.1261840904688838E-2</v>
      </c>
      <c r="W23" s="26">
        <v>-1.8404803600430973E-2</v>
      </c>
      <c r="X23">
        <v>-4.6574040285645699E-2</v>
      </c>
    </row>
    <row r="24" spans="1:24" x14ac:dyDescent="0.3">
      <c r="A24" s="8">
        <v>43851</v>
      </c>
      <c r="B24">
        <v>0</v>
      </c>
      <c r="C24">
        <v>0</v>
      </c>
      <c r="D24">
        <v>0</v>
      </c>
      <c r="E24">
        <v>0</v>
      </c>
      <c r="F24">
        <v>0</v>
      </c>
      <c r="G24" s="9">
        <v>43851</v>
      </c>
      <c r="H24" s="23">
        <v>0</v>
      </c>
      <c r="I24" s="23">
        <v>0</v>
      </c>
      <c r="J24" s="10">
        <v>0</v>
      </c>
    </row>
    <row r="25" spans="1:24" x14ac:dyDescent="0.3">
      <c r="A25" s="8">
        <v>43852</v>
      </c>
      <c r="B25">
        <v>0</v>
      </c>
      <c r="C25">
        <v>0</v>
      </c>
      <c r="D25">
        <v>0</v>
      </c>
      <c r="E25">
        <v>0</v>
      </c>
      <c r="F25">
        <v>0</v>
      </c>
      <c r="G25" s="9">
        <v>43852</v>
      </c>
      <c r="H25" s="23">
        <v>0</v>
      </c>
      <c r="I25" s="23">
        <v>0</v>
      </c>
      <c r="J25" s="10">
        <v>0</v>
      </c>
    </row>
    <row r="26" spans="1:24" x14ac:dyDescent="0.3">
      <c r="A26" s="8">
        <v>43853</v>
      </c>
      <c r="B26">
        <v>0</v>
      </c>
      <c r="C26">
        <v>0</v>
      </c>
      <c r="D26">
        <v>0</v>
      </c>
      <c r="E26">
        <v>0</v>
      </c>
      <c r="F26">
        <v>0</v>
      </c>
      <c r="G26" s="9">
        <v>43853</v>
      </c>
      <c r="H26" s="23">
        <v>0</v>
      </c>
      <c r="I26" s="23">
        <v>0</v>
      </c>
      <c r="J26" s="10">
        <v>0</v>
      </c>
    </row>
    <row r="27" spans="1:24" x14ac:dyDescent="0.3">
      <c r="A27" s="8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9">
        <v>43854</v>
      </c>
      <c r="H27" s="23">
        <v>0</v>
      </c>
      <c r="I27" s="23">
        <v>0</v>
      </c>
      <c r="J27" s="10">
        <v>0</v>
      </c>
    </row>
    <row r="28" spans="1:24" x14ac:dyDescent="0.3">
      <c r="A28" s="8">
        <v>43855</v>
      </c>
      <c r="B28">
        <v>26</v>
      </c>
      <c r="C28">
        <v>0</v>
      </c>
      <c r="D28">
        <v>0</v>
      </c>
      <c r="E28">
        <v>0</v>
      </c>
      <c r="F28">
        <v>0</v>
      </c>
      <c r="G28" s="9">
        <v>43855</v>
      </c>
      <c r="H28" s="23">
        <v>0</v>
      </c>
      <c r="I28" s="23">
        <v>0</v>
      </c>
      <c r="J28" s="10">
        <v>0</v>
      </c>
    </row>
    <row r="29" spans="1:24" x14ac:dyDescent="0.3">
      <c r="A29" s="8">
        <v>43856</v>
      </c>
      <c r="B29">
        <v>27</v>
      </c>
      <c r="C29">
        <v>0</v>
      </c>
      <c r="D29">
        <v>0</v>
      </c>
      <c r="E29">
        <v>0</v>
      </c>
      <c r="F29">
        <v>0</v>
      </c>
      <c r="G29" s="9">
        <v>43856</v>
      </c>
      <c r="H29" s="23">
        <v>0</v>
      </c>
      <c r="I29" s="23">
        <v>0</v>
      </c>
      <c r="J29" s="10">
        <v>0</v>
      </c>
    </row>
    <row r="30" spans="1:24" x14ac:dyDescent="0.3">
      <c r="A30" s="8">
        <v>43857</v>
      </c>
      <c r="B30">
        <v>0</v>
      </c>
      <c r="C30">
        <v>0</v>
      </c>
      <c r="D30">
        <v>0</v>
      </c>
      <c r="E30">
        <v>0</v>
      </c>
      <c r="F30">
        <v>24</v>
      </c>
      <c r="G30" s="9">
        <v>43857</v>
      </c>
      <c r="H30" s="23">
        <v>0</v>
      </c>
      <c r="I30" s="23">
        <v>0</v>
      </c>
      <c r="J30" s="10">
        <v>0</v>
      </c>
    </row>
    <row r="31" spans="1:24" x14ac:dyDescent="0.3">
      <c r="A31" s="8">
        <v>43858</v>
      </c>
      <c r="B31">
        <v>0</v>
      </c>
      <c r="C31">
        <v>0</v>
      </c>
      <c r="D31">
        <v>0</v>
      </c>
      <c r="E31">
        <v>0</v>
      </c>
      <c r="F31">
        <v>0</v>
      </c>
      <c r="G31" s="9">
        <v>43858</v>
      </c>
      <c r="H31" s="23">
        <v>0</v>
      </c>
      <c r="I31" s="23">
        <v>0</v>
      </c>
      <c r="J31" s="10">
        <v>0</v>
      </c>
    </row>
    <row r="32" spans="1:24" x14ac:dyDescent="0.3">
      <c r="A32" s="8">
        <v>43859</v>
      </c>
      <c r="B32">
        <v>0</v>
      </c>
      <c r="C32">
        <v>0</v>
      </c>
      <c r="D32">
        <v>0</v>
      </c>
      <c r="E32">
        <v>0</v>
      </c>
      <c r="F32">
        <v>0</v>
      </c>
      <c r="G32" s="9">
        <v>43859</v>
      </c>
      <c r="H32" s="23">
        <v>0</v>
      </c>
      <c r="I32" s="23">
        <v>0</v>
      </c>
      <c r="J32" s="10">
        <v>0</v>
      </c>
    </row>
    <row r="33" spans="1:10" x14ac:dyDescent="0.3">
      <c r="A33" s="8">
        <v>43860</v>
      </c>
      <c r="B33">
        <v>0</v>
      </c>
      <c r="C33">
        <v>0</v>
      </c>
      <c r="D33">
        <v>0</v>
      </c>
      <c r="E33">
        <v>0</v>
      </c>
      <c r="F33">
        <v>26</v>
      </c>
      <c r="G33" s="9">
        <v>43860</v>
      </c>
      <c r="H33" s="23">
        <f ca="1">IFERROR(__xludf.DUMMYFUNCTION("""COMPUTED_VALUE"""),1)</f>
        <v>1</v>
      </c>
      <c r="I33" s="23">
        <f ca="1">IFERROR(__xludf.DUMMYFUNCTION("""COMPUTED_VALUE"""),0)</f>
        <v>0</v>
      </c>
      <c r="J33" s="10">
        <v>0</v>
      </c>
    </row>
    <row r="34" spans="1:10" x14ac:dyDescent="0.3">
      <c r="A34" s="8">
        <v>43861</v>
      </c>
      <c r="B34">
        <v>0</v>
      </c>
      <c r="C34">
        <v>0</v>
      </c>
      <c r="D34">
        <v>0</v>
      </c>
      <c r="E34">
        <v>0</v>
      </c>
      <c r="F34">
        <v>0</v>
      </c>
      <c r="G34" s="9">
        <v>43861</v>
      </c>
      <c r="H34" s="23">
        <f ca="1">IFERROR(__xludf.DUMMYFUNCTION("""COMPUTED_VALUE"""),0)</f>
        <v>0</v>
      </c>
      <c r="I34" s="23">
        <f ca="1">IFERROR(__xludf.DUMMYFUNCTION("""COMPUTED_VALUE"""),0)</f>
        <v>0</v>
      </c>
      <c r="J34" s="10">
        <v>0</v>
      </c>
    </row>
    <row r="35" spans="1:10" x14ac:dyDescent="0.3">
      <c r="A35" s="8">
        <v>43862</v>
      </c>
      <c r="B35">
        <v>62</v>
      </c>
      <c r="C35">
        <v>0</v>
      </c>
      <c r="D35">
        <v>0</v>
      </c>
      <c r="E35">
        <v>0</v>
      </c>
      <c r="F35">
        <v>0</v>
      </c>
      <c r="G35" s="9">
        <v>43862</v>
      </c>
      <c r="H35" s="23">
        <f ca="1">IFERROR(__xludf.DUMMYFUNCTION("""COMPUTED_VALUE"""),0)</f>
        <v>0</v>
      </c>
      <c r="I35" s="23">
        <f ca="1">IFERROR(__xludf.DUMMYFUNCTION("""COMPUTED_VALUE"""),0)</f>
        <v>0</v>
      </c>
      <c r="J35" s="10">
        <v>0</v>
      </c>
    </row>
    <row r="36" spans="1:10" x14ac:dyDescent="0.3">
      <c r="A36" s="8">
        <v>43863</v>
      </c>
      <c r="B36">
        <v>0</v>
      </c>
      <c r="C36">
        <v>0</v>
      </c>
      <c r="D36">
        <v>0</v>
      </c>
      <c r="E36">
        <v>0</v>
      </c>
      <c r="F36">
        <v>26</v>
      </c>
      <c r="G36" s="9">
        <v>43863</v>
      </c>
      <c r="H36" s="23">
        <f ca="1">IFERROR(__xludf.DUMMYFUNCTION("""COMPUTED_VALUE"""),1)</f>
        <v>1</v>
      </c>
      <c r="I36" s="23">
        <f ca="1">IFERROR(__xludf.DUMMYFUNCTION("""COMPUTED_VALUE"""),0)</f>
        <v>0</v>
      </c>
      <c r="J36" s="10">
        <v>0</v>
      </c>
    </row>
    <row r="37" spans="1:10" x14ac:dyDescent="0.3">
      <c r="A37" s="8">
        <v>43864</v>
      </c>
      <c r="B37">
        <v>26</v>
      </c>
      <c r="C37">
        <v>0</v>
      </c>
      <c r="D37">
        <v>0</v>
      </c>
      <c r="E37">
        <v>0</v>
      </c>
      <c r="F37">
        <v>0</v>
      </c>
      <c r="G37" s="9">
        <v>43864</v>
      </c>
      <c r="H37" s="23">
        <f ca="1">IFERROR(__xludf.DUMMYFUNCTION("""COMPUTED_VALUE"""),1)</f>
        <v>1</v>
      </c>
      <c r="I37" s="23">
        <f ca="1">IFERROR(__xludf.DUMMYFUNCTION("""COMPUTED_VALUE"""),0)</f>
        <v>0</v>
      </c>
      <c r="J37" s="10">
        <v>0</v>
      </c>
    </row>
    <row r="38" spans="1:10" x14ac:dyDescent="0.3">
      <c r="A38" s="8">
        <v>43865</v>
      </c>
      <c r="B38">
        <v>39</v>
      </c>
      <c r="C38">
        <v>0</v>
      </c>
      <c r="D38">
        <v>0</v>
      </c>
      <c r="E38">
        <v>0</v>
      </c>
      <c r="F38">
        <v>0</v>
      </c>
      <c r="G38" s="9">
        <v>43865</v>
      </c>
      <c r="H38" s="23">
        <f ca="1">IFERROR(__xludf.DUMMYFUNCTION("""COMPUTED_VALUE"""),0)</f>
        <v>0</v>
      </c>
      <c r="I38" s="23">
        <f ca="1">IFERROR(__xludf.DUMMYFUNCTION("""COMPUTED_VALUE"""),0)</f>
        <v>0</v>
      </c>
      <c r="J38" s="10">
        <v>0</v>
      </c>
    </row>
    <row r="39" spans="1:10" x14ac:dyDescent="0.3">
      <c r="A39" s="8">
        <v>43866</v>
      </c>
      <c r="B39">
        <v>0</v>
      </c>
      <c r="C39">
        <v>0</v>
      </c>
      <c r="D39">
        <v>0</v>
      </c>
      <c r="E39">
        <v>0</v>
      </c>
      <c r="F39">
        <v>0</v>
      </c>
      <c r="G39" s="9">
        <v>43866</v>
      </c>
      <c r="H39" s="23">
        <f ca="1">IFERROR(__xludf.DUMMYFUNCTION("""COMPUTED_VALUE"""),0)</f>
        <v>0</v>
      </c>
      <c r="I39" s="23">
        <f ca="1">IFERROR(__xludf.DUMMYFUNCTION("""COMPUTED_VALUE"""),0)</f>
        <v>0</v>
      </c>
      <c r="J39" s="10">
        <v>0</v>
      </c>
    </row>
    <row r="40" spans="1:10" x14ac:dyDescent="0.3">
      <c r="A40" s="8">
        <v>43867</v>
      </c>
      <c r="B40">
        <v>0</v>
      </c>
      <c r="C40">
        <v>0</v>
      </c>
      <c r="D40">
        <v>0</v>
      </c>
      <c r="E40">
        <v>0</v>
      </c>
      <c r="F40">
        <v>0</v>
      </c>
      <c r="G40" s="9">
        <v>43867</v>
      </c>
      <c r="H40" s="23">
        <f ca="1">IFERROR(__xludf.DUMMYFUNCTION("""COMPUTED_VALUE"""),0)</f>
        <v>0</v>
      </c>
      <c r="I40" s="23">
        <f ca="1">IFERROR(__xludf.DUMMYFUNCTION("""COMPUTED_VALUE"""),0)</f>
        <v>0</v>
      </c>
      <c r="J40" s="10">
        <v>0</v>
      </c>
    </row>
    <row r="41" spans="1:10" x14ac:dyDescent="0.3">
      <c r="A41" s="8">
        <v>43868</v>
      </c>
      <c r="B41">
        <v>0</v>
      </c>
      <c r="C41">
        <v>0</v>
      </c>
      <c r="D41">
        <v>0</v>
      </c>
      <c r="E41">
        <v>0</v>
      </c>
      <c r="F41">
        <v>0</v>
      </c>
      <c r="G41" s="9">
        <v>43868</v>
      </c>
      <c r="H41" s="23">
        <f ca="1">IFERROR(__xludf.DUMMYFUNCTION("""COMPUTED_VALUE"""),0)</f>
        <v>0</v>
      </c>
      <c r="I41" s="23">
        <f ca="1">IFERROR(__xludf.DUMMYFUNCTION("""COMPUTED_VALUE"""),0)</f>
        <v>0</v>
      </c>
      <c r="J41" s="10">
        <v>0</v>
      </c>
    </row>
    <row r="42" spans="1:10" x14ac:dyDescent="0.3">
      <c r="A42" s="8">
        <v>43869</v>
      </c>
      <c r="B42">
        <v>24</v>
      </c>
      <c r="C42">
        <v>0</v>
      </c>
      <c r="D42">
        <v>0</v>
      </c>
      <c r="E42">
        <v>0</v>
      </c>
      <c r="F42">
        <v>0</v>
      </c>
      <c r="G42" s="9">
        <v>43869</v>
      </c>
      <c r="H42" s="23">
        <f ca="1">IFERROR(__xludf.DUMMYFUNCTION("""COMPUTED_VALUE"""),0)</f>
        <v>0</v>
      </c>
      <c r="I42" s="23">
        <f ca="1">IFERROR(__xludf.DUMMYFUNCTION("""COMPUTED_VALUE"""),0)</f>
        <v>0</v>
      </c>
      <c r="J42" s="10">
        <v>0</v>
      </c>
    </row>
    <row r="43" spans="1:10" x14ac:dyDescent="0.3">
      <c r="A43" s="8">
        <v>43870</v>
      </c>
      <c r="B43">
        <v>26</v>
      </c>
      <c r="C43">
        <v>0</v>
      </c>
      <c r="D43">
        <v>0</v>
      </c>
      <c r="E43">
        <v>0</v>
      </c>
      <c r="F43">
        <v>26</v>
      </c>
      <c r="G43" s="9">
        <v>43870</v>
      </c>
      <c r="H43" s="23">
        <f ca="1">IFERROR(__xludf.DUMMYFUNCTION("""COMPUTED_VALUE"""),0)</f>
        <v>0</v>
      </c>
      <c r="I43" s="23">
        <f ca="1">IFERROR(__xludf.DUMMYFUNCTION("""COMPUTED_VALUE"""),0)</f>
        <v>0</v>
      </c>
      <c r="J43" s="10">
        <v>0</v>
      </c>
    </row>
    <row r="44" spans="1:10" x14ac:dyDescent="0.3">
      <c r="A44" s="8">
        <v>43871</v>
      </c>
      <c r="B44">
        <v>24</v>
      </c>
      <c r="C44">
        <v>0</v>
      </c>
      <c r="D44">
        <v>0</v>
      </c>
      <c r="E44">
        <v>0</v>
      </c>
      <c r="F44">
        <v>0</v>
      </c>
      <c r="G44" s="9">
        <v>43871</v>
      </c>
      <c r="H44" s="23">
        <f ca="1">IFERROR(__xludf.DUMMYFUNCTION("""COMPUTED_VALUE"""),0)</f>
        <v>0</v>
      </c>
      <c r="I44" s="23">
        <f ca="1">IFERROR(__xludf.DUMMYFUNCTION("""COMPUTED_VALUE"""),0)</f>
        <v>0</v>
      </c>
      <c r="J44" s="10">
        <v>0</v>
      </c>
    </row>
    <row r="45" spans="1:10" x14ac:dyDescent="0.3">
      <c r="A45" s="8">
        <v>43872</v>
      </c>
      <c r="B45">
        <v>0</v>
      </c>
      <c r="C45">
        <v>0</v>
      </c>
      <c r="D45">
        <v>0</v>
      </c>
      <c r="E45">
        <v>20</v>
      </c>
      <c r="F45">
        <v>0</v>
      </c>
      <c r="G45" s="9">
        <v>43872</v>
      </c>
      <c r="H45" s="23">
        <f ca="1">IFERROR(__xludf.DUMMYFUNCTION("""COMPUTED_VALUE"""),0)</f>
        <v>0</v>
      </c>
      <c r="I45" s="23">
        <f ca="1">IFERROR(__xludf.DUMMYFUNCTION("""COMPUTED_VALUE"""),0)</f>
        <v>0</v>
      </c>
      <c r="J45" s="10">
        <v>0</v>
      </c>
    </row>
    <row r="46" spans="1:10" x14ac:dyDescent="0.3">
      <c r="A46" s="8">
        <v>43873</v>
      </c>
      <c r="B46">
        <v>0</v>
      </c>
      <c r="C46">
        <v>0</v>
      </c>
      <c r="D46">
        <v>0</v>
      </c>
      <c r="E46">
        <v>0</v>
      </c>
      <c r="F46">
        <v>24</v>
      </c>
      <c r="G46" s="9">
        <v>43873</v>
      </c>
      <c r="H46" s="23">
        <f ca="1">IFERROR(__xludf.DUMMYFUNCTION("""COMPUTED_VALUE"""),0)</f>
        <v>0</v>
      </c>
      <c r="I46" s="23">
        <f ca="1">IFERROR(__xludf.DUMMYFUNCTION("""COMPUTED_VALUE"""),0)</f>
        <v>0</v>
      </c>
      <c r="J46" s="10">
        <v>0</v>
      </c>
    </row>
    <row r="47" spans="1:10" x14ac:dyDescent="0.3">
      <c r="A47" s="8">
        <v>43874</v>
      </c>
      <c r="B47">
        <v>0</v>
      </c>
      <c r="C47">
        <v>0</v>
      </c>
      <c r="D47">
        <v>0</v>
      </c>
      <c r="E47">
        <v>0</v>
      </c>
      <c r="F47">
        <v>0</v>
      </c>
      <c r="G47" s="9">
        <v>43874</v>
      </c>
      <c r="H47" s="23">
        <f ca="1">IFERROR(__xludf.DUMMYFUNCTION("""COMPUTED_VALUE"""),0)</f>
        <v>0</v>
      </c>
      <c r="I47" s="23">
        <f ca="1">IFERROR(__xludf.DUMMYFUNCTION("""COMPUTED_VALUE"""),0)</f>
        <v>0</v>
      </c>
      <c r="J47" s="10">
        <v>0</v>
      </c>
    </row>
    <row r="48" spans="1:10" x14ac:dyDescent="0.3">
      <c r="A48" s="8">
        <v>43875</v>
      </c>
      <c r="B48">
        <v>23</v>
      </c>
      <c r="C48">
        <v>0</v>
      </c>
      <c r="D48">
        <v>0</v>
      </c>
      <c r="E48">
        <v>0</v>
      </c>
      <c r="F48">
        <v>0</v>
      </c>
      <c r="G48" s="9">
        <v>43875</v>
      </c>
      <c r="H48" s="23">
        <f ca="1">IFERROR(__xludf.DUMMYFUNCTION("""COMPUTED_VALUE"""),0)</f>
        <v>0</v>
      </c>
      <c r="I48" s="23">
        <f ca="1">IFERROR(__xludf.DUMMYFUNCTION("""COMPUTED_VALUE"""),0)</f>
        <v>0</v>
      </c>
      <c r="J48" s="10">
        <v>0</v>
      </c>
    </row>
    <row r="49" spans="1:10" x14ac:dyDescent="0.3">
      <c r="A49" s="8">
        <v>43876</v>
      </c>
      <c r="B49">
        <v>0</v>
      </c>
      <c r="C49">
        <v>0</v>
      </c>
      <c r="D49">
        <v>0</v>
      </c>
      <c r="E49">
        <v>0</v>
      </c>
      <c r="F49">
        <v>0</v>
      </c>
      <c r="G49" s="9">
        <v>43876</v>
      </c>
      <c r="H49" s="23">
        <f ca="1">IFERROR(__xludf.DUMMYFUNCTION("""COMPUTED_VALUE"""),0)</f>
        <v>0</v>
      </c>
      <c r="I49" s="23">
        <f ca="1">IFERROR(__xludf.DUMMYFUNCTION("""COMPUTED_VALUE"""),0)</f>
        <v>0</v>
      </c>
      <c r="J49" s="10">
        <v>0</v>
      </c>
    </row>
    <row r="50" spans="1:10" x14ac:dyDescent="0.3">
      <c r="A50" s="8">
        <v>43877</v>
      </c>
      <c r="B50">
        <v>25</v>
      </c>
      <c r="C50">
        <v>0</v>
      </c>
      <c r="D50">
        <v>0</v>
      </c>
      <c r="E50">
        <v>0</v>
      </c>
      <c r="F50">
        <v>0</v>
      </c>
      <c r="G50" s="9">
        <v>43877</v>
      </c>
      <c r="H50" s="23">
        <f ca="1">IFERROR(__xludf.DUMMYFUNCTION("""COMPUTED_VALUE"""),0)</f>
        <v>0</v>
      </c>
      <c r="I50" s="23">
        <f ca="1">IFERROR(__xludf.DUMMYFUNCTION("""COMPUTED_VALUE"""),0)</f>
        <v>0</v>
      </c>
      <c r="J50" s="10">
        <v>0</v>
      </c>
    </row>
    <row r="51" spans="1:10" x14ac:dyDescent="0.3">
      <c r="A51" s="8">
        <v>43878</v>
      </c>
      <c r="B51">
        <v>0</v>
      </c>
      <c r="C51">
        <v>0</v>
      </c>
      <c r="D51">
        <v>0</v>
      </c>
      <c r="E51">
        <v>0</v>
      </c>
      <c r="F51">
        <v>0</v>
      </c>
      <c r="G51" s="9">
        <v>43878</v>
      </c>
      <c r="H51" s="23">
        <f ca="1">IFERROR(__xludf.DUMMYFUNCTION("""COMPUTED_VALUE"""),0)</f>
        <v>0</v>
      </c>
      <c r="I51" s="23">
        <f ca="1">IFERROR(__xludf.DUMMYFUNCTION("""COMPUTED_VALUE"""),0)</f>
        <v>0</v>
      </c>
      <c r="J51" s="10">
        <v>0</v>
      </c>
    </row>
    <row r="52" spans="1:10" x14ac:dyDescent="0.3">
      <c r="A52" s="8">
        <v>43879</v>
      </c>
      <c r="B52">
        <v>0</v>
      </c>
      <c r="C52">
        <v>0</v>
      </c>
      <c r="D52">
        <v>0</v>
      </c>
      <c r="E52">
        <v>0</v>
      </c>
      <c r="F52">
        <v>0</v>
      </c>
      <c r="G52" s="9">
        <v>43879</v>
      </c>
      <c r="H52" s="23">
        <f ca="1">IFERROR(__xludf.DUMMYFUNCTION("""COMPUTED_VALUE"""),0)</f>
        <v>0</v>
      </c>
      <c r="I52" s="23">
        <f ca="1">IFERROR(__xludf.DUMMYFUNCTION("""COMPUTED_VALUE"""),0)</f>
        <v>0</v>
      </c>
      <c r="J52" s="10">
        <v>0</v>
      </c>
    </row>
    <row r="53" spans="1:10" x14ac:dyDescent="0.3">
      <c r="A53" s="8">
        <v>43880</v>
      </c>
      <c r="B53">
        <v>0</v>
      </c>
      <c r="C53">
        <v>0</v>
      </c>
      <c r="D53">
        <v>0</v>
      </c>
      <c r="E53">
        <v>0</v>
      </c>
      <c r="F53">
        <v>0</v>
      </c>
      <c r="G53" s="9">
        <v>43880</v>
      </c>
      <c r="H53" s="23">
        <f ca="1">IFERROR(__xludf.DUMMYFUNCTION("""COMPUTED_VALUE"""),0)</f>
        <v>0</v>
      </c>
      <c r="I53" s="23">
        <f ca="1">IFERROR(__xludf.DUMMYFUNCTION("""COMPUTED_VALUE"""),0)</f>
        <v>0</v>
      </c>
      <c r="J53" s="10">
        <v>0</v>
      </c>
    </row>
    <row r="54" spans="1:10" x14ac:dyDescent="0.3">
      <c r="A54" s="8">
        <v>43881</v>
      </c>
      <c r="B54">
        <v>0</v>
      </c>
      <c r="C54">
        <v>0</v>
      </c>
      <c r="D54">
        <v>0</v>
      </c>
      <c r="E54">
        <v>0</v>
      </c>
      <c r="F54">
        <v>0</v>
      </c>
      <c r="G54" s="9">
        <v>43881</v>
      </c>
      <c r="H54" s="23">
        <f ca="1">IFERROR(__xludf.DUMMYFUNCTION("""COMPUTED_VALUE"""),0)</f>
        <v>0</v>
      </c>
      <c r="I54" s="23">
        <f ca="1">IFERROR(__xludf.DUMMYFUNCTION("""COMPUTED_VALUE"""),0)</f>
        <v>0</v>
      </c>
      <c r="J54" s="10">
        <v>0</v>
      </c>
    </row>
    <row r="55" spans="1:10" x14ac:dyDescent="0.3">
      <c r="A55" s="8">
        <v>43882</v>
      </c>
      <c r="B55">
        <v>0</v>
      </c>
      <c r="C55">
        <v>0</v>
      </c>
      <c r="D55">
        <v>0</v>
      </c>
      <c r="E55">
        <v>0</v>
      </c>
      <c r="F55">
        <v>0</v>
      </c>
      <c r="G55" s="9">
        <v>43882</v>
      </c>
      <c r="H55" s="23">
        <f ca="1">IFERROR(__xludf.DUMMYFUNCTION("""COMPUTED_VALUE"""),0)</f>
        <v>0</v>
      </c>
      <c r="I55" s="23">
        <f ca="1">IFERROR(__xludf.DUMMYFUNCTION("""COMPUTED_VALUE"""),0)</f>
        <v>0</v>
      </c>
      <c r="J55" s="10">
        <v>0</v>
      </c>
    </row>
    <row r="56" spans="1:10" x14ac:dyDescent="0.3">
      <c r="A56" s="8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9">
        <v>43883</v>
      </c>
      <c r="H56" s="23">
        <f ca="1">IFERROR(__xludf.DUMMYFUNCTION("""COMPUTED_VALUE"""),0)</f>
        <v>0</v>
      </c>
      <c r="I56" s="23">
        <f ca="1">IFERROR(__xludf.DUMMYFUNCTION("""COMPUTED_VALUE"""),0)</f>
        <v>0</v>
      </c>
      <c r="J56" s="10">
        <v>0</v>
      </c>
    </row>
    <row r="57" spans="1:10" x14ac:dyDescent="0.3">
      <c r="A57" s="8">
        <v>43884</v>
      </c>
      <c r="B57">
        <v>0</v>
      </c>
      <c r="C57">
        <v>0</v>
      </c>
      <c r="D57">
        <v>0</v>
      </c>
      <c r="E57">
        <v>0</v>
      </c>
      <c r="F57">
        <v>0</v>
      </c>
      <c r="G57" s="9">
        <v>43884</v>
      </c>
      <c r="H57" s="23">
        <f ca="1">IFERROR(__xludf.DUMMYFUNCTION("""COMPUTED_VALUE"""),0)</f>
        <v>0</v>
      </c>
      <c r="I57" s="23">
        <f ca="1">IFERROR(__xludf.DUMMYFUNCTION("""COMPUTED_VALUE"""),0)</f>
        <v>0</v>
      </c>
      <c r="J57" s="10">
        <v>0</v>
      </c>
    </row>
    <row r="58" spans="1:10" x14ac:dyDescent="0.3">
      <c r="A58" s="8">
        <v>43885</v>
      </c>
      <c r="B58">
        <v>0</v>
      </c>
      <c r="C58">
        <v>0</v>
      </c>
      <c r="D58">
        <v>0</v>
      </c>
      <c r="E58">
        <v>0</v>
      </c>
      <c r="F58">
        <v>0</v>
      </c>
      <c r="G58" s="9">
        <v>43885</v>
      </c>
      <c r="H58" s="23">
        <f ca="1">IFERROR(__xludf.DUMMYFUNCTION("""COMPUTED_VALUE"""),0)</f>
        <v>0</v>
      </c>
      <c r="I58" s="23">
        <f ca="1">IFERROR(__xludf.DUMMYFUNCTION("""COMPUTED_VALUE"""),0)</f>
        <v>0</v>
      </c>
      <c r="J58" s="10">
        <v>0</v>
      </c>
    </row>
    <row r="59" spans="1:10" x14ac:dyDescent="0.3">
      <c r="A59" s="8">
        <v>43886</v>
      </c>
      <c r="B59">
        <v>0</v>
      </c>
      <c r="C59">
        <v>0</v>
      </c>
      <c r="D59">
        <v>0</v>
      </c>
      <c r="E59">
        <v>0</v>
      </c>
      <c r="F59">
        <v>0</v>
      </c>
      <c r="G59" s="9">
        <v>43886</v>
      </c>
      <c r="H59" s="23">
        <f ca="1">IFERROR(__xludf.DUMMYFUNCTION("""COMPUTED_VALUE"""),0)</f>
        <v>0</v>
      </c>
      <c r="I59" s="23">
        <f ca="1">IFERROR(__xludf.DUMMYFUNCTION("""COMPUTED_VALUE"""),0)</f>
        <v>0</v>
      </c>
      <c r="J59" s="10">
        <v>0</v>
      </c>
    </row>
    <row r="60" spans="1:10" x14ac:dyDescent="0.3">
      <c r="A60" s="8">
        <v>43887</v>
      </c>
      <c r="B60">
        <v>0</v>
      </c>
      <c r="C60">
        <v>0</v>
      </c>
      <c r="D60">
        <v>0</v>
      </c>
      <c r="E60">
        <v>0</v>
      </c>
      <c r="F60">
        <v>0</v>
      </c>
      <c r="G60" s="9">
        <v>43887</v>
      </c>
      <c r="H60" s="23">
        <f ca="1">IFERROR(__xludf.DUMMYFUNCTION("""COMPUTED_VALUE"""),0)</f>
        <v>0</v>
      </c>
      <c r="I60" s="23">
        <f ca="1">IFERROR(__xludf.DUMMYFUNCTION("""COMPUTED_VALUE"""),0)</f>
        <v>0</v>
      </c>
      <c r="J60" s="10">
        <v>0</v>
      </c>
    </row>
    <row r="61" spans="1:10" x14ac:dyDescent="0.3">
      <c r="A61" s="8">
        <v>43888</v>
      </c>
      <c r="B61">
        <v>0</v>
      </c>
      <c r="C61">
        <v>0</v>
      </c>
      <c r="D61">
        <v>0</v>
      </c>
      <c r="E61">
        <v>0</v>
      </c>
      <c r="F61">
        <v>0</v>
      </c>
      <c r="G61" s="9">
        <v>43888</v>
      </c>
      <c r="H61" s="23">
        <f ca="1">IFERROR(__xludf.DUMMYFUNCTION("""COMPUTED_VALUE"""),0)</f>
        <v>0</v>
      </c>
      <c r="I61" s="23">
        <f ca="1">IFERROR(__xludf.DUMMYFUNCTION("""COMPUTED_VALUE"""),0)</f>
        <v>0</v>
      </c>
      <c r="J61" s="10">
        <v>0</v>
      </c>
    </row>
    <row r="62" spans="1:10" x14ac:dyDescent="0.3">
      <c r="A62" s="8">
        <v>43889</v>
      </c>
      <c r="B62">
        <v>0</v>
      </c>
      <c r="C62">
        <v>0</v>
      </c>
      <c r="D62">
        <v>0</v>
      </c>
      <c r="E62">
        <v>0</v>
      </c>
      <c r="F62">
        <v>0</v>
      </c>
      <c r="G62" s="9">
        <v>43889</v>
      </c>
      <c r="H62" s="23">
        <f ca="1">IFERROR(__xludf.DUMMYFUNCTION("""COMPUTED_VALUE"""),0)</f>
        <v>0</v>
      </c>
      <c r="I62" s="23">
        <f ca="1">IFERROR(__xludf.DUMMYFUNCTION("""COMPUTED_VALUE"""),0)</f>
        <v>0</v>
      </c>
      <c r="J62" s="10">
        <v>0</v>
      </c>
    </row>
    <row r="63" spans="1:10" x14ac:dyDescent="0.3">
      <c r="A63" s="8">
        <v>43890</v>
      </c>
      <c r="B63">
        <v>0</v>
      </c>
      <c r="C63">
        <v>0</v>
      </c>
      <c r="D63">
        <v>0</v>
      </c>
      <c r="E63">
        <v>0</v>
      </c>
      <c r="F63">
        <v>0</v>
      </c>
      <c r="G63" s="9">
        <v>43890</v>
      </c>
      <c r="H63" s="23">
        <f ca="1">IFERROR(__xludf.DUMMYFUNCTION("""COMPUTED_VALUE"""),0)</f>
        <v>0</v>
      </c>
      <c r="I63" s="23">
        <f ca="1">IFERROR(__xludf.DUMMYFUNCTION("""COMPUTED_VALUE"""),0)</f>
        <v>0</v>
      </c>
      <c r="J63" s="10">
        <v>0</v>
      </c>
    </row>
    <row r="64" spans="1:10" x14ac:dyDescent="0.3">
      <c r="A64" s="8">
        <v>43891</v>
      </c>
      <c r="B64">
        <v>0</v>
      </c>
      <c r="C64">
        <v>0</v>
      </c>
      <c r="D64">
        <v>0</v>
      </c>
      <c r="E64">
        <v>0</v>
      </c>
      <c r="F64">
        <v>0</v>
      </c>
      <c r="G64" s="9">
        <v>43891</v>
      </c>
      <c r="H64" s="23">
        <f ca="1">IFERROR(__xludf.DUMMYFUNCTION("""COMPUTED_VALUE"""),0)</f>
        <v>0</v>
      </c>
      <c r="I64" s="23">
        <f ca="1">IFERROR(__xludf.DUMMYFUNCTION("""COMPUTED_VALUE"""),0)</f>
        <v>0</v>
      </c>
      <c r="J64" s="10">
        <v>0</v>
      </c>
    </row>
    <row r="65" spans="1:10" x14ac:dyDescent="0.3">
      <c r="A65" s="8">
        <v>43892</v>
      </c>
      <c r="B65">
        <v>0</v>
      </c>
      <c r="C65">
        <v>0</v>
      </c>
      <c r="D65">
        <v>0</v>
      </c>
      <c r="E65">
        <v>0</v>
      </c>
      <c r="F65">
        <v>0</v>
      </c>
      <c r="G65" s="9">
        <v>43892</v>
      </c>
      <c r="H65" s="23">
        <f ca="1">IFERROR(__xludf.DUMMYFUNCTION("""COMPUTED_VALUE"""),0)</f>
        <v>0</v>
      </c>
      <c r="I65" s="23">
        <f ca="1">IFERROR(__xludf.DUMMYFUNCTION("""COMPUTED_VALUE"""),0)</f>
        <v>0</v>
      </c>
      <c r="J65" s="10">
        <v>0</v>
      </c>
    </row>
    <row r="66" spans="1:10" x14ac:dyDescent="0.3">
      <c r="A66" s="8">
        <v>43893</v>
      </c>
      <c r="B66">
        <v>23</v>
      </c>
      <c r="C66">
        <v>0</v>
      </c>
      <c r="D66">
        <v>0</v>
      </c>
      <c r="E66">
        <v>0</v>
      </c>
      <c r="F66">
        <v>23</v>
      </c>
      <c r="G66" s="9">
        <v>43893</v>
      </c>
      <c r="H66" s="23">
        <f ca="1">IFERROR(__xludf.DUMMYFUNCTION("""COMPUTED_VALUE"""),0)</f>
        <v>0</v>
      </c>
      <c r="I66" s="23">
        <f ca="1">IFERROR(__xludf.DUMMYFUNCTION("""COMPUTED_VALUE"""),0)</f>
        <v>0</v>
      </c>
      <c r="J66" s="10">
        <v>0</v>
      </c>
    </row>
    <row r="67" spans="1:10" x14ac:dyDescent="0.3">
      <c r="A67" s="8">
        <v>43894</v>
      </c>
      <c r="B67">
        <v>23</v>
      </c>
      <c r="C67">
        <v>0</v>
      </c>
      <c r="D67">
        <v>0</v>
      </c>
      <c r="E67">
        <v>0</v>
      </c>
      <c r="F67">
        <v>0</v>
      </c>
      <c r="G67" s="9">
        <v>43894</v>
      </c>
      <c r="H67" s="23">
        <f ca="1">IFERROR(__xludf.DUMMYFUNCTION("""COMPUTED_VALUE"""),0)</f>
        <v>0</v>
      </c>
      <c r="I67" s="23">
        <f ca="1">IFERROR(__xludf.DUMMYFUNCTION("""COMPUTED_VALUE"""),0)</f>
        <v>0</v>
      </c>
      <c r="J67" s="10">
        <v>0</v>
      </c>
    </row>
    <row r="68" spans="1:10" x14ac:dyDescent="0.3">
      <c r="A68" s="8">
        <v>43895</v>
      </c>
      <c r="B68">
        <v>0</v>
      </c>
      <c r="C68">
        <v>21</v>
      </c>
      <c r="D68">
        <v>0</v>
      </c>
      <c r="E68">
        <v>0</v>
      </c>
      <c r="F68">
        <v>0</v>
      </c>
      <c r="G68" s="9">
        <v>43895</v>
      </c>
      <c r="H68" s="23">
        <f ca="1">IFERROR(__xludf.DUMMYFUNCTION("""COMPUTED_VALUE"""),0)</f>
        <v>0</v>
      </c>
      <c r="I68" s="23">
        <f ca="1">IFERROR(__xludf.DUMMYFUNCTION("""COMPUTED_VALUE"""),0)</f>
        <v>0</v>
      </c>
      <c r="J68" s="10">
        <v>0</v>
      </c>
    </row>
    <row r="69" spans="1:10" x14ac:dyDescent="0.3">
      <c r="A69" s="8">
        <v>43896</v>
      </c>
      <c r="B69">
        <v>23</v>
      </c>
      <c r="C69">
        <v>0</v>
      </c>
      <c r="D69">
        <v>0</v>
      </c>
      <c r="E69">
        <v>0</v>
      </c>
      <c r="F69">
        <v>0</v>
      </c>
      <c r="G69" s="9">
        <v>43896</v>
      </c>
      <c r="H69" s="23">
        <f ca="1">IFERROR(__xludf.DUMMYFUNCTION("""COMPUTED_VALUE"""),0)</f>
        <v>0</v>
      </c>
      <c r="I69" s="23">
        <f ca="1">IFERROR(__xludf.DUMMYFUNCTION("""COMPUTED_VALUE"""),0)</f>
        <v>0</v>
      </c>
      <c r="J69" s="10">
        <v>0</v>
      </c>
    </row>
    <row r="70" spans="1:10" x14ac:dyDescent="0.3">
      <c r="A70" s="8">
        <v>43897</v>
      </c>
      <c r="B70">
        <v>23</v>
      </c>
      <c r="C70">
        <v>22</v>
      </c>
      <c r="D70">
        <v>0</v>
      </c>
      <c r="E70">
        <v>0</v>
      </c>
      <c r="F70">
        <v>0</v>
      </c>
      <c r="G70" s="9">
        <v>43897</v>
      </c>
      <c r="H70" s="23">
        <f ca="1">IFERROR(__xludf.DUMMYFUNCTION("""COMPUTED_VALUE"""),0)</f>
        <v>0</v>
      </c>
      <c r="I70" s="23">
        <f ca="1">IFERROR(__xludf.DUMMYFUNCTION("""COMPUTED_VALUE"""),0)</f>
        <v>0</v>
      </c>
      <c r="J70" s="10">
        <v>0</v>
      </c>
    </row>
    <row r="71" spans="1:10" x14ac:dyDescent="0.3">
      <c r="A71" s="8">
        <v>43898</v>
      </c>
      <c r="B71">
        <v>27</v>
      </c>
      <c r="C71">
        <v>27</v>
      </c>
      <c r="D71">
        <v>0</v>
      </c>
      <c r="E71">
        <v>0</v>
      </c>
      <c r="F71">
        <v>0</v>
      </c>
      <c r="G71" s="9">
        <v>43898</v>
      </c>
      <c r="H71" s="23">
        <f ca="1">IFERROR(__xludf.DUMMYFUNCTION("""COMPUTED_VALUE"""),0)</f>
        <v>0</v>
      </c>
      <c r="I71" s="23">
        <f ca="1">IFERROR(__xludf.DUMMYFUNCTION("""COMPUTED_VALUE"""),0)</f>
        <v>0</v>
      </c>
      <c r="J71" s="10">
        <v>0</v>
      </c>
    </row>
    <row r="72" spans="1:10" x14ac:dyDescent="0.3">
      <c r="A72" s="8">
        <v>43899</v>
      </c>
      <c r="B72">
        <v>0</v>
      </c>
      <c r="C72">
        <v>30</v>
      </c>
      <c r="D72">
        <v>0</v>
      </c>
      <c r="E72">
        <v>0</v>
      </c>
      <c r="F72">
        <v>0</v>
      </c>
      <c r="G72" s="9">
        <v>43899</v>
      </c>
      <c r="H72" s="23">
        <f ca="1">IFERROR(__xludf.DUMMYFUNCTION("""COMPUTED_VALUE"""),0)</f>
        <v>0</v>
      </c>
      <c r="I72" s="23">
        <f ca="1">IFERROR(__xludf.DUMMYFUNCTION("""COMPUTED_VALUE"""),0)</f>
        <v>0</v>
      </c>
      <c r="J72" s="10">
        <v>0</v>
      </c>
    </row>
    <row r="73" spans="1:10" x14ac:dyDescent="0.3">
      <c r="A73" s="8">
        <v>43900</v>
      </c>
      <c r="B73">
        <v>0</v>
      </c>
      <c r="C73">
        <v>0</v>
      </c>
      <c r="D73">
        <v>0</v>
      </c>
      <c r="E73">
        <v>0</v>
      </c>
      <c r="F73">
        <v>0</v>
      </c>
      <c r="G73" s="9">
        <v>43900</v>
      </c>
      <c r="H73" s="23">
        <f ca="1">IFERROR(__xludf.DUMMYFUNCTION("""COMPUTED_VALUE"""),0)</f>
        <v>0</v>
      </c>
      <c r="I73" s="23">
        <f ca="1">IFERROR(__xludf.DUMMYFUNCTION("""COMPUTED_VALUE"""),0)</f>
        <v>0</v>
      </c>
      <c r="J73" s="10">
        <v>0</v>
      </c>
    </row>
    <row r="74" spans="1:10" x14ac:dyDescent="0.3">
      <c r="A74" s="8">
        <v>43901</v>
      </c>
      <c r="B74">
        <v>22</v>
      </c>
      <c r="C74">
        <v>0</v>
      </c>
      <c r="D74">
        <v>0</v>
      </c>
      <c r="E74">
        <v>0</v>
      </c>
      <c r="F74">
        <v>0</v>
      </c>
      <c r="G74" s="9">
        <v>43901</v>
      </c>
      <c r="H74" s="23">
        <f ca="1">IFERROR(__xludf.DUMMYFUNCTION("""COMPUTED_VALUE"""),0)</f>
        <v>0</v>
      </c>
      <c r="I74" s="23">
        <f ca="1">IFERROR(__xludf.DUMMYFUNCTION("""COMPUTED_VALUE"""),0)</f>
        <v>0</v>
      </c>
      <c r="J74" s="10">
        <v>0</v>
      </c>
    </row>
    <row r="75" spans="1:10" x14ac:dyDescent="0.3">
      <c r="A75" s="8">
        <v>43902</v>
      </c>
      <c r="B75">
        <v>20</v>
      </c>
      <c r="C75">
        <v>20</v>
      </c>
      <c r="D75">
        <v>0</v>
      </c>
      <c r="E75">
        <v>0</v>
      </c>
      <c r="F75">
        <v>20</v>
      </c>
      <c r="G75" s="9">
        <v>43902</v>
      </c>
      <c r="H75" s="23">
        <f ca="1">IFERROR(__xludf.DUMMYFUNCTION("""COMPUTED_VALUE"""),0)</f>
        <v>0</v>
      </c>
      <c r="I75" s="23">
        <f ca="1">IFERROR(__xludf.DUMMYFUNCTION("""COMPUTED_VALUE"""),0)</f>
        <v>0</v>
      </c>
      <c r="J75" s="10">
        <v>0</v>
      </c>
    </row>
    <row r="76" spans="1:10" x14ac:dyDescent="0.3">
      <c r="A76" s="8">
        <v>43903</v>
      </c>
      <c r="B76">
        <v>0</v>
      </c>
      <c r="C76">
        <v>23</v>
      </c>
      <c r="D76">
        <v>0</v>
      </c>
      <c r="E76">
        <v>0</v>
      </c>
      <c r="F76">
        <v>24</v>
      </c>
      <c r="G76" s="9">
        <v>43903</v>
      </c>
      <c r="H76" s="23">
        <f ca="1">IFERROR(__xludf.DUMMYFUNCTION("""COMPUTED_VALUE"""),0)</f>
        <v>0</v>
      </c>
      <c r="I76" s="23">
        <f ca="1">IFERROR(__xludf.DUMMYFUNCTION("""COMPUTED_VALUE"""),0)</f>
        <v>0</v>
      </c>
      <c r="J76" s="10">
        <v>0</v>
      </c>
    </row>
    <row r="77" spans="1:10" x14ac:dyDescent="0.3">
      <c r="A77" s="8">
        <v>43904</v>
      </c>
      <c r="B77">
        <v>45</v>
      </c>
      <c r="C77">
        <v>23</v>
      </c>
      <c r="D77">
        <v>0</v>
      </c>
      <c r="E77">
        <v>0</v>
      </c>
      <c r="F77">
        <v>0</v>
      </c>
      <c r="G77" s="9">
        <v>43904</v>
      </c>
      <c r="H77" s="23">
        <v>0</v>
      </c>
      <c r="I77" s="23">
        <v>0</v>
      </c>
      <c r="J77" s="10">
        <v>0</v>
      </c>
    </row>
    <row r="78" spans="1:10" x14ac:dyDescent="0.3">
      <c r="A78" s="8">
        <v>43905</v>
      </c>
      <c r="B78">
        <v>25</v>
      </c>
      <c r="C78">
        <v>0</v>
      </c>
      <c r="D78">
        <v>0</v>
      </c>
      <c r="E78">
        <v>0</v>
      </c>
      <c r="F78">
        <v>0</v>
      </c>
      <c r="G78" s="9">
        <v>43905</v>
      </c>
      <c r="H78" s="23">
        <v>0</v>
      </c>
      <c r="I78" s="23">
        <v>0</v>
      </c>
      <c r="J78" s="10">
        <v>0</v>
      </c>
    </row>
    <row r="79" spans="1:10" x14ac:dyDescent="0.3">
      <c r="A79" s="8">
        <v>43906</v>
      </c>
      <c r="B79">
        <v>21</v>
      </c>
      <c r="C79">
        <v>25</v>
      </c>
      <c r="D79">
        <v>0</v>
      </c>
      <c r="E79">
        <v>0</v>
      </c>
      <c r="F79">
        <v>0</v>
      </c>
      <c r="G79" s="9">
        <v>43906</v>
      </c>
      <c r="H79" s="23">
        <v>0</v>
      </c>
      <c r="I79" s="23">
        <v>0</v>
      </c>
      <c r="J79" s="10">
        <v>0</v>
      </c>
    </row>
    <row r="80" spans="1:10" x14ac:dyDescent="0.3">
      <c r="A80" s="8">
        <v>43907</v>
      </c>
      <c r="B80">
        <v>0</v>
      </c>
      <c r="C80">
        <v>45</v>
      </c>
      <c r="D80">
        <v>0</v>
      </c>
      <c r="E80">
        <v>0</v>
      </c>
      <c r="F80">
        <v>0</v>
      </c>
      <c r="G80" s="9">
        <v>43907</v>
      </c>
      <c r="H80" s="23">
        <v>0</v>
      </c>
      <c r="I80" s="23">
        <v>0</v>
      </c>
      <c r="J80" s="10">
        <v>0</v>
      </c>
    </row>
    <row r="81" spans="1:10" x14ac:dyDescent="0.3">
      <c r="A81" s="8">
        <v>43908</v>
      </c>
      <c r="B81">
        <v>0</v>
      </c>
      <c r="C81">
        <v>36</v>
      </c>
      <c r="D81">
        <v>0</v>
      </c>
      <c r="E81">
        <v>24</v>
      </c>
      <c r="F81">
        <v>24</v>
      </c>
      <c r="G81" s="9">
        <v>43908</v>
      </c>
      <c r="H81" s="23">
        <v>0</v>
      </c>
      <c r="I81" s="23">
        <v>0</v>
      </c>
      <c r="J81" s="10">
        <v>0</v>
      </c>
    </row>
    <row r="82" spans="1:10" x14ac:dyDescent="0.3">
      <c r="A82" s="8">
        <v>43909</v>
      </c>
      <c r="B82">
        <v>46</v>
      </c>
      <c r="C82">
        <v>100</v>
      </c>
      <c r="D82">
        <v>0</v>
      </c>
      <c r="E82">
        <v>0</v>
      </c>
      <c r="F82">
        <v>0</v>
      </c>
      <c r="G82" s="9">
        <v>43909</v>
      </c>
      <c r="H82" s="23">
        <v>0</v>
      </c>
      <c r="I82" s="23">
        <v>0</v>
      </c>
      <c r="J82" s="10">
        <v>0</v>
      </c>
    </row>
    <row r="83" spans="1:10" x14ac:dyDescent="0.3">
      <c r="A83" s="8">
        <v>43910</v>
      </c>
      <c r="B83">
        <v>22</v>
      </c>
      <c r="C83">
        <v>0</v>
      </c>
      <c r="D83">
        <v>0</v>
      </c>
      <c r="E83">
        <v>0</v>
      </c>
      <c r="F83">
        <v>0</v>
      </c>
      <c r="G83" s="9">
        <v>43910</v>
      </c>
      <c r="H83" s="23">
        <v>0</v>
      </c>
      <c r="I83" s="23">
        <v>0</v>
      </c>
      <c r="J83" s="10">
        <v>0</v>
      </c>
    </row>
    <row r="84" spans="1:10" x14ac:dyDescent="0.3">
      <c r="A84" s="8">
        <v>43911</v>
      </c>
      <c r="B84">
        <v>0</v>
      </c>
      <c r="C84">
        <v>39</v>
      </c>
      <c r="D84">
        <v>0</v>
      </c>
      <c r="E84">
        <v>0</v>
      </c>
      <c r="F84">
        <v>0</v>
      </c>
      <c r="G84" s="9">
        <v>43911</v>
      </c>
      <c r="H84" s="23">
        <v>0</v>
      </c>
      <c r="I84" s="23">
        <v>0</v>
      </c>
      <c r="J84" s="10">
        <v>0</v>
      </c>
    </row>
    <row r="85" spans="1:10" x14ac:dyDescent="0.3">
      <c r="A85" s="8">
        <v>43912</v>
      </c>
      <c r="B85">
        <v>25</v>
      </c>
      <c r="C85">
        <v>25</v>
      </c>
      <c r="D85">
        <v>0</v>
      </c>
      <c r="E85">
        <v>0</v>
      </c>
      <c r="F85">
        <v>0</v>
      </c>
      <c r="G85" s="9">
        <v>43912</v>
      </c>
      <c r="H85" s="23">
        <v>0</v>
      </c>
      <c r="I85" s="23">
        <v>0</v>
      </c>
      <c r="J85" s="10">
        <v>0</v>
      </c>
    </row>
    <row r="86" spans="1:10" x14ac:dyDescent="0.3">
      <c r="A86" s="8">
        <v>43913</v>
      </c>
      <c r="B86">
        <v>21</v>
      </c>
      <c r="C86">
        <v>20</v>
      </c>
      <c r="D86">
        <v>0</v>
      </c>
      <c r="E86">
        <v>0</v>
      </c>
      <c r="F86">
        <v>0</v>
      </c>
      <c r="G86" s="9">
        <v>43913</v>
      </c>
      <c r="H86" s="23">
        <v>0</v>
      </c>
      <c r="I86" s="23">
        <v>0</v>
      </c>
      <c r="J86" s="10">
        <v>0</v>
      </c>
    </row>
    <row r="87" spans="1:10" x14ac:dyDescent="0.3">
      <c r="A87" s="8">
        <v>43914</v>
      </c>
      <c r="B87">
        <v>0</v>
      </c>
      <c r="C87">
        <v>73</v>
      </c>
      <c r="D87">
        <v>0</v>
      </c>
      <c r="E87">
        <v>0</v>
      </c>
      <c r="F87">
        <v>0</v>
      </c>
      <c r="G87" s="9">
        <v>43914</v>
      </c>
      <c r="H87" s="23">
        <v>0</v>
      </c>
      <c r="I87" s="23">
        <v>0</v>
      </c>
      <c r="J87" s="10">
        <v>0</v>
      </c>
    </row>
    <row r="88" spans="1:10" x14ac:dyDescent="0.3">
      <c r="A88" s="8">
        <v>43915</v>
      </c>
      <c r="B88">
        <v>0</v>
      </c>
      <c r="C88">
        <v>0</v>
      </c>
      <c r="D88">
        <v>0</v>
      </c>
      <c r="E88">
        <v>0</v>
      </c>
      <c r="F88">
        <v>0</v>
      </c>
      <c r="G88" s="9">
        <v>43915</v>
      </c>
      <c r="H88" s="23">
        <v>0</v>
      </c>
      <c r="I88" s="23">
        <v>0</v>
      </c>
      <c r="J88" s="10">
        <v>0</v>
      </c>
    </row>
    <row r="89" spans="1:10" x14ac:dyDescent="0.3">
      <c r="A89" s="8">
        <v>43916</v>
      </c>
      <c r="B89">
        <v>26</v>
      </c>
      <c r="C89">
        <v>24</v>
      </c>
      <c r="D89">
        <v>0</v>
      </c>
      <c r="E89">
        <v>0</v>
      </c>
      <c r="F89">
        <v>24</v>
      </c>
      <c r="G89" s="9">
        <v>43916</v>
      </c>
      <c r="H89" s="23">
        <v>0</v>
      </c>
      <c r="I89" s="23">
        <v>0</v>
      </c>
      <c r="J89" s="10">
        <v>0</v>
      </c>
    </row>
    <row r="90" spans="1:10" x14ac:dyDescent="0.3">
      <c r="A90" s="8">
        <v>43917</v>
      </c>
      <c r="B90">
        <v>0</v>
      </c>
      <c r="C90">
        <v>22</v>
      </c>
      <c r="D90">
        <v>0</v>
      </c>
      <c r="E90">
        <v>0</v>
      </c>
      <c r="F90">
        <v>22</v>
      </c>
      <c r="G90" s="9">
        <v>43917</v>
      </c>
      <c r="H90" s="23">
        <v>0</v>
      </c>
      <c r="I90" s="23">
        <v>0</v>
      </c>
      <c r="J90" s="10">
        <v>0</v>
      </c>
    </row>
    <row r="91" spans="1:10" x14ac:dyDescent="0.3">
      <c r="A91" s="8">
        <v>43918</v>
      </c>
      <c r="B91">
        <v>0</v>
      </c>
      <c r="C91">
        <v>0</v>
      </c>
      <c r="D91">
        <v>0</v>
      </c>
      <c r="E91">
        <v>0</v>
      </c>
      <c r="F91">
        <v>0</v>
      </c>
      <c r="G91" s="9">
        <v>43918</v>
      </c>
      <c r="H91" s="23">
        <v>0</v>
      </c>
      <c r="I91" s="23">
        <v>0</v>
      </c>
      <c r="J91" s="10">
        <v>0</v>
      </c>
    </row>
    <row r="92" spans="1:10" x14ac:dyDescent="0.3">
      <c r="A92" s="8">
        <v>43919</v>
      </c>
      <c r="B92">
        <v>0</v>
      </c>
      <c r="C92">
        <v>0</v>
      </c>
      <c r="D92">
        <v>0</v>
      </c>
      <c r="E92">
        <v>0</v>
      </c>
      <c r="F92">
        <v>24</v>
      </c>
      <c r="G92" s="9">
        <v>43919</v>
      </c>
      <c r="H92" s="23">
        <v>0</v>
      </c>
      <c r="I92" s="23">
        <v>0</v>
      </c>
      <c r="J92" s="10">
        <v>0</v>
      </c>
    </row>
    <row r="93" spans="1:10" x14ac:dyDescent="0.3">
      <c r="A93" s="8">
        <v>43920</v>
      </c>
      <c r="B93">
        <v>0</v>
      </c>
      <c r="C93">
        <v>0</v>
      </c>
      <c r="D93">
        <v>0</v>
      </c>
      <c r="E93">
        <v>0</v>
      </c>
      <c r="F93">
        <v>0</v>
      </c>
      <c r="G93" s="9">
        <v>43920</v>
      </c>
      <c r="H93" s="23">
        <v>0</v>
      </c>
      <c r="I93" s="23">
        <v>0</v>
      </c>
      <c r="J93" s="10">
        <v>0</v>
      </c>
    </row>
    <row r="94" spans="1:10" x14ac:dyDescent="0.3">
      <c r="A94" s="8">
        <v>43921</v>
      </c>
      <c r="B94">
        <v>45</v>
      </c>
      <c r="C94">
        <v>0</v>
      </c>
      <c r="D94">
        <v>0</v>
      </c>
      <c r="E94">
        <v>0</v>
      </c>
      <c r="F94">
        <v>0</v>
      </c>
      <c r="G94" s="9">
        <v>43921</v>
      </c>
      <c r="H94" s="23">
        <v>0</v>
      </c>
      <c r="I94" s="23">
        <v>0</v>
      </c>
      <c r="J94" s="10">
        <v>0</v>
      </c>
    </row>
    <row r="95" spans="1:10" x14ac:dyDescent="0.3">
      <c r="A95" s="8">
        <v>43922</v>
      </c>
      <c r="B95">
        <v>0</v>
      </c>
      <c r="C95">
        <v>0</v>
      </c>
      <c r="D95">
        <v>0</v>
      </c>
      <c r="E95">
        <v>0</v>
      </c>
      <c r="F95">
        <v>0</v>
      </c>
      <c r="G95" s="9">
        <v>43922</v>
      </c>
      <c r="H95" s="23">
        <v>0</v>
      </c>
      <c r="I95" s="23">
        <v>0</v>
      </c>
      <c r="J95" s="10">
        <v>0</v>
      </c>
    </row>
    <row r="96" spans="1:10" x14ac:dyDescent="0.3">
      <c r="A96" s="8">
        <v>43923</v>
      </c>
      <c r="B96">
        <v>25</v>
      </c>
      <c r="C96">
        <v>0</v>
      </c>
      <c r="D96">
        <v>0</v>
      </c>
      <c r="E96">
        <v>0</v>
      </c>
      <c r="F96">
        <v>0</v>
      </c>
      <c r="G96" s="9">
        <v>43923</v>
      </c>
      <c r="H96" s="23">
        <v>0</v>
      </c>
      <c r="I96" s="23">
        <v>0</v>
      </c>
      <c r="J96" s="10">
        <v>0</v>
      </c>
    </row>
    <row r="97" spans="1:10" x14ac:dyDescent="0.3">
      <c r="A97" s="8">
        <v>43924</v>
      </c>
      <c r="B97">
        <v>0</v>
      </c>
      <c r="C97">
        <v>0</v>
      </c>
      <c r="D97">
        <v>0</v>
      </c>
      <c r="E97">
        <v>0</v>
      </c>
      <c r="F97">
        <v>0</v>
      </c>
      <c r="G97" s="9">
        <v>43924</v>
      </c>
      <c r="H97" s="23">
        <v>0</v>
      </c>
      <c r="I97" s="23">
        <v>0</v>
      </c>
      <c r="J97" s="10">
        <v>0</v>
      </c>
    </row>
    <row r="98" spans="1:10" x14ac:dyDescent="0.3">
      <c r="A98" s="8">
        <v>43925</v>
      </c>
      <c r="B98">
        <v>23</v>
      </c>
      <c r="C98">
        <v>0</v>
      </c>
      <c r="D98">
        <v>0</v>
      </c>
      <c r="E98">
        <v>0</v>
      </c>
      <c r="F98">
        <v>0</v>
      </c>
      <c r="G98" s="9">
        <v>43925</v>
      </c>
      <c r="H98" s="23">
        <v>0</v>
      </c>
      <c r="I98" s="23">
        <v>0</v>
      </c>
      <c r="J98" s="10">
        <v>0</v>
      </c>
    </row>
    <row r="99" spans="1:10" x14ac:dyDescent="0.3">
      <c r="A99" s="8">
        <v>43926</v>
      </c>
      <c r="B99">
        <v>23</v>
      </c>
      <c r="C99">
        <v>0</v>
      </c>
      <c r="D99">
        <v>0</v>
      </c>
      <c r="E99">
        <v>0</v>
      </c>
      <c r="F99">
        <v>0</v>
      </c>
      <c r="G99" s="9">
        <v>43926</v>
      </c>
      <c r="H99" s="23">
        <v>0</v>
      </c>
      <c r="I99" s="23">
        <v>0</v>
      </c>
      <c r="J99" s="10">
        <v>0</v>
      </c>
    </row>
    <row r="100" spans="1:10" x14ac:dyDescent="0.3">
      <c r="A100" s="8">
        <v>43927</v>
      </c>
      <c r="B100">
        <v>23</v>
      </c>
      <c r="C100">
        <v>0</v>
      </c>
      <c r="D100">
        <v>0</v>
      </c>
      <c r="E100">
        <v>0</v>
      </c>
      <c r="F100">
        <v>0</v>
      </c>
      <c r="G100" s="9">
        <v>43927</v>
      </c>
      <c r="H100" s="23">
        <v>0</v>
      </c>
      <c r="I100" s="23">
        <v>0</v>
      </c>
      <c r="J100" s="10">
        <v>0</v>
      </c>
    </row>
    <row r="101" spans="1:10" x14ac:dyDescent="0.3">
      <c r="A101" s="8">
        <v>43928</v>
      </c>
      <c r="B101">
        <v>25</v>
      </c>
      <c r="C101">
        <v>25</v>
      </c>
      <c r="D101">
        <v>0</v>
      </c>
      <c r="E101">
        <v>0</v>
      </c>
      <c r="F101">
        <v>0</v>
      </c>
      <c r="G101" s="9">
        <v>43928</v>
      </c>
      <c r="H101" s="23">
        <v>0</v>
      </c>
      <c r="I101" s="23">
        <v>0</v>
      </c>
      <c r="J101" s="10">
        <v>0</v>
      </c>
    </row>
    <row r="102" spans="1:10" x14ac:dyDescent="0.3">
      <c r="A102" s="8">
        <v>43929</v>
      </c>
      <c r="B102">
        <v>0</v>
      </c>
      <c r="C102">
        <v>0</v>
      </c>
      <c r="D102">
        <v>0</v>
      </c>
      <c r="E102">
        <v>0</v>
      </c>
      <c r="F102">
        <v>0</v>
      </c>
      <c r="G102" s="9">
        <v>43929</v>
      </c>
      <c r="H102" s="23">
        <v>0</v>
      </c>
      <c r="I102" s="23">
        <v>0</v>
      </c>
      <c r="J102" s="10">
        <v>0</v>
      </c>
    </row>
    <row r="103" spans="1:10" x14ac:dyDescent="0.3">
      <c r="A103" s="8">
        <v>43930</v>
      </c>
      <c r="B103">
        <v>23</v>
      </c>
      <c r="C103">
        <v>0</v>
      </c>
      <c r="D103">
        <v>0</v>
      </c>
      <c r="E103">
        <v>0</v>
      </c>
      <c r="F103">
        <v>0</v>
      </c>
      <c r="G103" s="9">
        <v>43930</v>
      </c>
      <c r="H103" s="23">
        <v>0</v>
      </c>
      <c r="I103" s="23">
        <v>0</v>
      </c>
      <c r="J103" s="10">
        <v>0</v>
      </c>
    </row>
    <row r="104" spans="1:10" x14ac:dyDescent="0.3">
      <c r="A104" s="8">
        <v>43931</v>
      </c>
      <c r="B104">
        <v>29</v>
      </c>
      <c r="C104">
        <v>0</v>
      </c>
      <c r="D104">
        <v>0</v>
      </c>
      <c r="E104">
        <v>0</v>
      </c>
      <c r="F104">
        <v>0</v>
      </c>
      <c r="G104" s="9">
        <v>43931</v>
      </c>
      <c r="H104" s="23">
        <v>0</v>
      </c>
      <c r="I104" s="23">
        <v>0</v>
      </c>
      <c r="J104" s="10">
        <v>0</v>
      </c>
    </row>
    <row r="105" spans="1:10" x14ac:dyDescent="0.3">
      <c r="A105" s="8">
        <v>43932</v>
      </c>
      <c r="B105">
        <v>24</v>
      </c>
      <c r="C105">
        <v>0</v>
      </c>
      <c r="D105">
        <v>0</v>
      </c>
      <c r="E105">
        <v>0</v>
      </c>
      <c r="F105">
        <v>0</v>
      </c>
      <c r="G105" s="9">
        <v>43932</v>
      </c>
      <c r="H105" s="23">
        <v>0</v>
      </c>
      <c r="I105" s="23">
        <v>0</v>
      </c>
      <c r="J105" s="10">
        <v>0</v>
      </c>
    </row>
    <row r="106" spans="1:10" x14ac:dyDescent="0.3">
      <c r="A106" s="8">
        <v>43933</v>
      </c>
      <c r="B106">
        <v>22</v>
      </c>
      <c r="C106">
        <v>22</v>
      </c>
      <c r="D106">
        <v>0</v>
      </c>
      <c r="E106">
        <v>0</v>
      </c>
      <c r="F106">
        <v>0</v>
      </c>
      <c r="G106" s="9">
        <v>43933</v>
      </c>
      <c r="H106" s="23">
        <v>0</v>
      </c>
      <c r="I106" s="23">
        <v>0</v>
      </c>
      <c r="J106" s="10">
        <v>0</v>
      </c>
    </row>
    <row r="107" spans="1:10" x14ac:dyDescent="0.3">
      <c r="A107" s="8">
        <v>43934</v>
      </c>
      <c r="B107">
        <v>0</v>
      </c>
      <c r="C107">
        <v>0</v>
      </c>
      <c r="D107">
        <v>0</v>
      </c>
      <c r="E107">
        <v>0</v>
      </c>
      <c r="F107">
        <v>26</v>
      </c>
      <c r="G107" s="9">
        <v>43934</v>
      </c>
      <c r="H107" s="23">
        <v>0</v>
      </c>
      <c r="I107" s="23">
        <v>0</v>
      </c>
      <c r="J107" s="10">
        <v>0</v>
      </c>
    </row>
    <row r="108" spans="1:10" x14ac:dyDescent="0.3">
      <c r="A108" s="8">
        <v>43935</v>
      </c>
      <c r="B108">
        <v>21</v>
      </c>
      <c r="C108">
        <v>0</v>
      </c>
      <c r="D108">
        <v>0</v>
      </c>
      <c r="E108">
        <v>0</v>
      </c>
      <c r="F108">
        <v>0</v>
      </c>
      <c r="G108" s="9">
        <v>43935</v>
      </c>
      <c r="H108" s="23">
        <v>0</v>
      </c>
      <c r="I108" s="23">
        <v>0</v>
      </c>
      <c r="J108" s="10">
        <v>0</v>
      </c>
    </row>
    <row r="109" spans="1:10" x14ac:dyDescent="0.3">
      <c r="A109" s="8">
        <v>43936</v>
      </c>
      <c r="B109">
        <v>0</v>
      </c>
      <c r="C109">
        <v>0</v>
      </c>
      <c r="D109">
        <v>0</v>
      </c>
      <c r="E109">
        <v>0</v>
      </c>
      <c r="F109">
        <v>0</v>
      </c>
      <c r="G109" s="9">
        <v>43936</v>
      </c>
      <c r="H109" s="23">
        <v>0</v>
      </c>
      <c r="I109" s="23">
        <v>0</v>
      </c>
      <c r="J109" s="10">
        <v>0</v>
      </c>
    </row>
    <row r="110" spans="1:10" x14ac:dyDescent="0.3">
      <c r="A110" s="8">
        <v>43937</v>
      </c>
      <c r="B110">
        <v>0</v>
      </c>
      <c r="C110">
        <v>0</v>
      </c>
      <c r="D110">
        <v>0</v>
      </c>
      <c r="E110">
        <v>0</v>
      </c>
      <c r="F110">
        <v>0</v>
      </c>
      <c r="G110" s="9">
        <v>43937</v>
      </c>
      <c r="H110" s="23">
        <v>0</v>
      </c>
      <c r="I110" s="23">
        <v>0</v>
      </c>
      <c r="J110" s="10">
        <v>0</v>
      </c>
    </row>
    <row r="111" spans="1:10" x14ac:dyDescent="0.3">
      <c r="A111" s="8">
        <v>43938</v>
      </c>
      <c r="B111">
        <v>0</v>
      </c>
      <c r="C111">
        <v>0</v>
      </c>
      <c r="D111">
        <v>0</v>
      </c>
      <c r="E111">
        <v>0</v>
      </c>
      <c r="F111">
        <v>21</v>
      </c>
      <c r="G111" s="9">
        <v>43938</v>
      </c>
      <c r="H111" s="23">
        <v>0</v>
      </c>
      <c r="I111" s="23">
        <v>0</v>
      </c>
      <c r="J111" s="10">
        <v>0</v>
      </c>
    </row>
    <row r="112" spans="1:10" x14ac:dyDescent="0.3">
      <c r="A112" s="8">
        <v>43939</v>
      </c>
      <c r="B112">
        <v>0</v>
      </c>
      <c r="C112">
        <v>0</v>
      </c>
      <c r="D112">
        <v>0</v>
      </c>
      <c r="E112">
        <v>0</v>
      </c>
      <c r="F112">
        <v>0</v>
      </c>
      <c r="G112" s="9">
        <v>43939</v>
      </c>
      <c r="H112" s="23">
        <v>0</v>
      </c>
      <c r="I112" s="23">
        <v>0</v>
      </c>
      <c r="J112" s="10">
        <v>0</v>
      </c>
    </row>
    <row r="113" spans="1:10" x14ac:dyDescent="0.3">
      <c r="A113" s="8">
        <v>43940</v>
      </c>
      <c r="B113">
        <v>0</v>
      </c>
      <c r="C113">
        <v>0</v>
      </c>
      <c r="D113">
        <v>0</v>
      </c>
      <c r="E113">
        <v>0</v>
      </c>
      <c r="F113">
        <v>0</v>
      </c>
      <c r="G113" s="9">
        <v>43940</v>
      </c>
      <c r="H113" s="23">
        <v>0</v>
      </c>
      <c r="I113" s="23">
        <v>0</v>
      </c>
      <c r="J113" s="10">
        <v>14962</v>
      </c>
    </row>
    <row r="114" spans="1:10" x14ac:dyDescent="0.3">
      <c r="A114" s="8">
        <v>43941</v>
      </c>
      <c r="B114">
        <v>20</v>
      </c>
      <c r="C114">
        <v>0</v>
      </c>
      <c r="D114">
        <v>0</v>
      </c>
      <c r="E114">
        <v>0</v>
      </c>
      <c r="F114">
        <v>0</v>
      </c>
      <c r="G114" s="9">
        <v>43941</v>
      </c>
      <c r="H114" s="23">
        <v>0</v>
      </c>
      <c r="I114" s="23">
        <v>0</v>
      </c>
      <c r="J114" s="10">
        <v>0</v>
      </c>
    </row>
    <row r="115" spans="1:10" x14ac:dyDescent="0.3">
      <c r="A115" s="8">
        <v>43942</v>
      </c>
      <c r="B115">
        <v>19</v>
      </c>
      <c r="C115">
        <v>0</v>
      </c>
      <c r="D115">
        <v>0</v>
      </c>
      <c r="E115">
        <v>0</v>
      </c>
      <c r="F115">
        <v>19</v>
      </c>
      <c r="G115" s="9">
        <v>43942</v>
      </c>
      <c r="H115" s="23">
        <v>0</v>
      </c>
      <c r="I115" s="23">
        <v>0</v>
      </c>
      <c r="J115" s="10">
        <v>0</v>
      </c>
    </row>
    <row r="116" spans="1:10" x14ac:dyDescent="0.3">
      <c r="A116" s="8">
        <v>43943</v>
      </c>
      <c r="B116">
        <v>0</v>
      </c>
      <c r="C116">
        <v>0</v>
      </c>
      <c r="D116">
        <v>20</v>
      </c>
      <c r="E116">
        <v>0</v>
      </c>
      <c r="F116">
        <v>0</v>
      </c>
      <c r="G116" s="9">
        <v>43943</v>
      </c>
      <c r="H116" s="23">
        <v>0</v>
      </c>
      <c r="I116" s="23">
        <v>0</v>
      </c>
      <c r="J116" s="10">
        <v>0</v>
      </c>
    </row>
    <row r="117" spans="1:10" x14ac:dyDescent="0.3">
      <c r="A117" s="8">
        <v>43944</v>
      </c>
      <c r="B117">
        <v>21</v>
      </c>
      <c r="C117">
        <v>0</v>
      </c>
      <c r="D117">
        <v>0</v>
      </c>
      <c r="E117">
        <v>0</v>
      </c>
      <c r="F117">
        <v>0</v>
      </c>
      <c r="G117" s="9">
        <v>43944</v>
      </c>
      <c r="H117" s="23">
        <v>0</v>
      </c>
      <c r="I117" s="23">
        <v>0</v>
      </c>
      <c r="J117" s="10">
        <v>0</v>
      </c>
    </row>
    <row r="118" spans="1:10" x14ac:dyDescent="0.3">
      <c r="A118" s="8">
        <v>43945</v>
      </c>
      <c r="B118">
        <v>21</v>
      </c>
      <c r="C118">
        <v>0</v>
      </c>
      <c r="D118">
        <v>0</v>
      </c>
      <c r="E118">
        <v>21</v>
      </c>
      <c r="F118">
        <v>0</v>
      </c>
      <c r="G118" s="9">
        <v>43945</v>
      </c>
      <c r="H118" s="23">
        <v>0</v>
      </c>
      <c r="I118" s="23">
        <v>0</v>
      </c>
      <c r="J118" s="10">
        <v>0</v>
      </c>
    </row>
    <row r="119" spans="1:10" x14ac:dyDescent="0.3">
      <c r="A119" s="8">
        <v>43946</v>
      </c>
      <c r="B119">
        <v>24</v>
      </c>
      <c r="C119">
        <v>0</v>
      </c>
      <c r="D119">
        <v>0</v>
      </c>
      <c r="E119">
        <v>0</v>
      </c>
      <c r="F119">
        <v>0</v>
      </c>
      <c r="G119" s="9">
        <v>43946</v>
      </c>
      <c r="H119" s="23">
        <v>0</v>
      </c>
      <c r="I119" s="23">
        <v>0</v>
      </c>
      <c r="J119" s="10">
        <v>0</v>
      </c>
    </row>
    <row r="120" spans="1:10" x14ac:dyDescent="0.3">
      <c r="A120" s="8">
        <v>43947</v>
      </c>
      <c r="B120">
        <v>21</v>
      </c>
      <c r="C120">
        <v>0</v>
      </c>
      <c r="D120">
        <v>0</v>
      </c>
      <c r="E120">
        <v>0</v>
      </c>
      <c r="F120">
        <v>0</v>
      </c>
      <c r="G120" s="9">
        <v>43947</v>
      </c>
      <c r="H120" s="23">
        <v>0</v>
      </c>
      <c r="I120" s="23">
        <v>0</v>
      </c>
      <c r="J120" s="10">
        <v>0</v>
      </c>
    </row>
    <row r="121" spans="1:10" x14ac:dyDescent="0.3">
      <c r="A121" s="8">
        <v>43948</v>
      </c>
      <c r="B121">
        <v>24</v>
      </c>
      <c r="C121">
        <v>24</v>
      </c>
      <c r="D121">
        <v>0</v>
      </c>
      <c r="E121">
        <v>0</v>
      </c>
      <c r="F121">
        <v>0</v>
      </c>
      <c r="G121" s="9">
        <v>43948</v>
      </c>
      <c r="H121" s="23">
        <v>0</v>
      </c>
      <c r="I121" s="23">
        <v>0</v>
      </c>
      <c r="J121" s="10">
        <v>0</v>
      </c>
    </row>
    <row r="122" spans="1:10" x14ac:dyDescent="0.3">
      <c r="A122" s="8">
        <v>43949</v>
      </c>
      <c r="B122">
        <v>0</v>
      </c>
      <c r="C122">
        <v>0</v>
      </c>
      <c r="D122">
        <v>0</v>
      </c>
      <c r="E122">
        <v>0</v>
      </c>
      <c r="F122">
        <v>0</v>
      </c>
      <c r="G122" s="9">
        <v>43949</v>
      </c>
      <c r="H122" s="23">
        <v>0</v>
      </c>
      <c r="I122" s="23">
        <v>0</v>
      </c>
      <c r="J122" s="10">
        <v>4101</v>
      </c>
    </row>
    <row r="123" spans="1:10" x14ac:dyDescent="0.3">
      <c r="A123" s="8">
        <v>43950</v>
      </c>
      <c r="B123">
        <v>20</v>
      </c>
      <c r="C123">
        <v>0</v>
      </c>
      <c r="D123">
        <v>0</v>
      </c>
      <c r="E123">
        <v>0</v>
      </c>
      <c r="F123">
        <v>0</v>
      </c>
      <c r="G123" s="9">
        <v>43950</v>
      </c>
      <c r="H123" s="23">
        <v>0</v>
      </c>
      <c r="I123" s="23">
        <v>0</v>
      </c>
      <c r="J123" s="10">
        <v>0</v>
      </c>
    </row>
    <row r="124" spans="1:10" x14ac:dyDescent="0.3">
      <c r="A124" s="8">
        <v>43951</v>
      </c>
      <c r="B124">
        <v>17</v>
      </c>
      <c r="C124">
        <v>0</v>
      </c>
      <c r="D124">
        <v>17</v>
      </c>
      <c r="E124">
        <v>0</v>
      </c>
      <c r="F124">
        <v>0</v>
      </c>
      <c r="G124" s="9">
        <v>43951</v>
      </c>
      <c r="H124" s="23">
        <v>0</v>
      </c>
      <c r="I124" s="23">
        <v>0</v>
      </c>
      <c r="J124" s="10">
        <v>0</v>
      </c>
    </row>
    <row r="125" spans="1:10" x14ac:dyDescent="0.3">
      <c r="A125" s="8">
        <v>43952</v>
      </c>
      <c r="B125">
        <v>0</v>
      </c>
      <c r="C125">
        <v>0</v>
      </c>
      <c r="D125">
        <v>0</v>
      </c>
      <c r="E125">
        <v>0</v>
      </c>
      <c r="F125">
        <v>0</v>
      </c>
      <c r="G125" s="9">
        <v>43952</v>
      </c>
      <c r="H125" s="23">
        <v>0</v>
      </c>
      <c r="I125" s="23">
        <v>0</v>
      </c>
      <c r="J125" s="10">
        <v>0</v>
      </c>
    </row>
    <row r="126" spans="1:10" x14ac:dyDescent="0.3">
      <c r="A126" s="8">
        <v>43953</v>
      </c>
      <c r="B126">
        <v>0</v>
      </c>
      <c r="C126">
        <v>0</v>
      </c>
      <c r="D126">
        <v>0</v>
      </c>
      <c r="E126">
        <v>0</v>
      </c>
      <c r="F126">
        <v>0</v>
      </c>
      <c r="G126" s="9">
        <v>43953</v>
      </c>
      <c r="H126" s="23">
        <v>0</v>
      </c>
      <c r="I126" s="23">
        <v>0</v>
      </c>
      <c r="J126" s="10">
        <v>0</v>
      </c>
    </row>
    <row r="127" spans="1:10" x14ac:dyDescent="0.3">
      <c r="A127" s="8">
        <v>43954</v>
      </c>
      <c r="B127">
        <v>24</v>
      </c>
      <c r="C127">
        <v>0</v>
      </c>
      <c r="D127">
        <v>0</v>
      </c>
      <c r="E127">
        <v>0</v>
      </c>
      <c r="F127">
        <v>0</v>
      </c>
      <c r="G127" s="9">
        <v>43954</v>
      </c>
      <c r="H127" s="23">
        <v>0</v>
      </c>
      <c r="I127" s="23">
        <v>0</v>
      </c>
      <c r="J127" s="10">
        <v>0</v>
      </c>
    </row>
    <row r="128" spans="1:10" x14ac:dyDescent="0.3">
      <c r="A128" s="8">
        <v>43955</v>
      </c>
      <c r="B128">
        <v>21</v>
      </c>
      <c r="C128">
        <v>0</v>
      </c>
      <c r="D128">
        <v>0</v>
      </c>
      <c r="E128">
        <v>0</v>
      </c>
      <c r="F128">
        <v>0</v>
      </c>
      <c r="G128" s="9">
        <v>43955</v>
      </c>
      <c r="H128" s="23">
        <v>0</v>
      </c>
      <c r="I128" s="23">
        <v>0</v>
      </c>
      <c r="J128" s="10">
        <v>0</v>
      </c>
    </row>
    <row r="129" spans="1:10" x14ac:dyDescent="0.3">
      <c r="A129" s="8">
        <v>43956</v>
      </c>
      <c r="B129">
        <v>19</v>
      </c>
      <c r="C129">
        <v>0</v>
      </c>
      <c r="D129">
        <v>0</v>
      </c>
      <c r="E129">
        <v>0</v>
      </c>
      <c r="F129">
        <v>0</v>
      </c>
      <c r="G129" s="9">
        <v>43956</v>
      </c>
      <c r="H129" s="23">
        <v>0</v>
      </c>
      <c r="I129" s="23">
        <v>0</v>
      </c>
      <c r="J129" s="10">
        <v>0</v>
      </c>
    </row>
    <row r="130" spans="1:10" x14ac:dyDescent="0.3">
      <c r="A130" s="8">
        <v>43957</v>
      </c>
      <c r="B130">
        <v>0</v>
      </c>
      <c r="C130">
        <v>0</v>
      </c>
      <c r="D130">
        <v>0</v>
      </c>
      <c r="E130">
        <v>0</v>
      </c>
      <c r="F130">
        <v>0</v>
      </c>
      <c r="G130" s="9">
        <v>43957</v>
      </c>
      <c r="H130" s="23">
        <v>0</v>
      </c>
      <c r="I130" s="23">
        <v>0</v>
      </c>
      <c r="J130" s="10">
        <v>0</v>
      </c>
    </row>
    <row r="131" spans="1:10" x14ac:dyDescent="0.3">
      <c r="A131" s="8">
        <v>43958</v>
      </c>
      <c r="B131">
        <v>22</v>
      </c>
      <c r="C131">
        <v>0</v>
      </c>
      <c r="D131">
        <v>22</v>
      </c>
      <c r="E131">
        <v>0</v>
      </c>
      <c r="F131">
        <v>22</v>
      </c>
      <c r="G131" s="9">
        <v>43958</v>
      </c>
      <c r="H131" s="23">
        <v>0</v>
      </c>
      <c r="I131" s="23">
        <v>0</v>
      </c>
      <c r="J131" s="10">
        <v>0</v>
      </c>
    </row>
    <row r="132" spans="1:10" x14ac:dyDescent="0.3">
      <c r="A132" s="8">
        <v>43959</v>
      </c>
      <c r="B132">
        <v>0</v>
      </c>
      <c r="C132">
        <v>0</v>
      </c>
      <c r="D132">
        <v>0</v>
      </c>
      <c r="E132">
        <v>0</v>
      </c>
      <c r="F132">
        <v>0</v>
      </c>
      <c r="G132" s="9">
        <v>43959</v>
      </c>
      <c r="H132" s="23">
        <v>0</v>
      </c>
      <c r="I132" s="23">
        <v>0</v>
      </c>
      <c r="J132" s="10">
        <v>0</v>
      </c>
    </row>
    <row r="133" spans="1:10" x14ac:dyDescent="0.3">
      <c r="A133" s="8">
        <v>43960</v>
      </c>
      <c r="B133">
        <v>0</v>
      </c>
      <c r="C133">
        <v>0</v>
      </c>
      <c r="D133">
        <v>23</v>
      </c>
      <c r="E133">
        <v>0</v>
      </c>
      <c r="F133">
        <v>0</v>
      </c>
      <c r="G133" s="9">
        <v>43960</v>
      </c>
      <c r="H133" s="23">
        <v>0</v>
      </c>
      <c r="I133" s="23">
        <v>0</v>
      </c>
      <c r="J133" s="10">
        <v>0</v>
      </c>
    </row>
    <row r="134" spans="1:10" x14ac:dyDescent="0.3">
      <c r="A134" s="8">
        <v>43961</v>
      </c>
      <c r="B134">
        <v>0</v>
      </c>
      <c r="C134">
        <v>0</v>
      </c>
      <c r="D134">
        <v>0</v>
      </c>
      <c r="E134">
        <v>0</v>
      </c>
      <c r="F134">
        <v>0</v>
      </c>
      <c r="G134" s="9">
        <v>43961</v>
      </c>
      <c r="H134" s="23">
        <v>0</v>
      </c>
      <c r="I134" s="23">
        <v>0</v>
      </c>
      <c r="J134" s="10">
        <v>0</v>
      </c>
    </row>
    <row r="135" spans="1:10" x14ac:dyDescent="0.3">
      <c r="A135" s="8">
        <v>43962</v>
      </c>
      <c r="B135">
        <v>22</v>
      </c>
      <c r="C135">
        <v>0</v>
      </c>
      <c r="D135">
        <v>0</v>
      </c>
      <c r="E135">
        <v>0</v>
      </c>
      <c r="F135">
        <v>0</v>
      </c>
      <c r="G135" s="9">
        <v>43962</v>
      </c>
      <c r="H135" s="23">
        <v>0</v>
      </c>
      <c r="I135" s="23">
        <v>0</v>
      </c>
      <c r="J135" s="10">
        <v>0</v>
      </c>
    </row>
    <row r="136" spans="1:10" x14ac:dyDescent="0.3">
      <c r="A136" s="8">
        <v>43963</v>
      </c>
      <c r="B136">
        <v>0</v>
      </c>
      <c r="C136">
        <v>0</v>
      </c>
      <c r="D136">
        <v>0</v>
      </c>
      <c r="E136">
        <v>0</v>
      </c>
      <c r="F136">
        <v>0</v>
      </c>
      <c r="G136" s="9">
        <v>43963</v>
      </c>
      <c r="H136" s="23">
        <v>0</v>
      </c>
      <c r="I136" s="23">
        <v>0</v>
      </c>
      <c r="J136" s="10">
        <v>0</v>
      </c>
    </row>
    <row r="137" spans="1:10" x14ac:dyDescent="0.3">
      <c r="A137" s="8">
        <v>43964</v>
      </c>
      <c r="B137">
        <v>22</v>
      </c>
      <c r="C137">
        <v>0</v>
      </c>
      <c r="D137">
        <v>0</v>
      </c>
      <c r="E137">
        <v>0</v>
      </c>
      <c r="F137">
        <v>46</v>
      </c>
      <c r="G137" s="9">
        <v>43964</v>
      </c>
      <c r="H137" s="23">
        <v>0</v>
      </c>
      <c r="I137" s="23">
        <v>0</v>
      </c>
      <c r="J137" s="10">
        <v>0</v>
      </c>
    </row>
    <row r="138" spans="1:10" x14ac:dyDescent="0.3">
      <c r="A138" s="8">
        <v>43965</v>
      </c>
      <c r="B138">
        <v>0</v>
      </c>
      <c r="C138">
        <v>0</v>
      </c>
      <c r="D138">
        <v>0</v>
      </c>
      <c r="E138">
        <v>0</v>
      </c>
      <c r="F138">
        <v>0</v>
      </c>
      <c r="G138" s="9">
        <v>43965</v>
      </c>
      <c r="H138" s="23">
        <v>0</v>
      </c>
      <c r="I138" s="23">
        <v>0</v>
      </c>
      <c r="J138" s="10">
        <v>0</v>
      </c>
    </row>
    <row r="139" spans="1:10" x14ac:dyDescent="0.3">
      <c r="A139" s="8">
        <v>43966</v>
      </c>
      <c r="B139">
        <v>0</v>
      </c>
      <c r="C139">
        <v>0</v>
      </c>
      <c r="D139">
        <v>0</v>
      </c>
      <c r="E139">
        <v>0</v>
      </c>
      <c r="F139">
        <v>20</v>
      </c>
      <c r="G139" s="9">
        <v>43966</v>
      </c>
      <c r="H139" s="23">
        <v>0</v>
      </c>
      <c r="I139" s="23">
        <v>0</v>
      </c>
      <c r="J139" s="10">
        <v>0</v>
      </c>
    </row>
    <row r="140" spans="1:10" x14ac:dyDescent="0.3">
      <c r="A140" s="8">
        <v>43967</v>
      </c>
      <c r="B140">
        <v>23</v>
      </c>
      <c r="C140">
        <v>23</v>
      </c>
      <c r="D140">
        <v>0</v>
      </c>
      <c r="E140">
        <v>0</v>
      </c>
      <c r="F140">
        <v>0</v>
      </c>
      <c r="G140" s="9">
        <v>43967</v>
      </c>
      <c r="H140" s="23">
        <v>0</v>
      </c>
      <c r="I140" s="23">
        <v>0</v>
      </c>
      <c r="J140" s="10">
        <v>4110</v>
      </c>
    </row>
    <row r="141" spans="1:10" x14ac:dyDescent="0.3">
      <c r="A141" s="8">
        <v>43968</v>
      </c>
      <c r="B141">
        <v>0</v>
      </c>
      <c r="C141">
        <v>0</v>
      </c>
      <c r="D141">
        <v>0</v>
      </c>
      <c r="E141">
        <v>0</v>
      </c>
      <c r="F141">
        <v>0</v>
      </c>
      <c r="G141" s="9">
        <v>43968</v>
      </c>
      <c r="H141" s="23">
        <v>0</v>
      </c>
      <c r="I141" s="23">
        <v>0</v>
      </c>
      <c r="J141" s="10">
        <v>0</v>
      </c>
    </row>
    <row r="142" spans="1:10" x14ac:dyDescent="0.3">
      <c r="A142" s="8">
        <v>43969</v>
      </c>
      <c r="B142">
        <v>0</v>
      </c>
      <c r="C142">
        <v>0</v>
      </c>
      <c r="D142">
        <v>0</v>
      </c>
      <c r="E142">
        <v>0</v>
      </c>
      <c r="F142">
        <v>0</v>
      </c>
      <c r="G142" s="9">
        <v>43969</v>
      </c>
      <c r="H142" s="23">
        <v>0</v>
      </c>
      <c r="I142" s="23">
        <v>0</v>
      </c>
      <c r="J142" s="10">
        <v>0</v>
      </c>
    </row>
    <row r="143" spans="1:10" x14ac:dyDescent="0.3">
      <c r="A143" s="8">
        <v>43970</v>
      </c>
      <c r="B143">
        <v>0</v>
      </c>
      <c r="C143">
        <v>0</v>
      </c>
      <c r="D143">
        <v>0</v>
      </c>
      <c r="E143">
        <v>0</v>
      </c>
      <c r="F143">
        <v>0</v>
      </c>
      <c r="G143" s="9">
        <v>43970</v>
      </c>
      <c r="H143" s="23">
        <v>0</v>
      </c>
      <c r="I143" s="23">
        <v>0</v>
      </c>
      <c r="J143" s="10">
        <v>0</v>
      </c>
    </row>
    <row r="144" spans="1:10" x14ac:dyDescent="0.3">
      <c r="A144" s="8">
        <v>43971</v>
      </c>
      <c r="B144">
        <v>20</v>
      </c>
      <c r="C144">
        <v>0</v>
      </c>
      <c r="D144">
        <v>0</v>
      </c>
      <c r="E144">
        <v>0</v>
      </c>
      <c r="F144">
        <v>0</v>
      </c>
      <c r="G144" s="9">
        <v>43971</v>
      </c>
      <c r="H144" s="23">
        <v>0</v>
      </c>
      <c r="I144" s="23">
        <v>0</v>
      </c>
      <c r="J144" s="10">
        <v>0</v>
      </c>
    </row>
    <row r="145" spans="1:10" x14ac:dyDescent="0.3">
      <c r="A145" s="8">
        <v>43972</v>
      </c>
      <c r="B145">
        <v>0</v>
      </c>
      <c r="C145">
        <v>0</v>
      </c>
      <c r="D145">
        <v>0</v>
      </c>
      <c r="E145">
        <v>0</v>
      </c>
      <c r="F145">
        <v>0</v>
      </c>
      <c r="G145" s="9">
        <v>43972</v>
      </c>
      <c r="H145" s="23">
        <v>0</v>
      </c>
      <c r="I145" s="23">
        <v>0</v>
      </c>
      <c r="J145" s="10">
        <v>0</v>
      </c>
    </row>
    <row r="146" spans="1:10" x14ac:dyDescent="0.3">
      <c r="A146" s="8">
        <v>43973</v>
      </c>
      <c r="B146">
        <v>0</v>
      </c>
      <c r="C146">
        <v>0</v>
      </c>
      <c r="D146">
        <v>0</v>
      </c>
      <c r="E146">
        <v>0</v>
      </c>
      <c r="F146">
        <v>21</v>
      </c>
      <c r="G146" s="9">
        <v>43973</v>
      </c>
      <c r="H146" s="23">
        <v>0</v>
      </c>
      <c r="I146" s="23">
        <v>0</v>
      </c>
      <c r="J146" s="10">
        <v>0</v>
      </c>
    </row>
    <row r="147" spans="1:10" x14ac:dyDescent="0.3">
      <c r="A147" s="8">
        <v>43974</v>
      </c>
      <c r="B147">
        <v>23</v>
      </c>
      <c r="C147">
        <v>0</v>
      </c>
      <c r="D147">
        <v>0</v>
      </c>
      <c r="E147">
        <v>0</v>
      </c>
      <c r="F147">
        <v>0</v>
      </c>
      <c r="G147" s="9">
        <v>43974</v>
      </c>
      <c r="H147" s="23">
        <v>1</v>
      </c>
      <c r="I147" s="23">
        <v>0</v>
      </c>
      <c r="J147" s="10">
        <v>0</v>
      </c>
    </row>
    <row r="148" spans="1:10" x14ac:dyDescent="0.3">
      <c r="A148" s="8">
        <v>43975</v>
      </c>
      <c r="B148">
        <v>48</v>
      </c>
      <c r="C148">
        <v>0</v>
      </c>
      <c r="D148">
        <v>0</v>
      </c>
      <c r="E148">
        <v>0</v>
      </c>
      <c r="F148">
        <v>0</v>
      </c>
      <c r="G148" s="9">
        <v>43975</v>
      </c>
      <c r="H148" s="23">
        <v>0</v>
      </c>
      <c r="I148" s="23">
        <v>0</v>
      </c>
      <c r="J148" s="10">
        <v>0</v>
      </c>
    </row>
    <row r="149" spans="1:10" x14ac:dyDescent="0.3">
      <c r="A149" s="8">
        <v>43976</v>
      </c>
      <c r="B149">
        <v>0</v>
      </c>
      <c r="C149">
        <v>0</v>
      </c>
      <c r="D149">
        <v>0</v>
      </c>
      <c r="E149">
        <v>0</v>
      </c>
      <c r="F149">
        <v>0</v>
      </c>
      <c r="G149" s="9">
        <v>43976</v>
      </c>
      <c r="H149" s="23">
        <v>0</v>
      </c>
      <c r="I149" s="23">
        <v>0</v>
      </c>
      <c r="J149" s="10">
        <v>0</v>
      </c>
    </row>
    <row r="150" spans="1:10" x14ac:dyDescent="0.3">
      <c r="A150" s="8">
        <v>43977</v>
      </c>
      <c r="B150">
        <v>23</v>
      </c>
      <c r="C150">
        <v>0</v>
      </c>
      <c r="D150">
        <v>0</v>
      </c>
      <c r="E150">
        <v>0</v>
      </c>
      <c r="F150">
        <v>0</v>
      </c>
      <c r="G150" s="9">
        <v>43977</v>
      </c>
      <c r="H150" s="23">
        <v>0</v>
      </c>
      <c r="I150" s="23">
        <v>0</v>
      </c>
      <c r="J150" s="10">
        <v>0</v>
      </c>
    </row>
    <row r="151" spans="1:10" x14ac:dyDescent="0.3">
      <c r="A151" s="8">
        <v>43978</v>
      </c>
      <c r="B151">
        <v>22</v>
      </c>
      <c r="C151">
        <v>0</v>
      </c>
      <c r="D151">
        <v>0</v>
      </c>
      <c r="E151">
        <v>0</v>
      </c>
      <c r="F151">
        <v>0</v>
      </c>
      <c r="G151" s="9">
        <v>43978</v>
      </c>
      <c r="H151" s="23">
        <v>0</v>
      </c>
      <c r="I151" s="23">
        <v>0</v>
      </c>
      <c r="J151" s="10">
        <v>0</v>
      </c>
    </row>
    <row r="152" spans="1:10" x14ac:dyDescent="0.3">
      <c r="A152" s="8">
        <v>43979</v>
      </c>
      <c r="B152">
        <v>0</v>
      </c>
      <c r="C152">
        <v>22</v>
      </c>
      <c r="D152">
        <v>0</v>
      </c>
      <c r="E152">
        <v>0</v>
      </c>
      <c r="F152">
        <v>0</v>
      </c>
      <c r="G152" s="9">
        <v>43979</v>
      </c>
      <c r="H152" s="23">
        <v>0</v>
      </c>
      <c r="I152" s="23">
        <v>0</v>
      </c>
      <c r="J152" s="10">
        <v>0</v>
      </c>
    </row>
    <row r="153" spans="1:10" x14ac:dyDescent="0.3">
      <c r="A153" s="8">
        <v>43980</v>
      </c>
      <c r="B153">
        <v>25</v>
      </c>
      <c r="C153">
        <v>0</v>
      </c>
      <c r="D153">
        <v>0</v>
      </c>
      <c r="E153">
        <v>0</v>
      </c>
      <c r="F153">
        <v>0</v>
      </c>
      <c r="G153" s="9">
        <v>43980</v>
      </c>
      <c r="H153" s="23">
        <v>0</v>
      </c>
      <c r="I153" s="23">
        <v>0</v>
      </c>
      <c r="J153" s="10">
        <v>0</v>
      </c>
    </row>
    <row r="154" spans="1:10" x14ac:dyDescent="0.3">
      <c r="A154" s="8">
        <v>43981</v>
      </c>
      <c r="B154">
        <v>0</v>
      </c>
      <c r="C154">
        <v>0</v>
      </c>
      <c r="D154">
        <v>0</v>
      </c>
      <c r="E154">
        <v>0</v>
      </c>
      <c r="F154">
        <v>0</v>
      </c>
      <c r="G154" s="9">
        <v>43981</v>
      </c>
      <c r="H154" s="23">
        <v>0</v>
      </c>
      <c r="I154" s="23">
        <v>0</v>
      </c>
      <c r="J154" s="10">
        <v>0</v>
      </c>
    </row>
    <row r="155" spans="1:10" x14ac:dyDescent="0.3">
      <c r="A155" s="8">
        <v>43982</v>
      </c>
      <c r="B155">
        <v>0</v>
      </c>
      <c r="C155">
        <v>22</v>
      </c>
      <c r="D155">
        <v>0</v>
      </c>
      <c r="E155">
        <v>0</v>
      </c>
      <c r="F155">
        <v>0</v>
      </c>
      <c r="G155" s="9">
        <v>43982</v>
      </c>
      <c r="H155" s="23">
        <v>0</v>
      </c>
      <c r="I155" s="23">
        <v>0</v>
      </c>
      <c r="J155" s="10">
        <v>0</v>
      </c>
    </row>
  </sheetData>
  <pageMargins left="0.7" right="0.7" top="0.75" bottom="0.75" header="0.3" footer="0.3"/>
  <pageSetup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BB222-FE38-4C88-9851-BA1D563578F1}">
  <dimension ref="A3:G155"/>
  <sheetViews>
    <sheetView workbookViewId="0">
      <selection activeCell="G1" sqref="G1:G1048576"/>
    </sheetView>
  </sheetViews>
  <sheetFormatPr defaultRowHeight="14.4" x14ac:dyDescent="0.3"/>
  <cols>
    <col min="4" max="4" width="10.44140625" customWidth="1"/>
    <col min="7" max="7" width="8.88671875" style="29"/>
  </cols>
  <sheetData>
    <row r="3" spans="1:7" x14ac:dyDescent="0.3">
      <c r="A3" s="12" t="s">
        <v>54</v>
      </c>
      <c r="B3" t="s">
        <v>234</v>
      </c>
      <c r="C3" t="s">
        <v>233</v>
      </c>
      <c r="D3" t="s">
        <v>232</v>
      </c>
      <c r="E3" t="s">
        <v>231</v>
      </c>
      <c r="F3" t="s">
        <v>230</v>
      </c>
      <c r="G3" s="23" t="s">
        <v>59</v>
      </c>
    </row>
    <row r="4" spans="1:7" x14ac:dyDescent="0.3">
      <c r="A4" s="9">
        <v>43831</v>
      </c>
      <c r="B4">
        <v>0</v>
      </c>
      <c r="C4">
        <v>0</v>
      </c>
      <c r="D4">
        <v>0</v>
      </c>
      <c r="E4">
        <v>0</v>
      </c>
      <c r="F4">
        <v>0</v>
      </c>
      <c r="G4" s="23">
        <v>0</v>
      </c>
    </row>
    <row r="5" spans="1:7" x14ac:dyDescent="0.3">
      <c r="A5" s="9">
        <v>43832</v>
      </c>
      <c r="B5">
        <v>0</v>
      </c>
      <c r="C5">
        <v>0</v>
      </c>
      <c r="D5">
        <v>0</v>
      </c>
      <c r="E5">
        <v>0</v>
      </c>
      <c r="F5">
        <v>0</v>
      </c>
      <c r="G5" s="23">
        <v>0</v>
      </c>
    </row>
    <row r="6" spans="1:7" x14ac:dyDescent="0.3">
      <c r="A6" s="9">
        <v>43833</v>
      </c>
      <c r="B6">
        <v>0</v>
      </c>
      <c r="C6">
        <v>0</v>
      </c>
      <c r="D6">
        <v>0</v>
      </c>
      <c r="E6">
        <v>0</v>
      </c>
      <c r="F6">
        <v>0</v>
      </c>
      <c r="G6" s="23">
        <v>0</v>
      </c>
    </row>
    <row r="7" spans="1:7" x14ac:dyDescent="0.3">
      <c r="A7" s="9">
        <v>43834</v>
      </c>
      <c r="B7">
        <v>28</v>
      </c>
      <c r="C7">
        <v>0</v>
      </c>
      <c r="D7">
        <v>0</v>
      </c>
      <c r="E7">
        <v>0</v>
      </c>
      <c r="F7">
        <v>0</v>
      </c>
      <c r="G7" s="23">
        <v>0</v>
      </c>
    </row>
    <row r="8" spans="1:7" x14ac:dyDescent="0.3">
      <c r="A8" s="9">
        <v>43835</v>
      </c>
      <c r="B8">
        <v>0</v>
      </c>
      <c r="C8">
        <v>0</v>
      </c>
      <c r="D8">
        <v>0</v>
      </c>
      <c r="E8">
        <v>0</v>
      </c>
      <c r="F8">
        <v>0</v>
      </c>
      <c r="G8" s="23">
        <v>0</v>
      </c>
    </row>
    <row r="9" spans="1:7" x14ac:dyDescent="0.3">
      <c r="A9" s="9">
        <v>43836</v>
      </c>
      <c r="B9">
        <v>0</v>
      </c>
      <c r="C9">
        <v>0</v>
      </c>
      <c r="D9">
        <v>0</v>
      </c>
      <c r="E9">
        <v>0</v>
      </c>
      <c r="F9">
        <v>0</v>
      </c>
      <c r="G9" s="23">
        <v>0</v>
      </c>
    </row>
    <row r="10" spans="1:7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>
        <v>0</v>
      </c>
      <c r="G10" s="23">
        <v>0</v>
      </c>
    </row>
    <row r="11" spans="1:7" x14ac:dyDescent="0.3">
      <c r="A11" s="9">
        <v>43838</v>
      </c>
      <c r="B11">
        <v>0</v>
      </c>
      <c r="C11">
        <v>0</v>
      </c>
      <c r="D11">
        <v>0</v>
      </c>
      <c r="E11">
        <v>0</v>
      </c>
      <c r="F11">
        <v>0</v>
      </c>
      <c r="G11" s="23">
        <v>0</v>
      </c>
    </row>
    <row r="12" spans="1:7" x14ac:dyDescent="0.3">
      <c r="A12" s="9">
        <v>43839</v>
      </c>
      <c r="B12">
        <v>0</v>
      </c>
      <c r="C12">
        <v>0</v>
      </c>
      <c r="D12">
        <v>0</v>
      </c>
      <c r="E12">
        <v>0</v>
      </c>
      <c r="F12">
        <v>0</v>
      </c>
      <c r="G12" s="23">
        <v>0</v>
      </c>
    </row>
    <row r="13" spans="1:7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23">
        <v>0</v>
      </c>
    </row>
    <row r="14" spans="1:7" x14ac:dyDescent="0.3">
      <c r="A14" s="9">
        <v>43841</v>
      </c>
      <c r="B14">
        <v>29</v>
      </c>
      <c r="C14">
        <v>0</v>
      </c>
      <c r="D14">
        <v>0</v>
      </c>
      <c r="E14">
        <v>0</v>
      </c>
      <c r="F14">
        <v>0</v>
      </c>
      <c r="G14" s="23">
        <v>0</v>
      </c>
    </row>
    <row r="15" spans="1:7" x14ac:dyDescent="0.3">
      <c r="A15" s="9">
        <v>43842</v>
      </c>
      <c r="B15">
        <v>0</v>
      </c>
      <c r="C15">
        <v>0</v>
      </c>
      <c r="D15">
        <v>0</v>
      </c>
      <c r="E15">
        <v>0</v>
      </c>
      <c r="F15">
        <v>0</v>
      </c>
      <c r="G15" s="23">
        <v>0</v>
      </c>
    </row>
    <row r="16" spans="1:7" x14ac:dyDescent="0.3">
      <c r="A16" s="9">
        <v>43843</v>
      </c>
      <c r="B16">
        <v>24</v>
      </c>
      <c r="C16">
        <v>0</v>
      </c>
      <c r="D16">
        <v>0</v>
      </c>
      <c r="E16">
        <v>0</v>
      </c>
      <c r="F16">
        <v>0</v>
      </c>
      <c r="G16" s="23">
        <v>0</v>
      </c>
    </row>
    <row r="17" spans="1:7" x14ac:dyDescent="0.3">
      <c r="A17" s="9">
        <v>43844</v>
      </c>
      <c r="B17">
        <v>0</v>
      </c>
      <c r="C17">
        <v>0</v>
      </c>
      <c r="D17">
        <v>0</v>
      </c>
      <c r="E17">
        <v>0</v>
      </c>
      <c r="F17">
        <v>0</v>
      </c>
      <c r="G17" s="23">
        <v>0</v>
      </c>
    </row>
    <row r="18" spans="1:7" x14ac:dyDescent="0.3">
      <c r="A18" s="9">
        <v>43845</v>
      </c>
      <c r="B18">
        <v>0</v>
      </c>
      <c r="C18">
        <v>0</v>
      </c>
      <c r="D18">
        <v>0</v>
      </c>
      <c r="E18">
        <v>0</v>
      </c>
      <c r="F18">
        <v>0</v>
      </c>
      <c r="G18" s="23">
        <v>0</v>
      </c>
    </row>
    <row r="19" spans="1:7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>
        <v>0</v>
      </c>
      <c r="G19" s="23">
        <v>0</v>
      </c>
    </row>
    <row r="20" spans="1:7" x14ac:dyDescent="0.3">
      <c r="A20" s="9">
        <v>43847</v>
      </c>
      <c r="B20">
        <v>27</v>
      </c>
      <c r="C20">
        <v>0</v>
      </c>
      <c r="D20">
        <v>0</v>
      </c>
      <c r="E20">
        <v>0</v>
      </c>
      <c r="F20">
        <v>0</v>
      </c>
      <c r="G20" s="23">
        <v>0</v>
      </c>
    </row>
    <row r="21" spans="1:7" x14ac:dyDescent="0.3">
      <c r="A21" s="9">
        <v>43848</v>
      </c>
      <c r="B21">
        <v>30</v>
      </c>
      <c r="C21">
        <v>0</v>
      </c>
      <c r="D21">
        <v>0</v>
      </c>
      <c r="E21">
        <v>0</v>
      </c>
      <c r="F21">
        <v>0</v>
      </c>
      <c r="G21" s="23">
        <v>0</v>
      </c>
    </row>
    <row r="22" spans="1:7" x14ac:dyDescent="0.3">
      <c r="A22" s="9">
        <v>43849</v>
      </c>
      <c r="B22">
        <v>34</v>
      </c>
      <c r="C22">
        <v>0</v>
      </c>
      <c r="D22">
        <v>0</v>
      </c>
      <c r="E22">
        <v>0</v>
      </c>
      <c r="F22">
        <v>0</v>
      </c>
      <c r="G22" s="23">
        <v>0</v>
      </c>
    </row>
    <row r="23" spans="1:7" x14ac:dyDescent="0.3">
      <c r="A23" s="9">
        <v>43850</v>
      </c>
      <c r="B23">
        <v>0</v>
      </c>
      <c r="C23">
        <v>0</v>
      </c>
      <c r="D23">
        <v>0</v>
      </c>
      <c r="E23">
        <v>0</v>
      </c>
      <c r="F23">
        <v>0</v>
      </c>
      <c r="G23" s="23">
        <v>0</v>
      </c>
    </row>
    <row r="24" spans="1:7" x14ac:dyDescent="0.3">
      <c r="A24" s="9">
        <v>43851</v>
      </c>
      <c r="B24">
        <v>0</v>
      </c>
      <c r="C24">
        <v>0</v>
      </c>
      <c r="D24">
        <v>0</v>
      </c>
      <c r="E24">
        <v>0</v>
      </c>
      <c r="F24">
        <v>0</v>
      </c>
      <c r="G24" s="23">
        <v>0</v>
      </c>
    </row>
    <row r="25" spans="1:7" x14ac:dyDescent="0.3">
      <c r="A25" s="9">
        <v>43852</v>
      </c>
      <c r="B25">
        <v>0</v>
      </c>
      <c r="C25">
        <v>0</v>
      </c>
      <c r="D25">
        <v>0</v>
      </c>
      <c r="E25">
        <v>0</v>
      </c>
      <c r="F25">
        <v>0</v>
      </c>
      <c r="G25" s="23">
        <v>0</v>
      </c>
    </row>
    <row r="26" spans="1:7" x14ac:dyDescent="0.3">
      <c r="A26" s="9">
        <v>43853</v>
      </c>
      <c r="B26">
        <v>0</v>
      </c>
      <c r="C26">
        <v>0</v>
      </c>
      <c r="D26">
        <v>0</v>
      </c>
      <c r="E26">
        <v>0</v>
      </c>
      <c r="F26">
        <v>0</v>
      </c>
      <c r="G26" s="23">
        <v>0</v>
      </c>
    </row>
    <row r="27" spans="1:7" x14ac:dyDescent="0.3">
      <c r="A27" s="9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23">
        <v>0</v>
      </c>
    </row>
    <row r="28" spans="1:7" x14ac:dyDescent="0.3">
      <c r="A28" s="9">
        <v>43855</v>
      </c>
      <c r="B28">
        <v>26</v>
      </c>
      <c r="C28">
        <v>0</v>
      </c>
      <c r="D28">
        <v>0</v>
      </c>
      <c r="E28">
        <v>0</v>
      </c>
      <c r="F28">
        <v>0</v>
      </c>
      <c r="G28" s="23">
        <v>0</v>
      </c>
    </row>
    <row r="29" spans="1:7" x14ac:dyDescent="0.3">
      <c r="A29" s="9">
        <v>43856</v>
      </c>
      <c r="B29">
        <v>27</v>
      </c>
      <c r="C29">
        <v>0</v>
      </c>
      <c r="D29">
        <v>0</v>
      </c>
      <c r="E29">
        <v>0</v>
      </c>
      <c r="F29">
        <v>0</v>
      </c>
      <c r="G29" s="23">
        <v>0</v>
      </c>
    </row>
    <row r="30" spans="1:7" x14ac:dyDescent="0.3">
      <c r="A30" s="9">
        <v>43857</v>
      </c>
      <c r="B30">
        <v>0</v>
      </c>
      <c r="C30">
        <v>0</v>
      </c>
      <c r="D30">
        <v>0</v>
      </c>
      <c r="E30">
        <v>0</v>
      </c>
      <c r="F30">
        <v>24</v>
      </c>
      <c r="G30" s="23">
        <v>0</v>
      </c>
    </row>
    <row r="31" spans="1:7" x14ac:dyDescent="0.3">
      <c r="A31" s="9">
        <v>43858</v>
      </c>
      <c r="B31">
        <v>0</v>
      </c>
      <c r="C31">
        <v>0</v>
      </c>
      <c r="D31">
        <v>0</v>
      </c>
      <c r="E31">
        <v>0</v>
      </c>
      <c r="F31">
        <v>0</v>
      </c>
      <c r="G31" s="23">
        <v>0</v>
      </c>
    </row>
    <row r="32" spans="1:7" x14ac:dyDescent="0.3">
      <c r="A32" s="9">
        <v>43859</v>
      </c>
      <c r="B32">
        <v>0</v>
      </c>
      <c r="C32">
        <v>0</v>
      </c>
      <c r="D32">
        <v>0</v>
      </c>
      <c r="E32">
        <v>0</v>
      </c>
      <c r="F32">
        <v>0</v>
      </c>
      <c r="G32" s="23">
        <v>0</v>
      </c>
    </row>
    <row r="33" spans="1:7" x14ac:dyDescent="0.3">
      <c r="A33" s="9">
        <v>43860</v>
      </c>
      <c r="B33">
        <v>0</v>
      </c>
      <c r="C33">
        <v>0</v>
      </c>
      <c r="D33">
        <v>0</v>
      </c>
      <c r="E33">
        <v>0</v>
      </c>
      <c r="F33">
        <v>26</v>
      </c>
      <c r="G33" s="23">
        <f ca="1">IFERROR(__xludf.DUMMYFUNCTION("""COMPUTED_VALUE"""),1)</f>
        <v>1</v>
      </c>
    </row>
    <row r="34" spans="1:7" x14ac:dyDescent="0.3">
      <c r="A34" s="9">
        <v>43861</v>
      </c>
      <c r="B34">
        <v>0</v>
      </c>
      <c r="C34">
        <v>0</v>
      </c>
      <c r="D34">
        <v>0</v>
      </c>
      <c r="E34">
        <v>0</v>
      </c>
      <c r="F34">
        <v>0</v>
      </c>
      <c r="G34" s="23">
        <f ca="1">IFERROR(__xludf.DUMMYFUNCTION("""COMPUTED_VALUE"""),0)</f>
        <v>0</v>
      </c>
    </row>
    <row r="35" spans="1:7" x14ac:dyDescent="0.3">
      <c r="A35" s="9">
        <v>43862</v>
      </c>
      <c r="B35">
        <v>62</v>
      </c>
      <c r="C35">
        <v>0</v>
      </c>
      <c r="D35">
        <v>0</v>
      </c>
      <c r="E35">
        <v>0</v>
      </c>
      <c r="F35">
        <v>0</v>
      </c>
      <c r="G35" s="23">
        <f ca="1">IFERROR(__xludf.DUMMYFUNCTION("""COMPUTED_VALUE"""),0)</f>
        <v>0</v>
      </c>
    </row>
    <row r="36" spans="1:7" x14ac:dyDescent="0.3">
      <c r="A36" s="9">
        <v>43863</v>
      </c>
      <c r="B36">
        <v>0</v>
      </c>
      <c r="C36">
        <v>0</v>
      </c>
      <c r="D36">
        <v>0</v>
      </c>
      <c r="E36">
        <v>0</v>
      </c>
      <c r="F36">
        <v>26</v>
      </c>
      <c r="G36" s="23">
        <f ca="1">IFERROR(__xludf.DUMMYFUNCTION("""COMPUTED_VALUE"""),1)</f>
        <v>1</v>
      </c>
    </row>
    <row r="37" spans="1:7" x14ac:dyDescent="0.3">
      <c r="A37" s="9">
        <v>43864</v>
      </c>
      <c r="B37">
        <v>26</v>
      </c>
      <c r="C37">
        <v>0</v>
      </c>
      <c r="D37">
        <v>0</v>
      </c>
      <c r="E37">
        <v>0</v>
      </c>
      <c r="F37">
        <v>0</v>
      </c>
      <c r="G37" s="23">
        <f ca="1">IFERROR(__xludf.DUMMYFUNCTION("""COMPUTED_VALUE"""),1)</f>
        <v>1</v>
      </c>
    </row>
    <row r="38" spans="1:7" x14ac:dyDescent="0.3">
      <c r="A38" s="9">
        <v>43865</v>
      </c>
      <c r="B38">
        <v>39</v>
      </c>
      <c r="C38">
        <v>0</v>
      </c>
      <c r="D38">
        <v>0</v>
      </c>
      <c r="E38">
        <v>0</v>
      </c>
      <c r="F38">
        <v>0</v>
      </c>
      <c r="G38" s="23">
        <f ca="1">IFERROR(__xludf.DUMMYFUNCTION("""COMPUTED_VALUE"""),0)</f>
        <v>0</v>
      </c>
    </row>
    <row r="39" spans="1:7" x14ac:dyDescent="0.3">
      <c r="A39" s="9">
        <v>43866</v>
      </c>
      <c r="B39">
        <v>0</v>
      </c>
      <c r="C39">
        <v>0</v>
      </c>
      <c r="D39">
        <v>0</v>
      </c>
      <c r="E39">
        <v>0</v>
      </c>
      <c r="F39">
        <v>0</v>
      </c>
      <c r="G39" s="23">
        <f ca="1">IFERROR(__xludf.DUMMYFUNCTION("""COMPUTED_VALUE"""),0)</f>
        <v>0</v>
      </c>
    </row>
    <row r="40" spans="1:7" x14ac:dyDescent="0.3">
      <c r="A40" s="9">
        <v>43867</v>
      </c>
      <c r="B40">
        <v>0</v>
      </c>
      <c r="C40">
        <v>0</v>
      </c>
      <c r="D40">
        <v>0</v>
      </c>
      <c r="E40">
        <v>0</v>
      </c>
      <c r="F40">
        <v>0</v>
      </c>
      <c r="G40" s="23">
        <f ca="1">IFERROR(__xludf.DUMMYFUNCTION("""COMPUTED_VALUE"""),0)</f>
        <v>0</v>
      </c>
    </row>
    <row r="41" spans="1:7" x14ac:dyDescent="0.3">
      <c r="A41" s="9">
        <v>43868</v>
      </c>
      <c r="B41">
        <v>0</v>
      </c>
      <c r="C41">
        <v>0</v>
      </c>
      <c r="D41">
        <v>0</v>
      </c>
      <c r="E41">
        <v>0</v>
      </c>
      <c r="F41">
        <v>0</v>
      </c>
      <c r="G41" s="23">
        <f ca="1">IFERROR(__xludf.DUMMYFUNCTION("""COMPUTED_VALUE"""),0)</f>
        <v>0</v>
      </c>
    </row>
    <row r="42" spans="1:7" x14ac:dyDescent="0.3">
      <c r="A42" s="9">
        <v>43869</v>
      </c>
      <c r="B42">
        <v>24</v>
      </c>
      <c r="C42">
        <v>0</v>
      </c>
      <c r="D42">
        <v>0</v>
      </c>
      <c r="E42">
        <v>0</v>
      </c>
      <c r="F42">
        <v>0</v>
      </c>
      <c r="G42" s="23">
        <f ca="1">IFERROR(__xludf.DUMMYFUNCTION("""COMPUTED_VALUE"""),0)</f>
        <v>0</v>
      </c>
    </row>
    <row r="43" spans="1:7" x14ac:dyDescent="0.3">
      <c r="A43" s="9">
        <v>43870</v>
      </c>
      <c r="B43">
        <v>26</v>
      </c>
      <c r="C43">
        <v>0</v>
      </c>
      <c r="D43">
        <v>0</v>
      </c>
      <c r="E43">
        <v>0</v>
      </c>
      <c r="F43">
        <v>26</v>
      </c>
      <c r="G43" s="23">
        <f ca="1">IFERROR(__xludf.DUMMYFUNCTION("""COMPUTED_VALUE"""),0)</f>
        <v>0</v>
      </c>
    </row>
    <row r="44" spans="1:7" x14ac:dyDescent="0.3">
      <c r="A44" s="9">
        <v>43871</v>
      </c>
      <c r="B44">
        <v>24</v>
      </c>
      <c r="C44">
        <v>0</v>
      </c>
      <c r="D44">
        <v>0</v>
      </c>
      <c r="E44">
        <v>0</v>
      </c>
      <c r="F44">
        <v>0</v>
      </c>
      <c r="G44" s="23">
        <f ca="1">IFERROR(__xludf.DUMMYFUNCTION("""COMPUTED_VALUE"""),0)</f>
        <v>0</v>
      </c>
    </row>
    <row r="45" spans="1:7" x14ac:dyDescent="0.3">
      <c r="A45" s="9">
        <v>43872</v>
      </c>
      <c r="B45">
        <v>0</v>
      </c>
      <c r="C45">
        <v>0</v>
      </c>
      <c r="D45">
        <v>0</v>
      </c>
      <c r="E45">
        <v>20</v>
      </c>
      <c r="F45">
        <v>0</v>
      </c>
      <c r="G45" s="23">
        <f ca="1">IFERROR(__xludf.DUMMYFUNCTION("""COMPUTED_VALUE"""),0)</f>
        <v>0</v>
      </c>
    </row>
    <row r="46" spans="1:7" x14ac:dyDescent="0.3">
      <c r="A46" s="9">
        <v>43873</v>
      </c>
      <c r="B46">
        <v>0</v>
      </c>
      <c r="C46">
        <v>0</v>
      </c>
      <c r="D46">
        <v>0</v>
      </c>
      <c r="E46">
        <v>0</v>
      </c>
      <c r="F46">
        <v>24</v>
      </c>
      <c r="G46" s="23">
        <f ca="1">IFERROR(__xludf.DUMMYFUNCTION("""COMPUTED_VALUE"""),0)</f>
        <v>0</v>
      </c>
    </row>
    <row r="47" spans="1:7" x14ac:dyDescent="0.3">
      <c r="A47" s="9">
        <v>43874</v>
      </c>
      <c r="B47">
        <v>0</v>
      </c>
      <c r="C47">
        <v>0</v>
      </c>
      <c r="D47">
        <v>0</v>
      </c>
      <c r="E47">
        <v>0</v>
      </c>
      <c r="F47">
        <v>0</v>
      </c>
      <c r="G47" s="23">
        <f ca="1">IFERROR(__xludf.DUMMYFUNCTION("""COMPUTED_VALUE"""),0)</f>
        <v>0</v>
      </c>
    </row>
    <row r="48" spans="1:7" x14ac:dyDescent="0.3">
      <c r="A48" s="9">
        <v>43875</v>
      </c>
      <c r="B48">
        <v>23</v>
      </c>
      <c r="C48">
        <v>0</v>
      </c>
      <c r="D48">
        <v>0</v>
      </c>
      <c r="E48">
        <v>0</v>
      </c>
      <c r="F48">
        <v>0</v>
      </c>
      <c r="G48" s="23">
        <f ca="1">IFERROR(__xludf.DUMMYFUNCTION("""COMPUTED_VALUE"""),0)</f>
        <v>0</v>
      </c>
    </row>
    <row r="49" spans="1:7" x14ac:dyDescent="0.3">
      <c r="A49" s="9">
        <v>43876</v>
      </c>
      <c r="B49">
        <v>0</v>
      </c>
      <c r="C49">
        <v>0</v>
      </c>
      <c r="D49">
        <v>0</v>
      </c>
      <c r="E49">
        <v>0</v>
      </c>
      <c r="F49">
        <v>0</v>
      </c>
      <c r="G49" s="23">
        <f ca="1">IFERROR(__xludf.DUMMYFUNCTION("""COMPUTED_VALUE"""),0)</f>
        <v>0</v>
      </c>
    </row>
    <row r="50" spans="1:7" x14ac:dyDescent="0.3">
      <c r="A50" s="9">
        <v>43877</v>
      </c>
      <c r="B50">
        <v>25</v>
      </c>
      <c r="C50">
        <v>0</v>
      </c>
      <c r="D50">
        <v>0</v>
      </c>
      <c r="E50">
        <v>0</v>
      </c>
      <c r="F50">
        <v>0</v>
      </c>
      <c r="G50" s="23">
        <f ca="1">IFERROR(__xludf.DUMMYFUNCTION("""COMPUTED_VALUE"""),0)</f>
        <v>0</v>
      </c>
    </row>
    <row r="51" spans="1:7" x14ac:dyDescent="0.3">
      <c r="A51" s="9">
        <v>43878</v>
      </c>
      <c r="B51">
        <v>0</v>
      </c>
      <c r="C51">
        <v>0</v>
      </c>
      <c r="D51">
        <v>0</v>
      </c>
      <c r="E51">
        <v>0</v>
      </c>
      <c r="F51">
        <v>0</v>
      </c>
      <c r="G51" s="23">
        <f ca="1">IFERROR(__xludf.DUMMYFUNCTION("""COMPUTED_VALUE"""),0)</f>
        <v>0</v>
      </c>
    </row>
    <row r="52" spans="1:7" x14ac:dyDescent="0.3">
      <c r="A52" s="9">
        <v>43879</v>
      </c>
      <c r="B52">
        <v>0</v>
      </c>
      <c r="C52">
        <v>0</v>
      </c>
      <c r="D52">
        <v>0</v>
      </c>
      <c r="E52">
        <v>0</v>
      </c>
      <c r="F52">
        <v>0</v>
      </c>
      <c r="G52" s="23">
        <f ca="1">IFERROR(__xludf.DUMMYFUNCTION("""COMPUTED_VALUE"""),0)</f>
        <v>0</v>
      </c>
    </row>
    <row r="53" spans="1:7" x14ac:dyDescent="0.3">
      <c r="A53" s="9">
        <v>43880</v>
      </c>
      <c r="B53">
        <v>0</v>
      </c>
      <c r="C53">
        <v>0</v>
      </c>
      <c r="D53">
        <v>0</v>
      </c>
      <c r="E53">
        <v>0</v>
      </c>
      <c r="F53">
        <v>0</v>
      </c>
      <c r="G53" s="23">
        <f ca="1">IFERROR(__xludf.DUMMYFUNCTION("""COMPUTED_VALUE"""),0)</f>
        <v>0</v>
      </c>
    </row>
    <row r="54" spans="1:7" x14ac:dyDescent="0.3">
      <c r="A54" s="9">
        <v>43881</v>
      </c>
      <c r="B54">
        <v>0</v>
      </c>
      <c r="C54">
        <v>0</v>
      </c>
      <c r="D54">
        <v>0</v>
      </c>
      <c r="E54">
        <v>0</v>
      </c>
      <c r="F54">
        <v>0</v>
      </c>
      <c r="G54" s="23">
        <f ca="1">IFERROR(__xludf.DUMMYFUNCTION("""COMPUTED_VALUE"""),0)</f>
        <v>0</v>
      </c>
    </row>
    <row r="55" spans="1:7" x14ac:dyDescent="0.3">
      <c r="A55" s="9">
        <v>43882</v>
      </c>
      <c r="B55">
        <v>0</v>
      </c>
      <c r="C55">
        <v>0</v>
      </c>
      <c r="D55">
        <v>0</v>
      </c>
      <c r="E55">
        <v>0</v>
      </c>
      <c r="F55">
        <v>0</v>
      </c>
      <c r="G55" s="23">
        <f ca="1">IFERROR(__xludf.DUMMYFUNCTION("""COMPUTED_VALUE"""),0)</f>
        <v>0</v>
      </c>
    </row>
    <row r="56" spans="1:7" x14ac:dyDescent="0.3">
      <c r="A56" s="9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23">
        <f ca="1">IFERROR(__xludf.DUMMYFUNCTION("""COMPUTED_VALUE"""),0)</f>
        <v>0</v>
      </c>
    </row>
    <row r="57" spans="1:7" x14ac:dyDescent="0.3">
      <c r="A57" s="9">
        <v>43884</v>
      </c>
      <c r="B57">
        <v>0</v>
      </c>
      <c r="C57">
        <v>0</v>
      </c>
      <c r="D57">
        <v>0</v>
      </c>
      <c r="E57">
        <v>0</v>
      </c>
      <c r="F57">
        <v>0</v>
      </c>
      <c r="G57" s="23">
        <f ca="1">IFERROR(__xludf.DUMMYFUNCTION("""COMPUTED_VALUE"""),0)</f>
        <v>0</v>
      </c>
    </row>
    <row r="58" spans="1:7" x14ac:dyDescent="0.3">
      <c r="A58" s="9">
        <v>43885</v>
      </c>
      <c r="B58">
        <v>0</v>
      </c>
      <c r="C58">
        <v>0</v>
      </c>
      <c r="D58">
        <v>0</v>
      </c>
      <c r="E58">
        <v>0</v>
      </c>
      <c r="F58">
        <v>0</v>
      </c>
      <c r="G58" s="23">
        <f ca="1">IFERROR(__xludf.DUMMYFUNCTION("""COMPUTED_VALUE"""),0)</f>
        <v>0</v>
      </c>
    </row>
    <row r="59" spans="1:7" x14ac:dyDescent="0.3">
      <c r="A59" s="9">
        <v>43886</v>
      </c>
      <c r="B59">
        <v>0</v>
      </c>
      <c r="C59">
        <v>0</v>
      </c>
      <c r="D59">
        <v>0</v>
      </c>
      <c r="E59">
        <v>0</v>
      </c>
      <c r="F59">
        <v>0</v>
      </c>
      <c r="G59" s="23">
        <f ca="1">IFERROR(__xludf.DUMMYFUNCTION("""COMPUTED_VALUE"""),0)</f>
        <v>0</v>
      </c>
    </row>
    <row r="60" spans="1:7" x14ac:dyDescent="0.3">
      <c r="A60" s="9">
        <v>43887</v>
      </c>
      <c r="B60">
        <v>0</v>
      </c>
      <c r="C60">
        <v>0</v>
      </c>
      <c r="D60">
        <v>0</v>
      </c>
      <c r="E60">
        <v>0</v>
      </c>
      <c r="F60">
        <v>0</v>
      </c>
      <c r="G60" s="23">
        <f ca="1">IFERROR(__xludf.DUMMYFUNCTION("""COMPUTED_VALUE"""),0)</f>
        <v>0</v>
      </c>
    </row>
    <row r="61" spans="1:7" x14ac:dyDescent="0.3">
      <c r="A61" s="9">
        <v>43888</v>
      </c>
      <c r="B61">
        <v>0</v>
      </c>
      <c r="C61">
        <v>0</v>
      </c>
      <c r="D61">
        <v>0</v>
      </c>
      <c r="E61">
        <v>0</v>
      </c>
      <c r="F61">
        <v>0</v>
      </c>
      <c r="G61" s="23">
        <f ca="1">IFERROR(__xludf.DUMMYFUNCTION("""COMPUTED_VALUE"""),0)</f>
        <v>0</v>
      </c>
    </row>
    <row r="62" spans="1:7" x14ac:dyDescent="0.3">
      <c r="A62" s="9">
        <v>43889</v>
      </c>
      <c r="B62">
        <v>0</v>
      </c>
      <c r="C62">
        <v>0</v>
      </c>
      <c r="D62">
        <v>0</v>
      </c>
      <c r="E62">
        <v>0</v>
      </c>
      <c r="F62">
        <v>0</v>
      </c>
      <c r="G62" s="23">
        <f ca="1">IFERROR(__xludf.DUMMYFUNCTION("""COMPUTED_VALUE"""),0)</f>
        <v>0</v>
      </c>
    </row>
    <row r="63" spans="1:7" x14ac:dyDescent="0.3">
      <c r="A63" s="9">
        <v>43890</v>
      </c>
      <c r="B63">
        <v>0</v>
      </c>
      <c r="C63">
        <v>0</v>
      </c>
      <c r="D63">
        <v>0</v>
      </c>
      <c r="E63">
        <v>0</v>
      </c>
      <c r="F63">
        <v>0</v>
      </c>
      <c r="G63" s="23">
        <f ca="1">IFERROR(__xludf.DUMMYFUNCTION("""COMPUTED_VALUE"""),0)</f>
        <v>0</v>
      </c>
    </row>
    <row r="64" spans="1:7" x14ac:dyDescent="0.3">
      <c r="A64" s="9">
        <v>43891</v>
      </c>
      <c r="B64">
        <v>0</v>
      </c>
      <c r="C64">
        <v>0</v>
      </c>
      <c r="D64">
        <v>0</v>
      </c>
      <c r="E64">
        <v>0</v>
      </c>
      <c r="F64">
        <v>0</v>
      </c>
      <c r="G64" s="23">
        <f ca="1">IFERROR(__xludf.DUMMYFUNCTION("""COMPUTED_VALUE"""),0)</f>
        <v>0</v>
      </c>
    </row>
    <row r="65" spans="1:7" x14ac:dyDescent="0.3">
      <c r="A65" s="9">
        <v>43892</v>
      </c>
      <c r="B65">
        <v>0</v>
      </c>
      <c r="C65">
        <v>0</v>
      </c>
      <c r="D65">
        <v>0</v>
      </c>
      <c r="E65">
        <v>0</v>
      </c>
      <c r="F65">
        <v>0</v>
      </c>
      <c r="G65" s="23">
        <f ca="1">IFERROR(__xludf.DUMMYFUNCTION("""COMPUTED_VALUE"""),0)</f>
        <v>0</v>
      </c>
    </row>
    <row r="66" spans="1:7" x14ac:dyDescent="0.3">
      <c r="A66" s="9">
        <v>43893</v>
      </c>
      <c r="B66">
        <v>23</v>
      </c>
      <c r="C66">
        <v>0</v>
      </c>
      <c r="D66">
        <v>0</v>
      </c>
      <c r="E66">
        <v>0</v>
      </c>
      <c r="F66">
        <v>23</v>
      </c>
      <c r="G66" s="23">
        <f ca="1">IFERROR(__xludf.DUMMYFUNCTION("""COMPUTED_VALUE"""),0)</f>
        <v>0</v>
      </c>
    </row>
    <row r="67" spans="1:7" x14ac:dyDescent="0.3">
      <c r="A67" s="9">
        <v>43894</v>
      </c>
      <c r="B67">
        <v>23</v>
      </c>
      <c r="C67">
        <v>0</v>
      </c>
      <c r="D67">
        <v>0</v>
      </c>
      <c r="E67">
        <v>0</v>
      </c>
      <c r="F67">
        <v>0</v>
      </c>
      <c r="G67" s="23">
        <f ca="1">IFERROR(__xludf.DUMMYFUNCTION("""COMPUTED_VALUE"""),0)</f>
        <v>0</v>
      </c>
    </row>
    <row r="68" spans="1:7" x14ac:dyDescent="0.3">
      <c r="A68" s="9">
        <v>43895</v>
      </c>
      <c r="B68">
        <v>0</v>
      </c>
      <c r="C68">
        <v>21</v>
      </c>
      <c r="D68">
        <v>0</v>
      </c>
      <c r="E68">
        <v>0</v>
      </c>
      <c r="F68">
        <v>0</v>
      </c>
      <c r="G68" s="23">
        <f ca="1">IFERROR(__xludf.DUMMYFUNCTION("""COMPUTED_VALUE"""),0)</f>
        <v>0</v>
      </c>
    </row>
    <row r="69" spans="1:7" x14ac:dyDescent="0.3">
      <c r="A69" s="9">
        <v>43896</v>
      </c>
      <c r="B69">
        <v>23</v>
      </c>
      <c r="C69">
        <v>0</v>
      </c>
      <c r="D69">
        <v>0</v>
      </c>
      <c r="E69">
        <v>0</v>
      </c>
      <c r="F69">
        <v>0</v>
      </c>
      <c r="G69" s="23">
        <f ca="1">IFERROR(__xludf.DUMMYFUNCTION("""COMPUTED_VALUE"""),0)</f>
        <v>0</v>
      </c>
    </row>
    <row r="70" spans="1:7" x14ac:dyDescent="0.3">
      <c r="A70" s="9">
        <v>43897</v>
      </c>
      <c r="B70">
        <v>23</v>
      </c>
      <c r="C70">
        <v>22</v>
      </c>
      <c r="D70">
        <v>0</v>
      </c>
      <c r="E70">
        <v>0</v>
      </c>
      <c r="F70">
        <v>0</v>
      </c>
      <c r="G70" s="23">
        <f ca="1">IFERROR(__xludf.DUMMYFUNCTION("""COMPUTED_VALUE"""),0)</f>
        <v>0</v>
      </c>
    </row>
    <row r="71" spans="1:7" x14ac:dyDescent="0.3">
      <c r="A71" s="9">
        <v>43898</v>
      </c>
      <c r="B71">
        <v>27</v>
      </c>
      <c r="C71">
        <v>27</v>
      </c>
      <c r="D71">
        <v>0</v>
      </c>
      <c r="E71">
        <v>0</v>
      </c>
      <c r="F71">
        <v>0</v>
      </c>
      <c r="G71" s="23">
        <f ca="1">IFERROR(__xludf.DUMMYFUNCTION("""COMPUTED_VALUE"""),0)</f>
        <v>0</v>
      </c>
    </row>
    <row r="72" spans="1:7" x14ac:dyDescent="0.3">
      <c r="A72" s="9">
        <v>43899</v>
      </c>
      <c r="B72">
        <v>0</v>
      </c>
      <c r="C72">
        <v>30</v>
      </c>
      <c r="D72">
        <v>0</v>
      </c>
      <c r="E72">
        <v>0</v>
      </c>
      <c r="F72">
        <v>0</v>
      </c>
      <c r="G72" s="23">
        <f ca="1">IFERROR(__xludf.DUMMYFUNCTION("""COMPUTED_VALUE"""),0)</f>
        <v>0</v>
      </c>
    </row>
    <row r="73" spans="1:7" x14ac:dyDescent="0.3">
      <c r="A73" s="9">
        <v>43900</v>
      </c>
      <c r="B73">
        <v>0</v>
      </c>
      <c r="C73">
        <v>0</v>
      </c>
      <c r="D73">
        <v>0</v>
      </c>
      <c r="E73">
        <v>0</v>
      </c>
      <c r="F73">
        <v>0</v>
      </c>
      <c r="G73" s="23">
        <f ca="1">IFERROR(__xludf.DUMMYFUNCTION("""COMPUTED_VALUE"""),0)</f>
        <v>0</v>
      </c>
    </row>
    <row r="74" spans="1:7" x14ac:dyDescent="0.3">
      <c r="A74" s="9">
        <v>43901</v>
      </c>
      <c r="B74">
        <v>22</v>
      </c>
      <c r="C74">
        <v>0</v>
      </c>
      <c r="D74">
        <v>0</v>
      </c>
      <c r="E74">
        <v>0</v>
      </c>
      <c r="F74">
        <v>0</v>
      </c>
      <c r="G74" s="23">
        <f ca="1">IFERROR(__xludf.DUMMYFUNCTION("""COMPUTED_VALUE"""),0)</f>
        <v>0</v>
      </c>
    </row>
    <row r="75" spans="1:7" x14ac:dyDescent="0.3">
      <c r="A75" s="9">
        <v>43902</v>
      </c>
      <c r="B75">
        <v>20</v>
      </c>
      <c r="C75">
        <v>20</v>
      </c>
      <c r="D75">
        <v>0</v>
      </c>
      <c r="E75">
        <v>0</v>
      </c>
      <c r="F75">
        <v>20</v>
      </c>
      <c r="G75" s="23">
        <f ca="1">IFERROR(__xludf.DUMMYFUNCTION("""COMPUTED_VALUE"""),0)</f>
        <v>0</v>
      </c>
    </row>
    <row r="76" spans="1:7" x14ac:dyDescent="0.3">
      <c r="A76" s="9">
        <v>43903</v>
      </c>
      <c r="B76">
        <v>0</v>
      </c>
      <c r="C76">
        <v>23</v>
      </c>
      <c r="D76">
        <v>0</v>
      </c>
      <c r="E76">
        <v>0</v>
      </c>
      <c r="F76">
        <v>24</v>
      </c>
      <c r="G76" s="23">
        <f ca="1">IFERROR(__xludf.DUMMYFUNCTION("""COMPUTED_VALUE"""),0)</f>
        <v>0</v>
      </c>
    </row>
    <row r="77" spans="1:7" x14ac:dyDescent="0.3">
      <c r="A77" s="9">
        <v>43904</v>
      </c>
      <c r="B77">
        <v>45</v>
      </c>
      <c r="C77">
        <v>23</v>
      </c>
      <c r="D77">
        <v>0</v>
      </c>
      <c r="E77">
        <v>0</v>
      </c>
      <c r="F77">
        <v>0</v>
      </c>
      <c r="G77" s="23">
        <v>0</v>
      </c>
    </row>
    <row r="78" spans="1:7" x14ac:dyDescent="0.3">
      <c r="A78" s="9">
        <v>43905</v>
      </c>
      <c r="B78">
        <v>25</v>
      </c>
      <c r="C78">
        <v>0</v>
      </c>
      <c r="D78">
        <v>0</v>
      </c>
      <c r="E78">
        <v>0</v>
      </c>
      <c r="F78">
        <v>0</v>
      </c>
      <c r="G78" s="23">
        <v>0</v>
      </c>
    </row>
    <row r="79" spans="1:7" x14ac:dyDescent="0.3">
      <c r="A79" s="9">
        <v>43906</v>
      </c>
      <c r="B79">
        <v>21</v>
      </c>
      <c r="C79">
        <v>25</v>
      </c>
      <c r="D79">
        <v>0</v>
      </c>
      <c r="E79">
        <v>0</v>
      </c>
      <c r="F79">
        <v>0</v>
      </c>
      <c r="G79" s="23">
        <v>0</v>
      </c>
    </row>
    <row r="80" spans="1:7" x14ac:dyDescent="0.3">
      <c r="A80" s="9">
        <v>43907</v>
      </c>
      <c r="B80">
        <v>0</v>
      </c>
      <c r="C80">
        <v>45</v>
      </c>
      <c r="D80">
        <v>0</v>
      </c>
      <c r="E80">
        <v>0</v>
      </c>
      <c r="F80">
        <v>0</v>
      </c>
      <c r="G80" s="23">
        <v>0</v>
      </c>
    </row>
    <row r="81" spans="1:7" x14ac:dyDescent="0.3">
      <c r="A81" s="9">
        <v>43908</v>
      </c>
      <c r="B81">
        <v>0</v>
      </c>
      <c r="C81">
        <v>36</v>
      </c>
      <c r="D81">
        <v>0</v>
      </c>
      <c r="E81">
        <v>24</v>
      </c>
      <c r="F81">
        <v>24</v>
      </c>
      <c r="G81" s="23">
        <v>0</v>
      </c>
    </row>
    <row r="82" spans="1:7" x14ac:dyDescent="0.3">
      <c r="A82" s="9">
        <v>43909</v>
      </c>
      <c r="B82">
        <v>46</v>
      </c>
      <c r="C82">
        <v>100</v>
      </c>
      <c r="D82">
        <v>0</v>
      </c>
      <c r="E82">
        <v>0</v>
      </c>
      <c r="F82">
        <v>0</v>
      </c>
      <c r="G82" s="23">
        <v>0</v>
      </c>
    </row>
    <row r="83" spans="1:7" x14ac:dyDescent="0.3">
      <c r="A83" s="9">
        <v>43910</v>
      </c>
      <c r="B83">
        <v>22</v>
      </c>
      <c r="C83">
        <v>0</v>
      </c>
      <c r="D83">
        <v>0</v>
      </c>
      <c r="E83">
        <v>0</v>
      </c>
      <c r="F83">
        <v>0</v>
      </c>
      <c r="G83" s="23">
        <v>0</v>
      </c>
    </row>
    <row r="84" spans="1:7" x14ac:dyDescent="0.3">
      <c r="A84" s="9">
        <v>43911</v>
      </c>
      <c r="B84">
        <v>0</v>
      </c>
      <c r="C84">
        <v>39</v>
      </c>
      <c r="D84">
        <v>0</v>
      </c>
      <c r="E84">
        <v>0</v>
      </c>
      <c r="F84">
        <v>0</v>
      </c>
      <c r="G84" s="23">
        <v>0</v>
      </c>
    </row>
    <row r="85" spans="1:7" x14ac:dyDescent="0.3">
      <c r="A85" s="9">
        <v>43912</v>
      </c>
      <c r="B85">
        <v>25</v>
      </c>
      <c r="C85">
        <v>25</v>
      </c>
      <c r="D85">
        <v>0</v>
      </c>
      <c r="E85">
        <v>0</v>
      </c>
      <c r="F85">
        <v>0</v>
      </c>
      <c r="G85" s="23">
        <v>0</v>
      </c>
    </row>
    <row r="86" spans="1:7" x14ac:dyDescent="0.3">
      <c r="A86" s="9">
        <v>43913</v>
      </c>
      <c r="B86">
        <v>21</v>
      </c>
      <c r="C86">
        <v>20</v>
      </c>
      <c r="D86">
        <v>0</v>
      </c>
      <c r="E86">
        <v>0</v>
      </c>
      <c r="F86">
        <v>0</v>
      </c>
      <c r="G86" s="23">
        <v>0</v>
      </c>
    </row>
    <row r="87" spans="1:7" x14ac:dyDescent="0.3">
      <c r="A87" s="9">
        <v>43914</v>
      </c>
      <c r="B87">
        <v>0</v>
      </c>
      <c r="C87">
        <v>73</v>
      </c>
      <c r="D87">
        <v>0</v>
      </c>
      <c r="E87">
        <v>0</v>
      </c>
      <c r="F87">
        <v>0</v>
      </c>
      <c r="G87" s="23">
        <v>0</v>
      </c>
    </row>
    <row r="88" spans="1:7" x14ac:dyDescent="0.3">
      <c r="A88" s="9">
        <v>43915</v>
      </c>
      <c r="B88">
        <v>0</v>
      </c>
      <c r="C88">
        <v>0</v>
      </c>
      <c r="D88">
        <v>0</v>
      </c>
      <c r="E88">
        <v>0</v>
      </c>
      <c r="F88">
        <v>0</v>
      </c>
      <c r="G88" s="23">
        <v>0</v>
      </c>
    </row>
    <row r="89" spans="1:7" x14ac:dyDescent="0.3">
      <c r="A89" s="9">
        <v>43916</v>
      </c>
      <c r="B89">
        <v>26</v>
      </c>
      <c r="C89">
        <v>24</v>
      </c>
      <c r="D89">
        <v>0</v>
      </c>
      <c r="E89">
        <v>0</v>
      </c>
      <c r="F89">
        <v>24</v>
      </c>
      <c r="G89" s="23">
        <v>0</v>
      </c>
    </row>
    <row r="90" spans="1:7" x14ac:dyDescent="0.3">
      <c r="A90" s="9">
        <v>43917</v>
      </c>
      <c r="B90">
        <v>0</v>
      </c>
      <c r="C90">
        <v>22</v>
      </c>
      <c r="D90">
        <v>0</v>
      </c>
      <c r="E90">
        <v>0</v>
      </c>
      <c r="F90">
        <v>22</v>
      </c>
      <c r="G90" s="23">
        <v>0</v>
      </c>
    </row>
    <row r="91" spans="1:7" x14ac:dyDescent="0.3">
      <c r="A91" s="9">
        <v>43918</v>
      </c>
      <c r="B91">
        <v>0</v>
      </c>
      <c r="C91">
        <v>0</v>
      </c>
      <c r="D91">
        <v>0</v>
      </c>
      <c r="E91">
        <v>0</v>
      </c>
      <c r="F91">
        <v>0</v>
      </c>
      <c r="G91" s="23">
        <v>0</v>
      </c>
    </row>
    <row r="92" spans="1:7" x14ac:dyDescent="0.3">
      <c r="A92" s="9">
        <v>43919</v>
      </c>
      <c r="B92">
        <v>0</v>
      </c>
      <c r="C92">
        <v>0</v>
      </c>
      <c r="D92">
        <v>0</v>
      </c>
      <c r="E92">
        <v>0</v>
      </c>
      <c r="F92">
        <v>24</v>
      </c>
      <c r="G92" s="23">
        <v>0</v>
      </c>
    </row>
    <row r="93" spans="1:7" x14ac:dyDescent="0.3">
      <c r="A93" s="9">
        <v>43920</v>
      </c>
      <c r="B93">
        <v>0</v>
      </c>
      <c r="C93">
        <v>0</v>
      </c>
      <c r="D93">
        <v>0</v>
      </c>
      <c r="E93">
        <v>0</v>
      </c>
      <c r="F93">
        <v>0</v>
      </c>
      <c r="G93" s="23">
        <v>0</v>
      </c>
    </row>
    <row r="94" spans="1:7" x14ac:dyDescent="0.3">
      <c r="A94" s="9">
        <v>43921</v>
      </c>
      <c r="B94">
        <v>45</v>
      </c>
      <c r="C94">
        <v>0</v>
      </c>
      <c r="D94">
        <v>0</v>
      </c>
      <c r="E94">
        <v>0</v>
      </c>
      <c r="F94">
        <v>0</v>
      </c>
      <c r="G94" s="23">
        <v>0</v>
      </c>
    </row>
    <row r="95" spans="1:7" x14ac:dyDescent="0.3">
      <c r="A95" s="9">
        <v>43922</v>
      </c>
      <c r="B95">
        <v>0</v>
      </c>
      <c r="C95">
        <v>0</v>
      </c>
      <c r="D95">
        <v>0</v>
      </c>
      <c r="E95">
        <v>0</v>
      </c>
      <c r="F95">
        <v>0</v>
      </c>
      <c r="G95" s="23">
        <v>0</v>
      </c>
    </row>
    <row r="96" spans="1:7" x14ac:dyDescent="0.3">
      <c r="A96" s="9">
        <v>43923</v>
      </c>
      <c r="B96">
        <v>25</v>
      </c>
      <c r="C96">
        <v>0</v>
      </c>
      <c r="D96">
        <v>0</v>
      </c>
      <c r="E96">
        <v>0</v>
      </c>
      <c r="F96">
        <v>0</v>
      </c>
      <c r="G96" s="23">
        <v>0</v>
      </c>
    </row>
    <row r="97" spans="1:7" x14ac:dyDescent="0.3">
      <c r="A97" s="9">
        <v>43924</v>
      </c>
      <c r="B97">
        <v>0</v>
      </c>
      <c r="C97">
        <v>0</v>
      </c>
      <c r="D97">
        <v>0</v>
      </c>
      <c r="E97">
        <v>0</v>
      </c>
      <c r="F97">
        <v>0</v>
      </c>
      <c r="G97" s="23">
        <v>0</v>
      </c>
    </row>
    <row r="98" spans="1:7" x14ac:dyDescent="0.3">
      <c r="A98" s="9">
        <v>43925</v>
      </c>
      <c r="B98">
        <v>23</v>
      </c>
      <c r="C98">
        <v>0</v>
      </c>
      <c r="D98">
        <v>0</v>
      </c>
      <c r="E98">
        <v>0</v>
      </c>
      <c r="F98">
        <v>0</v>
      </c>
      <c r="G98" s="23">
        <v>0</v>
      </c>
    </row>
    <row r="99" spans="1:7" x14ac:dyDescent="0.3">
      <c r="A99" s="9">
        <v>43926</v>
      </c>
      <c r="B99">
        <v>23</v>
      </c>
      <c r="C99">
        <v>0</v>
      </c>
      <c r="D99">
        <v>0</v>
      </c>
      <c r="E99">
        <v>0</v>
      </c>
      <c r="F99">
        <v>0</v>
      </c>
      <c r="G99" s="23">
        <v>0</v>
      </c>
    </row>
    <row r="100" spans="1:7" x14ac:dyDescent="0.3">
      <c r="A100" s="9">
        <v>43927</v>
      </c>
      <c r="B100">
        <v>23</v>
      </c>
      <c r="C100">
        <v>0</v>
      </c>
      <c r="D100">
        <v>0</v>
      </c>
      <c r="E100">
        <v>0</v>
      </c>
      <c r="F100">
        <v>0</v>
      </c>
      <c r="G100" s="23">
        <v>0</v>
      </c>
    </row>
    <row r="101" spans="1:7" x14ac:dyDescent="0.3">
      <c r="A101" s="9">
        <v>43928</v>
      </c>
      <c r="B101">
        <v>25</v>
      </c>
      <c r="C101">
        <v>25</v>
      </c>
      <c r="D101">
        <v>0</v>
      </c>
      <c r="E101">
        <v>0</v>
      </c>
      <c r="F101">
        <v>0</v>
      </c>
      <c r="G101" s="23">
        <v>0</v>
      </c>
    </row>
    <row r="102" spans="1:7" x14ac:dyDescent="0.3">
      <c r="A102" s="9">
        <v>43929</v>
      </c>
      <c r="B102">
        <v>0</v>
      </c>
      <c r="C102">
        <v>0</v>
      </c>
      <c r="D102">
        <v>0</v>
      </c>
      <c r="E102">
        <v>0</v>
      </c>
      <c r="F102">
        <v>0</v>
      </c>
      <c r="G102" s="23">
        <v>0</v>
      </c>
    </row>
    <row r="103" spans="1:7" x14ac:dyDescent="0.3">
      <c r="A103" s="9">
        <v>43930</v>
      </c>
      <c r="B103">
        <v>23</v>
      </c>
      <c r="C103">
        <v>0</v>
      </c>
      <c r="D103">
        <v>0</v>
      </c>
      <c r="E103">
        <v>0</v>
      </c>
      <c r="F103">
        <v>0</v>
      </c>
      <c r="G103" s="23">
        <v>0</v>
      </c>
    </row>
    <row r="104" spans="1:7" x14ac:dyDescent="0.3">
      <c r="A104" s="9">
        <v>43931</v>
      </c>
      <c r="B104">
        <v>29</v>
      </c>
      <c r="C104">
        <v>0</v>
      </c>
      <c r="D104">
        <v>0</v>
      </c>
      <c r="E104">
        <v>0</v>
      </c>
      <c r="F104">
        <v>0</v>
      </c>
      <c r="G104" s="23">
        <v>0</v>
      </c>
    </row>
    <row r="105" spans="1:7" x14ac:dyDescent="0.3">
      <c r="A105" s="9">
        <v>43932</v>
      </c>
      <c r="B105">
        <v>24</v>
      </c>
      <c r="C105">
        <v>0</v>
      </c>
      <c r="D105">
        <v>0</v>
      </c>
      <c r="E105">
        <v>0</v>
      </c>
      <c r="F105">
        <v>0</v>
      </c>
      <c r="G105" s="23">
        <v>0</v>
      </c>
    </row>
    <row r="106" spans="1:7" x14ac:dyDescent="0.3">
      <c r="A106" s="9">
        <v>43933</v>
      </c>
      <c r="B106">
        <v>22</v>
      </c>
      <c r="C106">
        <v>22</v>
      </c>
      <c r="D106">
        <v>0</v>
      </c>
      <c r="E106">
        <v>0</v>
      </c>
      <c r="F106">
        <v>0</v>
      </c>
      <c r="G106" s="23">
        <v>0</v>
      </c>
    </row>
    <row r="107" spans="1:7" x14ac:dyDescent="0.3">
      <c r="A107" s="9">
        <v>43934</v>
      </c>
      <c r="B107">
        <v>0</v>
      </c>
      <c r="C107">
        <v>0</v>
      </c>
      <c r="D107">
        <v>0</v>
      </c>
      <c r="E107">
        <v>0</v>
      </c>
      <c r="F107">
        <v>26</v>
      </c>
      <c r="G107" s="23">
        <v>0</v>
      </c>
    </row>
    <row r="108" spans="1:7" x14ac:dyDescent="0.3">
      <c r="A108" s="9">
        <v>43935</v>
      </c>
      <c r="B108">
        <v>21</v>
      </c>
      <c r="C108">
        <v>0</v>
      </c>
      <c r="D108">
        <v>0</v>
      </c>
      <c r="E108">
        <v>0</v>
      </c>
      <c r="F108">
        <v>0</v>
      </c>
      <c r="G108" s="23">
        <v>0</v>
      </c>
    </row>
    <row r="109" spans="1:7" x14ac:dyDescent="0.3">
      <c r="A109" s="9">
        <v>43936</v>
      </c>
      <c r="B109">
        <v>0</v>
      </c>
      <c r="C109">
        <v>0</v>
      </c>
      <c r="D109">
        <v>0</v>
      </c>
      <c r="E109">
        <v>0</v>
      </c>
      <c r="F109">
        <v>0</v>
      </c>
      <c r="G109" s="23">
        <v>0</v>
      </c>
    </row>
    <row r="110" spans="1:7" x14ac:dyDescent="0.3">
      <c r="A110" s="9">
        <v>43937</v>
      </c>
      <c r="B110">
        <v>0</v>
      </c>
      <c r="C110">
        <v>0</v>
      </c>
      <c r="D110">
        <v>0</v>
      </c>
      <c r="E110">
        <v>0</v>
      </c>
      <c r="F110">
        <v>0</v>
      </c>
      <c r="G110" s="23">
        <v>0</v>
      </c>
    </row>
    <row r="111" spans="1:7" x14ac:dyDescent="0.3">
      <c r="A111" s="9">
        <v>43938</v>
      </c>
      <c r="B111">
        <v>0</v>
      </c>
      <c r="C111">
        <v>0</v>
      </c>
      <c r="D111">
        <v>0</v>
      </c>
      <c r="E111">
        <v>0</v>
      </c>
      <c r="F111">
        <v>21</v>
      </c>
      <c r="G111" s="23">
        <v>0</v>
      </c>
    </row>
    <row r="112" spans="1:7" x14ac:dyDescent="0.3">
      <c r="A112" s="9">
        <v>43939</v>
      </c>
      <c r="B112">
        <v>0</v>
      </c>
      <c r="C112">
        <v>0</v>
      </c>
      <c r="D112">
        <v>0</v>
      </c>
      <c r="E112">
        <v>0</v>
      </c>
      <c r="F112">
        <v>0</v>
      </c>
      <c r="G112" s="23">
        <v>0</v>
      </c>
    </row>
    <row r="113" spans="1:7" x14ac:dyDescent="0.3">
      <c r="A113" s="9">
        <v>43940</v>
      </c>
      <c r="B113">
        <v>0</v>
      </c>
      <c r="C113">
        <v>0</v>
      </c>
      <c r="D113">
        <v>0</v>
      </c>
      <c r="E113">
        <v>0</v>
      </c>
      <c r="F113">
        <v>0</v>
      </c>
      <c r="G113" s="23">
        <v>0</v>
      </c>
    </row>
    <row r="114" spans="1:7" x14ac:dyDescent="0.3">
      <c r="A114" s="9">
        <v>43941</v>
      </c>
      <c r="B114">
        <v>20</v>
      </c>
      <c r="C114">
        <v>0</v>
      </c>
      <c r="D114">
        <v>0</v>
      </c>
      <c r="E114">
        <v>0</v>
      </c>
      <c r="F114">
        <v>0</v>
      </c>
      <c r="G114" s="23">
        <v>0</v>
      </c>
    </row>
    <row r="115" spans="1:7" x14ac:dyDescent="0.3">
      <c r="A115" s="9">
        <v>43942</v>
      </c>
      <c r="B115">
        <v>19</v>
      </c>
      <c r="C115">
        <v>0</v>
      </c>
      <c r="D115">
        <v>0</v>
      </c>
      <c r="E115">
        <v>0</v>
      </c>
      <c r="F115">
        <v>19</v>
      </c>
      <c r="G115" s="23">
        <v>0</v>
      </c>
    </row>
    <row r="116" spans="1:7" x14ac:dyDescent="0.3">
      <c r="A116" s="9">
        <v>43943</v>
      </c>
      <c r="B116">
        <v>0</v>
      </c>
      <c r="C116">
        <v>0</v>
      </c>
      <c r="D116">
        <v>20</v>
      </c>
      <c r="E116">
        <v>0</v>
      </c>
      <c r="F116">
        <v>0</v>
      </c>
      <c r="G116" s="23">
        <v>0</v>
      </c>
    </row>
    <row r="117" spans="1:7" x14ac:dyDescent="0.3">
      <c r="A117" s="9">
        <v>43944</v>
      </c>
      <c r="B117">
        <v>21</v>
      </c>
      <c r="C117">
        <v>0</v>
      </c>
      <c r="D117">
        <v>0</v>
      </c>
      <c r="E117">
        <v>0</v>
      </c>
      <c r="F117">
        <v>0</v>
      </c>
      <c r="G117" s="23">
        <v>0</v>
      </c>
    </row>
    <row r="118" spans="1:7" x14ac:dyDescent="0.3">
      <c r="A118" s="9">
        <v>43945</v>
      </c>
      <c r="B118">
        <v>21</v>
      </c>
      <c r="C118">
        <v>0</v>
      </c>
      <c r="D118">
        <v>0</v>
      </c>
      <c r="E118">
        <v>21</v>
      </c>
      <c r="F118">
        <v>0</v>
      </c>
      <c r="G118" s="23">
        <v>0</v>
      </c>
    </row>
    <row r="119" spans="1:7" x14ac:dyDescent="0.3">
      <c r="A119" s="9">
        <v>43946</v>
      </c>
      <c r="B119">
        <v>24</v>
      </c>
      <c r="C119">
        <v>0</v>
      </c>
      <c r="D119">
        <v>0</v>
      </c>
      <c r="E119">
        <v>0</v>
      </c>
      <c r="F119">
        <v>0</v>
      </c>
      <c r="G119" s="23">
        <v>0</v>
      </c>
    </row>
    <row r="120" spans="1:7" x14ac:dyDescent="0.3">
      <c r="A120" s="9">
        <v>43947</v>
      </c>
      <c r="B120">
        <v>21</v>
      </c>
      <c r="C120">
        <v>0</v>
      </c>
      <c r="D120">
        <v>0</v>
      </c>
      <c r="E120">
        <v>0</v>
      </c>
      <c r="F120">
        <v>0</v>
      </c>
      <c r="G120" s="23">
        <v>0</v>
      </c>
    </row>
    <row r="121" spans="1:7" x14ac:dyDescent="0.3">
      <c r="A121" s="9">
        <v>43948</v>
      </c>
      <c r="B121">
        <v>24</v>
      </c>
      <c r="C121">
        <v>24</v>
      </c>
      <c r="D121">
        <v>0</v>
      </c>
      <c r="E121">
        <v>0</v>
      </c>
      <c r="F121">
        <v>0</v>
      </c>
      <c r="G121" s="23">
        <v>0</v>
      </c>
    </row>
    <row r="122" spans="1:7" x14ac:dyDescent="0.3">
      <c r="A122" s="9">
        <v>43949</v>
      </c>
      <c r="B122">
        <v>0</v>
      </c>
      <c r="C122">
        <v>0</v>
      </c>
      <c r="D122">
        <v>0</v>
      </c>
      <c r="E122">
        <v>0</v>
      </c>
      <c r="F122">
        <v>0</v>
      </c>
      <c r="G122" s="23">
        <v>0</v>
      </c>
    </row>
    <row r="123" spans="1:7" x14ac:dyDescent="0.3">
      <c r="A123" s="9">
        <v>43950</v>
      </c>
      <c r="B123">
        <v>20</v>
      </c>
      <c r="C123">
        <v>0</v>
      </c>
      <c r="D123">
        <v>0</v>
      </c>
      <c r="E123">
        <v>0</v>
      </c>
      <c r="F123">
        <v>0</v>
      </c>
      <c r="G123" s="23">
        <v>0</v>
      </c>
    </row>
    <row r="124" spans="1:7" x14ac:dyDescent="0.3">
      <c r="A124" s="9">
        <v>43951</v>
      </c>
      <c r="B124">
        <v>17</v>
      </c>
      <c r="C124">
        <v>0</v>
      </c>
      <c r="D124">
        <v>17</v>
      </c>
      <c r="E124">
        <v>0</v>
      </c>
      <c r="F124">
        <v>0</v>
      </c>
      <c r="G124" s="23">
        <v>0</v>
      </c>
    </row>
    <row r="125" spans="1:7" x14ac:dyDescent="0.3">
      <c r="A125" s="9">
        <v>43952</v>
      </c>
      <c r="B125">
        <v>0</v>
      </c>
      <c r="C125">
        <v>0</v>
      </c>
      <c r="D125">
        <v>0</v>
      </c>
      <c r="E125">
        <v>0</v>
      </c>
      <c r="F125">
        <v>0</v>
      </c>
      <c r="G125" s="23">
        <v>0</v>
      </c>
    </row>
    <row r="126" spans="1:7" x14ac:dyDescent="0.3">
      <c r="A126" s="9">
        <v>43953</v>
      </c>
      <c r="B126">
        <v>0</v>
      </c>
      <c r="C126">
        <v>0</v>
      </c>
      <c r="D126">
        <v>0</v>
      </c>
      <c r="E126">
        <v>0</v>
      </c>
      <c r="F126">
        <v>0</v>
      </c>
      <c r="G126" s="23">
        <v>0</v>
      </c>
    </row>
    <row r="127" spans="1:7" x14ac:dyDescent="0.3">
      <c r="A127" s="9">
        <v>43954</v>
      </c>
      <c r="B127">
        <v>24</v>
      </c>
      <c r="C127">
        <v>0</v>
      </c>
      <c r="D127">
        <v>0</v>
      </c>
      <c r="E127">
        <v>0</v>
      </c>
      <c r="F127">
        <v>0</v>
      </c>
      <c r="G127" s="23">
        <v>0</v>
      </c>
    </row>
    <row r="128" spans="1:7" x14ac:dyDescent="0.3">
      <c r="A128" s="9">
        <v>43955</v>
      </c>
      <c r="B128">
        <v>21</v>
      </c>
      <c r="C128">
        <v>0</v>
      </c>
      <c r="D128">
        <v>0</v>
      </c>
      <c r="E128">
        <v>0</v>
      </c>
      <c r="F128">
        <v>0</v>
      </c>
      <c r="G128" s="23">
        <v>0</v>
      </c>
    </row>
    <row r="129" spans="1:7" x14ac:dyDescent="0.3">
      <c r="A129" s="9">
        <v>43956</v>
      </c>
      <c r="B129">
        <v>19</v>
      </c>
      <c r="C129">
        <v>0</v>
      </c>
      <c r="D129">
        <v>0</v>
      </c>
      <c r="E129">
        <v>0</v>
      </c>
      <c r="F129">
        <v>0</v>
      </c>
      <c r="G129" s="23">
        <v>0</v>
      </c>
    </row>
    <row r="130" spans="1:7" x14ac:dyDescent="0.3">
      <c r="A130" s="9">
        <v>43957</v>
      </c>
      <c r="B130">
        <v>0</v>
      </c>
      <c r="C130">
        <v>0</v>
      </c>
      <c r="D130">
        <v>0</v>
      </c>
      <c r="E130">
        <v>0</v>
      </c>
      <c r="F130">
        <v>0</v>
      </c>
      <c r="G130" s="23">
        <v>0</v>
      </c>
    </row>
    <row r="131" spans="1:7" x14ac:dyDescent="0.3">
      <c r="A131" s="9">
        <v>43958</v>
      </c>
      <c r="B131">
        <v>22</v>
      </c>
      <c r="C131">
        <v>0</v>
      </c>
      <c r="D131">
        <v>22</v>
      </c>
      <c r="E131">
        <v>0</v>
      </c>
      <c r="F131">
        <v>22</v>
      </c>
      <c r="G131" s="23">
        <v>0</v>
      </c>
    </row>
    <row r="132" spans="1:7" x14ac:dyDescent="0.3">
      <c r="A132" s="9">
        <v>43959</v>
      </c>
      <c r="B132">
        <v>0</v>
      </c>
      <c r="C132">
        <v>0</v>
      </c>
      <c r="D132">
        <v>0</v>
      </c>
      <c r="E132">
        <v>0</v>
      </c>
      <c r="F132">
        <v>0</v>
      </c>
      <c r="G132" s="23">
        <v>0</v>
      </c>
    </row>
    <row r="133" spans="1:7" x14ac:dyDescent="0.3">
      <c r="A133" s="9">
        <v>43960</v>
      </c>
      <c r="B133">
        <v>0</v>
      </c>
      <c r="C133">
        <v>0</v>
      </c>
      <c r="D133">
        <v>23</v>
      </c>
      <c r="E133">
        <v>0</v>
      </c>
      <c r="F133">
        <v>0</v>
      </c>
      <c r="G133" s="23">
        <v>0</v>
      </c>
    </row>
    <row r="134" spans="1:7" x14ac:dyDescent="0.3">
      <c r="A134" s="9">
        <v>43961</v>
      </c>
      <c r="B134">
        <v>0</v>
      </c>
      <c r="C134">
        <v>0</v>
      </c>
      <c r="D134">
        <v>0</v>
      </c>
      <c r="E134">
        <v>0</v>
      </c>
      <c r="F134">
        <v>0</v>
      </c>
      <c r="G134" s="23">
        <v>0</v>
      </c>
    </row>
    <row r="135" spans="1:7" x14ac:dyDescent="0.3">
      <c r="A135" s="9">
        <v>43962</v>
      </c>
      <c r="B135">
        <v>22</v>
      </c>
      <c r="C135">
        <v>0</v>
      </c>
      <c r="D135">
        <v>0</v>
      </c>
      <c r="E135">
        <v>0</v>
      </c>
      <c r="F135">
        <v>0</v>
      </c>
      <c r="G135" s="23">
        <v>0</v>
      </c>
    </row>
    <row r="136" spans="1:7" x14ac:dyDescent="0.3">
      <c r="A136" s="9">
        <v>43963</v>
      </c>
      <c r="B136">
        <v>0</v>
      </c>
      <c r="C136">
        <v>0</v>
      </c>
      <c r="D136">
        <v>0</v>
      </c>
      <c r="E136">
        <v>0</v>
      </c>
      <c r="F136">
        <v>0</v>
      </c>
      <c r="G136" s="23">
        <v>0</v>
      </c>
    </row>
    <row r="137" spans="1:7" x14ac:dyDescent="0.3">
      <c r="A137" s="9">
        <v>43964</v>
      </c>
      <c r="B137">
        <v>22</v>
      </c>
      <c r="C137">
        <v>0</v>
      </c>
      <c r="D137">
        <v>0</v>
      </c>
      <c r="E137">
        <v>0</v>
      </c>
      <c r="F137">
        <v>46</v>
      </c>
      <c r="G137" s="23">
        <v>0</v>
      </c>
    </row>
    <row r="138" spans="1:7" x14ac:dyDescent="0.3">
      <c r="A138" s="9">
        <v>43965</v>
      </c>
      <c r="B138">
        <v>0</v>
      </c>
      <c r="C138">
        <v>0</v>
      </c>
      <c r="D138">
        <v>0</v>
      </c>
      <c r="E138">
        <v>0</v>
      </c>
      <c r="F138">
        <v>0</v>
      </c>
      <c r="G138" s="23">
        <v>0</v>
      </c>
    </row>
    <row r="139" spans="1:7" x14ac:dyDescent="0.3">
      <c r="A139" s="9">
        <v>43966</v>
      </c>
      <c r="B139">
        <v>0</v>
      </c>
      <c r="C139">
        <v>0</v>
      </c>
      <c r="D139">
        <v>0</v>
      </c>
      <c r="E139">
        <v>0</v>
      </c>
      <c r="F139">
        <v>20</v>
      </c>
      <c r="G139" s="23">
        <v>0</v>
      </c>
    </row>
    <row r="140" spans="1:7" x14ac:dyDescent="0.3">
      <c r="A140" s="9">
        <v>43967</v>
      </c>
      <c r="B140">
        <v>23</v>
      </c>
      <c r="C140">
        <v>23</v>
      </c>
      <c r="D140">
        <v>0</v>
      </c>
      <c r="E140">
        <v>0</v>
      </c>
      <c r="F140">
        <v>0</v>
      </c>
      <c r="G140" s="23">
        <v>0</v>
      </c>
    </row>
    <row r="141" spans="1:7" x14ac:dyDescent="0.3">
      <c r="A141" s="9">
        <v>43968</v>
      </c>
      <c r="B141">
        <v>0</v>
      </c>
      <c r="C141">
        <v>0</v>
      </c>
      <c r="D141">
        <v>0</v>
      </c>
      <c r="E141">
        <v>0</v>
      </c>
      <c r="F141">
        <v>0</v>
      </c>
      <c r="G141" s="23">
        <v>0</v>
      </c>
    </row>
    <row r="142" spans="1:7" x14ac:dyDescent="0.3">
      <c r="A142" s="9">
        <v>43969</v>
      </c>
      <c r="B142">
        <v>0</v>
      </c>
      <c r="C142">
        <v>0</v>
      </c>
      <c r="D142">
        <v>0</v>
      </c>
      <c r="E142">
        <v>0</v>
      </c>
      <c r="F142">
        <v>0</v>
      </c>
      <c r="G142" s="23">
        <v>0</v>
      </c>
    </row>
    <row r="143" spans="1:7" x14ac:dyDescent="0.3">
      <c r="A143" s="9">
        <v>43970</v>
      </c>
      <c r="B143">
        <v>0</v>
      </c>
      <c r="C143">
        <v>0</v>
      </c>
      <c r="D143">
        <v>0</v>
      </c>
      <c r="E143">
        <v>0</v>
      </c>
      <c r="F143">
        <v>0</v>
      </c>
      <c r="G143" s="23">
        <v>0</v>
      </c>
    </row>
    <row r="144" spans="1:7" x14ac:dyDescent="0.3">
      <c r="A144" s="9">
        <v>43971</v>
      </c>
      <c r="B144">
        <v>20</v>
      </c>
      <c r="C144">
        <v>0</v>
      </c>
      <c r="D144">
        <v>0</v>
      </c>
      <c r="E144">
        <v>0</v>
      </c>
      <c r="F144">
        <v>0</v>
      </c>
      <c r="G144" s="23">
        <v>0</v>
      </c>
    </row>
    <row r="145" spans="1:7" x14ac:dyDescent="0.3">
      <c r="A145" s="9">
        <v>43972</v>
      </c>
      <c r="B145">
        <v>0</v>
      </c>
      <c r="C145">
        <v>0</v>
      </c>
      <c r="D145">
        <v>0</v>
      </c>
      <c r="E145">
        <v>0</v>
      </c>
      <c r="F145">
        <v>0</v>
      </c>
      <c r="G145" s="23">
        <v>0</v>
      </c>
    </row>
    <row r="146" spans="1:7" x14ac:dyDescent="0.3">
      <c r="A146" s="9">
        <v>43973</v>
      </c>
      <c r="B146">
        <v>0</v>
      </c>
      <c r="C146">
        <v>0</v>
      </c>
      <c r="D146">
        <v>0</v>
      </c>
      <c r="E146">
        <v>0</v>
      </c>
      <c r="F146">
        <v>21</v>
      </c>
      <c r="G146" s="23">
        <v>0</v>
      </c>
    </row>
    <row r="147" spans="1:7" x14ac:dyDescent="0.3">
      <c r="A147" s="9">
        <v>43974</v>
      </c>
      <c r="B147">
        <v>23</v>
      </c>
      <c r="C147">
        <v>0</v>
      </c>
      <c r="D147">
        <v>0</v>
      </c>
      <c r="E147">
        <v>0</v>
      </c>
      <c r="F147">
        <v>0</v>
      </c>
      <c r="G147" s="23">
        <v>1</v>
      </c>
    </row>
    <row r="148" spans="1:7" x14ac:dyDescent="0.3">
      <c r="A148" s="9">
        <v>43975</v>
      </c>
      <c r="B148">
        <v>48</v>
      </c>
      <c r="C148">
        <v>0</v>
      </c>
      <c r="D148">
        <v>0</v>
      </c>
      <c r="E148">
        <v>0</v>
      </c>
      <c r="F148">
        <v>0</v>
      </c>
      <c r="G148" s="23">
        <v>0</v>
      </c>
    </row>
    <row r="149" spans="1:7" x14ac:dyDescent="0.3">
      <c r="A149" s="9">
        <v>43976</v>
      </c>
      <c r="B149">
        <v>0</v>
      </c>
      <c r="C149">
        <v>0</v>
      </c>
      <c r="D149">
        <v>0</v>
      </c>
      <c r="E149">
        <v>0</v>
      </c>
      <c r="F149">
        <v>0</v>
      </c>
      <c r="G149" s="23">
        <v>0</v>
      </c>
    </row>
    <row r="150" spans="1:7" x14ac:dyDescent="0.3">
      <c r="A150" s="9">
        <v>43977</v>
      </c>
      <c r="B150">
        <v>23</v>
      </c>
      <c r="C150">
        <v>0</v>
      </c>
      <c r="D150">
        <v>0</v>
      </c>
      <c r="E150">
        <v>0</v>
      </c>
      <c r="F150">
        <v>0</v>
      </c>
      <c r="G150" s="23">
        <v>0</v>
      </c>
    </row>
    <row r="151" spans="1:7" x14ac:dyDescent="0.3">
      <c r="A151" s="9">
        <v>43978</v>
      </c>
      <c r="B151">
        <v>22</v>
      </c>
      <c r="C151">
        <v>0</v>
      </c>
      <c r="D151">
        <v>0</v>
      </c>
      <c r="E151">
        <v>0</v>
      </c>
      <c r="F151">
        <v>0</v>
      </c>
      <c r="G151" s="23">
        <v>0</v>
      </c>
    </row>
    <row r="152" spans="1:7" x14ac:dyDescent="0.3">
      <c r="A152" s="9">
        <v>43979</v>
      </c>
      <c r="B152">
        <v>0</v>
      </c>
      <c r="C152">
        <v>22</v>
      </c>
      <c r="D152">
        <v>0</v>
      </c>
      <c r="E152">
        <v>0</v>
      </c>
      <c r="F152">
        <v>0</v>
      </c>
      <c r="G152" s="23">
        <v>0</v>
      </c>
    </row>
    <row r="153" spans="1:7" x14ac:dyDescent="0.3">
      <c r="A153" s="9">
        <v>43980</v>
      </c>
      <c r="B153">
        <v>25</v>
      </c>
      <c r="C153">
        <v>0</v>
      </c>
      <c r="D153">
        <v>0</v>
      </c>
      <c r="E153">
        <v>0</v>
      </c>
      <c r="F153">
        <v>0</v>
      </c>
      <c r="G153" s="23">
        <v>0</v>
      </c>
    </row>
    <row r="154" spans="1:7" x14ac:dyDescent="0.3">
      <c r="A154" s="9">
        <v>43981</v>
      </c>
      <c r="B154">
        <v>0</v>
      </c>
      <c r="C154">
        <v>0</v>
      </c>
      <c r="D154">
        <v>0</v>
      </c>
      <c r="E154">
        <v>0</v>
      </c>
      <c r="F154">
        <v>0</v>
      </c>
      <c r="G154" s="23">
        <v>0</v>
      </c>
    </row>
    <row r="155" spans="1:7" x14ac:dyDescent="0.3">
      <c r="A155" s="9">
        <v>43982</v>
      </c>
      <c r="B155">
        <v>0</v>
      </c>
      <c r="C155">
        <v>22</v>
      </c>
      <c r="D155">
        <v>0</v>
      </c>
      <c r="E155">
        <v>0</v>
      </c>
      <c r="F155">
        <v>0</v>
      </c>
      <c r="G155" s="23">
        <v>0</v>
      </c>
    </row>
  </sheetData>
  <pageMargins left="0.7" right="0.7" top="0.75" bottom="0.75" header="0.3" footer="0.3"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3B49F-027A-4A52-A5EA-39D50A5FFA6E}">
  <dimension ref="A3:G155"/>
  <sheetViews>
    <sheetView workbookViewId="0">
      <selection activeCell="A3" sqref="A3:G155"/>
    </sheetView>
  </sheetViews>
  <sheetFormatPr defaultRowHeight="14.4" x14ac:dyDescent="0.3"/>
  <cols>
    <col min="4" max="4" width="10.44140625" customWidth="1"/>
  </cols>
  <sheetData>
    <row r="3" spans="1:7" x14ac:dyDescent="0.3">
      <c r="A3" s="12" t="s">
        <v>54</v>
      </c>
      <c r="B3" t="s">
        <v>234</v>
      </c>
      <c r="C3" t="s">
        <v>233</v>
      </c>
      <c r="D3" t="s">
        <v>232</v>
      </c>
      <c r="E3" t="s">
        <v>231</v>
      </c>
      <c r="F3" t="s">
        <v>230</v>
      </c>
      <c r="G3" s="10" t="s">
        <v>57</v>
      </c>
    </row>
    <row r="4" spans="1:7" x14ac:dyDescent="0.3">
      <c r="A4" s="9">
        <v>43831</v>
      </c>
      <c r="B4">
        <v>0</v>
      </c>
      <c r="C4">
        <v>0</v>
      </c>
      <c r="D4">
        <v>0</v>
      </c>
      <c r="E4">
        <v>0</v>
      </c>
      <c r="F4">
        <v>0</v>
      </c>
      <c r="G4" s="10">
        <v>0</v>
      </c>
    </row>
    <row r="5" spans="1:7" x14ac:dyDescent="0.3">
      <c r="A5" s="9">
        <v>43832</v>
      </c>
      <c r="B5">
        <v>0</v>
      </c>
      <c r="C5">
        <v>0</v>
      </c>
      <c r="D5">
        <v>0</v>
      </c>
      <c r="E5">
        <v>0</v>
      </c>
      <c r="F5">
        <v>0</v>
      </c>
      <c r="G5" s="10">
        <v>0</v>
      </c>
    </row>
    <row r="6" spans="1:7" x14ac:dyDescent="0.3">
      <c r="A6" s="9">
        <v>43833</v>
      </c>
      <c r="B6">
        <v>0</v>
      </c>
      <c r="C6">
        <v>0</v>
      </c>
      <c r="D6">
        <v>0</v>
      </c>
      <c r="E6">
        <v>0</v>
      </c>
      <c r="F6">
        <v>0</v>
      </c>
      <c r="G6" s="10">
        <v>0</v>
      </c>
    </row>
    <row r="7" spans="1:7" x14ac:dyDescent="0.3">
      <c r="A7" s="9">
        <v>43834</v>
      </c>
      <c r="B7">
        <v>28</v>
      </c>
      <c r="C7">
        <v>0</v>
      </c>
      <c r="D7">
        <v>0</v>
      </c>
      <c r="E7">
        <v>0</v>
      </c>
      <c r="F7">
        <v>0</v>
      </c>
      <c r="G7" s="10">
        <v>0</v>
      </c>
    </row>
    <row r="8" spans="1:7" x14ac:dyDescent="0.3">
      <c r="A8" s="9">
        <v>43835</v>
      </c>
      <c r="B8">
        <v>0</v>
      </c>
      <c r="C8">
        <v>0</v>
      </c>
      <c r="D8">
        <v>0</v>
      </c>
      <c r="E8">
        <v>0</v>
      </c>
      <c r="F8">
        <v>0</v>
      </c>
      <c r="G8" s="10">
        <v>0</v>
      </c>
    </row>
    <row r="9" spans="1:7" x14ac:dyDescent="0.3">
      <c r="A9" s="9">
        <v>43836</v>
      </c>
      <c r="B9">
        <v>0</v>
      </c>
      <c r="C9">
        <v>0</v>
      </c>
      <c r="D9">
        <v>0</v>
      </c>
      <c r="E9">
        <v>0</v>
      </c>
      <c r="F9">
        <v>0</v>
      </c>
      <c r="G9" s="10">
        <v>0</v>
      </c>
    </row>
    <row r="10" spans="1:7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>
        <v>0</v>
      </c>
      <c r="G10" s="10">
        <v>0</v>
      </c>
    </row>
    <row r="11" spans="1:7" x14ac:dyDescent="0.3">
      <c r="A11" s="9">
        <v>43838</v>
      </c>
      <c r="B11">
        <v>0</v>
      </c>
      <c r="C11">
        <v>0</v>
      </c>
      <c r="D11">
        <v>0</v>
      </c>
      <c r="E11">
        <v>0</v>
      </c>
      <c r="F11">
        <v>0</v>
      </c>
      <c r="G11" s="10">
        <v>0</v>
      </c>
    </row>
    <row r="12" spans="1:7" x14ac:dyDescent="0.3">
      <c r="A12" s="9">
        <v>43839</v>
      </c>
      <c r="B12">
        <v>0</v>
      </c>
      <c r="C12">
        <v>0</v>
      </c>
      <c r="D12">
        <v>0</v>
      </c>
      <c r="E12">
        <v>0</v>
      </c>
      <c r="F12">
        <v>0</v>
      </c>
      <c r="G12" s="10">
        <v>0</v>
      </c>
    </row>
    <row r="13" spans="1:7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10">
        <v>0</v>
      </c>
    </row>
    <row r="14" spans="1:7" x14ac:dyDescent="0.3">
      <c r="A14" s="9">
        <v>43841</v>
      </c>
      <c r="B14">
        <v>29</v>
      </c>
      <c r="C14">
        <v>0</v>
      </c>
      <c r="D14">
        <v>0</v>
      </c>
      <c r="E14">
        <v>0</v>
      </c>
      <c r="F14">
        <v>0</v>
      </c>
      <c r="G14" s="10">
        <v>0</v>
      </c>
    </row>
    <row r="15" spans="1:7" x14ac:dyDescent="0.3">
      <c r="A15" s="9">
        <v>43842</v>
      </c>
      <c r="B15">
        <v>0</v>
      </c>
      <c r="C15">
        <v>0</v>
      </c>
      <c r="D15">
        <v>0</v>
      </c>
      <c r="E15">
        <v>0</v>
      </c>
      <c r="F15">
        <v>0</v>
      </c>
      <c r="G15" s="10">
        <v>0</v>
      </c>
    </row>
    <row r="16" spans="1:7" x14ac:dyDescent="0.3">
      <c r="A16" s="9">
        <v>43843</v>
      </c>
      <c r="B16">
        <v>24</v>
      </c>
      <c r="C16">
        <v>0</v>
      </c>
      <c r="D16">
        <v>0</v>
      </c>
      <c r="E16">
        <v>0</v>
      </c>
      <c r="F16">
        <v>0</v>
      </c>
      <c r="G16" s="10">
        <v>0</v>
      </c>
    </row>
    <row r="17" spans="1:7" x14ac:dyDescent="0.3">
      <c r="A17" s="9">
        <v>43844</v>
      </c>
      <c r="B17">
        <v>0</v>
      </c>
      <c r="C17">
        <v>0</v>
      </c>
      <c r="D17">
        <v>0</v>
      </c>
      <c r="E17">
        <v>0</v>
      </c>
      <c r="F17">
        <v>0</v>
      </c>
      <c r="G17" s="10">
        <v>0</v>
      </c>
    </row>
    <row r="18" spans="1:7" x14ac:dyDescent="0.3">
      <c r="A18" s="9">
        <v>43845</v>
      </c>
      <c r="B18">
        <v>0</v>
      </c>
      <c r="C18">
        <v>0</v>
      </c>
      <c r="D18">
        <v>0</v>
      </c>
      <c r="E18">
        <v>0</v>
      </c>
      <c r="F18">
        <v>0</v>
      </c>
      <c r="G18" s="10">
        <v>0</v>
      </c>
    </row>
    <row r="19" spans="1:7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>
        <v>0</v>
      </c>
      <c r="G19" s="10">
        <v>0</v>
      </c>
    </row>
    <row r="20" spans="1:7" x14ac:dyDescent="0.3">
      <c r="A20" s="9">
        <v>43847</v>
      </c>
      <c r="B20">
        <v>27</v>
      </c>
      <c r="C20">
        <v>0</v>
      </c>
      <c r="D20">
        <v>0</v>
      </c>
      <c r="E20">
        <v>0</v>
      </c>
      <c r="F20">
        <v>0</v>
      </c>
      <c r="G20" s="10">
        <v>0</v>
      </c>
    </row>
    <row r="21" spans="1:7" x14ac:dyDescent="0.3">
      <c r="A21" s="9">
        <v>43848</v>
      </c>
      <c r="B21">
        <v>30</v>
      </c>
      <c r="C21">
        <v>0</v>
      </c>
      <c r="D21">
        <v>0</v>
      </c>
      <c r="E21">
        <v>0</v>
      </c>
      <c r="F21">
        <v>0</v>
      </c>
      <c r="G21" s="10">
        <v>0</v>
      </c>
    </row>
    <row r="22" spans="1:7" x14ac:dyDescent="0.3">
      <c r="A22" s="9">
        <v>43849</v>
      </c>
      <c r="B22">
        <v>34</v>
      </c>
      <c r="C22">
        <v>0</v>
      </c>
      <c r="D22">
        <v>0</v>
      </c>
      <c r="E22">
        <v>0</v>
      </c>
      <c r="F22">
        <v>0</v>
      </c>
      <c r="G22" s="10">
        <v>0</v>
      </c>
    </row>
    <row r="23" spans="1:7" x14ac:dyDescent="0.3">
      <c r="A23" s="9">
        <v>43850</v>
      </c>
      <c r="B23">
        <v>0</v>
      </c>
      <c r="C23">
        <v>0</v>
      </c>
      <c r="D23">
        <v>0</v>
      </c>
      <c r="E23">
        <v>0</v>
      </c>
      <c r="F23">
        <v>0</v>
      </c>
      <c r="G23" s="10">
        <v>0</v>
      </c>
    </row>
    <row r="24" spans="1:7" x14ac:dyDescent="0.3">
      <c r="A24" s="9">
        <v>43851</v>
      </c>
      <c r="B24">
        <v>0</v>
      </c>
      <c r="C24">
        <v>0</v>
      </c>
      <c r="D24">
        <v>0</v>
      </c>
      <c r="E24">
        <v>0</v>
      </c>
      <c r="F24">
        <v>0</v>
      </c>
      <c r="G24" s="10">
        <v>0</v>
      </c>
    </row>
    <row r="25" spans="1:7" x14ac:dyDescent="0.3">
      <c r="A25" s="9">
        <v>43852</v>
      </c>
      <c r="B25">
        <v>0</v>
      </c>
      <c r="C25">
        <v>0</v>
      </c>
      <c r="D25">
        <v>0</v>
      </c>
      <c r="E25">
        <v>0</v>
      </c>
      <c r="F25">
        <v>0</v>
      </c>
      <c r="G25" s="10">
        <v>0</v>
      </c>
    </row>
    <row r="26" spans="1:7" x14ac:dyDescent="0.3">
      <c r="A26" s="9">
        <v>43853</v>
      </c>
      <c r="B26">
        <v>0</v>
      </c>
      <c r="C26">
        <v>0</v>
      </c>
      <c r="D26">
        <v>0</v>
      </c>
      <c r="E26">
        <v>0</v>
      </c>
      <c r="F26">
        <v>0</v>
      </c>
      <c r="G26" s="10">
        <v>0</v>
      </c>
    </row>
    <row r="27" spans="1:7" x14ac:dyDescent="0.3">
      <c r="A27" s="9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10">
        <v>0</v>
      </c>
    </row>
    <row r="28" spans="1:7" x14ac:dyDescent="0.3">
      <c r="A28" s="9">
        <v>43855</v>
      </c>
      <c r="B28">
        <v>26</v>
      </c>
      <c r="C28">
        <v>0</v>
      </c>
      <c r="D28">
        <v>0</v>
      </c>
      <c r="E28">
        <v>0</v>
      </c>
      <c r="F28">
        <v>0</v>
      </c>
      <c r="G28" s="10">
        <v>0</v>
      </c>
    </row>
    <row r="29" spans="1:7" x14ac:dyDescent="0.3">
      <c r="A29" s="9">
        <v>43856</v>
      </c>
      <c r="B29">
        <v>27</v>
      </c>
      <c r="C29">
        <v>0</v>
      </c>
      <c r="D29">
        <v>0</v>
      </c>
      <c r="E29">
        <v>0</v>
      </c>
      <c r="F29">
        <v>0</v>
      </c>
      <c r="G29" s="10">
        <v>0</v>
      </c>
    </row>
    <row r="30" spans="1:7" x14ac:dyDescent="0.3">
      <c r="A30" s="9">
        <v>43857</v>
      </c>
      <c r="B30">
        <v>0</v>
      </c>
      <c r="C30">
        <v>0</v>
      </c>
      <c r="D30">
        <v>0</v>
      </c>
      <c r="E30">
        <v>0</v>
      </c>
      <c r="F30">
        <v>24</v>
      </c>
      <c r="G30" s="10">
        <v>0</v>
      </c>
    </row>
    <row r="31" spans="1:7" x14ac:dyDescent="0.3">
      <c r="A31" s="9">
        <v>43858</v>
      </c>
      <c r="B31">
        <v>0</v>
      </c>
      <c r="C31">
        <v>0</v>
      </c>
      <c r="D31">
        <v>0</v>
      </c>
      <c r="E31">
        <v>0</v>
      </c>
      <c r="F31">
        <v>0</v>
      </c>
      <c r="G31" s="10">
        <v>0</v>
      </c>
    </row>
    <row r="32" spans="1:7" x14ac:dyDescent="0.3">
      <c r="A32" s="9">
        <v>43859</v>
      </c>
      <c r="B32">
        <v>0</v>
      </c>
      <c r="C32">
        <v>0</v>
      </c>
      <c r="D32">
        <v>0</v>
      </c>
      <c r="E32">
        <v>0</v>
      </c>
      <c r="F32">
        <v>0</v>
      </c>
      <c r="G32" s="10">
        <v>0</v>
      </c>
    </row>
    <row r="33" spans="1:7" x14ac:dyDescent="0.3">
      <c r="A33" s="9">
        <v>43860</v>
      </c>
      <c r="B33">
        <v>0</v>
      </c>
      <c r="C33">
        <v>0</v>
      </c>
      <c r="D33">
        <v>0</v>
      </c>
      <c r="E33">
        <v>0</v>
      </c>
      <c r="F33">
        <v>26</v>
      </c>
      <c r="G33" s="10">
        <v>0</v>
      </c>
    </row>
    <row r="34" spans="1:7" x14ac:dyDescent="0.3">
      <c r="A34" s="9">
        <v>43861</v>
      </c>
      <c r="B34">
        <v>0</v>
      </c>
      <c r="C34">
        <v>0</v>
      </c>
      <c r="D34">
        <v>0</v>
      </c>
      <c r="E34">
        <v>0</v>
      </c>
      <c r="F34">
        <v>0</v>
      </c>
      <c r="G34" s="10">
        <v>0</v>
      </c>
    </row>
    <row r="35" spans="1:7" x14ac:dyDescent="0.3">
      <c r="A35" s="9">
        <v>43862</v>
      </c>
      <c r="B35">
        <v>62</v>
      </c>
      <c r="C35">
        <v>0</v>
      </c>
      <c r="D35">
        <v>0</v>
      </c>
      <c r="E35">
        <v>0</v>
      </c>
      <c r="F35">
        <v>0</v>
      </c>
      <c r="G35" s="10">
        <v>0</v>
      </c>
    </row>
    <row r="36" spans="1:7" x14ac:dyDescent="0.3">
      <c r="A36" s="9">
        <v>43863</v>
      </c>
      <c r="B36">
        <v>0</v>
      </c>
      <c r="C36">
        <v>0</v>
      </c>
      <c r="D36">
        <v>0</v>
      </c>
      <c r="E36">
        <v>0</v>
      </c>
      <c r="F36">
        <v>26</v>
      </c>
      <c r="G36" s="10">
        <v>0</v>
      </c>
    </row>
    <row r="37" spans="1:7" x14ac:dyDescent="0.3">
      <c r="A37" s="9">
        <v>43864</v>
      </c>
      <c r="B37">
        <v>26</v>
      </c>
      <c r="C37">
        <v>0</v>
      </c>
      <c r="D37">
        <v>0</v>
      </c>
      <c r="E37">
        <v>0</v>
      </c>
      <c r="F37">
        <v>0</v>
      </c>
      <c r="G37" s="10">
        <v>0</v>
      </c>
    </row>
    <row r="38" spans="1:7" x14ac:dyDescent="0.3">
      <c r="A38" s="9">
        <v>43865</v>
      </c>
      <c r="B38">
        <v>39</v>
      </c>
      <c r="C38">
        <v>0</v>
      </c>
      <c r="D38">
        <v>0</v>
      </c>
      <c r="E38">
        <v>0</v>
      </c>
      <c r="F38">
        <v>0</v>
      </c>
      <c r="G38" s="10">
        <v>0</v>
      </c>
    </row>
    <row r="39" spans="1:7" x14ac:dyDescent="0.3">
      <c r="A39" s="9">
        <v>43866</v>
      </c>
      <c r="B39">
        <v>0</v>
      </c>
      <c r="C39">
        <v>0</v>
      </c>
      <c r="D39">
        <v>0</v>
      </c>
      <c r="E39">
        <v>0</v>
      </c>
      <c r="F39">
        <v>0</v>
      </c>
      <c r="G39" s="10">
        <v>0</v>
      </c>
    </row>
    <row r="40" spans="1:7" x14ac:dyDescent="0.3">
      <c r="A40" s="9">
        <v>43867</v>
      </c>
      <c r="B40">
        <v>0</v>
      </c>
      <c r="C40">
        <v>0</v>
      </c>
      <c r="D40">
        <v>0</v>
      </c>
      <c r="E40">
        <v>0</v>
      </c>
      <c r="F40">
        <v>0</v>
      </c>
      <c r="G40" s="10">
        <v>0</v>
      </c>
    </row>
    <row r="41" spans="1:7" x14ac:dyDescent="0.3">
      <c r="A41" s="9">
        <v>43868</v>
      </c>
      <c r="B41">
        <v>0</v>
      </c>
      <c r="C41">
        <v>0</v>
      </c>
      <c r="D41">
        <v>0</v>
      </c>
      <c r="E41">
        <v>0</v>
      </c>
      <c r="F41">
        <v>0</v>
      </c>
      <c r="G41" s="10">
        <v>0</v>
      </c>
    </row>
    <row r="42" spans="1:7" x14ac:dyDescent="0.3">
      <c r="A42" s="9">
        <v>43869</v>
      </c>
      <c r="B42">
        <v>24</v>
      </c>
      <c r="C42">
        <v>0</v>
      </c>
      <c r="D42">
        <v>0</v>
      </c>
      <c r="E42">
        <v>0</v>
      </c>
      <c r="F42">
        <v>0</v>
      </c>
      <c r="G42" s="10">
        <v>0</v>
      </c>
    </row>
    <row r="43" spans="1:7" x14ac:dyDescent="0.3">
      <c r="A43" s="9">
        <v>43870</v>
      </c>
      <c r="B43">
        <v>26</v>
      </c>
      <c r="C43">
        <v>0</v>
      </c>
      <c r="D43">
        <v>0</v>
      </c>
      <c r="E43">
        <v>0</v>
      </c>
      <c r="F43">
        <v>26</v>
      </c>
      <c r="G43" s="10">
        <v>0</v>
      </c>
    </row>
    <row r="44" spans="1:7" x14ac:dyDescent="0.3">
      <c r="A44" s="9">
        <v>43871</v>
      </c>
      <c r="B44">
        <v>24</v>
      </c>
      <c r="C44">
        <v>0</v>
      </c>
      <c r="D44">
        <v>0</v>
      </c>
      <c r="E44">
        <v>0</v>
      </c>
      <c r="F44">
        <v>0</v>
      </c>
      <c r="G44" s="10">
        <v>0</v>
      </c>
    </row>
    <row r="45" spans="1:7" x14ac:dyDescent="0.3">
      <c r="A45" s="9">
        <v>43872</v>
      </c>
      <c r="B45">
        <v>0</v>
      </c>
      <c r="C45">
        <v>0</v>
      </c>
      <c r="D45">
        <v>0</v>
      </c>
      <c r="E45">
        <v>20</v>
      </c>
      <c r="F45">
        <v>0</v>
      </c>
      <c r="G45" s="10">
        <v>0</v>
      </c>
    </row>
    <row r="46" spans="1:7" x14ac:dyDescent="0.3">
      <c r="A46" s="9">
        <v>43873</v>
      </c>
      <c r="B46">
        <v>0</v>
      </c>
      <c r="C46">
        <v>0</v>
      </c>
      <c r="D46">
        <v>0</v>
      </c>
      <c r="E46">
        <v>0</v>
      </c>
      <c r="F46">
        <v>24</v>
      </c>
      <c r="G46" s="10">
        <v>0</v>
      </c>
    </row>
    <row r="47" spans="1:7" x14ac:dyDescent="0.3">
      <c r="A47" s="9">
        <v>43874</v>
      </c>
      <c r="B47">
        <v>0</v>
      </c>
      <c r="C47">
        <v>0</v>
      </c>
      <c r="D47">
        <v>0</v>
      </c>
      <c r="E47">
        <v>0</v>
      </c>
      <c r="F47">
        <v>0</v>
      </c>
      <c r="G47" s="10">
        <v>0</v>
      </c>
    </row>
    <row r="48" spans="1:7" x14ac:dyDescent="0.3">
      <c r="A48" s="9">
        <v>43875</v>
      </c>
      <c r="B48">
        <v>23</v>
      </c>
      <c r="C48">
        <v>0</v>
      </c>
      <c r="D48">
        <v>0</v>
      </c>
      <c r="E48">
        <v>0</v>
      </c>
      <c r="F48">
        <v>0</v>
      </c>
      <c r="G48" s="10">
        <v>0</v>
      </c>
    </row>
    <row r="49" spans="1:7" x14ac:dyDescent="0.3">
      <c r="A49" s="9">
        <v>43876</v>
      </c>
      <c r="B49">
        <v>0</v>
      </c>
      <c r="C49">
        <v>0</v>
      </c>
      <c r="D49">
        <v>0</v>
      </c>
      <c r="E49">
        <v>0</v>
      </c>
      <c r="F49">
        <v>0</v>
      </c>
      <c r="G49" s="10">
        <v>0</v>
      </c>
    </row>
    <row r="50" spans="1:7" x14ac:dyDescent="0.3">
      <c r="A50" s="9">
        <v>43877</v>
      </c>
      <c r="B50">
        <v>25</v>
      </c>
      <c r="C50">
        <v>0</v>
      </c>
      <c r="D50">
        <v>0</v>
      </c>
      <c r="E50">
        <v>0</v>
      </c>
      <c r="F50">
        <v>0</v>
      </c>
      <c r="G50" s="10">
        <v>0</v>
      </c>
    </row>
    <row r="51" spans="1:7" x14ac:dyDescent="0.3">
      <c r="A51" s="9">
        <v>43878</v>
      </c>
      <c r="B51">
        <v>0</v>
      </c>
      <c r="C51">
        <v>0</v>
      </c>
      <c r="D51">
        <v>0</v>
      </c>
      <c r="E51">
        <v>0</v>
      </c>
      <c r="F51">
        <v>0</v>
      </c>
      <c r="G51" s="10">
        <v>0</v>
      </c>
    </row>
    <row r="52" spans="1:7" x14ac:dyDescent="0.3">
      <c r="A52" s="9">
        <v>43879</v>
      </c>
      <c r="B52">
        <v>0</v>
      </c>
      <c r="C52">
        <v>0</v>
      </c>
      <c r="D52">
        <v>0</v>
      </c>
      <c r="E52">
        <v>0</v>
      </c>
      <c r="F52">
        <v>0</v>
      </c>
      <c r="G52" s="10">
        <v>0</v>
      </c>
    </row>
    <row r="53" spans="1:7" x14ac:dyDescent="0.3">
      <c r="A53" s="9">
        <v>43880</v>
      </c>
      <c r="B53">
        <v>0</v>
      </c>
      <c r="C53">
        <v>0</v>
      </c>
      <c r="D53">
        <v>0</v>
      </c>
      <c r="E53">
        <v>0</v>
      </c>
      <c r="F53">
        <v>0</v>
      </c>
      <c r="G53" s="10">
        <v>0</v>
      </c>
    </row>
    <row r="54" spans="1:7" x14ac:dyDescent="0.3">
      <c r="A54" s="9">
        <v>43881</v>
      </c>
      <c r="B54">
        <v>0</v>
      </c>
      <c r="C54">
        <v>0</v>
      </c>
      <c r="D54">
        <v>0</v>
      </c>
      <c r="E54">
        <v>0</v>
      </c>
      <c r="F54">
        <v>0</v>
      </c>
      <c r="G54" s="10">
        <v>0</v>
      </c>
    </row>
    <row r="55" spans="1:7" x14ac:dyDescent="0.3">
      <c r="A55" s="9">
        <v>43882</v>
      </c>
      <c r="B55">
        <v>0</v>
      </c>
      <c r="C55">
        <v>0</v>
      </c>
      <c r="D55">
        <v>0</v>
      </c>
      <c r="E55">
        <v>0</v>
      </c>
      <c r="F55">
        <v>0</v>
      </c>
      <c r="G55" s="10">
        <v>0</v>
      </c>
    </row>
    <row r="56" spans="1:7" x14ac:dyDescent="0.3">
      <c r="A56" s="9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10">
        <v>0</v>
      </c>
    </row>
    <row r="57" spans="1:7" x14ac:dyDescent="0.3">
      <c r="A57" s="9">
        <v>43884</v>
      </c>
      <c r="B57">
        <v>0</v>
      </c>
      <c r="C57">
        <v>0</v>
      </c>
      <c r="D57">
        <v>0</v>
      </c>
      <c r="E57">
        <v>0</v>
      </c>
      <c r="F57">
        <v>0</v>
      </c>
      <c r="G57" s="10">
        <v>0</v>
      </c>
    </row>
    <row r="58" spans="1:7" x14ac:dyDescent="0.3">
      <c r="A58" s="9">
        <v>43885</v>
      </c>
      <c r="B58">
        <v>0</v>
      </c>
      <c r="C58">
        <v>0</v>
      </c>
      <c r="D58">
        <v>0</v>
      </c>
      <c r="E58">
        <v>0</v>
      </c>
      <c r="F58">
        <v>0</v>
      </c>
      <c r="G58" s="10">
        <v>0</v>
      </c>
    </row>
    <row r="59" spans="1:7" x14ac:dyDescent="0.3">
      <c r="A59" s="9">
        <v>43886</v>
      </c>
      <c r="B59">
        <v>0</v>
      </c>
      <c r="C59">
        <v>0</v>
      </c>
      <c r="D59">
        <v>0</v>
      </c>
      <c r="E59">
        <v>0</v>
      </c>
      <c r="F59">
        <v>0</v>
      </c>
      <c r="G59" s="10">
        <v>0</v>
      </c>
    </row>
    <row r="60" spans="1:7" x14ac:dyDescent="0.3">
      <c r="A60" s="9">
        <v>43887</v>
      </c>
      <c r="B60">
        <v>0</v>
      </c>
      <c r="C60">
        <v>0</v>
      </c>
      <c r="D60">
        <v>0</v>
      </c>
      <c r="E60">
        <v>0</v>
      </c>
      <c r="F60">
        <v>0</v>
      </c>
      <c r="G60" s="10">
        <v>0</v>
      </c>
    </row>
    <row r="61" spans="1:7" x14ac:dyDescent="0.3">
      <c r="A61" s="9">
        <v>43888</v>
      </c>
      <c r="B61">
        <v>0</v>
      </c>
      <c r="C61">
        <v>0</v>
      </c>
      <c r="D61">
        <v>0</v>
      </c>
      <c r="E61">
        <v>0</v>
      </c>
      <c r="F61">
        <v>0</v>
      </c>
      <c r="G61" s="10">
        <v>0</v>
      </c>
    </row>
    <row r="62" spans="1:7" x14ac:dyDescent="0.3">
      <c r="A62" s="9">
        <v>43889</v>
      </c>
      <c r="B62">
        <v>0</v>
      </c>
      <c r="C62">
        <v>0</v>
      </c>
      <c r="D62">
        <v>0</v>
      </c>
      <c r="E62">
        <v>0</v>
      </c>
      <c r="F62">
        <v>0</v>
      </c>
      <c r="G62" s="10">
        <v>0</v>
      </c>
    </row>
    <row r="63" spans="1:7" x14ac:dyDescent="0.3">
      <c r="A63" s="9">
        <v>43890</v>
      </c>
      <c r="B63">
        <v>0</v>
      </c>
      <c r="C63">
        <v>0</v>
      </c>
      <c r="D63">
        <v>0</v>
      </c>
      <c r="E63">
        <v>0</v>
      </c>
      <c r="F63">
        <v>0</v>
      </c>
      <c r="G63" s="10">
        <v>0</v>
      </c>
    </row>
    <row r="64" spans="1:7" x14ac:dyDescent="0.3">
      <c r="A64" s="9">
        <v>43891</v>
      </c>
      <c r="B64">
        <v>0</v>
      </c>
      <c r="C64">
        <v>0</v>
      </c>
      <c r="D64">
        <v>0</v>
      </c>
      <c r="E64">
        <v>0</v>
      </c>
      <c r="F64">
        <v>0</v>
      </c>
      <c r="G64" s="10">
        <v>0</v>
      </c>
    </row>
    <row r="65" spans="1:7" x14ac:dyDescent="0.3">
      <c r="A65" s="9">
        <v>43892</v>
      </c>
      <c r="B65">
        <v>0</v>
      </c>
      <c r="C65">
        <v>0</v>
      </c>
      <c r="D65">
        <v>0</v>
      </c>
      <c r="E65">
        <v>0</v>
      </c>
      <c r="F65">
        <v>0</v>
      </c>
      <c r="G65" s="10">
        <v>0</v>
      </c>
    </row>
    <row r="66" spans="1:7" x14ac:dyDescent="0.3">
      <c r="A66" s="9">
        <v>43893</v>
      </c>
      <c r="B66">
        <v>23</v>
      </c>
      <c r="C66">
        <v>0</v>
      </c>
      <c r="D66">
        <v>0</v>
      </c>
      <c r="E66">
        <v>0</v>
      </c>
      <c r="F66">
        <v>23</v>
      </c>
      <c r="G66" s="10">
        <v>0</v>
      </c>
    </row>
    <row r="67" spans="1:7" x14ac:dyDescent="0.3">
      <c r="A67" s="9">
        <v>43894</v>
      </c>
      <c r="B67">
        <v>23</v>
      </c>
      <c r="C67">
        <v>0</v>
      </c>
      <c r="D67">
        <v>0</v>
      </c>
      <c r="E67">
        <v>0</v>
      </c>
      <c r="F67">
        <v>0</v>
      </c>
      <c r="G67" s="10">
        <v>0</v>
      </c>
    </row>
    <row r="68" spans="1:7" x14ac:dyDescent="0.3">
      <c r="A68" s="9">
        <v>43895</v>
      </c>
      <c r="B68">
        <v>0</v>
      </c>
      <c r="C68">
        <v>21</v>
      </c>
      <c r="D68">
        <v>0</v>
      </c>
      <c r="E68">
        <v>0</v>
      </c>
      <c r="F68">
        <v>0</v>
      </c>
      <c r="G68" s="10">
        <v>0</v>
      </c>
    </row>
    <row r="69" spans="1:7" x14ac:dyDescent="0.3">
      <c r="A69" s="9">
        <v>43896</v>
      </c>
      <c r="B69">
        <v>23</v>
      </c>
      <c r="C69">
        <v>0</v>
      </c>
      <c r="D69">
        <v>0</v>
      </c>
      <c r="E69">
        <v>0</v>
      </c>
      <c r="F69">
        <v>0</v>
      </c>
      <c r="G69" s="10">
        <v>0</v>
      </c>
    </row>
    <row r="70" spans="1:7" x14ac:dyDescent="0.3">
      <c r="A70" s="9">
        <v>43897</v>
      </c>
      <c r="B70">
        <v>23</v>
      </c>
      <c r="C70">
        <v>22</v>
      </c>
      <c r="D70">
        <v>0</v>
      </c>
      <c r="E70">
        <v>0</v>
      </c>
      <c r="F70">
        <v>0</v>
      </c>
      <c r="G70" s="10">
        <v>0</v>
      </c>
    </row>
    <row r="71" spans="1:7" x14ac:dyDescent="0.3">
      <c r="A71" s="9">
        <v>43898</v>
      </c>
      <c r="B71">
        <v>27</v>
      </c>
      <c r="C71">
        <v>27</v>
      </c>
      <c r="D71">
        <v>0</v>
      </c>
      <c r="E71">
        <v>0</v>
      </c>
      <c r="F71">
        <v>0</v>
      </c>
      <c r="G71" s="10">
        <v>0</v>
      </c>
    </row>
    <row r="72" spans="1:7" x14ac:dyDescent="0.3">
      <c r="A72" s="9">
        <v>43899</v>
      </c>
      <c r="B72">
        <v>0</v>
      </c>
      <c r="C72">
        <v>30</v>
      </c>
      <c r="D72">
        <v>0</v>
      </c>
      <c r="E72">
        <v>0</v>
      </c>
      <c r="F72">
        <v>0</v>
      </c>
      <c r="G72" s="10">
        <v>0</v>
      </c>
    </row>
    <row r="73" spans="1:7" x14ac:dyDescent="0.3">
      <c r="A73" s="9">
        <v>43900</v>
      </c>
      <c r="B73">
        <v>0</v>
      </c>
      <c r="C73">
        <v>0</v>
      </c>
      <c r="D73">
        <v>0</v>
      </c>
      <c r="E73">
        <v>0</v>
      </c>
      <c r="F73">
        <v>0</v>
      </c>
      <c r="G73" s="10">
        <v>0</v>
      </c>
    </row>
    <row r="74" spans="1:7" x14ac:dyDescent="0.3">
      <c r="A74" s="9">
        <v>43901</v>
      </c>
      <c r="B74">
        <v>22</v>
      </c>
      <c r="C74">
        <v>0</v>
      </c>
      <c r="D74">
        <v>0</v>
      </c>
      <c r="E74">
        <v>0</v>
      </c>
      <c r="F74">
        <v>0</v>
      </c>
      <c r="G74" s="10">
        <v>0</v>
      </c>
    </row>
    <row r="75" spans="1:7" x14ac:dyDescent="0.3">
      <c r="A75" s="9">
        <v>43902</v>
      </c>
      <c r="B75">
        <v>20</v>
      </c>
      <c r="C75">
        <v>20</v>
      </c>
      <c r="D75">
        <v>0</v>
      </c>
      <c r="E75">
        <v>0</v>
      </c>
      <c r="F75">
        <v>20</v>
      </c>
      <c r="G75" s="10">
        <v>0</v>
      </c>
    </row>
    <row r="76" spans="1:7" x14ac:dyDescent="0.3">
      <c r="A76" s="9">
        <v>43903</v>
      </c>
      <c r="B76">
        <v>0</v>
      </c>
      <c r="C76">
        <v>23</v>
      </c>
      <c r="D76">
        <v>0</v>
      </c>
      <c r="E76">
        <v>0</v>
      </c>
      <c r="F76">
        <v>24</v>
      </c>
      <c r="G76" s="10">
        <v>0</v>
      </c>
    </row>
    <row r="77" spans="1:7" x14ac:dyDescent="0.3">
      <c r="A77" s="9">
        <v>43904</v>
      </c>
      <c r="B77">
        <v>45</v>
      </c>
      <c r="C77">
        <v>23</v>
      </c>
      <c r="D77">
        <v>0</v>
      </c>
      <c r="E77">
        <v>0</v>
      </c>
      <c r="F77">
        <v>0</v>
      </c>
      <c r="G77" s="10">
        <v>0</v>
      </c>
    </row>
    <row r="78" spans="1:7" x14ac:dyDescent="0.3">
      <c r="A78" s="9">
        <v>43905</v>
      </c>
      <c r="B78">
        <v>25</v>
      </c>
      <c r="C78">
        <v>0</v>
      </c>
      <c r="D78">
        <v>0</v>
      </c>
      <c r="E78">
        <v>0</v>
      </c>
      <c r="F78">
        <v>0</v>
      </c>
      <c r="G78" s="10">
        <v>0</v>
      </c>
    </row>
    <row r="79" spans="1:7" x14ac:dyDescent="0.3">
      <c r="A79" s="9">
        <v>43906</v>
      </c>
      <c r="B79">
        <v>21</v>
      </c>
      <c r="C79">
        <v>25</v>
      </c>
      <c r="D79">
        <v>0</v>
      </c>
      <c r="E79">
        <v>0</v>
      </c>
      <c r="F79">
        <v>0</v>
      </c>
      <c r="G79" s="10">
        <v>0</v>
      </c>
    </row>
    <row r="80" spans="1:7" x14ac:dyDescent="0.3">
      <c r="A80" s="9">
        <v>43907</v>
      </c>
      <c r="B80">
        <v>0</v>
      </c>
      <c r="C80">
        <v>45</v>
      </c>
      <c r="D80">
        <v>0</v>
      </c>
      <c r="E80">
        <v>0</v>
      </c>
      <c r="F80">
        <v>0</v>
      </c>
      <c r="G80" s="10">
        <v>0</v>
      </c>
    </row>
    <row r="81" spans="1:7" x14ac:dyDescent="0.3">
      <c r="A81" s="9">
        <v>43908</v>
      </c>
      <c r="B81">
        <v>0</v>
      </c>
      <c r="C81">
        <v>36</v>
      </c>
      <c r="D81">
        <v>0</v>
      </c>
      <c r="E81">
        <v>24</v>
      </c>
      <c r="F81">
        <v>24</v>
      </c>
      <c r="G81" s="10">
        <v>0</v>
      </c>
    </row>
    <row r="82" spans="1:7" x14ac:dyDescent="0.3">
      <c r="A82" s="9">
        <v>43909</v>
      </c>
      <c r="B82">
        <v>46</v>
      </c>
      <c r="C82">
        <v>100</v>
      </c>
      <c r="D82">
        <v>0</v>
      </c>
      <c r="E82">
        <v>0</v>
      </c>
      <c r="F82">
        <v>0</v>
      </c>
      <c r="G82" s="10">
        <v>0</v>
      </c>
    </row>
    <row r="83" spans="1:7" x14ac:dyDescent="0.3">
      <c r="A83" s="9">
        <v>43910</v>
      </c>
      <c r="B83">
        <v>22</v>
      </c>
      <c r="C83">
        <v>0</v>
      </c>
      <c r="D83">
        <v>0</v>
      </c>
      <c r="E83">
        <v>0</v>
      </c>
      <c r="F83">
        <v>0</v>
      </c>
      <c r="G83" s="10">
        <v>0</v>
      </c>
    </row>
    <row r="84" spans="1:7" x14ac:dyDescent="0.3">
      <c r="A84" s="9">
        <v>43911</v>
      </c>
      <c r="B84">
        <v>0</v>
      </c>
      <c r="C84">
        <v>39</v>
      </c>
      <c r="D84">
        <v>0</v>
      </c>
      <c r="E84">
        <v>0</v>
      </c>
      <c r="F84">
        <v>0</v>
      </c>
      <c r="G84" s="10">
        <v>0</v>
      </c>
    </row>
    <row r="85" spans="1:7" x14ac:dyDescent="0.3">
      <c r="A85" s="9">
        <v>43912</v>
      </c>
      <c r="B85">
        <v>25</v>
      </c>
      <c r="C85">
        <v>25</v>
      </c>
      <c r="D85">
        <v>0</v>
      </c>
      <c r="E85">
        <v>0</v>
      </c>
      <c r="F85">
        <v>0</v>
      </c>
      <c r="G85" s="10">
        <v>0</v>
      </c>
    </row>
    <row r="86" spans="1:7" x14ac:dyDescent="0.3">
      <c r="A86" s="9">
        <v>43913</v>
      </c>
      <c r="B86">
        <v>21</v>
      </c>
      <c r="C86">
        <v>20</v>
      </c>
      <c r="D86">
        <v>0</v>
      </c>
      <c r="E86">
        <v>0</v>
      </c>
      <c r="F86">
        <v>0</v>
      </c>
      <c r="G86" s="10">
        <v>0</v>
      </c>
    </row>
    <row r="87" spans="1:7" x14ac:dyDescent="0.3">
      <c r="A87" s="9">
        <v>43914</v>
      </c>
      <c r="B87">
        <v>0</v>
      </c>
      <c r="C87">
        <v>73</v>
      </c>
      <c r="D87">
        <v>0</v>
      </c>
      <c r="E87">
        <v>0</v>
      </c>
      <c r="F87">
        <v>0</v>
      </c>
      <c r="G87" s="10">
        <v>0</v>
      </c>
    </row>
    <row r="88" spans="1:7" x14ac:dyDescent="0.3">
      <c r="A88" s="9">
        <v>43915</v>
      </c>
      <c r="B88">
        <v>0</v>
      </c>
      <c r="C88">
        <v>0</v>
      </c>
      <c r="D88">
        <v>0</v>
      </c>
      <c r="E88">
        <v>0</v>
      </c>
      <c r="F88">
        <v>0</v>
      </c>
      <c r="G88" s="10">
        <v>0</v>
      </c>
    </row>
    <row r="89" spans="1:7" x14ac:dyDescent="0.3">
      <c r="A89" s="9">
        <v>43916</v>
      </c>
      <c r="B89">
        <v>26</v>
      </c>
      <c r="C89">
        <v>24</v>
      </c>
      <c r="D89">
        <v>0</v>
      </c>
      <c r="E89">
        <v>0</v>
      </c>
      <c r="F89">
        <v>24</v>
      </c>
      <c r="G89" s="10">
        <v>0</v>
      </c>
    </row>
    <row r="90" spans="1:7" x14ac:dyDescent="0.3">
      <c r="A90" s="9">
        <v>43917</v>
      </c>
      <c r="B90">
        <v>0</v>
      </c>
      <c r="C90">
        <v>22</v>
      </c>
      <c r="D90">
        <v>0</v>
      </c>
      <c r="E90">
        <v>0</v>
      </c>
      <c r="F90">
        <v>22</v>
      </c>
      <c r="G90" s="10">
        <v>0</v>
      </c>
    </row>
    <row r="91" spans="1:7" x14ac:dyDescent="0.3">
      <c r="A91" s="9">
        <v>43918</v>
      </c>
      <c r="B91">
        <v>0</v>
      </c>
      <c r="C91">
        <v>0</v>
      </c>
      <c r="D91">
        <v>0</v>
      </c>
      <c r="E91">
        <v>0</v>
      </c>
      <c r="F91">
        <v>0</v>
      </c>
      <c r="G91" s="10">
        <v>0</v>
      </c>
    </row>
    <row r="92" spans="1:7" x14ac:dyDescent="0.3">
      <c r="A92" s="9">
        <v>43919</v>
      </c>
      <c r="B92">
        <v>0</v>
      </c>
      <c r="C92">
        <v>0</v>
      </c>
      <c r="D92">
        <v>0</v>
      </c>
      <c r="E92">
        <v>0</v>
      </c>
      <c r="F92">
        <v>24</v>
      </c>
      <c r="G92" s="10">
        <v>0</v>
      </c>
    </row>
    <row r="93" spans="1:7" x14ac:dyDescent="0.3">
      <c r="A93" s="9">
        <v>43920</v>
      </c>
      <c r="B93">
        <v>0</v>
      </c>
      <c r="C93">
        <v>0</v>
      </c>
      <c r="D93">
        <v>0</v>
      </c>
      <c r="E93">
        <v>0</v>
      </c>
      <c r="F93">
        <v>0</v>
      </c>
      <c r="G93" s="10">
        <v>0</v>
      </c>
    </row>
    <row r="94" spans="1:7" x14ac:dyDescent="0.3">
      <c r="A94" s="9">
        <v>43921</v>
      </c>
      <c r="B94">
        <v>45</v>
      </c>
      <c r="C94">
        <v>0</v>
      </c>
      <c r="D94">
        <v>0</v>
      </c>
      <c r="E94">
        <v>0</v>
      </c>
      <c r="F94">
        <v>0</v>
      </c>
      <c r="G94" s="10">
        <v>0</v>
      </c>
    </row>
    <row r="95" spans="1:7" x14ac:dyDescent="0.3">
      <c r="A95" s="9">
        <v>43922</v>
      </c>
      <c r="B95">
        <v>0</v>
      </c>
      <c r="C95">
        <v>0</v>
      </c>
      <c r="D95">
        <v>0</v>
      </c>
      <c r="E95">
        <v>0</v>
      </c>
      <c r="F95">
        <v>0</v>
      </c>
      <c r="G95" s="10">
        <v>0</v>
      </c>
    </row>
    <row r="96" spans="1:7" x14ac:dyDescent="0.3">
      <c r="A96" s="9">
        <v>43923</v>
      </c>
      <c r="B96">
        <v>25</v>
      </c>
      <c r="C96">
        <v>0</v>
      </c>
      <c r="D96">
        <v>0</v>
      </c>
      <c r="E96">
        <v>0</v>
      </c>
      <c r="F96">
        <v>0</v>
      </c>
      <c r="G96" s="10">
        <v>0</v>
      </c>
    </row>
    <row r="97" spans="1:7" x14ac:dyDescent="0.3">
      <c r="A97" s="9">
        <v>43924</v>
      </c>
      <c r="B97">
        <v>0</v>
      </c>
      <c r="C97">
        <v>0</v>
      </c>
      <c r="D97">
        <v>0</v>
      </c>
      <c r="E97">
        <v>0</v>
      </c>
      <c r="F97">
        <v>0</v>
      </c>
      <c r="G97" s="10">
        <v>0</v>
      </c>
    </row>
    <row r="98" spans="1:7" x14ac:dyDescent="0.3">
      <c r="A98" s="9">
        <v>43925</v>
      </c>
      <c r="B98">
        <v>23</v>
      </c>
      <c r="C98">
        <v>0</v>
      </c>
      <c r="D98">
        <v>0</v>
      </c>
      <c r="E98">
        <v>0</v>
      </c>
      <c r="F98">
        <v>0</v>
      </c>
      <c r="G98" s="10">
        <v>0</v>
      </c>
    </row>
    <row r="99" spans="1:7" x14ac:dyDescent="0.3">
      <c r="A99" s="9">
        <v>43926</v>
      </c>
      <c r="B99">
        <v>23</v>
      </c>
      <c r="C99">
        <v>0</v>
      </c>
      <c r="D99">
        <v>0</v>
      </c>
      <c r="E99">
        <v>0</v>
      </c>
      <c r="F99">
        <v>0</v>
      </c>
      <c r="G99" s="10">
        <v>0</v>
      </c>
    </row>
    <row r="100" spans="1:7" x14ac:dyDescent="0.3">
      <c r="A100" s="9">
        <v>43927</v>
      </c>
      <c r="B100">
        <v>23</v>
      </c>
      <c r="C100">
        <v>0</v>
      </c>
      <c r="D100">
        <v>0</v>
      </c>
      <c r="E100">
        <v>0</v>
      </c>
      <c r="F100">
        <v>0</v>
      </c>
      <c r="G100" s="10">
        <v>0</v>
      </c>
    </row>
    <row r="101" spans="1:7" x14ac:dyDescent="0.3">
      <c r="A101" s="9">
        <v>43928</v>
      </c>
      <c r="B101">
        <v>25</v>
      </c>
      <c r="C101">
        <v>25</v>
      </c>
      <c r="D101">
        <v>0</v>
      </c>
      <c r="E101">
        <v>0</v>
      </c>
      <c r="F101">
        <v>0</v>
      </c>
      <c r="G101" s="10">
        <v>0</v>
      </c>
    </row>
    <row r="102" spans="1:7" x14ac:dyDescent="0.3">
      <c r="A102" s="9">
        <v>43929</v>
      </c>
      <c r="B102">
        <v>0</v>
      </c>
      <c r="C102">
        <v>0</v>
      </c>
      <c r="D102">
        <v>0</v>
      </c>
      <c r="E102">
        <v>0</v>
      </c>
      <c r="F102">
        <v>0</v>
      </c>
      <c r="G102" s="10">
        <v>0</v>
      </c>
    </row>
    <row r="103" spans="1:7" x14ac:dyDescent="0.3">
      <c r="A103" s="9">
        <v>43930</v>
      </c>
      <c r="B103">
        <v>23</v>
      </c>
      <c r="C103">
        <v>0</v>
      </c>
      <c r="D103">
        <v>0</v>
      </c>
      <c r="E103">
        <v>0</v>
      </c>
      <c r="F103">
        <v>0</v>
      </c>
      <c r="G103" s="10">
        <v>0</v>
      </c>
    </row>
    <row r="104" spans="1:7" x14ac:dyDescent="0.3">
      <c r="A104" s="9">
        <v>43931</v>
      </c>
      <c r="B104">
        <v>29</v>
      </c>
      <c r="C104">
        <v>0</v>
      </c>
      <c r="D104">
        <v>0</v>
      </c>
      <c r="E104">
        <v>0</v>
      </c>
      <c r="F104">
        <v>0</v>
      </c>
      <c r="G104" s="10">
        <v>0</v>
      </c>
    </row>
    <row r="105" spans="1:7" x14ac:dyDescent="0.3">
      <c r="A105" s="9">
        <v>43932</v>
      </c>
      <c r="B105">
        <v>24</v>
      </c>
      <c r="C105">
        <v>0</v>
      </c>
      <c r="D105">
        <v>0</v>
      </c>
      <c r="E105">
        <v>0</v>
      </c>
      <c r="F105">
        <v>0</v>
      </c>
      <c r="G105" s="10">
        <v>0</v>
      </c>
    </row>
    <row r="106" spans="1:7" x14ac:dyDescent="0.3">
      <c r="A106" s="9">
        <v>43933</v>
      </c>
      <c r="B106">
        <v>22</v>
      </c>
      <c r="C106">
        <v>22</v>
      </c>
      <c r="D106">
        <v>0</v>
      </c>
      <c r="E106">
        <v>0</v>
      </c>
      <c r="F106">
        <v>0</v>
      </c>
      <c r="G106" s="10">
        <v>0</v>
      </c>
    </row>
    <row r="107" spans="1:7" x14ac:dyDescent="0.3">
      <c r="A107" s="9">
        <v>43934</v>
      </c>
      <c r="B107">
        <v>0</v>
      </c>
      <c r="C107">
        <v>0</v>
      </c>
      <c r="D107">
        <v>0</v>
      </c>
      <c r="E107">
        <v>0</v>
      </c>
      <c r="F107">
        <v>26</v>
      </c>
      <c r="G107" s="10">
        <v>0</v>
      </c>
    </row>
    <row r="108" spans="1:7" x14ac:dyDescent="0.3">
      <c r="A108" s="9">
        <v>43935</v>
      </c>
      <c r="B108">
        <v>21</v>
      </c>
      <c r="C108">
        <v>0</v>
      </c>
      <c r="D108">
        <v>0</v>
      </c>
      <c r="E108">
        <v>0</v>
      </c>
      <c r="F108">
        <v>0</v>
      </c>
      <c r="G108" s="10">
        <v>0</v>
      </c>
    </row>
    <row r="109" spans="1:7" x14ac:dyDescent="0.3">
      <c r="A109" s="9">
        <v>43936</v>
      </c>
      <c r="B109">
        <v>0</v>
      </c>
      <c r="C109">
        <v>0</v>
      </c>
      <c r="D109">
        <v>0</v>
      </c>
      <c r="E109">
        <v>0</v>
      </c>
      <c r="F109">
        <v>0</v>
      </c>
      <c r="G109" s="10">
        <v>0</v>
      </c>
    </row>
    <row r="110" spans="1:7" x14ac:dyDescent="0.3">
      <c r="A110" s="9">
        <v>43937</v>
      </c>
      <c r="B110">
        <v>0</v>
      </c>
      <c r="C110">
        <v>0</v>
      </c>
      <c r="D110">
        <v>0</v>
      </c>
      <c r="E110">
        <v>0</v>
      </c>
      <c r="F110">
        <v>0</v>
      </c>
      <c r="G110" s="10">
        <v>0</v>
      </c>
    </row>
    <row r="111" spans="1:7" x14ac:dyDescent="0.3">
      <c r="A111" s="9">
        <v>43938</v>
      </c>
      <c r="B111">
        <v>0</v>
      </c>
      <c r="C111">
        <v>0</v>
      </c>
      <c r="D111">
        <v>0</v>
      </c>
      <c r="E111">
        <v>0</v>
      </c>
      <c r="F111">
        <v>21</v>
      </c>
      <c r="G111" s="10">
        <v>0</v>
      </c>
    </row>
    <row r="112" spans="1:7" x14ac:dyDescent="0.3">
      <c r="A112" s="9">
        <v>43939</v>
      </c>
      <c r="B112">
        <v>0</v>
      </c>
      <c r="C112">
        <v>0</v>
      </c>
      <c r="D112">
        <v>0</v>
      </c>
      <c r="E112">
        <v>0</v>
      </c>
      <c r="F112">
        <v>0</v>
      </c>
      <c r="G112" s="10">
        <v>0</v>
      </c>
    </row>
    <row r="113" spans="1:7" x14ac:dyDescent="0.3">
      <c r="A113" s="9">
        <v>43940</v>
      </c>
      <c r="B113">
        <v>0</v>
      </c>
      <c r="C113">
        <v>0</v>
      </c>
      <c r="D113">
        <v>0</v>
      </c>
      <c r="E113">
        <v>0</v>
      </c>
      <c r="F113">
        <v>0</v>
      </c>
      <c r="G113" s="10">
        <v>14962</v>
      </c>
    </row>
    <row r="114" spans="1:7" x14ac:dyDescent="0.3">
      <c r="A114" s="9">
        <v>43941</v>
      </c>
      <c r="B114">
        <v>20</v>
      </c>
      <c r="C114">
        <v>0</v>
      </c>
      <c r="D114">
        <v>0</v>
      </c>
      <c r="E114">
        <v>0</v>
      </c>
      <c r="F114">
        <v>0</v>
      </c>
      <c r="G114" s="10">
        <v>0</v>
      </c>
    </row>
    <row r="115" spans="1:7" x14ac:dyDescent="0.3">
      <c r="A115" s="9">
        <v>43942</v>
      </c>
      <c r="B115">
        <v>19</v>
      </c>
      <c r="C115">
        <v>0</v>
      </c>
      <c r="D115">
        <v>0</v>
      </c>
      <c r="E115">
        <v>0</v>
      </c>
      <c r="F115">
        <v>19</v>
      </c>
      <c r="G115" s="10">
        <v>0</v>
      </c>
    </row>
    <row r="116" spans="1:7" x14ac:dyDescent="0.3">
      <c r="A116" s="9">
        <v>43943</v>
      </c>
      <c r="B116">
        <v>0</v>
      </c>
      <c r="C116">
        <v>0</v>
      </c>
      <c r="D116">
        <v>20</v>
      </c>
      <c r="E116">
        <v>0</v>
      </c>
      <c r="F116">
        <v>0</v>
      </c>
      <c r="G116" s="10">
        <v>0</v>
      </c>
    </row>
    <row r="117" spans="1:7" x14ac:dyDescent="0.3">
      <c r="A117" s="9">
        <v>43944</v>
      </c>
      <c r="B117">
        <v>21</v>
      </c>
      <c r="C117">
        <v>0</v>
      </c>
      <c r="D117">
        <v>0</v>
      </c>
      <c r="E117">
        <v>0</v>
      </c>
      <c r="F117">
        <v>0</v>
      </c>
      <c r="G117" s="10">
        <v>0</v>
      </c>
    </row>
    <row r="118" spans="1:7" x14ac:dyDescent="0.3">
      <c r="A118" s="9">
        <v>43945</v>
      </c>
      <c r="B118">
        <v>21</v>
      </c>
      <c r="C118">
        <v>0</v>
      </c>
      <c r="D118">
        <v>0</v>
      </c>
      <c r="E118">
        <v>21</v>
      </c>
      <c r="F118">
        <v>0</v>
      </c>
      <c r="G118" s="10">
        <v>0</v>
      </c>
    </row>
    <row r="119" spans="1:7" x14ac:dyDescent="0.3">
      <c r="A119" s="9">
        <v>43946</v>
      </c>
      <c r="B119">
        <v>24</v>
      </c>
      <c r="C119">
        <v>0</v>
      </c>
      <c r="D119">
        <v>0</v>
      </c>
      <c r="E119">
        <v>0</v>
      </c>
      <c r="F119">
        <v>0</v>
      </c>
      <c r="G119" s="10">
        <v>0</v>
      </c>
    </row>
    <row r="120" spans="1:7" x14ac:dyDescent="0.3">
      <c r="A120" s="9">
        <v>43947</v>
      </c>
      <c r="B120">
        <v>21</v>
      </c>
      <c r="C120">
        <v>0</v>
      </c>
      <c r="D120">
        <v>0</v>
      </c>
      <c r="E120">
        <v>0</v>
      </c>
      <c r="F120">
        <v>0</v>
      </c>
      <c r="G120" s="10">
        <v>0</v>
      </c>
    </row>
    <row r="121" spans="1:7" x14ac:dyDescent="0.3">
      <c r="A121" s="9">
        <v>43948</v>
      </c>
      <c r="B121">
        <v>24</v>
      </c>
      <c r="C121">
        <v>24</v>
      </c>
      <c r="D121">
        <v>0</v>
      </c>
      <c r="E121">
        <v>0</v>
      </c>
      <c r="F121">
        <v>0</v>
      </c>
      <c r="G121" s="10">
        <v>0</v>
      </c>
    </row>
    <row r="122" spans="1:7" x14ac:dyDescent="0.3">
      <c r="A122" s="9">
        <v>43949</v>
      </c>
      <c r="B122">
        <v>0</v>
      </c>
      <c r="C122">
        <v>0</v>
      </c>
      <c r="D122">
        <v>0</v>
      </c>
      <c r="E122">
        <v>0</v>
      </c>
      <c r="F122">
        <v>0</v>
      </c>
      <c r="G122" s="10">
        <v>4101</v>
      </c>
    </row>
    <row r="123" spans="1:7" x14ac:dyDescent="0.3">
      <c r="A123" s="9">
        <v>43950</v>
      </c>
      <c r="B123">
        <v>20</v>
      </c>
      <c r="C123">
        <v>0</v>
      </c>
      <c r="D123">
        <v>0</v>
      </c>
      <c r="E123">
        <v>0</v>
      </c>
      <c r="F123">
        <v>0</v>
      </c>
      <c r="G123" s="10">
        <v>0</v>
      </c>
    </row>
    <row r="124" spans="1:7" x14ac:dyDescent="0.3">
      <c r="A124" s="9">
        <v>43951</v>
      </c>
      <c r="B124">
        <v>17</v>
      </c>
      <c r="C124">
        <v>0</v>
      </c>
      <c r="D124">
        <v>17</v>
      </c>
      <c r="E124">
        <v>0</v>
      </c>
      <c r="F124">
        <v>0</v>
      </c>
      <c r="G124" s="10">
        <v>0</v>
      </c>
    </row>
    <row r="125" spans="1:7" x14ac:dyDescent="0.3">
      <c r="A125" s="9">
        <v>43952</v>
      </c>
      <c r="B125">
        <v>0</v>
      </c>
      <c r="C125">
        <v>0</v>
      </c>
      <c r="D125">
        <v>0</v>
      </c>
      <c r="E125">
        <v>0</v>
      </c>
      <c r="F125">
        <v>0</v>
      </c>
      <c r="G125" s="10">
        <v>0</v>
      </c>
    </row>
    <row r="126" spans="1:7" x14ac:dyDescent="0.3">
      <c r="A126" s="9">
        <v>43953</v>
      </c>
      <c r="B126">
        <v>0</v>
      </c>
      <c r="C126">
        <v>0</v>
      </c>
      <c r="D126">
        <v>0</v>
      </c>
      <c r="E126">
        <v>0</v>
      </c>
      <c r="F126">
        <v>0</v>
      </c>
      <c r="G126" s="10">
        <v>0</v>
      </c>
    </row>
    <row r="127" spans="1:7" x14ac:dyDescent="0.3">
      <c r="A127" s="9">
        <v>43954</v>
      </c>
      <c r="B127">
        <v>24</v>
      </c>
      <c r="C127">
        <v>0</v>
      </c>
      <c r="D127">
        <v>0</v>
      </c>
      <c r="E127">
        <v>0</v>
      </c>
      <c r="F127">
        <v>0</v>
      </c>
      <c r="G127" s="10">
        <v>0</v>
      </c>
    </row>
    <row r="128" spans="1:7" x14ac:dyDescent="0.3">
      <c r="A128" s="9">
        <v>43955</v>
      </c>
      <c r="B128">
        <v>21</v>
      </c>
      <c r="C128">
        <v>0</v>
      </c>
      <c r="D128">
        <v>0</v>
      </c>
      <c r="E128">
        <v>0</v>
      </c>
      <c r="F128">
        <v>0</v>
      </c>
      <c r="G128" s="10">
        <v>0</v>
      </c>
    </row>
    <row r="129" spans="1:7" x14ac:dyDescent="0.3">
      <c r="A129" s="9">
        <v>43956</v>
      </c>
      <c r="B129">
        <v>19</v>
      </c>
      <c r="C129">
        <v>0</v>
      </c>
      <c r="D129">
        <v>0</v>
      </c>
      <c r="E129">
        <v>0</v>
      </c>
      <c r="F129">
        <v>0</v>
      </c>
      <c r="G129" s="10">
        <v>0</v>
      </c>
    </row>
    <row r="130" spans="1:7" x14ac:dyDescent="0.3">
      <c r="A130" s="9">
        <v>43957</v>
      </c>
      <c r="B130">
        <v>0</v>
      </c>
      <c r="C130">
        <v>0</v>
      </c>
      <c r="D130">
        <v>0</v>
      </c>
      <c r="E130">
        <v>0</v>
      </c>
      <c r="F130">
        <v>0</v>
      </c>
      <c r="G130" s="10">
        <v>0</v>
      </c>
    </row>
    <row r="131" spans="1:7" x14ac:dyDescent="0.3">
      <c r="A131" s="9">
        <v>43958</v>
      </c>
      <c r="B131">
        <v>22</v>
      </c>
      <c r="C131">
        <v>0</v>
      </c>
      <c r="D131">
        <v>22</v>
      </c>
      <c r="E131">
        <v>0</v>
      </c>
      <c r="F131">
        <v>22</v>
      </c>
      <c r="G131" s="10">
        <v>0</v>
      </c>
    </row>
    <row r="132" spans="1:7" x14ac:dyDescent="0.3">
      <c r="A132" s="9">
        <v>43959</v>
      </c>
      <c r="B132">
        <v>0</v>
      </c>
      <c r="C132">
        <v>0</v>
      </c>
      <c r="D132">
        <v>0</v>
      </c>
      <c r="E132">
        <v>0</v>
      </c>
      <c r="F132">
        <v>0</v>
      </c>
      <c r="G132" s="10">
        <v>0</v>
      </c>
    </row>
    <row r="133" spans="1:7" x14ac:dyDescent="0.3">
      <c r="A133" s="9">
        <v>43960</v>
      </c>
      <c r="B133">
        <v>0</v>
      </c>
      <c r="C133">
        <v>0</v>
      </c>
      <c r="D133">
        <v>23</v>
      </c>
      <c r="E133">
        <v>0</v>
      </c>
      <c r="F133">
        <v>0</v>
      </c>
      <c r="G133" s="10">
        <v>0</v>
      </c>
    </row>
    <row r="134" spans="1:7" x14ac:dyDescent="0.3">
      <c r="A134" s="9">
        <v>43961</v>
      </c>
      <c r="B134">
        <v>0</v>
      </c>
      <c r="C134">
        <v>0</v>
      </c>
      <c r="D134">
        <v>0</v>
      </c>
      <c r="E134">
        <v>0</v>
      </c>
      <c r="F134">
        <v>0</v>
      </c>
      <c r="G134" s="10">
        <v>0</v>
      </c>
    </row>
    <row r="135" spans="1:7" x14ac:dyDescent="0.3">
      <c r="A135" s="9">
        <v>43962</v>
      </c>
      <c r="B135">
        <v>22</v>
      </c>
      <c r="C135">
        <v>0</v>
      </c>
      <c r="D135">
        <v>0</v>
      </c>
      <c r="E135">
        <v>0</v>
      </c>
      <c r="F135">
        <v>0</v>
      </c>
      <c r="G135" s="10">
        <v>0</v>
      </c>
    </row>
    <row r="136" spans="1:7" x14ac:dyDescent="0.3">
      <c r="A136" s="9">
        <v>43963</v>
      </c>
      <c r="B136">
        <v>0</v>
      </c>
      <c r="C136">
        <v>0</v>
      </c>
      <c r="D136">
        <v>0</v>
      </c>
      <c r="E136">
        <v>0</v>
      </c>
      <c r="F136">
        <v>0</v>
      </c>
      <c r="G136" s="10">
        <v>0</v>
      </c>
    </row>
    <row r="137" spans="1:7" x14ac:dyDescent="0.3">
      <c r="A137" s="9">
        <v>43964</v>
      </c>
      <c r="B137">
        <v>22</v>
      </c>
      <c r="C137">
        <v>0</v>
      </c>
      <c r="D137">
        <v>0</v>
      </c>
      <c r="E137">
        <v>0</v>
      </c>
      <c r="F137">
        <v>46</v>
      </c>
      <c r="G137" s="10">
        <v>0</v>
      </c>
    </row>
    <row r="138" spans="1:7" x14ac:dyDescent="0.3">
      <c r="A138" s="9">
        <v>43965</v>
      </c>
      <c r="B138">
        <v>0</v>
      </c>
      <c r="C138">
        <v>0</v>
      </c>
      <c r="D138">
        <v>0</v>
      </c>
      <c r="E138">
        <v>0</v>
      </c>
      <c r="F138">
        <v>0</v>
      </c>
      <c r="G138" s="10">
        <v>0</v>
      </c>
    </row>
    <row r="139" spans="1:7" x14ac:dyDescent="0.3">
      <c r="A139" s="9">
        <v>43966</v>
      </c>
      <c r="B139">
        <v>0</v>
      </c>
      <c r="C139">
        <v>0</v>
      </c>
      <c r="D139">
        <v>0</v>
      </c>
      <c r="E139">
        <v>0</v>
      </c>
      <c r="F139">
        <v>20</v>
      </c>
      <c r="G139" s="10">
        <v>0</v>
      </c>
    </row>
    <row r="140" spans="1:7" x14ac:dyDescent="0.3">
      <c r="A140" s="9">
        <v>43967</v>
      </c>
      <c r="B140">
        <v>23</v>
      </c>
      <c r="C140">
        <v>23</v>
      </c>
      <c r="D140">
        <v>0</v>
      </c>
      <c r="E140">
        <v>0</v>
      </c>
      <c r="F140">
        <v>0</v>
      </c>
      <c r="G140" s="10">
        <v>4110</v>
      </c>
    </row>
    <row r="141" spans="1:7" x14ac:dyDescent="0.3">
      <c r="A141" s="9">
        <v>43968</v>
      </c>
      <c r="B141">
        <v>0</v>
      </c>
      <c r="C141">
        <v>0</v>
      </c>
      <c r="D141">
        <v>0</v>
      </c>
      <c r="E141">
        <v>0</v>
      </c>
      <c r="F141">
        <v>0</v>
      </c>
      <c r="G141" s="10">
        <v>0</v>
      </c>
    </row>
    <row r="142" spans="1:7" x14ac:dyDescent="0.3">
      <c r="A142" s="9">
        <v>43969</v>
      </c>
      <c r="B142">
        <v>0</v>
      </c>
      <c r="C142">
        <v>0</v>
      </c>
      <c r="D142">
        <v>0</v>
      </c>
      <c r="E142">
        <v>0</v>
      </c>
      <c r="F142">
        <v>0</v>
      </c>
      <c r="G142" s="10">
        <v>0</v>
      </c>
    </row>
    <row r="143" spans="1:7" x14ac:dyDescent="0.3">
      <c r="A143" s="9">
        <v>43970</v>
      </c>
      <c r="B143">
        <v>0</v>
      </c>
      <c r="C143">
        <v>0</v>
      </c>
      <c r="D143">
        <v>0</v>
      </c>
      <c r="E143">
        <v>0</v>
      </c>
      <c r="F143">
        <v>0</v>
      </c>
      <c r="G143" s="10">
        <v>0</v>
      </c>
    </row>
    <row r="144" spans="1:7" x14ac:dyDescent="0.3">
      <c r="A144" s="9">
        <v>43971</v>
      </c>
      <c r="B144">
        <v>20</v>
      </c>
      <c r="C144">
        <v>0</v>
      </c>
      <c r="D144">
        <v>0</v>
      </c>
      <c r="E144">
        <v>0</v>
      </c>
      <c r="F144">
        <v>0</v>
      </c>
      <c r="G144" s="10">
        <v>0</v>
      </c>
    </row>
    <row r="145" spans="1:7" x14ac:dyDescent="0.3">
      <c r="A145" s="9">
        <v>43972</v>
      </c>
      <c r="B145">
        <v>0</v>
      </c>
      <c r="C145">
        <v>0</v>
      </c>
      <c r="D145">
        <v>0</v>
      </c>
      <c r="E145">
        <v>0</v>
      </c>
      <c r="F145">
        <v>0</v>
      </c>
      <c r="G145" s="10">
        <v>0</v>
      </c>
    </row>
    <row r="146" spans="1:7" x14ac:dyDescent="0.3">
      <c r="A146" s="9">
        <v>43973</v>
      </c>
      <c r="B146">
        <v>0</v>
      </c>
      <c r="C146">
        <v>0</v>
      </c>
      <c r="D146">
        <v>0</v>
      </c>
      <c r="E146">
        <v>0</v>
      </c>
      <c r="F146">
        <v>21</v>
      </c>
      <c r="G146" s="10">
        <v>0</v>
      </c>
    </row>
    <row r="147" spans="1:7" x14ac:dyDescent="0.3">
      <c r="A147" s="9">
        <v>43974</v>
      </c>
      <c r="B147">
        <v>23</v>
      </c>
      <c r="C147">
        <v>0</v>
      </c>
      <c r="D147">
        <v>0</v>
      </c>
      <c r="E147">
        <v>0</v>
      </c>
      <c r="F147">
        <v>0</v>
      </c>
      <c r="G147" s="10">
        <v>0</v>
      </c>
    </row>
    <row r="148" spans="1:7" x14ac:dyDescent="0.3">
      <c r="A148" s="9">
        <v>43975</v>
      </c>
      <c r="B148">
        <v>48</v>
      </c>
      <c r="C148">
        <v>0</v>
      </c>
      <c r="D148">
        <v>0</v>
      </c>
      <c r="E148">
        <v>0</v>
      </c>
      <c r="F148">
        <v>0</v>
      </c>
      <c r="G148" s="10">
        <v>0</v>
      </c>
    </row>
    <row r="149" spans="1:7" x14ac:dyDescent="0.3">
      <c r="A149" s="9">
        <v>43976</v>
      </c>
      <c r="B149">
        <v>0</v>
      </c>
      <c r="C149">
        <v>0</v>
      </c>
      <c r="D149">
        <v>0</v>
      </c>
      <c r="E149">
        <v>0</v>
      </c>
      <c r="F149">
        <v>0</v>
      </c>
      <c r="G149" s="10">
        <v>0</v>
      </c>
    </row>
    <row r="150" spans="1:7" x14ac:dyDescent="0.3">
      <c r="A150" s="9">
        <v>43977</v>
      </c>
      <c r="B150">
        <v>23</v>
      </c>
      <c r="C150">
        <v>0</v>
      </c>
      <c r="D150">
        <v>0</v>
      </c>
      <c r="E150">
        <v>0</v>
      </c>
      <c r="F150">
        <v>0</v>
      </c>
      <c r="G150" s="10">
        <v>0</v>
      </c>
    </row>
    <row r="151" spans="1:7" x14ac:dyDescent="0.3">
      <c r="A151" s="9">
        <v>43978</v>
      </c>
      <c r="B151">
        <v>22</v>
      </c>
      <c r="C151">
        <v>0</v>
      </c>
      <c r="D151">
        <v>0</v>
      </c>
      <c r="E151">
        <v>0</v>
      </c>
      <c r="F151">
        <v>0</v>
      </c>
      <c r="G151" s="10">
        <v>0</v>
      </c>
    </row>
    <row r="152" spans="1:7" x14ac:dyDescent="0.3">
      <c r="A152" s="9">
        <v>43979</v>
      </c>
      <c r="B152">
        <v>0</v>
      </c>
      <c r="C152">
        <v>22</v>
      </c>
      <c r="D152">
        <v>0</v>
      </c>
      <c r="E152">
        <v>0</v>
      </c>
      <c r="F152">
        <v>0</v>
      </c>
      <c r="G152" s="10">
        <v>0</v>
      </c>
    </row>
    <row r="153" spans="1:7" x14ac:dyDescent="0.3">
      <c r="A153" s="9">
        <v>43980</v>
      </c>
      <c r="B153">
        <v>25</v>
      </c>
      <c r="C153">
        <v>0</v>
      </c>
      <c r="D153">
        <v>0</v>
      </c>
      <c r="E153">
        <v>0</v>
      </c>
      <c r="F153">
        <v>0</v>
      </c>
      <c r="G153" s="10">
        <v>0</v>
      </c>
    </row>
    <row r="154" spans="1:7" x14ac:dyDescent="0.3">
      <c r="A154" s="9">
        <v>43981</v>
      </c>
      <c r="B154">
        <v>0</v>
      </c>
      <c r="C154">
        <v>0</v>
      </c>
      <c r="D154">
        <v>0</v>
      </c>
      <c r="E154">
        <v>0</v>
      </c>
      <c r="F154">
        <v>0</v>
      </c>
      <c r="G154" s="10">
        <v>0</v>
      </c>
    </row>
    <row r="155" spans="1:7" x14ac:dyDescent="0.3">
      <c r="A155" s="9">
        <v>43982</v>
      </c>
      <c r="B155">
        <v>0</v>
      </c>
      <c r="C155">
        <v>22</v>
      </c>
      <c r="D155">
        <v>0</v>
      </c>
      <c r="E155">
        <v>0</v>
      </c>
      <c r="F155">
        <v>0</v>
      </c>
      <c r="G155" s="10">
        <v>0</v>
      </c>
    </row>
  </sheetData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45410-8E2B-451B-B4D7-F3701289DA10}">
  <dimension ref="A1:X155"/>
  <sheetViews>
    <sheetView topLeftCell="E1" workbookViewId="0">
      <selection activeCell="H1" sqref="H1:I1048576"/>
    </sheetView>
  </sheetViews>
  <sheetFormatPr defaultRowHeight="14.4" x14ac:dyDescent="0.3"/>
  <cols>
    <col min="8" max="9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239</v>
      </c>
      <c r="C3" t="s">
        <v>238</v>
      </c>
      <c r="D3" t="s">
        <v>237</v>
      </c>
      <c r="E3" t="s">
        <v>236</v>
      </c>
      <c r="F3" t="s">
        <v>235</v>
      </c>
      <c r="G3" s="12" t="s">
        <v>54</v>
      </c>
      <c r="H3" s="23" t="s">
        <v>59</v>
      </c>
      <c r="I3" s="23" t="s">
        <v>58</v>
      </c>
      <c r="J3" s="10" t="s">
        <v>57</v>
      </c>
    </row>
    <row r="4" spans="1:24" x14ac:dyDescent="0.3">
      <c r="A4" s="8">
        <v>43831</v>
      </c>
      <c r="B4">
        <v>9</v>
      </c>
      <c r="C4">
        <v>1</v>
      </c>
      <c r="D4">
        <v>0</v>
      </c>
      <c r="E4">
        <v>0</v>
      </c>
      <c r="F4">
        <v>23</v>
      </c>
      <c r="G4" s="9">
        <v>43831</v>
      </c>
      <c r="H4" s="23">
        <v>0</v>
      </c>
      <c r="I4" s="23">
        <v>0</v>
      </c>
      <c r="J4" s="10">
        <v>0</v>
      </c>
    </row>
    <row r="5" spans="1:24" x14ac:dyDescent="0.3">
      <c r="A5" s="8">
        <v>43832</v>
      </c>
      <c r="B5">
        <v>10</v>
      </c>
      <c r="C5">
        <v>1</v>
      </c>
      <c r="D5">
        <v>0</v>
      </c>
      <c r="E5">
        <v>1</v>
      </c>
      <c r="F5">
        <v>19</v>
      </c>
      <c r="G5" s="9">
        <v>43832</v>
      </c>
      <c r="H5" s="23">
        <v>0</v>
      </c>
      <c r="I5" s="23">
        <v>0</v>
      </c>
      <c r="J5" s="10">
        <v>0</v>
      </c>
    </row>
    <row r="6" spans="1:24" x14ac:dyDescent="0.3">
      <c r="A6" s="8">
        <v>43833</v>
      </c>
      <c r="B6">
        <v>10</v>
      </c>
      <c r="C6">
        <v>1</v>
      </c>
      <c r="D6">
        <v>0</v>
      </c>
      <c r="E6">
        <v>1</v>
      </c>
      <c r="F6">
        <v>18</v>
      </c>
      <c r="G6" s="9">
        <v>43833</v>
      </c>
      <c r="H6" s="23">
        <v>0</v>
      </c>
      <c r="I6" s="23">
        <v>0</v>
      </c>
      <c r="J6" s="10">
        <v>0</v>
      </c>
    </row>
    <row r="7" spans="1:24" x14ac:dyDescent="0.3">
      <c r="A7" s="8">
        <v>43834</v>
      </c>
      <c r="B7">
        <v>14</v>
      </c>
      <c r="C7">
        <v>0</v>
      </c>
      <c r="D7">
        <v>0</v>
      </c>
      <c r="E7">
        <v>1</v>
      </c>
      <c r="F7">
        <v>20</v>
      </c>
      <c r="G7" s="9">
        <v>43834</v>
      </c>
      <c r="H7" s="23">
        <v>0</v>
      </c>
      <c r="I7" s="23">
        <v>0</v>
      </c>
      <c r="J7" s="10">
        <v>0</v>
      </c>
      <c r="O7" t="s">
        <v>123</v>
      </c>
      <c r="V7" t="s">
        <v>122</v>
      </c>
    </row>
    <row r="8" spans="1:24" ht="43.2" x14ac:dyDescent="0.3">
      <c r="A8" s="8">
        <v>43835</v>
      </c>
      <c r="B8">
        <v>11</v>
      </c>
      <c r="C8">
        <v>0</v>
      </c>
      <c r="D8">
        <v>0</v>
      </c>
      <c r="E8">
        <v>1</v>
      </c>
      <c r="F8">
        <v>20</v>
      </c>
      <c r="G8" s="9">
        <v>43835</v>
      </c>
      <c r="H8" s="23">
        <v>0</v>
      </c>
      <c r="I8" s="23">
        <v>0</v>
      </c>
      <c r="J8" s="10">
        <v>0</v>
      </c>
      <c r="L8" s="13" t="s">
        <v>121</v>
      </c>
      <c r="M8" s="13" t="s">
        <v>17</v>
      </c>
      <c r="N8" s="13" t="s">
        <v>19</v>
      </c>
      <c r="O8" s="19" t="s">
        <v>183</v>
      </c>
      <c r="P8" s="13" t="s">
        <v>22</v>
      </c>
      <c r="Q8" s="13" t="s">
        <v>24</v>
      </c>
      <c r="S8" s="13" t="s">
        <v>121</v>
      </c>
      <c r="T8" s="13" t="s">
        <v>17</v>
      </c>
      <c r="U8" s="13" t="s">
        <v>19</v>
      </c>
      <c r="V8" s="19" t="s">
        <v>183</v>
      </c>
      <c r="W8" s="13" t="s">
        <v>22</v>
      </c>
      <c r="X8" s="13" t="s">
        <v>24</v>
      </c>
    </row>
    <row r="9" spans="1:24" x14ac:dyDescent="0.3">
      <c r="A9" s="8">
        <v>43836</v>
      </c>
      <c r="B9">
        <v>11</v>
      </c>
      <c r="C9">
        <v>0</v>
      </c>
      <c r="D9">
        <v>0</v>
      </c>
      <c r="E9">
        <v>2</v>
      </c>
      <c r="F9">
        <v>16</v>
      </c>
      <c r="G9" s="9">
        <v>43836</v>
      </c>
      <c r="H9" s="23">
        <v>0</v>
      </c>
      <c r="I9" s="23">
        <v>0</v>
      </c>
      <c r="J9" s="10">
        <v>0</v>
      </c>
      <c r="L9">
        <v>0</v>
      </c>
      <c r="M9">
        <v>0.51774067230383014</v>
      </c>
      <c r="N9">
        <v>8.0954860417308191E-3</v>
      </c>
      <c r="O9">
        <v>0.36848137093677469</v>
      </c>
      <c r="P9">
        <v>-5.129037514626978E-2</v>
      </c>
      <c r="Q9">
        <v>0.53479477531279773</v>
      </c>
      <c r="S9">
        <v>0</v>
      </c>
      <c r="T9">
        <v>0.49399717694874701</v>
      </c>
      <c r="U9">
        <v>-1.7413827801470695E-2</v>
      </c>
      <c r="V9">
        <v>0.48847413477332502</v>
      </c>
      <c r="W9">
        <v>-4.6186736113808635E-2</v>
      </c>
      <c r="X9">
        <v>0.56154264840742318</v>
      </c>
    </row>
    <row r="10" spans="1:24" x14ac:dyDescent="0.3">
      <c r="A10" s="8">
        <v>43837</v>
      </c>
      <c r="B10">
        <v>10</v>
      </c>
      <c r="C10">
        <v>2</v>
      </c>
      <c r="D10">
        <v>0</v>
      </c>
      <c r="E10">
        <v>1</v>
      </c>
      <c r="F10">
        <v>19</v>
      </c>
      <c r="G10" s="9">
        <v>43837</v>
      </c>
      <c r="H10" s="23">
        <v>0</v>
      </c>
      <c r="I10" s="23">
        <v>0</v>
      </c>
      <c r="J10" s="10">
        <v>0</v>
      </c>
      <c r="L10">
        <v>1</v>
      </c>
      <c r="M10">
        <v>0.49330356154184046</v>
      </c>
      <c r="N10">
        <v>1.2439229132897725E-2</v>
      </c>
      <c r="O10">
        <v>0.34823125831510332</v>
      </c>
      <c r="P10">
        <v>-4.7223269255905059E-2</v>
      </c>
      <c r="Q10">
        <v>0.53121195402621391</v>
      </c>
      <c r="S10">
        <v>1</v>
      </c>
      <c r="T10">
        <v>0.47327709593756134</v>
      </c>
      <c r="U10">
        <v>-1.9199844179531356E-2</v>
      </c>
      <c r="V10">
        <v>0.50750212970774677</v>
      </c>
      <c r="W10">
        <v>-4.0042731077673144E-2</v>
      </c>
      <c r="X10">
        <v>0.55495216307489714</v>
      </c>
    </row>
    <row r="11" spans="1:24" x14ac:dyDescent="0.3">
      <c r="A11" s="8">
        <v>43838</v>
      </c>
      <c r="B11">
        <v>11</v>
      </c>
      <c r="C11">
        <v>1</v>
      </c>
      <c r="D11">
        <v>0</v>
      </c>
      <c r="E11">
        <v>1</v>
      </c>
      <c r="F11">
        <v>17</v>
      </c>
      <c r="G11" s="9">
        <v>43838</v>
      </c>
      <c r="H11" s="23">
        <v>0</v>
      </c>
      <c r="I11" s="23">
        <v>0</v>
      </c>
      <c r="J11" s="10">
        <v>0</v>
      </c>
      <c r="L11">
        <v>2</v>
      </c>
      <c r="M11">
        <v>0.47595569860164194</v>
      </c>
      <c r="N11">
        <v>1.5671752180643095E-2</v>
      </c>
      <c r="O11">
        <v>0.3797509767240545</v>
      </c>
      <c r="P11">
        <v>-2.8179047561701986E-2</v>
      </c>
      <c r="Q11">
        <v>0.53747175055691843</v>
      </c>
      <c r="S11">
        <v>2</v>
      </c>
      <c r="T11">
        <v>0.46152344559033875</v>
      </c>
      <c r="U11">
        <v>-2.0211567887378927E-2</v>
      </c>
      <c r="V11">
        <v>0.52053760941328142</v>
      </c>
      <c r="W11">
        <v>-3.2272393513702605E-2</v>
      </c>
      <c r="X11">
        <v>0.54374418210602227</v>
      </c>
    </row>
    <row r="12" spans="1:24" x14ac:dyDescent="0.3">
      <c r="A12" s="8">
        <v>43839</v>
      </c>
      <c r="B12">
        <v>12</v>
      </c>
      <c r="C12">
        <v>1</v>
      </c>
      <c r="D12">
        <v>0</v>
      </c>
      <c r="E12">
        <v>1</v>
      </c>
      <c r="F12">
        <v>19</v>
      </c>
      <c r="G12" s="9">
        <v>43839</v>
      </c>
      <c r="H12" s="23">
        <v>0</v>
      </c>
      <c r="I12" s="23">
        <v>0</v>
      </c>
      <c r="J12" s="10">
        <v>0</v>
      </c>
      <c r="L12">
        <v>3</v>
      </c>
      <c r="M12">
        <v>0.48598673665692427</v>
      </c>
      <c r="N12">
        <v>1.3181577301183967E-2</v>
      </c>
      <c r="O12">
        <v>0.38711368691331938</v>
      </c>
      <c r="P12">
        <v>-2.9006992961213809E-2</v>
      </c>
      <c r="Q12">
        <v>0.54504171674176094</v>
      </c>
      <c r="S12">
        <v>3</v>
      </c>
      <c r="T12">
        <v>0.46366036871325222</v>
      </c>
      <c r="U12">
        <v>-2.5986193925862031E-2</v>
      </c>
      <c r="V12">
        <v>0.52579122063463501</v>
      </c>
      <c r="W12">
        <v>-3.5789251117857947E-2</v>
      </c>
      <c r="X12">
        <v>0.52565469125327746</v>
      </c>
    </row>
    <row r="13" spans="1:24" x14ac:dyDescent="0.3">
      <c r="A13" s="8">
        <v>43840</v>
      </c>
      <c r="B13">
        <v>14</v>
      </c>
      <c r="C13">
        <v>2</v>
      </c>
      <c r="D13">
        <v>0</v>
      </c>
      <c r="E13">
        <v>1</v>
      </c>
      <c r="F13">
        <v>13</v>
      </c>
      <c r="G13" s="9">
        <v>43840</v>
      </c>
      <c r="H13" s="23">
        <v>0</v>
      </c>
      <c r="I13" s="23">
        <v>0</v>
      </c>
      <c r="J13" s="10">
        <v>0</v>
      </c>
      <c r="L13">
        <v>4</v>
      </c>
      <c r="M13">
        <v>0.4911229773302182</v>
      </c>
      <c r="N13">
        <v>1.4919705471176195E-2</v>
      </c>
      <c r="O13">
        <v>0.40495061349924533</v>
      </c>
      <c r="P13">
        <v>-3.9471884013852016E-2</v>
      </c>
      <c r="Q13">
        <v>0.56303364091884056</v>
      </c>
      <c r="S13">
        <v>4</v>
      </c>
      <c r="T13">
        <v>0.45712080015754902</v>
      </c>
      <c r="U13">
        <v>-2.7902534289080884E-2</v>
      </c>
      <c r="V13">
        <v>0.52671885836415533</v>
      </c>
      <c r="W13">
        <v>-3.8645682434882013E-2</v>
      </c>
      <c r="X13">
        <v>0.52186107601009968</v>
      </c>
    </row>
    <row r="14" spans="1:24" x14ac:dyDescent="0.3">
      <c r="A14" s="8">
        <v>43841</v>
      </c>
      <c r="B14">
        <v>10</v>
      </c>
      <c r="C14">
        <v>0</v>
      </c>
      <c r="D14">
        <v>0</v>
      </c>
      <c r="E14">
        <v>1</v>
      </c>
      <c r="F14">
        <v>16</v>
      </c>
      <c r="G14" s="9">
        <v>43841</v>
      </c>
      <c r="H14" s="23">
        <v>0</v>
      </c>
      <c r="I14" s="23">
        <v>0</v>
      </c>
      <c r="J14" s="10">
        <v>0</v>
      </c>
      <c r="L14">
        <v>5</v>
      </c>
      <c r="M14">
        <v>0.48891626435153629</v>
      </c>
      <c r="N14">
        <v>1.1355880308547055E-2</v>
      </c>
      <c r="O14">
        <v>0.44030127236238642</v>
      </c>
      <c r="P14">
        <v>-3.7869248881271363E-2</v>
      </c>
      <c r="Q14">
        <v>0.55063557496854509</v>
      </c>
      <c r="S14">
        <v>5</v>
      </c>
      <c r="T14">
        <v>0.45359415325364277</v>
      </c>
      <c r="U14">
        <v>-3.3984886031245672E-2</v>
      </c>
      <c r="V14">
        <v>0.54424885639588005</v>
      </c>
      <c r="W14">
        <v>-3.9251383983632732E-2</v>
      </c>
      <c r="X14">
        <v>0.51186717604629761</v>
      </c>
    </row>
    <row r="15" spans="1:24" x14ac:dyDescent="0.3">
      <c r="A15" s="8">
        <v>43842</v>
      </c>
      <c r="B15">
        <v>12</v>
      </c>
      <c r="C15">
        <v>2</v>
      </c>
      <c r="D15">
        <v>0</v>
      </c>
      <c r="E15">
        <v>1</v>
      </c>
      <c r="F15">
        <v>17</v>
      </c>
      <c r="G15" s="9">
        <v>43842</v>
      </c>
      <c r="H15" s="23">
        <v>0</v>
      </c>
      <c r="I15" s="23">
        <v>0</v>
      </c>
      <c r="J15" s="10">
        <v>0</v>
      </c>
      <c r="L15">
        <v>6</v>
      </c>
      <c r="M15">
        <v>0.48734178236829773</v>
      </c>
      <c r="N15">
        <v>1.0491532294910375E-2</v>
      </c>
      <c r="O15">
        <v>0.43083460089690112</v>
      </c>
      <c r="P15">
        <v>-3.2089463054165865E-2</v>
      </c>
      <c r="Q15">
        <v>0.52346799627392371</v>
      </c>
      <c r="S15">
        <v>6</v>
      </c>
      <c r="T15">
        <v>0.44390184795026749</v>
      </c>
      <c r="U15">
        <v>-3.7500795212427496E-2</v>
      </c>
      <c r="V15">
        <v>0.5420786447517425</v>
      </c>
      <c r="W15">
        <v>-3.9877839683255027E-2</v>
      </c>
      <c r="X15">
        <v>0.4966244317276306</v>
      </c>
    </row>
    <row r="16" spans="1:24" x14ac:dyDescent="0.3">
      <c r="A16" s="8">
        <v>43843</v>
      </c>
      <c r="B16">
        <v>10</v>
      </c>
      <c r="C16">
        <v>0</v>
      </c>
      <c r="D16">
        <v>0</v>
      </c>
      <c r="E16">
        <v>0</v>
      </c>
      <c r="F16">
        <v>20</v>
      </c>
      <c r="G16" s="9">
        <v>43843</v>
      </c>
      <c r="H16" s="23">
        <v>0</v>
      </c>
      <c r="I16" s="23">
        <v>0</v>
      </c>
      <c r="J16" s="10">
        <v>0</v>
      </c>
      <c r="L16">
        <v>7</v>
      </c>
      <c r="M16">
        <v>0.48667040157856623</v>
      </c>
      <c r="N16">
        <v>1.0366379600556379E-2</v>
      </c>
      <c r="O16">
        <v>0.43692173993367239</v>
      </c>
      <c r="P16">
        <v>-1.0949219040026636E-2</v>
      </c>
      <c r="Q16">
        <v>0.52013297143796022</v>
      </c>
      <c r="S16">
        <v>7</v>
      </c>
      <c r="T16">
        <v>0.43522428840513033</v>
      </c>
      <c r="U16">
        <v>-4.2259106124319989E-2</v>
      </c>
      <c r="V16">
        <v>0.55399756115316201</v>
      </c>
      <c r="W16">
        <v>-3.9150992826929611E-2</v>
      </c>
      <c r="X16">
        <v>0.47691151533429604</v>
      </c>
    </row>
    <row r="17" spans="1:24" x14ac:dyDescent="0.3">
      <c r="A17" s="8">
        <v>43844</v>
      </c>
      <c r="B17">
        <v>10</v>
      </c>
      <c r="C17">
        <v>2</v>
      </c>
      <c r="D17">
        <v>0</v>
      </c>
      <c r="E17">
        <v>1</v>
      </c>
      <c r="F17">
        <v>11</v>
      </c>
      <c r="G17" s="9">
        <v>43844</v>
      </c>
      <c r="H17" s="23">
        <v>0</v>
      </c>
      <c r="I17" s="23">
        <v>0</v>
      </c>
      <c r="J17" s="10">
        <v>0</v>
      </c>
      <c r="L17">
        <v>8</v>
      </c>
      <c r="M17">
        <v>0.46627235417201046</v>
      </c>
      <c r="N17">
        <v>2.238035219763547E-2</v>
      </c>
      <c r="O17">
        <v>0.43996879491288571</v>
      </c>
      <c r="P17">
        <v>3.6510970801020934E-4</v>
      </c>
      <c r="Q17">
        <v>0.51803607568716192</v>
      </c>
      <c r="S17">
        <v>8</v>
      </c>
      <c r="T17">
        <v>0.42298961261857226</v>
      </c>
      <c r="U17">
        <v>-4.1205212235204257E-2</v>
      </c>
      <c r="V17">
        <v>0.56613276052206041</v>
      </c>
      <c r="W17">
        <v>-2.5994930039612518E-2</v>
      </c>
      <c r="X17">
        <v>0.46389244359793413</v>
      </c>
    </row>
    <row r="18" spans="1:24" x14ac:dyDescent="0.3">
      <c r="A18" s="8">
        <v>43845</v>
      </c>
      <c r="B18">
        <v>8</v>
      </c>
      <c r="C18">
        <v>1</v>
      </c>
      <c r="D18">
        <v>0</v>
      </c>
      <c r="E18">
        <v>1</v>
      </c>
      <c r="F18">
        <v>14</v>
      </c>
      <c r="G18" s="9">
        <v>43845</v>
      </c>
      <c r="H18" s="23">
        <v>0</v>
      </c>
      <c r="I18" s="23">
        <v>0</v>
      </c>
      <c r="J18" s="10">
        <v>0</v>
      </c>
      <c r="L18">
        <v>9</v>
      </c>
      <c r="M18">
        <v>0.45609839285293236</v>
      </c>
      <c r="N18">
        <v>2.3317237013281839E-2</v>
      </c>
      <c r="O18">
        <v>0.4501274086924979</v>
      </c>
      <c r="P18">
        <v>1.1513111086205318E-3</v>
      </c>
      <c r="Q18">
        <v>0.48428427088095616</v>
      </c>
      <c r="S18">
        <v>9</v>
      </c>
      <c r="T18">
        <v>0.42001139060870818</v>
      </c>
      <c r="U18">
        <v>-4.2946691772899281E-2</v>
      </c>
      <c r="V18">
        <v>0.59335954588714968</v>
      </c>
      <c r="W18">
        <v>-2.5369223523250248E-2</v>
      </c>
      <c r="X18">
        <v>0.4381625316166014</v>
      </c>
    </row>
    <row r="19" spans="1:24" x14ac:dyDescent="0.3">
      <c r="A19" s="8">
        <v>43846</v>
      </c>
      <c r="B19">
        <v>10</v>
      </c>
      <c r="C19">
        <v>0</v>
      </c>
      <c r="D19">
        <v>0</v>
      </c>
      <c r="E19">
        <v>0</v>
      </c>
      <c r="F19">
        <v>14</v>
      </c>
      <c r="G19" s="9">
        <v>43846</v>
      </c>
      <c r="H19" s="23">
        <v>0</v>
      </c>
      <c r="I19" s="23">
        <v>0</v>
      </c>
      <c r="J19" s="10">
        <v>0</v>
      </c>
      <c r="L19">
        <v>10</v>
      </c>
      <c r="M19">
        <v>0.44143642039791742</v>
      </c>
      <c r="N19">
        <v>2.0323445335024816E-2</v>
      </c>
      <c r="O19">
        <v>0.49492562861049716</v>
      </c>
      <c r="P19">
        <v>4.1931930241890254E-3</v>
      </c>
      <c r="Q19">
        <v>0.46934170208444848</v>
      </c>
      <c r="S19">
        <v>10</v>
      </c>
      <c r="T19">
        <v>0.4185183741485432</v>
      </c>
      <c r="U19">
        <v>-4.442738177039067E-2</v>
      </c>
      <c r="V19">
        <v>0.60224911153225136</v>
      </c>
      <c r="W19">
        <v>-2.1279654956647701E-2</v>
      </c>
      <c r="X19">
        <v>0.43169871753088462</v>
      </c>
    </row>
    <row r="20" spans="1:24" x14ac:dyDescent="0.3">
      <c r="A20" s="8">
        <v>43847</v>
      </c>
      <c r="B20">
        <v>8</v>
      </c>
      <c r="C20">
        <v>1</v>
      </c>
      <c r="D20">
        <v>0</v>
      </c>
      <c r="E20">
        <v>1</v>
      </c>
      <c r="F20">
        <v>16</v>
      </c>
      <c r="G20" s="9">
        <v>43847</v>
      </c>
      <c r="H20" s="23">
        <v>0</v>
      </c>
      <c r="I20" s="23">
        <v>0</v>
      </c>
      <c r="J20" s="10">
        <v>0</v>
      </c>
      <c r="L20">
        <v>11</v>
      </c>
      <c r="M20">
        <v>0.43484212973830871</v>
      </c>
      <c r="N20">
        <v>2.293206668769724E-2</v>
      </c>
      <c r="O20">
        <v>0.52894055647183269</v>
      </c>
      <c r="P20">
        <v>2.7531288158545202E-2</v>
      </c>
      <c r="Q20">
        <v>0.49951863913486294</v>
      </c>
      <c r="S20">
        <v>11</v>
      </c>
      <c r="T20">
        <v>0.40965105683149816</v>
      </c>
      <c r="U20">
        <v>-4.557779941949551E-2</v>
      </c>
      <c r="V20">
        <v>0.60607330579170549</v>
      </c>
      <c r="W20">
        <v>-1.5190793233884673E-2</v>
      </c>
      <c r="X20">
        <v>0.41963482656711037</v>
      </c>
    </row>
    <row r="21" spans="1:24" x14ac:dyDescent="0.3">
      <c r="A21" s="8">
        <v>43848</v>
      </c>
      <c r="B21">
        <v>8</v>
      </c>
      <c r="C21">
        <v>1</v>
      </c>
      <c r="D21">
        <v>0</v>
      </c>
      <c r="E21">
        <v>2</v>
      </c>
      <c r="F21">
        <v>18</v>
      </c>
      <c r="G21" s="9">
        <v>43848</v>
      </c>
      <c r="H21" s="23">
        <v>0</v>
      </c>
      <c r="I21" s="23">
        <v>0</v>
      </c>
      <c r="J21" s="10">
        <v>0</v>
      </c>
      <c r="L21">
        <v>12</v>
      </c>
      <c r="M21">
        <v>0.42643991431240369</v>
      </c>
      <c r="N21">
        <v>2.5782594265023294E-2</v>
      </c>
      <c r="O21">
        <v>0.54755740799182984</v>
      </c>
      <c r="P21">
        <v>4.2108456394047596E-2</v>
      </c>
      <c r="Q21">
        <v>0.44051263408809554</v>
      </c>
      <c r="S21">
        <v>12</v>
      </c>
      <c r="T21">
        <v>0.39227129082923834</v>
      </c>
      <c r="U21">
        <v>-5.4505411282176841E-2</v>
      </c>
      <c r="V21">
        <v>0.61844018305381521</v>
      </c>
      <c r="W21">
        <v>-1.3481361039282169E-2</v>
      </c>
      <c r="X21">
        <v>0.40097815358100036</v>
      </c>
    </row>
    <row r="22" spans="1:24" x14ac:dyDescent="0.3">
      <c r="A22" s="8">
        <v>43849</v>
      </c>
      <c r="B22">
        <v>10</v>
      </c>
      <c r="C22">
        <v>2</v>
      </c>
      <c r="D22">
        <v>0</v>
      </c>
      <c r="E22">
        <v>1</v>
      </c>
      <c r="F22">
        <v>17</v>
      </c>
      <c r="G22" s="9">
        <v>43849</v>
      </c>
      <c r="H22" s="23">
        <v>0</v>
      </c>
      <c r="I22" s="23">
        <v>0</v>
      </c>
      <c r="J22" s="10">
        <v>0</v>
      </c>
      <c r="L22">
        <v>13</v>
      </c>
      <c r="M22">
        <v>0.42242504403667402</v>
      </c>
      <c r="N22">
        <v>3.4653968190868793E-2</v>
      </c>
      <c r="O22">
        <v>0.56792169504958956</v>
      </c>
      <c r="P22">
        <v>5.788521232207533E-2</v>
      </c>
      <c r="Q22">
        <v>0.4654179640819619</v>
      </c>
      <c r="S22">
        <v>13</v>
      </c>
      <c r="T22">
        <v>0.39181652980100384</v>
      </c>
      <c r="U22">
        <v>-4.627455998729562E-2</v>
      </c>
      <c r="V22">
        <v>0.64280319574848899</v>
      </c>
      <c r="W22">
        <v>2.9292307550984322E-3</v>
      </c>
      <c r="X22">
        <v>0.40369976349791803</v>
      </c>
    </row>
    <row r="23" spans="1:24" x14ac:dyDescent="0.3">
      <c r="A23" s="8">
        <v>43850</v>
      </c>
      <c r="B23">
        <v>13</v>
      </c>
      <c r="C23">
        <v>0</v>
      </c>
      <c r="D23">
        <v>0</v>
      </c>
      <c r="E23">
        <v>0</v>
      </c>
      <c r="F23">
        <v>19</v>
      </c>
      <c r="G23" s="9">
        <v>43850</v>
      </c>
      <c r="H23" s="23">
        <v>0</v>
      </c>
      <c r="I23" s="23">
        <v>0</v>
      </c>
      <c r="J23" s="10">
        <v>0</v>
      </c>
      <c r="L23">
        <v>14</v>
      </c>
      <c r="M23">
        <v>0.41410256477419544</v>
      </c>
      <c r="N23">
        <v>3.1592996170694596E-2</v>
      </c>
      <c r="O23">
        <v>0.55995326292912895</v>
      </c>
      <c r="P23">
        <v>6.8898647588569367E-2</v>
      </c>
      <c r="Q23">
        <v>0.4959228633919544</v>
      </c>
      <c r="S23">
        <v>14</v>
      </c>
      <c r="T23">
        <v>0.39014940038643103</v>
      </c>
      <c r="U23">
        <v>-5.0271282638759456E-2</v>
      </c>
      <c r="V23">
        <v>0.63767261158572364</v>
      </c>
      <c r="W23">
        <v>3.5000000000000001E-3</v>
      </c>
      <c r="X23">
        <v>0.40625536044336047</v>
      </c>
    </row>
    <row r="24" spans="1:24" x14ac:dyDescent="0.3">
      <c r="A24" s="8">
        <v>43851</v>
      </c>
      <c r="B24">
        <v>10</v>
      </c>
      <c r="C24">
        <v>2</v>
      </c>
      <c r="D24">
        <v>0</v>
      </c>
      <c r="E24">
        <v>1</v>
      </c>
      <c r="F24">
        <v>18</v>
      </c>
      <c r="G24" s="9">
        <v>43851</v>
      </c>
      <c r="H24" s="23">
        <v>0</v>
      </c>
      <c r="I24" s="23">
        <v>0</v>
      </c>
      <c r="J24" s="10">
        <v>0</v>
      </c>
    </row>
    <row r="25" spans="1:24" x14ac:dyDescent="0.3">
      <c r="A25" s="8">
        <v>43852</v>
      </c>
      <c r="B25">
        <v>11</v>
      </c>
      <c r="C25">
        <v>1</v>
      </c>
      <c r="D25">
        <v>0</v>
      </c>
      <c r="E25">
        <v>1</v>
      </c>
      <c r="F25">
        <v>23</v>
      </c>
      <c r="G25" s="9">
        <v>43852</v>
      </c>
      <c r="H25" s="23">
        <v>0</v>
      </c>
      <c r="I25" s="23">
        <v>0</v>
      </c>
      <c r="J25" s="10">
        <v>0</v>
      </c>
    </row>
    <row r="26" spans="1:24" x14ac:dyDescent="0.3">
      <c r="A26" s="8">
        <v>43853</v>
      </c>
      <c r="B26">
        <v>12</v>
      </c>
      <c r="C26">
        <v>0</v>
      </c>
      <c r="D26">
        <v>0</v>
      </c>
      <c r="E26">
        <v>1</v>
      </c>
      <c r="F26">
        <v>19</v>
      </c>
      <c r="G26" s="9">
        <v>43853</v>
      </c>
      <c r="H26" s="23">
        <v>0</v>
      </c>
      <c r="I26" s="23">
        <v>0</v>
      </c>
      <c r="J26" s="10">
        <v>0</v>
      </c>
    </row>
    <row r="27" spans="1:24" x14ac:dyDescent="0.3">
      <c r="A27" s="8">
        <v>43854</v>
      </c>
      <c r="B27">
        <v>8</v>
      </c>
      <c r="C27">
        <v>1</v>
      </c>
      <c r="D27">
        <v>0</v>
      </c>
      <c r="E27">
        <v>2</v>
      </c>
      <c r="F27">
        <v>15</v>
      </c>
      <c r="G27" s="9">
        <v>43854</v>
      </c>
      <c r="H27" s="23">
        <v>0</v>
      </c>
      <c r="I27" s="23">
        <v>0</v>
      </c>
      <c r="J27" s="10">
        <v>0</v>
      </c>
    </row>
    <row r="28" spans="1:24" x14ac:dyDescent="0.3">
      <c r="A28" s="8">
        <v>43855</v>
      </c>
      <c r="B28">
        <v>13</v>
      </c>
      <c r="C28">
        <v>1</v>
      </c>
      <c r="D28">
        <v>0</v>
      </c>
      <c r="E28">
        <v>1</v>
      </c>
      <c r="F28">
        <v>12</v>
      </c>
      <c r="G28" s="9">
        <v>43855</v>
      </c>
      <c r="H28" s="23">
        <v>0</v>
      </c>
      <c r="I28" s="23">
        <v>0</v>
      </c>
      <c r="J28" s="10">
        <v>0</v>
      </c>
    </row>
    <row r="29" spans="1:24" x14ac:dyDescent="0.3">
      <c r="A29" s="8">
        <v>43856</v>
      </c>
      <c r="B29">
        <v>14</v>
      </c>
      <c r="C29">
        <v>2</v>
      </c>
      <c r="D29">
        <v>0</v>
      </c>
      <c r="E29">
        <v>1</v>
      </c>
      <c r="F29">
        <v>21</v>
      </c>
      <c r="G29" s="9">
        <v>43856</v>
      </c>
      <c r="H29" s="23">
        <v>0</v>
      </c>
      <c r="I29" s="23">
        <v>0</v>
      </c>
      <c r="J29" s="10">
        <v>0</v>
      </c>
    </row>
    <row r="30" spans="1:24" x14ac:dyDescent="0.3">
      <c r="A30" s="8">
        <v>43857</v>
      </c>
      <c r="B30">
        <v>13</v>
      </c>
      <c r="C30">
        <v>2</v>
      </c>
      <c r="D30">
        <v>0</v>
      </c>
      <c r="E30">
        <v>1</v>
      </c>
      <c r="F30">
        <v>21</v>
      </c>
      <c r="G30" s="9">
        <v>43857</v>
      </c>
      <c r="H30" s="23">
        <v>0</v>
      </c>
      <c r="I30" s="23">
        <v>0</v>
      </c>
      <c r="J30" s="10">
        <v>0</v>
      </c>
    </row>
    <row r="31" spans="1:24" x14ac:dyDescent="0.3">
      <c r="A31" s="8">
        <v>43858</v>
      </c>
      <c r="B31">
        <v>21</v>
      </c>
      <c r="C31">
        <v>1</v>
      </c>
      <c r="D31">
        <v>0</v>
      </c>
      <c r="E31">
        <v>1</v>
      </c>
      <c r="F31">
        <v>16</v>
      </c>
      <c r="G31" s="9">
        <v>43858</v>
      </c>
      <c r="H31" s="23">
        <v>0</v>
      </c>
      <c r="I31" s="23">
        <v>0</v>
      </c>
      <c r="J31" s="10">
        <v>0</v>
      </c>
    </row>
    <row r="32" spans="1:24" x14ac:dyDescent="0.3">
      <c r="A32" s="8">
        <v>43859</v>
      </c>
      <c r="B32">
        <v>23</v>
      </c>
      <c r="C32">
        <v>2</v>
      </c>
      <c r="D32">
        <v>0</v>
      </c>
      <c r="E32">
        <v>2</v>
      </c>
      <c r="F32">
        <v>18</v>
      </c>
      <c r="G32" s="9">
        <v>43859</v>
      </c>
      <c r="H32" s="23">
        <v>0</v>
      </c>
      <c r="I32" s="23">
        <v>0</v>
      </c>
      <c r="J32" s="10">
        <v>0</v>
      </c>
    </row>
    <row r="33" spans="1:10" x14ac:dyDescent="0.3">
      <c r="A33" s="8">
        <v>43860</v>
      </c>
      <c r="B33">
        <v>35</v>
      </c>
      <c r="C33">
        <v>2</v>
      </c>
      <c r="D33">
        <v>0</v>
      </c>
      <c r="E33">
        <v>2</v>
      </c>
      <c r="F33">
        <v>19</v>
      </c>
      <c r="G33" s="9">
        <v>43860</v>
      </c>
      <c r="H33" s="23">
        <f ca="1">IFERROR(__xludf.DUMMYFUNCTION("""COMPUTED_VALUE"""),1)</f>
        <v>1</v>
      </c>
      <c r="I33" s="23">
        <f ca="1">IFERROR(__xludf.DUMMYFUNCTION("""COMPUTED_VALUE"""),0)</f>
        <v>0</v>
      </c>
      <c r="J33" s="10">
        <v>0</v>
      </c>
    </row>
    <row r="34" spans="1:10" x14ac:dyDescent="0.3">
      <c r="A34" s="8">
        <v>43861</v>
      </c>
      <c r="B34">
        <v>37</v>
      </c>
      <c r="C34">
        <v>2</v>
      </c>
      <c r="D34">
        <v>0</v>
      </c>
      <c r="E34">
        <v>2</v>
      </c>
      <c r="F34">
        <v>15</v>
      </c>
      <c r="G34" s="9">
        <v>43861</v>
      </c>
      <c r="H34" s="23">
        <f ca="1">IFERROR(__xludf.DUMMYFUNCTION("""COMPUTED_VALUE"""),0)</f>
        <v>0</v>
      </c>
      <c r="I34" s="23">
        <f ca="1">IFERROR(__xludf.DUMMYFUNCTION("""COMPUTED_VALUE"""),0)</f>
        <v>0</v>
      </c>
      <c r="J34" s="10">
        <v>0</v>
      </c>
    </row>
    <row r="35" spans="1:10" x14ac:dyDescent="0.3">
      <c r="A35" s="8">
        <v>43862</v>
      </c>
      <c r="B35">
        <v>23</v>
      </c>
      <c r="C35">
        <v>2</v>
      </c>
      <c r="D35">
        <v>0</v>
      </c>
      <c r="E35">
        <v>0</v>
      </c>
      <c r="F35">
        <v>19</v>
      </c>
      <c r="G35" s="9">
        <v>43862</v>
      </c>
      <c r="H35" s="23">
        <f ca="1">IFERROR(__xludf.DUMMYFUNCTION("""COMPUTED_VALUE"""),0)</f>
        <v>0</v>
      </c>
      <c r="I35" s="23">
        <f ca="1">IFERROR(__xludf.DUMMYFUNCTION("""COMPUTED_VALUE"""),0)</f>
        <v>0</v>
      </c>
      <c r="J35" s="10">
        <v>0</v>
      </c>
    </row>
    <row r="36" spans="1:10" x14ac:dyDescent="0.3">
      <c r="A36" s="8">
        <v>43863</v>
      </c>
      <c r="B36">
        <v>25</v>
      </c>
      <c r="C36">
        <v>2</v>
      </c>
      <c r="D36">
        <v>0</v>
      </c>
      <c r="E36">
        <v>2</v>
      </c>
      <c r="F36">
        <v>22</v>
      </c>
      <c r="G36" s="9">
        <v>43863</v>
      </c>
      <c r="H36" s="23">
        <f ca="1">IFERROR(__xludf.DUMMYFUNCTION("""COMPUTED_VALUE"""),1)</f>
        <v>1</v>
      </c>
      <c r="I36" s="23">
        <f ca="1">IFERROR(__xludf.DUMMYFUNCTION("""COMPUTED_VALUE"""),0)</f>
        <v>0</v>
      </c>
      <c r="J36" s="10">
        <v>0</v>
      </c>
    </row>
    <row r="37" spans="1:10" x14ac:dyDescent="0.3">
      <c r="A37" s="8">
        <v>43864</v>
      </c>
      <c r="B37">
        <v>21</v>
      </c>
      <c r="C37">
        <v>4</v>
      </c>
      <c r="D37">
        <v>0</v>
      </c>
      <c r="E37">
        <v>1</v>
      </c>
      <c r="F37">
        <v>18</v>
      </c>
      <c r="G37" s="9">
        <v>43864</v>
      </c>
      <c r="H37" s="23">
        <f ca="1">IFERROR(__xludf.DUMMYFUNCTION("""COMPUTED_VALUE"""),1)</f>
        <v>1</v>
      </c>
      <c r="I37" s="23">
        <f ca="1">IFERROR(__xludf.DUMMYFUNCTION("""COMPUTED_VALUE"""),0)</f>
        <v>0</v>
      </c>
      <c r="J37" s="10">
        <v>0</v>
      </c>
    </row>
    <row r="38" spans="1:10" x14ac:dyDescent="0.3">
      <c r="A38" s="8">
        <v>43865</v>
      </c>
      <c r="B38">
        <v>23</v>
      </c>
      <c r="C38">
        <v>2</v>
      </c>
      <c r="D38">
        <v>0</v>
      </c>
      <c r="E38">
        <v>1</v>
      </c>
      <c r="F38">
        <v>22</v>
      </c>
      <c r="G38" s="9">
        <v>43865</v>
      </c>
      <c r="H38" s="23">
        <f ca="1">IFERROR(__xludf.DUMMYFUNCTION("""COMPUTED_VALUE"""),0)</f>
        <v>0</v>
      </c>
      <c r="I38" s="23">
        <f ca="1">IFERROR(__xludf.DUMMYFUNCTION("""COMPUTED_VALUE"""),0)</f>
        <v>0</v>
      </c>
      <c r="J38" s="10">
        <v>0</v>
      </c>
    </row>
    <row r="39" spans="1:10" x14ac:dyDescent="0.3">
      <c r="A39" s="8">
        <v>43866</v>
      </c>
      <c r="B39">
        <v>18</v>
      </c>
      <c r="C39">
        <v>3</v>
      </c>
      <c r="D39">
        <v>0</v>
      </c>
      <c r="E39">
        <v>2</v>
      </c>
      <c r="F39">
        <v>17</v>
      </c>
      <c r="G39" s="9">
        <v>43866</v>
      </c>
      <c r="H39" s="23">
        <f ca="1">IFERROR(__xludf.DUMMYFUNCTION("""COMPUTED_VALUE"""),0)</f>
        <v>0</v>
      </c>
      <c r="I39" s="23">
        <f ca="1">IFERROR(__xludf.DUMMYFUNCTION("""COMPUTED_VALUE"""),0)</f>
        <v>0</v>
      </c>
      <c r="J39" s="10">
        <v>0</v>
      </c>
    </row>
    <row r="40" spans="1:10" x14ac:dyDescent="0.3">
      <c r="A40" s="8">
        <v>43867</v>
      </c>
      <c r="B40">
        <v>19</v>
      </c>
      <c r="C40">
        <v>1</v>
      </c>
      <c r="D40">
        <v>0</v>
      </c>
      <c r="E40">
        <v>3</v>
      </c>
      <c r="F40">
        <v>25</v>
      </c>
      <c r="G40" s="9">
        <v>43867</v>
      </c>
      <c r="H40" s="23">
        <f ca="1">IFERROR(__xludf.DUMMYFUNCTION("""COMPUTED_VALUE"""),0)</f>
        <v>0</v>
      </c>
      <c r="I40" s="23">
        <f ca="1">IFERROR(__xludf.DUMMYFUNCTION("""COMPUTED_VALUE"""),0)</f>
        <v>0</v>
      </c>
      <c r="J40" s="10">
        <v>0</v>
      </c>
    </row>
    <row r="41" spans="1:10" x14ac:dyDescent="0.3">
      <c r="A41" s="8">
        <v>43868</v>
      </c>
      <c r="B41">
        <v>19</v>
      </c>
      <c r="C41">
        <v>2</v>
      </c>
      <c r="D41">
        <v>0</v>
      </c>
      <c r="E41">
        <v>1</v>
      </c>
      <c r="F41">
        <v>17</v>
      </c>
      <c r="G41" s="9">
        <v>43868</v>
      </c>
      <c r="H41" s="23">
        <f ca="1">IFERROR(__xludf.DUMMYFUNCTION("""COMPUTED_VALUE"""),0)</f>
        <v>0</v>
      </c>
      <c r="I41" s="23">
        <f ca="1">IFERROR(__xludf.DUMMYFUNCTION("""COMPUTED_VALUE"""),0)</f>
        <v>0</v>
      </c>
      <c r="J41" s="10">
        <v>0</v>
      </c>
    </row>
    <row r="42" spans="1:10" x14ac:dyDescent="0.3">
      <c r="A42" s="8">
        <v>43869</v>
      </c>
      <c r="B42">
        <v>15</v>
      </c>
      <c r="C42">
        <v>3</v>
      </c>
      <c r="D42">
        <v>0</v>
      </c>
      <c r="E42">
        <v>1</v>
      </c>
      <c r="F42">
        <v>13</v>
      </c>
      <c r="G42" s="9">
        <v>43869</v>
      </c>
      <c r="H42" s="23">
        <f ca="1">IFERROR(__xludf.DUMMYFUNCTION("""COMPUTED_VALUE"""),0)</f>
        <v>0</v>
      </c>
      <c r="I42" s="23">
        <f ca="1">IFERROR(__xludf.DUMMYFUNCTION("""COMPUTED_VALUE"""),0)</f>
        <v>0</v>
      </c>
      <c r="J42" s="10">
        <v>0</v>
      </c>
    </row>
    <row r="43" spans="1:10" x14ac:dyDescent="0.3">
      <c r="A43" s="8">
        <v>43870</v>
      </c>
      <c r="B43">
        <v>23</v>
      </c>
      <c r="C43">
        <v>2</v>
      </c>
      <c r="D43">
        <v>0</v>
      </c>
      <c r="E43">
        <v>1</v>
      </c>
      <c r="F43">
        <v>18</v>
      </c>
      <c r="G43" s="9">
        <v>43870</v>
      </c>
      <c r="H43" s="23">
        <f ca="1">IFERROR(__xludf.DUMMYFUNCTION("""COMPUTED_VALUE"""),0)</f>
        <v>0</v>
      </c>
      <c r="I43" s="23">
        <f ca="1">IFERROR(__xludf.DUMMYFUNCTION("""COMPUTED_VALUE"""),0)</f>
        <v>0</v>
      </c>
      <c r="J43" s="10">
        <v>0</v>
      </c>
    </row>
    <row r="44" spans="1:10" x14ac:dyDescent="0.3">
      <c r="A44" s="8">
        <v>43871</v>
      </c>
      <c r="B44">
        <v>23</v>
      </c>
      <c r="C44">
        <v>2</v>
      </c>
      <c r="D44">
        <v>0</v>
      </c>
      <c r="E44">
        <v>1</v>
      </c>
      <c r="F44">
        <v>21</v>
      </c>
      <c r="G44" s="9">
        <v>43871</v>
      </c>
      <c r="H44" s="23">
        <f ca="1">IFERROR(__xludf.DUMMYFUNCTION("""COMPUTED_VALUE"""),0)</f>
        <v>0</v>
      </c>
      <c r="I44" s="23">
        <f ca="1">IFERROR(__xludf.DUMMYFUNCTION("""COMPUTED_VALUE"""),0)</f>
        <v>0</v>
      </c>
      <c r="J44" s="10">
        <v>0</v>
      </c>
    </row>
    <row r="45" spans="1:10" x14ac:dyDescent="0.3">
      <c r="A45" s="8">
        <v>43872</v>
      </c>
      <c r="B45">
        <v>14</v>
      </c>
      <c r="C45">
        <v>2</v>
      </c>
      <c r="D45">
        <v>0</v>
      </c>
      <c r="E45">
        <v>2</v>
      </c>
      <c r="F45">
        <v>16</v>
      </c>
      <c r="G45" s="9">
        <v>43872</v>
      </c>
      <c r="H45" s="23">
        <f ca="1">IFERROR(__xludf.DUMMYFUNCTION("""COMPUTED_VALUE"""),0)</f>
        <v>0</v>
      </c>
      <c r="I45" s="23">
        <f ca="1">IFERROR(__xludf.DUMMYFUNCTION("""COMPUTED_VALUE"""),0)</f>
        <v>0</v>
      </c>
      <c r="J45" s="10">
        <v>0</v>
      </c>
    </row>
    <row r="46" spans="1:10" x14ac:dyDescent="0.3">
      <c r="A46" s="8">
        <v>43873</v>
      </c>
      <c r="B46">
        <v>23</v>
      </c>
      <c r="C46">
        <v>4</v>
      </c>
      <c r="D46">
        <v>0</v>
      </c>
      <c r="E46">
        <v>2</v>
      </c>
      <c r="F46">
        <v>19</v>
      </c>
      <c r="G46" s="9">
        <v>43873</v>
      </c>
      <c r="H46" s="23">
        <f ca="1">IFERROR(__xludf.DUMMYFUNCTION("""COMPUTED_VALUE"""),0)</f>
        <v>0</v>
      </c>
      <c r="I46" s="23">
        <f ca="1">IFERROR(__xludf.DUMMYFUNCTION("""COMPUTED_VALUE"""),0)</f>
        <v>0</v>
      </c>
      <c r="J46" s="10">
        <v>0</v>
      </c>
    </row>
    <row r="47" spans="1:10" x14ac:dyDescent="0.3">
      <c r="A47" s="8">
        <v>43874</v>
      </c>
      <c r="B47">
        <v>32</v>
      </c>
      <c r="C47">
        <v>2</v>
      </c>
      <c r="D47">
        <v>0</v>
      </c>
      <c r="E47">
        <v>1</v>
      </c>
      <c r="F47">
        <v>19</v>
      </c>
      <c r="G47" s="9">
        <v>43874</v>
      </c>
      <c r="H47" s="23">
        <f ca="1">IFERROR(__xludf.DUMMYFUNCTION("""COMPUTED_VALUE"""),0)</f>
        <v>0</v>
      </c>
      <c r="I47" s="23">
        <f ca="1">IFERROR(__xludf.DUMMYFUNCTION("""COMPUTED_VALUE"""),0)</f>
        <v>0</v>
      </c>
      <c r="J47" s="10">
        <v>0</v>
      </c>
    </row>
    <row r="48" spans="1:10" x14ac:dyDescent="0.3">
      <c r="A48" s="8">
        <v>43875</v>
      </c>
      <c r="B48">
        <v>22</v>
      </c>
      <c r="C48">
        <v>2</v>
      </c>
      <c r="D48">
        <v>0</v>
      </c>
      <c r="E48">
        <v>1</v>
      </c>
      <c r="F48">
        <v>20</v>
      </c>
      <c r="G48" s="9">
        <v>43875</v>
      </c>
      <c r="H48" s="23">
        <f ca="1">IFERROR(__xludf.DUMMYFUNCTION("""COMPUTED_VALUE"""),0)</f>
        <v>0</v>
      </c>
      <c r="I48" s="23">
        <f ca="1">IFERROR(__xludf.DUMMYFUNCTION("""COMPUTED_VALUE"""),0)</f>
        <v>0</v>
      </c>
      <c r="J48" s="10">
        <v>0</v>
      </c>
    </row>
    <row r="49" spans="1:10" x14ac:dyDescent="0.3">
      <c r="A49" s="8">
        <v>43876</v>
      </c>
      <c r="B49">
        <v>28</v>
      </c>
      <c r="C49">
        <v>1</v>
      </c>
      <c r="D49">
        <v>0</v>
      </c>
      <c r="E49">
        <v>2</v>
      </c>
      <c r="F49">
        <v>19</v>
      </c>
      <c r="G49" s="9">
        <v>43876</v>
      </c>
      <c r="H49" s="23">
        <f ca="1">IFERROR(__xludf.DUMMYFUNCTION("""COMPUTED_VALUE"""),0)</f>
        <v>0</v>
      </c>
      <c r="I49" s="23">
        <f ca="1">IFERROR(__xludf.DUMMYFUNCTION("""COMPUTED_VALUE"""),0)</f>
        <v>0</v>
      </c>
      <c r="J49" s="10">
        <v>0</v>
      </c>
    </row>
    <row r="50" spans="1:10" x14ac:dyDescent="0.3">
      <c r="A50" s="8">
        <v>43877</v>
      </c>
      <c r="B50">
        <v>20</v>
      </c>
      <c r="C50">
        <v>2</v>
      </c>
      <c r="D50">
        <v>0</v>
      </c>
      <c r="E50">
        <v>2</v>
      </c>
      <c r="F50">
        <v>18</v>
      </c>
      <c r="G50" s="9">
        <v>43877</v>
      </c>
      <c r="H50" s="23">
        <f ca="1">IFERROR(__xludf.DUMMYFUNCTION("""COMPUTED_VALUE"""),0)</f>
        <v>0</v>
      </c>
      <c r="I50" s="23">
        <f ca="1">IFERROR(__xludf.DUMMYFUNCTION("""COMPUTED_VALUE"""),0)</f>
        <v>0</v>
      </c>
      <c r="J50" s="10">
        <v>0</v>
      </c>
    </row>
    <row r="51" spans="1:10" x14ac:dyDescent="0.3">
      <c r="A51" s="8">
        <v>43878</v>
      </c>
      <c r="B51">
        <v>33</v>
      </c>
      <c r="C51">
        <v>3</v>
      </c>
      <c r="D51">
        <v>0</v>
      </c>
      <c r="E51">
        <v>1</v>
      </c>
      <c r="F51">
        <v>16</v>
      </c>
      <c r="G51" s="9">
        <v>43878</v>
      </c>
      <c r="H51" s="23">
        <f ca="1">IFERROR(__xludf.DUMMYFUNCTION("""COMPUTED_VALUE"""),0)</f>
        <v>0</v>
      </c>
      <c r="I51" s="23">
        <f ca="1">IFERROR(__xludf.DUMMYFUNCTION("""COMPUTED_VALUE"""),0)</f>
        <v>0</v>
      </c>
      <c r="J51" s="10">
        <v>0</v>
      </c>
    </row>
    <row r="52" spans="1:10" x14ac:dyDescent="0.3">
      <c r="A52" s="8">
        <v>43879</v>
      </c>
      <c r="B52">
        <v>32</v>
      </c>
      <c r="C52">
        <v>1</v>
      </c>
      <c r="D52">
        <v>0</v>
      </c>
      <c r="E52">
        <v>2</v>
      </c>
      <c r="F52">
        <v>19</v>
      </c>
      <c r="G52" s="9">
        <v>43879</v>
      </c>
      <c r="H52" s="23">
        <f ca="1">IFERROR(__xludf.DUMMYFUNCTION("""COMPUTED_VALUE"""),0)</f>
        <v>0</v>
      </c>
      <c r="I52" s="23">
        <f ca="1">IFERROR(__xludf.DUMMYFUNCTION("""COMPUTED_VALUE"""),0)</f>
        <v>0</v>
      </c>
      <c r="J52" s="10">
        <v>0</v>
      </c>
    </row>
    <row r="53" spans="1:10" x14ac:dyDescent="0.3">
      <c r="A53" s="8">
        <v>43880</v>
      </c>
      <c r="B53">
        <v>25</v>
      </c>
      <c r="C53">
        <v>2</v>
      </c>
      <c r="D53">
        <v>0</v>
      </c>
      <c r="E53">
        <v>4</v>
      </c>
      <c r="F53">
        <v>27</v>
      </c>
      <c r="G53" s="9">
        <v>43880</v>
      </c>
      <c r="H53" s="23">
        <f ca="1">IFERROR(__xludf.DUMMYFUNCTION("""COMPUTED_VALUE"""),0)</f>
        <v>0</v>
      </c>
      <c r="I53" s="23">
        <f ca="1">IFERROR(__xludf.DUMMYFUNCTION("""COMPUTED_VALUE"""),0)</f>
        <v>0</v>
      </c>
      <c r="J53" s="10">
        <v>0</v>
      </c>
    </row>
    <row r="54" spans="1:10" x14ac:dyDescent="0.3">
      <c r="A54" s="8">
        <v>43881</v>
      </c>
      <c r="B54">
        <v>26</v>
      </c>
      <c r="C54">
        <v>3</v>
      </c>
      <c r="D54">
        <v>0</v>
      </c>
      <c r="E54">
        <v>1</v>
      </c>
      <c r="F54">
        <v>16</v>
      </c>
      <c r="G54" s="9">
        <v>43881</v>
      </c>
      <c r="H54" s="23">
        <f ca="1">IFERROR(__xludf.DUMMYFUNCTION("""COMPUTED_VALUE"""),0)</f>
        <v>0</v>
      </c>
      <c r="I54" s="23">
        <f ca="1">IFERROR(__xludf.DUMMYFUNCTION("""COMPUTED_VALUE"""),0)</f>
        <v>0</v>
      </c>
      <c r="J54" s="10">
        <v>0</v>
      </c>
    </row>
    <row r="55" spans="1:10" x14ac:dyDescent="0.3">
      <c r="A55" s="8">
        <v>43882</v>
      </c>
      <c r="B55">
        <v>16</v>
      </c>
      <c r="C55">
        <v>1</v>
      </c>
      <c r="D55">
        <v>0</v>
      </c>
      <c r="E55">
        <v>0</v>
      </c>
      <c r="F55">
        <v>16</v>
      </c>
      <c r="G55" s="9">
        <v>43882</v>
      </c>
      <c r="H55" s="23">
        <f ca="1">IFERROR(__xludf.DUMMYFUNCTION("""COMPUTED_VALUE"""),0)</f>
        <v>0</v>
      </c>
      <c r="I55" s="23">
        <f ca="1">IFERROR(__xludf.DUMMYFUNCTION("""COMPUTED_VALUE"""),0)</f>
        <v>0</v>
      </c>
      <c r="J55" s="10">
        <v>0</v>
      </c>
    </row>
    <row r="56" spans="1:10" x14ac:dyDescent="0.3">
      <c r="A56" s="8">
        <v>43883</v>
      </c>
      <c r="B56">
        <v>22</v>
      </c>
      <c r="C56">
        <v>1</v>
      </c>
      <c r="D56">
        <v>0</v>
      </c>
      <c r="E56">
        <v>1</v>
      </c>
      <c r="F56">
        <v>15</v>
      </c>
      <c r="G56" s="9">
        <v>43883</v>
      </c>
      <c r="H56" s="23">
        <f ca="1">IFERROR(__xludf.DUMMYFUNCTION("""COMPUTED_VALUE"""),0)</f>
        <v>0</v>
      </c>
      <c r="I56" s="23">
        <f ca="1">IFERROR(__xludf.DUMMYFUNCTION("""COMPUTED_VALUE"""),0)</f>
        <v>0</v>
      </c>
      <c r="J56" s="10">
        <v>0</v>
      </c>
    </row>
    <row r="57" spans="1:10" x14ac:dyDescent="0.3">
      <c r="A57" s="8">
        <v>43884</v>
      </c>
      <c r="B57">
        <v>17</v>
      </c>
      <c r="C57">
        <v>1</v>
      </c>
      <c r="D57">
        <v>0</v>
      </c>
      <c r="E57">
        <v>0</v>
      </c>
      <c r="F57">
        <v>20</v>
      </c>
      <c r="G57" s="9">
        <v>43884</v>
      </c>
      <c r="H57" s="23">
        <f ca="1">IFERROR(__xludf.DUMMYFUNCTION("""COMPUTED_VALUE"""),0)</f>
        <v>0</v>
      </c>
      <c r="I57" s="23">
        <f ca="1">IFERROR(__xludf.DUMMYFUNCTION("""COMPUTED_VALUE"""),0)</f>
        <v>0</v>
      </c>
      <c r="J57" s="10">
        <v>0</v>
      </c>
    </row>
    <row r="58" spans="1:10" x14ac:dyDescent="0.3">
      <c r="A58" s="8">
        <v>43885</v>
      </c>
      <c r="B58">
        <v>19</v>
      </c>
      <c r="C58">
        <v>1</v>
      </c>
      <c r="D58">
        <v>0</v>
      </c>
      <c r="E58">
        <v>1</v>
      </c>
      <c r="F58">
        <v>20</v>
      </c>
      <c r="G58" s="9">
        <v>43885</v>
      </c>
      <c r="H58" s="23">
        <f ca="1">IFERROR(__xludf.DUMMYFUNCTION("""COMPUTED_VALUE"""),0)</f>
        <v>0</v>
      </c>
      <c r="I58" s="23">
        <f ca="1">IFERROR(__xludf.DUMMYFUNCTION("""COMPUTED_VALUE"""),0)</f>
        <v>0</v>
      </c>
      <c r="J58" s="10">
        <v>0</v>
      </c>
    </row>
    <row r="59" spans="1:10" x14ac:dyDescent="0.3">
      <c r="A59" s="8">
        <v>43886</v>
      </c>
      <c r="B59">
        <v>24</v>
      </c>
      <c r="C59">
        <v>2</v>
      </c>
      <c r="D59">
        <v>0</v>
      </c>
      <c r="E59">
        <v>2</v>
      </c>
      <c r="F59">
        <v>20</v>
      </c>
      <c r="G59" s="9">
        <v>43886</v>
      </c>
      <c r="H59" s="23">
        <f ca="1">IFERROR(__xludf.DUMMYFUNCTION("""COMPUTED_VALUE"""),0)</f>
        <v>0</v>
      </c>
      <c r="I59" s="23">
        <f ca="1">IFERROR(__xludf.DUMMYFUNCTION("""COMPUTED_VALUE"""),0)</f>
        <v>0</v>
      </c>
      <c r="J59" s="10">
        <v>0</v>
      </c>
    </row>
    <row r="60" spans="1:10" x14ac:dyDescent="0.3">
      <c r="A60" s="8">
        <v>43887</v>
      </c>
      <c r="B60">
        <v>22</v>
      </c>
      <c r="C60">
        <v>2</v>
      </c>
      <c r="D60">
        <v>0</v>
      </c>
      <c r="E60">
        <v>1</v>
      </c>
      <c r="F60">
        <v>20</v>
      </c>
      <c r="G60" s="9">
        <v>43887</v>
      </c>
      <c r="H60" s="23">
        <f ca="1">IFERROR(__xludf.DUMMYFUNCTION("""COMPUTED_VALUE"""),0)</f>
        <v>0</v>
      </c>
      <c r="I60" s="23">
        <f ca="1">IFERROR(__xludf.DUMMYFUNCTION("""COMPUTED_VALUE"""),0)</f>
        <v>0</v>
      </c>
      <c r="J60" s="10">
        <v>0</v>
      </c>
    </row>
    <row r="61" spans="1:10" x14ac:dyDescent="0.3">
      <c r="A61" s="8">
        <v>43888</v>
      </c>
      <c r="B61">
        <v>23</v>
      </c>
      <c r="C61">
        <v>2</v>
      </c>
      <c r="D61">
        <v>0</v>
      </c>
      <c r="E61">
        <v>2</v>
      </c>
      <c r="F61">
        <v>21</v>
      </c>
      <c r="G61" s="9">
        <v>43888</v>
      </c>
      <c r="H61" s="23">
        <f ca="1">IFERROR(__xludf.DUMMYFUNCTION("""COMPUTED_VALUE"""),0)</f>
        <v>0</v>
      </c>
      <c r="I61" s="23">
        <f ca="1">IFERROR(__xludf.DUMMYFUNCTION("""COMPUTED_VALUE"""),0)</f>
        <v>0</v>
      </c>
      <c r="J61" s="10">
        <v>0</v>
      </c>
    </row>
    <row r="62" spans="1:10" x14ac:dyDescent="0.3">
      <c r="A62" s="8">
        <v>43889</v>
      </c>
      <c r="B62">
        <v>20</v>
      </c>
      <c r="C62">
        <v>1</v>
      </c>
      <c r="D62">
        <v>0</v>
      </c>
      <c r="E62">
        <v>1</v>
      </c>
      <c r="F62">
        <v>20</v>
      </c>
      <c r="G62" s="9">
        <v>43889</v>
      </c>
      <c r="H62" s="23">
        <f ca="1">IFERROR(__xludf.DUMMYFUNCTION("""COMPUTED_VALUE"""),0)</f>
        <v>0</v>
      </c>
      <c r="I62" s="23">
        <f ca="1">IFERROR(__xludf.DUMMYFUNCTION("""COMPUTED_VALUE"""),0)</f>
        <v>0</v>
      </c>
      <c r="J62" s="10">
        <v>0</v>
      </c>
    </row>
    <row r="63" spans="1:10" x14ac:dyDescent="0.3">
      <c r="A63" s="8">
        <v>43890</v>
      </c>
      <c r="B63">
        <v>24</v>
      </c>
      <c r="C63">
        <v>1</v>
      </c>
      <c r="D63">
        <v>0</v>
      </c>
      <c r="E63">
        <v>1</v>
      </c>
      <c r="F63">
        <v>17</v>
      </c>
      <c r="G63" s="9">
        <v>43890</v>
      </c>
      <c r="H63" s="23">
        <f ca="1">IFERROR(__xludf.DUMMYFUNCTION("""COMPUTED_VALUE"""),0)</f>
        <v>0</v>
      </c>
      <c r="I63" s="23">
        <f ca="1">IFERROR(__xludf.DUMMYFUNCTION("""COMPUTED_VALUE"""),0)</f>
        <v>0</v>
      </c>
      <c r="J63" s="10">
        <v>0</v>
      </c>
    </row>
    <row r="64" spans="1:10" x14ac:dyDescent="0.3">
      <c r="A64" s="8">
        <v>43891</v>
      </c>
      <c r="B64">
        <v>15</v>
      </c>
      <c r="C64">
        <v>3</v>
      </c>
      <c r="D64">
        <v>0</v>
      </c>
      <c r="E64">
        <v>3</v>
      </c>
      <c r="F64">
        <v>22</v>
      </c>
      <c r="G64" s="9">
        <v>43891</v>
      </c>
      <c r="H64" s="23">
        <f ca="1">IFERROR(__xludf.DUMMYFUNCTION("""COMPUTED_VALUE"""),0)</f>
        <v>0</v>
      </c>
      <c r="I64" s="23">
        <f ca="1">IFERROR(__xludf.DUMMYFUNCTION("""COMPUTED_VALUE"""),0)</f>
        <v>0</v>
      </c>
      <c r="J64" s="10">
        <v>0</v>
      </c>
    </row>
    <row r="65" spans="1:10" x14ac:dyDescent="0.3">
      <c r="A65" s="8">
        <v>43892</v>
      </c>
      <c r="B65">
        <v>22</v>
      </c>
      <c r="C65">
        <v>2</v>
      </c>
      <c r="D65">
        <v>0</v>
      </c>
      <c r="E65">
        <v>1</v>
      </c>
      <c r="F65">
        <v>22</v>
      </c>
      <c r="G65" s="9">
        <v>43892</v>
      </c>
      <c r="H65" s="23">
        <f ca="1">IFERROR(__xludf.DUMMYFUNCTION("""COMPUTED_VALUE"""),0)</f>
        <v>0</v>
      </c>
      <c r="I65" s="23">
        <f ca="1">IFERROR(__xludf.DUMMYFUNCTION("""COMPUTED_VALUE"""),0)</f>
        <v>0</v>
      </c>
      <c r="J65" s="10">
        <v>0</v>
      </c>
    </row>
    <row r="66" spans="1:10" x14ac:dyDescent="0.3">
      <c r="A66" s="8">
        <v>43893</v>
      </c>
      <c r="B66">
        <v>36</v>
      </c>
      <c r="C66">
        <v>5</v>
      </c>
      <c r="D66">
        <v>0</v>
      </c>
      <c r="E66">
        <v>2</v>
      </c>
      <c r="F66">
        <v>25</v>
      </c>
      <c r="G66" s="9">
        <v>43893</v>
      </c>
      <c r="H66" s="23">
        <f ca="1">IFERROR(__xludf.DUMMYFUNCTION("""COMPUTED_VALUE"""),0)</f>
        <v>0</v>
      </c>
      <c r="I66" s="23">
        <f ca="1">IFERROR(__xludf.DUMMYFUNCTION("""COMPUTED_VALUE"""),0)</f>
        <v>0</v>
      </c>
      <c r="J66" s="10">
        <v>0</v>
      </c>
    </row>
    <row r="67" spans="1:10" x14ac:dyDescent="0.3">
      <c r="A67" s="8">
        <v>43894</v>
      </c>
      <c r="B67">
        <v>71</v>
      </c>
      <c r="C67">
        <v>17</v>
      </c>
      <c r="D67">
        <v>0</v>
      </c>
      <c r="E67">
        <v>2</v>
      </c>
      <c r="F67">
        <v>21</v>
      </c>
      <c r="G67" s="9">
        <v>43894</v>
      </c>
      <c r="H67" s="23">
        <f ca="1">IFERROR(__xludf.DUMMYFUNCTION("""COMPUTED_VALUE"""),0)</f>
        <v>0</v>
      </c>
      <c r="I67" s="23">
        <f ca="1">IFERROR(__xludf.DUMMYFUNCTION("""COMPUTED_VALUE"""),0)</f>
        <v>0</v>
      </c>
      <c r="J67" s="10">
        <v>0</v>
      </c>
    </row>
    <row r="68" spans="1:10" x14ac:dyDescent="0.3">
      <c r="A68" s="8">
        <v>43895</v>
      </c>
      <c r="B68">
        <v>74</v>
      </c>
      <c r="C68">
        <v>26</v>
      </c>
      <c r="D68">
        <v>1</v>
      </c>
      <c r="E68">
        <v>2</v>
      </c>
      <c r="F68">
        <v>17</v>
      </c>
      <c r="G68" s="9">
        <v>43895</v>
      </c>
      <c r="H68" s="23">
        <f ca="1">IFERROR(__xludf.DUMMYFUNCTION("""COMPUTED_VALUE"""),0)</f>
        <v>0</v>
      </c>
      <c r="I68" s="23">
        <f ca="1">IFERROR(__xludf.DUMMYFUNCTION("""COMPUTED_VALUE"""),0)</f>
        <v>0</v>
      </c>
      <c r="J68" s="10">
        <v>0</v>
      </c>
    </row>
    <row r="69" spans="1:10" x14ac:dyDescent="0.3">
      <c r="A69" s="8">
        <v>43896</v>
      </c>
      <c r="B69">
        <v>48</v>
      </c>
      <c r="C69">
        <v>25</v>
      </c>
      <c r="D69">
        <v>0</v>
      </c>
      <c r="E69">
        <v>5</v>
      </c>
      <c r="F69">
        <v>19</v>
      </c>
      <c r="G69" s="9">
        <v>43896</v>
      </c>
      <c r="H69" s="23">
        <f ca="1">IFERROR(__xludf.DUMMYFUNCTION("""COMPUTED_VALUE"""),0)</f>
        <v>0</v>
      </c>
      <c r="I69" s="23">
        <f ca="1">IFERROR(__xludf.DUMMYFUNCTION("""COMPUTED_VALUE"""),0)</f>
        <v>0</v>
      </c>
      <c r="J69" s="10">
        <v>0</v>
      </c>
    </row>
    <row r="70" spans="1:10" x14ac:dyDescent="0.3">
      <c r="A70" s="8">
        <v>43897</v>
      </c>
      <c r="B70">
        <v>50</v>
      </c>
      <c r="C70">
        <v>22</v>
      </c>
      <c r="D70">
        <v>0</v>
      </c>
      <c r="E70">
        <v>4</v>
      </c>
      <c r="F70">
        <v>23</v>
      </c>
      <c r="G70" s="9">
        <v>43897</v>
      </c>
      <c r="H70" s="23">
        <f ca="1">IFERROR(__xludf.DUMMYFUNCTION("""COMPUTED_VALUE"""),0)</f>
        <v>0</v>
      </c>
      <c r="I70" s="23">
        <f ca="1">IFERROR(__xludf.DUMMYFUNCTION("""COMPUTED_VALUE"""),0)</f>
        <v>0</v>
      </c>
      <c r="J70" s="10">
        <v>0</v>
      </c>
    </row>
    <row r="71" spans="1:10" x14ac:dyDescent="0.3">
      <c r="A71" s="8">
        <v>43898</v>
      </c>
      <c r="B71">
        <v>48</v>
      </c>
      <c r="C71">
        <v>26</v>
      </c>
      <c r="D71">
        <v>0</v>
      </c>
      <c r="E71">
        <v>4</v>
      </c>
      <c r="F71">
        <v>19</v>
      </c>
      <c r="G71" s="9">
        <v>43898</v>
      </c>
      <c r="H71" s="23">
        <f ca="1">IFERROR(__xludf.DUMMYFUNCTION("""COMPUTED_VALUE"""),0)</f>
        <v>0</v>
      </c>
      <c r="I71" s="23">
        <f ca="1">IFERROR(__xludf.DUMMYFUNCTION("""COMPUTED_VALUE"""),0)</f>
        <v>0</v>
      </c>
      <c r="J71" s="10">
        <v>0</v>
      </c>
    </row>
    <row r="72" spans="1:10" x14ac:dyDescent="0.3">
      <c r="A72" s="8">
        <v>43899</v>
      </c>
      <c r="B72">
        <v>63</v>
      </c>
      <c r="C72">
        <v>39</v>
      </c>
      <c r="D72">
        <v>0</v>
      </c>
      <c r="E72">
        <v>3</v>
      </c>
      <c r="F72">
        <v>16</v>
      </c>
      <c r="G72" s="9">
        <v>43899</v>
      </c>
      <c r="H72" s="23">
        <f ca="1">IFERROR(__xludf.DUMMYFUNCTION("""COMPUTED_VALUE"""),0)</f>
        <v>0</v>
      </c>
      <c r="I72" s="23">
        <f ca="1">IFERROR(__xludf.DUMMYFUNCTION("""COMPUTED_VALUE"""),0)</f>
        <v>0</v>
      </c>
      <c r="J72" s="10">
        <v>0</v>
      </c>
    </row>
    <row r="73" spans="1:10" x14ac:dyDescent="0.3">
      <c r="A73" s="8">
        <v>43900</v>
      </c>
      <c r="B73">
        <v>57</v>
      </c>
      <c r="C73">
        <v>48</v>
      </c>
      <c r="D73">
        <v>0</v>
      </c>
      <c r="E73">
        <v>6</v>
      </c>
      <c r="F73">
        <v>19</v>
      </c>
      <c r="G73" s="9">
        <v>43900</v>
      </c>
      <c r="H73" s="23">
        <f ca="1">IFERROR(__xludf.DUMMYFUNCTION("""COMPUTED_VALUE"""),0)</f>
        <v>0</v>
      </c>
      <c r="I73" s="23">
        <f ca="1">IFERROR(__xludf.DUMMYFUNCTION("""COMPUTED_VALUE"""),0)</f>
        <v>0</v>
      </c>
      <c r="J73" s="10">
        <v>0</v>
      </c>
    </row>
    <row r="74" spans="1:10" x14ac:dyDescent="0.3">
      <c r="A74" s="8">
        <v>43901</v>
      </c>
      <c r="B74">
        <v>53</v>
      </c>
      <c r="C74">
        <v>40</v>
      </c>
      <c r="D74">
        <v>0</v>
      </c>
      <c r="E74">
        <v>5</v>
      </c>
      <c r="F74">
        <v>22</v>
      </c>
      <c r="G74" s="9">
        <v>43901</v>
      </c>
      <c r="H74" s="23">
        <f ca="1">IFERROR(__xludf.DUMMYFUNCTION("""COMPUTED_VALUE"""),0)</f>
        <v>0</v>
      </c>
      <c r="I74" s="23">
        <f ca="1">IFERROR(__xludf.DUMMYFUNCTION("""COMPUTED_VALUE"""),0)</f>
        <v>0</v>
      </c>
      <c r="J74" s="10">
        <v>0</v>
      </c>
    </row>
    <row r="75" spans="1:10" x14ac:dyDescent="0.3">
      <c r="A75" s="8">
        <v>43902</v>
      </c>
      <c r="B75">
        <v>41</v>
      </c>
      <c r="C75">
        <v>36</v>
      </c>
      <c r="D75">
        <v>1</v>
      </c>
      <c r="E75">
        <v>6</v>
      </c>
      <c r="F75">
        <v>19</v>
      </c>
      <c r="G75" s="9">
        <v>43902</v>
      </c>
      <c r="H75" s="23">
        <f ca="1">IFERROR(__xludf.DUMMYFUNCTION("""COMPUTED_VALUE"""),0)</f>
        <v>0</v>
      </c>
      <c r="I75" s="23">
        <f ca="1">IFERROR(__xludf.DUMMYFUNCTION("""COMPUTED_VALUE"""),0)</f>
        <v>0</v>
      </c>
      <c r="J75" s="10">
        <v>0</v>
      </c>
    </row>
    <row r="76" spans="1:10" x14ac:dyDescent="0.3">
      <c r="A76" s="8">
        <v>43903</v>
      </c>
      <c r="B76">
        <v>43</v>
      </c>
      <c r="C76">
        <v>51</v>
      </c>
      <c r="D76">
        <v>0</v>
      </c>
      <c r="E76">
        <v>4</v>
      </c>
      <c r="F76">
        <v>14</v>
      </c>
      <c r="G76" s="9">
        <v>43903</v>
      </c>
      <c r="H76" s="23">
        <f ca="1">IFERROR(__xludf.DUMMYFUNCTION("""COMPUTED_VALUE"""),0)</f>
        <v>0</v>
      </c>
      <c r="I76" s="23">
        <f ca="1">IFERROR(__xludf.DUMMYFUNCTION("""COMPUTED_VALUE"""),0)</f>
        <v>0</v>
      </c>
      <c r="J76" s="10">
        <v>0</v>
      </c>
    </row>
    <row r="77" spans="1:10" x14ac:dyDescent="0.3">
      <c r="A77" s="8">
        <v>43904</v>
      </c>
      <c r="B77">
        <v>46</v>
      </c>
      <c r="C77">
        <v>54</v>
      </c>
      <c r="D77">
        <v>0</v>
      </c>
      <c r="E77">
        <v>5</v>
      </c>
      <c r="F77">
        <v>15</v>
      </c>
      <c r="G77" s="9">
        <v>43904</v>
      </c>
      <c r="H77" s="23">
        <v>1</v>
      </c>
      <c r="I77" s="23">
        <v>0</v>
      </c>
      <c r="J77" s="10">
        <v>0</v>
      </c>
    </row>
    <row r="78" spans="1:10" x14ac:dyDescent="0.3">
      <c r="A78" s="8">
        <v>43905</v>
      </c>
      <c r="B78">
        <v>55</v>
      </c>
      <c r="C78">
        <v>54</v>
      </c>
      <c r="D78">
        <v>2</v>
      </c>
      <c r="E78">
        <v>5</v>
      </c>
      <c r="F78">
        <v>22</v>
      </c>
      <c r="G78" s="9">
        <v>43905</v>
      </c>
      <c r="H78" s="23">
        <v>0</v>
      </c>
      <c r="I78" s="23">
        <v>0</v>
      </c>
      <c r="J78" s="10">
        <v>0</v>
      </c>
    </row>
    <row r="79" spans="1:10" x14ac:dyDescent="0.3">
      <c r="A79" s="8">
        <v>43906</v>
      </c>
      <c r="B79">
        <v>66</v>
      </c>
      <c r="C79">
        <v>77</v>
      </c>
      <c r="D79">
        <v>1</v>
      </c>
      <c r="E79">
        <v>9</v>
      </c>
      <c r="F79">
        <v>19</v>
      </c>
      <c r="G79" s="9">
        <v>43906</v>
      </c>
      <c r="H79" s="23">
        <v>0</v>
      </c>
      <c r="I79" s="23">
        <v>0</v>
      </c>
      <c r="J79" s="10">
        <v>0</v>
      </c>
    </row>
    <row r="80" spans="1:10" x14ac:dyDescent="0.3">
      <c r="A80" s="8">
        <v>43907</v>
      </c>
      <c r="B80">
        <v>86</v>
      </c>
      <c r="C80">
        <v>100</v>
      </c>
      <c r="D80">
        <v>2</v>
      </c>
      <c r="E80">
        <v>10</v>
      </c>
      <c r="F80">
        <v>18</v>
      </c>
      <c r="G80" s="9">
        <v>43907</v>
      </c>
      <c r="H80" s="23">
        <v>0</v>
      </c>
      <c r="I80" s="23">
        <v>0</v>
      </c>
      <c r="J80" s="10">
        <v>0</v>
      </c>
    </row>
    <row r="81" spans="1:10" x14ac:dyDescent="0.3">
      <c r="A81" s="8">
        <v>43908</v>
      </c>
      <c r="B81">
        <v>84</v>
      </c>
      <c r="C81">
        <v>86</v>
      </c>
      <c r="D81">
        <v>2</v>
      </c>
      <c r="E81">
        <v>13</v>
      </c>
      <c r="F81">
        <v>18</v>
      </c>
      <c r="G81" s="9">
        <v>43908</v>
      </c>
      <c r="H81" s="23">
        <v>1</v>
      </c>
      <c r="I81" s="23">
        <v>0</v>
      </c>
      <c r="J81" s="10">
        <v>0</v>
      </c>
    </row>
    <row r="82" spans="1:10" x14ac:dyDescent="0.3">
      <c r="A82" s="8">
        <v>43909</v>
      </c>
      <c r="B82">
        <v>78</v>
      </c>
      <c r="C82">
        <v>100</v>
      </c>
      <c r="D82">
        <v>4</v>
      </c>
      <c r="E82">
        <v>12</v>
      </c>
      <c r="F82">
        <v>16</v>
      </c>
      <c r="G82" s="9">
        <v>43909</v>
      </c>
      <c r="H82" s="23">
        <v>1</v>
      </c>
      <c r="I82" s="23">
        <v>0</v>
      </c>
      <c r="J82" s="10">
        <v>0</v>
      </c>
    </row>
    <row r="83" spans="1:10" x14ac:dyDescent="0.3">
      <c r="A83" s="8">
        <v>43910</v>
      </c>
      <c r="B83">
        <v>75</v>
      </c>
      <c r="C83">
        <v>86</v>
      </c>
      <c r="D83">
        <v>2</v>
      </c>
      <c r="E83">
        <v>10</v>
      </c>
      <c r="F83">
        <v>18</v>
      </c>
      <c r="G83" s="9">
        <v>43910</v>
      </c>
      <c r="H83" s="23">
        <v>0</v>
      </c>
      <c r="I83" s="23">
        <v>0</v>
      </c>
      <c r="J83" s="10">
        <v>0</v>
      </c>
    </row>
    <row r="84" spans="1:10" x14ac:dyDescent="0.3">
      <c r="A84" s="8">
        <v>43911</v>
      </c>
      <c r="B84">
        <v>61</v>
      </c>
      <c r="C84">
        <v>92</v>
      </c>
      <c r="D84">
        <v>6</v>
      </c>
      <c r="E84">
        <v>13</v>
      </c>
      <c r="F84">
        <v>22</v>
      </c>
      <c r="G84" s="9">
        <v>43911</v>
      </c>
      <c r="H84" s="23">
        <v>3</v>
      </c>
      <c r="I84" s="23">
        <v>0</v>
      </c>
      <c r="J84" s="10">
        <v>0</v>
      </c>
    </row>
    <row r="85" spans="1:10" x14ac:dyDescent="0.3">
      <c r="A85" s="8">
        <v>43912</v>
      </c>
      <c r="B85">
        <v>40</v>
      </c>
      <c r="C85">
        <v>51</v>
      </c>
      <c r="D85">
        <v>2</v>
      </c>
      <c r="E85">
        <v>5</v>
      </c>
      <c r="F85">
        <v>15</v>
      </c>
      <c r="G85" s="9">
        <v>43912</v>
      </c>
      <c r="H85" s="23">
        <v>3</v>
      </c>
      <c r="I85" s="23">
        <v>0</v>
      </c>
      <c r="J85" s="10">
        <v>0</v>
      </c>
    </row>
    <row r="86" spans="1:10" x14ac:dyDescent="0.3">
      <c r="A86" s="8">
        <v>43913</v>
      </c>
      <c r="B86">
        <v>78</v>
      </c>
      <c r="C86">
        <v>78</v>
      </c>
      <c r="D86">
        <v>4</v>
      </c>
      <c r="E86">
        <v>8</v>
      </c>
      <c r="F86">
        <v>16</v>
      </c>
      <c r="G86" s="9">
        <v>43913</v>
      </c>
      <c r="H86" s="23">
        <v>3</v>
      </c>
      <c r="I86" s="23">
        <v>0</v>
      </c>
      <c r="J86" s="10">
        <v>0</v>
      </c>
    </row>
    <row r="87" spans="1:10" x14ac:dyDescent="0.3">
      <c r="A87" s="8">
        <v>43914</v>
      </c>
      <c r="B87">
        <v>74</v>
      </c>
      <c r="C87">
        <v>53</v>
      </c>
      <c r="D87">
        <v>3</v>
      </c>
      <c r="E87">
        <v>10</v>
      </c>
      <c r="F87">
        <v>22</v>
      </c>
      <c r="G87" s="9">
        <v>43914</v>
      </c>
      <c r="H87" s="23">
        <v>6</v>
      </c>
      <c r="I87" s="23">
        <v>1</v>
      </c>
      <c r="J87" s="10">
        <v>0</v>
      </c>
    </row>
    <row r="88" spans="1:10" x14ac:dyDescent="0.3">
      <c r="A88" s="8">
        <v>43915</v>
      </c>
      <c r="B88">
        <v>57</v>
      </c>
      <c r="C88">
        <v>29</v>
      </c>
      <c r="D88">
        <v>4</v>
      </c>
      <c r="E88">
        <v>6</v>
      </c>
      <c r="F88">
        <v>16</v>
      </c>
      <c r="G88" s="9">
        <v>43915</v>
      </c>
      <c r="H88" s="23">
        <v>8</v>
      </c>
      <c r="I88" s="23">
        <v>0</v>
      </c>
      <c r="J88" s="10">
        <v>0</v>
      </c>
    </row>
    <row r="89" spans="1:10" x14ac:dyDescent="0.3">
      <c r="A89" s="8">
        <v>43916</v>
      </c>
      <c r="B89">
        <v>54</v>
      </c>
      <c r="C89">
        <v>21</v>
      </c>
      <c r="D89">
        <v>2</v>
      </c>
      <c r="E89">
        <v>5</v>
      </c>
      <c r="F89">
        <v>20</v>
      </c>
      <c r="G89" s="9">
        <v>43916</v>
      </c>
      <c r="H89" s="23">
        <v>3</v>
      </c>
      <c r="I89" s="23">
        <v>0</v>
      </c>
      <c r="J89" s="10">
        <v>0</v>
      </c>
    </row>
    <row r="90" spans="1:10" x14ac:dyDescent="0.3">
      <c r="A90" s="8">
        <v>43917</v>
      </c>
      <c r="B90">
        <v>52</v>
      </c>
      <c r="C90">
        <v>16</v>
      </c>
      <c r="D90">
        <v>3</v>
      </c>
      <c r="E90">
        <v>2</v>
      </c>
      <c r="F90">
        <v>30</v>
      </c>
      <c r="G90" s="9">
        <v>43917</v>
      </c>
      <c r="H90" s="23">
        <v>9</v>
      </c>
      <c r="I90" s="23">
        <v>0</v>
      </c>
      <c r="J90" s="10">
        <v>0</v>
      </c>
    </row>
    <row r="91" spans="1:10" x14ac:dyDescent="0.3">
      <c r="A91" s="8">
        <v>43918</v>
      </c>
      <c r="B91">
        <v>43</v>
      </c>
      <c r="C91">
        <v>18</v>
      </c>
      <c r="D91">
        <v>2</v>
      </c>
      <c r="E91">
        <v>3</v>
      </c>
      <c r="F91">
        <v>32</v>
      </c>
      <c r="G91" s="9">
        <v>43918</v>
      </c>
      <c r="H91" s="23">
        <v>4</v>
      </c>
      <c r="I91" s="23">
        <v>0</v>
      </c>
      <c r="J91" s="10">
        <v>0</v>
      </c>
    </row>
    <row r="92" spans="1:10" x14ac:dyDescent="0.3">
      <c r="A92" s="8">
        <v>43919</v>
      </c>
      <c r="B92">
        <v>48</v>
      </c>
      <c r="C92">
        <v>11</v>
      </c>
      <c r="D92">
        <v>2</v>
      </c>
      <c r="E92">
        <v>4</v>
      </c>
      <c r="F92">
        <v>23</v>
      </c>
      <c r="G92" s="9">
        <v>43919</v>
      </c>
      <c r="H92" s="23">
        <v>8</v>
      </c>
      <c r="I92" s="23">
        <v>0</v>
      </c>
      <c r="J92" s="10">
        <v>0</v>
      </c>
    </row>
    <row r="93" spans="1:10" x14ac:dyDescent="0.3">
      <c r="A93" s="8">
        <v>43920</v>
      </c>
      <c r="B93">
        <v>49</v>
      </c>
      <c r="C93">
        <v>13</v>
      </c>
      <c r="D93">
        <v>2</v>
      </c>
      <c r="E93">
        <v>3</v>
      </c>
      <c r="F93">
        <v>18</v>
      </c>
      <c r="G93" s="9">
        <v>43920</v>
      </c>
      <c r="H93" s="23">
        <v>17</v>
      </c>
      <c r="I93" s="23">
        <v>0</v>
      </c>
      <c r="J93" s="10">
        <v>0</v>
      </c>
    </row>
    <row r="94" spans="1:10" x14ac:dyDescent="0.3">
      <c r="A94" s="8">
        <v>43921</v>
      </c>
      <c r="B94">
        <v>43</v>
      </c>
      <c r="C94">
        <v>12</v>
      </c>
      <c r="D94">
        <v>3</v>
      </c>
      <c r="E94">
        <v>3</v>
      </c>
      <c r="F94">
        <v>19</v>
      </c>
      <c r="G94" s="9">
        <v>43921</v>
      </c>
      <c r="H94" s="23">
        <v>57</v>
      </c>
      <c r="I94" s="23">
        <v>0</v>
      </c>
      <c r="J94" s="10">
        <v>0</v>
      </c>
    </row>
    <row r="95" spans="1:10" x14ac:dyDescent="0.3">
      <c r="A95" s="8">
        <v>43922</v>
      </c>
      <c r="B95">
        <v>43</v>
      </c>
      <c r="C95">
        <v>11</v>
      </c>
      <c r="D95">
        <v>2</v>
      </c>
      <c r="E95">
        <v>3</v>
      </c>
      <c r="F95">
        <v>18</v>
      </c>
      <c r="G95" s="9">
        <v>43922</v>
      </c>
      <c r="H95" s="23">
        <v>110</v>
      </c>
      <c r="I95" s="23">
        <v>0</v>
      </c>
      <c r="J95" s="10">
        <v>0</v>
      </c>
    </row>
    <row r="96" spans="1:10" x14ac:dyDescent="0.3">
      <c r="A96" s="8">
        <v>43923</v>
      </c>
      <c r="B96">
        <v>40</v>
      </c>
      <c r="C96">
        <v>12</v>
      </c>
      <c r="D96">
        <v>3</v>
      </c>
      <c r="E96">
        <v>4</v>
      </c>
      <c r="F96">
        <v>17</v>
      </c>
      <c r="G96" s="9">
        <v>43923</v>
      </c>
      <c r="H96" s="23">
        <v>75</v>
      </c>
      <c r="I96" s="23">
        <v>0</v>
      </c>
      <c r="J96" s="10">
        <v>0</v>
      </c>
    </row>
    <row r="97" spans="1:10" x14ac:dyDescent="0.3">
      <c r="A97" s="8">
        <v>43924</v>
      </c>
      <c r="B97">
        <v>46</v>
      </c>
      <c r="C97">
        <v>9</v>
      </c>
      <c r="D97">
        <v>1</v>
      </c>
      <c r="E97">
        <v>1</v>
      </c>
      <c r="F97">
        <v>15</v>
      </c>
      <c r="G97" s="9">
        <v>43924</v>
      </c>
      <c r="H97" s="23">
        <v>102</v>
      </c>
      <c r="I97" s="23">
        <v>0</v>
      </c>
      <c r="J97" s="10">
        <v>3684</v>
      </c>
    </row>
    <row r="98" spans="1:10" x14ac:dyDescent="0.3">
      <c r="A98" s="8">
        <v>43925</v>
      </c>
      <c r="B98">
        <v>49</v>
      </c>
      <c r="C98">
        <v>13</v>
      </c>
      <c r="D98">
        <v>2</v>
      </c>
      <c r="E98">
        <v>1</v>
      </c>
      <c r="F98">
        <v>18</v>
      </c>
      <c r="G98" s="9">
        <v>43925</v>
      </c>
      <c r="H98" s="23">
        <v>74</v>
      </c>
      <c r="I98" s="23">
        <v>2</v>
      </c>
      <c r="J98" s="10">
        <v>0</v>
      </c>
    </row>
    <row r="99" spans="1:10" x14ac:dyDescent="0.3">
      <c r="A99" s="8">
        <v>43926</v>
      </c>
      <c r="B99">
        <v>51</v>
      </c>
      <c r="C99">
        <v>10</v>
      </c>
      <c r="D99">
        <v>3</v>
      </c>
      <c r="E99">
        <v>2</v>
      </c>
      <c r="F99">
        <v>17</v>
      </c>
      <c r="G99" s="9">
        <v>43926</v>
      </c>
      <c r="H99" s="23">
        <v>86</v>
      </c>
      <c r="I99" s="23">
        <v>2</v>
      </c>
      <c r="J99" s="10">
        <v>0</v>
      </c>
    </row>
    <row r="100" spans="1:10" x14ac:dyDescent="0.3">
      <c r="A100" s="8">
        <v>43927</v>
      </c>
      <c r="B100">
        <v>53</v>
      </c>
      <c r="C100">
        <v>9</v>
      </c>
      <c r="D100">
        <v>2</v>
      </c>
      <c r="E100">
        <v>3</v>
      </c>
      <c r="F100">
        <v>20</v>
      </c>
      <c r="G100" s="9">
        <v>43927</v>
      </c>
      <c r="H100" s="23">
        <v>50</v>
      </c>
      <c r="I100" s="23">
        <v>1</v>
      </c>
      <c r="J100" s="10">
        <v>0</v>
      </c>
    </row>
    <row r="101" spans="1:10" x14ac:dyDescent="0.3">
      <c r="A101" s="8">
        <v>43928</v>
      </c>
      <c r="B101">
        <v>44</v>
      </c>
      <c r="C101">
        <v>8</v>
      </c>
      <c r="D101">
        <v>2</v>
      </c>
      <c r="E101">
        <v>3</v>
      </c>
      <c r="F101">
        <v>12</v>
      </c>
      <c r="G101" s="9">
        <v>43928</v>
      </c>
      <c r="H101" s="23">
        <v>69</v>
      </c>
      <c r="I101" s="23">
        <v>1</v>
      </c>
      <c r="J101" s="10">
        <v>0</v>
      </c>
    </row>
    <row r="102" spans="1:10" x14ac:dyDescent="0.3">
      <c r="A102" s="8">
        <v>43929</v>
      </c>
      <c r="B102">
        <v>49</v>
      </c>
      <c r="C102">
        <v>10</v>
      </c>
      <c r="D102">
        <v>2</v>
      </c>
      <c r="E102">
        <v>3</v>
      </c>
      <c r="F102">
        <v>24</v>
      </c>
      <c r="G102" s="9">
        <v>43929</v>
      </c>
      <c r="H102" s="23">
        <v>48</v>
      </c>
      <c r="I102" s="23">
        <v>1</v>
      </c>
      <c r="J102" s="10">
        <v>1621</v>
      </c>
    </row>
    <row r="103" spans="1:10" x14ac:dyDescent="0.3">
      <c r="A103" s="8">
        <v>43930</v>
      </c>
      <c r="B103">
        <v>45</v>
      </c>
      <c r="C103">
        <v>11</v>
      </c>
      <c r="D103">
        <v>2</v>
      </c>
      <c r="E103">
        <v>2</v>
      </c>
      <c r="F103">
        <v>18</v>
      </c>
      <c r="G103" s="9">
        <v>43930</v>
      </c>
      <c r="H103" s="23">
        <v>96</v>
      </c>
      <c r="I103" s="23">
        <v>0</v>
      </c>
      <c r="J103" s="10">
        <v>1962</v>
      </c>
    </row>
    <row r="104" spans="1:10" x14ac:dyDescent="0.3">
      <c r="A104" s="8">
        <v>43931</v>
      </c>
      <c r="B104">
        <v>34</v>
      </c>
      <c r="C104">
        <v>12</v>
      </c>
      <c r="D104">
        <v>2</v>
      </c>
      <c r="E104">
        <v>2</v>
      </c>
      <c r="F104">
        <v>18</v>
      </c>
      <c r="G104" s="9">
        <v>43931</v>
      </c>
      <c r="H104" s="23">
        <v>77</v>
      </c>
      <c r="I104" s="23">
        <v>1</v>
      </c>
      <c r="J104" s="10">
        <v>1143</v>
      </c>
    </row>
    <row r="105" spans="1:10" x14ac:dyDescent="0.3">
      <c r="A105" s="8">
        <v>43932</v>
      </c>
      <c r="B105">
        <v>49</v>
      </c>
      <c r="C105">
        <v>10</v>
      </c>
      <c r="D105">
        <v>1</v>
      </c>
      <c r="E105">
        <v>2</v>
      </c>
      <c r="F105">
        <v>22</v>
      </c>
      <c r="G105" s="9">
        <v>43932</v>
      </c>
      <c r="H105" s="23">
        <v>58</v>
      </c>
      <c r="I105" s="23">
        <v>1</v>
      </c>
      <c r="J105" s="10">
        <v>1432</v>
      </c>
    </row>
    <row r="106" spans="1:10" x14ac:dyDescent="0.3">
      <c r="A106" s="8">
        <v>43933</v>
      </c>
      <c r="B106">
        <v>32</v>
      </c>
      <c r="C106">
        <v>9</v>
      </c>
      <c r="D106">
        <v>1</v>
      </c>
      <c r="E106">
        <v>2</v>
      </c>
      <c r="F106">
        <v>15</v>
      </c>
      <c r="G106" s="9">
        <v>43933</v>
      </c>
      <c r="H106" s="23">
        <v>106</v>
      </c>
      <c r="I106" s="23">
        <v>1</v>
      </c>
      <c r="J106" s="10">
        <v>813</v>
      </c>
    </row>
    <row r="107" spans="1:10" x14ac:dyDescent="0.3">
      <c r="A107" s="8">
        <v>43934</v>
      </c>
      <c r="B107">
        <v>37</v>
      </c>
      <c r="C107">
        <v>7</v>
      </c>
      <c r="D107">
        <v>2</v>
      </c>
      <c r="E107">
        <v>1</v>
      </c>
      <c r="F107">
        <v>15</v>
      </c>
      <c r="G107" s="9">
        <v>43934</v>
      </c>
      <c r="H107" s="23">
        <v>98</v>
      </c>
      <c r="I107" s="23">
        <v>0</v>
      </c>
      <c r="J107" s="10">
        <v>2091</v>
      </c>
    </row>
    <row r="108" spans="1:10" x14ac:dyDescent="0.3">
      <c r="A108" s="8">
        <v>43935</v>
      </c>
      <c r="B108">
        <v>46</v>
      </c>
      <c r="C108">
        <v>9</v>
      </c>
      <c r="D108">
        <v>2</v>
      </c>
      <c r="E108">
        <v>3</v>
      </c>
      <c r="F108">
        <v>17</v>
      </c>
      <c r="G108" s="9">
        <v>43935</v>
      </c>
      <c r="H108" s="23">
        <v>31</v>
      </c>
      <c r="I108" s="23">
        <v>1</v>
      </c>
      <c r="J108" s="10">
        <v>6509</v>
      </c>
    </row>
    <row r="109" spans="1:10" x14ac:dyDescent="0.3">
      <c r="A109" s="8">
        <v>43936</v>
      </c>
      <c r="B109">
        <v>50</v>
      </c>
      <c r="C109">
        <v>8</v>
      </c>
      <c r="D109">
        <v>3</v>
      </c>
      <c r="E109">
        <v>3</v>
      </c>
      <c r="F109">
        <v>17</v>
      </c>
      <c r="G109" s="9">
        <v>43936</v>
      </c>
      <c r="H109" s="23">
        <v>38</v>
      </c>
      <c r="I109" s="23">
        <v>2</v>
      </c>
      <c r="J109" s="10">
        <v>2739</v>
      </c>
    </row>
    <row r="110" spans="1:10" x14ac:dyDescent="0.3">
      <c r="A110" s="8">
        <v>43937</v>
      </c>
      <c r="B110">
        <v>42</v>
      </c>
      <c r="C110">
        <v>7</v>
      </c>
      <c r="D110">
        <v>2</v>
      </c>
      <c r="E110">
        <v>2</v>
      </c>
      <c r="F110">
        <v>21</v>
      </c>
      <c r="G110" s="9">
        <v>43937</v>
      </c>
      <c r="H110" s="23">
        <v>25</v>
      </c>
      <c r="I110" s="23">
        <v>1</v>
      </c>
      <c r="J110" s="10">
        <v>4011</v>
      </c>
    </row>
    <row r="111" spans="1:10" x14ac:dyDescent="0.3">
      <c r="A111" s="8">
        <v>43938</v>
      </c>
      <c r="B111">
        <v>48</v>
      </c>
      <c r="C111">
        <v>8</v>
      </c>
      <c r="D111">
        <v>2</v>
      </c>
      <c r="E111">
        <v>2</v>
      </c>
      <c r="F111">
        <v>20</v>
      </c>
      <c r="G111" s="9">
        <v>43938</v>
      </c>
      <c r="H111" s="23">
        <v>56</v>
      </c>
      <c r="I111" s="23">
        <v>0</v>
      </c>
      <c r="J111" s="10">
        <v>3668</v>
      </c>
    </row>
    <row r="112" spans="1:10" x14ac:dyDescent="0.3">
      <c r="A112" s="8">
        <v>43939</v>
      </c>
      <c r="B112">
        <v>36</v>
      </c>
      <c r="C112">
        <v>6</v>
      </c>
      <c r="D112">
        <v>3</v>
      </c>
      <c r="E112">
        <v>1</v>
      </c>
      <c r="F112">
        <v>28</v>
      </c>
      <c r="G112" s="9">
        <v>43939</v>
      </c>
      <c r="H112" s="23">
        <v>49</v>
      </c>
      <c r="I112" s="23">
        <v>0</v>
      </c>
      <c r="J112" s="10">
        <v>5363</v>
      </c>
    </row>
    <row r="113" spans="1:10" x14ac:dyDescent="0.3">
      <c r="A113" s="8">
        <v>43940</v>
      </c>
      <c r="B113">
        <v>45</v>
      </c>
      <c r="C113">
        <v>6</v>
      </c>
      <c r="D113">
        <v>1</v>
      </c>
      <c r="E113">
        <v>3</v>
      </c>
      <c r="F113">
        <v>20</v>
      </c>
      <c r="G113" s="9">
        <v>43940</v>
      </c>
      <c r="H113" s="23">
        <v>105</v>
      </c>
      <c r="I113" s="23">
        <v>0</v>
      </c>
      <c r="J113" s="10">
        <v>5840</v>
      </c>
    </row>
    <row r="114" spans="1:10" x14ac:dyDescent="0.3">
      <c r="A114" s="8">
        <v>43941</v>
      </c>
      <c r="B114">
        <v>44</v>
      </c>
      <c r="C114">
        <v>12</v>
      </c>
      <c r="D114">
        <v>2</v>
      </c>
      <c r="E114">
        <v>2</v>
      </c>
      <c r="F114">
        <v>24</v>
      </c>
      <c r="G114" s="9">
        <v>43941</v>
      </c>
      <c r="H114" s="23">
        <v>43</v>
      </c>
      <c r="I114" s="23">
        <v>2</v>
      </c>
      <c r="J114" s="10">
        <v>6109</v>
      </c>
    </row>
    <row r="115" spans="1:10" x14ac:dyDescent="0.3">
      <c r="A115" s="8">
        <v>43942</v>
      </c>
      <c r="B115">
        <v>41</v>
      </c>
      <c r="C115">
        <v>10</v>
      </c>
      <c r="D115">
        <v>3</v>
      </c>
      <c r="E115">
        <v>3</v>
      </c>
      <c r="F115">
        <v>20</v>
      </c>
      <c r="G115" s="9">
        <v>43942</v>
      </c>
      <c r="H115" s="23">
        <v>76</v>
      </c>
      <c r="I115" s="23">
        <v>1</v>
      </c>
      <c r="J115" s="10">
        <v>6060</v>
      </c>
    </row>
    <row r="116" spans="1:10" x14ac:dyDescent="0.3">
      <c r="A116" s="8">
        <v>43943</v>
      </c>
      <c r="B116">
        <v>29</v>
      </c>
      <c r="C116">
        <v>8</v>
      </c>
      <c r="D116">
        <v>3</v>
      </c>
      <c r="E116">
        <v>4</v>
      </c>
      <c r="F116">
        <v>19</v>
      </c>
      <c r="G116" s="9">
        <v>43943</v>
      </c>
      <c r="H116" s="23">
        <v>33</v>
      </c>
      <c r="I116" s="23">
        <v>0</v>
      </c>
      <c r="J116" s="10">
        <v>5978</v>
      </c>
    </row>
    <row r="117" spans="1:10" x14ac:dyDescent="0.3">
      <c r="A117" s="8">
        <v>43944</v>
      </c>
      <c r="B117">
        <v>41</v>
      </c>
      <c r="C117">
        <v>12</v>
      </c>
      <c r="D117">
        <v>3</v>
      </c>
      <c r="E117">
        <v>2</v>
      </c>
      <c r="F117">
        <v>21</v>
      </c>
      <c r="G117" s="9">
        <v>43944</v>
      </c>
      <c r="H117" s="23">
        <v>54</v>
      </c>
      <c r="I117" s="23">
        <v>2</v>
      </c>
      <c r="J117" s="10">
        <v>6954</v>
      </c>
    </row>
    <row r="118" spans="1:10" x14ac:dyDescent="0.3">
      <c r="A118" s="8">
        <v>43945</v>
      </c>
      <c r="B118">
        <v>35</v>
      </c>
      <c r="C118">
        <v>11</v>
      </c>
      <c r="D118">
        <v>5</v>
      </c>
      <c r="E118">
        <v>2</v>
      </c>
      <c r="F118">
        <v>24</v>
      </c>
      <c r="G118" s="9">
        <v>43945</v>
      </c>
      <c r="H118" s="23">
        <v>72</v>
      </c>
      <c r="I118" s="23">
        <v>2</v>
      </c>
      <c r="J118" s="10">
        <v>6426</v>
      </c>
    </row>
    <row r="119" spans="1:10" x14ac:dyDescent="0.3">
      <c r="A119" s="8">
        <v>43946</v>
      </c>
      <c r="B119">
        <v>41</v>
      </c>
      <c r="C119">
        <v>10</v>
      </c>
      <c r="D119">
        <v>3</v>
      </c>
      <c r="E119">
        <v>2</v>
      </c>
      <c r="F119">
        <v>23</v>
      </c>
      <c r="G119" s="9">
        <v>43946</v>
      </c>
      <c r="H119" s="23">
        <v>66</v>
      </c>
      <c r="I119" s="23">
        <v>1</v>
      </c>
      <c r="J119" s="10">
        <v>7707</v>
      </c>
    </row>
    <row r="120" spans="1:10" x14ac:dyDescent="0.3">
      <c r="A120" s="8">
        <v>43947</v>
      </c>
      <c r="B120">
        <v>31</v>
      </c>
      <c r="C120">
        <v>8</v>
      </c>
      <c r="D120">
        <v>2</v>
      </c>
      <c r="E120">
        <v>2</v>
      </c>
      <c r="F120">
        <v>15</v>
      </c>
      <c r="G120" s="9">
        <v>43947</v>
      </c>
      <c r="H120" s="23">
        <v>64</v>
      </c>
      <c r="I120" s="23">
        <v>1</v>
      </c>
      <c r="J120" s="10">
        <v>7495</v>
      </c>
    </row>
    <row r="121" spans="1:10" x14ac:dyDescent="0.3">
      <c r="A121" s="8">
        <v>43948</v>
      </c>
      <c r="B121">
        <v>41</v>
      </c>
      <c r="C121">
        <v>5</v>
      </c>
      <c r="D121">
        <v>3</v>
      </c>
      <c r="E121">
        <v>2</v>
      </c>
      <c r="F121">
        <v>20</v>
      </c>
      <c r="G121" s="9">
        <v>43948</v>
      </c>
      <c r="H121" s="23">
        <v>52</v>
      </c>
      <c r="I121" s="23">
        <v>0</v>
      </c>
      <c r="J121" s="10">
        <v>7176</v>
      </c>
    </row>
    <row r="122" spans="1:10" x14ac:dyDescent="0.3">
      <c r="A122" s="8">
        <v>43949</v>
      </c>
      <c r="B122">
        <v>39</v>
      </c>
      <c r="C122">
        <v>9</v>
      </c>
      <c r="D122">
        <v>2</v>
      </c>
      <c r="E122">
        <v>3</v>
      </c>
      <c r="F122">
        <v>23</v>
      </c>
      <c r="G122" s="9">
        <v>43949</v>
      </c>
      <c r="H122" s="23">
        <v>121</v>
      </c>
      <c r="I122" s="23">
        <v>1</v>
      </c>
      <c r="J122" s="10">
        <v>7093</v>
      </c>
    </row>
    <row r="123" spans="1:10" x14ac:dyDescent="0.3">
      <c r="A123" s="8">
        <v>43950</v>
      </c>
      <c r="B123">
        <v>35</v>
      </c>
      <c r="C123">
        <v>9</v>
      </c>
      <c r="D123">
        <v>2</v>
      </c>
      <c r="E123">
        <v>2</v>
      </c>
      <c r="F123">
        <v>20</v>
      </c>
      <c r="G123" s="9">
        <v>43950</v>
      </c>
      <c r="H123" s="23">
        <v>104</v>
      </c>
      <c r="I123" s="23">
        <v>2</v>
      </c>
      <c r="J123" s="10">
        <v>8087</v>
      </c>
    </row>
    <row r="124" spans="1:10" x14ac:dyDescent="0.3">
      <c r="A124" s="8">
        <v>43951</v>
      </c>
      <c r="B124">
        <v>41</v>
      </c>
      <c r="C124">
        <v>9</v>
      </c>
      <c r="D124">
        <v>3</v>
      </c>
      <c r="E124">
        <v>2</v>
      </c>
      <c r="F124">
        <v>24</v>
      </c>
      <c r="G124" s="9">
        <v>43951</v>
      </c>
      <c r="H124" s="23">
        <v>161</v>
      </c>
      <c r="I124" s="23">
        <v>0</v>
      </c>
      <c r="J124" s="10">
        <v>9787</v>
      </c>
    </row>
    <row r="125" spans="1:10" x14ac:dyDescent="0.3">
      <c r="A125" s="8">
        <v>43952</v>
      </c>
      <c r="B125">
        <v>36</v>
      </c>
      <c r="C125">
        <v>9</v>
      </c>
      <c r="D125">
        <v>1</v>
      </c>
      <c r="E125">
        <v>2</v>
      </c>
      <c r="F125">
        <v>20</v>
      </c>
      <c r="G125" s="9">
        <v>43952</v>
      </c>
      <c r="H125" s="23">
        <v>203</v>
      </c>
      <c r="I125" s="23">
        <v>1</v>
      </c>
      <c r="J125" s="10">
        <v>9615</v>
      </c>
    </row>
    <row r="126" spans="1:10" x14ac:dyDescent="0.3">
      <c r="A126" s="8">
        <v>43953</v>
      </c>
      <c r="B126">
        <v>40</v>
      </c>
      <c r="C126">
        <v>12</v>
      </c>
      <c r="D126">
        <v>1</v>
      </c>
      <c r="E126">
        <v>3</v>
      </c>
      <c r="F126">
        <v>26</v>
      </c>
      <c r="G126" s="9">
        <v>43953</v>
      </c>
      <c r="H126" s="23">
        <v>231</v>
      </c>
      <c r="I126" s="23">
        <v>1</v>
      </c>
      <c r="J126" s="10">
        <v>10127</v>
      </c>
    </row>
    <row r="127" spans="1:10" x14ac:dyDescent="0.3">
      <c r="A127" s="8">
        <v>43954</v>
      </c>
      <c r="B127">
        <v>51</v>
      </c>
      <c r="C127">
        <v>12</v>
      </c>
      <c r="D127">
        <v>1</v>
      </c>
      <c r="E127">
        <v>3</v>
      </c>
      <c r="F127">
        <v>25</v>
      </c>
      <c r="G127" s="9">
        <v>43954</v>
      </c>
      <c r="H127" s="23">
        <v>266</v>
      </c>
      <c r="I127" s="23">
        <v>1</v>
      </c>
      <c r="J127" s="10">
        <v>10617</v>
      </c>
    </row>
    <row r="128" spans="1:10" x14ac:dyDescent="0.3">
      <c r="A128" s="8">
        <v>43955</v>
      </c>
      <c r="B128">
        <v>42</v>
      </c>
      <c r="C128">
        <v>13</v>
      </c>
      <c r="D128">
        <v>2</v>
      </c>
      <c r="E128">
        <v>4</v>
      </c>
      <c r="F128">
        <v>24</v>
      </c>
      <c r="G128" s="9">
        <v>43955</v>
      </c>
      <c r="H128" s="23">
        <v>527</v>
      </c>
      <c r="I128" s="23">
        <v>1</v>
      </c>
      <c r="J128" s="10">
        <v>12863</v>
      </c>
    </row>
    <row r="129" spans="1:10" x14ac:dyDescent="0.3">
      <c r="A129" s="8">
        <v>43956</v>
      </c>
      <c r="B129">
        <v>49</v>
      </c>
      <c r="C129">
        <v>15</v>
      </c>
      <c r="D129">
        <v>3</v>
      </c>
      <c r="E129">
        <v>3</v>
      </c>
      <c r="F129">
        <v>23</v>
      </c>
      <c r="G129" s="9">
        <v>43956</v>
      </c>
      <c r="H129" s="23">
        <v>508</v>
      </c>
      <c r="I129" s="23">
        <v>2</v>
      </c>
      <c r="J129" s="10">
        <v>11858</v>
      </c>
    </row>
    <row r="130" spans="1:10" x14ac:dyDescent="0.3">
      <c r="A130" s="8">
        <v>43957</v>
      </c>
      <c r="B130">
        <v>45</v>
      </c>
      <c r="C130">
        <v>16</v>
      </c>
      <c r="D130">
        <v>4</v>
      </c>
      <c r="E130">
        <v>3</v>
      </c>
      <c r="F130">
        <v>27</v>
      </c>
      <c r="G130" s="9">
        <v>43957</v>
      </c>
      <c r="H130" s="23">
        <v>771</v>
      </c>
      <c r="I130" s="23">
        <v>2</v>
      </c>
      <c r="J130" s="10">
        <v>13413</v>
      </c>
    </row>
    <row r="131" spans="1:10" x14ac:dyDescent="0.3">
      <c r="A131" s="8">
        <v>43958</v>
      </c>
      <c r="B131">
        <v>43</v>
      </c>
      <c r="C131">
        <v>13</v>
      </c>
      <c r="D131">
        <v>3</v>
      </c>
      <c r="E131">
        <v>2</v>
      </c>
      <c r="F131">
        <v>16</v>
      </c>
      <c r="G131" s="9">
        <v>43958</v>
      </c>
      <c r="H131" s="23">
        <v>580</v>
      </c>
      <c r="I131" s="23">
        <v>2</v>
      </c>
      <c r="J131" s="10">
        <v>14195</v>
      </c>
    </row>
    <row r="132" spans="1:10" x14ac:dyDescent="0.3">
      <c r="A132" s="8">
        <v>43959</v>
      </c>
      <c r="B132">
        <v>46</v>
      </c>
      <c r="C132">
        <v>17</v>
      </c>
      <c r="D132">
        <v>3</v>
      </c>
      <c r="E132">
        <v>3</v>
      </c>
      <c r="F132">
        <v>26</v>
      </c>
      <c r="G132" s="9">
        <v>43959</v>
      </c>
      <c r="H132" s="23">
        <v>600</v>
      </c>
      <c r="I132" s="23">
        <v>3</v>
      </c>
      <c r="J132" s="10">
        <v>13980</v>
      </c>
    </row>
    <row r="133" spans="1:10" x14ac:dyDescent="0.3">
      <c r="A133" s="8">
        <v>43960</v>
      </c>
      <c r="B133">
        <v>47</v>
      </c>
      <c r="C133">
        <v>16</v>
      </c>
      <c r="D133">
        <v>2</v>
      </c>
      <c r="E133">
        <v>4</v>
      </c>
      <c r="F133">
        <v>22</v>
      </c>
      <c r="G133" s="9">
        <v>43960</v>
      </c>
      <c r="H133" s="23">
        <v>526</v>
      </c>
      <c r="I133" s="23">
        <v>4</v>
      </c>
      <c r="J133" s="10">
        <v>13254</v>
      </c>
    </row>
    <row r="134" spans="1:10" x14ac:dyDescent="0.3">
      <c r="A134" s="8">
        <v>43961</v>
      </c>
      <c r="B134">
        <v>46</v>
      </c>
      <c r="C134">
        <v>15</v>
      </c>
      <c r="D134">
        <v>1</v>
      </c>
      <c r="E134">
        <v>3</v>
      </c>
      <c r="F134">
        <v>16</v>
      </c>
      <c r="G134" s="9">
        <v>43961</v>
      </c>
      <c r="H134" s="23">
        <v>669</v>
      </c>
      <c r="I134" s="23">
        <v>3</v>
      </c>
      <c r="J134" s="10">
        <v>13367</v>
      </c>
    </row>
    <row r="135" spans="1:10" x14ac:dyDescent="0.3">
      <c r="A135" s="8">
        <v>43962</v>
      </c>
      <c r="B135">
        <v>59</v>
      </c>
      <c r="C135">
        <v>18</v>
      </c>
      <c r="D135">
        <v>2</v>
      </c>
      <c r="E135">
        <v>3</v>
      </c>
      <c r="F135">
        <v>24</v>
      </c>
      <c r="G135" s="9">
        <v>43962</v>
      </c>
      <c r="H135" s="23">
        <v>798</v>
      </c>
      <c r="I135" s="23">
        <v>6</v>
      </c>
      <c r="J135" s="10">
        <v>11862</v>
      </c>
    </row>
    <row r="136" spans="1:10" x14ac:dyDescent="0.3">
      <c r="A136" s="8">
        <v>43963</v>
      </c>
      <c r="B136">
        <v>73</v>
      </c>
      <c r="C136">
        <v>13</v>
      </c>
      <c r="D136">
        <v>5</v>
      </c>
      <c r="E136">
        <v>4</v>
      </c>
      <c r="F136">
        <v>24</v>
      </c>
      <c r="G136" s="9">
        <v>43963</v>
      </c>
      <c r="H136" s="23">
        <v>716</v>
      </c>
      <c r="I136" s="23">
        <v>8</v>
      </c>
      <c r="J136" s="10">
        <v>11788</v>
      </c>
    </row>
    <row r="137" spans="1:10" x14ac:dyDescent="0.3">
      <c r="A137" s="8">
        <v>43964</v>
      </c>
      <c r="B137">
        <v>64</v>
      </c>
      <c r="C137">
        <v>19</v>
      </c>
      <c r="D137">
        <v>2</v>
      </c>
      <c r="E137">
        <v>3</v>
      </c>
      <c r="F137">
        <v>34</v>
      </c>
      <c r="G137" s="9">
        <v>43964</v>
      </c>
      <c r="H137" s="23">
        <v>509</v>
      </c>
      <c r="I137" s="23">
        <v>3</v>
      </c>
      <c r="J137" s="10">
        <v>12780</v>
      </c>
    </row>
    <row r="138" spans="1:10" x14ac:dyDescent="0.3">
      <c r="A138" s="8">
        <v>43965</v>
      </c>
      <c r="B138">
        <v>65</v>
      </c>
      <c r="C138">
        <v>18</v>
      </c>
      <c r="D138">
        <v>3</v>
      </c>
      <c r="E138">
        <v>2</v>
      </c>
      <c r="F138">
        <v>29</v>
      </c>
      <c r="G138" s="9">
        <v>43965</v>
      </c>
      <c r="H138" s="23">
        <v>447</v>
      </c>
      <c r="I138" s="23">
        <v>2</v>
      </c>
      <c r="J138" s="10">
        <v>11965</v>
      </c>
    </row>
    <row r="139" spans="1:10" x14ac:dyDescent="0.3">
      <c r="A139" s="8">
        <v>43966</v>
      </c>
      <c r="B139">
        <v>73</v>
      </c>
      <c r="C139">
        <v>20</v>
      </c>
      <c r="D139">
        <v>2</v>
      </c>
      <c r="E139">
        <v>3</v>
      </c>
      <c r="F139">
        <v>25</v>
      </c>
      <c r="G139" s="9">
        <v>43966</v>
      </c>
      <c r="H139" s="23">
        <v>434</v>
      </c>
      <c r="I139" s="23">
        <v>5</v>
      </c>
      <c r="J139" s="10">
        <v>11672</v>
      </c>
    </row>
    <row r="140" spans="1:10" x14ac:dyDescent="0.3">
      <c r="A140" s="8">
        <v>43967</v>
      </c>
      <c r="B140">
        <v>67</v>
      </c>
      <c r="C140">
        <v>18</v>
      </c>
      <c r="D140">
        <v>2</v>
      </c>
      <c r="E140">
        <v>3</v>
      </c>
      <c r="F140">
        <v>31</v>
      </c>
      <c r="G140" s="9">
        <v>43967</v>
      </c>
      <c r="H140" s="23">
        <v>477</v>
      </c>
      <c r="I140" s="23">
        <v>4</v>
      </c>
      <c r="J140" s="10">
        <v>10535</v>
      </c>
    </row>
    <row r="141" spans="1:10" x14ac:dyDescent="0.3">
      <c r="A141" s="8">
        <v>43968</v>
      </c>
      <c r="B141">
        <v>78</v>
      </c>
      <c r="C141">
        <v>15</v>
      </c>
      <c r="D141">
        <v>2</v>
      </c>
      <c r="E141">
        <v>2</v>
      </c>
      <c r="F141">
        <v>29</v>
      </c>
      <c r="G141" s="9">
        <v>43968</v>
      </c>
      <c r="H141" s="23">
        <v>639</v>
      </c>
      <c r="I141" s="23">
        <v>4</v>
      </c>
      <c r="J141" s="10">
        <v>13081</v>
      </c>
    </row>
    <row r="142" spans="1:10" x14ac:dyDescent="0.3">
      <c r="A142" s="8">
        <v>43969</v>
      </c>
      <c r="B142">
        <v>66</v>
      </c>
      <c r="C142">
        <v>19</v>
      </c>
      <c r="D142">
        <v>2</v>
      </c>
      <c r="E142">
        <v>2</v>
      </c>
      <c r="F142">
        <v>20</v>
      </c>
      <c r="G142" s="9">
        <v>43969</v>
      </c>
      <c r="H142" s="23">
        <v>536</v>
      </c>
      <c r="I142" s="23">
        <v>3</v>
      </c>
      <c r="J142" s="10">
        <v>11121</v>
      </c>
    </row>
    <row r="143" spans="1:10" x14ac:dyDescent="0.3">
      <c r="A143" s="8">
        <v>43970</v>
      </c>
      <c r="B143">
        <v>68</v>
      </c>
      <c r="C143">
        <v>13</v>
      </c>
      <c r="D143">
        <v>2</v>
      </c>
      <c r="E143">
        <v>2</v>
      </c>
      <c r="F143">
        <v>19</v>
      </c>
      <c r="G143" s="9">
        <v>43970</v>
      </c>
      <c r="H143" s="23">
        <v>688</v>
      </c>
      <c r="I143" s="23">
        <v>3</v>
      </c>
      <c r="J143" s="10">
        <v>10333</v>
      </c>
    </row>
    <row r="144" spans="1:10" x14ac:dyDescent="0.3">
      <c r="A144" s="8">
        <v>43971</v>
      </c>
      <c r="B144">
        <v>61</v>
      </c>
      <c r="C144">
        <v>15</v>
      </c>
      <c r="D144">
        <v>2</v>
      </c>
      <c r="E144">
        <v>2</v>
      </c>
      <c r="F144">
        <v>32</v>
      </c>
      <c r="G144" s="9">
        <v>43971</v>
      </c>
      <c r="H144" s="23">
        <v>743</v>
      </c>
      <c r="I144" s="23">
        <v>3</v>
      </c>
      <c r="J144" s="10">
        <v>11894</v>
      </c>
    </row>
    <row r="145" spans="1:10" x14ac:dyDescent="0.3">
      <c r="A145" s="8">
        <v>43972</v>
      </c>
      <c r="B145">
        <v>63</v>
      </c>
      <c r="C145">
        <v>19</v>
      </c>
      <c r="D145">
        <v>2</v>
      </c>
      <c r="E145">
        <v>1</v>
      </c>
      <c r="F145">
        <v>23</v>
      </c>
      <c r="G145" s="9">
        <v>43972</v>
      </c>
      <c r="H145" s="23">
        <v>776</v>
      </c>
      <c r="I145" s="23">
        <v>7</v>
      </c>
      <c r="J145" s="10">
        <v>12464</v>
      </c>
    </row>
    <row r="146" spans="1:10" x14ac:dyDescent="0.3">
      <c r="A146" s="8">
        <v>43973</v>
      </c>
      <c r="B146">
        <v>62</v>
      </c>
      <c r="C146">
        <v>20</v>
      </c>
      <c r="D146">
        <v>1</v>
      </c>
      <c r="E146">
        <v>2</v>
      </c>
      <c r="F146">
        <v>22</v>
      </c>
      <c r="G146" s="9">
        <v>43973</v>
      </c>
      <c r="H146" s="23">
        <v>786</v>
      </c>
      <c r="I146" s="23">
        <v>4</v>
      </c>
      <c r="J146" s="10">
        <v>12653</v>
      </c>
    </row>
    <row r="147" spans="1:10" x14ac:dyDescent="0.3">
      <c r="A147" s="8">
        <v>43974</v>
      </c>
      <c r="B147">
        <v>59</v>
      </c>
      <c r="C147">
        <v>17</v>
      </c>
      <c r="D147">
        <v>2</v>
      </c>
      <c r="E147">
        <v>2</v>
      </c>
      <c r="F147">
        <v>25</v>
      </c>
      <c r="G147" s="9">
        <v>43974</v>
      </c>
      <c r="H147" s="23">
        <v>759</v>
      </c>
      <c r="I147" s="23">
        <v>5</v>
      </c>
      <c r="J147" s="10">
        <v>12155</v>
      </c>
    </row>
    <row r="148" spans="1:10" x14ac:dyDescent="0.3">
      <c r="A148" s="8">
        <v>43975</v>
      </c>
      <c r="B148">
        <v>78</v>
      </c>
      <c r="C148">
        <v>8</v>
      </c>
      <c r="D148">
        <v>2</v>
      </c>
      <c r="E148">
        <v>2</v>
      </c>
      <c r="F148">
        <v>25</v>
      </c>
      <c r="G148" s="9">
        <v>43975</v>
      </c>
      <c r="H148" s="23">
        <v>765</v>
      </c>
      <c r="I148" s="23">
        <v>8</v>
      </c>
      <c r="J148" s="10">
        <v>12275</v>
      </c>
    </row>
    <row r="149" spans="1:10" x14ac:dyDescent="0.3">
      <c r="A149" s="8">
        <v>43976</v>
      </c>
      <c r="B149">
        <v>60</v>
      </c>
      <c r="C149">
        <v>13</v>
      </c>
      <c r="D149">
        <v>2</v>
      </c>
      <c r="E149">
        <v>1</v>
      </c>
      <c r="F149">
        <v>24</v>
      </c>
      <c r="G149" s="9">
        <v>43976</v>
      </c>
      <c r="H149" s="23">
        <v>805</v>
      </c>
      <c r="I149" s="23">
        <v>7</v>
      </c>
      <c r="J149" s="10">
        <v>11835</v>
      </c>
    </row>
    <row r="150" spans="1:10" x14ac:dyDescent="0.3">
      <c r="A150" s="8">
        <v>43977</v>
      </c>
      <c r="B150">
        <v>59</v>
      </c>
      <c r="C150">
        <v>16</v>
      </c>
      <c r="D150">
        <v>3</v>
      </c>
      <c r="E150">
        <v>2</v>
      </c>
      <c r="F150">
        <v>32</v>
      </c>
      <c r="G150" s="9">
        <v>43977</v>
      </c>
      <c r="H150" s="23">
        <v>646</v>
      </c>
      <c r="I150" s="23">
        <v>11</v>
      </c>
      <c r="J150" s="10">
        <v>10289</v>
      </c>
    </row>
    <row r="151" spans="1:10" x14ac:dyDescent="0.3">
      <c r="A151" s="8">
        <v>43978</v>
      </c>
      <c r="B151">
        <v>60</v>
      </c>
      <c r="C151">
        <v>15</v>
      </c>
      <c r="D151">
        <v>1</v>
      </c>
      <c r="E151">
        <v>2</v>
      </c>
      <c r="F151">
        <v>27</v>
      </c>
      <c r="G151" s="9">
        <v>43978</v>
      </c>
      <c r="H151" s="23">
        <v>817</v>
      </c>
      <c r="I151" s="23">
        <v>6</v>
      </c>
      <c r="J151" s="10">
        <v>11231</v>
      </c>
    </row>
    <row r="152" spans="1:10" x14ac:dyDescent="0.3">
      <c r="A152" s="8">
        <v>43979</v>
      </c>
      <c r="B152">
        <v>53</v>
      </c>
      <c r="C152">
        <v>12</v>
      </c>
      <c r="D152">
        <v>2</v>
      </c>
      <c r="E152">
        <v>3</v>
      </c>
      <c r="F152">
        <v>26</v>
      </c>
      <c r="G152" s="9">
        <v>43979</v>
      </c>
      <c r="H152" s="23">
        <v>827</v>
      </c>
      <c r="I152" s="23">
        <v>12</v>
      </c>
      <c r="J152" s="10">
        <v>12246</v>
      </c>
    </row>
    <row r="153" spans="1:10" x14ac:dyDescent="0.3">
      <c r="A153" s="8">
        <v>43980</v>
      </c>
      <c r="B153">
        <v>50</v>
      </c>
      <c r="C153">
        <v>13</v>
      </c>
      <c r="D153">
        <v>2</v>
      </c>
      <c r="E153">
        <v>2</v>
      </c>
      <c r="F153">
        <v>28</v>
      </c>
      <c r="G153" s="9">
        <v>43980</v>
      </c>
      <c r="H153" s="23">
        <v>874</v>
      </c>
      <c r="I153" s="23">
        <v>9</v>
      </c>
      <c r="J153" s="10">
        <v>11334</v>
      </c>
    </row>
    <row r="154" spans="1:10" x14ac:dyDescent="0.3">
      <c r="A154" s="8">
        <v>43981</v>
      </c>
      <c r="B154">
        <v>65</v>
      </c>
      <c r="C154">
        <v>11</v>
      </c>
      <c r="D154">
        <v>0</v>
      </c>
      <c r="E154">
        <v>1</v>
      </c>
      <c r="F154">
        <v>25</v>
      </c>
      <c r="G154" s="9">
        <v>43981</v>
      </c>
      <c r="H154" s="23">
        <v>938</v>
      </c>
      <c r="I154" s="23">
        <v>6</v>
      </c>
      <c r="J154" s="10">
        <v>12605</v>
      </c>
    </row>
    <row r="155" spans="1:10" x14ac:dyDescent="0.3">
      <c r="A155" s="8">
        <v>43982</v>
      </c>
      <c r="B155">
        <v>79</v>
      </c>
      <c r="C155">
        <v>10</v>
      </c>
      <c r="D155">
        <v>2</v>
      </c>
      <c r="E155">
        <v>2</v>
      </c>
      <c r="F155">
        <v>26</v>
      </c>
      <c r="G155" s="9">
        <v>43982</v>
      </c>
      <c r="H155" s="23">
        <v>1149</v>
      </c>
      <c r="I155" s="23">
        <v>13</v>
      </c>
      <c r="J155" s="10">
        <v>12807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4D51A-FB17-4E0D-8DB3-4C419C677AD4}">
  <dimension ref="A3:F155"/>
  <sheetViews>
    <sheetView workbookViewId="0">
      <selection activeCell="D4" sqref="D4:D159"/>
    </sheetView>
  </sheetViews>
  <sheetFormatPr defaultRowHeight="14.4" x14ac:dyDescent="0.3"/>
  <cols>
    <col min="2" max="2" width="18" style="13" customWidth="1"/>
    <col min="3" max="3" width="11" style="13" customWidth="1"/>
    <col min="4" max="4" width="11.109375" style="13" customWidth="1"/>
    <col min="5" max="5" width="10.88671875" style="13" customWidth="1"/>
    <col min="6" max="6" width="8.88671875" style="13"/>
  </cols>
  <sheetData>
    <row r="3" spans="1:6" x14ac:dyDescent="0.3">
      <c r="A3" s="17" t="s">
        <v>56</v>
      </c>
      <c r="B3" s="13" t="s">
        <v>91</v>
      </c>
      <c r="C3" s="13" t="s">
        <v>90</v>
      </c>
      <c r="D3" s="13" t="s">
        <v>89</v>
      </c>
      <c r="E3" s="13" t="s">
        <v>88</v>
      </c>
      <c r="F3" s="16" t="s">
        <v>87</v>
      </c>
    </row>
    <row r="4" spans="1:6" x14ac:dyDescent="0.3">
      <c r="A4" s="15">
        <v>43831</v>
      </c>
      <c r="B4" s="13">
        <v>0</v>
      </c>
      <c r="C4" s="13">
        <v>1</v>
      </c>
      <c r="D4" s="13">
        <v>0</v>
      </c>
      <c r="E4" s="13">
        <v>0</v>
      </c>
      <c r="F4" s="16">
        <v>0</v>
      </c>
    </row>
    <row r="5" spans="1:6" x14ac:dyDescent="0.3">
      <c r="A5" s="15">
        <v>43832</v>
      </c>
      <c r="B5" s="13">
        <v>1</v>
      </c>
      <c r="C5" s="13">
        <v>1</v>
      </c>
      <c r="D5" s="13">
        <v>0</v>
      </c>
      <c r="E5" s="13">
        <v>0</v>
      </c>
      <c r="F5" s="16">
        <v>0</v>
      </c>
    </row>
    <row r="6" spans="1:6" x14ac:dyDescent="0.3">
      <c r="A6" s="15">
        <v>43833</v>
      </c>
      <c r="B6" s="13">
        <v>1</v>
      </c>
      <c r="C6" s="13">
        <v>1</v>
      </c>
      <c r="D6" s="13">
        <v>0</v>
      </c>
      <c r="E6" s="13">
        <v>0</v>
      </c>
      <c r="F6" s="16">
        <v>0</v>
      </c>
    </row>
    <row r="7" spans="1:6" x14ac:dyDescent="0.3">
      <c r="A7" s="15">
        <v>43834</v>
      </c>
      <c r="B7" s="13">
        <v>1</v>
      </c>
      <c r="C7" s="13">
        <v>1</v>
      </c>
      <c r="D7" s="13">
        <v>0</v>
      </c>
      <c r="E7" s="13">
        <v>0</v>
      </c>
      <c r="F7" s="16">
        <v>0</v>
      </c>
    </row>
    <row r="8" spans="1:6" x14ac:dyDescent="0.3">
      <c r="A8" s="15">
        <v>43835</v>
      </c>
      <c r="B8" s="13">
        <v>1</v>
      </c>
      <c r="C8" s="13">
        <v>1</v>
      </c>
      <c r="D8" s="13">
        <v>0</v>
      </c>
      <c r="E8" s="13">
        <v>0</v>
      </c>
      <c r="F8" s="16">
        <v>0</v>
      </c>
    </row>
    <row r="9" spans="1:6" x14ac:dyDescent="0.3">
      <c r="A9" s="15">
        <v>43836</v>
      </c>
      <c r="B9" s="13">
        <v>0</v>
      </c>
      <c r="C9" s="13">
        <v>1</v>
      </c>
      <c r="D9" s="13">
        <v>0</v>
      </c>
      <c r="E9" s="13">
        <v>0</v>
      </c>
      <c r="F9" s="16">
        <v>0</v>
      </c>
    </row>
    <row r="10" spans="1:6" x14ac:dyDescent="0.3">
      <c r="A10" s="15">
        <v>43837</v>
      </c>
      <c r="B10" s="13">
        <v>1</v>
      </c>
      <c r="C10" s="13">
        <v>1</v>
      </c>
      <c r="D10" s="13">
        <v>0</v>
      </c>
      <c r="E10" s="13">
        <v>0</v>
      </c>
      <c r="F10" s="16">
        <v>0</v>
      </c>
    </row>
    <row r="11" spans="1:6" x14ac:dyDescent="0.3">
      <c r="A11" s="15">
        <v>43838</v>
      </c>
      <c r="B11" s="13">
        <v>0</v>
      </c>
      <c r="C11" s="13">
        <v>1</v>
      </c>
      <c r="D11" s="13">
        <v>0</v>
      </c>
      <c r="E11" s="13">
        <v>0</v>
      </c>
      <c r="F11" s="16">
        <v>0</v>
      </c>
    </row>
    <row r="12" spans="1:6" x14ac:dyDescent="0.3">
      <c r="A12" s="15">
        <v>43839</v>
      </c>
      <c r="B12" s="13">
        <v>1</v>
      </c>
      <c r="C12" s="13">
        <v>1</v>
      </c>
      <c r="D12" s="13">
        <v>0</v>
      </c>
      <c r="E12" s="13">
        <v>0</v>
      </c>
      <c r="F12" s="16">
        <v>0</v>
      </c>
    </row>
    <row r="13" spans="1:6" x14ac:dyDescent="0.3">
      <c r="A13" s="15">
        <v>43840</v>
      </c>
      <c r="B13" s="13">
        <v>1</v>
      </c>
      <c r="C13" s="13">
        <v>1</v>
      </c>
      <c r="D13" s="13">
        <v>0</v>
      </c>
      <c r="E13" s="13">
        <v>0</v>
      </c>
      <c r="F13" s="16">
        <v>0</v>
      </c>
    </row>
    <row r="14" spans="1:6" x14ac:dyDescent="0.3">
      <c r="A14" s="15">
        <v>43841</v>
      </c>
      <c r="B14" s="13">
        <v>1</v>
      </c>
      <c r="C14" s="13">
        <v>1</v>
      </c>
      <c r="D14" s="13">
        <v>0</v>
      </c>
      <c r="E14" s="13">
        <v>0</v>
      </c>
      <c r="F14" s="16">
        <v>0</v>
      </c>
    </row>
    <row r="15" spans="1:6" x14ac:dyDescent="0.3">
      <c r="A15" s="15">
        <v>43842</v>
      </c>
      <c r="B15" s="13">
        <v>1</v>
      </c>
      <c r="C15" s="13">
        <v>1</v>
      </c>
      <c r="D15" s="13">
        <v>0</v>
      </c>
      <c r="E15" s="13">
        <v>0</v>
      </c>
      <c r="F15" s="16">
        <v>0</v>
      </c>
    </row>
    <row r="16" spans="1:6" x14ac:dyDescent="0.3">
      <c r="A16" s="15">
        <v>43843</v>
      </c>
      <c r="B16" s="13">
        <v>1</v>
      </c>
      <c r="C16" s="13">
        <v>1</v>
      </c>
      <c r="D16" s="13">
        <v>0</v>
      </c>
      <c r="E16" s="13">
        <v>0</v>
      </c>
      <c r="F16" s="16">
        <v>0</v>
      </c>
    </row>
    <row r="17" spans="1:6" x14ac:dyDescent="0.3">
      <c r="A17" s="15">
        <v>43844</v>
      </c>
      <c r="B17" s="13">
        <v>1</v>
      </c>
      <c r="C17" s="13">
        <v>1</v>
      </c>
      <c r="D17" s="13">
        <v>0</v>
      </c>
      <c r="E17" s="13">
        <v>0</v>
      </c>
      <c r="F17" s="16">
        <v>0</v>
      </c>
    </row>
    <row r="18" spans="1:6" x14ac:dyDescent="0.3">
      <c r="A18" s="15">
        <v>43845</v>
      </c>
      <c r="B18" s="13">
        <v>1</v>
      </c>
      <c r="C18" s="13">
        <v>1</v>
      </c>
      <c r="D18" s="13">
        <v>0</v>
      </c>
      <c r="E18" s="13">
        <v>0</v>
      </c>
      <c r="F18" s="16">
        <v>0</v>
      </c>
    </row>
    <row r="19" spans="1:6" x14ac:dyDescent="0.3">
      <c r="A19" s="15">
        <v>43846</v>
      </c>
      <c r="B19" s="13">
        <v>1</v>
      </c>
      <c r="C19" s="13">
        <v>1</v>
      </c>
      <c r="D19" s="13">
        <v>0</v>
      </c>
      <c r="E19" s="13">
        <v>0</v>
      </c>
      <c r="F19" s="16">
        <v>0</v>
      </c>
    </row>
    <row r="20" spans="1:6" x14ac:dyDescent="0.3">
      <c r="A20" s="15">
        <v>43847</v>
      </c>
      <c r="B20" s="13">
        <v>1</v>
      </c>
      <c r="C20" s="13">
        <v>1</v>
      </c>
      <c r="D20" s="13">
        <v>0</v>
      </c>
      <c r="E20" s="13">
        <v>0</v>
      </c>
      <c r="F20" s="16">
        <v>0</v>
      </c>
    </row>
    <row r="21" spans="1:6" x14ac:dyDescent="0.3">
      <c r="A21" s="15">
        <v>43848</v>
      </c>
      <c r="B21" s="13">
        <v>1</v>
      </c>
      <c r="C21" s="13">
        <v>1</v>
      </c>
      <c r="D21" s="13">
        <v>0</v>
      </c>
      <c r="E21" s="13">
        <v>0</v>
      </c>
      <c r="F21" s="16">
        <v>0</v>
      </c>
    </row>
    <row r="22" spans="1:6" x14ac:dyDescent="0.3">
      <c r="A22" s="15">
        <v>43849</v>
      </c>
      <c r="B22" s="13">
        <v>1</v>
      </c>
      <c r="C22" s="13">
        <v>1</v>
      </c>
      <c r="D22" s="13">
        <v>0</v>
      </c>
      <c r="E22" s="13">
        <v>0</v>
      </c>
      <c r="F22" s="16">
        <v>0</v>
      </c>
    </row>
    <row r="23" spans="1:6" x14ac:dyDescent="0.3">
      <c r="A23" s="15">
        <v>43850</v>
      </c>
      <c r="B23" s="13">
        <v>1</v>
      </c>
      <c r="C23" s="13">
        <v>1</v>
      </c>
      <c r="D23" s="13">
        <v>0</v>
      </c>
      <c r="E23" s="13">
        <v>0</v>
      </c>
      <c r="F23" s="16">
        <v>0</v>
      </c>
    </row>
    <row r="24" spans="1:6" x14ac:dyDescent="0.3">
      <c r="A24" s="15">
        <v>43851</v>
      </c>
      <c r="B24" s="13">
        <v>1</v>
      </c>
      <c r="C24" s="13">
        <v>1</v>
      </c>
      <c r="D24" s="13">
        <v>0</v>
      </c>
      <c r="E24" s="13">
        <v>0</v>
      </c>
      <c r="F24" s="16">
        <v>0</v>
      </c>
    </row>
    <row r="25" spans="1:6" x14ac:dyDescent="0.3">
      <c r="A25" s="15">
        <v>43852</v>
      </c>
      <c r="B25" s="13">
        <v>1</v>
      </c>
      <c r="C25" s="13">
        <v>1</v>
      </c>
      <c r="D25" s="13">
        <v>0</v>
      </c>
      <c r="E25" s="13">
        <v>0</v>
      </c>
      <c r="F25" s="16">
        <v>0</v>
      </c>
    </row>
    <row r="26" spans="1:6" x14ac:dyDescent="0.3">
      <c r="A26" s="15">
        <v>43853</v>
      </c>
      <c r="B26" s="13">
        <v>1</v>
      </c>
      <c r="C26" s="13">
        <v>1</v>
      </c>
      <c r="D26" s="13">
        <v>0</v>
      </c>
      <c r="E26" s="13">
        <v>0</v>
      </c>
      <c r="F26" s="16">
        <v>0</v>
      </c>
    </row>
    <row r="27" spans="1:6" x14ac:dyDescent="0.3">
      <c r="A27" s="15">
        <v>43854</v>
      </c>
      <c r="B27" s="13">
        <v>2</v>
      </c>
      <c r="C27" s="13">
        <v>1</v>
      </c>
      <c r="D27" s="13">
        <v>0</v>
      </c>
      <c r="E27" s="13">
        <v>0</v>
      </c>
      <c r="F27" s="16">
        <v>0</v>
      </c>
    </row>
    <row r="28" spans="1:6" x14ac:dyDescent="0.3">
      <c r="A28" s="15">
        <v>43855</v>
      </c>
      <c r="B28" s="13">
        <v>3</v>
      </c>
      <c r="C28" s="13">
        <v>1</v>
      </c>
      <c r="D28" s="13">
        <v>0</v>
      </c>
      <c r="E28" s="13">
        <v>0</v>
      </c>
      <c r="F28" s="16">
        <v>0</v>
      </c>
    </row>
    <row r="29" spans="1:6" x14ac:dyDescent="0.3">
      <c r="A29" s="15">
        <v>43856</v>
      </c>
      <c r="B29" s="13">
        <v>3</v>
      </c>
      <c r="C29" s="13">
        <v>1</v>
      </c>
      <c r="D29" s="13">
        <v>0</v>
      </c>
      <c r="E29" s="13">
        <v>0</v>
      </c>
      <c r="F29" s="16">
        <v>0</v>
      </c>
    </row>
    <row r="30" spans="1:6" x14ac:dyDescent="0.3">
      <c r="A30" s="15">
        <v>43857</v>
      </c>
      <c r="B30" s="13">
        <v>5</v>
      </c>
      <c r="C30" s="13">
        <v>1</v>
      </c>
      <c r="D30" s="13">
        <v>0</v>
      </c>
      <c r="E30" s="13">
        <v>0</v>
      </c>
      <c r="F30" s="16">
        <v>0</v>
      </c>
    </row>
    <row r="31" spans="1:6" x14ac:dyDescent="0.3">
      <c r="A31" s="15">
        <v>43858</v>
      </c>
      <c r="B31" s="13">
        <v>8</v>
      </c>
      <c r="C31" s="13">
        <v>2</v>
      </c>
      <c r="D31" s="13">
        <v>0</v>
      </c>
      <c r="E31" s="13">
        <v>0</v>
      </c>
      <c r="F31" s="16">
        <v>0</v>
      </c>
    </row>
    <row r="32" spans="1:6" x14ac:dyDescent="0.3">
      <c r="A32" s="15">
        <v>43859</v>
      </c>
      <c r="B32" s="13">
        <v>7</v>
      </c>
      <c r="C32" s="13">
        <v>2</v>
      </c>
      <c r="D32" s="13">
        <v>0</v>
      </c>
      <c r="E32" s="13">
        <v>0</v>
      </c>
      <c r="F32" s="16">
        <v>0</v>
      </c>
    </row>
    <row r="33" spans="1:6" x14ac:dyDescent="0.3">
      <c r="A33" s="15">
        <v>43860</v>
      </c>
      <c r="B33" s="13">
        <v>10</v>
      </c>
      <c r="C33" s="13">
        <v>3</v>
      </c>
      <c r="D33" s="13">
        <v>0</v>
      </c>
      <c r="E33" s="13">
        <v>0</v>
      </c>
      <c r="F33" s="16">
        <v>0</v>
      </c>
    </row>
    <row r="34" spans="1:6" x14ac:dyDescent="0.3">
      <c r="A34" s="15">
        <v>43861</v>
      </c>
      <c r="B34" s="13">
        <v>10</v>
      </c>
      <c r="C34" s="13">
        <v>3</v>
      </c>
      <c r="D34" s="13">
        <v>0</v>
      </c>
      <c r="E34" s="13">
        <v>0</v>
      </c>
      <c r="F34" s="16">
        <v>0</v>
      </c>
    </row>
    <row r="35" spans="1:6" x14ac:dyDescent="0.3">
      <c r="A35" s="15">
        <v>43862</v>
      </c>
      <c r="B35" s="13">
        <v>8</v>
      </c>
      <c r="C35" s="13">
        <v>3</v>
      </c>
      <c r="D35" s="13">
        <v>0</v>
      </c>
      <c r="E35" s="13">
        <v>0</v>
      </c>
      <c r="F35" s="16">
        <v>0</v>
      </c>
    </row>
    <row r="36" spans="1:6" x14ac:dyDescent="0.3">
      <c r="A36" s="15">
        <v>43863</v>
      </c>
      <c r="B36" s="13">
        <v>7</v>
      </c>
      <c r="C36" s="13">
        <v>3</v>
      </c>
      <c r="D36" s="13">
        <v>0</v>
      </c>
      <c r="E36" s="13">
        <v>0</v>
      </c>
      <c r="F36" s="16">
        <v>0</v>
      </c>
    </row>
    <row r="37" spans="1:6" x14ac:dyDescent="0.3">
      <c r="A37" s="15">
        <v>43864</v>
      </c>
      <c r="B37" s="13">
        <v>8</v>
      </c>
      <c r="C37" s="13">
        <v>3</v>
      </c>
      <c r="D37" s="13">
        <v>0</v>
      </c>
      <c r="E37" s="13">
        <v>0</v>
      </c>
      <c r="F37" s="16">
        <v>0</v>
      </c>
    </row>
    <row r="38" spans="1:6" x14ac:dyDescent="0.3">
      <c r="A38" s="15">
        <v>43865</v>
      </c>
      <c r="B38" s="13">
        <v>7</v>
      </c>
      <c r="C38" s="13">
        <v>3</v>
      </c>
      <c r="D38" s="13">
        <v>0</v>
      </c>
      <c r="E38" s="13">
        <v>0</v>
      </c>
      <c r="F38" s="16">
        <v>0</v>
      </c>
    </row>
    <row r="39" spans="1:6" x14ac:dyDescent="0.3">
      <c r="A39" s="15">
        <v>43866</v>
      </c>
      <c r="B39" s="13">
        <v>6</v>
      </c>
      <c r="C39" s="13">
        <v>2</v>
      </c>
      <c r="D39" s="13">
        <v>0</v>
      </c>
      <c r="E39" s="13">
        <v>0</v>
      </c>
      <c r="F39" s="16">
        <v>0</v>
      </c>
    </row>
    <row r="40" spans="1:6" x14ac:dyDescent="0.3">
      <c r="A40" s="15">
        <v>43867</v>
      </c>
      <c r="B40" s="13">
        <v>6</v>
      </c>
      <c r="C40" s="13">
        <v>3</v>
      </c>
      <c r="D40" s="13">
        <v>0</v>
      </c>
      <c r="E40" s="13">
        <v>0</v>
      </c>
      <c r="F40" s="16">
        <v>0</v>
      </c>
    </row>
    <row r="41" spans="1:6" x14ac:dyDescent="0.3">
      <c r="A41" s="15">
        <v>43868</v>
      </c>
      <c r="B41" s="13">
        <v>6</v>
      </c>
      <c r="C41" s="13">
        <v>3</v>
      </c>
      <c r="D41" s="13">
        <v>0</v>
      </c>
      <c r="E41" s="13">
        <v>0</v>
      </c>
      <c r="F41" s="16">
        <v>0</v>
      </c>
    </row>
    <row r="42" spans="1:6" x14ac:dyDescent="0.3">
      <c r="A42" s="15">
        <v>43869</v>
      </c>
      <c r="B42" s="13">
        <v>5</v>
      </c>
      <c r="C42" s="13">
        <v>2</v>
      </c>
      <c r="D42" s="13">
        <v>0</v>
      </c>
      <c r="E42" s="13">
        <v>0</v>
      </c>
      <c r="F42" s="16">
        <v>0</v>
      </c>
    </row>
    <row r="43" spans="1:6" x14ac:dyDescent="0.3">
      <c r="A43" s="15">
        <v>43870</v>
      </c>
      <c r="B43" s="13">
        <v>5</v>
      </c>
      <c r="C43" s="13">
        <v>2</v>
      </c>
      <c r="D43" s="13">
        <v>0</v>
      </c>
      <c r="E43" s="13">
        <v>0</v>
      </c>
      <c r="F43" s="16">
        <v>0</v>
      </c>
    </row>
    <row r="44" spans="1:6" x14ac:dyDescent="0.3">
      <c r="A44" s="15">
        <v>43871</v>
      </c>
      <c r="B44" s="13">
        <v>5</v>
      </c>
      <c r="C44" s="13">
        <v>2</v>
      </c>
      <c r="D44" s="13">
        <v>0</v>
      </c>
      <c r="E44" s="13">
        <v>0</v>
      </c>
      <c r="F44" s="16">
        <v>0</v>
      </c>
    </row>
    <row r="45" spans="1:6" x14ac:dyDescent="0.3">
      <c r="A45" s="15">
        <v>43872</v>
      </c>
      <c r="B45" s="13">
        <v>4</v>
      </c>
      <c r="C45" s="13">
        <v>2</v>
      </c>
      <c r="D45" s="13">
        <v>1</v>
      </c>
      <c r="E45" s="13">
        <v>1</v>
      </c>
      <c r="F45" s="16">
        <v>0</v>
      </c>
    </row>
    <row r="46" spans="1:6" x14ac:dyDescent="0.3">
      <c r="A46" s="15">
        <v>43873</v>
      </c>
      <c r="B46" s="13">
        <v>4</v>
      </c>
      <c r="C46" s="13">
        <v>2</v>
      </c>
      <c r="D46" s="13">
        <v>1</v>
      </c>
      <c r="E46" s="13">
        <v>1</v>
      </c>
      <c r="F46" s="16">
        <v>0</v>
      </c>
    </row>
    <row r="47" spans="1:6" x14ac:dyDescent="0.3">
      <c r="A47" s="15">
        <v>43874</v>
      </c>
      <c r="B47" s="13">
        <v>5</v>
      </c>
      <c r="C47" s="13">
        <v>2</v>
      </c>
      <c r="D47" s="13">
        <v>1</v>
      </c>
      <c r="E47" s="13">
        <v>1</v>
      </c>
      <c r="F47" s="16">
        <v>0</v>
      </c>
    </row>
    <row r="48" spans="1:6" x14ac:dyDescent="0.3">
      <c r="A48" s="15">
        <v>43875</v>
      </c>
      <c r="B48" s="13">
        <v>4</v>
      </c>
      <c r="C48" s="13">
        <v>2</v>
      </c>
      <c r="D48" s="13">
        <v>1</v>
      </c>
      <c r="E48" s="13">
        <v>1</v>
      </c>
      <c r="F48" s="16">
        <v>0</v>
      </c>
    </row>
    <row r="49" spans="1:6" x14ac:dyDescent="0.3">
      <c r="A49" s="15">
        <v>43876</v>
      </c>
      <c r="B49" s="13">
        <v>4</v>
      </c>
      <c r="C49" s="13">
        <v>2</v>
      </c>
      <c r="D49" s="13">
        <v>1</v>
      </c>
      <c r="E49" s="13">
        <v>1</v>
      </c>
      <c r="F49" s="16">
        <v>0</v>
      </c>
    </row>
    <row r="50" spans="1:6" x14ac:dyDescent="0.3">
      <c r="A50" s="15">
        <v>43877</v>
      </c>
      <c r="B50" s="13">
        <v>4</v>
      </c>
      <c r="C50" s="13">
        <v>2</v>
      </c>
      <c r="D50" s="13">
        <v>1</v>
      </c>
      <c r="E50" s="13">
        <v>1</v>
      </c>
      <c r="F50" s="16">
        <v>0</v>
      </c>
    </row>
    <row r="51" spans="1:6" x14ac:dyDescent="0.3">
      <c r="A51" s="15">
        <v>43878</v>
      </c>
      <c r="B51" s="13">
        <v>4</v>
      </c>
      <c r="C51" s="13">
        <v>2</v>
      </c>
      <c r="D51" s="13">
        <v>1</v>
      </c>
      <c r="E51" s="13">
        <v>1</v>
      </c>
      <c r="F51" s="16">
        <v>0</v>
      </c>
    </row>
    <row r="52" spans="1:6" x14ac:dyDescent="0.3">
      <c r="A52" s="15">
        <v>43879</v>
      </c>
      <c r="B52" s="13">
        <v>3</v>
      </c>
      <c r="C52" s="13">
        <v>1</v>
      </c>
      <c r="D52" s="13">
        <v>1</v>
      </c>
      <c r="E52" s="13">
        <v>1</v>
      </c>
      <c r="F52" s="16">
        <v>0</v>
      </c>
    </row>
    <row r="53" spans="1:6" x14ac:dyDescent="0.3">
      <c r="A53" s="15">
        <v>43880</v>
      </c>
      <c r="B53" s="13">
        <v>3</v>
      </c>
      <c r="C53" s="13">
        <v>1</v>
      </c>
      <c r="D53" s="13">
        <v>1</v>
      </c>
      <c r="E53" s="13">
        <v>1</v>
      </c>
      <c r="F53" s="16">
        <v>0</v>
      </c>
    </row>
    <row r="54" spans="1:6" x14ac:dyDescent="0.3">
      <c r="A54" s="15">
        <v>43881</v>
      </c>
      <c r="B54" s="13">
        <v>2</v>
      </c>
      <c r="C54" s="13">
        <v>1</v>
      </c>
      <c r="D54" s="13">
        <v>1</v>
      </c>
      <c r="E54" s="13">
        <v>1</v>
      </c>
      <c r="F54" s="16">
        <v>0</v>
      </c>
    </row>
    <row r="55" spans="1:6" x14ac:dyDescent="0.3">
      <c r="A55" s="15">
        <v>43882</v>
      </c>
      <c r="B55" s="13">
        <v>2</v>
      </c>
      <c r="C55" s="13">
        <v>1</v>
      </c>
      <c r="D55" s="13">
        <v>1</v>
      </c>
      <c r="E55" s="13">
        <v>1</v>
      </c>
      <c r="F55" s="16">
        <v>0</v>
      </c>
    </row>
    <row r="56" spans="1:6" x14ac:dyDescent="0.3">
      <c r="A56" s="15">
        <v>43883</v>
      </c>
      <c r="B56" s="13">
        <v>2</v>
      </c>
      <c r="C56" s="13">
        <v>1</v>
      </c>
      <c r="D56" s="13">
        <v>1</v>
      </c>
      <c r="E56" s="13">
        <v>1</v>
      </c>
      <c r="F56" s="16">
        <v>0</v>
      </c>
    </row>
    <row r="57" spans="1:6" x14ac:dyDescent="0.3">
      <c r="A57" s="15">
        <v>43884</v>
      </c>
      <c r="B57" s="13">
        <v>3</v>
      </c>
      <c r="C57" s="13">
        <v>1</v>
      </c>
      <c r="D57" s="13">
        <v>1</v>
      </c>
      <c r="E57" s="13">
        <v>1</v>
      </c>
      <c r="F57" s="16">
        <v>0</v>
      </c>
    </row>
    <row r="58" spans="1:6" x14ac:dyDescent="0.3">
      <c r="A58" s="15">
        <v>43885</v>
      </c>
      <c r="B58" s="13">
        <v>3</v>
      </c>
      <c r="C58" s="13">
        <v>1</v>
      </c>
      <c r="D58" s="13">
        <v>1</v>
      </c>
      <c r="E58" s="13">
        <v>1</v>
      </c>
      <c r="F58" s="16">
        <v>0</v>
      </c>
    </row>
    <row r="59" spans="1:6" x14ac:dyDescent="0.3">
      <c r="A59" s="15">
        <v>43886</v>
      </c>
      <c r="B59" s="13">
        <v>3</v>
      </c>
      <c r="C59" s="13">
        <v>1</v>
      </c>
      <c r="D59" s="13">
        <v>1</v>
      </c>
      <c r="E59" s="13">
        <v>1</v>
      </c>
      <c r="F59" s="16">
        <v>0</v>
      </c>
    </row>
    <row r="60" spans="1:6" x14ac:dyDescent="0.3">
      <c r="A60" s="15">
        <v>43887</v>
      </c>
      <c r="B60" s="13">
        <v>3</v>
      </c>
      <c r="C60" s="13">
        <v>1</v>
      </c>
      <c r="D60" s="13">
        <v>1</v>
      </c>
      <c r="E60" s="13">
        <v>1</v>
      </c>
      <c r="F60" s="16">
        <v>0</v>
      </c>
    </row>
    <row r="61" spans="1:6" x14ac:dyDescent="0.3">
      <c r="A61" s="15">
        <v>43888</v>
      </c>
      <c r="B61" s="13">
        <v>4</v>
      </c>
      <c r="C61" s="13">
        <v>1</v>
      </c>
      <c r="D61" s="13">
        <v>1</v>
      </c>
      <c r="E61" s="13">
        <v>1</v>
      </c>
      <c r="F61" s="16">
        <v>0</v>
      </c>
    </row>
    <row r="62" spans="1:6" x14ac:dyDescent="0.3">
      <c r="A62" s="15">
        <v>43889</v>
      </c>
      <c r="B62" s="13">
        <v>5</v>
      </c>
      <c r="C62" s="13">
        <v>2</v>
      </c>
      <c r="D62" s="13">
        <v>1</v>
      </c>
      <c r="E62" s="13">
        <v>1</v>
      </c>
      <c r="F62" s="16">
        <v>0</v>
      </c>
    </row>
    <row r="63" spans="1:6" x14ac:dyDescent="0.3">
      <c r="A63" s="15">
        <v>43890</v>
      </c>
      <c r="B63" s="13">
        <v>4</v>
      </c>
      <c r="C63" s="13">
        <v>1</v>
      </c>
      <c r="D63" s="13">
        <v>1</v>
      </c>
      <c r="E63" s="13">
        <v>1</v>
      </c>
      <c r="F63" s="16">
        <v>0</v>
      </c>
    </row>
    <row r="64" spans="1:6" x14ac:dyDescent="0.3">
      <c r="A64" s="15">
        <v>43891</v>
      </c>
      <c r="B64" s="13">
        <v>4</v>
      </c>
      <c r="C64" s="13">
        <v>2</v>
      </c>
      <c r="D64" s="13">
        <v>1</v>
      </c>
      <c r="E64" s="13">
        <v>1</v>
      </c>
      <c r="F64" s="16">
        <v>0</v>
      </c>
    </row>
    <row r="65" spans="1:6" x14ac:dyDescent="0.3">
      <c r="A65" s="15">
        <v>43892</v>
      </c>
      <c r="B65" s="13">
        <v>9</v>
      </c>
      <c r="C65" s="13">
        <v>3</v>
      </c>
      <c r="D65" s="13">
        <v>1</v>
      </c>
      <c r="E65" s="13">
        <v>1</v>
      </c>
      <c r="F65" s="16">
        <v>0</v>
      </c>
    </row>
    <row r="66" spans="1:6" x14ac:dyDescent="0.3">
      <c r="A66" s="15">
        <v>43893</v>
      </c>
      <c r="B66" s="13">
        <v>19</v>
      </c>
      <c r="C66" s="13">
        <v>8</v>
      </c>
      <c r="D66" s="13">
        <v>1</v>
      </c>
      <c r="E66" s="13">
        <v>1</v>
      </c>
      <c r="F66" s="16">
        <v>0</v>
      </c>
    </row>
    <row r="67" spans="1:6" x14ac:dyDescent="0.3">
      <c r="A67" s="15">
        <v>43894</v>
      </c>
      <c r="B67" s="13">
        <v>27</v>
      </c>
      <c r="C67" s="13">
        <v>13</v>
      </c>
      <c r="D67" s="13">
        <v>1</v>
      </c>
      <c r="E67" s="13">
        <v>1</v>
      </c>
      <c r="F67" s="16">
        <v>0</v>
      </c>
    </row>
    <row r="68" spans="1:6" x14ac:dyDescent="0.3">
      <c r="A68" s="15">
        <v>43895</v>
      </c>
      <c r="B68" s="13">
        <v>23</v>
      </c>
      <c r="C68" s="13">
        <v>11</v>
      </c>
      <c r="D68" s="13">
        <v>1</v>
      </c>
      <c r="E68" s="13">
        <v>1</v>
      </c>
      <c r="F68" s="16">
        <v>0</v>
      </c>
    </row>
    <row r="69" spans="1:6" x14ac:dyDescent="0.3">
      <c r="A69" s="15">
        <v>43896</v>
      </c>
      <c r="B69" s="13">
        <v>18</v>
      </c>
      <c r="C69" s="13">
        <v>8</v>
      </c>
      <c r="D69" s="13">
        <v>1</v>
      </c>
      <c r="E69" s="13">
        <v>1</v>
      </c>
      <c r="F69" s="16">
        <v>0</v>
      </c>
    </row>
    <row r="70" spans="1:6" x14ac:dyDescent="0.3">
      <c r="A70" s="15">
        <v>43897</v>
      </c>
      <c r="B70" s="13">
        <v>15</v>
      </c>
      <c r="C70" s="13">
        <v>7</v>
      </c>
      <c r="D70" s="13">
        <v>1</v>
      </c>
      <c r="E70" s="13">
        <v>1</v>
      </c>
      <c r="F70" s="16">
        <v>0</v>
      </c>
    </row>
    <row r="71" spans="1:6" x14ac:dyDescent="0.3">
      <c r="A71" s="15">
        <v>43898</v>
      </c>
      <c r="B71" s="13">
        <v>14</v>
      </c>
      <c r="C71" s="13">
        <v>6</v>
      </c>
      <c r="D71" s="13">
        <v>1</v>
      </c>
      <c r="E71" s="13">
        <v>1</v>
      </c>
      <c r="F71" s="16">
        <v>0</v>
      </c>
    </row>
    <row r="72" spans="1:6" x14ac:dyDescent="0.3">
      <c r="A72" s="15">
        <v>43899</v>
      </c>
      <c r="B72" s="13">
        <v>17</v>
      </c>
      <c r="C72" s="13">
        <v>8</v>
      </c>
      <c r="D72" s="13">
        <v>1</v>
      </c>
      <c r="E72" s="13">
        <v>1</v>
      </c>
      <c r="F72" s="16">
        <v>0</v>
      </c>
    </row>
    <row r="73" spans="1:6" x14ac:dyDescent="0.3">
      <c r="A73" s="15">
        <v>43900</v>
      </c>
      <c r="B73" s="13">
        <v>19</v>
      </c>
      <c r="C73" s="13">
        <v>9</v>
      </c>
      <c r="D73" s="13">
        <v>1</v>
      </c>
      <c r="E73" s="13">
        <v>1</v>
      </c>
      <c r="F73" s="16">
        <v>0</v>
      </c>
    </row>
    <row r="74" spans="1:6" x14ac:dyDescent="0.3">
      <c r="A74" s="15">
        <v>43901</v>
      </c>
      <c r="B74" s="13">
        <v>22</v>
      </c>
      <c r="C74" s="13">
        <v>11</v>
      </c>
      <c r="D74" s="13">
        <v>1</v>
      </c>
      <c r="E74" s="13">
        <v>2</v>
      </c>
      <c r="F74" s="16">
        <v>0</v>
      </c>
    </row>
    <row r="75" spans="1:6" x14ac:dyDescent="0.3">
      <c r="A75" s="15">
        <v>43902</v>
      </c>
      <c r="B75" s="13">
        <v>27</v>
      </c>
      <c r="C75" s="13">
        <v>13</v>
      </c>
      <c r="D75" s="13">
        <v>2</v>
      </c>
      <c r="E75" s="13">
        <v>2</v>
      </c>
      <c r="F75" s="16">
        <v>0</v>
      </c>
    </row>
    <row r="76" spans="1:6" x14ac:dyDescent="0.3">
      <c r="A76" s="15">
        <v>43903</v>
      </c>
      <c r="B76" s="13">
        <v>34</v>
      </c>
      <c r="C76" s="13">
        <v>18</v>
      </c>
      <c r="D76" s="13">
        <v>2</v>
      </c>
      <c r="E76" s="13">
        <v>3</v>
      </c>
      <c r="F76" s="16">
        <v>0</v>
      </c>
    </row>
    <row r="77" spans="1:6" x14ac:dyDescent="0.3">
      <c r="A77" s="15">
        <v>43904</v>
      </c>
      <c r="B77" s="13">
        <v>35</v>
      </c>
      <c r="C77" s="13">
        <v>18</v>
      </c>
      <c r="D77" s="13">
        <v>2</v>
      </c>
      <c r="E77" s="13">
        <v>3</v>
      </c>
      <c r="F77" s="16">
        <v>0</v>
      </c>
    </row>
    <row r="78" spans="1:6" x14ac:dyDescent="0.3">
      <c r="A78" s="15">
        <v>43905</v>
      </c>
      <c r="B78" s="13">
        <v>36</v>
      </c>
      <c r="C78" s="13">
        <v>20</v>
      </c>
      <c r="D78" s="13">
        <v>2</v>
      </c>
      <c r="E78" s="13">
        <v>3</v>
      </c>
      <c r="F78" s="16">
        <v>0</v>
      </c>
    </row>
    <row r="79" spans="1:6" x14ac:dyDescent="0.3">
      <c r="A79" s="15">
        <v>43906</v>
      </c>
      <c r="B79" s="13">
        <v>40</v>
      </c>
      <c r="C79" s="13">
        <v>23</v>
      </c>
      <c r="D79" s="13">
        <v>3</v>
      </c>
      <c r="E79" s="13">
        <v>4</v>
      </c>
      <c r="F79" s="16">
        <v>0</v>
      </c>
    </row>
    <row r="80" spans="1:6" x14ac:dyDescent="0.3">
      <c r="A80" s="15">
        <v>43907</v>
      </c>
      <c r="B80" s="13">
        <v>42</v>
      </c>
      <c r="C80" s="13">
        <v>25</v>
      </c>
      <c r="D80" s="13">
        <v>4</v>
      </c>
      <c r="E80" s="13">
        <v>5</v>
      </c>
      <c r="F80" s="16">
        <v>0</v>
      </c>
    </row>
    <row r="81" spans="1:6" x14ac:dyDescent="0.3">
      <c r="A81" s="15">
        <v>43908</v>
      </c>
      <c r="B81" s="13">
        <v>44</v>
      </c>
      <c r="C81" s="13">
        <v>27</v>
      </c>
      <c r="D81" s="13">
        <v>4</v>
      </c>
      <c r="E81" s="13">
        <v>6</v>
      </c>
      <c r="F81" s="16">
        <v>0</v>
      </c>
    </row>
    <row r="82" spans="1:6" x14ac:dyDescent="0.3">
      <c r="A82" s="15">
        <v>43909</v>
      </c>
      <c r="B82" s="13">
        <v>78</v>
      </c>
      <c r="C82" s="13">
        <v>34</v>
      </c>
      <c r="D82" s="13">
        <v>5</v>
      </c>
      <c r="E82" s="13">
        <v>7</v>
      </c>
      <c r="F82" s="13">
        <v>1050</v>
      </c>
    </row>
    <row r="83" spans="1:6" x14ac:dyDescent="0.3">
      <c r="A83" s="15">
        <v>43910</v>
      </c>
      <c r="B83" s="13">
        <v>67</v>
      </c>
      <c r="C83" s="13">
        <v>44</v>
      </c>
      <c r="D83" s="13">
        <v>6</v>
      </c>
      <c r="E83" s="13">
        <v>8</v>
      </c>
      <c r="F83" s="13">
        <v>1229</v>
      </c>
    </row>
    <row r="84" spans="1:6" x14ac:dyDescent="0.3">
      <c r="A84" s="15">
        <v>43911</v>
      </c>
      <c r="B84" s="13">
        <v>76</v>
      </c>
      <c r="C84" s="13">
        <v>51</v>
      </c>
      <c r="D84" s="13">
        <v>8</v>
      </c>
      <c r="E84" s="13">
        <v>11</v>
      </c>
      <c r="F84" s="13">
        <v>1506</v>
      </c>
    </row>
    <row r="85" spans="1:6" x14ac:dyDescent="0.3">
      <c r="A85" s="15">
        <v>43912</v>
      </c>
      <c r="B85" s="13">
        <v>80</v>
      </c>
      <c r="C85" s="13">
        <v>54</v>
      </c>
      <c r="D85" s="13">
        <v>9</v>
      </c>
      <c r="E85" s="13">
        <v>12</v>
      </c>
      <c r="F85" s="13">
        <v>1216</v>
      </c>
    </row>
    <row r="86" spans="1:6" x14ac:dyDescent="0.3">
      <c r="A86" s="15">
        <v>43913</v>
      </c>
      <c r="B86" s="13">
        <v>85</v>
      </c>
      <c r="C86" s="13">
        <v>61</v>
      </c>
      <c r="D86" s="13">
        <v>12</v>
      </c>
      <c r="E86" s="13">
        <v>18</v>
      </c>
      <c r="F86" s="13">
        <v>2580</v>
      </c>
    </row>
    <row r="87" spans="1:6" x14ac:dyDescent="0.3">
      <c r="A87" s="15">
        <v>43914</v>
      </c>
      <c r="B87" s="13">
        <v>83</v>
      </c>
      <c r="C87" s="13">
        <v>58</v>
      </c>
      <c r="D87" s="13">
        <v>11</v>
      </c>
      <c r="E87" s="13">
        <v>16</v>
      </c>
      <c r="F87" s="13">
        <v>1987</v>
      </c>
    </row>
    <row r="88" spans="1:6" x14ac:dyDescent="0.3">
      <c r="A88" s="15">
        <v>43915</v>
      </c>
      <c r="B88" s="13">
        <v>93</v>
      </c>
      <c r="C88" s="13">
        <v>55</v>
      </c>
      <c r="D88" s="13">
        <v>10</v>
      </c>
      <c r="E88" s="13">
        <v>15</v>
      </c>
      <c r="F88" s="13">
        <v>2450</v>
      </c>
    </row>
    <row r="89" spans="1:6" x14ac:dyDescent="0.3">
      <c r="A89" s="15">
        <v>43916</v>
      </c>
      <c r="B89" s="13">
        <v>92</v>
      </c>
      <c r="C89" s="13">
        <v>53</v>
      </c>
      <c r="D89" s="13">
        <v>11</v>
      </c>
      <c r="E89" s="13">
        <v>15</v>
      </c>
      <c r="F89" s="13">
        <v>0</v>
      </c>
    </row>
    <row r="90" spans="1:6" x14ac:dyDescent="0.3">
      <c r="A90" s="15">
        <v>43917</v>
      </c>
      <c r="B90" s="13">
        <v>100</v>
      </c>
      <c r="C90" s="13">
        <v>57</v>
      </c>
      <c r="D90" s="13">
        <v>13</v>
      </c>
      <c r="E90" s="13">
        <v>18</v>
      </c>
      <c r="F90" s="13">
        <v>0</v>
      </c>
    </row>
    <row r="91" spans="1:6" x14ac:dyDescent="0.3">
      <c r="A91" s="15">
        <v>43918</v>
      </c>
      <c r="B91" s="13">
        <v>98</v>
      </c>
      <c r="C91" s="13">
        <v>59</v>
      </c>
      <c r="D91" s="13">
        <v>14</v>
      </c>
      <c r="E91" s="13">
        <v>19</v>
      </c>
      <c r="F91" s="13">
        <v>0</v>
      </c>
    </row>
    <row r="92" spans="1:6" x14ac:dyDescent="0.3">
      <c r="A92" s="15">
        <v>43919</v>
      </c>
      <c r="B92" s="13">
        <v>94</v>
      </c>
      <c r="C92" s="13">
        <v>53</v>
      </c>
      <c r="D92" s="13">
        <v>14</v>
      </c>
      <c r="E92" s="13">
        <v>19</v>
      </c>
      <c r="F92" s="13">
        <v>0</v>
      </c>
    </row>
    <row r="93" spans="1:6" x14ac:dyDescent="0.3">
      <c r="A93" s="15">
        <v>43920</v>
      </c>
      <c r="B93" s="13">
        <v>77</v>
      </c>
      <c r="C93" s="13">
        <v>43</v>
      </c>
      <c r="D93" s="13">
        <v>13</v>
      </c>
      <c r="E93" s="13">
        <v>17</v>
      </c>
      <c r="F93" s="13">
        <v>0</v>
      </c>
    </row>
    <row r="94" spans="1:6" x14ac:dyDescent="0.3">
      <c r="A94" s="15">
        <v>43921</v>
      </c>
      <c r="B94" s="13">
        <v>75</v>
      </c>
      <c r="C94" s="13">
        <v>42</v>
      </c>
      <c r="D94" s="13">
        <v>14</v>
      </c>
      <c r="E94" s="13">
        <v>18</v>
      </c>
      <c r="F94" s="13">
        <v>4346</v>
      </c>
    </row>
    <row r="95" spans="1:6" x14ac:dyDescent="0.3">
      <c r="A95" s="15">
        <v>43922</v>
      </c>
      <c r="B95" s="13">
        <v>70</v>
      </c>
      <c r="C95" s="13">
        <v>40</v>
      </c>
      <c r="D95" s="13">
        <v>14</v>
      </c>
      <c r="E95" s="13">
        <v>18</v>
      </c>
      <c r="F95" s="13">
        <v>5163</v>
      </c>
    </row>
    <row r="96" spans="1:6" x14ac:dyDescent="0.3">
      <c r="A96" s="15">
        <v>43923</v>
      </c>
      <c r="B96" s="13">
        <v>68</v>
      </c>
      <c r="C96" s="13">
        <v>39</v>
      </c>
      <c r="D96" s="13">
        <v>15</v>
      </c>
      <c r="E96" s="13">
        <v>19</v>
      </c>
      <c r="F96" s="13">
        <v>7900</v>
      </c>
    </row>
    <row r="97" spans="1:6" x14ac:dyDescent="0.3">
      <c r="A97" s="15">
        <v>43924</v>
      </c>
      <c r="B97" s="13">
        <v>84</v>
      </c>
      <c r="C97" s="13">
        <v>35</v>
      </c>
      <c r="D97" s="13">
        <v>14</v>
      </c>
      <c r="E97" s="13">
        <v>18</v>
      </c>
      <c r="F97" s="13">
        <v>13394</v>
      </c>
    </row>
    <row r="98" spans="1:6" x14ac:dyDescent="0.3">
      <c r="A98" s="15">
        <v>43925</v>
      </c>
      <c r="B98" s="13">
        <v>82</v>
      </c>
      <c r="C98" s="13">
        <v>36</v>
      </c>
      <c r="D98" s="13">
        <v>14</v>
      </c>
      <c r="E98" s="13">
        <v>18</v>
      </c>
      <c r="F98" s="13">
        <v>10705</v>
      </c>
    </row>
    <row r="99" spans="1:6" x14ac:dyDescent="0.3">
      <c r="A99" s="15">
        <v>43926</v>
      </c>
      <c r="B99" s="13">
        <v>79</v>
      </c>
      <c r="C99" s="13">
        <v>36</v>
      </c>
      <c r="D99" s="13">
        <v>14</v>
      </c>
      <c r="E99" s="13">
        <v>18</v>
      </c>
      <c r="F99" s="13">
        <v>9584</v>
      </c>
    </row>
    <row r="100" spans="1:6" x14ac:dyDescent="0.3">
      <c r="A100" s="15">
        <v>43927</v>
      </c>
      <c r="B100" s="13">
        <v>57</v>
      </c>
      <c r="C100" s="13">
        <v>35</v>
      </c>
      <c r="D100" s="13">
        <v>15</v>
      </c>
      <c r="E100" s="13">
        <v>19</v>
      </c>
      <c r="F100" s="13">
        <v>11534</v>
      </c>
    </row>
    <row r="101" spans="1:6" x14ac:dyDescent="0.3">
      <c r="A101" s="15">
        <v>43928</v>
      </c>
      <c r="B101" s="13">
        <v>54</v>
      </c>
      <c r="C101" s="13">
        <v>31</v>
      </c>
      <c r="D101" s="13">
        <v>14</v>
      </c>
      <c r="E101" s="13">
        <v>18</v>
      </c>
      <c r="F101" s="13">
        <v>12947</v>
      </c>
    </row>
    <row r="102" spans="1:6" x14ac:dyDescent="0.3">
      <c r="A102" s="15">
        <v>43929</v>
      </c>
      <c r="B102" s="13">
        <v>52</v>
      </c>
      <c r="C102" s="13">
        <v>31</v>
      </c>
      <c r="D102" s="13">
        <v>13</v>
      </c>
      <c r="E102" s="13">
        <v>17</v>
      </c>
      <c r="F102" s="13">
        <v>13904</v>
      </c>
    </row>
    <row r="103" spans="1:6" x14ac:dyDescent="0.3">
      <c r="A103" s="15">
        <v>43930</v>
      </c>
      <c r="B103" s="13">
        <v>52</v>
      </c>
      <c r="C103" s="13">
        <v>32</v>
      </c>
      <c r="D103" s="13">
        <v>14</v>
      </c>
      <c r="E103" s="13">
        <v>18</v>
      </c>
      <c r="F103" s="13">
        <v>16991</v>
      </c>
    </row>
    <row r="104" spans="1:6" x14ac:dyDescent="0.3">
      <c r="A104" s="15">
        <v>43931</v>
      </c>
      <c r="B104" s="13">
        <v>53</v>
      </c>
      <c r="C104" s="13">
        <v>32</v>
      </c>
      <c r="D104" s="13">
        <v>15</v>
      </c>
      <c r="E104" s="13">
        <v>19</v>
      </c>
      <c r="F104" s="13">
        <v>16420</v>
      </c>
    </row>
    <row r="105" spans="1:6" x14ac:dyDescent="0.3">
      <c r="A105" s="15">
        <v>43932</v>
      </c>
      <c r="B105" s="13">
        <v>53</v>
      </c>
      <c r="C105" s="13">
        <v>32</v>
      </c>
      <c r="D105" s="13">
        <v>15</v>
      </c>
      <c r="E105" s="13">
        <v>19</v>
      </c>
      <c r="F105" s="13">
        <v>18044</v>
      </c>
    </row>
    <row r="106" spans="1:6" x14ac:dyDescent="0.3">
      <c r="A106" s="15">
        <v>43933</v>
      </c>
      <c r="B106" s="13">
        <v>52</v>
      </c>
      <c r="C106" s="13">
        <v>30</v>
      </c>
      <c r="D106" s="13">
        <v>14</v>
      </c>
      <c r="E106" s="13">
        <v>18</v>
      </c>
      <c r="F106" s="13">
        <v>16374</v>
      </c>
    </row>
    <row r="107" spans="1:6" x14ac:dyDescent="0.3">
      <c r="A107" s="15">
        <v>43934</v>
      </c>
      <c r="B107" s="13">
        <v>72</v>
      </c>
      <c r="C107" s="13">
        <v>29</v>
      </c>
      <c r="D107" s="13">
        <v>14</v>
      </c>
      <c r="E107" s="13">
        <v>18</v>
      </c>
      <c r="F107" s="13">
        <v>21806</v>
      </c>
    </row>
    <row r="108" spans="1:6" x14ac:dyDescent="0.3">
      <c r="A108" s="15">
        <v>43935</v>
      </c>
      <c r="B108" s="13">
        <v>47</v>
      </c>
      <c r="C108" s="13">
        <v>28</v>
      </c>
      <c r="D108" s="13">
        <v>14</v>
      </c>
      <c r="E108" s="13">
        <v>18</v>
      </c>
      <c r="F108" s="13">
        <v>27339</v>
      </c>
    </row>
    <row r="109" spans="1:6" x14ac:dyDescent="0.3">
      <c r="A109" s="15">
        <v>43936</v>
      </c>
      <c r="B109" s="13">
        <v>65</v>
      </c>
      <c r="C109" s="13">
        <v>27</v>
      </c>
      <c r="D109" s="13">
        <v>14</v>
      </c>
      <c r="E109" s="13">
        <v>18</v>
      </c>
      <c r="F109" s="13">
        <v>29706</v>
      </c>
    </row>
    <row r="110" spans="1:6" x14ac:dyDescent="0.3">
      <c r="A110" s="15">
        <v>43937</v>
      </c>
      <c r="B110" s="13">
        <v>64</v>
      </c>
      <c r="C110" s="13">
        <v>28</v>
      </c>
      <c r="D110" s="13">
        <v>14</v>
      </c>
      <c r="E110" s="13">
        <v>18</v>
      </c>
      <c r="F110" s="13">
        <v>28357</v>
      </c>
    </row>
    <row r="111" spans="1:6" x14ac:dyDescent="0.3">
      <c r="A111" s="15">
        <v>43938</v>
      </c>
      <c r="B111" s="13">
        <v>63</v>
      </c>
      <c r="C111" s="13">
        <v>28</v>
      </c>
      <c r="D111" s="13">
        <v>13</v>
      </c>
      <c r="E111" s="13">
        <v>17</v>
      </c>
      <c r="F111" s="13">
        <v>32167</v>
      </c>
    </row>
    <row r="112" spans="1:6" x14ac:dyDescent="0.3">
      <c r="A112" s="15">
        <v>43939</v>
      </c>
      <c r="B112" s="13">
        <v>67</v>
      </c>
      <c r="C112" s="13">
        <v>27</v>
      </c>
      <c r="D112" s="13">
        <v>13</v>
      </c>
      <c r="E112" s="13">
        <v>17</v>
      </c>
      <c r="F112" s="13">
        <v>37000</v>
      </c>
    </row>
    <row r="113" spans="1:6" x14ac:dyDescent="0.3">
      <c r="A113" s="15">
        <v>43940</v>
      </c>
      <c r="B113" s="13">
        <v>63</v>
      </c>
      <c r="C113" s="13">
        <v>29</v>
      </c>
      <c r="D113" s="13">
        <v>14</v>
      </c>
      <c r="E113" s="13">
        <v>18</v>
      </c>
      <c r="F113" s="13">
        <v>29463</v>
      </c>
    </row>
    <row r="114" spans="1:6" x14ac:dyDescent="0.3">
      <c r="A114" s="15">
        <v>43941</v>
      </c>
      <c r="B114" s="13">
        <v>39</v>
      </c>
      <c r="C114" s="13">
        <v>26</v>
      </c>
      <c r="D114" s="13">
        <v>13</v>
      </c>
      <c r="E114" s="13">
        <v>17</v>
      </c>
      <c r="F114" s="13">
        <v>0</v>
      </c>
    </row>
    <row r="115" spans="1:6" x14ac:dyDescent="0.3">
      <c r="A115" s="15">
        <v>43942</v>
      </c>
      <c r="B115" s="13">
        <v>39</v>
      </c>
      <c r="C115" s="13">
        <v>26</v>
      </c>
      <c r="D115" s="13">
        <v>13</v>
      </c>
      <c r="E115" s="13">
        <v>17</v>
      </c>
      <c r="F115" s="13">
        <v>0</v>
      </c>
    </row>
    <row r="116" spans="1:6" x14ac:dyDescent="0.3">
      <c r="A116" s="15">
        <v>43943</v>
      </c>
      <c r="B116" s="13">
        <v>41</v>
      </c>
      <c r="C116" s="13">
        <v>25</v>
      </c>
      <c r="D116" s="13">
        <v>13</v>
      </c>
      <c r="E116" s="13">
        <v>17</v>
      </c>
      <c r="F116" s="13">
        <v>0</v>
      </c>
    </row>
    <row r="117" spans="1:6" x14ac:dyDescent="0.3">
      <c r="A117" s="15">
        <v>43944</v>
      </c>
      <c r="B117" s="13">
        <v>59</v>
      </c>
      <c r="C117" s="13">
        <v>25</v>
      </c>
      <c r="D117" s="13">
        <v>13</v>
      </c>
      <c r="E117" s="13">
        <v>17</v>
      </c>
      <c r="F117" s="13">
        <v>0</v>
      </c>
    </row>
    <row r="118" spans="1:6" x14ac:dyDescent="0.3">
      <c r="A118" s="15">
        <v>43945</v>
      </c>
      <c r="B118" s="13">
        <v>57</v>
      </c>
      <c r="C118" s="13">
        <v>25</v>
      </c>
      <c r="D118" s="13">
        <v>13</v>
      </c>
      <c r="E118" s="13">
        <v>17</v>
      </c>
      <c r="F118" s="13">
        <v>41247</v>
      </c>
    </row>
    <row r="119" spans="1:6" x14ac:dyDescent="0.3">
      <c r="A119" s="15">
        <v>43946</v>
      </c>
      <c r="B119" s="13">
        <v>39</v>
      </c>
      <c r="C119" s="13">
        <v>26</v>
      </c>
      <c r="D119" s="13">
        <v>13</v>
      </c>
      <c r="E119" s="13">
        <v>18</v>
      </c>
      <c r="F119" s="13">
        <v>38168</v>
      </c>
    </row>
    <row r="120" spans="1:6" x14ac:dyDescent="0.3">
      <c r="A120" s="15">
        <v>43947</v>
      </c>
      <c r="B120" s="13">
        <v>38</v>
      </c>
      <c r="C120" s="13">
        <v>26</v>
      </c>
      <c r="D120" s="13">
        <v>13</v>
      </c>
      <c r="E120" s="13">
        <v>19</v>
      </c>
      <c r="F120" s="13">
        <v>45352</v>
      </c>
    </row>
    <row r="121" spans="1:6" x14ac:dyDescent="0.3">
      <c r="A121" s="15">
        <v>43948</v>
      </c>
      <c r="B121" s="13">
        <v>35</v>
      </c>
      <c r="C121" s="13">
        <v>24</v>
      </c>
      <c r="D121" s="13">
        <v>13</v>
      </c>
      <c r="E121" s="13">
        <v>18</v>
      </c>
      <c r="F121" s="13">
        <v>40510</v>
      </c>
    </row>
    <row r="122" spans="1:6" x14ac:dyDescent="0.3">
      <c r="A122" s="15">
        <v>43949</v>
      </c>
      <c r="B122" s="13">
        <v>33</v>
      </c>
      <c r="C122" s="13">
        <v>22</v>
      </c>
      <c r="D122" s="13">
        <v>12</v>
      </c>
      <c r="E122" s="13">
        <v>16</v>
      </c>
      <c r="F122" s="13">
        <v>50914</v>
      </c>
    </row>
    <row r="123" spans="1:6" x14ac:dyDescent="0.3">
      <c r="A123" s="15">
        <v>43950</v>
      </c>
      <c r="B123" s="13">
        <v>31</v>
      </c>
      <c r="C123" s="13">
        <v>22</v>
      </c>
      <c r="D123" s="13">
        <v>12</v>
      </c>
      <c r="E123" s="13">
        <v>16</v>
      </c>
      <c r="F123" s="13">
        <v>54031</v>
      </c>
    </row>
    <row r="124" spans="1:6" x14ac:dyDescent="0.3">
      <c r="A124" s="15">
        <v>43951</v>
      </c>
      <c r="B124" s="13">
        <v>29</v>
      </c>
      <c r="C124" s="13">
        <v>21</v>
      </c>
      <c r="D124" s="13">
        <v>12</v>
      </c>
      <c r="E124" s="13">
        <v>16</v>
      </c>
      <c r="F124" s="13">
        <v>59437</v>
      </c>
    </row>
    <row r="125" spans="1:6" x14ac:dyDescent="0.3">
      <c r="A125" s="15">
        <v>43952</v>
      </c>
      <c r="B125" s="13">
        <v>33</v>
      </c>
      <c r="C125" s="13">
        <v>25</v>
      </c>
      <c r="D125" s="13">
        <v>13</v>
      </c>
      <c r="E125" s="13">
        <v>18</v>
      </c>
      <c r="F125" s="13">
        <v>72453</v>
      </c>
    </row>
    <row r="126" spans="1:6" x14ac:dyDescent="0.3">
      <c r="A126" s="15">
        <v>43953</v>
      </c>
      <c r="B126" s="13">
        <v>30</v>
      </c>
      <c r="C126" s="13">
        <v>24</v>
      </c>
      <c r="D126" s="13">
        <v>13</v>
      </c>
      <c r="E126" s="13">
        <v>18</v>
      </c>
      <c r="F126" s="13">
        <v>73709</v>
      </c>
    </row>
    <row r="127" spans="1:6" x14ac:dyDescent="0.3">
      <c r="A127" s="15">
        <v>43954</v>
      </c>
      <c r="B127" s="13">
        <v>33</v>
      </c>
      <c r="C127" s="13">
        <v>25</v>
      </c>
      <c r="D127" s="13">
        <v>14</v>
      </c>
      <c r="E127" s="13">
        <v>19</v>
      </c>
      <c r="F127" s="13">
        <v>70087</v>
      </c>
    </row>
    <row r="128" spans="1:6" x14ac:dyDescent="0.3">
      <c r="A128" s="15">
        <v>43955</v>
      </c>
      <c r="B128" s="13">
        <v>30</v>
      </c>
      <c r="C128" s="13">
        <v>22</v>
      </c>
      <c r="D128" s="13">
        <v>13</v>
      </c>
      <c r="E128" s="13">
        <v>18</v>
      </c>
      <c r="F128" s="13">
        <v>60783</v>
      </c>
    </row>
    <row r="129" spans="1:6" x14ac:dyDescent="0.3">
      <c r="A129" s="15">
        <v>43956</v>
      </c>
      <c r="B129" s="13">
        <v>32</v>
      </c>
      <c r="C129" s="13">
        <v>24</v>
      </c>
      <c r="D129" s="13">
        <v>14</v>
      </c>
      <c r="E129" s="13">
        <v>19</v>
      </c>
      <c r="F129" s="13">
        <v>84713</v>
      </c>
    </row>
    <row r="130" spans="1:6" x14ac:dyDescent="0.3">
      <c r="A130" s="15">
        <v>43957</v>
      </c>
      <c r="B130" s="13">
        <v>33</v>
      </c>
      <c r="C130" s="13">
        <v>23</v>
      </c>
      <c r="D130" s="13">
        <v>14</v>
      </c>
      <c r="E130" s="13">
        <v>19</v>
      </c>
      <c r="F130" s="13">
        <v>84835</v>
      </c>
    </row>
    <row r="131" spans="1:6" x14ac:dyDescent="0.3">
      <c r="A131" s="15">
        <v>43958</v>
      </c>
      <c r="B131" s="13">
        <v>30</v>
      </c>
      <c r="C131" s="13">
        <v>23</v>
      </c>
      <c r="D131" s="13">
        <v>13</v>
      </c>
      <c r="E131" s="13">
        <v>17</v>
      </c>
      <c r="F131" s="13">
        <v>80632</v>
      </c>
    </row>
    <row r="132" spans="1:6" x14ac:dyDescent="0.3">
      <c r="A132" s="15">
        <v>43959</v>
      </c>
      <c r="B132" s="13">
        <v>29</v>
      </c>
      <c r="C132" s="13">
        <v>22</v>
      </c>
      <c r="D132" s="13">
        <v>12</v>
      </c>
      <c r="E132" s="13">
        <v>17</v>
      </c>
      <c r="F132" s="13">
        <v>80375</v>
      </c>
    </row>
    <row r="133" spans="1:6" x14ac:dyDescent="0.3">
      <c r="A133" s="15">
        <v>43960</v>
      </c>
      <c r="B133" s="13">
        <v>30</v>
      </c>
      <c r="C133" s="13">
        <v>22</v>
      </c>
      <c r="D133" s="13">
        <v>12</v>
      </c>
      <c r="E133" s="13">
        <v>17</v>
      </c>
      <c r="F133" s="13">
        <v>85425</v>
      </c>
    </row>
    <row r="134" spans="1:6" x14ac:dyDescent="0.3">
      <c r="A134" s="15">
        <v>43961</v>
      </c>
      <c r="B134" s="13">
        <v>30</v>
      </c>
      <c r="C134" s="13">
        <v>22</v>
      </c>
      <c r="D134" s="13">
        <v>12</v>
      </c>
      <c r="E134" s="13">
        <v>17</v>
      </c>
      <c r="F134" s="13">
        <v>85824</v>
      </c>
    </row>
    <row r="135" spans="1:6" x14ac:dyDescent="0.3">
      <c r="A135" s="15">
        <v>43962</v>
      </c>
      <c r="B135" s="13">
        <v>28</v>
      </c>
      <c r="C135" s="13">
        <v>21</v>
      </c>
      <c r="D135" s="13">
        <v>11</v>
      </c>
      <c r="E135" s="13">
        <v>16</v>
      </c>
      <c r="F135" s="13">
        <v>64651</v>
      </c>
    </row>
    <row r="136" spans="1:6" x14ac:dyDescent="0.3">
      <c r="A136" s="15">
        <v>43963</v>
      </c>
      <c r="B136" s="13">
        <v>27</v>
      </c>
      <c r="C136" s="13">
        <v>19</v>
      </c>
      <c r="D136" s="13">
        <v>10</v>
      </c>
      <c r="E136" s="13">
        <v>15</v>
      </c>
      <c r="F136" s="13">
        <v>85891</v>
      </c>
    </row>
    <row r="137" spans="1:6" x14ac:dyDescent="0.3">
      <c r="A137" s="15">
        <v>43964</v>
      </c>
      <c r="B137" s="13">
        <v>25</v>
      </c>
      <c r="C137" s="13">
        <v>17</v>
      </c>
      <c r="D137" s="13">
        <v>10</v>
      </c>
      <c r="E137" s="13">
        <v>14</v>
      </c>
      <c r="F137" s="13">
        <v>94671</v>
      </c>
    </row>
    <row r="138" spans="1:6" x14ac:dyDescent="0.3">
      <c r="A138" s="15">
        <v>43965</v>
      </c>
      <c r="B138" s="13">
        <v>26</v>
      </c>
      <c r="C138" s="13">
        <v>18</v>
      </c>
      <c r="D138" s="13">
        <v>10</v>
      </c>
      <c r="E138" s="13">
        <v>14</v>
      </c>
      <c r="F138" s="13">
        <v>92791</v>
      </c>
    </row>
    <row r="139" spans="1:6" x14ac:dyDescent="0.3">
      <c r="A139" s="15">
        <v>43966</v>
      </c>
      <c r="B139" s="13">
        <v>26</v>
      </c>
      <c r="C139" s="13">
        <v>18</v>
      </c>
      <c r="D139" s="13">
        <v>10</v>
      </c>
      <c r="E139" s="13">
        <v>14</v>
      </c>
      <c r="F139" s="13">
        <v>92911</v>
      </c>
    </row>
    <row r="140" spans="1:6" x14ac:dyDescent="0.3">
      <c r="A140" s="15">
        <v>43967</v>
      </c>
      <c r="B140" s="13">
        <v>26</v>
      </c>
      <c r="C140" s="13">
        <v>19</v>
      </c>
      <c r="D140" s="13">
        <v>10</v>
      </c>
      <c r="E140" s="13">
        <v>15</v>
      </c>
      <c r="F140" s="13">
        <v>94325</v>
      </c>
    </row>
    <row r="141" spans="1:6" x14ac:dyDescent="0.3">
      <c r="A141" s="15">
        <v>43968</v>
      </c>
      <c r="B141" s="13">
        <v>28</v>
      </c>
      <c r="C141" s="13">
        <v>20</v>
      </c>
      <c r="D141" s="13">
        <v>11</v>
      </c>
      <c r="E141" s="13">
        <v>15</v>
      </c>
      <c r="F141" s="13">
        <v>93365</v>
      </c>
    </row>
    <row r="142" spans="1:6" x14ac:dyDescent="0.3">
      <c r="A142" s="15">
        <v>43969</v>
      </c>
      <c r="B142" s="13">
        <v>25</v>
      </c>
      <c r="C142" s="13">
        <v>19</v>
      </c>
      <c r="D142" s="13">
        <v>10</v>
      </c>
      <c r="E142" s="13">
        <v>15</v>
      </c>
      <c r="F142" s="13">
        <v>75150</v>
      </c>
    </row>
    <row r="143" spans="1:6" x14ac:dyDescent="0.3">
      <c r="A143" s="15">
        <v>43970</v>
      </c>
      <c r="B143" s="13">
        <v>23</v>
      </c>
      <c r="C143" s="13">
        <v>19</v>
      </c>
      <c r="D143" s="13">
        <v>10</v>
      </c>
      <c r="E143" s="13">
        <v>15</v>
      </c>
      <c r="F143" s="13">
        <v>101475</v>
      </c>
    </row>
    <row r="144" spans="1:6" x14ac:dyDescent="0.3">
      <c r="A144" s="15">
        <v>43971</v>
      </c>
      <c r="B144" s="13">
        <v>17</v>
      </c>
      <c r="C144" s="13">
        <v>17</v>
      </c>
      <c r="D144" s="13">
        <v>9</v>
      </c>
      <c r="E144" s="13">
        <v>13</v>
      </c>
      <c r="F144" s="13">
        <v>108121</v>
      </c>
    </row>
    <row r="145" spans="1:6" x14ac:dyDescent="0.3">
      <c r="A145" s="15">
        <v>43972</v>
      </c>
      <c r="B145" s="13">
        <v>18</v>
      </c>
      <c r="C145" s="13">
        <v>17</v>
      </c>
      <c r="D145" s="13">
        <v>9</v>
      </c>
      <c r="E145" s="13">
        <v>13</v>
      </c>
      <c r="F145" s="13">
        <v>103532</v>
      </c>
    </row>
    <row r="146" spans="1:6" x14ac:dyDescent="0.3">
      <c r="A146" s="15">
        <v>43973</v>
      </c>
      <c r="B146" s="13">
        <v>18</v>
      </c>
      <c r="C146" s="13">
        <v>16</v>
      </c>
      <c r="D146" s="13">
        <v>9</v>
      </c>
      <c r="E146" s="13">
        <v>13</v>
      </c>
      <c r="F146" s="13">
        <v>103514</v>
      </c>
    </row>
    <row r="147" spans="1:6" x14ac:dyDescent="0.3">
      <c r="A147" s="15">
        <v>43974</v>
      </c>
      <c r="B147" s="13">
        <v>19</v>
      </c>
      <c r="C147" s="13">
        <v>17</v>
      </c>
      <c r="D147" s="13">
        <v>9</v>
      </c>
      <c r="E147" s="13">
        <v>13</v>
      </c>
      <c r="F147" s="13">
        <v>115364</v>
      </c>
    </row>
    <row r="148" spans="1:6" x14ac:dyDescent="0.3">
      <c r="A148" s="15">
        <v>43975</v>
      </c>
      <c r="B148" s="13">
        <v>19</v>
      </c>
      <c r="C148" s="13">
        <v>17</v>
      </c>
      <c r="D148" s="13">
        <v>9</v>
      </c>
      <c r="E148" s="13">
        <v>13</v>
      </c>
      <c r="F148" s="13">
        <v>108623</v>
      </c>
    </row>
    <row r="149" spans="1:6" x14ac:dyDescent="0.3">
      <c r="A149" s="15">
        <v>43976</v>
      </c>
      <c r="B149" s="13">
        <v>19</v>
      </c>
      <c r="C149" s="13">
        <v>17</v>
      </c>
      <c r="D149" s="13">
        <v>9</v>
      </c>
      <c r="E149" s="13">
        <v>13</v>
      </c>
      <c r="F149" s="13">
        <v>90170</v>
      </c>
    </row>
    <row r="150" spans="1:6" x14ac:dyDescent="0.3">
      <c r="A150" s="15">
        <v>43977</v>
      </c>
      <c r="B150" s="13">
        <v>17</v>
      </c>
      <c r="C150" s="13">
        <v>15</v>
      </c>
      <c r="D150" s="13">
        <v>8</v>
      </c>
      <c r="E150" s="13">
        <v>12</v>
      </c>
      <c r="F150" s="13">
        <v>92528</v>
      </c>
    </row>
    <row r="151" spans="1:6" x14ac:dyDescent="0.3">
      <c r="A151" s="15">
        <v>43978</v>
      </c>
      <c r="B151" s="13">
        <v>17</v>
      </c>
      <c r="C151" s="13">
        <v>14</v>
      </c>
      <c r="D151" s="13">
        <v>8</v>
      </c>
      <c r="E151" s="13">
        <v>12</v>
      </c>
      <c r="F151" s="13">
        <v>116041</v>
      </c>
    </row>
    <row r="152" spans="1:6" x14ac:dyDescent="0.3">
      <c r="A152" s="15">
        <v>43979</v>
      </c>
      <c r="B152" s="13">
        <v>18</v>
      </c>
      <c r="C152" s="13">
        <v>15</v>
      </c>
      <c r="D152" s="13">
        <v>8</v>
      </c>
      <c r="E152" s="13">
        <v>11</v>
      </c>
      <c r="F152" s="13">
        <v>119976</v>
      </c>
    </row>
    <row r="153" spans="1:6" x14ac:dyDescent="0.3">
      <c r="A153" s="15">
        <v>43980</v>
      </c>
      <c r="B153" s="13">
        <v>18</v>
      </c>
      <c r="C153" s="13">
        <v>15</v>
      </c>
      <c r="D153" s="13">
        <v>8</v>
      </c>
      <c r="E153" s="13">
        <v>12</v>
      </c>
      <c r="F153" s="13">
        <v>121702</v>
      </c>
    </row>
    <row r="154" spans="1:6" x14ac:dyDescent="0.3">
      <c r="A154" s="15">
        <v>43981</v>
      </c>
      <c r="B154" s="13">
        <v>19</v>
      </c>
      <c r="C154" s="13">
        <v>15</v>
      </c>
      <c r="D154" s="13">
        <v>9</v>
      </c>
      <c r="E154" s="13">
        <v>12</v>
      </c>
      <c r="F154" s="13">
        <v>127761</v>
      </c>
    </row>
    <row r="155" spans="1:6" x14ac:dyDescent="0.3">
      <c r="A155" s="15">
        <v>43982</v>
      </c>
      <c r="B155" s="13">
        <v>18</v>
      </c>
      <c r="C155" s="13">
        <v>15</v>
      </c>
      <c r="D155" s="13">
        <v>8</v>
      </c>
      <c r="E155" s="13">
        <v>12</v>
      </c>
      <c r="F155" s="13">
        <v>125428</v>
      </c>
    </row>
  </sheetData>
  <pageMargins left="0.7" right="0.7" top="0.75" bottom="0.75" header="0.3" footer="0.3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A2C33-889D-4DF2-B787-26AB6C6C42E5}">
  <dimension ref="A3:G155"/>
  <sheetViews>
    <sheetView workbookViewId="0">
      <selection activeCell="G1" sqref="G1:G1048576"/>
    </sheetView>
  </sheetViews>
  <sheetFormatPr defaultRowHeight="14.4" x14ac:dyDescent="0.3"/>
  <cols>
    <col min="7" max="7" width="8.88671875" style="29"/>
  </cols>
  <sheetData>
    <row r="3" spans="1:7" x14ac:dyDescent="0.3">
      <c r="A3" s="12" t="s">
        <v>54</v>
      </c>
      <c r="B3" t="s">
        <v>239</v>
      </c>
      <c r="C3" t="s">
        <v>238</v>
      </c>
      <c r="D3" t="s">
        <v>237</v>
      </c>
      <c r="E3" t="s">
        <v>236</v>
      </c>
      <c r="F3" t="s">
        <v>235</v>
      </c>
      <c r="G3" s="23" t="s">
        <v>59</v>
      </c>
    </row>
    <row r="4" spans="1:7" x14ac:dyDescent="0.3">
      <c r="A4" s="9">
        <v>43831</v>
      </c>
      <c r="B4">
        <v>9</v>
      </c>
      <c r="C4">
        <v>1</v>
      </c>
      <c r="D4">
        <v>0</v>
      </c>
      <c r="E4">
        <v>0</v>
      </c>
      <c r="F4">
        <v>23</v>
      </c>
      <c r="G4" s="23">
        <v>0</v>
      </c>
    </row>
    <row r="5" spans="1:7" x14ac:dyDescent="0.3">
      <c r="A5" s="9">
        <v>43832</v>
      </c>
      <c r="B5">
        <v>10</v>
      </c>
      <c r="C5">
        <v>1</v>
      </c>
      <c r="D5">
        <v>0</v>
      </c>
      <c r="E5">
        <v>1</v>
      </c>
      <c r="F5">
        <v>19</v>
      </c>
      <c r="G5" s="23">
        <v>0</v>
      </c>
    </row>
    <row r="6" spans="1:7" x14ac:dyDescent="0.3">
      <c r="A6" s="9">
        <v>43833</v>
      </c>
      <c r="B6">
        <v>10</v>
      </c>
      <c r="C6">
        <v>1</v>
      </c>
      <c r="D6">
        <v>0</v>
      </c>
      <c r="E6">
        <v>1</v>
      </c>
      <c r="F6">
        <v>18</v>
      </c>
      <c r="G6" s="23">
        <v>0</v>
      </c>
    </row>
    <row r="7" spans="1:7" x14ac:dyDescent="0.3">
      <c r="A7" s="9">
        <v>43834</v>
      </c>
      <c r="B7">
        <v>14</v>
      </c>
      <c r="C7">
        <v>0</v>
      </c>
      <c r="D7">
        <v>0</v>
      </c>
      <c r="E7">
        <v>1</v>
      </c>
      <c r="F7">
        <v>20</v>
      </c>
      <c r="G7" s="23">
        <v>0</v>
      </c>
    </row>
    <row r="8" spans="1:7" x14ac:dyDescent="0.3">
      <c r="A8" s="9">
        <v>43835</v>
      </c>
      <c r="B8">
        <v>11</v>
      </c>
      <c r="C8">
        <v>0</v>
      </c>
      <c r="D8">
        <v>0</v>
      </c>
      <c r="E8">
        <v>1</v>
      </c>
      <c r="F8">
        <v>20</v>
      </c>
      <c r="G8" s="23">
        <v>0</v>
      </c>
    </row>
    <row r="9" spans="1:7" x14ac:dyDescent="0.3">
      <c r="A9" s="9">
        <v>43836</v>
      </c>
      <c r="B9">
        <v>11</v>
      </c>
      <c r="C9">
        <v>0</v>
      </c>
      <c r="D9">
        <v>0</v>
      </c>
      <c r="E9">
        <v>2</v>
      </c>
      <c r="F9">
        <v>16</v>
      </c>
      <c r="G9" s="23">
        <v>0</v>
      </c>
    </row>
    <row r="10" spans="1:7" x14ac:dyDescent="0.3">
      <c r="A10" s="9">
        <v>43837</v>
      </c>
      <c r="B10">
        <v>10</v>
      </c>
      <c r="C10">
        <v>2</v>
      </c>
      <c r="D10">
        <v>0</v>
      </c>
      <c r="E10">
        <v>1</v>
      </c>
      <c r="F10">
        <v>19</v>
      </c>
      <c r="G10" s="23">
        <v>0</v>
      </c>
    </row>
    <row r="11" spans="1:7" x14ac:dyDescent="0.3">
      <c r="A11" s="9">
        <v>43838</v>
      </c>
      <c r="B11">
        <v>11</v>
      </c>
      <c r="C11">
        <v>1</v>
      </c>
      <c r="D11">
        <v>0</v>
      </c>
      <c r="E11">
        <v>1</v>
      </c>
      <c r="F11">
        <v>17</v>
      </c>
      <c r="G11" s="23">
        <v>0</v>
      </c>
    </row>
    <row r="12" spans="1:7" x14ac:dyDescent="0.3">
      <c r="A12" s="9">
        <v>43839</v>
      </c>
      <c r="B12">
        <v>12</v>
      </c>
      <c r="C12">
        <v>1</v>
      </c>
      <c r="D12">
        <v>0</v>
      </c>
      <c r="E12">
        <v>1</v>
      </c>
      <c r="F12">
        <v>19</v>
      </c>
      <c r="G12" s="23">
        <v>0</v>
      </c>
    </row>
    <row r="13" spans="1:7" x14ac:dyDescent="0.3">
      <c r="A13" s="9">
        <v>43840</v>
      </c>
      <c r="B13">
        <v>14</v>
      </c>
      <c r="C13">
        <v>2</v>
      </c>
      <c r="D13">
        <v>0</v>
      </c>
      <c r="E13">
        <v>1</v>
      </c>
      <c r="F13">
        <v>13</v>
      </c>
      <c r="G13" s="23">
        <v>0</v>
      </c>
    </row>
    <row r="14" spans="1:7" x14ac:dyDescent="0.3">
      <c r="A14" s="9">
        <v>43841</v>
      </c>
      <c r="B14">
        <v>10</v>
      </c>
      <c r="C14">
        <v>0</v>
      </c>
      <c r="D14">
        <v>0</v>
      </c>
      <c r="E14">
        <v>1</v>
      </c>
      <c r="F14">
        <v>16</v>
      </c>
      <c r="G14" s="23">
        <v>0</v>
      </c>
    </row>
    <row r="15" spans="1:7" x14ac:dyDescent="0.3">
      <c r="A15" s="9">
        <v>43842</v>
      </c>
      <c r="B15">
        <v>12</v>
      </c>
      <c r="C15">
        <v>2</v>
      </c>
      <c r="D15">
        <v>0</v>
      </c>
      <c r="E15">
        <v>1</v>
      </c>
      <c r="F15">
        <v>17</v>
      </c>
      <c r="G15" s="23">
        <v>0</v>
      </c>
    </row>
    <row r="16" spans="1:7" x14ac:dyDescent="0.3">
      <c r="A16" s="9">
        <v>43843</v>
      </c>
      <c r="B16">
        <v>10</v>
      </c>
      <c r="C16">
        <v>0</v>
      </c>
      <c r="D16">
        <v>0</v>
      </c>
      <c r="E16">
        <v>0</v>
      </c>
      <c r="F16">
        <v>20</v>
      </c>
      <c r="G16" s="23">
        <v>0</v>
      </c>
    </row>
    <row r="17" spans="1:7" x14ac:dyDescent="0.3">
      <c r="A17" s="9">
        <v>43844</v>
      </c>
      <c r="B17">
        <v>10</v>
      </c>
      <c r="C17">
        <v>2</v>
      </c>
      <c r="D17">
        <v>0</v>
      </c>
      <c r="E17">
        <v>1</v>
      </c>
      <c r="F17">
        <v>11</v>
      </c>
      <c r="G17" s="23">
        <v>0</v>
      </c>
    </row>
    <row r="18" spans="1:7" x14ac:dyDescent="0.3">
      <c r="A18" s="9">
        <v>43845</v>
      </c>
      <c r="B18">
        <v>8</v>
      </c>
      <c r="C18">
        <v>1</v>
      </c>
      <c r="D18">
        <v>0</v>
      </c>
      <c r="E18">
        <v>1</v>
      </c>
      <c r="F18">
        <v>14</v>
      </c>
      <c r="G18" s="23">
        <v>0</v>
      </c>
    </row>
    <row r="19" spans="1:7" x14ac:dyDescent="0.3">
      <c r="A19" s="9">
        <v>43846</v>
      </c>
      <c r="B19">
        <v>10</v>
      </c>
      <c r="C19">
        <v>0</v>
      </c>
      <c r="D19">
        <v>0</v>
      </c>
      <c r="E19">
        <v>0</v>
      </c>
      <c r="F19">
        <v>14</v>
      </c>
      <c r="G19" s="23">
        <v>0</v>
      </c>
    </row>
    <row r="20" spans="1:7" x14ac:dyDescent="0.3">
      <c r="A20" s="9">
        <v>43847</v>
      </c>
      <c r="B20">
        <v>8</v>
      </c>
      <c r="C20">
        <v>1</v>
      </c>
      <c r="D20">
        <v>0</v>
      </c>
      <c r="E20">
        <v>1</v>
      </c>
      <c r="F20">
        <v>16</v>
      </c>
      <c r="G20" s="23">
        <v>0</v>
      </c>
    </row>
    <row r="21" spans="1:7" x14ac:dyDescent="0.3">
      <c r="A21" s="9">
        <v>43848</v>
      </c>
      <c r="B21">
        <v>8</v>
      </c>
      <c r="C21">
        <v>1</v>
      </c>
      <c r="D21">
        <v>0</v>
      </c>
      <c r="E21">
        <v>2</v>
      </c>
      <c r="F21">
        <v>18</v>
      </c>
      <c r="G21" s="23">
        <v>0</v>
      </c>
    </row>
    <row r="22" spans="1:7" x14ac:dyDescent="0.3">
      <c r="A22" s="9">
        <v>43849</v>
      </c>
      <c r="B22">
        <v>10</v>
      </c>
      <c r="C22">
        <v>2</v>
      </c>
      <c r="D22">
        <v>0</v>
      </c>
      <c r="E22">
        <v>1</v>
      </c>
      <c r="F22">
        <v>17</v>
      </c>
      <c r="G22" s="23">
        <v>0</v>
      </c>
    </row>
    <row r="23" spans="1:7" x14ac:dyDescent="0.3">
      <c r="A23" s="9">
        <v>43850</v>
      </c>
      <c r="B23">
        <v>13</v>
      </c>
      <c r="C23">
        <v>0</v>
      </c>
      <c r="D23">
        <v>0</v>
      </c>
      <c r="E23">
        <v>0</v>
      </c>
      <c r="F23">
        <v>19</v>
      </c>
      <c r="G23" s="23">
        <v>0</v>
      </c>
    </row>
    <row r="24" spans="1:7" x14ac:dyDescent="0.3">
      <c r="A24" s="9">
        <v>43851</v>
      </c>
      <c r="B24">
        <v>10</v>
      </c>
      <c r="C24">
        <v>2</v>
      </c>
      <c r="D24">
        <v>0</v>
      </c>
      <c r="E24">
        <v>1</v>
      </c>
      <c r="F24">
        <v>18</v>
      </c>
      <c r="G24" s="23">
        <v>0</v>
      </c>
    </row>
    <row r="25" spans="1:7" x14ac:dyDescent="0.3">
      <c r="A25" s="9">
        <v>43852</v>
      </c>
      <c r="B25">
        <v>11</v>
      </c>
      <c r="C25">
        <v>1</v>
      </c>
      <c r="D25">
        <v>0</v>
      </c>
      <c r="E25">
        <v>1</v>
      </c>
      <c r="F25">
        <v>23</v>
      </c>
      <c r="G25" s="23">
        <v>0</v>
      </c>
    </row>
    <row r="26" spans="1:7" x14ac:dyDescent="0.3">
      <c r="A26" s="9">
        <v>43853</v>
      </c>
      <c r="B26">
        <v>12</v>
      </c>
      <c r="C26">
        <v>0</v>
      </c>
      <c r="D26">
        <v>0</v>
      </c>
      <c r="E26">
        <v>1</v>
      </c>
      <c r="F26">
        <v>19</v>
      </c>
      <c r="G26" s="23">
        <v>0</v>
      </c>
    </row>
    <row r="27" spans="1:7" x14ac:dyDescent="0.3">
      <c r="A27" s="9">
        <v>43854</v>
      </c>
      <c r="B27">
        <v>8</v>
      </c>
      <c r="C27">
        <v>1</v>
      </c>
      <c r="D27">
        <v>0</v>
      </c>
      <c r="E27">
        <v>2</v>
      </c>
      <c r="F27">
        <v>15</v>
      </c>
      <c r="G27" s="23">
        <v>0</v>
      </c>
    </row>
    <row r="28" spans="1:7" x14ac:dyDescent="0.3">
      <c r="A28" s="9">
        <v>43855</v>
      </c>
      <c r="B28">
        <v>13</v>
      </c>
      <c r="C28">
        <v>1</v>
      </c>
      <c r="D28">
        <v>0</v>
      </c>
      <c r="E28">
        <v>1</v>
      </c>
      <c r="F28">
        <v>12</v>
      </c>
      <c r="G28" s="23">
        <v>0</v>
      </c>
    </row>
    <row r="29" spans="1:7" x14ac:dyDescent="0.3">
      <c r="A29" s="9">
        <v>43856</v>
      </c>
      <c r="B29">
        <v>14</v>
      </c>
      <c r="C29">
        <v>2</v>
      </c>
      <c r="D29">
        <v>0</v>
      </c>
      <c r="E29">
        <v>1</v>
      </c>
      <c r="F29">
        <v>21</v>
      </c>
      <c r="G29" s="23">
        <v>0</v>
      </c>
    </row>
    <row r="30" spans="1:7" x14ac:dyDescent="0.3">
      <c r="A30" s="9">
        <v>43857</v>
      </c>
      <c r="B30">
        <v>13</v>
      </c>
      <c r="C30">
        <v>2</v>
      </c>
      <c r="D30">
        <v>0</v>
      </c>
      <c r="E30">
        <v>1</v>
      </c>
      <c r="F30">
        <v>21</v>
      </c>
      <c r="G30" s="23">
        <v>0</v>
      </c>
    </row>
    <row r="31" spans="1:7" x14ac:dyDescent="0.3">
      <c r="A31" s="9">
        <v>43858</v>
      </c>
      <c r="B31">
        <v>21</v>
      </c>
      <c r="C31">
        <v>1</v>
      </c>
      <c r="D31">
        <v>0</v>
      </c>
      <c r="E31">
        <v>1</v>
      </c>
      <c r="F31">
        <v>16</v>
      </c>
      <c r="G31" s="23">
        <v>0</v>
      </c>
    </row>
    <row r="32" spans="1:7" x14ac:dyDescent="0.3">
      <c r="A32" s="9">
        <v>43859</v>
      </c>
      <c r="B32">
        <v>23</v>
      </c>
      <c r="C32">
        <v>2</v>
      </c>
      <c r="D32">
        <v>0</v>
      </c>
      <c r="E32">
        <v>2</v>
      </c>
      <c r="F32">
        <v>18</v>
      </c>
      <c r="G32" s="23">
        <v>0</v>
      </c>
    </row>
    <row r="33" spans="1:7" x14ac:dyDescent="0.3">
      <c r="A33" s="9">
        <v>43860</v>
      </c>
      <c r="B33">
        <v>35</v>
      </c>
      <c r="C33">
        <v>2</v>
      </c>
      <c r="D33">
        <v>0</v>
      </c>
      <c r="E33">
        <v>2</v>
      </c>
      <c r="F33">
        <v>19</v>
      </c>
      <c r="G33" s="23">
        <f ca="1">IFERROR(__xludf.DUMMYFUNCTION("""COMPUTED_VALUE"""),1)</f>
        <v>1</v>
      </c>
    </row>
    <row r="34" spans="1:7" x14ac:dyDescent="0.3">
      <c r="A34" s="9">
        <v>43861</v>
      </c>
      <c r="B34">
        <v>37</v>
      </c>
      <c r="C34">
        <v>2</v>
      </c>
      <c r="D34">
        <v>0</v>
      </c>
      <c r="E34">
        <v>2</v>
      </c>
      <c r="F34">
        <v>15</v>
      </c>
      <c r="G34" s="23">
        <f ca="1">IFERROR(__xludf.DUMMYFUNCTION("""COMPUTED_VALUE"""),0)</f>
        <v>0</v>
      </c>
    </row>
    <row r="35" spans="1:7" x14ac:dyDescent="0.3">
      <c r="A35" s="9">
        <v>43862</v>
      </c>
      <c r="B35">
        <v>23</v>
      </c>
      <c r="C35">
        <v>2</v>
      </c>
      <c r="D35">
        <v>0</v>
      </c>
      <c r="E35">
        <v>0</v>
      </c>
      <c r="F35">
        <v>19</v>
      </c>
      <c r="G35" s="23">
        <f ca="1">IFERROR(__xludf.DUMMYFUNCTION("""COMPUTED_VALUE"""),0)</f>
        <v>0</v>
      </c>
    </row>
    <row r="36" spans="1:7" x14ac:dyDescent="0.3">
      <c r="A36" s="9">
        <v>43863</v>
      </c>
      <c r="B36">
        <v>25</v>
      </c>
      <c r="C36">
        <v>2</v>
      </c>
      <c r="D36">
        <v>0</v>
      </c>
      <c r="E36">
        <v>2</v>
      </c>
      <c r="F36">
        <v>22</v>
      </c>
      <c r="G36" s="23">
        <f ca="1">IFERROR(__xludf.DUMMYFUNCTION("""COMPUTED_VALUE"""),1)</f>
        <v>1</v>
      </c>
    </row>
    <row r="37" spans="1:7" x14ac:dyDescent="0.3">
      <c r="A37" s="9">
        <v>43864</v>
      </c>
      <c r="B37">
        <v>21</v>
      </c>
      <c r="C37">
        <v>4</v>
      </c>
      <c r="D37">
        <v>0</v>
      </c>
      <c r="E37">
        <v>1</v>
      </c>
      <c r="F37">
        <v>18</v>
      </c>
      <c r="G37" s="23">
        <f ca="1">IFERROR(__xludf.DUMMYFUNCTION("""COMPUTED_VALUE"""),1)</f>
        <v>1</v>
      </c>
    </row>
    <row r="38" spans="1:7" x14ac:dyDescent="0.3">
      <c r="A38" s="9">
        <v>43865</v>
      </c>
      <c r="B38">
        <v>23</v>
      </c>
      <c r="C38">
        <v>2</v>
      </c>
      <c r="D38">
        <v>0</v>
      </c>
      <c r="E38">
        <v>1</v>
      </c>
      <c r="F38">
        <v>22</v>
      </c>
      <c r="G38" s="23">
        <f ca="1">IFERROR(__xludf.DUMMYFUNCTION("""COMPUTED_VALUE"""),0)</f>
        <v>0</v>
      </c>
    </row>
    <row r="39" spans="1:7" x14ac:dyDescent="0.3">
      <c r="A39" s="9">
        <v>43866</v>
      </c>
      <c r="B39">
        <v>18</v>
      </c>
      <c r="C39">
        <v>3</v>
      </c>
      <c r="D39">
        <v>0</v>
      </c>
      <c r="E39">
        <v>2</v>
      </c>
      <c r="F39">
        <v>17</v>
      </c>
      <c r="G39" s="23">
        <f ca="1">IFERROR(__xludf.DUMMYFUNCTION("""COMPUTED_VALUE"""),0)</f>
        <v>0</v>
      </c>
    </row>
    <row r="40" spans="1:7" x14ac:dyDescent="0.3">
      <c r="A40" s="9">
        <v>43867</v>
      </c>
      <c r="B40">
        <v>19</v>
      </c>
      <c r="C40">
        <v>1</v>
      </c>
      <c r="D40">
        <v>0</v>
      </c>
      <c r="E40">
        <v>3</v>
      </c>
      <c r="F40">
        <v>25</v>
      </c>
      <c r="G40" s="23">
        <f ca="1">IFERROR(__xludf.DUMMYFUNCTION("""COMPUTED_VALUE"""),0)</f>
        <v>0</v>
      </c>
    </row>
    <row r="41" spans="1:7" x14ac:dyDescent="0.3">
      <c r="A41" s="9">
        <v>43868</v>
      </c>
      <c r="B41">
        <v>19</v>
      </c>
      <c r="C41">
        <v>2</v>
      </c>
      <c r="D41">
        <v>0</v>
      </c>
      <c r="E41">
        <v>1</v>
      </c>
      <c r="F41">
        <v>17</v>
      </c>
      <c r="G41" s="23">
        <f ca="1">IFERROR(__xludf.DUMMYFUNCTION("""COMPUTED_VALUE"""),0)</f>
        <v>0</v>
      </c>
    </row>
    <row r="42" spans="1:7" x14ac:dyDescent="0.3">
      <c r="A42" s="9">
        <v>43869</v>
      </c>
      <c r="B42">
        <v>15</v>
      </c>
      <c r="C42">
        <v>3</v>
      </c>
      <c r="D42">
        <v>0</v>
      </c>
      <c r="E42">
        <v>1</v>
      </c>
      <c r="F42">
        <v>13</v>
      </c>
      <c r="G42" s="23">
        <f ca="1">IFERROR(__xludf.DUMMYFUNCTION("""COMPUTED_VALUE"""),0)</f>
        <v>0</v>
      </c>
    </row>
    <row r="43" spans="1:7" x14ac:dyDescent="0.3">
      <c r="A43" s="9">
        <v>43870</v>
      </c>
      <c r="B43">
        <v>23</v>
      </c>
      <c r="C43">
        <v>2</v>
      </c>
      <c r="D43">
        <v>0</v>
      </c>
      <c r="E43">
        <v>1</v>
      </c>
      <c r="F43">
        <v>18</v>
      </c>
      <c r="G43" s="23">
        <f ca="1">IFERROR(__xludf.DUMMYFUNCTION("""COMPUTED_VALUE"""),0)</f>
        <v>0</v>
      </c>
    </row>
    <row r="44" spans="1:7" x14ac:dyDescent="0.3">
      <c r="A44" s="9">
        <v>43871</v>
      </c>
      <c r="B44">
        <v>23</v>
      </c>
      <c r="C44">
        <v>2</v>
      </c>
      <c r="D44">
        <v>0</v>
      </c>
      <c r="E44">
        <v>1</v>
      </c>
      <c r="F44">
        <v>21</v>
      </c>
      <c r="G44" s="23">
        <f ca="1">IFERROR(__xludf.DUMMYFUNCTION("""COMPUTED_VALUE"""),0)</f>
        <v>0</v>
      </c>
    </row>
    <row r="45" spans="1:7" x14ac:dyDescent="0.3">
      <c r="A45" s="9">
        <v>43872</v>
      </c>
      <c r="B45">
        <v>14</v>
      </c>
      <c r="C45">
        <v>2</v>
      </c>
      <c r="D45">
        <v>0</v>
      </c>
      <c r="E45">
        <v>2</v>
      </c>
      <c r="F45">
        <v>16</v>
      </c>
      <c r="G45" s="23">
        <f ca="1">IFERROR(__xludf.DUMMYFUNCTION("""COMPUTED_VALUE"""),0)</f>
        <v>0</v>
      </c>
    </row>
    <row r="46" spans="1:7" x14ac:dyDescent="0.3">
      <c r="A46" s="9">
        <v>43873</v>
      </c>
      <c r="B46">
        <v>23</v>
      </c>
      <c r="C46">
        <v>4</v>
      </c>
      <c r="D46">
        <v>0</v>
      </c>
      <c r="E46">
        <v>2</v>
      </c>
      <c r="F46">
        <v>19</v>
      </c>
      <c r="G46" s="23">
        <f ca="1">IFERROR(__xludf.DUMMYFUNCTION("""COMPUTED_VALUE"""),0)</f>
        <v>0</v>
      </c>
    </row>
    <row r="47" spans="1:7" x14ac:dyDescent="0.3">
      <c r="A47" s="9">
        <v>43874</v>
      </c>
      <c r="B47">
        <v>32</v>
      </c>
      <c r="C47">
        <v>2</v>
      </c>
      <c r="D47">
        <v>0</v>
      </c>
      <c r="E47">
        <v>1</v>
      </c>
      <c r="F47">
        <v>19</v>
      </c>
      <c r="G47" s="23">
        <f ca="1">IFERROR(__xludf.DUMMYFUNCTION("""COMPUTED_VALUE"""),0)</f>
        <v>0</v>
      </c>
    </row>
    <row r="48" spans="1:7" x14ac:dyDescent="0.3">
      <c r="A48" s="9">
        <v>43875</v>
      </c>
      <c r="B48">
        <v>22</v>
      </c>
      <c r="C48">
        <v>2</v>
      </c>
      <c r="D48">
        <v>0</v>
      </c>
      <c r="E48">
        <v>1</v>
      </c>
      <c r="F48">
        <v>20</v>
      </c>
      <c r="G48" s="23">
        <f ca="1">IFERROR(__xludf.DUMMYFUNCTION("""COMPUTED_VALUE"""),0)</f>
        <v>0</v>
      </c>
    </row>
    <row r="49" spans="1:7" x14ac:dyDescent="0.3">
      <c r="A49" s="9">
        <v>43876</v>
      </c>
      <c r="B49">
        <v>28</v>
      </c>
      <c r="C49">
        <v>1</v>
      </c>
      <c r="D49">
        <v>0</v>
      </c>
      <c r="E49">
        <v>2</v>
      </c>
      <c r="F49">
        <v>19</v>
      </c>
      <c r="G49" s="23">
        <f ca="1">IFERROR(__xludf.DUMMYFUNCTION("""COMPUTED_VALUE"""),0)</f>
        <v>0</v>
      </c>
    </row>
    <row r="50" spans="1:7" x14ac:dyDescent="0.3">
      <c r="A50" s="9">
        <v>43877</v>
      </c>
      <c r="B50">
        <v>20</v>
      </c>
      <c r="C50">
        <v>2</v>
      </c>
      <c r="D50">
        <v>0</v>
      </c>
      <c r="E50">
        <v>2</v>
      </c>
      <c r="F50">
        <v>18</v>
      </c>
      <c r="G50" s="23">
        <f ca="1">IFERROR(__xludf.DUMMYFUNCTION("""COMPUTED_VALUE"""),0)</f>
        <v>0</v>
      </c>
    </row>
    <row r="51" spans="1:7" x14ac:dyDescent="0.3">
      <c r="A51" s="9">
        <v>43878</v>
      </c>
      <c r="B51">
        <v>33</v>
      </c>
      <c r="C51">
        <v>3</v>
      </c>
      <c r="D51">
        <v>0</v>
      </c>
      <c r="E51">
        <v>1</v>
      </c>
      <c r="F51">
        <v>16</v>
      </c>
      <c r="G51" s="23">
        <f ca="1">IFERROR(__xludf.DUMMYFUNCTION("""COMPUTED_VALUE"""),0)</f>
        <v>0</v>
      </c>
    </row>
    <row r="52" spans="1:7" x14ac:dyDescent="0.3">
      <c r="A52" s="9">
        <v>43879</v>
      </c>
      <c r="B52">
        <v>32</v>
      </c>
      <c r="C52">
        <v>1</v>
      </c>
      <c r="D52">
        <v>0</v>
      </c>
      <c r="E52">
        <v>2</v>
      </c>
      <c r="F52">
        <v>19</v>
      </c>
      <c r="G52" s="23">
        <f ca="1">IFERROR(__xludf.DUMMYFUNCTION("""COMPUTED_VALUE"""),0)</f>
        <v>0</v>
      </c>
    </row>
    <row r="53" spans="1:7" x14ac:dyDescent="0.3">
      <c r="A53" s="9">
        <v>43880</v>
      </c>
      <c r="B53">
        <v>25</v>
      </c>
      <c r="C53">
        <v>2</v>
      </c>
      <c r="D53">
        <v>0</v>
      </c>
      <c r="E53">
        <v>4</v>
      </c>
      <c r="F53">
        <v>27</v>
      </c>
      <c r="G53" s="23">
        <f ca="1">IFERROR(__xludf.DUMMYFUNCTION("""COMPUTED_VALUE"""),0)</f>
        <v>0</v>
      </c>
    </row>
    <row r="54" spans="1:7" x14ac:dyDescent="0.3">
      <c r="A54" s="9">
        <v>43881</v>
      </c>
      <c r="B54">
        <v>26</v>
      </c>
      <c r="C54">
        <v>3</v>
      </c>
      <c r="D54">
        <v>0</v>
      </c>
      <c r="E54">
        <v>1</v>
      </c>
      <c r="F54">
        <v>16</v>
      </c>
      <c r="G54" s="23">
        <f ca="1">IFERROR(__xludf.DUMMYFUNCTION("""COMPUTED_VALUE"""),0)</f>
        <v>0</v>
      </c>
    </row>
    <row r="55" spans="1:7" x14ac:dyDescent="0.3">
      <c r="A55" s="9">
        <v>43882</v>
      </c>
      <c r="B55">
        <v>16</v>
      </c>
      <c r="C55">
        <v>1</v>
      </c>
      <c r="D55">
        <v>0</v>
      </c>
      <c r="E55">
        <v>0</v>
      </c>
      <c r="F55">
        <v>16</v>
      </c>
      <c r="G55" s="23">
        <f ca="1">IFERROR(__xludf.DUMMYFUNCTION("""COMPUTED_VALUE"""),0)</f>
        <v>0</v>
      </c>
    </row>
    <row r="56" spans="1:7" x14ac:dyDescent="0.3">
      <c r="A56" s="9">
        <v>43883</v>
      </c>
      <c r="B56">
        <v>22</v>
      </c>
      <c r="C56">
        <v>1</v>
      </c>
      <c r="D56">
        <v>0</v>
      </c>
      <c r="E56">
        <v>1</v>
      </c>
      <c r="F56">
        <v>15</v>
      </c>
      <c r="G56" s="23">
        <f ca="1">IFERROR(__xludf.DUMMYFUNCTION("""COMPUTED_VALUE"""),0)</f>
        <v>0</v>
      </c>
    </row>
    <row r="57" spans="1:7" x14ac:dyDescent="0.3">
      <c r="A57" s="9">
        <v>43884</v>
      </c>
      <c r="B57">
        <v>17</v>
      </c>
      <c r="C57">
        <v>1</v>
      </c>
      <c r="D57">
        <v>0</v>
      </c>
      <c r="E57">
        <v>0</v>
      </c>
      <c r="F57">
        <v>20</v>
      </c>
      <c r="G57" s="23">
        <f ca="1">IFERROR(__xludf.DUMMYFUNCTION("""COMPUTED_VALUE"""),0)</f>
        <v>0</v>
      </c>
    </row>
    <row r="58" spans="1:7" x14ac:dyDescent="0.3">
      <c r="A58" s="9">
        <v>43885</v>
      </c>
      <c r="B58">
        <v>19</v>
      </c>
      <c r="C58">
        <v>1</v>
      </c>
      <c r="D58">
        <v>0</v>
      </c>
      <c r="E58">
        <v>1</v>
      </c>
      <c r="F58">
        <v>20</v>
      </c>
      <c r="G58" s="23">
        <f ca="1">IFERROR(__xludf.DUMMYFUNCTION("""COMPUTED_VALUE"""),0)</f>
        <v>0</v>
      </c>
    </row>
    <row r="59" spans="1:7" x14ac:dyDescent="0.3">
      <c r="A59" s="9">
        <v>43886</v>
      </c>
      <c r="B59">
        <v>24</v>
      </c>
      <c r="C59">
        <v>2</v>
      </c>
      <c r="D59">
        <v>0</v>
      </c>
      <c r="E59">
        <v>2</v>
      </c>
      <c r="F59">
        <v>20</v>
      </c>
      <c r="G59" s="23">
        <f ca="1">IFERROR(__xludf.DUMMYFUNCTION("""COMPUTED_VALUE"""),0)</f>
        <v>0</v>
      </c>
    </row>
    <row r="60" spans="1:7" x14ac:dyDescent="0.3">
      <c r="A60" s="9">
        <v>43887</v>
      </c>
      <c r="B60">
        <v>22</v>
      </c>
      <c r="C60">
        <v>2</v>
      </c>
      <c r="D60">
        <v>0</v>
      </c>
      <c r="E60">
        <v>1</v>
      </c>
      <c r="F60">
        <v>20</v>
      </c>
      <c r="G60" s="23">
        <f ca="1">IFERROR(__xludf.DUMMYFUNCTION("""COMPUTED_VALUE"""),0)</f>
        <v>0</v>
      </c>
    </row>
    <row r="61" spans="1:7" x14ac:dyDescent="0.3">
      <c r="A61" s="9">
        <v>43888</v>
      </c>
      <c r="B61">
        <v>23</v>
      </c>
      <c r="C61">
        <v>2</v>
      </c>
      <c r="D61">
        <v>0</v>
      </c>
      <c r="E61">
        <v>2</v>
      </c>
      <c r="F61">
        <v>21</v>
      </c>
      <c r="G61" s="23">
        <f ca="1">IFERROR(__xludf.DUMMYFUNCTION("""COMPUTED_VALUE"""),0)</f>
        <v>0</v>
      </c>
    </row>
    <row r="62" spans="1:7" x14ac:dyDescent="0.3">
      <c r="A62" s="9">
        <v>43889</v>
      </c>
      <c r="B62">
        <v>20</v>
      </c>
      <c r="C62">
        <v>1</v>
      </c>
      <c r="D62">
        <v>0</v>
      </c>
      <c r="E62">
        <v>1</v>
      </c>
      <c r="F62">
        <v>20</v>
      </c>
      <c r="G62" s="23">
        <f ca="1">IFERROR(__xludf.DUMMYFUNCTION("""COMPUTED_VALUE"""),0)</f>
        <v>0</v>
      </c>
    </row>
    <row r="63" spans="1:7" x14ac:dyDescent="0.3">
      <c r="A63" s="9">
        <v>43890</v>
      </c>
      <c r="B63">
        <v>24</v>
      </c>
      <c r="C63">
        <v>1</v>
      </c>
      <c r="D63">
        <v>0</v>
      </c>
      <c r="E63">
        <v>1</v>
      </c>
      <c r="F63">
        <v>17</v>
      </c>
      <c r="G63" s="23">
        <f ca="1">IFERROR(__xludf.DUMMYFUNCTION("""COMPUTED_VALUE"""),0)</f>
        <v>0</v>
      </c>
    </row>
    <row r="64" spans="1:7" x14ac:dyDescent="0.3">
      <c r="A64" s="9">
        <v>43891</v>
      </c>
      <c r="B64">
        <v>15</v>
      </c>
      <c r="C64">
        <v>3</v>
      </c>
      <c r="D64">
        <v>0</v>
      </c>
      <c r="E64">
        <v>3</v>
      </c>
      <c r="F64">
        <v>22</v>
      </c>
      <c r="G64" s="23">
        <f ca="1">IFERROR(__xludf.DUMMYFUNCTION("""COMPUTED_VALUE"""),0)</f>
        <v>0</v>
      </c>
    </row>
    <row r="65" spans="1:7" x14ac:dyDescent="0.3">
      <c r="A65" s="9">
        <v>43892</v>
      </c>
      <c r="B65">
        <v>22</v>
      </c>
      <c r="C65">
        <v>2</v>
      </c>
      <c r="D65">
        <v>0</v>
      </c>
      <c r="E65">
        <v>1</v>
      </c>
      <c r="F65">
        <v>22</v>
      </c>
      <c r="G65" s="23">
        <f ca="1">IFERROR(__xludf.DUMMYFUNCTION("""COMPUTED_VALUE"""),0)</f>
        <v>0</v>
      </c>
    </row>
    <row r="66" spans="1:7" x14ac:dyDescent="0.3">
      <c r="A66" s="9">
        <v>43893</v>
      </c>
      <c r="B66">
        <v>36</v>
      </c>
      <c r="C66">
        <v>5</v>
      </c>
      <c r="D66">
        <v>0</v>
      </c>
      <c r="E66">
        <v>2</v>
      </c>
      <c r="F66">
        <v>25</v>
      </c>
      <c r="G66" s="23">
        <f ca="1">IFERROR(__xludf.DUMMYFUNCTION("""COMPUTED_VALUE"""),0)</f>
        <v>0</v>
      </c>
    </row>
    <row r="67" spans="1:7" x14ac:dyDescent="0.3">
      <c r="A67" s="9">
        <v>43894</v>
      </c>
      <c r="B67">
        <v>71</v>
      </c>
      <c r="C67">
        <v>17</v>
      </c>
      <c r="D67">
        <v>0</v>
      </c>
      <c r="E67">
        <v>2</v>
      </c>
      <c r="F67">
        <v>21</v>
      </c>
      <c r="G67" s="23">
        <f ca="1">IFERROR(__xludf.DUMMYFUNCTION("""COMPUTED_VALUE"""),0)</f>
        <v>0</v>
      </c>
    </row>
    <row r="68" spans="1:7" x14ac:dyDescent="0.3">
      <c r="A68" s="9">
        <v>43895</v>
      </c>
      <c r="B68">
        <v>74</v>
      </c>
      <c r="C68">
        <v>26</v>
      </c>
      <c r="D68">
        <v>1</v>
      </c>
      <c r="E68">
        <v>2</v>
      </c>
      <c r="F68">
        <v>17</v>
      </c>
      <c r="G68" s="23">
        <f ca="1">IFERROR(__xludf.DUMMYFUNCTION("""COMPUTED_VALUE"""),0)</f>
        <v>0</v>
      </c>
    </row>
    <row r="69" spans="1:7" x14ac:dyDescent="0.3">
      <c r="A69" s="9">
        <v>43896</v>
      </c>
      <c r="B69">
        <v>48</v>
      </c>
      <c r="C69">
        <v>25</v>
      </c>
      <c r="D69">
        <v>0</v>
      </c>
      <c r="E69">
        <v>5</v>
      </c>
      <c r="F69">
        <v>19</v>
      </c>
      <c r="G69" s="23">
        <f ca="1">IFERROR(__xludf.DUMMYFUNCTION("""COMPUTED_VALUE"""),0)</f>
        <v>0</v>
      </c>
    </row>
    <row r="70" spans="1:7" x14ac:dyDescent="0.3">
      <c r="A70" s="9">
        <v>43897</v>
      </c>
      <c r="B70">
        <v>50</v>
      </c>
      <c r="C70">
        <v>22</v>
      </c>
      <c r="D70">
        <v>0</v>
      </c>
      <c r="E70">
        <v>4</v>
      </c>
      <c r="F70">
        <v>23</v>
      </c>
      <c r="G70" s="23">
        <f ca="1">IFERROR(__xludf.DUMMYFUNCTION("""COMPUTED_VALUE"""),0)</f>
        <v>0</v>
      </c>
    </row>
    <row r="71" spans="1:7" x14ac:dyDescent="0.3">
      <c r="A71" s="9">
        <v>43898</v>
      </c>
      <c r="B71">
        <v>48</v>
      </c>
      <c r="C71">
        <v>26</v>
      </c>
      <c r="D71">
        <v>0</v>
      </c>
      <c r="E71">
        <v>4</v>
      </c>
      <c r="F71">
        <v>19</v>
      </c>
      <c r="G71" s="23">
        <f ca="1">IFERROR(__xludf.DUMMYFUNCTION("""COMPUTED_VALUE"""),0)</f>
        <v>0</v>
      </c>
    </row>
    <row r="72" spans="1:7" x14ac:dyDescent="0.3">
      <c r="A72" s="9">
        <v>43899</v>
      </c>
      <c r="B72">
        <v>63</v>
      </c>
      <c r="C72">
        <v>39</v>
      </c>
      <c r="D72">
        <v>0</v>
      </c>
      <c r="E72">
        <v>3</v>
      </c>
      <c r="F72">
        <v>16</v>
      </c>
      <c r="G72" s="23">
        <f ca="1">IFERROR(__xludf.DUMMYFUNCTION("""COMPUTED_VALUE"""),0)</f>
        <v>0</v>
      </c>
    </row>
    <row r="73" spans="1:7" x14ac:dyDescent="0.3">
      <c r="A73" s="9">
        <v>43900</v>
      </c>
      <c r="B73">
        <v>57</v>
      </c>
      <c r="C73">
        <v>48</v>
      </c>
      <c r="D73">
        <v>0</v>
      </c>
      <c r="E73">
        <v>6</v>
      </c>
      <c r="F73">
        <v>19</v>
      </c>
      <c r="G73" s="23">
        <f ca="1">IFERROR(__xludf.DUMMYFUNCTION("""COMPUTED_VALUE"""),0)</f>
        <v>0</v>
      </c>
    </row>
    <row r="74" spans="1:7" x14ac:dyDescent="0.3">
      <c r="A74" s="9">
        <v>43901</v>
      </c>
      <c r="B74">
        <v>53</v>
      </c>
      <c r="C74">
        <v>40</v>
      </c>
      <c r="D74">
        <v>0</v>
      </c>
      <c r="E74">
        <v>5</v>
      </c>
      <c r="F74">
        <v>22</v>
      </c>
      <c r="G74" s="23">
        <f ca="1">IFERROR(__xludf.DUMMYFUNCTION("""COMPUTED_VALUE"""),0)</f>
        <v>0</v>
      </c>
    </row>
    <row r="75" spans="1:7" x14ac:dyDescent="0.3">
      <c r="A75" s="9">
        <v>43902</v>
      </c>
      <c r="B75">
        <v>41</v>
      </c>
      <c r="C75">
        <v>36</v>
      </c>
      <c r="D75">
        <v>1</v>
      </c>
      <c r="E75">
        <v>6</v>
      </c>
      <c r="F75">
        <v>19</v>
      </c>
      <c r="G75" s="23">
        <f ca="1">IFERROR(__xludf.DUMMYFUNCTION("""COMPUTED_VALUE"""),0)</f>
        <v>0</v>
      </c>
    </row>
    <row r="76" spans="1:7" x14ac:dyDescent="0.3">
      <c r="A76" s="9">
        <v>43903</v>
      </c>
      <c r="B76">
        <v>43</v>
      </c>
      <c r="C76">
        <v>51</v>
      </c>
      <c r="D76">
        <v>0</v>
      </c>
      <c r="E76">
        <v>4</v>
      </c>
      <c r="F76">
        <v>14</v>
      </c>
      <c r="G76" s="23">
        <f ca="1">IFERROR(__xludf.DUMMYFUNCTION("""COMPUTED_VALUE"""),0)</f>
        <v>0</v>
      </c>
    </row>
    <row r="77" spans="1:7" x14ac:dyDescent="0.3">
      <c r="A77" s="9">
        <v>43904</v>
      </c>
      <c r="B77">
        <v>46</v>
      </c>
      <c r="C77">
        <v>54</v>
      </c>
      <c r="D77">
        <v>0</v>
      </c>
      <c r="E77">
        <v>5</v>
      </c>
      <c r="F77">
        <v>15</v>
      </c>
      <c r="G77" s="23">
        <v>1</v>
      </c>
    </row>
    <row r="78" spans="1:7" x14ac:dyDescent="0.3">
      <c r="A78" s="9">
        <v>43905</v>
      </c>
      <c r="B78">
        <v>55</v>
      </c>
      <c r="C78">
        <v>54</v>
      </c>
      <c r="D78">
        <v>2</v>
      </c>
      <c r="E78">
        <v>5</v>
      </c>
      <c r="F78">
        <v>22</v>
      </c>
      <c r="G78" s="23">
        <v>0</v>
      </c>
    </row>
    <row r="79" spans="1:7" x14ac:dyDescent="0.3">
      <c r="A79" s="9">
        <v>43906</v>
      </c>
      <c r="B79">
        <v>66</v>
      </c>
      <c r="C79">
        <v>77</v>
      </c>
      <c r="D79">
        <v>1</v>
      </c>
      <c r="E79">
        <v>9</v>
      </c>
      <c r="F79">
        <v>19</v>
      </c>
      <c r="G79" s="23">
        <v>0</v>
      </c>
    </row>
    <row r="80" spans="1:7" x14ac:dyDescent="0.3">
      <c r="A80" s="9">
        <v>43907</v>
      </c>
      <c r="B80">
        <v>86</v>
      </c>
      <c r="C80">
        <v>100</v>
      </c>
      <c r="D80">
        <v>2</v>
      </c>
      <c r="E80">
        <v>10</v>
      </c>
      <c r="F80">
        <v>18</v>
      </c>
      <c r="G80" s="23">
        <v>0</v>
      </c>
    </row>
    <row r="81" spans="1:7" x14ac:dyDescent="0.3">
      <c r="A81" s="9">
        <v>43908</v>
      </c>
      <c r="B81">
        <v>84</v>
      </c>
      <c r="C81">
        <v>86</v>
      </c>
      <c r="D81">
        <v>2</v>
      </c>
      <c r="E81">
        <v>13</v>
      </c>
      <c r="F81">
        <v>18</v>
      </c>
      <c r="G81" s="23">
        <v>1</v>
      </c>
    </row>
    <row r="82" spans="1:7" x14ac:dyDescent="0.3">
      <c r="A82" s="9">
        <v>43909</v>
      </c>
      <c r="B82">
        <v>78</v>
      </c>
      <c r="C82">
        <v>100</v>
      </c>
      <c r="D82">
        <v>4</v>
      </c>
      <c r="E82">
        <v>12</v>
      </c>
      <c r="F82">
        <v>16</v>
      </c>
      <c r="G82" s="23">
        <v>1</v>
      </c>
    </row>
    <row r="83" spans="1:7" x14ac:dyDescent="0.3">
      <c r="A83" s="9">
        <v>43910</v>
      </c>
      <c r="B83">
        <v>75</v>
      </c>
      <c r="C83">
        <v>86</v>
      </c>
      <c r="D83">
        <v>2</v>
      </c>
      <c r="E83">
        <v>10</v>
      </c>
      <c r="F83">
        <v>18</v>
      </c>
      <c r="G83" s="23">
        <v>0</v>
      </c>
    </row>
    <row r="84" spans="1:7" x14ac:dyDescent="0.3">
      <c r="A84" s="9">
        <v>43911</v>
      </c>
      <c r="B84">
        <v>61</v>
      </c>
      <c r="C84">
        <v>92</v>
      </c>
      <c r="D84">
        <v>6</v>
      </c>
      <c r="E84">
        <v>13</v>
      </c>
      <c r="F84">
        <v>22</v>
      </c>
      <c r="G84" s="23">
        <v>3</v>
      </c>
    </row>
    <row r="85" spans="1:7" x14ac:dyDescent="0.3">
      <c r="A85" s="9">
        <v>43912</v>
      </c>
      <c r="B85">
        <v>40</v>
      </c>
      <c r="C85">
        <v>51</v>
      </c>
      <c r="D85">
        <v>2</v>
      </c>
      <c r="E85">
        <v>5</v>
      </c>
      <c r="F85">
        <v>15</v>
      </c>
      <c r="G85" s="23">
        <v>3</v>
      </c>
    </row>
    <row r="86" spans="1:7" x14ac:dyDescent="0.3">
      <c r="A86" s="9">
        <v>43913</v>
      </c>
      <c r="B86">
        <v>78</v>
      </c>
      <c r="C86">
        <v>78</v>
      </c>
      <c r="D86">
        <v>4</v>
      </c>
      <c r="E86">
        <v>8</v>
      </c>
      <c r="F86">
        <v>16</v>
      </c>
      <c r="G86" s="23">
        <v>3</v>
      </c>
    </row>
    <row r="87" spans="1:7" x14ac:dyDescent="0.3">
      <c r="A87" s="9">
        <v>43914</v>
      </c>
      <c r="B87">
        <v>74</v>
      </c>
      <c r="C87">
        <v>53</v>
      </c>
      <c r="D87">
        <v>3</v>
      </c>
      <c r="E87">
        <v>10</v>
      </c>
      <c r="F87">
        <v>22</v>
      </c>
      <c r="G87" s="23">
        <v>6</v>
      </c>
    </row>
    <row r="88" spans="1:7" x14ac:dyDescent="0.3">
      <c r="A88" s="9">
        <v>43915</v>
      </c>
      <c r="B88">
        <v>57</v>
      </c>
      <c r="C88">
        <v>29</v>
      </c>
      <c r="D88">
        <v>4</v>
      </c>
      <c r="E88">
        <v>6</v>
      </c>
      <c r="F88">
        <v>16</v>
      </c>
      <c r="G88" s="23">
        <v>8</v>
      </c>
    </row>
    <row r="89" spans="1:7" x14ac:dyDescent="0.3">
      <c r="A89" s="9">
        <v>43916</v>
      </c>
      <c r="B89">
        <v>54</v>
      </c>
      <c r="C89">
        <v>21</v>
      </c>
      <c r="D89">
        <v>2</v>
      </c>
      <c r="E89">
        <v>5</v>
      </c>
      <c r="F89">
        <v>20</v>
      </c>
      <c r="G89" s="23">
        <v>3</v>
      </c>
    </row>
    <row r="90" spans="1:7" x14ac:dyDescent="0.3">
      <c r="A90" s="9">
        <v>43917</v>
      </c>
      <c r="B90">
        <v>52</v>
      </c>
      <c r="C90">
        <v>16</v>
      </c>
      <c r="D90">
        <v>3</v>
      </c>
      <c r="E90">
        <v>2</v>
      </c>
      <c r="F90">
        <v>30</v>
      </c>
      <c r="G90" s="23">
        <v>9</v>
      </c>
    </row>
    <row r="91" spans="1:7" x14ac:dyDescent="0.3">
      <c r="A91" s="9">
        <v>43918</v>
      </c>
      <c r="B91">
        <v>43</v>
      </c>
      <c r="C91">
        <v>18</v>
      </c>
      <c r="D91">
        <v>2</v>
      </c>
      <c r="E91">
        <v>3</v>
      </c>
      <c r="F91">
        <v>32</v>
      </c>
      <c r="G91" s="23">
        <v>4</v>
      </c>
    </row>
    <row r="92" spans="1:7" x14ac:dyDescent="0.3">
      <c r="A92" s="9">
        <v>43919</v>
      </c>
      <c r="B92">
        <v>48</v>
      </c>
      <c r="C92">
        <v>11</v>
      </c>
      <c r="D92">
        <v>2</v>
      </c>
      <c r="E92">
        <v>4</v>
      </c>
      <c r="F92">
        <v>23</v>
      </c>
      <c r="G92" s="23">
        <v>8</v>
      </c>
    </row>
    <row r="93" spans="1:7" x14ac:dyDescent="0.3">
      <c r="A93" s="9">
        <v>43920</v>
      </c>
      <c r="B93">
        <v>49</v>
      </c>
      <c r="C93">
        <v>13</v>
      </c>
      <c r="D93">
        <v>2</v>
      </c>
      <c r="E93">
        <v>3</v>
      </c>
      <c r="F93">
        <v>18</v>
      </c>
      <c r="G93" s="23">
        <v>17</v>
      </c>
    </row>
    <row r="94" spans="1:7" x14ac:dyDescent="0.3">
      <c r="A94" s="9">
        <v>43921</v>
      </c>
      <c r="B94">
        <v>43</v>
      </c>
      <c r="C94">
        <v>12</v>
      </c>
      <c r="D94">
        <v>3</v>
      </c>
      <c r="E94">
        <v>3</v>
      </c>
      <c r="F94">
        <v>19</v>
      </c>
      <c r="G94" s="23">
        <v>57</v>
      </c>
    </row>
    <row r="95" spans="1:7" x14ac:dyDescent="0.3">
      <c r="A95" s="9">
        <v>43922</v>
      </c>
      <c r="B95">
        <v>43</v>
      </c>
      <c r="C95">
        <v>11</v>
      </c>
      <c r="D95">
        <v>2</v>
      </c>
      <c r="E95">
        <v>3</v>
      </c>
      <c r="F95">
        <v>18</v>
      </c>
      <c r="G95" s="23">
        <v>110</v>
      </c>
    </row>
    <row r="96" spans="1:7" x14ac:dyDescent="0.3">
      <c r="A96" s="9">
        <v>43923</v>
      </c>
      <c r="B96">
        <v>40</v>
      </c>
      <c r="C96">
        <v>12</v>
      </c>
      <c r="D96">
        <v>3</v>
      </c>
      <c r="E96">
        <v>4</v>
      </c>
      <c r="F96">
        <v>17</v>
      </c>
      <c r="G96" s="23">
        <v>75</v>
      </c>
    </row>
    <row r="97" spans="1:7" x14ac:dyDescent="0.3">
      <c r="A97" s="9">
        <v>43924</v>
      </c>
      <c r="B97">
        <v>46</v>
      </c>
      <c r="C97">
        <v>9</v>
      </c>
      <c r="D97">
        <v>1</v>
      </c>
      <c r="E97">
        <v>1</v>
      </c>
      <c r="F97">
        <v>15</v>
      </c>
      <c r="G97" s="23">
        <v>102</v>
      </c>
    </row>
    <row r="98" spans="1:7" x14ac:dyDescent="0.3">
      <c r="A98" s="9">
        <v>43925</v>
      </c>
      <c r="B98">
        <v>49</v>
      </c>
      <c r="C98">
        <v>13</v>
      </c>
      <c r="D98">
        <v>2</v>
      </c>
      <c r="E98">
        <v>1</v>
      </c>
      <c r="F98">
        <v>18</v>
      </c>
      <c r="G98" s="23">
        <v>74</v>
      </c>
    </row>
    <row r="99" spans="1:7" x14ac:dyDescent="0.3">
      <c r="A99" s="9">
        <v>43926</v>
      </c>
      <c r="B99">
        <v>51</v>
      </c>
      <c r="C99">
        <v>10</v>
      </c>
      <c r="D99">
        <v>3</v>
      </c>
      <c r="E99">
        <v>2</v>
      </c>
      <c r="F99">
        <v>17</v>
      </c>
      <c r="G99" s="23">
        <v>86</v>
      </c>
    </row>
    <row r="100" spans="1:7" x14ac:dyDescent="0.3">
      <c r="A100" s="9">
        <v>43927</v>
      </c>
      <c r="B100">
        <v>53</v>
      </c>
      <c r="C100">
        <v>9</v>
      </c>
      <c r="D100">
        <v>2</v>
      </c>
      <c r="E100">
        <v>3</v>
      </c>
      <c r="F100">
        <v>20</v>
      </c>
      <c r="G100" s="23">
        <v>50</v>
      </c>
    </row>
    <row r="101" spans="1:7" x14ac:dyDescent="0.3">
      <c r="A101" s="9">
        <v>43928</v>
      </c>
      <c r="B101">
        <v>44</v>
      </c>
      <c r="C101">
        <v>8</v>
      </c>
      <c r="D101">
        <v>2</v>
      </c>
      <c r="E101">
        <v>3</v>
      </c>
      <c r="F101">
        <v>12</v>
      </c>
      <c r="G101" s="23">
        <v>69</v>
      </c>
    </row>
    <row r="102" spans="1:7" x14ac:dyDescent="0.3">
      <c r="A102" s="9">
        <v>43929</v>
      </c>
      <c r="B102">
        <v>49</v>
      </c>
      <c r="C102">
        <v>10</v>
      </c>
      <c r="D102">
        <v>2</v>
      </c>
      <c r="E102">
        <v>3</v>
      </c>
      <c r="F102">
        <v>24</v>
      </c>
      <c r="G102" s="23">
        <v>48</v>
      </c>
    </row>
    <row r="103" spans="1:7" x14ac:dyDescent="0.3">
      <c r="A103" s="9">
        <v>43930</v>
      </c>
      <c r="B103">
        <v>45</v>
      </c>
      <c r="C103">
        <v>11</v>
      </c>
      <c r="D103">
        <v>2</v>
      </c>
      <c r="E103">
        <v>2</v>
      </c>
      <c r="F103">
        <v>18</v>
      </c>
      <c r="G103" s="23">
        <v>96</v>
      </c>
    </row>
    <row r="104" spans="1:7" x14ac:dyDescent="0.3">
      <c r="A104" s="9">
        <v>43931</v>
      </c>
      <c r="B104">
        <v>34</v>
      </c>
      <c r="C104">
        <v>12</v>
      </c>
      <c r="D104">
        <v>2</v>
      </c>
      <c r="E104">
        <v>2</v>
      </c>
      <c r="F104">
        <v>18</v>
      </c>
      <c r="G104" s="23">
        <v>77</v>
      </c>
    </row>
    <row r="105" spans="1:7" x14ac:dyDescent="0.3">
      <c r="A105" s="9">
        <v>43932</v>
      </c>
      <c r="B105">
        <v>49</v>
      </c>
      <c r="C105">
        <v>10</v>
      </c>
      <c r="D105">
        <v>1</v>
      </c>
      <c r="E105">
        <v>2</v>
      </c>
      <c r="F105">
        <v>22</v>
      </c>
      <c r="G105" s="23">
        <v>58</v>
      </c>
    </row>
    <row r="106" spans="1:7" x14ac:dyDescent="0.3">
      <c r="A106" s="9">
        <v>43933</v>
      </c>
      <c r="B106">
        <v>32</v>
      </c>
      <c r="C106">
        <v>9</v>
      </c>
      <c r="D106">
        <v>1</v>
      </c>
      <c r="E106">
        <v>2</v>
      </c>
      <c r="F106">
        <v>15</v>
      </c>
      <c r="G106" s="23">
        <v>106</v>
      </c>
    </row>
    <row r="107" spans="1:7" x14ac:dyDescent="0.3">
      <c r="A107" s="9">
        <v>43934</v>
      </c>
      <c r="B107">
        <v>37</v>
      </c>
      <c r="C107">
        <v>7</v>
      </c>
      <c r="D107">
        <v>2</v>
      </c>
      <c r="E107">
        <v>1</v>
      </c>
      <c r="F107">
        <v>15</v>
      </c>
      <c r="G107" s="23">
        <v>98</v>
      </c>
    </row>
    <row r="108" spans="1:7" x14ac:dyDescent="0.3">
      <c r="A108" s="9">
        <v>43935</v>
      </c>
      <c r="B108">
        <v>46</v>
      </c>
      <c r="C108">
        <v>9</v>
      </c>
      <c r="D108">
        <v>2</v>
      </c>
      <c r="E108">
        <v>3</v>
      </c>
      <c r="F108">
        <v>17</v>
      </c>
      <c r="G108" s="23">
        <v>31</v>
      </c>
    </row>
    <row r="109" spans="1:7" x14ac:dyDescent="0.3">
      <c r="A109" s="9">
        <v>43936</v>
      </c>
      <c r="B109">
        <v>50</v>
      </c>
      <c r="C109">
        <v>8</v>
      </c>
      <c r="D109">
        <v>3</v>
      </c>
      <c r="E109">
        <v>3</v>
      </c>
      <c r="F109">
        <v>17</v>
      </c>
      <c r="G109" s="23">
        <v>38</v>
      </c>
    </row>
    <row r="110" spans="1:7" x14ac:dyDescent="0.3">
      <c r="A110" s="9">
        <v>43937</v>
      </c>
      <c r="B110">
        <v>42</v>
      </c>
      <c r="C110">
        <v>7</v>
      </c>
      <c r="D110">
        <v>2</v>
      </c>
      <c r="E110">
        <v>2</v>
      </c>
      <c r="F110">
        <v>21</v>
      </c>
      <c r="G110" s="23">
        <v>25</v>
      </c>
    </row>
    <row r="111" spans="1:7" x14ac:dyDescent="0.3">
      <c r="A111" s="9">
        <v>43938</v>
      </c>
      <c r="B111">
        <v>48</v>
      </c>
      <c r="C111">
        <v>8</v>
      </c>
      <c r="D111">
        <v>2</v>
      </c>
      <c r="E111">
        <v>2</v>
      </c>
      <c r="F111">
        <v>20</v>
      </c>
      <c r="G111" s="23">
        <v>56</v>
      </c>
    </row>
    <row r="112" spans="1:7" x14ac:dyDescent="0.3">
      <c r="A112" s="9">
        <v>43939</v>
      </c>
      <c r="B112">
        <v>36</v>
      </c>
      <c r="C112">
        <v>6</v>
      </c>
      <c r="D112">
        <v>3</v>
      </c>
      <c r="E112">
        <v>1</v>
      </c>
      <c r="F112">
        <v>28</v>
      </c>
      <c r="G112" s="23">
        <v>49</v>
      </c>
    </row>
    <row r="113" spans="1:7" x14ac:dyDescent="0.3">
      <c r="A113" s="9">
        <v>43940</v>
      </c>
      <c r="B113">
        <v>45</v>
      </c>
      <c r="C113">
        <v>6</v>
      </c>
      <c r="D113">
        <v>1</v>
      </c>
      <c r="E113">
        <v>3</v>
      </c>
      <c r="F113">
        <v>20</v>
      </c>
      <c r="G113" s="23">
        <v>105</v>
      </c>
    </row>
    <row r="114" spans="1:7" x14ac:dyDescent="0.3">
      <c r="A114" s="9">
        <v>43941</v>
      </c>
      <c r="B114">
        <v>44</v>
      </c>
      <c r="C114">
        <v>12</v>
      </c>
      <c r="D114">
        <v>2</v>
      </c>
      <c r="E114">
        <v>2</v>
      </c>
      <c r="F114">
        <v>24</v>
      </c>
      <c r="G114" s="23">
        <v>43</v>
      </c>
    </row>
    <row r="115" spans="1:7" x14ac:dyDescent="0.3">
      <c r="A115" s="9">
        <v>43942</v>
      </c>
      <c r="B115">
        <v>41</v>
      </c>
      <c r="C115">
        <v>10</v>
      </c>
      <c r="D115">
        <v>3</v>
      </c>
      <c r="E115">
        <v>3</v>
      </c>
      <c r="F115">
        <v>20</v>
      </c>
      <c r="G115" s="23">
        <v>76</v>
      </c>
    </row>
    <row r="116" spans="1:7" x14ac:dyDescent="0.3">
      <c r="A116" s="9">
        <v>43943</v>
      </c>
      <c r="B116">
        <v>29</v>
      </c>
      <c r="C116">
        <v>8</v>
      </c>
      <c r="D116">
        <v>3</v>
      </c>
      <c r="E116">
        <v>4</v>
      </c>
      <c r="F116">
        <v>19</v>
      </c>
      <c r="G116" s="23">
        <v>33</v>
      </c>
    </row>
    <row r="117" spans="1:7" x14ac:dyDescent="0.3">
      <c r="A117" s="9">
        <v>43944</v>
      </c>
      <c r="B117">
        <v>41</v>
      </c>
      <c r="C117">
        <v>12</v>
      </c>
      <c r="D117">
        <v>3</v>
      </c>
      <c r="E117">
        <v>2</v>
      </c>
      <c r="F117">
        <v>21</v>
      </c>
      <c r="G117" s="23">
        <v>54</v>
      </c>
    </row>
    <row r="118" spans="1:7" x14ac:dyDescent="0.3">
      <c r="A118" s="9">
        <v>43945</v>
      </c>
      <c r="B118">
        <v>35</v>
      </c>
      <c r="C118">
        <v>11</v>
      </c>
      <c r="D118">
        <v>5</v>
      </c>
      <c r="E118">
        <v>2</v>
      </c>
      <c r="F118">
        <v>24</v>
      </c>
      <c r="G118" s="23">
        <v>72</v>
      </c>
    </row>
    <row r="119" spans="1:7" x14ac:dyDescent="0.3">
      <c r="A119" s="9">
        <v>43946</v>
      </c>
      <c r="B119">
        <v>41</v>
      </c>
      <c r="C119">
        <v>10</v>
      </c>
      <c r="D119">
        <v>3</v>
      </c>
      <c r="E119">
        <v>2</v>
      </c>
      <c r="F119">
        <v>23</v>
      </c>
      <c r="G119" s="23">
        <v>66</v>
      </c>
    </row>
    <row r="120" spans="1:7" x14ac:dyDescent="0.3">
      <c r="A120" s="9">
        <v>43947</v>
      </c>
      <c r="B120">
        <v>31</v>
      </c>
      <c r="C120">
        <v>8</v>
      </c>
      <c r="D120">
        <v>2</v>
      </c>
      <c r="E120">
        <v>2</v>
      </c>
      <c r="F120">
        <v>15</v>
      </c>
      <c r="G120" s="23">
        <v>64</v>
      </c>
    </row>
    <row r="121" spans="1:7" x14ac:dyDescent="0.3">
      <c r="A121" s="9">
        <v>43948</v>
      </c>
      <c r="B121">
        <v>41</v>
      </c>
      <c r="C121">
        <v>5</v>
      </c>
      <c r="D121">
        <v>3</v>
      </c>
      <c r="E121">
        <v>2</v>
      </c>
      <c r="F121">
        <v>20</v>
      </c>
      <c r="G121" s="23">
        <v>52</v>
      </c>
    </row>
    <row r="122" spans="1:7" x14ac:dyDescent="0.3">
      <c r="A122" s="9">
        <v>43949</v>
      </c>
      <c r="B122">
        <v>39</v>
      </c>
      <c r="C122">
        <v>9</v>
      </c>
      <c r="D122">
        <v>2</v>
      </c>
      <c r="E122">
        <v>3</v>
      </c>
      <c r="F122">
        <v>23</v>
      </c>
      <c r="G122" s="23">
        <v>121</v>
      </c>
    </row>
    <row r="123" spans="1:7" x14ac:dyDescent="0.3">
      <c r="A123" s="9">
        <v>43950</v>
      </c>
      <c r="B123">
        <v>35</v>
      </c>
      <c r="C123">
        <v>9</v>
      </c>
      <c r="D123">
        <v>2</v>
      </c>
      <c r="E123">
        <v>2</v>
      </c>
      <c r="F123">
        <v>20</v>
      </c>
      <c r="G123" s="23">
        <v>104</v>
      </c>
    </row>
    <row r="124" spans="1:7" x14ac:dyDescent="0.3">
      <c r="A124" s="9">
        <v>43951</v>
      </c>
      <c r="B124">
        <v>41</v>
      </c>
      <c r="C124">
        <v>9</v>
      </c>
      <c r="D124">
        <v>3</v>
      </c>
      <c r="E124">
        <v>2</v>
      </c>
      <c r="F124">
        <v>24</v>
      </c>
      <c r="G124" s="23">
        <v>161</v>
      </c>
    </row>
    <row r="125" spans="1:7" x14ac:dyDescent="0.3">
      <c r="A125" s="9">
        <v>43952</v>
      </c>
      <c r="B125">
        <v>36</v>
      </c>
      <c r="C125">
        <v>9</v>
      </c>
      <c r="D125">
        <v>1</v>
      </c>
      <c r="E125">
        <v>2</v>
      </c>
      <c r="F125">
        <v>20</v>
      </c>
      <c r="G125" s="23">
        <v>203</v>
      </c>
    </row>
    <row r="126" spans="1:7" x14ac:dyDescent="0.3">
      <c r="A126" s="9">
        <v>43953</v>
      </c>
      <c r="B126">
        <v>40</v>
      </c>
      <c r="C126">
        <v>12</v>
      </c>
      <c r="D126">
        <v>1</v>
      </c>
      <c r="E126">
        <v>3</v>
      </c>
      <c r="F126">
        <v>26</v>
      </c>
      <c r="G126" s="23">
        <v>231</v>
      </c>
    </row>
    <row r="127" spans="1:7" x14ac:dyDescent="0.3">
      <c r="A127" s="9">
        <v>43954</v>
      </c>
      <c r="B127">
        <v>51</v>
      </c>
      <c r="C127">
        <v>12</v>
      </c>
      <c r="D127">
        <v>1</v>
      </c>
      <c r="E127">
        <v>3</v>
      </c>
      <c r="F127">
        <v>25</v>
      </c>
      <c r="G127" s="23">
        <v>266</v>
      </c>
    </row>
    <row r="128" spans="1:7" x14ac:dyDescent="0.3">
      <c r="A128" s="9">
        <v>43955</v>
      </c>
      <c r="B128">
        <v>42</v>
      </c>
      <c r="C128">
        <v>13</v>
      </c>
      <c r="D128">
        <v>2</v>
      </c>
      <c r="E128">
        <v>4</v>
      </c>
      <c r="F128">
        <v>24</v>
      </c>
      <c r="G128" s="23">
        <v>527</v>
      </c>
    </row>
    <row r="129" spans="1:7" x14ac:dyDescent="0.3">
      <c r="A129" s="9">
        <v>43956</v>
      </c>
      <c r="B129">
        <v>49</v>
      </c>
      <c r="C129">
        <v>15</v>
      </c>
      <c r="D129">
        <v>3</v>
      </c>
      <c r="E129">
        <v>3</v>
      </c>
      <c r="F129">
        <v>23</v>
      </c>
      <c r="G129" s="23">
        <v>508</v>
      </c>
    </row>
    <row r="130" spans="1:7" x14ac:dyDescent="0.3">
      <c r="A130" s="9">
        <v>43957</v>
      </c>
      <c r="B130">
        <v>45</v>
      </c>
      <c r="C130">
        <v>16</v>
      </c>
      <c r="D130">
        <v>4</v>
      </c>
      <c r="E130">
        <v>3</v>
      </c>
      <c r="F130">
        <v>27</v>
      </c>
      <c r="G130" s="23">
        <v>771</v>
      </c>
    </row>
    <row r="131" spans="1:7" x14ac:dyDescent="0.3">
      <c r="A131" s="9">
        <v>43958</v>
      </c>
      <c r="B131">
        <v>43</v>
      </c>
      <c r="C131">
        <v>13</v>
      </c>
      <c r="D131">
        <v>3</v>
      </c>
      <c r="E131">
        <v>2</v>
      </c>
      <c r="F131">
        <v>16</v>
      </c>
      <c r="G131" s="23">
        <v>580</v>
      </c>
    </row>
    <row r="132" spans="1:7" x14ac:dyDescent="0.3">
      <c r="A132" s="9">
        <v>43959</v>
      </c>
      <c r="B132">
        <v>46</v>
      </c>
      <c r="C132">
        <v>17</v>
      </c>
      <c r="D132">
        <v>3</v>
      </c>
      <c r="E132">
        <v>3</v>
      </c>
      <c r="F132">
        <v>26</v>
      </c>
      <c r="G132" s="23">
        <v>600</v>
      </c>
    </row>
    <row r="133" spans="1:7" x14ac:dyDescent="0.3">
      <c r="A133" s="9">
        <v>43960</v>
      </c>
      <c r="B133">
        <v>47</v>
      </c>
      <c r="C133">
        <v>16</v>
      </c>
      <c r="D133">
        <v>2</v>
      </c>
      <c r="E133">
        <v>4</v>
      </c>
      <c r="F133">
        <v>22</v>
      </c>
      <c r="G133" s="23">
        <v>526</v>
      </c>
    </row>
    <row r="134" spans="1:7" x14ac:dyDescent="0.3">
      <c r="A134" s="9">
        <v>43961</v>
      </c>
      <c r="B134">
        <v>46</v>
      </c>
      <c r="C134">
        <v>15</v>
      </c>
      <c r="D134">
        <v>1</v>
      </c>
      <c r="E134">
        <v>3</v>
      </c>
      <c r="F134">
        <v>16</v>
      </c>
      <c r="G134" s="23">
        <v>669</v>
      </c>
    </row>
    <row r="135" spans="1:7" x14ac:dyDescent="0.3">
      <c r="A135" s="9">
        <v>43962</v>
      </c>
      <c r="B135">
        <v>59</v>
      </c>
      <c r="C135">
        <v>18</v>
      </c>
      <c r="D135">
        <v>2</v>
      </c>
      <c r="E135">
        <v>3</v>
      </c>
      <c r="F135">
        <v>24</v>
      </c>
      <c r="G135" s="23">
        <v>798</v>
      </c>
    </row>
    <row r="136" spans="1:7" x14ac:dyDescent="0.3">
      <c r="A136" s="9">
        <v>43963</v>
      </c>
      <c r="B136">
        <v>73</v>
      </c>
      <c r="C136">
        <v>13</v>
      </c>
      <c r="D136">
        <v>5</v>
      </c>
      <c r="E136">
        <v>4</v>
      </c>
      <c r="F136">
        <v>24</v>
      </c>
      <c r="G136" s="23">
        <v>716</v>
      </c>
    </row>
    <row r="137" spans="1:7" x14ac:dyDescent="0.3">
      <c r="A137" s="9">
        <v>43964</v>
      </c>
      <c r="B137">
        <v>64</v>
      </c>
      <c r="C137">
        <v>19</v>
      </c>
      <c r="D137">
        <v>2</v>
      </c>
      <c r="E137">
        <v>3</v>
      </c>
      <c r="F137">
        <v>34</v>
      </c>
      <c r="G137" s="23">
        <v>509</v>
      </c>
    </row>
    <row r="138" spans="1:7" x14ac:dyDescent="0.3">
      <c r="A138" s="9">
        <v>43965</v>
      </c>
      <c r="B138">
        <v>65</v>
      </c>
      <c r="C138">
        <v>18</v>
      </c>
      <c r="D138">
        <v>3</v>
      </c>
      <c r="E138">
        <v>2</v>
      </c>
      <c r="F138">
        <v>29</v>
      </c>
      <c r="G138" s="23">
        <v>447</v>
      </c>
    </row>
    <row r="139" spans="1:7" x14ac:dyDescent="0.3">
      <c r="A139" s="9">
        <v>43966</v>
      </c>
      <c r="B139">
        <v>73</v>
      </c>
      <c r="C139">
        <v>20</v>
      </c>
      <c r="D139">
        <v>2</v>
      </c>
      <c r="E139">
        <v>3</v>
      </c>
      <c r="F139">
        <v>25</v>
      </c>
      <c r="G139" s="23">
        <v>434</v>
      </c>
    </row>
    <row r="140" spans="1:7" x14ac:dyDescent="0.3">
      <c r="A140" s="9">
        <v>43967</v>
      </c>
      <c r="B140">
        <v>67</v>
      </c>
      <c r="C140">
        <v>18</v>
      </c>
      <c r="D140">
        <v>2</v>
      </c>
      <c r="E140">
        <v>3</v>
      </c>
      <c r="F140">
        <v>31</v>
      </c>
      <c r="G140" s="23">
        <v>477</v>
      </c>
    </row>
    <row r="141" spans="1:7" x14ac:dyDescent="0.3">
      <c r="A141" s="9">
        <v>43968</v>
      </c>
      <c r="B141">
        <v>78</v>
      </c>
      <c r="C141">
        <v>15</v>
      </c>
      <c r="D141">
        <v>2</v>
      </c>
      <c r="E141">
        <v>2</v>
      </c>
      <c r="F141">
        <v>29</v>
      </c>
      <c r="G141" s="23">
        <v>639</v>
      </c>
    </row>
    <row r="142" spans="1:7" x14ac:dyDescent="0.3">
      <c r="A142" s="9">
        <v>43969</v>
      </c>
      <c r="B142">
        <v>66</v>
      </c>
      <c r="C142">
        <v>19</v>
      </c>
      <c r="D142">
        <v>2</v>
      </c>
      <c r="E142">
        <v>2</v>
      </c>
      <c r="F142">
        <v>20</v>
      </c>
      <c r="G142" s="23">
        <v>536</v>
      </c>
    </row>
    <row r="143" spans="1:7" x14ac:dyDescent="0.3">
      <c r="A143" s="9">
        <v>43970</v>
      </c>
      <c r="B143">
        <v>68</v>
      </c>
      <c r="C143">
        <v>13</v>
      </c>
      <c r="D143">
        <v>2</v>
      </c>
      <c r="E143">
        <v>2</v>
      </c>
      <c r="F143">
        <v>19</v>
      </c>
      <c r="G143" s="23">
        <v>688</v>
      </c>
    </row>
    <row r="144" spans="1:7" x14ac:dyDescent="0.3">
      <c r="A144" s="9">
        <v>43971</v>
      </c>
      <c r="B144">
        <v>61</v>
      </c>
      <c r="C144">
        <v>15</v>
      </c>
      <c r="D144">
        <v>2</v>
      </c>
      <c r="E144">
        <v>2</v>
      </c>
      <c r="F144">
        <v>32</v>
      </c>
      <c r="G144" s="23">
        <v>743</v>
      </c>
    </row>
    <row r="145" spans="1:7" x14ac:dyDescent="0.3">
      <c r="A145" s="9">
        <v>43972</v>
      </c>
      <c r="B145">
        <v>63</v>
      </c>
      <c r="C145">
        <v>19</v>
      </c>
      <c r="D145">
        <v>2</v>
      </c>
      <c r="E145">
        <v>1</v>
      </c>
      <c r="F145">
        <v>23</v>
      </c>
      <c r="G145" s="23">
        <v>776</v>
      </c>
    </row>
    <row r="146" spans="1:7" x14ac:dyDescent="0.3">
      <c r="A146" s="9">
        <v>43973</v>
      </c>
      <c r="B146">
        <v>62</v>
      </c>
      <c r="C146">
        <v>20</v>
      </c>
      <c r="D146">
        <v>1</v>
      </c>
      <c r="E146">
        <v>2</v>
      </c>
      <c r="F146">
        <v>22</v>
      </c>
      <c r="G146" s="23">
        <v>786</v>
      </c>
    </row>
    <row r="147" spans="1:7" x14ac:dyDescent="0.3">
      <c r="A147" s="9">
        <v>43974</v>
      </c>
      <c r="B147">
        <v>59</v>
      </c>
      <c r="C147">
        <v>17</v>
      </c>
      <c r="D147">
        <v>2</v>
      </c>
      <c r="E147">
        <v>2</v>
      </c>
      <c r="F147">
        <v>25</v>
      </c>
      <c r="G147" s="23">
        <v>759</v>
      </c>
    </row>
    <row r="148" spans="1:7" x14ac:dyDescent="0.3">
      <c r="A148" s="9">
        <v>43975</v>
      </c>
      <c r="B148">
        <v>78</v>
      </c>
      <c r="C148">
        <v>8</v>
      </c>
      <c r="D148">
        <v>2</v>
      </c>
      <c r="E148">
        <v>2</v>
      </c>
      <c r="F148">
        <v>25</v>
      </c>
      <c r="G148" s="23">
        <v>765</v>
      </c>
    </row>
    <row r="149" spans="1:7" x14ac:dyDescent="0.3">
      <c r="A149" s="9">
        <v>43976</v>
      </c>
      <c r="B149">
        <v>60</v>
      </c>
      <c r="C149">
        <v>13</v>
      </c>
      <c r="D149">
        <v>2</v>
      </c>
      <c r="E149">
        <v>1</v>
      </c>
      <c r="F149">
        <v>24</v>
      </c>
      <c r="G149" s="23">
        <v>805</v>
      </c>
    </row>
    <row r="150" spans="1:7" x14ac:dyDescent="0.3">
      <c r="A150" s="9">
        <v>43977</v>
      </c>
      <c r="B150">
        <v>59</v>
      </c>
      <c r="C150">
        <v>16</v>
      </c>
      <c r="D150">
        <v>3</v>
      </c>
      <c r="E150">
        <v>2</v>
      </c>
      <c r="F150">
        <v>32</v>
      </c>
      <c r="G150" s="23">
        <v>646</v>
      </c>
    </row>
    <row r="151" spans="1:7" x14ac:dyDescent="0.3">
      <c r="A151" s="9">
        <v>43978</v>
      </c>
      <c r="B151">
        <v>60</v>
      </c>
      <c r="C151">
        <v>15</v>
      </c>
      <c r="D151">
        <v>1</v>
      </c>
      <c r="E151">
        <v>2</v>
      </c>
      <c r="F151">
        <v>27</v>
      </c>
      <c r="G151" s="23">
        <v>817</v>
      </c>
    </row>
    <row r="152" spans="1:7" x14ac:dyDescent="0.3">
      <c r="A152" s="9">
        <v>43979</v>
      </c>
      <c r="B152">
        <v>53</v>
      </c>
      <c r="C152">
        <v>12</v>
      </c>
      <c r="D152">
        <v>2</v>
      </c>
      <c r="E152">
        <v>3</v>
      </c>
      <c r="F152">
        <v>26</v>
      </c>
      <c r="G152" s="23">
        <v>827</v>
      </c>
    </row>
    <row r="153" spans="1:7" x14ac:dyDescent="0.3">
      <c r="A153" s="9">
        <v>43980</v>
      </c>
      <c r="B153">
        <v>50</v>
      </c>
      <c r="C153">
        <v>13</v>
      </c>
      <c r="D153">
        <v>2</v>
      </c>
      <c r="E153">
        <v>2</v>
      </c>
      <c r="F153">
        <v>28</v>
      </c>
      <c r="G153" s="23">
        <v>874</v>
      </c>
    </row>
    <row r="154" spans="1:7" x14ac:dyDescent="0.3">
      <c r="A154" s="9">
        <v>43981</v>
      </c>
      <c r="B154">
        <v>65</v>
      </c>
      <c r="C154">
        <v>11</v>
      </c>
      <c r="D154">
        <v>0</v>
      </c>
      <c r="E154">
        <v>1</v>
      </c>
      <c r="F154">
        <v>25</v>
      </c>
      <c r="G154" s="23">
        <v>938</v>
      </c>
    </row>
    <row r="155" spans="1:7" x14ac:dyDescent="0.3">
      <c r="A155" s="9">
        <v>43982</v>
      </c>
      <c r="B155">
        <v>79</v>
      </c>
      <c r="C155">
        <v>10</v>
      </c>
      <c r="D155">
        <v>2</v>
      </c>
      <c r="E155">
        <v>2</v>
      </c>
      <c r="F155">
        <v>26</v>
      </c>
      <c r="G155" s="23">
        <v>1149</v>
      </c>
    </row>
  </sheetData>
  <pageMargins left="0.7" right="0.7" top="0.75" bottom="0.75" header="0.3" footer="0.3"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A77B8-7332-4FAE-95D5-9049983B4CCB}">
  <dimension ref="A1:R155"/>
  <sheetViews>
    <sheetView topLeftCell="D1" workbookViewId="0">
      <selection activeCell="E1" sqref="E1:F1048576"/>
    </sheetView>
  </sheetViews>
  <sheetFormatPr defaultRowHeight="14.4" x14ac:dyDescent="0.3"/>
  <cols>
    <col min="5" max="6" width="8.88671875" style="29"/>
  </cols>
  <sheetData>
    <row r="1" spans="1:18" x14ac:dyDescent="0.3">
      <c r="A1" t="s">
        <v>63</v>
      </c>
    </row>
    <row r="3" spans="1:18" x14ac:dyDescent="0.3">
      <c r="A3" t="s">
        <v>62</v>
      </c>
      <c r="B3" t="s">
        <v>242</v>
      </c>
      <c r="C3" t="s">
        <v>241</v>
      </c>
      <c r="D3" s="12" t="s">
        <v>56</v>
      </c>
      <c r="E3" s="23" t="s">
        <v>59</v>
      </c>
      <c r="F3" s="23" t="s">
        <v>58</v>
      </c>
      <c r="G3" s="10" t="s">
        <v>57</v>
      </c>
    </row>
    <row r="4" spans="1:18" x14ac:dyDescent="0.3">
      <c r="A4" s="8">
        <v>43831</v>
      </c>
      <c r="B4">
        <v>0</v>
      </c>
      <c r="C4">
        <v>0</v>
      </c>
      <c r="D4" s="9">
        <v>43831</v>
      </c>
      <c r="E4" s="23">
        <v>0</v>
      </c>
      <c r="F4" s="23">
        <v>0</v>
      </c>
      <c r="G4" s="10">
        <v>0</v>
      </c>
    </row>
    <row r="5" spans="1:18" x14ac:dyDescent="0.3">
      <c r="A5" s="8">
        <v>43832</v>
      </c>
      <c r="B5">
        <v>0</v>
      </c>
      <c r="C5">
        <v>53</v>
      </c>
      <c r="D5" s="9">
        <v>43832</v>
      </c>
      <c r="E5" s="23">
        <v>0</v>
      </c>
      <c r="F5" s="23">
        <v>0</v>
      </c>
      <c r="G5" s="10">
        <v>0</v>
      </c>
    </row>
    <row r="6" spans="1:18" x14ac:dyDescent="0.3">
      <c r="A6" s="8">
        <v>43833</v>
      </c>
      <c r="B6">
        <v>0</v>
      </c>
      <c r="C6">
        <v>0</v>
      </c>
      <c r="D6" s="9">
        <v>43833</v>
      </c>
      <c r="E6" s="23">
        <v>0</v>
      </c>
      <c r="F6" s="23">
        <v>0</v>
      </c>
      <c r="G6" s="10">
        <v>0</v>
      </c>
    </row>
    <row r="7" spans="1:18" x14ac:dyDescent="0.3">
      <c r="A7" s="8">
        <v>43834</v>
      </c>
      <c r="B7">
        <v>0</v>
      </c>
      <c r="C7">
        <v>0</v>
      </c>
      <c r="D7" s="9">
        <v>43834</v>
      </c>
      <c r="E7" s="23">
        <v>0</v>
      </c>
      <c r="F7" s="23">
        <v>0</v>
      </c>
      <c r="G7" s="10">
        <v>0</v>
      </c>
      <c r="L7" t="s">
        <v>69</v>
      </c>
      <c r="Q7" t="s">
        <v>122</v>
      </c>
    </row>
    <row r="8" spans="1:18" x14ac:dyDescent="0.3">
      <c r="A8" s="8">
        <v>43835</v>
      </c>
      <c r="B8">
        <v>0</v>
      </c>
      <c r="C8">
        <v>0</v>
      </c>
      <c r="D8" s="9">
        <v>43835</v>
      </c>
      <c r="E8" s="23">
        <v>0</v>
      </c>
      <c r="F8" s="23">
        <v>0</v>
      </c>
      <c r="G8" s="10">
        <v>0</v>
      </c>
      <c r="K8" t="s">
        <v>204</v>
      </c>
      <c r="L8" t="s">
        <v>240</v>
      </c>
      <c r="M8" t="s">
        <v>29</v>
      </c>
      <c r="P8" t="s">
        <v>204</v>
      </c>
      <c r="Q8" t="s">
        <v>240</v>
      </c>
      <c r="R8" t="s">
        <v>29</v>
      </c>
    </row>
    <row r="9" spans="1:18" x14ac:dyDescent="0.3">
      <c r="A9" s="8">
        <v>43836</v>
      </c>
      <c r="B9">
        <v>0</v>
      </c>
      <c r="C9">
        <v>49</v>
      </c>
      <c r="D9" s="9">
        <v>43836</v>
      </c>
      <c r="E9" s="23">
        <v>0</v>
      </c>
      <c r="F9" s="23">
        <v>0</v>
      </c>
      <c r="G9" s="10">
        <v>0</v>
      </c>
      <c r="K9">
        <v>0</v>
      </c>
      <c r="L9">
        <v>7.7064838000588068E-2</v>
      </c>
      <c r="M9">
        <v>-6.8799392971965441E-3</v>
      </c>
      <c r="P9">
        <v>0</v>
      </c>
      <c r="Q9">
        <v>-4.5419161495969904E-2</v>
      </c>
      <c r="R9">
        <v>-0.16532968343596505</v>
      </c>
    </row>
    <row r="10" spans="1:18" x14ac:dyDescent="0.3">
      <c r="A10" s="8">
        <v>43837</v>
      </c>
      <c r="B10">
        <v>0</v>
      </c>
      <c r="C10">
        <v>0</v>
      </c>
      <c r="D10" s="9">
        <v>43837</v>
      </c>
      <c r="E10" s="23">
        <v>0</v>
      </c>
      <c r="F10" s="23">
        <v>0</v>
      </c>
      <c r="G10" s="10">
        <v>0</v>
      </c>
      <c r="K10">
        <v>1</v>
      </c>
      <c r="L10">
        <v>-3.9872918082468886E-2</v>
      </c>
      <c r="M10">
        <v>-6.0129691860910724E-2</v>
      </c>
      <c r="P10">
        <v>1</v>
      </c>
      <c r="Q10">
        <v>-3.4932702482258129E-3</v>
      </c>
      <c r="R10">
        <v>-0.16777206845004575</v>
      </c>
    </row>
    <row r="11" spans="1:18" x14ac:dyDescent="0.3">
      <c r="A11" s="8">
        <v>43838</v>
      </c>
      <c r="B11">
        <v>0</v>
      </c>
      <c r="C11">
        <v>0</v>
      </c>
      <c r="D11" s="9">
        <v>43838</v>
      </c>
      <c r="E11" s="23">
        <v>0</v>
      </c>
      <c r="F11" s="23">
        <v>0</v>
      </c>
      <c r="G11" s="10">
        <v>0</v>
      </c>
      <c r="K11">
        <v>2</v>
      </c>
      <c r="L11">
        <v>-0.10053830185446208</v>
      </c>
      <c r="M11">
        <v>-0.11240275747169366</v>
      </c>
      <c r="P11">
        <v>2</v>
      </c>
      <c r="Q11">
        <v>-3.0142225295848674E-2</v>
      </c>
      <c r="R11">
        <v>-0.16733566974581032</v>
      </c>
    </row>
    <row r="12" spans="1:18" x14ac:dyDescent="0.3">
      <c r="A12" s="8">
        <v>43839</v>
      </c>
      <c r="B12">
        <v>0</v>
      </c>
      <c r="C12">
        <v>0</v>
      </c>
      <c r="D12" s="9">
        <v>43839</v>
      </c>
      <c r="E12" s="23">
        <v>0</v>
      </c>
      <c r="F12" s="23">
        <v>0</v>
      </c>
      <c r="G12" s="10">
        <v>0</v>
      </c>
      <c r="K12">
        <v>3</v>
      </c>
      <c r="L12">
        <v>1.6035291884156967E-2</v>
      </c>
      <c r="M12">
        <v>-1.5289440837720554E-2</v>
      </c>
      <c r="P12">
        <v>3</v>
      </c>
      <c r="Q12">
        <v>-3.8349956590743271E-2</v>
      </c>
      <c r="R12">
        <v>-0.12222278381573029</v>
      </c>
    </row>
    <row r="13" spans="1:18" x14ac:dyDescent="0.3">
      <c r="A13" s="8">
        <v>43840</v>
      </c>
      <c r="B13">
        <v>0</v>
      </c>
      <c r="C13">
        <v>51</v>
      </c>
      <c r="D13" s="9">
        <v>43840</v>
      </c>
      <c r="E13" s="23">
        <v>0</v>
      </c>
      <c r="F13" s="23">
        <v>0</v>
      </c>
      <c r="G13" s="10">
        <v>0</v>
      </c>
      <c r="K13">
        <v>4</v>
      </c>
      <c r="L13">
        <v>0.13445164429947523</v>
      </c>
      <c r="M13">
        <v>-7.5225546529551698E-2</v>
      </c>
      <c r="P13">
        <v>4</v>
      </c>
      <c r="Q13">
        <v>2.1596566711299978E-2</v>
      </c>
      <c r="R13">
        <v>-0.13491760109214021</v>
      </c>
    </row>
    <row r="14" spans="1:18" x14ac:dyDescent="0.3">
      <c r="A14" s="8">
        <v>43841</v>
      </c>
      <c r="B14">
        <v>54</v>
      </c>
      <c r="C14">
        <v>0</v>
      </c>
      <c r="D14" s="9">
        <v>43841</v>
      </c>
      <c r="E14" s="23">
        <v>0</v>
      </c>
      <c r="F14" s="23">
        <v>0</v>
      </c>
      <c r="G14" s="10">
        <v>0</v>
      </c>
      <c r="K14">
        <v>5</v>
      </c>
      <c r="L14">
        <v>1.5249466868571454E-2</v>
      </c>
      <c r="M14">
        <v>-1.2653422277764901E-2</v>
      </c>
      <c r="P14">
        <v>5</v>
      </c>
      <c r="Q14">
        <v>1.9393022191399524E-2</v>
      </c>
      <c r="R14">
        <v>-0.15340962356135104</v>
      </c>
    </row>
    <row r="15" spans="1:18" x14ac:dyDescent="0.3">
      <c r="A15" s="8">
        <v>43842</v>
      </c>
      <c r="B15">
        <v>0</v>
      </c>
      <c r="C15">
        <v>0</v>
      </c>
      <c r="D15" s="9">
        <v>43842</v>
      </c>
      <c r="E15" s="23">
        <v>0</v>
      </c>
      <c r="F15" s="23">
        <v>0</v>
      </c>
      <c r="G15" s="10">
        <v>0</v>
      </c>
      <c r="K15">
        <v>6</v>
      </c>
      <c r="L15">
        <v>7.9711028795610206E-2</v>
      </c>
      <c r="M15">
        <v>-0.11562203837133228</v>
      </c>
      <c r="P15">
        <v>6</v>
      </c>
      <c r="Q15">
        <v>1.6658846234254468E-2</v>
      </c>
      <c r="R15">
        <v>-0.15843823571416332</v>
      </c>
    </row>
    <row r="16" spans="1:18" x14ac:dyDescent="0.3">
      <c r="A16" s="8">
        <v>43843</v>
      </c>
      <c r="B16">
        <v>0</v>
      </c>
      <c r="C16">
        <v>0</v>
      </c>
      <c r="D16" s="9">
        <v>43843</v>
      </c>
      <c r="E16" s="23">
        <v>0</v>
      </c>
      <c r="F16" s="23">
        <v>0</v>
      </c>
      <c r="G16" s="10">
        <v>0</v>
      </c>
      <c r="K16">
        <v>7</v>
      </c>
      <c r="L16">
        <v>-0.11144307790709146</v>
      </c>
      <c r="M16">
        <v>-2.6056571701785287E-5</v>
      </c>
      <c r="P16">
        <v>7</v>
      </c>
      <c r="Q16">
        <v>5.7014934058436356E-2</v>
      </c>
      <c r="R16">
        <v>-0.1891734878406241</v>
      </c>
    </row>
    <row r="17" spans="1:18" x14ac:dyDescent="0.3">
      <c r="A17" s="8">
        <v>43844</v>
      </c>
      <c r="B17">
        <v>0</v>
      </c>
      <c r="C17">
        <v>0</v>
      </c>
      <c r="D17" s="9">
        <v>43844</v>
      </c>
      <c r="E17" s="23">
        <v>0</v>
      </c>
      <c r="F17" s="23">
        <v>0</v>
      </c>
      <c r="G17" s="10">
        <v>0</v>
      </c>
      <c r="K17">
        <v>8</v>
      </c>
      <c r="L17">
        <v>-5.2511542136423492E-2</v>
      </c>
      <c r="M17">
        <v>-0.17542453188343077</v>
      </c>
      <c r="P17">
        <v>8</v>
      </c>
      <c r="Q17">
        <v>2.6139530771475683E-2</v>
      </c>
      <c r="R17">
        <v>-0.17609746728636835</v>
      </c>
    </row>
    <row r="18" spans="1:18" x14ac:dyDescent="0.3">
      <c r="A18" s="8">
        <v>43845</v>
      </c>
      <c r="B18">
        <v>100</v>
      </c>
      <c r="C18">
        <v>0</v>
      </c>
      <c r="D18" s="9">
        <v>43845</v>
      </c>
      <c r="E18" s="23">
        <v>0</v>
      </c>
      <c r="F18" s="23">
        <v>0</v>
      </c>
      <c r="G18" s="10">
        <v>0</v>
      </c>
      <c r="K18">
        <v>9</v>
      </c>
      <c r="L18">
        <v>7.0140640401659946E-2</v>
      </c>
      <c r="M18">
        <v>-0.12265556243556511</v>
      </c>
      <c r="P18">
        <v>9</v>
      </c>
      <c r="Q18">
        <v>5.2304415100785158E-2</v>
      </c>
      <c r="R18">
        <v>-0.1362910015823737</v>
      </c>
    </row>
    <row r="19" spans="1:18" x14ac:dyDescent="0.3">
      <c r="A19" s="8">
        <v>43846</v>
      </c>
      <c r="B19">
        <v>0</v>
      </c>
      <c r="C19">
        <v>50</v>
      </c>
      <c r="D19" s="9">
        <v>43846</v>
      </c>
      <c r="E19" s="23">
        <v>0</v>
      </c>
      <c r="F19" s="23">
        <v>0</v>
      </c>
      <c r="G19" s="10">
        <v>0</v>
      </c>
      <c r="K19">
        <v>10</v>
      </c>
      <c r="L19">
        <v>1.1213259583552964E-2</v>
      </c>
      <c r="M19">
        <v>-1.1332353776571919E-2</v>
      </c>
      <c r="P19">
        <v>10</v>
      </c>
      <c r="Q19">
        <v>0.13102052402348807</v>
      </c>
      <c r="R19">
        <v>-0.13452033840078981</v>
      </c>
    </row>
    <row r="20" spans="1:18" x14ac:dyDescent="0.3">
      <c r="A20" s="8">
        <v>43847</v>
      </c>
      <c r="B20">
        <v>47</v>
      </c>
      <c r="C20">
        <v>0</v>
      </c>
      <c r="D20" s="9">
        <v>43847</v>
      </c>
      <c r="E20" s="23">
        <v>0</v>
      </c>
      <c r="F20" s="23">
        <v>0</v>
      </c>
      <c r="G20" s="10">
        <v>0</v>
      </c>
      <c r="K20">
        <v>11</v>
      </c>
      <c r="L20">
        <v>-4.2296183787365174E-2</v>
      </c>
      <c r="M20">
        <v>5.4738149047623995E-2</v>
      </c>
      <c r="P20">
        <v>11</v>
      </c>
      <c r="Q20">
        <v>2.4035414871136792E-3</v>
      </c>
      <c r="R20">
        <v>-0.12547608948654312</v>
      </c>
    </row>
    <row r="21" spans="1:18" x14ac:dyDescent="0.3">
      <c r="A21" s="8">
        <v>43848</v>
      </c>
      <c r="B21">
        <v>0</v>
      </c>
      <c r="C21">
        <v>0</v>
      </c>
      <c r="D21" s="9">
        <v>43848</v>
      </c>
      <c r="E21" s="23">
        <v>0</v>
      </c>
      <c r="F21" s="23">
        <v>0</v>
      </c>
      <c r="G21" s="10">
        <v>0</v>
      </c>
      <c r="K21">
        <v>12</v>
      </c>
      <c r="L21">
        <v>9.1118241638597358E-3</v>
      </c>
      <c r="M21">
        <v>-0.12098236281815833</v>
      </c>
      <c r="P21">
        <v>12</v>
      </c>
      <c r="Q21">
        <v>1.1436155385805613E-2</v>
      </c>
      <c r="R21">
        <v>-8.5690782725610676E-2</v>
      </c>
    </row>
    <row r="22" spans="1:18" x14ac:dyDescent="0.3">
      <c r="A22" s="8">
        <v>43849</v>
      </c>
      <c r="B22">
        <v>50</v>
      </c>
      <c r="C22">
        <v>50</v>
      </c>
      <c r="D22" s="9">
        <v>43849</v>
      </c>
      <c r="E22" s="23">
        <v>0</v>
      </c>
      <c r="F22" s="23">
        <v>0</v>
      </c>
      <c r="G22" s="10">
        <v>0</v>
      </c>
      <c r="K22">
        <v>13</v>
      </c>
      <c r="L22">
        <v>1.5038092001661424E-2</v>
      </c>
      <c r="M22">
        <v>-0.18390506539494195</v>
      </c>
      <c r="P22">
        <v>13</v>
      </c>
      <c r="Q22">
        <v>0.1294928547794186</v>
      </c>
      <c r="R22">
        <v>-7.1303906872375547E-2</v>
      </c>
    </row>
    <row r="23" spans="1:18" x14ac:dyDescent="0.3">
      <c r="A23" s="8">
        <v>43850</v>
      </c>
      <c r="B23">
        <v>0</v>
      </c>
      <c r="C23">
        <v>0</v>
      </c>
      <c r="D23" s="9">
        <v>43850</v>
      </c>
      <c r="E23" s="23">
        <v>0</v>
      </c>
      <c r="F23" s="23">
        <v>0</v>
      </c>
      <c r="G23" s="10">
        <v>0</v>
      </c>
      <c r="K23">
        <v>14</v>
      </c>
      <c r="L23">
        <v>8.1497665988049722E-2</v>
      </c>
      <c r="M23">
        <v>-2.5888730166119152E-3</v>
      </c>
      <c r="P23">
        <v>14</v>
      </c>
      <c r="Q23">
        <v>6.508762405193888E-2</v>
      </c>
      <c r="R23">
        <v>-6.5717713324413174E-2</v>
      </c>
    </row>
    <row r="24" spans="1:18" x14ac:dyDescent="0.3">
      <c r="A24" s="8">
        <v>43851</v>
      </c>
      <c r="B24">
        <v>0</v>
      </c>
      <c r="C24">
        <v>0</v>
      </c>
      <c r="D24" s="9">
        <v>43851</v>
      </c>
      <c r="E24" s="23">
        <v>0</v>
      </c>
      <c r="F24" s="23">
        <v>0</v>
      </c>
      <c r="G24" s="10">
        <v>0</v>
      </c>
    </row>
    <row r="25" spans="1:18" x14ac:dyDescent="0.3">
      <c r="A25" s="8">
        <v>43852</v>
      </c>
      <c r="B25">
        <v>0</v>
      </c>
      <c r="C25">
        <v>0</v>
      </c>
      <c r="D25" s="9">
        <v>43852</v>
      </c>
      <c r="E25" s="23">
        <v>0</v>
      </c>
      <c r="F25" s="23">
        <v>0</v>
      </c>
      <c r="G25" s="10">
        <v>0</v>
      </c>
    </row>
    <row r="26" spans="1:18" x14ac:dyDescent="0.3">
      <c r="A26" s="8">
        <v>43853</v>
      </c>
      <c r="B26">
        <v>0</v>
      </c>
      <c r="C26">
        <v>50</v>
      </c>
      <c r="D26" s="9">
        <v>43853</v>
      </c>
      <c r="E26" s="23">
        <v>0</v>
      </c>
      <c r="F26" s="23">
        <v>0</v>
      </c>
      <c r="G26" s="10">
        <v>0</v>
      </c>
    </row>
    <row r="27" spans="1:18" x14ac:dyDescent="0.3">
      <c r="A27" s="8">
        <v>43854</v>
      </c>
      <c r="B27">
        <v>45</v>
      </c>
      <c r="C27">
        <v>0</v>
      </c>
      <c r="D27" s="9">
        <v>43854</v>
      </c>
      <c r="E27" s="23">
        <v>0</v>
      </c>
      <c r="F27" s="23">
        <v>0</v>
      </c>
      <c r="G27" s="10">
        <v>0</v>
      </c>
    </row>
    <row r="28" spans="1:18" x14ac:dyDescent="0.3">
      <c r="A28" s="8">
        <v>43855</v>
      </c>
      <c r="B28">
        <v>0</v>
      </c>
      <c r="C28">
        <v>0</v>
      </c>
      <c r="D28" s="9">
        <v>43855</v>
      </c>
      <c r="E28" s="23">
        <v>0</v>
      </c>
      <c r="F28" s="23">
        <v>0</v>
      </c>
      <c r="G28" s="10">
        <v>0</v>
      </c>
    </row>
    <row r="29" spans="1:18" x14ac:dyDescent="0.3">
      <c r="A29" s="8">
        <v>43856</v>
      </c>
      <c r="B29">
        <v>0</v>
      </c>
      <c r="C29">
        <v>0</v>
      </c>
      <c r="D29" s="9">
        <v>43856</v>
      </c>
      <c r="E29" s="23">
        <v>0</v>
      </c>
      <c r="F29" s="23">
        <v>0</v>
      </c>
      <c r="G29" s="10">
        <v>0</v>
      </c>
    </row>
    <row r="30" spans="1:18" x14ac:dyDescent="0.3">
      <c r="A30" s="8">
        <v>43857</v>
      </c>
      <c r="B30">
        <v>0</v>
      </c>
      <c r="C30">
        <v>0</v>
      </c>
      <c r="D30" s="9">
        <v>43857</v>
      </c>
      <c r="E30" s="23">
        <v>0</v>
      </c>
      <c r="F30" s="23">
        <v>0</v>
      </c>
      <c r="G30" s="10">
        <v>0</v>
      </c>
    </row>
    <row r="31" spans="1:18" x14ac:dyDescent="0.3">
      <c r="A31" s="8">
        <v>43858</v>
      </c>
      <c r="B31">
        <v>45</v>
      </c>
      <c r="C31">
        <v>47</v>
      </c>
      <c r="D31" s="9">
        <v>43858</v>
      </c>
      <c r="E31" s="23">
        <v>0</v>
      </c>
      <c r="F31" s="23">
        <v>0</v>
      </c>
      <c r="G31" s="10">
        <v>0</v>
      </c>
    </row>
    <row r="32" spans="1:18" x14ac:dyDescent="0.3">
      <c r="A32" s="8">
        <v>43859</v>
      </c>
      <c r="B32">
        <v>45</v>
      </c>
      <c r="C32">
        <v>0</v>
      </c>
      <c r="D32" s="9">
        <v>43859</v>
      </c>
      <c r="E32" s="23">
        <v>0</v>
      </c>
      <c r="F32" s="23">
        <v>0</v>
      </c>
      <c r="G32" s="10">
        <v>0</v>
      </c>
    </row>
    <row r="33" spans="1:7" x14ac:dyDescent="0.3">
      <c r="A33" s="8">
        <v>43860</v>
      </c>
      <c r="B33">
        <v>45</v>
      </c>
      <c r="C33">
        <v>0</v>
      </c>
      <c r="D33" s="9">
        <v>43860</v>
      </c>
      <c r="E33" s="23">
        <f ca="1">IFERROR(__xludf.DUMMYFUNCTION("""COMPUTED_VALUE"""),1)</f>
        <v>1</v>
      </c>
      <c r="F33" s="23">
        <f ca="1">IFERROR(__xludf.DUMMYFUNCTION("""COMPUTED_VALUE"""),0)</f>
        <v>0</v>
      </c>
      <c r="G33" s="10">
        <v>0</v>
      </c>
    </row>
    <row r="34" spans="1:7" x14ac:dyDescent="0.3">
      <c r="A34" s="8">
        <v>43861</v>
      </c>
      <c r="B34">
        <v>0</v>
      </c>
      <c r="C34">
        <v>0</v>
      </c>
      <c r="D34" s="9">
        <v>43861</v>
      </c>
      <c r="E34" s="23">
        <f ca="1">IFERROR(__xludf.DUMMYFUNCTION("""COMPUTED_VALUE"""),0)</f>
        <v>0</v>
      </c>
      <c r="F34" s="23">
        <f ca="1">IFERROR(__xludf.DUMMYFUNCTION("""COMPUTED_VALUE"""),0)</f>
        <v>0</v>
      </c>
      <c r="G34" s="10">
        <v>0</v>
      </c>
    </row>
    <row r="35" spans="1:7" x14ac:dyDescent="0.3">
      <c r="A35" s="8">
        <v>43862</v>
      </c>
      <c r="B35">
        <v>0</v>
      </c>
      <c r="C35">
        <v>0</v>
      </c>
      <c r="D35" s="9">
        <v>43862</v>
      </c>
      <c r="E35" s="23">
        <f ca="1">IFERROR(__xludf.DUMMYFUNCTION("""COMPUTED_VALUE"""),0)</f>
        <v>0</v>
      </c>
      <c r="F35" s="23">
        <f ca="1">IFERROR(__xludf.DUMMYFUNCTION("""COMPUTED_VALUE"""),0)</f>
        <v>0</v>
      </c>
      <c r="G35" s="10">
        <v>0</v>
      </c>
    </row>
    <row r="36" spans="1:7" x14ac:dyDescent="0.3">
      <c r="A36" s="8">
        <v>43863</v>
      </c>
      <c r="B36">
        <v>43</v>
      </c>
      <c r="C36">
        <v>45</v>
      </c>
      <c r="D36" s="9">
        <v>43863</v>
      </c>
      <c r="E36" s="23">
        <f ca="1">IFERROR(__xludf.DUMMYFUNCTION("""COMPUTED_VALUE"""),1)</f>
        <v>1</v>
      </c>
      <c r="F36" s="23">
        <f ca="1">IFERROR(__xludf.DUMMYFUNCTION("""COMPUTED_VALUE"""),0)</f>
        <v>0</v>
      </c>
      <c r="G36" s="10">
        <v>0</v>
      </c>
    </row>
    <row r="37" spans="1:7" x14ac:dyDescent="0.3">
      <c r="A37" s="8">
        <v>43864</v>
      </c>
      <c r="B37">
        <v>39</v>
      </c>
      <c r="C37">
        <v>44</v>
      </c>
      <c r="D37" s="9">
        <v>43864</v>
      </c>
      <c r="E37" s="23">
        <f ca="1">IFERROR(__xludf.DUMMYFUNCTION("""COMPUTED_VALUE"""),1)</f>
        <v>1</v>
      </c>
      <c r="F37" s="23">
        <f ca="1">IFERROR(__xludf.DUMMYFUNCTION("""COMPUTED_VALUE"""),0)</f>
        <v>0</v>
      </c>
      <c r="G37" s="10">
        <v>0</v>
      </c>
    </row>
    <row r="38" spans="1:7" x14ac:dyDescent="0.3">
      <c r="A38" s="8">
        <v>43865</v>
      </c>
      <c r="B38">
        <v>0</v>
      </c>
      <c r="C38">
        <v>47</v>
      </c>
      <c r="D38" s="9">
        <v>43865</v>
      </c>
      <c r="E38" s="23">
        <f ca="1">IFERROR(__xludf.DUMMYFUNCTION("""COMPUTED_VALUE"""),0)</f>
        <v>0</v>
      </c>
      <c r="F38" s="23">
        <f ca="1">IFERROR(__xludf.DUMMYFUNCTION("""COMPUTED_VALUE"""),0)</f>
        <v>0</v>
      </c>
      <c r="G38" s="10">
        <v>0</v>
      </c>
    </row>
    <row r="39" spans="1:7" x14ac:dyDescent="0.3">
      <c r="A39" s="8">
        <v>43866</v>
      </c>
      <c r="B39">
        <v>0</v>
      </c>
      <c r="C39">
        <v>45</v>
      </c>
      <c r="D39" s="9">
        <v>43866</v>
      </c>
      <c r="E39" s="23">
        <f ca="1">IFERROR(__xludf.DUMMYFUNCTION("""COMPUTED_VALUE"""),0)</f>
        <v>0</v>
      </c>
      <c r="F39" s="23">
        <f ca="1">IFERROR(__xludf.DUMMYFUNCTION("""COMPUTED_VALUE"""),0)</f>
        <v>0</v>
      </c>
      <c r="G39" s="10">
        <v>0</v>
      </c>
    </row>
    <row r="40" spans="1:7" x14ac:dyDescent="0.3">
      <c r="A40" s="8">
        <v>43867</v>
      </c>
      <c r="B40">
        <v>47</v>
      </c>
      <c r="C40">
        <v>0</v>
      </c>
      <c r="D40" s="9">
        <v>43867</v>
      </c>
      <c r="E40" s="23">
        <f ca="1">IFERROR(__xludf.DUMMYFUNCTION("""COMPUTED_VALUE"""),0)</f>
        <v>0</v>
      </c>
      <c r="F40" s="23">
        <f ca="1">IFERROR(__xludf.DUMMYFUNCTION("""COMPUTED_VALUE"""),0)</f>
        <v>0</v>
      </c>
      <c r="G40" s="10">
        <v>0</v>
      </c>
    </row>
    <row r="41" spans="1:7" x14ac:dyDescent="0.3">
      <c r="A41" s="8">
        <v>43868</v>
      </c>
      <c r="B41">
        <v>0</v>
      </c>
      <c r="C41">
        <v>0</v>
      </c>
      <c r="D41" s="9">
        <v>43868</v>
      </c>
      <c r="E41" s="23">
        <f ca="1">IFERROR(__xludf.DUMMYFUNCTION("""COMPUTED_VALUE"""),0)</f>
        <v>0</v>
      </c>
      <c r="F41" s="23">
        <f ca="1">IFERROR(__xludf.DUMMYFUNCTION("""COMPUTED_VALUE"""),0)</f>
        <v>0</v>
      </c>
      <c r="G41" s="10">
        <v>0</v>
      </c>
    </row>
    <row r="42" spans="1:7" x14ac:dyDescent="0.3">
      <c r="A42" s="8">
        <v>43869</v>
      </c>
      <c r="B42">
        <v>48</v>
      </c>
      <c r="C42">
        <v>0</v>
      </c>
      <c r="D42" s="9">
        <v>43869</v>
      </c>
      <c r="E42" s="23">
        <f ca="1">IFERROR(__xludf.DUMMYFUNCTION("""COMPUTED_VALUE"""),0)</f>
        <v>0</v>
      </c>
      <c r="F42" s="23">
        <f ca="1">IFERROR(__xludf.DUMMYFUNCTION("""COMPUTED_VALUE"""),0)</f>
        <v>0</v>
      </c>
      <c r="G42" s="10">
        <v>0</v>
      </c>
    </row>
    <row r="43" spans="1:7" x14ac:dyDescent="0.3">
      <c r="A43" s="8">
        <v>43870</v>
      </c>
      <c r="B43">
        <v>0</v>
      </c>
      <c r="C43">
        <v>0</v>
      </c>
      <c r="D43" s="9">
        <v>43870</v>
      </c>
      <c r="E43" s="23">
        <f ca="1">IFERROR(__xludf.DUMMYFUNCTION("""COMPUTED_VALUE"""),0)</f>
        <v>0</v>
      </c>
      <c r="F43" s="23">
        <f ca="1">IFERROR(__xludf.DUMMYFUNCTION("""COMPUTED_VALUE"""),0)</f>
        <v>0</v>
      </c>
      <c r="G43" s="10">
        <v>0</v>
      </c>
    </row>
    <row r="44" spans="1:7" x14ac:dyDescent="0.3">
      <c r="A44" s="8">
        <v>43871</v>
      </c>
      <c r="B44">
        <v>51</v>
      </c>
      <c r="C44">
        <v>46</v>
      </c>
      <c r="D44" s="9">
        <v>43871</v>
      </c>
      <c r="E44" s="23">
        <f ca="1">IFERROR(__xludf.DUMMYFUNCTION("""COMPUTED_VALUE"""),0)</f>
        <v>0</v>
      </c>
      <c r="F44" s="23">
        <f ca="1">IFERROR(__xludf.DUMMYFUNCTION("""COMPUTED_VALUE"""),0)</f>
        <v>0</v>
      </c>
      <c r="G44" s="10">
        <v>0</v>
      </c>
    </row>
    <row r="45" spans="1:7" x14ac:dyDescent="0.3">
      <c r="A45" s="8">
        <v>43872</v>
      </c>
      <c r="B45">
        <v>43</v>
      </c>
      <c r="C45">
        <v>43</v>
      </c>
      <c r="D45" s="9">
        <v>43872</v>
      </c>
      <c r="E45" s="23">
        <f ca="1">IFERROR(__xludf.DUMMYFUNCTION("""COMPUTED_VALUE"""),0)</f>
        <v>0</v>
      </c>
      <c r="F45" s="23">
        <f ca="1">IFERROR(__xludf.DUMMYFUNCTION("""COMPUTED_VALUE"""),0)</f>
        <v>0</v>
      </c>
      <c r="G45" s="10">
        <v>0</v>
      </c>
    </row>
    <row r="46" spans="1:7" x14ac:dyDescent="0.3">
      <c r="A46" s="8">
        <v>43873</v>
      </c>
      <c r="B46">
        <v>45</v>
      </c>
      <c r="C46">
        <v>0</v>
      </c>
      <c r="D46" s="9">
        <v>43873</v>
      </c>
      <c r="E46" s="23">
        <f ca="1">IFERROR(__xludf.DUMMYFUNCTION("""COMPUTED_VALUE"""),0)</f>
        <v>0</v>
      </c>
      <c r="F46" s="23">
        <f ca="1">IFERROR(__xludf.DUMMYFUNCTION("""COMPUTED_VALUE"""),0)</f>
        <v>0</v>
      </c>
      <c r="G46" s="10">
        <v>0</v>
      </c>
    </row>
    <row r="47" spans="1:7" x14ac:dyDescent="0.3">
      <c r="A47" s="8">
        <v>43874</v>
      </c>
      <c r="B47">
        <v>47</v>
      </c>
      <c r="C47">
        <v>0</v>
      </c>
      <c r="D47" s="9">
        <v>43874</v>
      </c>
      <c r="E47" s="23">
        <f ca="1">IFERROR(__xludf.DUMMYFUNCTION("""COMPUTED_VALUE"""),0)</f>
        <v>0</v>
      </c>
      <c r="F47" s="23">
        <f ca="1">IFERROR(__xludf.DUMMYFUNCTION("""COMPUTED_VALUE"""),0)</f>
        <v>0</v>
      </c>
      <c r="G47" s="10">
        <v>0</v>
      </c>
    </row>
    <row r="48" spans="1:7" x14ac:dyDescent="0.3">
      <c r="A48" s="8">
        <v>43875</v>
      </c>
      <c r="B48">
        <v>47</v>
      </c>
      <c r="C48">
        <v>47</v>
      </c>
      <c r="D48" s="9">
        <v>43875</v>
      </c>
      <c r="E48" s="23">
        <f ca="1">IFERROR(__xludf.DUMMYFUNCTION("""COMPUTED_VALUE"""),0)</f>
        <v>0</v>
      </c>
      <c r="F48" s="23">
        <f ca="1">IFERROR(__xludf.DUMMYFUNCTION("""COMPUTED_VALUE"""),0)</f>
        <v>0</v>
      </c>
      <c r="G48" s="10">
        <v>0</v>
      </c>
    </row>
    <row r="49" spans="1:7" x14ac:dyDescent="0.3">
      <c r="A49" s="8">
        <v>43876</v>
      </c>
      <c r="B49">
        <v>47</v>
      </c>
      <c r="C49">
        <v>0</v>
      </c>
      <c r="D49" s="9">
        <v>43876</v>
      </c>
      <c r="E49" s="23">
        <f ca="1">IFERROR(__xludf.DUMMYFUNCTION("""COMPUTED_VALUE"""),0)</f>
        <v>0</v>
      </c>
      <c r="F49" s="23">
        <f ca="1">IFERROR(__xludf.DUMMYFUNCTION("""COMPUTED_VALUE"""),0)</f>
        <v>0</v>
      </c>
      <c r="G49" s="10">
        <v>0</v>
      </c>
    </row>
    <row r="50" spans="1:7" x14ac:dyDescent="0.3">
      <c r="A50" s="8">
        <v>43877</v>
      </c>
      <c r="B50">
        <v>0</v>
      </c>
      <c r="C50">
        <v>0</v>
      </c>
      <c r="D50" s="9">
        <v>43877</v>
      </c>
      <c r="E50" s="23">
        <f ca="1">IFERROR(__xludf.DUMMYFUNCTION("""COMPUTED_VALUE"""),0)</f>
        <v>0</v>
      </c>
      <c r="F50" s="23">
        <f ca="1">IFERROR(__xludf.DUMMYFUNCTION("""COMPUTED_VALUE"""),0)</f>
        <v>0</v>
      </c>
      <c r="G50" s="10">
        <v>0</v>
      </c>
    </row>
    <row r="51" spans="1:7" x14ac:dyDescent="0.3">
      <c r="A51" s="8">
        <v>43878</v>
      </c>
      <c r="B51">
        <v>0</v>
      </c>
      <c r="C51">
        <v>0</v>
      </c>
      <c r="D51" s="9">
        <v>43878</v>
      </c>
      <c r="E51" s="23">
        <f ca="1">IFERROR(__xludf.DUMMYFUNCTION("""COMPUTED_VALUE"""),0)</f>
        <v>0</v>
      </c>
      <c r="F51" s="23">
        <f ca="1">IFERROR(__xludf.DUMMYFUNCTION("""COMPUTED_VALUE"""),0)</f>
        <v>0</v>
      </c>
      <c r="G51" s="10">
        <v>0</v>
      </c>
    </row>
    <row r="52" spans="1:7" x14ac:dyDescent="0.3">
      <c r="A52" s="8">
        <v>43879</v>
      </c>
      <c r="B52">
        <v>42</v>
      </c>
      <c r="C52">
        <v>0</v>
      </c>
      <c r="D52" s="9">
        <v>43879</v>
      </c>
      <c r="E52" s="23">
        <f ca="1">IFERROR(__xludf.DUMMYFUNCTION("""COMPUTED_VALUE"""),0)</f>
        <v>0</v>
      </c>
      <c r="F52" s="23">
        <f ca="1">IFERROR(__xludf.DUMMYFUNCTION("""COMPUTED_VALUE"""),0)</f>
        <v>0</v>
      </c>
      <c r="G52" s="10">
        <v>0</v>
      </c>
    </row>
    <row r="53" spans="1:7" x14ac:dyDescent="0.3">
      <c r="A53" s="8">
        <v>43880</v>
      </c>
      <c r="B53">
        <v>0</v>
      </c>
      <c r="C53">
        <v>0</v>
      </c>
      <c r="D53" s="9">
        <v>43880</v>
      </c>
      <c r="E53" s="23">
        <f ca="1">IFERROR(__xludf.DUMMYFUNCTION("""COMPUTED_VALUE"""),0)</f>
        <v>0</v>
      </c>
      <c r="F53" s="23">
        <f ca="1">IFERROR(__xludf.DUMMYFUNCTION("""COMPUTED_VALUE"""),0)</f>
        <v>0</v>
      </c>
      <c r="G53" s="10">
        <v>0</v>
      </c>
    </row>
    <row r="54" spans="1:7" x14ac:dyDescent="0.3">
      <c r="A54" s="8">
        <v>43881</v>
      </c>
      <c r="B54">
        <v>0</v>
      </c>
      <c r="C54">
        <v>50</v>
      </c>
      <c r="D54" s="9">
        <v>43881</v>
      </c>
      <c r="E54" s="23">
        <f ca="1">IFERROR(__xludf.DUMMYFUNCTION("""COMPUTED_VALUE"""),0)</f>
        <v>0</v>
      </c>
      <c r="F54" s="23">
        <f ca="1">IFERROR(__xludf.DUMMYFUNCTION("""COMPUTED_VALUE"""),0)</f>
        <v>0</v>
      </c>
      <c r="G54" s="10">
        <v>0</v>
      </c>
    </row>
    <row r="55" spans="1:7" x14ac:dyDescent="0.3">
      <c r="A55" s="8">
        <v>43882</v>
      </c>
      <c r="B55">
        <v>0</v>
      </c>
      <c r="C55">
        <v>0</v>
      </c>
      <c r="D55" s="9">
        <v>43882</v>
      </c>
      <c r="E55" s="23">
        <f ca="1">IFERROR(__xludf.DUMMYFUNCTION("""COMPUTED_VALUE"""),0)</f>
        <v>0</v>
      </c>
      <c r="F55" s="23">
        <f ca="1">IFERROR(__xludf.DUMMYFUNCTION("""COMPUTED_VALUE"""),0)</f>
        <v>0</v>
      </c>
      <c r="G55" s="10">
        <v>0</v>
      </c>
    </row>
    <row r="56" spans="1:7" x14ac:dyDescent="0.3">
      <c r="A56" s="8">
        <v>43883</v>
      </c>
      <c r="B56">
        <v>0</v>
      </c>
      <c r="C56">
        <v>0</v>
      </c>
      <c r="D56" s="9">
        <v>43883</v>
      </c>
      <c r="E56" s="23">
        <f ca="1">IFERROR(__xludf.DUMMYFUNCTION("""COMPUTED_VALUE"""),0)</f>
        <v>0</v>
      </c>
      <c r="F56" s="23">
        <f ca="1">IFERROR(__xludf.DUMMYFUNCTION("""COMPUTED_VALUE"""),0)</f>
        <v>0</v>
      </c>
      <c r="G56" s="10">
        <v>0</v>
      </c>
    </row>
    <row r="57" spans="1:7" x14ac:dyDescent="0.3">
      <c r="A57" s="8">
        <v>43884</v>
      </c>
      <c r="B57">
        <v>48</v>
      </c>
      <c r="C57">
        <v>0</v>
      </c>
      <c r="D57" s="9">
        <v>43884</v>
      </c>
      <c r="E57" s="23">
        <f ca="1">IFERROR(__xludf.DUMMYFUNCTION("""COMPUTED_VALUE"""),0)</f>
        <v>0</v>
      </c>
      <c r="F57" s="23">
        <f ca="1">IFERROR(__xludf.DUMMYFUNCTION("""COMPUTED_VALUE"""),0)</f>
        <v>0</v>
      </c>
      <c r="G57" s="10">
        <v>0</v>
      </c>
    </row>
    <row r="58" spans="1:7" x14ac:dyDescent="0.3">
      <c r="A58" s="8">
        <v>43885</v>
      </c>
      <c r="B58">
        <v>0</v>
      </c>
      <c r="C58">
        <v>46</v>
      </c>
      <c r="D58" s="9">
        <v>43885</v>
      </c>
      <c r="E58" s="23">
        <f ca="1">IFERROR(__xludf.DUMMYFUNCTION("""COMPUTED_VALUE"""),0)</f>
        <v>0</v>
      </c>
      <c r="F58" s="23">
        <f ca="1">IFERROR(__xludf.DUMMYFUNCTION("""COMPUTED_VALUE"""),0)</f>
        <v>0</v>
      </c>
      <c r="G58" s="10">
        <v>0</v>
      </c>
    </row>
    <row r="59" spans="1:7" x14ac:dyDescent="0.3">
      <c r="A59" s="8">
        <v>43886</v>
      </c>
      <c r="B59">
        <v>47</v>
      </c>
      <c r="C59">
        <v>47</v>
      </c>
      <c r="D59" s="9">
        <v>43886</v>
      </c>
      <c r="E59" s="23">
        <f ca="1">IFERROR(__xludf.DUMMYFUNCTION("""COMPUTED_VALUE"""),0)</f>
        <v>0</v>
      </c>
      <c r="F59" s="23">
        <f ca="1">IFERROR(__xludf.DUMMYFUNCTION("""COMPUTED_VALUE"""),0)</f>
        <v>0</v>
      </c>
      <c r="G59" s="10">
        <v>0</v>
      </c>
    </row>
    <row r="60" spans="1:7" x14ac:dyDescent="0.3">
      <c r="A60" s="8">
        <v>43887</v>
      </c>
      <c r="B60">
        <v>0</v>
      </c>
      <c r="C60">
        <v>40</v>
      </c>
      <c r="D60" s="9">
        <v>43887</v>
      </c>
      <c r="E60" s="23">
        <f ca="1">IFERROR(__xludf.DUMMYFUNCTION("""COMPUTED_VALUE"""),0)</f>
        <v>0</v>
      </c>
      <c r="F60" s="23">
        <f ca="1">IFERROR(__xludf.DUMMYFUNCTION("""COMPUTED_VALUE"""),0)</f>
        <v>0</v>
      </c>
      <c r="G60" s="10">
        <v>0</v>
      </c>
    </row>
    <row r="61" spans="1:7" x14ac:dyDescent="0.3">
      <c r="A61" s="8">
        <v>43888</v>
      </c>
      <c r="B61">
        <v>0</v>
      </c>
      <c r="C61">
        <v>43</v>
      </c>
      <c r="D61" s="9">
        <v>43888</v>
      </c>
      <c r="E61" s="23">
        <f ca="1">IFERROR(__xludf.DUMMYFUNCTION("""COMPUTED_VALUE"""),0)</f>
        <v>0</v>
      </c>
      <c r="F61" s="23">
        <f ca="1">IFERROR(__xludf.DUMMYFUNCTION("""COMPUTED_VALUE"""),0)</f>
        <v>0</v>
      </c>
      <c r="G61" s="10">
        <v>0</v>
      </c>
    </row>
    <row r="62" spans="1:7" x14ac:dyDescent="0.3">
      <c r="A62" s="8">
        <v>43889</v>
      </c>
      <c r="B62">
        <v>0</v>
      </c>
      <c r="C62">
        <v>0</v>
      </c>
      <c r="D62" s="9">
        <v>43889</v>
      </c>
      <c r="E62" s="23">
        <f ca="1">IFERROR(__xludf.DUMMYFUNCTION("""COMPUTED_VALUE"""),0)</f>
        <v>0</v>
      </c>
      <c r="F62" s="23">
        <f ca="1">IFERROR(__xludf.DUMMYFUNCTION("""COMPUTED_VALUE"""),0)</f>
        <v>0</v>
      </c>
      <c r="G62" s="10">
        <v>0</v>
      </c>
    </row>
    <row r="63" spans="1:7" x14ac:dyDescent="0.3">
      <c r="A63" s="8">
        <v>43890</v>
      </c>
      <c r="B63">
        <v>0</v>
      </c>
      <c r="C63">
        <v>0</v>
      </c>
      <c r="D63" s="9">
        <v>43890</v>
      </c>
      <c r="E63" s="23">
        <f ca="1">IFERROR(__xludf.DUMMYFUNCTION("""COMPUTED_VALUE"""),0)</f>
        <v>0</v>
      </c>
      <c r="F63" s="23">
        <f ca="1">IFERROR(__xludf.DUMMYFUNCTION("""COMPUTED_VALUE"""),0)</f>
        <v>0</v>
      </c>
      <c r="G63" s="10">
        <v>0</v>
      </c>
    </row>
    <row r="64" spans="1:7" x14ac:dyDescent="0.3">
      <c r="A64" s="8">
        <v>43891</v>
      </c>
      <c r="B64">
        <v>45</v>
      </c>
      <c r="C64">
        <v>0</v>
      </c>
      <c r="D64" s="9">
        <v>43891</v>
      </c>
      <c r="E64" s="23">
        <f ca="1">IFERROR(__xludf.DUMMYFUNCTION("""COMPUTED_VALUE"""),0)</f>
        <v>0</v>
      </c>
      <c r="F64" s="23">
        <f ca="1">IFERROR(__xludf.DUMMYFUNCTION("""COMPUTED_VALUE"""),0)</f>
        <v>0</v>
      </c>
      <c r="G64" s="10">
        <v>0</v>
      </c>
    </row>
    <row r="65" spans="1:7" x14ac:dyDescent="0.3">
      <c r="A65" s="8">
        <v>43892</v>
      </c>
      <c r="B65">
        <v>0</v>
      </c>
      <c r="C65">
        <v>0</v>
      </c>
      <c r="D65" s="9">
        <v>43892</v>
      </c>
      <c r="E65" s="23">
        <f ca="1">IFERROR(__xludf.DUMMYFUNCTION("""COMPUTED_VALUE"""),0)</f>
        <v>0</v>
      </c>
      <c r="F65" s="23">
        <f ca="1">IFERROR(__xludf.DUMMYFUNCTION("""COMPUTED_VALUE"""),0)</f>
        <v>0</v>
      </c>
      <c r="G65" s="10">
        <v>0</v>
      </c>
    </row>
    <row r="66" spans="1:7" x14ac:dyDescent="0.3">
      <c r="A66" s="8">
        <v>43893</v>
      </c>
      <c r="B66">
        <v>0</v>
      </c>
      <c r="C66">
        <v>0</v>
      </c>
      <c r="D66" s="9">
        <v>43893</v>
      </c>
      <c r="E66" s="23">
        <f ca="1">IFERROR(__xludf.DUMMYFUNCTION("""COMPUTED_VALUE"""),0)</f>
        <v>0</v>
      </c>
      <c r="F66" s="23">
        <f ca="1">IFERROR(__xludf.DUMMYFUNCTION("""COMPUTED_VALUE"""),0)</f>
        <v>0</v>
      </c>
      <c r="G66" s="10">
        <v>0</v>
      </c>
    </row>
    <row r="67" spans="1:7" x14ac:dyDescent="0.3">
      <c r="A67" s="8">
        <v>43894</v>
      </c>
      <c r="B67">
        <v>0</v>
      </c>
      <c r="C67">
        <v>44</v>
      </c>
      <c r="D67" s="9">
        <v>43894</v>
      </c>
      <c r="E67" s="23">
        <f ca="1">IFERROR(__xludf.DUMMYFUNCTION("""COMPUTED_VALUE"""),0)</f>
        <v>0</v>
      </c>
      <c r="F67" s="23">
        <f ca="1">IFERROR(__xludf.DUMMYFUNCTION("""COMPUTED_VALUE"""),0)</f>
        <v>0</v>
      </c>
      <c r="G67" s="10">
        <v>0</v>
      </c>
    </row>
    <row r="68" spans="1:7" x14ac:dyDescent="0.3">
      <c r="A68" s="8">
        <v>43895</v>
      </c>
      <c r="B68">
        <v>0</v>
      </c>
      <c r="C68">
        <v>0</v>
      </c>
      <c r="D68" s="9">
        <v>43895</v>
      </c>
      <c r="E68" s="23">
        <f ca="1">IFERROR(__xludf.DUMMYFUNCTION("""COMPUTED_VALUE"""),0)</f>
        <v>0</v>
      </c>
      <c r="F68" s="23">
        <f ca="1">IFERROR(__xludf.DUMMYFUNCTION("""COMPUTED_VALUE"""),0)</f>
        <v>0</v>
      </c>
      <c r="G68" s="10">
        <v>0</v>
      </c>
    </row>
    <row r="69" spans="1:7" x14ac:dyDescent="0.3">
      <c r="A69" s="8">
        <v>43896</v>
      </c>
      <c r="B69">
        <v>0</v>
      </c>
      <c r="C69">
        <v>0</v>
      </c>
      <c r="D69" s="9">
        <v>43896</v>
      </c>
      <c r="E69" s="23">
        <f ca="1">IFERROR(__xludf.DUMMYFUNCTION("""COMPUTED_VALUE"""),0)</f>
        <v>0</v>
      </c>
      <c r="F69" s="23">
        <f ca="1">IFERROR(__xludf.DUMMYFUNCTION("""COMPUTED_VALUE"""),0)</f>
        <v>0</v>
      </c>
      <c r="G69" s="10">
        <v>0</v>
      </c>
    </row>
    <row r="70" spans="1:7" x14ac:dyDescent="0.3">
      <c r="A70" s="8">
        <v>43897</v>
      </c>
      <c r="B70">
        <v>47</v>
      </c>
      <c r="C70">
        <v>0</v>
      </c>
      <c r="D70" s="9">
        <v>43897</v>
      </c>
      <c r="E70" s="23">
        <f ca="1">IFERROR(__xludf.DUMMYFUNCTION("""COMPUTED_VALUE"""),0)</f>
        <v>0</v>
      </c>
      <c r="F70" s="23">
        <f ca="1">IFERROR(__xludf.DUMMYFUNCTION("""COMPUTED_VALUE"""),0)</f>
        <v>0</v>
      </c>
      <c r="G70" s="10">
        <v>0</v>
      </c>
    </row>
    <row r="71" spans="1:7" x14ac:dyDescent="0.3">
      <c r="A71" s="8">
        <v>43898</v>
      </c>
      <c r="B71">
        <v>0</v>
      </c>
      <c r="C71">
        <v>93</v>
      </c>
      <c r="D71" s="9">
        <v>43898</v>
      </c>
      <c r="E71" s="23">
        <f ca="1">IFERROR(__xludf.DUMMYFUNCTION("""COMPUTED_VALUE"""),0)</f>
        <v>0</v>
      </c>
      <c r="F71" s="23">
        <f ca="1">IFERROR(__xludf.DUMMYFUNCTION("""COMPUTED_VALUE"""),0)</f>
        <v>0</v>
      </c>
      <c r="G71" s="10">
        <v>0</v>
      </c>
    </row>
    <row r="72" spans="1:7" x14ac:dyDescent="0.3">
      <c r="A72" s="8">
        <v>43899</v>
      </c>
      <c r="B72">
        <v>0</v>
      </c>
      <c r="C72">
        <v>52</v>
      </c>
      <c r="D72" s="9">
        <v>43899</v>
      </c>
      <c r="E72" s="23">
        <f ca="1">IFERROR(__xludf.DUMMYFUNCTION("""COMPUTED_VALUE"""),0)</f>
        <v>0</v>
      </c>
      <c r="F72" s="23">
        <f ca="1">IFERROR(__xludf.DUMMYFUNCTION("""COMPUTED_VALUE"""),0)</f>
        <v>0</v>
      </c>
      <c r="G72" s="10">
        <v>0</v>
      </c>
    </row>
    <row r="73" spans="1:7" x14ac:dyDescent="0.3">
      <c r="A73" s="8">
        <v>43900</v>
      </c>
      <c r="B73">
        <v>0</v>
      </c>
      <c r="C73">
        <v>0</v>
      </c>
      <c r="D73" s="9">
        <v>43900</v>
      </c>
      <c r="E73" s="23">
        <f ca="1">IFERROR(__xludf.DUMMYFUNCTION("""COMPUTED_VALUE"""),0)</f>
        <v>0</v>
      </c>
      <c r="F73" s="23">
        <f ca="1">IFERROR(__xludf.DUMMYFUNCTION("""COMPUTED_VALUE"""),0)</f>
        <v>0</v>
      </c>
      <c r="G73" s="10">
        <v>0</v>
      </c>
    </row>
    <row r="74" spans="1:7" x14ac:dyDescent="0.3">
      <c r="A74" s="8">
        <v>43901</v>
      </c>
      <c r="B74">
        <v>0</v>
      </c>
      <c r="C74">
        <v>0</v>
      </c>
      <c r="D74" s="9">
        <v>43901</v>
      </c>
      <c r="E74" s="23">
        <f ca="1">IFERROR(__xludf.DUMMYFUNCTION("""COMPUTED_VALUE"""),0)</f>
        <v>0</v>
      </c>
      <c r="F74" s="23">
        <f ca="1">IFERROR(__xludf.DUMMYFUNCTION("""COMPUTED_VALUE"""),0)</f>
        <v>0</v>
      </c>
      <c r="G74" s="10">
        <v>0</v>
      </c>
    </row>
    <row r="75" spans="1:7" x14ac:dyDescent="0.3">
      <c r="A75" s="8">
        <v>43902</v>
      </c>
      <c r="B75">
        <v>0</v>
      </c>
      <c r="C75">
        <v>0</v>
      </c>
      <c r="D75" s="9">
        <v>43902</v>
      </c>
      <c r="E75" s="23">
        <f ca="1">IFERROR(__xludf.DUMMYFUNCTION("""COMPUTED_VALUE"""),0)</f>
        <v>0</v>
      </c>
      <c r="F75" s="23">
        <f ca="1">IFERROR(__xludf.DUMMYFUNCTION("""COMPUTED_VALUE"""),0)</f>
        <v>0</v>
      </c>
      <c r="G75" s="10">
        <v>0</v>
      </c>
    </row>
    <row r="76" spans="1:7" x14ac:dyDescent="0.3">
      <c r="A76" s="8">
        <v>43903</v>
      </c>
      <c r="B76">
        <v>0</v>
      </c>
      <c r="C76">
        <v>47</v>
      </c>
      <c r="D76" s="9">
        <v>43903</v>
      </c>
      <c r="E76" s="23">
        <f ca="1">IFERROR(__xludf.DUMMYFUNCTION("""COMPUTED_VALUE"""),0)</f>
        <v>0</v>
      </c>
      <c r="F76" s="23">
        <f ca="1">IFERROR(__xludf.DUMMYFUNCTION("""COMPUTED_VALUE"""),0)</f>
        <v>0</v>
      </c>
      <c r="G76" s="10">
        <v>0</v>
      </c>
    </row>
    <row r="77" spans="1:7" x14ac:dyDescent="0.3">
      <c r="A77" s="8">
        <v>43904</v>
      </c>
      <c r="B77">
        <v>45</v>
      </c>
      <c r="C77">
        <v>0</v>
      </c>
      <c r="D77" s="9">
        <v>43904</v>
      </c>
      <c r="E77" s="23">
        <v>0</v>
      </c>
      <c r="F77" s="23">
        <v>0</v>
      </c>
      <c r="G77">
        <v>0</v>
      </c>
    </row>
    <row r="78" spans="1:7" x14ac:dyDescent="0.3">
      <c r="A78" s="8">
        <v>43905</v>
      </c>
      <c r="B78">
        <v>0</v>
      </c>
      <c r="C78">
        <v>48</v>
      </c>
      <c r="D78" s="9">
        <v>43905</v>
      </c>
      <c r="E78" s="23">
        <v>0</v>
      </c>
      <c r="F78" s="23">
        <v>0</v>
      </c>
      <c r="G78">
        <v>0</v>
      </c>
    </row>
    <row r="79" spans="1:7" x14ac:dyDescent="0.3">
      <c r="A79" s="8">
        <v>43906</v>
      </c>
      <c r="B79">
        <v>44</v>
      </c>
      <c r="C79">
        <v>0</v>
      </c>
      <c r="D79" s="9">
        <v>43906</v>
      </c>
      <c r="E79" s="23">
        <v>0</v>
      </c>
      <c r="F79" s="23">
        <v>0</v>
      </c>
      <c r="G79">
        <v>0</v>
      </c>
    </row>
    <row r="80" spans="1:7" x14ac:dyDescent="0.3">
      <c r="A80" s="8">
        <v>43907</v>
      </c>
      <c r="B80">
        <v>44</v>
      </c>
      <c r="C80">
        <v>44</v>
      </c>
      <c r="D80" s="9">
        <v>43907</v>
      </c>
      <c r="E80" s="23">
        <v>0</v>
      </c>
      <c r="F80" s="23">
        <v>0</v>
      </c>
      <c r="G80">
        <v>0</v>
      </c>
    </row>
    <row r="81" spans="1:7" x14ac:dyDescent="0.3">
      <c r="A81" s="8">
        <v>43908</v>
      </c>
      <c r="B81">
        <v>0</v>
      </c>
      <c r="C81">
        <v>42</v>
      </c>
      <c r="D81" s="9">
        <v>43908</v>
      </c>
      <c r="E81" s="23">
        <v>0</v>
      </c>
      <c r="F81" s="23">
        <v>0</v>
      </c>
      <c r="G81">
        <v>0</v>
      </c>
    </row>
    <row r="82" spans="1:7" x14ac:dyDescent="0.3">
      <c r="A82" s="8">
        <v>43909</v>
      </c>
      <c r="B82">
        <v>43</v>
      </c>
      <c r="C82">
        <v>43</v>
      </c>
      <c r="D82" s="9">
        <v>43909</v>
      </c>
      <c r="E82" s="23">
        <v>0</v>
      </c>
      <c r="F82" s="23">
        <v>0</v>
      </c>
      <c r="G82">
        <v>0</v>
      </c>
    </row>
    <row r="83" spans="1:7" x14ac:dyDescent="0.3">
      <c r="A83" s="8">
        <v>43910</v>
      </c>
      <c r="B83">
        <v>0</v>
      </c>
      <c r="C83">
        <v>0</v>
      </c>
      <c r="D83" s="9">
        <v>43910</v>
      </c>
      <c r="E83" s="23">
        <v>0</v>
      </c>
      <c r="F83" s="23">
        <v>0</v>
      </c>
      <c r="G83">
        <v>0</v>
      </c>
    </row>
    <row r="84" spans="1:7" x14ac:dyDescent="0.3">
      <c r="A84" s="8">
        <v>43911</v>
      </c>
      <c r="B84">
        <v>0</v>
      </c>
      <c r="C84">
        <v>48</v>
      </c>
      <c r="D84" s="9">
        <v>43911</v>
      </c>
      <c r="E84" s="23">
        <v>0</v>
      </c>
      <c r="F84" s="23">
        <v>0</v>
      </c>
      <c r="G84">
        <v>0</v>
      </c>
    </row>
    <row r="85" spans="1:7" x14ac:dyDescent="0.3">
      <c r="A85" s="8">
        <v>43912</v>
      </c>
      <c r="B85">
        <v>41</v>
      </c>
      <c r="C85">
        <v>41</v>
      </c>
      <c r="D85" s="9">
        <v>43912</v>
      </c>
      <c r="E85" s="23">
        <v>0</v>
      </c>
      <c r="F85" s="23">
        <v>0</v>
      </c>
      <c r="G85">
        <v>0</v>
      </c>
    </row>
    <row r="86" spans="1:7" x14ac:dyDescent="0.3">
      <c r="A86" s="8">
        <v>43913</v>
      </c>
      <c r="B86">
        <v>0</v>
      </c>
      <c r="C86">
        <v>82</v>
      </c>
      <c r="D86" s="9">
        <v>43913</v>
      </c>
      <c r="E86" s="23">
        <v>0</v>
      </c>
      <c r="F86" s="23">
        <v>0</v>
      </c>
      <c r="G86">
        <v>0</v>
      </c>
    </row>
    <row r="87" spans="1:7" x14ac:dyDescent="0.3">
      <c r="A87" s="8">
        <v>43914</v>
      </c>
      <c r="B87">
        <v>0</v>
      </c>
      <c r="C87">
        <v>43</v>
      </c>
      <c r="D87" s="9">
        <v>43914</v>
      </c>
      <c r="E87" s="23">
        <v>0</v>
      </c>
      <c r="F87" s="23">
        <v>0</v>
      </c>
      <c r="G87">
        <v>0</v>
      </c>
    </row>
    <row r="88" spans="1:7" x14ac:dyDescent="0.3">
      <c r="A88" s="8">
        <v>43915</v>
      </c>
      <c r="B88">
        <v>0</v>
      </c>
      <c r="C88">
        <v>0</v>
      </c>
      <c r="D88" s="9">
        <v>43915</v>
      </c>
      <c r="E88" s="23">
        <v>0</v>
      </c>
      <c r="F88" s="23">
        <v>0</v>
      </c>
      <c r="G88">
        <v>0</v>
      </c>
    </row>
    <row r="89" spans="1:7" x14ac:dyDescent="0.3">
      <c r="A89" s="8">
        <v>43916</v>
      </c>
      <c r="B89">
        <v>0</v>
      </c>
      <c r="C89">
        <v>88</v>
      </c>
      <c r="D89" s="9">
        <v>43916</v>
      </c>
      <c r="E89" s="23">
        <v>0</v>
      </c>
      <c r="F89" s="23">
        <v>0</v>
      </c>
      <c r="G89">
        <v>0</v>
      </c>
    </row>
    <row r="90" spans="1:7" x14ac:dyDescent="0.3">
      <c r="A90" s="8">
        <v>43917</v>
      </c>
      <c r="B90">
        <v>0</v>
      </c>
      <c r="C90">
        <v>0</v>
      </c>
      <c r="D90" s="9">
        <v>43917</v>
      </c>
      <c r="E90" s="23">
        <v>0</v>
      </c>
      <c r="F90" s="23">
        <v>0</v>
      </c>
      <c r="G90">
        <v>0</v>
      </c>
    </row>
    <row r="91" spans="1:7" x14ac:dyDescent="0.3">
      <c r="A91" s="8">
        <v>43918</v>
      </c>
      <c r="B91">
        <v>41</v>
      </c>
      <c r="C91">
        <v>40</v>
      </c>
      <c r="D91" s="9">
        <v>43918</v>
      </c>
      <c r="E91" s="23">
        <v>0</v>
      </c>
      <c r="F91" s="23">
        <v>0</v>
      </c>
      <c r="G91">
        <v>0</v>
      </c>
    </row>
    <row r="92" spans="1:7" x14ac:dyDescent="0.3">
      <c r="A92" s="8">
        <v>43919</v>
      </c>
      <c r="B92">
        <v>39</v>
      </c>
      <c r="C92">
        <v>79</v>
      </c>
      <c r="D92" s="9">
        <v>43919</v>
      </c>
      <c r="E92" s="23">
        <v>0</v>
      </c>
      <c r="F92" s="23">
        <v>0</v>
      </c>
      <c r="G92">
        <v>0</v>
      </c>
    </row>
    <row r="93" spans="1:7" x14ac:dyDescent="0.3">
      <c r="A93" s="8">
        <v>43920</v>
      </c>
      <c r="B93">
        <v>43</v>
      </c>
      <c r="C93">
        <v>42</v>
      </c>
      <c r="D93" s="9">
        <v>43920</v>
      </c>
      <c r="E93" s="23">
        <v>0</v>
      </c>
      <c r="F93" s="23">
        <v>0</v>
      </c>
      <c r="G93">
        <v>0</v>
      </c>
    </row>
    <row r="94" spans="1:7" x14ac:dyDescent="0.3">
      <c r="A94" s="8">
        <v>43921</v>
      </c>
      <c r="B94">
        <v>0</v>
      </c>
      <c r="C94">
        <v>0</v>
      </c>
      <c r="D94" s="9">
        <v>43921</v>
      </c>
      <c r="E94" s="23">
        <v>0</v>
      </c>
      <c r="F94" s="23">
        <v>0</v>
      </c>
      <c r="G94">
        <v>0</v>
      </c>
    </row>
    <row r="95" spans="1:7" x14ac:dyDescent="0.3">
      <c r="A95" s="8">
        <v>43922</v>
      </c>
      <c r="B95">
        <v>0</v>
      </c>
      <c r="C95">
        <v>0</v>
      </c>
      <c r="D95" s="9">
        <v>43922</v>
      </c>
      <c r="E95" s="23">
        <v>0</v>
      </c>
      <c r="F95" s="23">
        <v>0</v>
      </c>
      <c r="G95">
        <v>0</v>
      </c>
    </row>
    <row r="96" spans="1:7" x14ac:dyDescent="0.3">
      <c r="A96" s="8">
        <v>43923</v>
      </c>
      <c r="B96">
        <v>0</v>
      </c>
      <c r="C96">
        <v>43</v>
      </c>
      <c r="D96" s="9">
        <v>43923</v>
      </c>
      <c r="E96" s="23">
        <v>1</v>
      </c>
      <c r="F96" s="23">
        <v>0</v>
      </c>
      <c r="G96">
        <v>0</v>
      </c>
    </row>
    <row r="97" spans="1:7" x14ac:dyDescent="0.3">
      <c r="A97" s="8">
        <v>43924</v>
      </c>
      <c r="B97">
        <v>39</v>
      </c>
      <c r="C97">
        <v>0</v>
      </c>
      <c r="D97" s="9">
        <v>43924</v>
      </c>
      <c r="E97" s="23">
        <v>0</v>
      </c>
      <c r="F97" s="23">
        <v>0</v>
      </c>
      <c r="G97">
        <v>0</v>
      </c>
    </row>
    <row r="98" spans="1:7" x14ac:dyDescent="0.3">
      <c r="A98" s="8">
        <v>43925</v>
      </c>
      <c r="B98">
        <v>0</v>
      </c>
      <c r="C98">
        <v>40</v>
      </c>
      <c r="D98" s="9">
        <v>43925</v>
      </c>
      <c r="E98" s="23">
        <v>0</v>
      </c>
      <c r="F98" s="23">
        <v>0</v>
      </c>
      <c r="G98">
        <v>0</v>
      </c>
    </row>
    <row r="99" spans="1:7" x14ac:dyDescent="0.3">
      <c r="A99" s="8">
        <v>43926</v>
      </c>
      <c r="B99">
        <v>0</v>
      </c>
      <c r="C99">
        <v>42</v>
      </c>
      <c r="D99" s="9">
        <v>43926</v>
      </c>
      <c r="E99" s="23">
        <v>0</v>
      </c>
      <c r="F99" s="23">
        <v>0</v>
      </c>
      <c r="G99">
        <v>0</v>
      </c>
    </row>
    <row r="100" spans="1:7" x14ac:dyDescent="0.3">
      <c r="A100" s="8">
        <v>43927</v>
      </c>
      <c r="B100">
        <v>42</v>
      </c>
      <c r="C100">
        <v>41</v>
      </c>
      <c r="D100" s="9">
        <v>43927</v>
      </c>
      <c r="E100" s="23">
        <v>0</v>
      </c>
      <c r="F100" s="23">
        <v>0</v>
      </c>
      <c r="G100">
        <v>0</v>
      </c>
    </row>
    <row r="101" spans="1:7" x14ac:dyDescent="0.3">
      <c r="A101" s="8">
        <v>43928</v>
      </c>
      <c r="B101">
        <v>0</v>
      </c>
      <c r="C101">
        <v>43</v>
      </c>
      <c r="D101" s="9">
        <v>43928</v>
      </c>
      <c r="E101" s="23">
        <v>0</v>
      </c>
      <c r="F101" s="23">
        <v>0</v>
      </c>
      <c r="G101">
        <v>0</v>
      </c>
    </row>
    <row r="102" spans="1:7" x14ac:dyDescent="0.3">
      <c r="A102" s="8">
        <v>43929</v>
      </c>
      <c r="B102">
        <v>42</v>
      </c>
      <c r="C102">
        <v>42</v>
      </c>
      <c r="D102" s="9">
        <v>43929</v>
      </c>
      <c r="E102" s="23">
        <v>0</v>
      </c>
      <c r="F102" s="23">
        <v>0</v>
      </c>
      <c r="G102">
        <v>0</v>
      </c>
    </row>
    <row r="103" spans="1:7" x14ac:dyDescent="0.3">
      <c r="A103" s="8">
        <v>43930</v>
      </c>
      <c r="B103">
        <v>0</v>
      </c>
      <c r="C103">
        <v>43</v>
      </c>
      <c r="D103" s="9">
        <v>43930</v>
      </c>
      <c r="E103" s="23">
        <v>0</v>
      </c>
      <c r="F103" s="23">
        <v>0</v>
      </c>
      <c r="G103">
        <v>0</v>
      </c>
    </row>
    <row r="104" spans="1:7" x14ac:dyDescent="0.3">
      <c r="A104" s="8">
        <v>43931</v>
      </c>
      <c r="B104">
        <v>0</v>
      </c>
      <c r="C104">
        <v>0</v>
      </c>
      <c r="D104" s="9">
        <v>43931</v>
      </c>
      <c r="E104" s="23">
        <v>0</v>
      </c>
      <c r="F104" s="23">
        <v>0</v>
      </c>
      <c r="G104">
        <v>0</v>
      </c>
    </row>
    <row r="105" spans="1:7" x14ac:dyDescent="0.3">
      <c r="A105" s="8">
        <v>43932</v>
      </c>
      <c r="B105">
        <v>42</v>
      </c>
      <c r="C105">
        <v>39</v>
      </c>
      <c r="D105" s="9">
        <v>43932</v>
      </c>
      <c r="E105" s="23">
        <v>0</v>
      </c>
      <c r="F105" s="23">
        <v>0</v>
      </c>
      <c r="G105">
        <v>0</v>
      </c>
    </row>
    <row r="106" spans="1:7" x14ac:dyDescent="0.3">
      <c r="A106" s="8">
        <v>43933</v>
      </c>
      <c r="B106">
        <v>44</v>
      </c>
      <c r="C106">
        <v>86</v>
      </c>
      <c r="D106" s="9">
        <v>43933</v>
      </c>
      <c r="E106" s="23">
        <v>0</v>
      </c>
      <c r="F106" s="23">
        <v>0</v>
      </c>
      <c r="G106">
        <v>0</v>
      </c>
    </row>
    <row r="107" spans="1:7" x14ac:dyDescent="0.3">
      <c r="A107" s="8">
        <v>43934</v>
      </c>
      <c r="B107">
        <v>43</v>
      </c>
      <c r="C107">
        <v>0</v>
      </c>
      <c r="D107" s="9">
        <v>43934</v>
      </c>
      <c r="E107" s="23">
        <v>0</v>
      </c>
      <c r="F107" s="23">
        <v>0</v>
      </c>
      <c r="G107">
        <v>0</v>
      </c>
    </row>
    <row r="108" spans="1:7" x14ac:dyDescent="0.3">
      <c r="A108" s="8">
        <v>43935</v>
      </c>
      <c r="B108">
        <v>43</v>
      </c>
      <c r="C108">
        <v>87</v>
      </c>
      <c r="D108" s="9">
        <v>43935</v>
      </c>
      <c r="E108" s="23">
        <v>0</v>
      </c>
      <c r="F108" s="23">
        <v>0</v>
      </c>
      <c r="G108">
        <v>0</v>
      </c>
    </row>
    <row r="109" spans="1:7" x14ac:dyDescent="0.3">
      <c r="A109" s="8">
        <v>43936</v>
      </c>
      <c r="B109">
        <v>45</v>
      </c>
      <c r="C109">
        <v>45</v>
      </c>
      <c r="D109" s="9">
        <v>43936</v>
      </c>
      <c r="E109" s="23">
        <v>0</v>
      </c>
      <c r="F109" s="23">
        <v>0</v>
      </c>
      <c r="G109">
        <v>0</v>
      </c>
    </row>
    <row r="110" spans="1:7" x14ac:dyDescent="0.3">
      <c r="A110" s="8">
        <v>43937</v>
      </c>
      <c r="B110">
        <v>0</v>
      </c>
      <c r="C110">
        <v>0</v>
      </c>
      <c r="D110" s="9">
        <v>43937</v>
      </c>
      <c r="E110" s="23">
        <v>0</v>
      </c>
      <c r="F110" s="23">
        <v>0</v>
      </c>
      <c r="G110">
        <v>0</v>
      </c>
    </row>
    <row r="111" spans="1:7" x14ac:dyDescent="0.3">
      <c r="A111" s="8">
        <v>43938</v>
      </c>
      <c r="B111">
        <v>0</v>
      </c>
      <c r="C111">
        <v>0</v>
      </c>
      <c r="D111" s="9">
        <v>43938</v>
      </c>
      <c r="E111" s="23">
        <v>0</v>
      </c>
      <c r="F111" s="23">
        <v>0</v>
      </c>
      <c r="G111">
        <v>0</v>
      </c>
    </row>
    <row r="112" spans="1:7" x14ac:dyDescent="0.3">
      <c r="A112" s="8">
        <v>43939</v>
      </c>
      <c r="B112">
        <v>0</v>
      </c>
      <c r="C112">
        <v>45</v>
      </c>
      <c r="D112" s="9">
        <v>43939</v>
      </c>
      <c r="E112" s="23">
        <v>0</v>
      </c>
      <c r="F112" s="23">
        <v>0</v>
      </c>
      <c r="G112">
        <v>26</v>
      </c>
    </row>
    <row r="113" spans="1:7" x14ac:dyDescent="0.3">
      <c r="A113" s="8">
        <v>43940</v>
      </c>
      <c r="B113">
        <v>0</v>
      </c>
      <c r="C113">
        <v>0</v>
      </c>
      <c r="D113" s="9">
        <v>43940</v>
      </c>
      <c r="E113" s="23">
        <v>0</v>
      </c>
      <c r="F113" s="23">
        <v>0</v>
      </c>
      <c r="G113">
        <v>0</v>
      </c>
    </row>
    <row r="114" spans="1:7" x14ac:dyDescent="0.3">
      <c r="A114" s="8">
        <v>43941</v>
      </c>
      <c r="B114">
        <v>45</v>
      </c>
      <c r="C114">
        <v>0</v>
      </c>
      <c r="D114" s="9">
        <v>43941</v>
      </c>
      <c r="E114" s="23">
        <v>0</v>
      </c>
      <c r="F114" s="23">
        <v>0</v>
      </c>
      <c r="G114">
        <v>0</v>
      </c>
    </row>
    <row r="115" spans="1:7" x14ac:dyDescent="0.3">
      <c r="A115" s="8">
        <v>43942</v>
      </c>
      <c r="B115">
        <v>0</v>
      </c>
      <c r="C115">
        <v>0</v>
      </c>
      <c r="D115" s="9">
        <v>43942</v>
      </c>
      <c r="E115" s="23">
        <v>0</v>
      </c>
      <c r="F115" s="23">
        <v>0</v>
      </c>
      <c r="G115">
        <v>15</v>
      </c>
    </row>
    <row r="116" spans="1:7" x14ac:dyDescent="0.3">
      <c r="A116" s="8">
        <v>43943</v>
      </c>
      <c r="B116">
        <v>44</v>
      </c>
      <c r="C116">
        <v>0</v>
      </c>
      <c r="D116" s="9">
        <v>43943</v>
      </c>
      <c r="E116" s="23">
        <v>0</v>
      </c>
      <c r="F116" s="23">
        <v>0</v>
      </c>
      <c r="G116">
        <v>42</v>
      </c>
    </row>
    <row r="117" spans="1:7" x14ac:dyDescent="0.3">
      <c r="A117" s="8">
        <v>43944</v>
      </c>
      <c r="B117">
        <v>39</v>
      </c>
      <c r="C117">
        <v>0</v>
      </c>
      <c r="D117" s="9">
        <v>43944</v>
      </c>
      <c r="E117" s="23">
        <v>0</v>
      </c>
      <c r="F117" s="23">
        <v>0</v>
      </c>
      <c r="G117">
        <v>0</v>
      </c>
    </row>
    <row r="118" spans="1:7" x14ac:dyDescent="0.3">
      <c r="A118" s="8">
        <v>43945</v>
      </c>
      <c r="B118">
        <v>0</v>
      </c>
      <c r="C118">
        <v>44</v>
      </c>
      <c r="D118" s="9">
        <v>43945</v>
      </c>
      <c r="E118" s="23">
        <v>0</v>
      </c>
      <c r="F118" s="23">
        <v>0</v>
      </c>
      <c r="G118">
        <v>0</v>
      </c>
    </row>
    <row r="119" spans="1:7" x14ac:dyDescent="0.3">
      <c r="A119" s="8">
        <v>43946</v>
      </c>
      <c r="B119">
        <v>46</v>
      </c>
      <c r="C119">
        <v>46</v>
      </c>
      <c r="D119" s="9">
        <v>43946</v>
      </c>
      <c r="E119" s="23">
        <v>0</v>
      </c>
      <c r="F119" s="23">
        <v>0</v>
      </c>
      <c r="G119">
        <v>0</v>
      </c>
    </row>
    <row r="120" spans="1:7" x14ac:dyDescent="0.3">
      <c r="A120" s="8">
        <v>43947</v>
      </c>
      <c r="B120">
        <v>43</v>
      </c>
      <c r="C120">
        <v>65</v>
      </c>
      <c r="D120" s="9">
        <v>43947</v>
      </c>
      <c r="E120" s="23">
        <v>0</v>
      </c>
      <c r="F120" s="23">
        <v>0</v>
      </c>
      <c r="G120">
        <v>0</v>
      </c>
    </row>
    <row r="121" spans="1:7" x14ac:dyDescent="0.3">
      <c r="A121" s="8">
        <v>43948</v>
      </c>
      <c r="B121">
        <v>0</v>
      </c>
      <c r="C121">
        <v>43</v>
      </c>
      <c r="D121" s="9">
        <v>43948</v>
      </c>
      <c r="E121" s="23">
        <v>0</v>
      </c>
      <c r="F121" s="23">
        <v>0</v>
      </c>
      <c r="G121">
        <v>16</v>
      </c>
    </row>
    <row r="122" spans="1:7" x14ac:dyDescent="0.3">
      <c r="A122" s="8">
        <v>43949</v>
      </c>
      <c r="B122">
        <v>42</v>
      </c>
      <c r="C122">
        <v>0</v>
      </c>
      <c r="D122" s="9">
        <v>43949</v>
      </c>
      <c r="E122" s="23">
        <v>0</v>
      </c>
      <c r="F122" s="23">
        <v>0</v>
      </c>
      <c r="G122">
        <v>26</v>
      </c>
    </row>
    <row r="123" spans="1:7" x14ac:dyDescent="0.3">
      <c r="A123" s="8">
        <v>43950</v>
      </c>
      <c r="B123">
        <v>38</v>
      </c>
      <c r="C123">
        <v>41</v>
      </c>
      <c r="D123" s="9">
        <v>43950</v>
      </c>
      <c r="E123" s="23">
        <v>0</v>
      </c>
      <c r="F123" s="23">
        <v>0</v>
      </c>
      <c r="G123">
        <v>52</v>
      </c>
    </row>
    <row r="124" spans="1:7" x14ac:dyDescent="0.3">
      <c r="A124" s="8">
        <v>43951</v>
      </c>
      <c r="B124">
        <v>0</v>
      </c>
      <c r="C124">
        <v>0</v>
      </c>
      <c r="D124" s="9">
        <v>43951</v>
      </c>
      <c r="E124" s="23">
        <v>0</v>
      </c>
      <c r="F124" s="23">
        <v>0</v>
      </c>
      <c r="G124">
        <v>0</v>
      </c>
    </row>
    <row r="125" spans="1:7" x14ac:dyDescent="0.3">
      <c r="A125" s="8">
        <v>43952</v>
      </c>
      <c r="B125">
        <v>0</v>
      </c>
      <c r="C125">
        <v>0</v>
      </c>
      <c r="D125" s="9">
        <v>43952</v>
      </c>
      <c r="E125" s="23">
        <v>0</v>
      </c>
      <c r="F125" s="23">
        <v>0</v>
      </c>
      <c r="G125">
        <v>30</v>
      </c>
    </row>
    <row r="126" spans="1:7" x14ac:dyDescent="0.3">
      <c r="A126" s="8">
        <v>43953</v>
      </c>
      <c r="B126">
        <v>0</v>
      </c>
      <c r="C126">
        <v>40</v>
      </c>
      <c r="D126" s="9">
        <v>43953</v>
      </c>
      <c r="E126" s="23">
        <v>0</v>
      </c>
      <c r="F126" s="23">
        <v>0</v>
      </c>
      <c r="G126">
        <v>0</v>
      </c>
    </row>
    <row r="127" spans="1:7" x14ac:dyDescent="0.3">
      <c r="A127" s="8">
        <v>43954</v>
      </c>
      <c r="B127">
        <v>0</v>
      </c>
      <c r="C127">
        <v>0</v>
      </c>
      <c r="D127" s="9">
        <v>43954</v>
      </c>
      <c r="E127" s="23">
        <v>0</v>
      </c>
      <c r="F127" s="23">
        <v>0</v>
      </c>
      <c r="G127">
        <v>0</v>
      </c>
    </row>
    <row r="128" spans="1:7" x14ac:dyDescent="0.3">
      <c r="A128" s="8">
        <v>43955</v>
      </c>
      <c r="B128">
        <v>0</v>
      </c>
      <c r="C128">
        <v>48</v>
      </c>
      <c r="D128" s="9">
        <v>43955</v>
      </c>
      <c r="E128" s="23">
        <v>0</v>
      </c>
      <c r="F128" s="23">
        <v>0</v>
      </c>
      <c r="G128">
        <v>59</v>
      </c>
    </row>
    <row r="129" spans="1:7" x14ac:dyDescent="0.3">
      <c r="A129" s="8">
        <v>43956</v>
      </c>
      <c r="B129">
        <v>0</v>
      </c>
      <c r="C129">
        <v>39</v>
      </c>
      <c r="D129" s="9">
        <v>43956</v>
      </c>
      <c r="E129" s="23">
        <v>0</v>
      </c>
      <c r="F129" s="23">
        <v>0</v>
      </c>
      <c r="G129">
        <v>101</v>
      </c>
    </row>
    <row r="130" spans="1:7" x14ac:dyDescent="0.3">
      <c r="A130" s="8">
        <v>43957</v>
      </c>
      <c r="B130">
        <v>0</v>
      </c>
      <c r="C130">
        <v>0</v>
      </c>
      <c r="D130" s="9">
        <v>43957</v>
      </c>
      <c r="E130" s="23">
        <v>0</v>
      </c>
      <c r="F130" s="23">
        <v>0</v>
      </c>
      <c r="G130">
        <v>69</v>
      </c>
    </row>
    <row r="131" spans="1:7" x14ac:dyDescent="0.3">
      <c r="A131" s="8">
        <v>43958</v>
      </c>
      <c r="B131">
        <v>0</v>
      </c>
      <c r="C131">
        <v>42</v>
      </c>
      <c r="D131" s="9">
        <v>43958</v>
      </c>
      <c r="E131" s="23">
        <v>0</v>
      </c>
      <c r="F131" s="23">
        <v>0</v>
      </c>
      <c r="G131">
        <v>105</v>
      </c>
    </row>
    <row r="132" spans="1:7" x14ac:dyDescent="0.3">
      <c r="A132" s="8">
        <v>43959</v>
      </c>
      <c r="B132">
        <v>0</v>
      </c>
      <c r="C132">
        <v>0</v>
      </c>
      <c r="D132" s="9">
        <v>43959</v>
      </c>
      <c r="E132" s="23">
        <v>0</v>
      </c>
      <c r="F132" s="23">
        <v>0</v>
      </c>
      <c r="G132">
        <v>210</v>
      </c>
    </row>
    <row r="133" spans="1:7" x14ac:dyDescent="0.3">
      <c r="A133" s="8">
        <v>43960</v>
      </c>
      <c r="B133">
        <v>46</v>
      </c>
      <c r="C133">
        <v>42</v>
      </c>
      <c r="D133" s="9">
        <v>43960</v>
      </c>
      <c r="E133" s="23">
        <v>0</v>
      </c>
      <c r="F133" s="23">
        <v>0</v>
      </c>
      <c r="G133">
        <v>243</v>
      </c>
    </row>
    <row r="134" spans="1:7" x14ac:dyDescent="0.3">
      <c r="A134" s="8">
        <v>43961</v>
      </c>
      <c r="B134">
        <v>42</v>
      </c>
      <c r="C134">
        <v>0</v>
      </c>
      <c r="D134" s="9">
        <v>43961</v>
      </c>
      <c r="E134" s="23">
        <v>0</v>
      </c>
      <c r="F134" s="23">
        <v>0</v>
      </c>
      <c r="G134">
        <v>226</v>
      </c>
    </row>
    <row r="135" spans="1:7" x14ac:dyDescent="0.3">
      <c r="A135" s="8">
        <v>43962</v>
      </c>
      <c r="B135">
        <v>0</v>
      </c>
      <c r="C135">
        <v>0</v>
      </c>
      <c r="D135" s="9">
        <v>43962</v>
      </c>
      <c r="E135" s="23">
        <v>0</v>
      </c>
      <c r="F135" s="23">
        <v>0</v>
      </c>
      <c r="G135">
        <v>255</v>
      </c>
    </row>
    <row r="136" spans="1:7" x14ac:dyDescent="0.3">
      <c r="A136" s="8">
        <v>43963</v>
      </c>
      <c r="B136">
        <v>42</v>
      </c>
      <c r="C136">
        <v>0</v>
      </c>
      <c r="D136" s="9">
        <v>43963</v>
      </c>
      <c r="E136" s="23">
        <v>0</v>
      </c>
      <c r="F136" s="23">
        <v>0</v>
      </c>
      <c r="G136">
        <v>179</v>
      </c>
    </row>
    <row r="137" spans="1:7" x14ac:dyDescent="0.3">
      <c r="A137" s="8">
        <v>43964</v>
      </c>
      <c r="B137">
        <v>0</v>
      </c>
      <c r="C137">
        <v>44</v>
      </c>
      <c r="D137" s="9">
        <v>43964</v>
      </c>
      <c r="E137" s="23">
        <v>0</v>
      </c>
      <c r="F137" s="23">
        <v>0</v>
      </c>
      <c r="G137">
        <v>226</v>
      </c>
    </row>
    <row r="138" spans="1:7" x14ac:dyDescent="0.3">
      <c r="A138" s="8">
        <v>43965</v>
      </c>
      <c r="B138">
        <v>0</v>
      </c>
      <c r="C138">
        <v>0</v>
      </c>
      <c r="D138" s="9">
        <v>43965</v>
      </c>
      <c r="E138" s="23">
        <v>0</v>
      </c>
      <c r="F138" s="23">
        <v>0</v>
      </c>
      <c r="G138">
        <v>194</v>
      </c>
    </row>
    <row r="139" spans="1:7" x14ac:dyDescent="0.3">
      <c r="A139" s="8">
        <v>43966</v>
      </c>
      <c r="B139">
        <v>84</v>
      </c>
      <c r="C139">
        <v>0</v>
      </c>
      <c r="D139" s="9">
        <v>43966</v>
      </c>
      <c r="E139" s="23">
        <v>0</v>
      </c>
      <c r="F139" s="23">
        <v>0</v>
      </c>
      <c r="G139">
        <v>265</v>
      </c>
    </row>
    <row r="140" spans="1:7" x14ac:dyDescent="0.3">
      <c r="A140" s="8">
        <v>43967</v>
      </c>
      <c r="B140">
        <v>41</v>
      </c>
      <c r="C140">
        <v>0</v>
      </c>
      <c r="D140" s="9">
        <v>43967</v>
      </c>
      <c r="E140" s="23">
        <v>0</v>
      </c>
      <c r="F140" s="23">
        <v>0</v>
      </c>
      <c r="G140">
        <v>221</v>
      </c>
    </row>
    <row r="141" spans="1:7" x14ac:dyDescent="0.3">
      <c r="A141" s="8">
        <v>43968</v>
      </c>
      <c r="B141">
        <v>0</v>
      </c>
      <c r="C141">
        <v>0</v>
      </c>
      <c r="D141" s="9">
        <v>43968</v>
      </c>
      <c r="E141" s="23">
        <v>0</v>
      </c>
      <c r="F141" s="23">
        <v>0</v>
      </c>
      <c r="G141">
        <v>186</v>
      </c>
    </row>
    <row r="142" spans="1:7" x14ac:dyDescent="0.3">
      <c r="A142" s="8">
        <v>43969</v>
      </c>
      <c r="B142">
        <v>43</v>
      </c>
      <c r="C142">
        <v>0</v>
      </c>
      <c r="D142" s="9">
        <v>43969</v>
      </c>
      <c r="E142" s="23">
        <v>0</v>
      </c>
      <c r="F142" s="23">
        <v>0</v>
      </c>
      <c r="G142">
        <v>313</v>
      </c>
    </row>
    <row r="143" spans="1:7" x14ac:dyDescent="0.3">
      <c r="A143" s="8">
        <v>43970</v>
      </c>
      <c r="B143">
        <v>0</v>
      </c>
      <c r="C143">
        <v>0</v>
      </c>
      <c r="D143" s="9">
        <v>43970</v>
      </c>
      <c r="E143" s="23">
        <v>0</v>
      </c>
      <c r="F143" s="23">
        <v>0</v>
      </c>
      <c r="G143">
        <v>279</v>
      </c>
    </row>
    <row r="144" spans="1:7" x14ac:dyDescent="0.3">
      <c r="A144" s="8">
        <v>43971</v>
      </c>
      <c r="B144">
        <v>42</v>
      </c>
      <c r="C144">
        <v>0</v>
      </c>
      <c r="D144" s="9">
        <v>43971</v>
      </c>
      <c r="E144" s="23">
        <v>0</v>
      </c>
      <c r="F144" s="23">
        <v>0</v>
      </c>
      <c r="G144">
        <v>216</v>
      </c>
    </row>
    <row r="145" spans="1:7" x14ac:dyDescent="0.3">
      <c r="A145" s="8">
        <v>43972</v>
      </c>
      <c r="B145">
        <v>42</v>
      </c>
      <c r="C145">
        <v>0</v>
      </c>
      <c r="D145" s="9">
        <v>43972</v>
      </c>
      <c r="E145" s="23">
        <v>0</v>
      </c>
      <c r="F145" s="23">
        <v>0</v>
      </c>
      <c r="G145">
        <v>281</v>
      </c>
    </row>
    <row r="146" spans="1:7" x14ac:dyDescent="0.3">
      <c r="A146" s="8">
        <v>43973</v>
      </c>
      <c r="B146">
        <v>0</v>
      </c>
      <c r="C146">
        <v>0</v>
      </c>
      <c r="D146" s="9">
        <v>43973</v>
      </c>
      <c r="E146" s="23">
        <v>0</v>
      </c>
      <c r="F146" s="23">
        <v>0</v>
      </c>
      <c r="G146">
        <v>406</v>
      </c>
    </row>
    <row r="147" spans="1:7" x14ac:dyDescent="0.3">
      <c r="A147" s="8">
        <v>43974</v>
      </c>
      <c r="B147">
        <v>0</v>
      </c>
      <c r="C147">
        <v>0</v>
      </c>
      <c r="D147" s="9">
        <v>43974</v>
      </c>
      <c r="E147" s="23">
        <v>0</v>
      </c>
      <c r="F147" s="23">
        <v>0</v>
      </c>
      <c r="G147">
        <v>362</v>
      </c>
    </row>
    <row r="148" spans="1:7" x14ac:dyDescent="0.3">
      <c r="A148" s="8">
        <v>43975</v>
      </c>
      <c r="B148">
        <v>45</v>
      </c>
      <c r="C148">
        <v>0</v>
      </c>
      <c r="D148" s="9">
        <v>43975</v>
      </c>
      <c r="E148" s="23">
        <v>1</v>
      </c>
      <c r="F148" s="23">
        <v>0</v>
      </c>
      <c r="G148">
        <v>222</v>
      </c>
    </row>
    <row r="149" spans="1:7" x14ac:dyDescent="0.3">
      <c r="A149" s="8">
        <v>43976</v>
      </c>
      <c r="B149">
        <v>0</v>
      </c>
      <c r="C149">
        <v>41</v>
      </c>
      <c r="D149" s="9">
        <v>43976</v>
      </c>
      <c r="E149" s="23">
        <v>0</v>
      </c>
      <c r="F149" s="23">
        <v>0</v>
      </c>
      <c r="G149">
        <v>569</v>
      </c>
    </row>
    <row r="150" spans="1:7" x14ac:dyDescent="0.3">
      <c r="A150" s="8">
        <v>43977</v>
      </c>
      <c r="B150">
        <v>0</v>
      </c>
      <c r="C150">
        <v>0</v>
      </c>
      <c r="D150" s="9">
        <v>43977</v>
      </c>
      <c r="E150" s="23">
        <v>0</v>
      </c>
      <c r="F150" s="23">
        <v>0</v>
      </c>
      <c r="G150">
        <v>322</v>
      </c>
    </row>
    <row r="151" spans="1:7" x14ac:dyDescent="0.3">
      <c r="A151" s="8">
        <v>43978</v>
      </c>
      <c r="B151">
        <v>0</v>
      </c>
      <c r="C151">
        <v>43</v>
      </c>
      <c r="D151" s="9">
        <v>43978</v>
      </c>
      <c r="E151" s="23">
        <v>0</v>
      </c>
      <c r="F151" s="23">
        <v>0</v>
      </c>
      <c r="G151">
        <v>117</v>
      </c>
    </row>
    <row r="152" spans="1:7" x14ac:dyDescent="0.3">
      <c r="A152" s="8">
        <v>43979</v>
      </c>
      <c r="B152">
        <v>0</v>
      </c>
      <c r="C152">
        <v>0</v>
      </c>
      <c r="D152" s="9">
        <v>43979</v>
      </c>
      <c r="E152" s="23">
        <v>1</v>
      </c>
      <c r="F152" s="23">
        <v>0</v>
      </c>
      <c r="G152">
        <v>548</v>
      </c>
    </row>
    <row r="153" spans="1:7" x14ac:dyDescent="0.3">
      <c r="A153" s="8">
        <v>43980</v>
      </c>
      <c r="B153">
        <v>0</v>
      </c>
      <c r="C153">
        <v>0</v>
      </c>
      <c r="D153" s="9">
        <v>43980</v>
      </c>
      <c r="E153" s="23">
        <v>0</v>
      </c>
      <c r="F153" s="23">
        <v>0</v>
      </c>
      <c r="G153">
        <v>504</v>
      </c>
    </row>
    <row r="154" spans="1:7" x14ac:dyDescent="0.3">
      <c r="A154" s="8">
        <v>43981</v>
      </c>
      <c r="B154">
        <v>0</v>
      </c>
      <c r="C154">
        <v>0</v>
      </c>
      <c r="D154" s="9">
        <v>43981</v>
      </c>
      <c r="E154" s="23">
        <v>1</v>
      </c>
      <c r="F154" s="23">
        <v>0</v>
      </c>
      <c r="G154">
        <v>529</v>
      </c>
    </row>
    <row r="155" spans="1:7" x14ac:dyDescent="0.3">
      <c r="A155" s="8">
        <v>43982</v>
      </c>
      <c r="B155">
        <v>0</v>
      </c>
      <c r="C155">
        <v>44</v>
      </c>
      <c r="D155" s="9">
        <v>43982</v>
      </c>
      <c r="E155" s="23">
        <v>0</v>
      </c>
      <c r="F155" s="23">
        <v>0</v>
      </c>
      <c r="G155">
        <v>266</v>
      </c>
    </row>
  </sheetData>
  <pageMargins left="0.7" right="0.7" top="0.75" bottom="0.75" header="0.3" footer="0.3"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FE457-04FB-44E3-8B14-2D0B1D726A63}">
  <dimension ref="A3:D155"/>
  <sheetViews>
    <sheetView workbookViewId="0">
      <selection activeCell="D1" sqref="D1:D1048576"/>
    </sheetView>
  </sheetViews>
  <sheetFormatPr defaultRowHeight="14.4" x14ac:dyDescent="0.3"/>
  <cols>
    <col min="4" max="4" width="8.88671875" style="29"/>
  </cols>
  <sheetData>
    <row r="3" spans="1:4" x14ac:dyDescent="0.3">
      <c r="A3" s="12" t="s">
        <v>56</v>
      </c>
      <c r="B3" t="s">
        <v>242</v>
      </c>
      <c r="C3" t="s">
        <v>241</v>
      </c>
      <c r="D3" s="23" t="s">
        <v>59</v>
      </c>
    </row>
    <row r="4" spans="1:4" x14ac:dyDescent="0.3">
      <c r="A4" s="9">
        <v>43831</v>
      </c>
      <c r="B4">
        <v>0</v>
      </c>
      <c r="C4">
        <v>0</v>
      </c>
      <c r="D4" s="23">
        <v>0</v>
      </c>
    </row>
    <row r="5" spans="1:4" x14ac:dyDescent="0.3">
      <c r="A5" s="9">
        <v>43832</v>
      </c>
      <c r="B5">
        <v>0</v>
      </c>
      <c r="C5">
        <v>53</v>
      </c>
      <c r="D5" s="23">
        <v>0</v>
      </c>
    </row>
    <row r="6" spans="1:4" x14ac:dyDescent="0.3">
      <c r="A6" s="9">
        <v>43833</v>
      </c>
      <c r="B6">
        <v>0</v>
      </c>
      <c r="C6">
        <v>0</v>
      </c>
      <c r="D6" s="23">
        <v>0</v>
      </c>
    </row>
    <row r="7" spans="1:4" x14ac:dyDescent="0.3">
      <c r="A7" s="9">
        <v>43834</v>
      </c>
      <c r="B7">
        <v>0</v>
      </c>
      <c r="C7">
        <v>0</v>
      </c>
      <c r="D7" s="23">
        <v>0</v>
      </c>
    </row>
    <row r="8" spans="1:4" x14ac:dyDescent="0.3">
      <c r="A8" s="9">
        <v>43835</v>
      </c>
      <c r="B8">
        <v>0</v>
      </c>
      <c r="C8">
        <v>0</v>
      </c>
      <c r="D8" s="23">
        <v>0</v>
      </c>
    </row>
    <row r="9" spans="1:4" x14ac:dyDescent="0.3">
      <c r="A9" s="9">
        <v>43836</v>
      </c>
      <c r="B9">
        <v>0</v>
      </c>
      <c r="C9">
        <v>49</v>
      </c>
      <c r="D9" s="23">
        <v>0</v>
      </c>
    </row>
    <row r="10" spans="1:4" x14ac:dyDescent="0.3">
      <c r="A10" s="9">
        <v>43837</v>
      </c>
      <c r="B10">
        <v>0</v>
      </c>
      <c r="C10">
        <v>0</v>
      </c>
      <c r="D10" s="23">
        <v>0</v>
      </c>
    </row>
    <row r="11" spans="1:4" x14ac:dyDescent="0.3">
      <c r="A11" s="9">
        <v>43838</v>
      </c>
      <c r="B11">
        <v>0</v>
      </c>
      <c r="C11">
        <v>0</v>
      </c>
      <c r="D11" s="23">
        <v>0</v>
      </c>
    </row>
    <row r="12" spans="1:4" x14ac:dyDescent="0.3">
      <c r="A12" s="9">
        <v>43839</v>
      </c>
      <c r="B12">
        <v>0</v>
      </c>
      <c r="C12">
        <v>0</v>
      </c>
      <c r="D12" s="23">
        <v>0</v>
      </c>
    </row>
    <row r="13" spans="1:4" x14ac:dyDescent="0.3">
      <c r="A13" s="9">
        <v>43840</v>
      </c>
      <c r="B13">
        <v>0</v>
      </c>
      <c r="C13">
        <v>51</v>
      </c>
      <c r="D13" s="23">
        <v>0</v>
      </c>
    </row>
    <row r="14" spans="1:4" x14ac:dyDescent="0.3">
      <c r="A14" s="9">
        <v>43841</v>
      </c>
      <c r="B14">
        <v>54</v>
      </c>
      <c r="C14">
        <v>0</v>
      </c>
      <c r="D14" s="23">
        <v>0</v>
      </c>
    </row>
    <row r="15" spans="1:4" x14ac:dyDescent="0.3">
      <c r="A15" s="9">
        <v>43842</v>
      </c>
      <c r="B15">
        <v>0</v>
      </c>
      <c r="C15">
        <v>0</v>
      </c>
      <c r="D15" s="23">
        <v>0</v>
      </c>
    </row>
    <row r="16" spans="1:4" x14ac:dyDescent="0.3">
      <c r="A16" s="9">
        <v>43843</v>
      </c>
      <c r="B16">
        <v>0</v>
      </c>
      <c r="C16">
        <v>0</v>
      </c>
      <c r="D16" s="23">
        <v>0</v>
      </c>
    </row>
    <row r="17" spans="1:4" x14ac:dyDescent="0.3">
      <c r="A17" s="9">
        <v>43844</v>
      </c>
      <c r="B17">
        <v>0</v>
      </c>
      <c r="C17">
        <v>0</v>
      </c>
      <c r="D17" s="23">
        <v>0</v>
      </c>
    </row>
    <row r="18" spans="1:4" x14ac:dyDescent="0.3">
      <c r="A18" s="9">
        <v>43845</v>
      </c>
      <c r="B18">
        <v>100</v>
      </c>
      <c r="C18">
        <v>0</v>
      </c>
      <c r="D18" s="23">
        <v>0</v>
      </c>
    </row>
    <row r="19" spans="1:4" x14ac:dyDescent="0.3">
      <c r="A19" s="9">
        <v>43846</v>
      </c>
      <c r="B19">
        <v>0</v>
      </c>
      <c r="C19">
        <v>50</v>
      </c>
      <c r="D19" s="23">
        <v>0</v>
      </c>
    </row>
    <row r="20" spans="1:4" x14ac:dyDescent="0.3">
      <c r="A20" s="9">
        <v>43847</v>
      </c>
      <c r="B20">
        <v>47</v>
      </c>
      <c r="C20">
        <v>0</v>
      </c>
      <c r="D20" s="23">
        <v>0</v>
      </c>
    </row>
    <row r="21" spans="1:4" x14ac:dyDescent="0.3">
      <c r="A21" s="9">
        <v>43848</v>
      </c>
      <c r="B21">
        <v>0</v>
      </c>
      <c r="C21">
        <v>0</v>
      </c>
      <c r="D21" s="23">
        <v>0</v>
      </c>
    </row>
    <row r="22" spans="1:4" x14ac:dyDescent="0.3">
      <c r="A22" s="9">
        <v>43849</v>
      </c>
      <c r="B22">
        <v>50</v>
      </c>
      <c r="C22">
        <v>50</v>
      </c>
      <c r="D22" s="23">
        <v>0</v>
      </c>
    </row>
    <row r="23" spans="1:4" x14ac:dyDescent="0.3">
      <c r="A23" s="9">
        <v>43850</v>
      </c>
      <c r="B23">
        <v>0</v>
      </c>
      <c r="C23">
        <v>0</v>
      </c>
      <c r="D23" s="23">
        <v>0</v>
      </c>
    </row>
    <row r="24" spans="1:4" x14ac:dyDescent="0.3">
      <c r="A24" s="9">
        <v>43851</v>
      </c>
      <c r="B24">
        <v>0</v>
      </c>
      <c r="C24">
        <v>0</v>
      </c>
      <c r="D24" s="23">
        <v>0</v>
      </c>
    </row>
    <row r="25" spans="1:4" x14ac:dyDescent="0.3">
      <c r="A25" s="9">
        <v>43852</v>
      </c>
      <c r="B25">
        <v>0</v>
      </c>
      <c r="C25">
        <v>0</v>
      </c>
      <c r="D25" s="23">
        <v>0</v>
      </c>
    </row>
    <row r="26" spans="1:4" x14ac:dyDescent="0.3">
      <c r="A26" s="9">
        <v>43853</v>
      </c>
      <c r="B26">
        <v>0</v>
      </c>
      <c r="C26">
        <v>50</v>
      </c>
      <c r="D26" s="23">
        <v>0</v>
      </c>
    </row>
    <row r="27" spans="1:4" x14ac:dyDescent="0.3">
      <c r="A27" s="9">
        <v>43854</v>
      </c>
      <c r="B27">
        <v>45</v>
      </c>
      <c r="C27">
        <v>0</v>
      </c>
      <c r="D27" s="23">
        <v>0</v>
      </c>
    </row>
    <row r="28" spans="1:4" x14ac:dyDescent="0.3">
      <c r="A28" s="9">
        <v>43855</v>
      </c>
      <c r="B28">
        <v>0</v>
      </c>
      <c r="C28">
        <v>0</v>
      </c>
      <c r="D28" s="23">
        <v>0</v>
      </c>
    </row>
    <row r="29" spans="1:4" x14ac:dyDescent="0.3">
      <c r="A29" s="9">
        <v>43856</v>
      </c>
      <c r="B29">
        <v>0</v>
      </c>
      <c r="C29">
        <v>0</v>
      </c>
      <c r="D29" s="23">
        <v>0</v>
      </c>
    </row>
    <row r="30" spans="1:4" x14ac:dyDescent="0.3">
      <c r="A30" s="9">
        <v>43857</v>
      </c>
      <c r="B30">
        <v>0</v>
      </c>
      <c r="C30">
        <v>0</v>
      </c>
      <c r="D30" s="23">
        <v>0</v>
      </c>
    </row>
    <row r="31" spans="1:4" x14ac:dyDescent="0.3">
      <c r="A31" s="9">
        <v>43858</v>
      </c>
      <c r="B31">
        <v>45</v>
      </c>
      <c r="C31">
        <v>47</v>
      </c>
      <c r="D31" s="23">
        <v>0</v>
      </c>
    </row>
    <row r="32" spans="1:4" x14ac:dyDescent="0.3">
      <c r="A32" s="9">
        <v>43859</v>
      </c>
      <c r="B32">
        <v>45</v>
      </c>
      <c r="C32">
        <v>0</v>
      </c>
      <c r="D32" s="23">
        <v>0</v>
      </c>
    </row>
    <row r="33" spans="1:4" x14ac:dyDescent="0.3">
      <c r="A33" s="9">
        <v>43860</v>
      </c>
      <c r="B33">
        <v>45</v>
      </c>
      <c r="C33">
        <v>0</v>
      </c>
      <c r="D33" s="23">
        <f ca="1">IFERROR(__xludf.DUMMYFUNCTION("""COMPUTED_VALUE"""),1)</f>
        <v>1</v>
      </c>
    </row>
    <row r="34" spans="1:4" x14ac:dyDescent="0.3">
      <c r="A34" s="9">
        <v>43861</v>
      </c>
      <c r="B34">
        <v>0</v>
      </c>
      <c r="C34">
        <v>0</v>
      </c>
      <c r="D34" s="23">
        <f ca="1">IFERROR(__xludf.DUMMYFUNCTION("""COMPUTED_VALUE"""),0)</f>
        <v>0</v>
      </c>
    </row>
    <row r="35" spans="1:4" x14ac:dyDescent="0.3">
      <c r="A35" s="9">
        <v>43862</v>
      </c>
      <c r="B35">
        <v>0</v>
      </c>
      <c r="C35">
        <v>0</v>
      </c>
      <c r="D35" s="23">
        <f ca="1">IFERROR(__xludf.DUMMYFUNCTION("""COMPUTED_VALUE"""),0)</f>
        <v>0</v>
      </c>
    </row>
    <row r="36" spans="1:4" x14ac:dyDescent="0.3">
      <c r="A36" s="9">
        <v>43863</v>
      </c>
      <c r="B36">
        <v>43</v>
      </c>
      <c r="C36">
        <v>45</v>
      </c>
      <c r="D36" s="23">
        <f ca="1">IFERROR(__xludf.DUMMYFUNCTION("""COMPUTED_VALUE"""),1)</f>
        <v>1</v>
      </c>
    </row>
    <row r="37" spans="1:4" x14ac:dyDescent="0.3">
      <c r="A37" s="9">
        <v>43864</v>
      </c>
      <c r="B37">
        <v>39</v>
      </c>
      <c r="C37">
        <v>44</v>
      </c>
      <c r="D37" s="23">
        <f ca="1">IFERROR(__xludf.DUMMYFUNCTION("""COMPUTED_VALUE"""),1)</f>
        <v>1</v>
      </c>
    </row>
    <row r="38" spans="1:4" x14ac:dyDescent="0.3">
      <c r="A38" s="9">
        <v>43865</v>
      </c>
      <c r="B38">
        <v>0</v>
      </c>
      <c r="C38">
        <v>47</v>
      </c>
      <c r="D38" s="23">
        <f ca="1">IFERROR(__xludf.DUMMYFUNCTION("""COMPUTED_VALUE"""),0)</f>
        <v>0</v>
      </c>
    </row>
    <row r="39" spans="1:4" x14ac:dyDescent="0.3">
      <c r="A39" s="9">
        <v>43866</v>
      </c>
      <c r="B39">
        <v>0</v>
      </c>
      <c r="C39">
        <v>45</v>
      </c>
      <c r="D39" s="23">
        <f ca="1">IFERROR(__xludf.DUMMYFUNCTION("""COMPUTED_VALUE"""),0)</f>
        <v>0</v>
      </c>
    </row>
    <row r="40" spans="1:4" x14ac:dyDescent="0.3">
      <c r="A40" s="9">
        <v>43867</v>
      </c>
      <c r="B40">
        <v>47</v>
      </c>
      <c r="C40">
        <v>0</v>
      </c>
      <c r="D40" s="23">
        <f ca="1">IFERROR(__xludf.DUMMYFUNCTION("""COMPUTED_VALUE"""),0)</f>
        <v>0</v>
      </c>
    </row>
    <row r="41" spans="1:4" x14ac:dyDescent="0.3">
      <c r="A41" s="9">
        <v>43868</v>
      </c>
      <c r="B41">
        <v>0</v>
      </c>
      <c r="C41">
        <v>0</v>
      </c>
      <c r="D41" s="23">
        <f ca="1">IFERROR(__xludf.DUMMYFUNCTION("""COMPUTED_VALUE"""),0)</f>
        <v>0</v>
      </c>
    </row>
    <row r="42" spans="1:4" x14ac:dyDescent="0.3">
      <c r="A42" s="9">
        <v>43869</v>
      </c>
      <c r="B42">
        <v>48</v>
      </c>
      <c r="C42">
        <v>0</v>
      </c>
      <c r="D42" s="23">
        <f ca="1">IFERROR(__xludf.DUMMYFUNCTION("""COMPUTED_VALUE"""),0)</f>
        <v>0</v>
      </c>
    </row>
    <row r="43" spans="1:4" x14ac:dyDescent="0.3">
      <c r="A43" s="9">
        <v>43870</v>
      </c>
      <c r="B43">
        <v>0</v>
      </c>
      <c r="C43">
        <v>0</v>
      </c>
      <c r="D43" s="23">
        <f ca="1">IFERROR(__xludf.DUMMYFUNCTION("""COMPUTED_VALUE"""),0)</f>
        <v>0</v>
      </c>
    </row>
    <row r="44" spans="1:4" x14ac:dyDescent="0.3">
      <c r="A44" s="9">
        <v>43871</v>
      </c>
      <c r="B44">
        <v>51</v>
      </c>
      <c r="C44">
        <v>46</v>
      </c>
      <c r="D44" s="23">
        <f ca="1">IFERROR(__xludf.DUMMYFUNCTION("""COMPUTED_VALUE"""),0)</f>
        <v>0</v>
      </c>
    </row>
    <row r="45" spans="1:4" x14ac:dyDescent="0.3">
      <c r="A45" s="9">
        <v>43872</v>
      </c>
      <c r="B45">
        <v>43</v>
      </c>
      <c r="C45">
        <v>43</v>
      </c>
      <c r="D45" s="23">
        <f ca="1">IFERROR(__xludf.DUMMYFUNCTION("""COMPUTED_VALUE"""),0)</f>
        <v>0</v>
      </c>
    </row>
    <row r="46" spans="1:4" x14ac:dyDescent="0.3">
      <c r="A46" s="9">
        <v>43873</v>
      </c>
      <c r="B46">
        <v>45</v>
      </c>
      <c r="C46">
        <v>0</v>
      </c>
      <c r="D46" s="23">
        <f ca="1">IFERROR(__xludf.DUMMYFUNCTION("""COMPUTED_VALUE"""),0)</f>
        <v>0</v>
      </c>
    </row>
    <row r="47" spans="1:4" x14ac:dyDescent="0.3">
      <c r="A47" s="9">
        <v>43874</v>
      </c>
      <c r="B47">
        <v>47</v>
      </c>
      <c r="C47">
        <v>0</v>
      </c>
      <c r="D47" s="23">
        <f ca="1">IFERROR(__xludf.DUMMYFUNCTION("""COMPUTED_VALUE"""),0)</f>
        <v>0</v>
      </c>
    </row>
    <row r="48" spans="1:4" x14ac:dyDescent="0.3">
      <c r="A48" s="9">
        <v>43875</v>
      </c>
      <c r="B48">
        <v>47</v>
      </c>
      <c r="C48">
        <v>47</v>
      </c>
      <c r="D48" s="23">
        <f ca="1">IFERROR(__xludf.DUMMYFUNCTION("""COMPUTED_VALUE"""),0)</f>
        <v>0</v>
      </c>
    </row>
    <row r="49" spans="1:4" x14ac:dyDescent="0.3">
      <c r="A49" s="9">
        <v>43876</v>
      </c>
      <c r="B49">
        <v>47</v>
      </c>
      <c r="C49">
        <v>0</v>
      </c>
      <c r="D49" s="23">
        <f ca="1">IFERROR(__xludf.DUMMYFUNCTION("""COMPUTED_VALUE"""),0)</f>
        <v>0</v>
      </c>
    </row>
    <row r="50" spans="1:4" x14ac:dyDescent="0.3">
      <c r="A50" s="9">
        <v>43877</v>
      </c>
      <c r="B50">
        <v>0</v>
      </c>
      <c r="C50">
        <v>0</v>
      </c>
      <c r="D50" s="23">
        <f ca="1">IFERROR(__xludf.DUMMYFUNCTION("""COMPUTED_VALUE"""),0)</f>
        <v>0</v>
      </c>
    </row>
    <row r="51" spans="1:4" x14ac:dyDescent="0.3">
      <c r="A51" s="9">
        <v>43878</v>
      </c>
      <c r="B51">
        <v>0</v>
      </c>
      <c r="C51">
        <v>0</v>
      </c>
      <c r="D51" s="23">
        <f ca="1">IFERROR(__xludf.DUMMYFUNCTION("""COMPUTED_VALUE"""),0)</f>
        <v>0</v>
      </c>
    </row>
    <row r="52" spans="1:4" x14ac:dyDescent="0.3">
      <c r="A52" s="9">
        <v>43879</v>
      </c>
      <c r="B52">
        <v>42</v>
      </c>
      <c r="C52">
        <v>0</v>
      </c>
      <c r="D52" s="23">
        <f ca="1">IFERROR(__xludf.DUMMYFUNCTION("""COMPUTED_VALUE"""),0)</f>
        <v>0</v>
      </c>
    </row>
    <row r="53" spans="1:4" x14ac:dyDescent="0.3">
      <c r="A53" s="9">
        <v>43880</v>
      </c>
      <c r="B53">
        <v>0</v>
      </c>
      <c r="C53">
        <v>0</v>
      </c>
      <c r="D53" s="23">
        <f ca="1">IFERROR(__xludf.DUMMYFUNCTION("""COMPUTED_VALUE"""),0)</f>
        <v>0</v>
      </c>
    </row>
    <row r="54" spans="1:4" x14ac:dyDescent="0.3">
      <c r="A54" s="9">
        <v>43881</v>
      </c>
      <c r="B54">
        <v>0</v>
      </c>
      <c r="C54">
        <v>50</v>
      </c>
      <c r="D54" s="23">
        <f ca="1">IFERROR(__xludf.DUMMYFUNCTION("""COMPUTED_VALUE"""),0)</f>
        <v>0</v>
      </c>
    </row>
    <row r="55" spans="1:4" x14ac:dyDescent="0.3">
      <c r="A55" s="9">
        <v>43882</v>
      </c>
      <c r="B55">
        <v>0</v>
      </c>
      <c r="C55">
        <v>0</v>
      </c>
      <c r="D55" s="23">
        <f ca="1">IFERROR(__xludf.DUMMYFUNCTION("""COMPUTED_VALUE"""),0)</f>
        <v>0</v>
      </c>
    </row>
    <row r="56" spans="1:4" x14ac:dyDescent="0.3">
      <c r="A56" s="9">
        <v>43883</v>
      </c>
      <c r="B56">
        <v>0</v>
      </c>
      <c r="C56">
        <v>0</v>
      </c>
      <c r="D56" s="23">
        <f ca="1">IFERROR(__xludf.DUMMYFUNCTION("""COMPUTED_VALUE"""),0)</f>
        <v>0</v>
      </c>
    </row>
    <row r="57" spans="1:4" x14ac:dyDescent="0.3">
      <c r="A57" s="9">
        <v>43884</v>
      </c>
      <c r="B57">
        <v>48</v>
      </c>
      <c r="C57">
        <v>0</v>
      </c>
      <c r="D57" s="23">
        <f ca="1">IFERROR(__xludf.DUMMYFUNCTION("""COMPUTED_VALUE"""),0)</f>
        <v>0</v>
      </c>
    </row>
    <row r="58" spans="1:4" x14ac:dyDescent="0.3">
      <c r="A58" s="9">
        <v>43885</v>
      </c>
      <c r="B58">
        <v>0</v>
      </c>
      <c r="C58">
        <v>46</v>
      </c>
      <c r="D58" s="23">
        <f ca="1">IFERROR(__xludf.DUMMYFUNCTION("""COMPUTED_VALUE"""),0)</f>
        <v>0</v>
      </c>
    </row>
    <row r="59" spans="1:4" x14ac:dyDescent="0.3">
      <c r="A59" s="9">
        <v>43886</v>
      </c>
      <c r="B59">
        <v>47</v>
      </c>
      <c r="C59">
        <v>47</v>
      </c>
      <c r="D59" s="23">
        <f ca="1">IFERROR(__xludf.DUMMYFUNCTION("""COMPUTED_VALUE"""),0)</f>
        <v>0</v>
      </c>
    </row>
    <row r="60" spans="1:4" x14ac:dyDescent="0.3">
      <c r="A60" s="9">
        <v>43887</v>
      </c>
      <c r="B60">
        <v>0</v>
      </c>
      <c r="C60">
        <v>40</v>
      </c>
      <c r="D60" s="23">
        <f ca="1">IFERROR(__xludf.DUMMYFUNCTION("""COMPUTED_VALUE"""),0)</f>
        <v>0</v>
      </c>
    </row>
    <row r="61" spans="1:4" x14ac:dyDescent="0.3">
      <c r="A61" s="9">
        <v>43888</v>
      </c>
      <c r="B61">
        <v>0</v>
      </c>
      <c r="C61">
        <v>43</v>
      </c>
      <c r="D61" s="23">
        <f ca="1">IFERROR(__xludf.DUMMYFUNCTION("""COMPUTED_VALUE"""),0)</f>
        <v>0</v>
      </c>
    </row>
    <row r="62" spans="1:4" x14ac:dyDescent="0.3">
      <c r="A62" s="9">
        <v>43889</v>
      </c>
      <c r="B62">
        <v>0</v>
      </c>
      <c r="C62">
        <v>0</v>
      </c>
      <c r="D62" s="23">
        <f ca="1">IFERROR(__xludf.DUMMYFUNCTION("""COMPUTED_VALUE"""),0)</f>
        <v>0</v>
      </c>
    </row>
    <row r="63" spans="1:4" x14ac:dyDescent="0.3">
      <c r="A63" s="9">
        <v>43890</v>
      </c>
      <c r="B63">
        <v>0</v>
      </c>
      <c r="C63">
        <v>0</v>
      </c>
      <c r="D63" s="23">
        <f ca="1">IFERROR(__xludf.DUMMYFUNCTION("""COMPUTED_VALUE"""),0)</f>
        <v>0</v>
      </c>
    </row>
    <row r="64" spans="1:4" x14ac:dyDescent="0.3">
      <c r="A64" s="9">
        <v>43891</v>
      </c>
      <c r="B64">
        <v>45</v>
      </c>
      <c r="C64">
        <v>0</v>
      </c>
      <c r="D64" s="23">
        <f ca="1">IFERROR(__xludf.DUMMYFUNCTION("""COMPUTED_VALUE"""),0)</f>
        <v>0</v>
      </c>
    </row>
    <row r="65" spans="1:4" x14ac:dyDescent="0.3">
      <c r="A65" s="9">
        <v>43892</v>
      </c>
      <c r="B65">
        <v>0</v>
      </c>
      <c r="C65">
        <v>0</v>
      </c>
      <c r="D65" s="23">
        <f ca="1">IFERROR(__xludf.DUMMYFUNCTION("""COMPUTED_VALUE"""),0)</f>
        <v>0</v>
      </c>
    </row>
    <row r="66" spans="1:4" x14ac:dyDescent="0.3">
      <c r="A66" s="9">
        <v>43893</v>
      </c>
      <c r="B66">
        <v>0</v>
      </c>
      <c r="C66">
        <v>0</v>
      </c>
      <c r="D66" s="23">
        <f ca="1">IFERROR(__xludf.DUMMYFUNCTION("""COMPUTED_VALUE"""),0)</f>
        <v>0</v>
      </c>
    </row>
    <row r="67" spans="1:4" x14ac:dyDescent="0.3">
      <c r="A67" s="9">
        <v>43894</v>
      </c>
      <c r="B67">
        <v>0</v>
      </c>
      <c r="C67">
        <v>44</v>
      </c>
      <c r="D67" s="23">
        <f ca="1">IFERROR(__xludf.DUMMYFUNCTION("""COMPUTED_VALUE"""),0)</f>
        <v>0</v>
      </c>
    </row>
    <row r="68" spans="1:4" x14ac:dyDescent="0.3">
      <c r="A68" s="9">
        <v>43895</v>
      </c>
      <c r="B68">
        <v>0</v>
      </c>
      <c r="C68">
        <v>0</v>
      </c>
      <c r="D68" s="23">
        <f ca="1">IFERROR(__xludf.DUMMYFUNCTION("""COMPUTED_VALUE"""),0)</f>
        <v>0</v>
      </c>
    </row>
    <row r="69" spans="1:4" x14ac:dyDescent="0.3">
      <c r="A69" s="9">
        <v>43896</v>
      </c>
      <c r="B69">
        <v>0</v>
      </c>
      <c r="C69">
        <v>0</v>
      </c>
      <c r="D69" s="23">
        <f ca="1">IFERROR(__xludf.DUMMYFUNCTION("""COMPUTED_VALUE"""),0)</f>
        <v>0</v>
      </c>
    </row>
    <row r="70" spans="1:4" x14ac:dyDescent="0.3">
      <c r="A70" s="9">
        <v>43897</v>
      </c>
      <c r="B70">
        <v>47</v>
      </c>
      <c r="C70">
        <v>0</v>
      </c>
      <c r="D70" s="23">
        <f ca="1">IFERROR(__xludf.DUMMYFUNCTION("""COMPUTED_VALUE"""),0)</f>
        <v>0</v>
      </c>
    </row>
    <row r="71" spans="1:4" x14ac:dyDescent="0.3">
      <c r="A71" s="9">
        <v>43898</v>
      </c>
      <c r="B71">
        <v>0</v>
      </c>
      <c r="C71">
        <v>93</v>
      </c>
      <c r="D71" s="23">
        <f ca="1">IFERROR(__xludf.DUMMYFUNCTION("""COMPUTED_VALUE"""),0)</f>
        <v>0</v>
      </c>
    </row>
    <row r="72" spans="1:4" x14ac:dyDescent="0.3">
      <c r="A72" s="9">
        <v>43899</v>
      </c>
      <c r="B72">
        <v>0</v>
      </c>
      <c r="C72">
        <v>52</v>
      </c>
      <c r="D72" s="23">
        <f ca="1">IFERROR(__xludf.DUMMYFUNCTION("""COMPUTED_VALUE"""),0)</f>
        <v>0</v>
      </c>
    </row>
    <row r="73" spans="1:4" x14ac:dyDescent="0.3">
      <c r="A73" s="9">
        <v>43900</v>
      </c>
      <c r="B73">
        <v>0</v>
      </c>
      <c r="C73">
        <v>0</v>
      </c>
      <c r="D73" s="23">
        <f ca="1">IFERROR(__xludf.DUMMYFUNCTION("""COMPUTED_VALUE"""),0)</f>
        <v>0</v>
      </c>
    </row>
    <row r="74" spans="1:4" x14ac:dyDescent="0.3">
      <c r="A74" s="9">
        <v>43901</v>
      </c>
      <c r="B74">
        <v>0</v>
      </c>
      <c r="C74">
        <v>0</v>
      </c>
      <c r="D74" s="23">
        <f ca="1">IFERROR(__xludf.DUMMYFUNCTION("""COMPUTED_VALUE"""),0)</f>
        <v>0</v>
      </c>
    </row>
    <row r="75" spans="1:4" x14ac:dyDescent="0.3">
      <c r="A75" s="9">
        <v>43902</v>
      </c>
      <c r="B75">
        <v>0</v>
      </c>
      <c r="C75">
        <v>0</v>
      </c>
      <c r="D75" s="23">
        <f ca="1">IFERROR(__xludf.DUMMYFUNCTION("""COMPUTED_VALUE"""),0)</f>
        <v>0</v>
      </c>
    </row>
    <row r="76" spans="1:4" x14ac:dyDescent="0.3">
      <c r="A76" s="9">
        <v>43903</v>
      </c>
      <c r="B76">
        <v>0</v>
      </c>
      <c r="C76">
        <v>47</v>
      </c>
      <c r="D76" s="23">
        <f ca="1">IFERROR(__xludf.DUMMYFUNCTION("""COMPUTED_VALUE"""),0)</f>
        <v>0</v>
      </c>
    </row>
    <row r="77" spans="1:4" x14ac:dyDescent="0.3">
      <c r="A77" s="9">
        <v>43904</v>
      </c>
      <c r="B77">
        <v>45</v>
      </c>
      <c r="C77">
        <v>0</v>
      </c>
      <c r="D77" s="23">
        <v>0</v>
      </c>
    </row>
    <row r="78" spans="1:4" x14ac:dyDescent="0.3">
      <c r="A78" s="9">
        <v>43905</v>
      </c>
      <c r="B78">
        <v>0</v>
      </c>
      <c r="C78">
        <v>48</v>
      </c>
      <c r="D78" s="23">
        <v>0</v>
      </c>
    </row>
    <row r="79" spans="1:4" x14ac:dyDescent="0.3">
      <c r="A79" s="9">
        <v>43906</v>
      </c>
      <c r="B79">
        <v>44</v>
      </c>
      <c r="C79">
        <v>0</v>
      </c>
      <c r="D79" s="23">
        <v>0</v>
      </c>
    </row>
    <row r="80" spans="1:4" x14ac:dyDescent="0.3">
      <c r="A80" s="9">
        <v>43907</v>
      </c>
      <c r="B80">
        <v>44</v>
      </c>
      <c r="C80">
        <v>44</v>
      </c>
      <c r="D80" s="23">
        <v>0</v>
      </c>
    </row>
    <row r="81" spans="1:4" x14ac:dyDescent="0.3">
      <c r="A81" s="9">
        <v>43908</v>
      </c>
      <c r="B81">
        <v>0</v>
      </c>
      <c r="C81">
        <v>42</v>
      </c>
      <c r="D81" s="23">
        <v>0</v>
      </c>
    </row>
    <row r="82" spans="1:4" x14ac:dyDescent="0.3">
      <c r="A82" s="9">
        <v>43909</v>
      </c>
      <c r="B82">
        <v>43</v>
      </c>
      <c r="C82">
        <v>43</v>
      </c>
      <c r="D82" s="23">
        <v>0</v>
      </c>
    </row>
    <row r="83" spans="1:4" x14ac:dyDescent="0.3">
      <c r="A83" s="9">
        <v>43910</v>
      </c>
      <c r="B83">
        <v>0</v>
      </c>
      <c r="C83">
        <v>0</v>
      </c>
      <c r="D83" s="23">
        <v>0</v>
      </c>
    </row>
    <row r="84" spans="1:4" x14ac:dyDescent="0.3">
      <c r="A84" s="9">
        <v>43911</v>
      </c>
      <c r="B84">
        <v>0</v>
      </c>
      <c r="C84">
        <v>48</v>
      </c>
      <c r="D84" s="23">
        <v>0</v>
      </c>
    </row>
    <row r="85" spans="1:4" x14ac:dyDescent="0.3">
      <c r="A85" s="9">
        <v>43912</v>
      </c>
      <c r="B85">
        <v>41</v>
      </c>
      <c r="C85">
        <v>41</v>
      </c>
      <c r="D85" s="23">
        <v>0</v>
      </c>
    </row>
    <row r="86" spans="1:4" x14ac:dyDescent="0.3">
      <c r="A86" s="9">
        <v>43913</v>
      </c>
      <c r="B86">
        <v>0</v>
      </c>
      <c r="C86">
        <v>82</v>
      </c>
      <c r="D86" s="23">
        <v>0</v>
      </c>
    </row>
    <row r="87" spans="1:4" x14ac:dyDescent="0.3">
      <c r="A87" s="9">
        <v>43914</v>
      </c>
      <c r="B87">
        <v>0</v>
      </c>
      <c r="C87">
        <v>43</v>
      </c>
      <c r="D87" s="23">
        <v>0</v>
      </c>
    </row>
    <row r="88" spans="1:4" x14ac:dyDescent="0.3">
      <c r="A88" s="9">
        <v>43915</v>
      </c>
      <c r="B88">
        <v>0</v>
      </c>
      <c r="C88">
        <v>0</v>
      </c>
      <c r="D88" s="23">
        <v>0</v>
      </c>
    </row>
    <row r="89" spans="1:4" x14ac:dyDescent="0.3">
      <c r="A89" s="9">
        <v>43916</v>
      </c>
      <c r="B89">
        <v>0</v>
      </c>
      <c r="C89">
        <v>88</v>
      </c>
      <c r="D89" s="23">
        <v>0</v>
      </c>
    </row>
    <row r="90" spans="1:4" x14ac:dyDescent="0.3">
      <c r="A90" s="9">
        <v>43917</v>
      </c>
      <c r="B90">
        <v>0</v>
      </c>
      <c r="C90">
        <v>0</v>
      </c>
      <c r="D90" s="23">
        <v>0</v>
      </c>
    </row>
    <row r="91" spans="1:4" x14ac:dyDescent="0.3">
      <c r="A91" s="9">
        <v>43918</v>
      </c>
      <c r="B91">
        <v>41</v>
      </c>
      <c r="C91">
        <v>40</v>
      </c>
      <c r="D91" s="23">
        <v>0</v>
      </c>
    </row>
    <row r="92" spans="1:4" x14ac:dyDescent="0.3">
      <c r="A92" s="9">
        <v>43919</v>
      </c>
      <c r="B92">
        <v>39</v>
      </c>
      <c r="C92">
        <v>79</v>
      </c>
      <c r="D92" s="23">
        <v>0</v>
      </c>
    </row>
    <row r="93" spans="1:4" x14ac:dyDescent="0.3">
      <c r="A93" s="9">
        <v>43920</v>
      </c>
      <c r="B93">
        <v>43</v>
      </c>
      <c r="C93">
        <v>42</v>
      </c>
      <c r="D93" s="23">
        <v>0</v>
      </c>
    </row>
    <row r="94" spans="1:4" x14ac:dyDescent="0.3">
      <c r="A94" s="9">
        <v>43921</v>
      </c>
      <c r="B94">
        <v>0</v>
      </c>
      <c r="C94">
        <v>0</v>
      </c>
      <c r="D94" s="23">
        <v>0</v>
      </c>
    </row>
    <row r="95" spans="1:4" x14ac:dyDescent="0.3">
      <c r="A95" s="9">
        <v>43922</v>
      </c>
      <c r="B95">
        <v>0</v>
      </c>
      <c r="C95">
        <v>0</v>
      </c>
      <c r="D95" s="23">
        <v>0</v>
      </c>
    </row>
    <row r="96" spans="1:4" x14ac:dyDescent="0.3">
      <c r="A96" s="9">
        <v>43923</v>
      </c>
      <c r="B96">
        <v>0</v>
      </c>
      <c r="C96">
        <v>43</v>
      </c>
      <c r="D96" s="23">
        <v>1</v>
      </c>
    </row>
    <row r="97" spans="1:4" x14ac:dyDescent="0.3">
      <c r="A97" s="9">
        <v>43924</v>
      </c>
      <c r="B97">
        <v>39</v>
      </c>
      <c r="C97">
        <v>0</v>
      </c>
      <c r="D97" s="23">
        <v>0</v>
      </c>
    </row>
    <row r="98" spans="1:4" x14ac:dyDescent="0.3">
      <c r="A98" s="9">
        <v>43925</v>
      </c>
      <c r="B98">
        <v>0</v>
      </c>
      <c r="C98">
        <v>40</v>
      </c>
      <c r="D98" s="23">
        <v>0</v>
      </c>
    </row>
    <row r="99" spans="1:4" x14ac:dyDescent="0.3">
      <c r="A99" s="9">
        <v>43926</v>
      </c>
      <c r="B99">
        <v>0</v>
      </c>
      <c r="C99">
        <v>42</v>
      </c>
      <c r="D99" s="23">
        <v>0</v>
      </c>
    </row>
    <row r="100" spans="1:4" x14ac:dyDescent="0.3">
      <c r="A100" s="9">
        <v>43927</v>
      </c>
      <c r="B100">
        <v>42</v>
      </c>
      <c r="C100">
        <v>41</v>
      </c>
      <c r="D100" s="23">
        <v>0</v>
      </c>
    </row>
    <row r="101" spans="1:4" x14ac:dyDescent="0.3">
      <c r="A101" s="9">
        <v>43928</v>
      </c>
      <c r="B101">
        <v>0</v>
      </c>
      <c r="C101">
        <v>43</v>
      </c>
      <c r="D101" s="23">
        <v>0</v>
      </c>
    </row>
    <row r="102" spans="1:4" x14ac:dyDescent="0.3">
      <c r="A102" s="9">
        <v>43929</v>
      </c>
      <c r="B102">
        <v>42</v>
      </c>
      <c r="C102">
        <v>42</v>
      </c>
      <c r="D102" s="23">
        <v>0</v>
      </c>
    </row>
    <row r="103" spans="1:4" x14ac:dyDescent="0.3">
      <c r="A103" s="9">
        <v>43930</v>
      </c>
      <c r="B103">
        <v>0</v>
      </c>
      <c r="C103">
        <v>43</v>
      </c>
      <c r="D103" s="23">
        <v>0</v>
      </c>
    </row>
    <row r="104" spans="1:4" x14ac:dyDescent="0.3">
      <c r="A104" s="9">
        <v>43931</v>
      </c>
      <c r="B104">
        <v>0</v>
      </c>
      <c r="C104">
        <v>0</v>
      </c>
      <c r="D104" s="23">
        <v>0</v>
      </c>
    </row>
    <row r="105" spans="1:4" x14ac:dyDescent="0.3">
      <c r="A105" s="9">
        <v>43932</v>
      </c>
      <c r="B105">
        <v>42</v>
      </c>
      <c r="C105">
        <v>39</v>
      </c>
      <c r="D105" s="23">
        <v>0</v>
      </c>
    </row>
    <row r="106" spans="1:4" x14ac:dyDescent="0.3">
      <c r="A106" s="9">
        <v>43933</v>
      </c>
      <c r="B106">
        <v>44</v>
      </c>
      <c r="C106">
        <v>86</v>
      </c>
      <c r="D106" s="23">
        <v>0</v>
      </c>
    </row>
    <row r="107" spans="1:4" x14ac:dyDescent="0.3">
      <c r="A107" s="9">
        <v>43934</v>
      </c>
      <c r="B107">
        <v>43</v>
      </c>
      <c r="C107">
        <v>0</v>
      </c>
      <c r="D107" s="23">
        <v>0</v>
      </c>
    </row>
    <row r="108" spans="1:4" x14ac:dyDescent="0.3">
      <c r="A108" s="9">
        <v>43935</v>
      </c>
      <c r="B108">
        <v>43</v>
      </c>
      <c r="C108">
        <v>87</v>
      </c>
      <c r="D108" s="23">
        <v>0</v>
      </c>
    </row>
    <row r="109" spans="1:4" x14ac:dyDescent="0.3">
      <c r="A109" s="9">
        <v>43936</v>
      </c>
      <c r="B109">
        <v>45</v>
      </c>
      <c r="C109">
        <v>45</v>
      </c>
      <c r="D109" s="23">
        <v>0</v>
      </c>
    </row>
    <row r="110" spans="1:4" x14ac:dyDescent="0.3">
      <c r="A110" s="9">
        <v>43937</v>
      </c>
      <c r="B110">
        <v>0</v>
      </c>
      <c r="C110">
        <v>0</v>
      </c>
      <c r="D110" s="23">
        <v>0</v>
      </c>
    </row>
    <row r="111" spans="1:4" x14ac:dyDescent="0.3">
      <c r="A111" s="9">
        <v>43938</v>
      </c>
      <c r="B111">
        <v>0</v>
      </c>
      <c r="C111">
        <v>0</v>
      </c>
      <c r="D111" s="23">
        <v>0</v>
      </c>
    </row>
    <row r="112" spans="1:4" x14ac:dyDescent="0.3">
      <c r="A112" s="9">
        <v>43939</v>
      </c>
      <c r="B112">
        <v>0</v>
      </c>
      <c r="C112">
        <v>45</v>
      </c>
      <c r="D112" s="23">
        <v>0</v>
      </c>
    </row>
    <row r="113" spans="1:4" x14ac:dyDescent="0.3">
      <c r="A113" s="9">
        <v>43940</v>
      </c>
      <c r="B113">
        <v>0</v>
      </c>
      <c r="C113">
        <v>0</v>
      </c>
      <c r="D113" s="23">
        <v>0</v>
      </c>
    </row>
    <row r="114" spans="1:4" x14ac:dyDescent="0.3">
      <c r="A114" s="9">
        <v>43941</v>
      </c>
      <c r="B114">
        <v>45</v>
      </c>
      <c r="C114">
        <v>0</v>
      </c>
      <c r="D114" s="23">
        <v>0</v>
      </c>
    </row>
    <row r="115" spans="1:4" x14ac:dyDescent="0.3">
      <c r="A115" s="9">
        <v>43942</v>
      </c>
      <c r="B115">
        <v>0</v>
      </c>
      <c r="C115">
        <v>0</v>
      </c>
      <c r="D115" s="23">
        <v>0</v>
      </c>
    </row>
    <row r="116" spans="1:4" x14ac:dyDescent="0.3">
      <c r="A116" s="9">
        <v>43943</v>
      </c>
      <c r="B116">
        <v>44</v>
      </c>
      <c r="C116">
        <v>0</v>
      </c>
      <c r="D116" s="23">
        <v>0</v>
      </c>
    </row>
    <row r="117" spans="1:4" x14ac:dyDescent="0.3">
      <c r="A117" s="9">
        <v>43944</v>
      </c>
      <c r="B117">
        <v>39</v>
      </c>
      <c r="C117">
        <v>0</v>
      </c>
      <c r="D117" s="23">
        <v>0</v>
      </c>
    </row>
    <row r="118" spans="1:4" x14ac:dyDescent="0.3">
      <c r="A118" s="9">
        <v>43945</v>
      </c>
      <c r="B118">
        <v>0</v>
      </c>
      <c r="C118">
        <v>44</v>
      </c>
      <c r="D118" s="23">
        <v>0</v>
      </c>
    </row>
    <row r="119" spans="1:4" x14ac:dyDescent="0.3">
      <c r="A119" s="9">
        <v>43946</v>
      </c>
      <c r="B119">
        <v>46</v>
      </c>
      <c r="C119">
        <v>46</v>
      </c>
      <c r="D119" s="23">
        <v>0</v>
      </c>
    </row>
    <row r="120" spans="1:4" x14ac:dyDescent="0.3">
      <c r="A120" s="9">
        <v>43947</v>
      </c>
      <c r="B120">
        <v>43</v>
      </c>
      <c r="C120">
        <v>65</v>
      </c>
      <c r="D120" s="23">
        <v>0</v>
      </c>
    </row>
    <row r="121" spans="1:4" x14ac:dyDescent="0.3">
      <c r="A121" s="9">
        <v>43948</v>
      </c>
      <c r="B121">
        <v>0</v>
      </c>
      <c r="C121">
        <v>43</v>
      </c>
      <c r="D121" s="23">
        <v>0</v>
      </c>
    </row>
    <row r="122" spans="1:4" x14ac:dyDescent="0.3">
      <c r="A122" s="9">
        <v>43949</v>
      </c>
      <c r="B122">
        <v>42</v>
      </c>
      <c r="C122">
        <v>0</v>
      </c>
      <c r="D122" s="23">
        <v>0</v>
      </c>
    </row>
    <row r="123" spans="1:4" x14ac:dyDescent="0.3">
      <c r="A123" s="9">
        <v>43950</v>
      </c>
      <c r="B123">
        <v>38</v>
      </c>
      <c r="C123">
        <v>41</v>
      </c>
      <c r="D123" s="23">
        <v>0</v>
      </c>
    </row>
    <row r="124" spans="1:4" x14ac:dyDescent="0.3">
      <c r="A124" s="9">
        <v>43951</v>
      </c>
      <c r="B124">
        <v>0</v>
      </c>
      <c r="C124">
        <v>0</v>
      </c>
      <c r="D124" s="23">
        <v>0</v>
      </c>
    </row>
    <row r="125" spans="1:4" x14ac:dyDescent="0.3">
      <c r="A125" s="9">
        <v>43952</v>
      </c>
      <c r="B125">
        <v>0</v>
      </c>
      <c r="C125">
        <v>0</v>
      </c>
      <c r="D125" s="23">
        <v>0</v>
      </c>
    </row>
    <row r="126" spans="1:4" x14ac:dyDescent="0.3">
      <c r="A126" s="9">
        <v>43953</v>
      </c>
      <c r="B126">
        <v>0</v>
      </c>
      <c r="C126">
        <v>40</v>
      </c>
      <c r="D126" s="23">
        <v>0</v>
      </c>
    </row>
    <row r="127" spans="1:4" x14ac:dyDescent="0.3">
      <c r="A127" s="9">
        <v>43954</v>
      </c>
      <c r="B127">
        <v>0</v>
      </c>
      <c r="C127">
        <v>0</v>
      </c>
      <c r="D127" s="23">
        <v>0</v>
      </c>
    </row>
    <row r="128" spans="1:4" x14ac:dyDescent="0.3">
      <c r="A128" s="9">
        <v>43955</v>
      </c>
      <c r="B128">
        <v>0</v>
      </c>
      <c r="C128">
        <v>48</v>
      </c>
      <c r="D128" s="23">
        <v>0</v>
      </c>
    </row>
    <row r="129" spans="1:4" x14ac:dyDescent="0.3">
      <c r="A129" s="9">
        <v>43956</v>
      </c>
      <c r="B129">
        <v>0</v>
      </c>
      <c r="C129">
        <v>39</v>
      </c>
      <c r="D129" s="23">
        <v>0</v>
      </c>
    </row>
    <row r="130" spans="1:4" x14ac:dyDescent="0.3">
      <c r="A130" s="9">
        <v>43957</v>
      </c>
      <c r="B130">
        <v>0</v>
      </c>
      <c r="C130">
        <v>0</v>
      </c>
      <c r="D130" s="23">
        <v>0</v>
      </c>
    </row>
    <row r="131" spans="1:4" x14ac:dyDescent="0.3">
      <c r="A131" s="9">
        <v>43958</v>
      </c>
      <c r="B131">
        <v>0</v>
      </c>
      <c r="C131">
        <v>42</v>
      </c>
      <c r="D131" s="23">
        <v>0</v>
      </c>
    </row>
    <row r="132" spans="1:4" x14ac:dyDescent="0.3">
      <c r="A132" s="9">
        <v>43959</v>
      </c>
      <c r="B132">
        <v>0</v>
      </c>
      <c r="C132">
        <v>0</v>
      </c>
      <c r="D132" s="23">
        <v>0</v>
      </c>
    </row>
    <row r="133" spans="1:4" x14ac:dyDescent="0.3">
      <c r="A133" s="9">
        <v>43960</v>
      </c>
      <c r="B133">
        <v>46</v>
      </c>
      <c r="C133">
        <v>42</v>
      </c>
      <c r="D133" s="23">
        <v>0</v>
      </c>
    </row>
    <row r="134" spans="1:4" x14ac:dyDescent="0.3">
      <c r="A134" s="9">
        <v>43961</v>
      </c>
      <c r="B134">
        <v>42</v>
      </c>
      <c r="C134">
        <v>0</v>
      </c>
      <c r="D134" s="23">
        <v>0</v>
      </c>
    </row>
    <row r="135" spans="1:4" x14ac:dyDescent="0.3">
      <c r="A135" s="9">
        <v>43962</v>
      </c>
      <c r="B135">
        <v>0</v>
      </c>
      <c r="C135">
        <v>0</v>
      </c>
      <c r="D135" s="23">
        <v>0</v>
      </c>
    </row>
    <row r="136" spans="1:4" x14ac:dyDescent="0.3">
      <c r="A136" s="9">
        <v>43963</v>
      </c>
      <c r="B136">
        <v>42</v>
      </c>
      <c r="C136">
        <v>0</v>
      </c>
      <c r="D136" s="23">
        <v>0</v>
      </c>
    </row>
    <row r="137" spans="1:4" x14ac:dyDescent="0.3">
      <c r="A137" s="9">
        <v>43964</v>
      </c>
      <c r="B137">
        <v>0</v>
      </c>
      <c r="C137">
        <v>44</v>
      </c>
      <c r="D137" s="23">
        <v>0</v>
      </c>
    </row>
    <row r="138" spans="1:4" x14ac:dyDescent="0.3">
      <c r="A138" s="9">
        <v>43965</v>
      </c>
      <c r="B138">
        <v>0</v>
      </c>
      <c r="C138">
        <v>0</v>
      </c>
      <c r="D138" s="23">
        <v>0</v>
      </c>
    </row>
    <row r="139" spans="1:4" x14ac:dyDescent="0.3">
      <c r="A139" s="9">
        <v>43966</v>
      </c>
      <c r="B139">
        <v>84</v>
      </c>
      <c r="C139">
        <v>0</v>
      </c>
      <c r="D139" s="23">
        <v>0</v>
      </c>
    </row>
    <row r="140" spans="1:4" x14ac:dyDescent="0.3">
      <c r="A140" s="9">
        <v>43967</v>
      </c>
      <c r="B140">
        <v>41</v>
      </c>
      <c r="C140">
        <v>0</v>
      </c>
      <c r="D140" s="23">
        <v>0</v>
      </c>
    </row>
    <row r="141" spans="1:4" x14ac:dyDescent="0.3">
      <c r="A141" s="9">
        <v>43968</v>
      </c>
      <c r="B141">
        <v>0</v>
      </c>
      <c r="C141">
        <v>0</v>
      </c>
      <c r="D141" s="23">
        <v>0</v>
      </c>
    </row>
    <row r="142" spans="1:4" x14ac:dyDescent="0.3">
      <c r="A142" s="9">
        <v>43969</v>
      </c>
      <c r="B142">
        <v>43</v>
      </c>
      <c r="C142">
        <v>0</v>
      </c>
      <c r="D142" s="23">
        <v>0</v>
      </c>
    </row>
    <row r="143" spans="1:4" x14ac:dyDescent="0.3">
      <c r="A143" s="9">
        <v>43970</v>
      </c>
      <c r="B143">
        <v>0</v>
      </c>
      <c r="C143">
        <v>0</v>
      </c>
      <c r="D143" s="23">
        <v>0</v>
      </c>
    </row>
    <row r="144" spans="1:4" x14ac:dyDescent="0.3">
      <c r="A144" s="9">
        <v>43971</v>
      </c>
      <c r="B144">
        <v>42</v>
      </c>
      <c r="C144">
        <v>0</v>
      </c>
      <c r="D144" s="23">
        <v>0</v>
      </c>
    </row>
    <row r="145" spans="1:4" x14ac:dyDescent="0.3">
      <c r="A145" s="9">
        <v>43972</v>
      </c>
      <c r="B145">
        <v>42</v>
      </c>
      <c r="C145">
        <v>0</v>
      </c>
      <c r="D145" s="23">
        <v>0</v>
      </c>
    </row>
    <row r="146" spans="1:4" x14ac:dyDescent="0.3">
      <c r="A146" s="9">
        <v>43973</v>
      </c>
      <c r="B146">
        <v>0</v>
      </c>
      <c r="C146">
        <v>0</v>
      </c>
      <c r="D146" s="23">
        <v>0</v>
      </c>
    </row>
    <row r="147" spans="1:4" x14ac:dyDescent="0.3">
      <c r="A147" s="9">
        <v>43974</v>
      </c>
      <c r="B147">
        <v>0</v>
      </c>
      <c r="C147">
        <v>0</v>
      </c>
      <c r="D147" s="23">
        <v>0</v>
      </c>
    </row>
    <row r="148" spans="1:4" x14ac:dyDescent="0.3">
      <c r="A148" s="9">
        <v>43975</v>
      </c>
      <c r="B148">
        <v>45</v>
      </c>
      <c r="C148">
        <v>0</v>
      </c>
      <c r="D148" s="23">
        <v>1</v>
      </c>
    </row>
    <row r="149" spans="1:4" x14ac:dyDescent="0.3">
      <c r="A149" s="9">
        <v>43976</v>
      </c>
      <c r="B149">
        <v>0</v>
      </c>
      <c r="C149">
        <v>41</v>
      </c>
      <c r="D149" s="23">
        <v>0</v>
      </c>
    </row>
    <row r="150" spans="1:4" x14ac:dyDescent="0.3">
      <c r="A150" s="9">
        <v>43977</v>
      </c>
      <c r="B150">
        <v>0</v>
      </c>
      <c r="C150">
        <v>0</v>
      </c>
      <c r="D150" s="23">
        <v>0</v>
      </c>
    </row>
    <row r="151" spans="1:4" x14ac:dyDescent="0.3">
      <c r="A151" s="9">
        <v>43978</v>
      </c>
      <c r="B151">
        <v>0</v>
      </c>
      <c r="C151">
        <v>43</v>
      </c>
      <c r="D151" s="23">
        <v>0</v>
      </c>
    </row>
    <row r="152" spans="1:4" x14ac:dyDescent="0.3">
      <c r="A152" s="9">
        <v>43979</v>
      </c>
      <c r="B152">
        <v>0</v>
      </c>
      <c r="C152">
        <v>0</v>
      </c>
      <c r="D152" s="23">
        <v>1</v>
      </c>
    </row>
    <row r="153" spans="1:4" x14ac:dyDescent="0.3">
      <c r="A153" s="9">
        <v>43980</v>
      </c>
      <c r="B153">
        <v>0</v>
      </c>
      <c r="C153">
        <v>0</v>
      </c>
      <c r="D153" s="23">
        <v>0</v>
      </c>
    </row>
    <row r="154" spans="1:4" x14ac:dyDescent="0.3">
      <c r="A154" s="9">
        <v>43981</v>
      </c>
      <c r="B154">
        <v>0</v>
      </c>
      <c r="C154">
        <v>0</v>
      </c>
      <c r="D154" s="23">
        <v>1</v>
      </c>
    </row>
    <row r="155" spans="1:4" x14ac:dyDescent="0.3">
      <c r="A155" s="9">
        <v>43982</v>
      </c>
      <c r="B155">
        <v>0</v>
      </c>
      <c r="C155">
        <v>44</v>
      </c>
      <c r="D155" s="23">
        <v>0</v>
      </c>
    </row>
  </sheetData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D5611-F6EE-4F3E-A518-E1504744F6A2}">
  <dimension ref="A3:D155"/>
  <sheetViews>
    <sheetView workbookViewId="0">
      <selection activeCell="A3" sqref="A3:D155"/>
    </sheetView>
  </sheetViews>
  <sheetFormatPr defaultRowHeight="14.4" x14ac:dyDescent="0.3"/>
  <sheetData>
    <row r="3" spans="1:4" x14ac:dyDescent="0.3">
      <c r="A3" s="12" t="s">
        <v>56</v>
      </c>
      <c r="B3" t="s">
        <v>242</v>
      </c>
      <c r="C3" t="s">
        <v>241</v>
      </c>
      <c r="D3" s="10" t="s">
        <v>57</v>
      </c>
    </row>
    <row r="4" spans="1:4" x14ac:dyDescent="0.3">
      <c r="A4" s="9">
        <v>43831</v>
      </c>
      <c r="B4">
        <v>0</v>
      </c>
      <c r="C4">
        <v>0</v>
      </c>
      <c r="D4" s="10">
        <v>0</v>
      </c>
    </row>
    <row r="5" spans="1:4" x14ac:dyDescent="0.3">
      <c r="A5" s="9">
        <v>43832</v>
      </c>
      <c r="B5">
        <v>0</v>
      </c>
      <c r="C5">
        <v>53</v>
      </c>
      <c r="D5" s="10">
        <v>0</v>
      </c>
    </row>
    <row r="6" spans="1:4" x14ac:dyDescent="0.3">
      <c r="A6" s="9">
        <v>43833</v>
      </c>
      <c r="B6">
        <v>0</v>
      </c>
      <c r="C6">
        <v>0</v>
      </c>
      <c r="D6" s="10">
        <v>0</v>
      </c>
    </row>
    <row r="7" spans="1:4" x14ac:dyDescent="0.3">
      <c r="A7" s="9">
        <v>43834</v>
      </c>
      <c r="B7">
        <v>0</v>
      </c>
      <c r="C7">
        <v>0</v>
      </c>
      <c r="D7" s="10">
        <v>0</v>
      </c>
    </row>
    <row r="8" spans="1:4" x14ac:dyDescent="0.3">
      <c r="A8" s="9">
        <v>43835</v>
      </c>
      <c r="B8">
        <v>0</v>
      </c>
      <c r="C8">
        <v>0</v>
      </c>
      <c r="D8" s="10">
        <v>0</v>
      </c>
    </row>
    <row r="9" spans="1:4" x14ac:dyDescent="0.3">
      <c r="A9" s="9">
        <v>43836</v>
      </c>
      <c r="B9">
        <v>0</v>
      </c>
      <c r="C9">
        <v>49</v>
      </c>
      <c r="D9" s="10">
        <v>0</v>
      </c>
    </row>
    <row r="10" spans="1:4" x14ac:dyDescent="0.3">
      <c r="A10" s="9">
        <v>43837</v>
      </c>
      <c r="B10">
        <v>0</v>
      </c>
      <c r="C10">
        <v>0</v>
      </c>
      <c r="D10" s="10">
        <v>0</v>
      </c>
    </row>
    <row r="11" spans="1:4" x14ac:dyDescent="0.3">
      <c r="A11" s="9">
        <v>43838</v>
      </c>
      <c r="B11">
        <v>0</v>
      </c>
      <c r="C11">
        <v>0</v>
      </c>
      <c r="D11" s="10">
        <v>0</v>
      </c>
    </row>
    <row r="12" spans="1:4" x14ac:dyDescent="0.3">
      <c r="A12" s="9">
        <v>43839</v>
      </c>
      <c r="B12">
        <v>0</v>
      </c>
      <c r="C12">
        <v>0</v>
      </c>
      <c r="D12" s="10">
        <v>0</v>
      </c>
    </row>
    <row r="13" spans="1:4" x14ac:dyDescent="0.3">
      <c r="A13" s="9">
        <v>43840</v>
      </c>
      <c r="B13">
        <v>0</v>
      </c>
      <c r="C13">
        <v>51</v>
      </c>
      <c r="D13" s="10">
        <v>0</v>
      </c>
    </row>
    <row r="14" spans="1:4" x14ac:dyDescent="0.3">
      <c r="A14" s="9">
        <v>43841</v>
      </c>
      <c r="B14">
        <v>54</v>
      </c>
      <c r="C14">
        <v>0</v>
      </c>
      <c r="D14" s="10">
        <v>0</v>
      </c>
    </row>
    <row r="15" spans="1:4" x14ac:dyDescent="0.3">
      <c r="A15" s="9">
        <v>43842</v>
      </c>
      <c r="B15">
        <v>0</v>
      </c>
      <c r="C15">
        <v>0</v>
      </c>
      <c r="D15" s="10">
        <v>0</v>
      </c>
    </row>
    <row r="16" spans="1:4" x14ac:dyDescent="0.3">
      <c r="A16" s="9">
        <v>43843</v>
      </c>
      <c r="B16">
        <v>0</v>
      </c>
      <c r="C16">
        <v>0</v>
      </c>
      <c r="D16" s="10">
        <v>0</v>
      </c>
    </row>
    <row r="17" spans="1:4" x14ac:dyDescent="0.3">
      <c r="A17" s="9">
        <v>43844</v>
      </c>
      <c r="B17">
        <v>0</v>
      </c>
      <c r="C17">
        <v>0</v>
      </c>
      <c r="D17" s="10">
        <v>0</v>
      </c>
    </row>
    <row r="18" spans="1:4" x14ac:dyDescent="0.3">
      <c r="A18" s="9">
        <v>43845</v>
      </c>
      <c r="B18">
        <v>100</v>
      </c>
      <c r="C18">
        <v>0</v>
      </c>
      <c r="D18" s="10">
        <v>0</v>
      </c>
    </row>
    <row r="19" spans="1:4" x14ac:dyDescent="0.3">
      <c r="A19" s="9">
        <v>43846</v>
      </c>
      <c r="B19">
        <v>0</v>
      </c>
      <c r="C19">
        <v>50</v>
      </c>
      <c r="D19" s="10">
        <v>0</v>
      </c>
    </row>
    <row r="20" spans="1:4" x14ac:dyDescent="0.3">
      <c r="A20" s="9">
        <v>43847</v>
      </c>
      <c r="B20">
        <v>47</v>
      </c>
      <c r="C20">
        <v>0</v>
      </c>
      <c r="D20" s="10">
        <v>0</v>
      </c>
    </row>
    <row r="21" spans="1:4" x14ac:dyDescent="0.3">
      <c r="A21" s="9">
        <v>43848</v>
      </c>
      <c r="B21">
        <v>0</v>
      </c>
      <c r="C21">
        <v>0</v>
      </c>
      <c r="D21" s="10">
        <v>0</v>
      </c>
    </row>
    <row r="22" spans="1:4" x14ac:dyDescent="0.3">
      <c r="A22" s="9">
        <v>43849</v>
      </c>
      <c r="B22">
        <v>50</v>
      </c>
      <c r="C22">
        <v>50</v>
      </c>
      <c r="D22" s="10">
        <v>0</v>
      </c>
    </row>
    <row r="23" spans="1:4" x14ac:dyDescent="0.3">
      <c r="A23" s="9">
        <v>43850</v>
      </c>
      <c r="B23">
        <v>0</v>
      </c>
      <c r="C23">
        <v>0</v>
      </c>
      <c r="D23" s="10">
        <v>0</v>
      </c>
    </row>
    <row r="24" spans="1:4" x14ac:dyDescent="0.3">
      <c r="A24" s="9">
        <v>43851</v>
      </c>
      <c r="B24">
        <v>0</v>
      </c>
      <c r="C24">
        <v>0</v>
      </c>
      <c r="D24" s="10">
        <v>0</v>
      </c>
    </row>
    <row r="25" spans="1:4" x14ac:dyDescent="0.3">
      <c r="A25" s="9">
        <v>43852</v>
      </c>
      <c r="B25">
        <v>0</v>
      </c>
      <c r="C25">
        <v>0</v>
      </c>
      <c r="D25" s="10">
        <v>0</v>
      </c>
    </row>
    <row r="26" spans="1:4" x14ac:dyDescent="0.3">
      <c r="A26" s="9">
        <v>43853</v>
      </c>
      <c r="B26">
        <v>0</v>
      </c>
      <c r="C26">
        <v>50</v>
      </c>
      <c r="D26" s="10">
        <v>0</v>
      </c>
    </row>
    <row r="27" spans="1:4" x14ac:dyDescent="0.3">
      <c r="A27" s="9">
        <v>43854</v>
      </c>
      <c r="B27">
        <v>45</v>
      </c>
      <c r="C27">
        <v>0</v>
      </c>
      <c r="D27" s="10">
        <v>0</v>
      </c>
    </row>
    <row r="28" spans="1:4" x14ac:dyDescent="0.3">
      <c r="A28" s="9">
        <v>43855</v>
      </c>
      <c r="B28">
        <v>0</v>
      </c>
      <c r="C28">
        <v>0</v>
      </c>
      <c r="D28" s="10">
        <v>0</v>
      </c>
    </row>
    <row r="29" spans="1:4" x14ac:dyDescent="0.3">
      <c r="A29" s="9">
        <v>43856</v>
      </c>
      <c r="B29">
        <v>0</v>
      </c>
      <c r="C29">
        <v>0</v>
      </c>
      <c r="D29" s="10">
        <v>0</v>
      </c>
    </row>
    <row r="30" spans="1:4" x14ac:dyDescent="0.3">
      <c r="A30" s="9">
        <v>43857</v>
      </c>
      <c r="B30">
        <v>0</v>
      </c>
      <c r="C30">
        <v>0</v>
      </c>
      <c r="D30" s="10">
        <v>0</v>
      </c>
    </row>
    <row r="31" spans="1:4" x14ac:dyDescent="0.3">
      <c r="A31" s="9">
        <v>43858</v>
      </c>
      <c r="B31">
        <v>45</v>
      </c>
      <c r="C31">
        <v>47</v>
      </c>
      <c r="D31" s="10">
        <v>0</v>
      </c>
    </row>
    <row r="32" spans="1:4" x14ac:dyDescent="0.3">
      <c r="A32" s="9">
        <v>43859</v>
      </c>
      <c r="B32">
        <v>45</v>
      </c>
      <c r="C32">
        <v>0</v>
      </c>
      <c r="D32" s="10">
        <v>0</v>
      </c>
    </row>
    <row r="33" spans="1:4" x14ac:dyDescent="0.3">
      <c r="A33" s="9">
        <v>43860</v>
      </c>
      <c r="B33">
        <v>45</v>
      </c>
      <c r="C33">
        <v>0</v>
      </c>
      <c r="D33" s="10">
        <v>0</v>
      </c>
    </row>
    <row r="34" spans="1:4" x14ac:dyDescent="0.3">
      <c r="A34" s="9">
        <v>43861</v>
      </c>
      <c r="B34">
        <v>0</v>
      </c>
      <c r="C34">
        <v>0</v>
      </c>
      <c r="D34" s="10">
        <v>0</v>
      </c>
    </row>
    <row r="35" spans="1:4" x14ac:dyDescent="0.3">
      <c r="A35" s="9">
        <v>43862</v>
      </c>
      <c r="B35">
        <v>0</v>
      </c>
      <c r="C35">
        <v>0</v>
      </c>
      <c r="D35" s="10">
        <v>0</v>
      </c>
    </row>
    <row r="36" spans="1:4" x14ac:dyDescent="0.3">
      <c r="A36" s="9">
        <v>43863</v>
      </c>
      <c r="B36">
        <v>43</v>
      </c>
      <c r="C36">
        <v>45</v>
      </c>
      <c r="D36" s="10">
        <v>0</v>
      </c>
    </row>
    <row r="37" spans="1:4" x14ac:dyDescent="0.3">
      <c r="A37" s="9">
        <v>43864</v>
      </c>
      <c r="B37">
        <v>39</v>
      </c>
      <c r="C37">
        <v>44</v>
      </c>
      <c r="D37" s="10">
        <v>0</v>
      </c>
    </row>
    <row r="38" spans="1:4" x14ac:dyDescent="0.3">
      <c r="A38" s="9">
        <v>43865</v>
      </c>
      <c r="B38">
        <v>0</v>
      </c>
      <c r="C38">
        <v>47</v>
      </c>
      <c r="D38" s="10">
        <v>0</v>
      </c>
    </row>
    <row r="39" spans="1:4" x14ac:dyDescent="0.3">
      <c r="A39" s="9">
        <v>43866</v>
      </c>
      <c r="B39">
        <v>0</v>
      </c>
      <c r="C39">
        <v>45</v>
      </c>
      <c r="D39" s="10">
        <v>0</v>
      </c>
    </row>
    <row r="40" spans="1:4" x14ac:dyDescent="0.3">
      <c r="A40" s="9">
        <v>43867</v>
      </c>
      <c r="B40">
        <v>47</v>
      </c>
      <c r="C40">
        <v>0</v>
      </c>
      <c r="D40" s="10">
        <v>0</v>
      </c>
    </row>
    <row r="41" spans="1:4" x14ac:dyDescent="0.3">
      <c r="A41" s="9">
        <v>43868</v>
      </c>
      <c r="B41">
        <v>0</v>
      </c>
      <c r="C41">
        <v>0</v>
      </c>
      <c r="D41" s="10">
        <v>0</v>
      </c>
    </row>
    <row r="42" spans="1:4" x14ac:dyDescent="0.3">
      <c r="A42" s="9">
        <v>43869</v>
      </c>
      <c r="B42">
        <v>48</v>
      </c>
      <c r="C42">
        <v>0</v>
      </c>
      <c r="D42" s="10">
        <v>0</v>
      </c>
    </row>
    <row r="43" spans="1:4" x14ac:dyDescent="0.3">
      <c r="A43" s="9">
        <v>43870</v>
      </c>
      <c r="B43">
        <v>0</v>
      </c>
      <c r="C43">
        <v>0</v>
      </c>
      <c r="D43" s="10">
        <v>0</v>
      </c>
    </row>
    <row r="44" spans="1:4" x14ac:dyDescent="0.3">
      <c r="A44" s="9">
        <v>43871</v>
      </c>
      <c r="B44">
        <v>51</v>
      </c>
      <c r="C44">
        <v>46</v>
      </c>
      <c r="D44" s="10">
        <v>0</v>
      </c>
    </row>
    <row r="45" spans="1:4" x14ac:dyDescent="0.3">
      <c r="A45" s="9">
        <v>43872</v>
      </c>
      <c r="B45">
        <v>43</v>
      </c>
      <c r="C45">
        <v>43</v>
      </c>
      <c r="D45" s="10">
        <v>0</v>
      </c>
    </row>
    <row r="46" spans="1:4" x14ac:dyDescent="0.3">
      <c r="A46" s="9">
        <v>43873</v>
      </c>
      <c r="B46">
        <v>45</v>
      </c>
      <c r="C46">
        <v>0</v>
      </c>
      <c r="D46" s="10">
        <v>0</v>
      </c>
    </row>
    <row r="47" spans="1:4" x14ac:dyDescent="0.3">
      <c r="A47" s="9">
        <v>43874</v>
      </c>
      <c r="B47">
        <v>47</v>
      </c>
      <c r="C47">
        <v>0</v>
      </c>
      <c r="D47" s="10">
        <v>0</v>
      </c>
    </row>
    <row r="48" spans="1:4" x14ac:dyDescent="0.3">
      <c r="A48" s="9">
        <v>43875</v>
      </c>
      <c r="B48">
        <v>47</v>
      </c>
      <c r="C48">
        <v>47</v>
      </c>
      <c r="D48" s="10">
        <v>0</v>
      </c>
    </row>
    <row r="49" spans="1:4" x14ac:dyDescent="0.3">
      <c r="A49" s="9">
        <v>43876</v>
      </c>
      <c r="B49">
        <v>47</v>
      </c>
      <c r="C49">
        <v>0</v>
      </c>
      <c r="D49" s="10">
        <v>0</v>
      </c>
    </row>
    <row r="50" spans="1:4" x14ac:dyDescent="0.3">
      <c r="A50" s="9">
        <v>43877</v>
      </c>
      <c r="B50">
        <v>0</v>
      </c>
      <c r="C50">
        <v>0</v>
      </c>
      <c r="D50" s="10">
        <v>0</v>
      </c>
    </row>
    <row r="51" spans="1:4" x14ac:dyDescent="0.3">
      <c r="A51" s="9">
        <v>43878</v>
      </c>
      <c r="B51">
        <v>0</v>
      </c>
      <c r="C51">
        <v>0</v>
      </c>
      <c r="D51" s="10">
        <v>0</v>
      </c>
    </row>
    <row r="52" spans="1:4" x14ac:dyDescent="0.3">
      <c r="A52" s="9">
        <v>43879</v>
      </c>
      <c r="B52">
        <v>42</v>
      </c>
      <c r="C52">
        <v>0</v>
      </c>
      <c r="D52" s="10">
        <v>0</v>
      </c>
    </row>
    <row r="53" spans="1:4" x14ac:dyDescent="0.3">
      <c r="A53" s="9">
        <v>43880</v>
      </c>
      <c r="B53">
        <v>0</v>
      </c>
      <c r="C53">
        <v>0</v>
      </c>
      <c r="D53" s="10">
        <v>0</v>
      </c>
    </row>
    <row r="54" spans="1:4" x14ac:dyDescent="0.3">
      <c r="A54" s="9">
        <v>43881</v>
      </c>
      <c r="B54">
        <v>0</v>
      </c>
      <c r="C54">
        <v>50</v>
      </c>
      <c r="D54" s="10">
        <v>0</v>
      </c>
    </row>
    <row r="55" spans="1:4" x14ac:dyDescent="0.3">
      <c r="A55" s="9">
        <v>43882</v>
      </c>
      <c r="B55">
        <v>0</v>
      </c>
      <c r="C55">
        <v>0</v>
      </c>
      <c r="D55" s="10">
        <v>0</v>
      </c>
    </row>
    <row r="56" spans="1:4" x14ac:dyDescent="0.3">
      <c r="A56" s="9">
        <v>43883</v>
      </c>
      <c r="B56">
        <v>0</v>
      </c>
      <c r="C56">
        <v>0</v>
      </c>
      <c r="D56" s="10">
        <v>0</v>
      </c>
    </row>
    <row r="57" spans="1:4" x14ac:dyDescent="0.3">
      <c r="A57" s="9">
        <v>43884</v>
      </c>
      <c r="B57">
        <v>48</v>
      </c>
      <c r="C57">
        <v>0</v>
      </c>
      <c r="D57" s="10">
        <v>0</v>
      </c>
    </row>
    <row r="58" spans="1:4" x14ac:dyDescent="0.3">
      <c r="A58" s="9">
        <v>43885</v>
      </c>
      <c r="B58">
        <v>0</v>
      </c>
      <c r="C58">
        <v>46</v>
      </c>
      <c r="D58" s="10">
        <v>0</v>
      </c>
    </row>
    <row r="59" spans="1:4" x14ac:dyDescent="0.3">
      <c r="A59" s="9">
        <v>43886</v>
      </c>
      <c r="B59">
        <v>47</v>
      </c>
      <c r="C59">
        <v>47</v>
      </c>
      <c r="D59" s="10">
        <v>0</v>
      </c>
    </row>
    <row r="60" spans="1:4" x14ac:dyDescent="0.3">
      <c r="A60" s="9">
        <v>43887</v>
      </c>
      <c r="B60">
        <v>0</v>
      </c>
      <c r="C60">
        <v>40</v>
      </c>
      <c r="D60" s="10">
        <v>0</v>
      </c>
    </row>
    <row r="61" spans="1:4" x14ac:dyDescent="0.3">
      <c r="A61" s="9">
        <v>43888</v>
      </c>
      <c r="B61">
        <v>0</v>
      </c>
      <c r="C61">
        <v>43</v>
      </c>
      <c r="D61" s="10">
        <v>0</v>
      </c>
    </row>
    <row r="62" spans="1:4" x14ac:dyDescent="0.3">
      <c r="A62" s="9">
        <v>43889</v>
      </c>
      <c r="B62">
        <v>0</v>
      </c>
      <c r="C62">
        <v>0</v>
      </c>
      <c r="D62" s="10">
        <v>0</v>
      </c>
    </row>
    <row r="63" spans="1:4" x14ac:dyDescent="0.3">
      <c r="A63" s="9">
        <v>43890</v>
      </c>
      <c r="B63">
        <v>0</v>
      </c>
      <c r="C63">
        <v>0</v>
      </c>
      <c r="D63" s="10">
        <v>0</v>
      </c>
    </row>
    <row r="64" spans="1:4" x14ac:dyDescent="0.3">
      <c r="A64" s="9">
        <v>43891</v>
      </c>
      <c r="B64">
        <v>45</v>
      </c>
      <c r="C64">
        <v>0</v>
      </c>
      <c r="D64" s="10">
        <v>0</v>
      </c>
    </row>
    <row r="65" spans="1:4" x14ac:dyDescent="0.3">
      <c r="A65" s="9">
        <v>43892</v>
      </c>
      <c r="B65">
        <v>0</v>
      </c>
      <c r="C65">
        <v>0</v>
      </c>
      <c r="D65" s="10">
        <v>0</v>
      </c>
    </row>
    <row r="66" spans="1:4" x14ac:dyDescent="0.3">
      <c r="A66" s="9">
        <v>43893</v>
      </c>
      <c r="B66">
        <v>0</v>
      </c>
      <c r="C66">
        <v>0</v>
      </c>
      <c r="D66" s="10">
        <v>0</v>
      </c>
    </row>
    <row r="67" spans="1:4" x14ac:dyDescent="0.3">
      <c r="A67" s="9">
        <v>43894</v>
      </c>
      <c r="B67">
        <v>0</v>
      </c>
      <c r="C67">
        <v>44</v>
      </c>
      <c r="D67" s="10">
        <v>0</v>
      </c>
    </row>
    <row r="68" spans="1:4" x14ac:dyDescent="0.3">
      <c r="A68" s="9">
        <v>43895</v>
      </c>
      <c r="B68">
        <v>0</v>
      </c>
      <c r="C68">
        <v>0</v>
      </c>
      <c r="D68" s="10">
        <v>0</v>
      </c>
    </row>
    <row r="69" spans="1:4" x14ac:dyDescent="0.3">
      <c r="A69" s="9">
        <v>43896</v>
      </c>
      <c r="B69">
        <v>0</v>
      </c>
      <c r="C69">
        <v>0</v>
      </c>
      <c r="D69" s="10">
        <v>0</v>
      </c>
    </row>
    <row r="70" spans="1:4" x14ac:dyDescent="0.3">
      <c r="A70" s="9">
        <v>43897</v>
      </c>
      <c r="B70">
        <v>47</v>
      </c>
      <c r="C70">
        <v>0</v>
      </c>
      <c r="D70" s="10">
        <v>0</v>
      </c>
    </row>
    <row r="71" spans="1:4" x14ac:dyDescent="0.3">
      <c r="A71" s="9">
        <v>43898</v>
      </c>
      <c r="B71">
        <v>0</v>
      </c>
      <c r="C71">
        <v>93</v>
      </c>
      <c r="D71" s="10">
        <v>0</v>
      </c>
    </row>
    <row r="72" spans="1:4" x14ac:dyDescent="0.3">
      <c r="A72" s="9">
        <v>43899</v>
      </c>
      <c r="B72">
        <v>0</v>
      </c>
      <c r="C72">
        <v>52</v>
      </c>
      <c r="D72" s="10">
        <v>0</v>
      </c>
    </row>
    <row r="73" spans="1:4" x14ac:dyDescent="0.3">
      <c r="A73" s="9">
        <v>43900</v>
      </c>
      <c r="B73">
        <v>0</v>
      </c>
      <c r="C73">
        <v>0</v>
      </c>
      <c r="D73" s="10">
        <v>0</v>
      </c>
    </row>
    <row r="74" spans="1:4" x14ac:dyDescent="0.3">
      <c r="A74" s="9">
        <v>43901</v>
      </c>
      <c r="B74">
        <v>0</v>
      </c>
      <c r="C74">
        <v>0</v>
      </c>
      <c r="D74" s="10">
        <v>0</v>
      </c>
    </row>
    <row r="75" spans="1:4" x14ac:dyDescent="0.3">
      <c r="A75" s="9">
        <v>43902</v>
      </c>
      <c r="B75">
        <v>0</v>
      </c>
      <c r="C75">
        <v>0</v>
      </c>
      <c r="D75" s="10">
        <v>0</v>
      </c>
    </row>
    <row r="76" spans="1:4" x14ac:dyDescent="0.3">
      <c r="A76" s="9">
        <v>43903</v>
      </c>
      <c r="B76">
        <v>0</v>
      </c>
      <c r="C76">
        <v>47</v>
      </c>
      <c r="D76" s="10">
        <v>0</v>
      </c>
    </row>
    <row r="77" spans="1:4" x14ac:dyDescent="0.3">
      <c r="A77" s="9">
        <v>43904</v>
      </c>
      <c r="B77">
        <v>45</v>
      </c>
      <c r="C77">
        <v>0</v>
      </c>
      <c r="D77">
        <v>0</v>
      </c>
    </row>
    <row r="78" spans="1:4" x14ac:dyDescent="0.3">
      <c r="A78" s="9">
        <v>43905</v>
      </c>
      <c r="B78">
        <v>0</v>
      </c>
      <c r="C78">
        <v>48</v>
      </c>
      <c r="D78">
        <v>0</v>
      </c>
    </row>
    <row r="79" spans="1:4" x14ac:dyDescent="0.3">
      <c r="A79" s="9">
        <v>43906</v>
      </c>
      <c r="B79">
        <v>44</v>
      </c>
      <c r="C79">
        <v>0</v>
      </c>
      <c r="D79">
        <v>0</v>
      </c>
    </row>
    <row r="80" spans="1:4" x14ac:dyDescent="0.3">
      <c r="A80" s="9">
        <v>43907</v>
      </c>
      <c r="B80">
        <v>44</v>
      </c>
      <c r="C80">
        <v>44</v>
      </c>
      <c r="D80">
        <v>0</v>
      </c>
    </row>
    <row r="81" spans="1:4" x14ac:dyDescent="0.3">
      <c r="A81" s="9">
        <v>43908</v>
      </c>
      <c r="B81">
        <v>0</v>
      </c>
      <c r="C81">
        <v>42</v>
      </c>
      <c r="D81">
        <v>0</v>
      </c>
    </row>
    <row r="82" spans="1:4" x14ac:dyDescent="0.3">
      <c r="A82" s="9">
        <v>43909</v>
      </c>
      <c r="B82">
        <v>43</v>
      </c>
      <c r="C82">
        <v>43</v>
      </c>
      <c r="D82">
        <v>0</v>
      </c>
    </row>
    <row r="83" spans="1:4" x14ac:dyDescent="0.3">
      <c r="A83" s="9">
        <v>43910</v>
      </c>
      <c r="B83">
        <v>0</v>
      </c>
      <c r="C83">
        <v>0</v>
      </c>
      <c r="D83">
        <v>0</v>
      </c>
    </row>
    <row r="84" spans="1:4" x14ac:dyDescent="0.3">
      <c r="A84" s="9">
        <v>43911</v>
      </c>
      <c r="B84">
        <v>0</v>
      </c>
      <c r="C84">
        <v>48</v>
      </c>
      <c r="D84">
        <v>0</v>
      </c>
    </row>
    <row r="85" spans="1:4" x14ac:dyDescent="0.3">
      <c r="A85" s="9">
        <v>43912</v>
      </c>
      <c r="B85">
        <v>41</v>
      </c>
      <c r="C85">
        <v>41</v>
      </c>
      <c r="D85">
        <v>0</v>
      </c>
    </row>
    <row r="86" spans="1:4" x14ac:dyDescent="0.3">
      <c r="A86" s="9">
        <v>43913</v>
      </c>
      <c r="B86">
        <v>0</v>
      </c>
      <c r="C86">
        <v>82</v>
      </c>
      <c r="D86">
        <v>0</v>
      </c>
    </row>
    <row r="87" spans="1:4" x14ac:dyDescent="0.3">
      <c r="A87" s="9">
        <v>43914</v>
      </c>
      <c r="B87">
        <v>0</v>
      </c>
      <c r="C87">
        <v>43</v>
      </c>
      <c r="D87">
        <v>0</v>
      </c>
    </row>
    <row r="88" spans="1:4" x14ac:dyDescent="0.3">
      <c r="A88" s="9">
        <v>43915</v>
      </c>
      <c r="B88">
        <v>0</v>
      </c>
      <c r="C88">
        <v>0</v>
      </c>
      <c r="D88">
        <v>0</v>
      </c>
    </row>
    <row r="89" spans="1:4" x14ac:dyDescent="0.3">
      <c r="A89" s="9">
        <v>43916</v>
      </c>
      <c r="B89">
        <v>0</v>
      </c>
      <c r="C89">
        <v>88</v>
      </c>
      <c r="D89">
        <v>0</v>
      </c>
    </row>
    <row r="90" spans="1:4" x14ac:dyDescent="0.3">
      <c r="A90" s="9">
        <v>43917</v>
      </c>
      <c r="B90">
        <v>0</v>
      </c>
      <c r="C90">
        <v>0</v>
      </c>
      <c r="D90">
        <v>0</v>
      </c>
    </row>
    <row r="91" spans="1:4" x14ac:dyDescent="0.3">
      <c r="A91" s="9">
        <v>43918</v>
      </c>
      <c r="B91">
        <v>41</v>
      </c>
      <c r="C91">
        <v>40</v>
      </c>
      <c r="D91">
        <v>0</v>
      </c>
    </row>
    <row r="92" spans="1:4" x14ac:dyDescent="0.3">
      <c r="A92" s="9">
        <v>43919</v>
      </c>
      <c r="B92">
        <v>39</v>
      </c>
      <c r="C92">
        <v>79</v>
      </c>
      <c r="D92">
        <v>0</v>
      </c>
    </row>
    <row r="93" spans="1:4" x14ac:dyDescent="0.3">
      <c r="A93" s="9">
        <v>43920</v>
      </c>
      <c r="B93">
        <v>43</v>
      </c>
      <c r="C93">
        <v>42</v>
      </c>
      <c r="D93">
        <v>0</v>
      </c>
    </row>
    <row r="94" spans="1:4" x14ac:dyDescent="0.3">
      <c r="A94" s="9">
        <v>43921</v>
      </c>
      <c r="B94">
        <v>0</v>
      </c>
      <c r="C94">
        <v>0</v>
      </c>
      <c r="D94">
        <v>0</v>
      </c>
    </row>
    <row r="95" spans="1:4" x14ac:dyDescent="0.3">
      <c r="A95" s="9">
        <v>43922</v>
      </c>
      <c r="B95">
        <v>0</v>
      </c>
      <c r="C95">
        <v>0</v>
      </c>
      <c r="D95">
        <v>0</v>
      </c>
    </row>
    <row r="96" spans="1:4" x14ac:dyDescent="0.3">
      <c r="A96" s="9">
        <v>43923</v>
      </c>
      <c r="B96">
        <v>0</v>
      </c>
      <c r="C96">
        <v>43</v>
      </c>
      <c r="D96">
        <v>0</v>
      </c>
    </row>
    <row r="97" spans="1:4" x14ac:dyDescent="0.3">
      <c r="A97" s="9">
        <v>43924</v>
      </c>
      <c r="B97">
        <v>39</v>
      </c>
      <c r="C97">
        <v>0</v>
      </c>
      <c r="D97">
        <v>0</v>
      </c>
    </row>
    <row r="98" spans="1:4" x14ac:dyDescent="0.3">
      <c r="A98" s="9">
        <v>43925</v>
      </c>
      <c r="B98">
        <v>0</v>
      </c>
      <c r="C98">
        <v>40</v>
      </c>
      <c r="D98">
        <v>0</v>
      </c>
    </row>
    <row r="99" spans="1:4" x14ac:dyDescent="0.3">
      <c r="A99" s="9">
        <v>43926</v>
      </c>
      <c r="B99">
        <v>0</v>
      </c>
      <c r="C99">
        <v>42</v>
      </c>
      <c r="D99">
        <v>0</v>
      </c>
    </row>
    <row r="100" spans="1:4" x14ac:dyDescent="0.3">
      <c r="A100" s="9">
        <v>43927</v>
      </c>
      <c r="B100">
        <v>42</v>
      </c>
      <c r="C100">
        <v>41</v>
      </c>
      <c r="D100">
        <v>0</v>
      </c>
    </row>
    <row r="101" spans="1:4" x14ac:dyDescent="0.3">
      <c r="A101" s="9">
        <v>43928</v>
      </c>
      <c r="B101">
        <v>0</v>
      </c>
      <c r="C101">
        <v>43</v>
      </c>
      <c r="D101">
        <v>0</v>
      </c>
    </row>
    <row r="102" spans="1:4" x14ac:dyDescent="0.3">
      <c r="A102" s="9">
        <v>43929</v>
      </c>
      <c r="B102">
        <v>42</v>
      </c>
      <c r="C102">
        <v>42</v>
      </c>
      <c r="D102">
        <v>0</v>
      </c>
    </row>
    <row r="103" spans="1:4" x14ac:dyDescent="0.3">
      <c r="A103" s="9">
        <v>43930</v>
      </c>
      <c r="B103">
        <v>0</v>
      </c>
      <c r="C103">
        <v>43</v>
      </c>
      <c r="D103">
        <v>0</v>
      </c>
    </row>
    <row r="104" spans="1:4" x14ac:dyDescent="0.3">
      <c r="A104" s="9">
        <v>43931</v>
      </c>
      <c r="B104">
        <v>0</v>
      </c>
      <c r="C104">
        <v>0</v>
      </c>
      <c r="D104">
        <v>0</v>
      </c>
    </row>
    <row r="105" spans="1:4" x14ac:dyDescent="0.3">
      <c r="A105" s="9">
        <v>43932</v>
      </c>
      <c r="B105">
        <v>42</v>
      </c>
      <c r="C105">
        <v>39</v>
      </c>
      <c r="D105">
        <v>0</v>
      </c>
    </row>
    <row r="106" spans="1:4" x14ac:dyDescent="0.3">
      <c r="A106" s="9">
        <v>43933</v>
      </c>
      <c r="B106">
        <v>44</v>
      </c>
      <c r="C106">
        <v>86</v>
      </c>
      <c r="D106">
        <v>0</v>
      </c>
    </row>
    <row r="107" spans="1:4" x14ac:dyDescent="0.3">
      <c r="A107" s="9">
        <v>43934</v>
      </c>
      <c r="B107">
        <v>43</v>
      </c>
      <c r="C107">
        <v>0</v>
      </c>
      <c r="D107">
        <v>0</v>
      </c>
    </row>
    <row r="108" spans="1:4" x14ac:dyDescent="0.3">
      <c r="A108" s="9">
        <v>43935</v>
      </c>
      <c r="B108">
        <v>43</v>
      </c>
      <c r="C108">
        <v>87</v>
      </c>
      <c r="D108">
        <v>0</v>
      </c>
    </row>
    <row r="109" spans="1:4" x14ac:dyDescent="0.3">
      <c r="A109" s="9">
        <v>43936</v>
      </c>
      <c r="B109">
        <v>45</v>
      </c>
      <c r="C109">
        <v>45</v>
      </c>
      <c r="D109">
        <v>0</v>
      </c>
    </row>
    <row r="110" spans="1:4" x14ac:dyDescent="0.3">
      <c r="A110" s="9">
        <v>43937</v>
      </c>
      <c r="B110">
        <v>0</v>
      </c>
      <c r="C110">
        <v>0</v>
      </c>
      <c r="D110">
        <v>0</v>
      </c>
    </row>
    <row r="111" spans="1:4" x14ac:dyDescent="0.3">
      <c r="A111" s="9">
        <v>43938</v>
      </c>
      <c r="B111">
        <v>0</v>
      </c>
      <c r="C111">
        <v>0</v>
      </c>
      <c r="D111">
        <v>0</v>
      </c>
    </row>
    <row r="112" spans="1:4" x14ac:dyDescent="0.3">
      <c r="A112" s="9">
        <v>43939</v>
      </c>
      <c r="B112">
        <v>0</v>
      </c>
      <c r="C112">
        <v>45</v>
      </c>
      <c r="D112">
        <v>26</v>
      </c>
    </row>
    <row r="113" spans="1:4" x14ac:dyDescent="0.3">
      <c r="A113" s="9">
        <v>43940</v>
      </c>
      <c r="B113">
        <v>0</v>
      </c>
      <c r="C113">
        <v>0</v>
      </c>
      <c r="D113">
        <v>0</v>
      </c>
    </row>
    <row r="114" spans="1:4" x14ac:dyDescent="0.3">
      <c r="A114" s="9">
        <v>43941</v>
      </c>
      <c r="B114">
        <v>45</v>
      </c>
      <c r="C114">
        <v>0</v>
      </c>
      <c r="D114">
        <v>0</v>
      </c>
    </row>
    <row r="115" spans="1:4" x14ac:dyDescent="0.3">
      <c r="A115" s="9">
        <v>43942</v>
      </c>
      <c r="B115">
        <v>0</v>
      </c>
      <c r="C115">
        <v>0</v>
      </c>
      <c r="D115">
        <v>15</v>
      </c>
    </row>
    <row r="116" spans="1:4" x14ac:dyDescent="0.3">
      <c r="A116" s="9">
        <v>43943</v>
      </c>
      <c r="B116">
        <v>44</v>
      </c>
      <c r="C116">
        <v>0</v>
      </c>
      <c r="D116">
        <v>42</v>
      </c>
    </row>
    <row r="117" spans="1:4" x14ac:dyDescent="0.3">
      <c r="A117" s="9">
        <v>43944</v>
      </c>
      <c r="B117">
        <v>39</v>
      </c>
      <c r="C117">
        <v>0</v>
      </c>
      <c r="D117">
        <v>0</v>
      </c>
    </row>
    <row r="118" spans="1:4" x14ac:dyDescent="0.3">
      <c r="A118" s="9">
        <v>43945</v>
      </c>
      <c r="B118">
        <v>0</v>
      </c>
      <c r="C118">
        <v>44</v>
      </c>
      <c r="D118">
        <v>0</v>
      </c>
    </row>
    <row r="119" spans="1:4" x14ac:dyDescent="0.3">
      <c r="A119" s="9">
        <v>43946</v>
      </c>
      <c r="B119">
        <v>46</v>
      </c>
      <c r="C119">
        <v>46</v>
      </c>
      <c r="D119">
        <v>0</v>
      </c>
    </row>
    <row r="120" spans="1:4" x14ac:dyDescent="0.3">
      <c r="A120" s="9">
        <v>43947</v>
      </c>
      <c r="B120">
        <v>43</v>
      </c>
      <c r="C120">
        <v>65</v>
      </c>
      <c r="D120">
        <v>0</v>
      </c>
    </row>
    <row r="121" spans="1:4" x14ac:dyDescent="0.3">
      <c r="A121" s="9">
        <v>43948</v>
      </c>
      <c r="B121">
        <v>0</v>
      </c>
      <c r="C121">
        <v>43</v>
      </c>
      <c r="D121">
        <v>16</v>
      </c>
    </row>
    <row r="122" spans="1:4" x14ac:dyDescent="0.3">
      <c r="A122" s="9">
        <v>43949</v>
      </c>
      <c r="B122">
        <v>42</v>
      </c>
      <c r="C122">
        <v>0</v>
      </c>
      <c r="D122">
        <v>26</v>
      </c>
    </row>
    <row r="123" spans="1:4" x14ac:dyDescent="0.3">
      <c r="A123" s="9">
        <v>43950</v>
      </c>
      <c r="B123">
        <v>38</v>
      </c>
      <c r="C123">
        <v>41</v>
      </c>
      <c r="D123">
        <v>52</v>
      </c>
    </row>
    <row r="124" spans="1:4" x14ac:dyDescent="0.3">
      <c r="A124" s="9">
        <v>43951</v>
      </c>
      <c r="B124">
        <v>0</v>
      </c>
      <c r="C124">
        <v>0</v>
      </c>
      <c r="D124">
        <v>0</v>
      </c>
    </row>
    <row r="125" spans="1:4" x14ac:dyDescent="0.3">
      <c r="A125" s="9">
        <v>43952</v>
      </c>
      <c r="B125">
        <v>0</v>
      </c>
      <c r="C125">
        <v>0</v>
      </c>
      <c r="D125">
        <v>30</v>
      </c>
    </row>
    <row r="126" spans="1:4" x14ac:dyDescent="0.3">
      <c r="A126" s="9">
        <v>43953</v>
      </c>
      <c r="B126">
        <v>0</v>
      </c>
      <c r="C126">
        <v>40</v>
      </c>
      <c r="D126">
        <v>0</v>
      </c>
    </row>
    <row r="127" spans="1:4" x14ac:dyDescent="0.3">
      <c r="A127" s="9">
        <v>43954</v>
      </c>
      <c r="B127">
        <v>0</v>
      </c>
      <c r="C127">
        <v>0</v>
      </c>
      <c r="D127">
        <v>0</v>
      </c>
    </row>
    <row r="128" spans="1:4" x14ac:dyDescent="0.3">
      <c r="A128" s="9">
        <v>43955</v>
      </c>
      <c r="B128">
        <v>0</v>
      </c>
      <c r="C128">
        <v>48</v>
      </c>
      <c r="D128">
        <v>59</v>
      </c>
    </row>
    <row r="129" spans="1:4" x14ac:dyDescent="0.3">
      <c r="A129" s="9">
        <v>43956</v>
      </c>
      <c r="B129">
        <v>0</v>
      </c>
      <c r="C129">
        <v>39</v>
      </c>
      <c r="D129">
        <v>101</v>
      </c>
    </row>
    <row r="130" spans="1:4" x14ac:dyDescent="0.3">
      <c r="A130" s="9">
        <v>43957</v>
      </c>
      <c r="B130">
        <v>0</v>
      </c>
      <c r="C130">
        <v>0</v>
      </c>
      <c r="D130">
        <v>69</v>
      </c>
    </row>
    <row r="131" spans="1:4" x14ac:dyDescent="0.3">
      <c r="A131" s="9">
        <v>43958</v>
      </c>
      <c r="B131">
        <v>0</v>
      </c>
      <c r="C131">
        <v>42</v>
      </c>
      <c r="D131">
        <v>105</v>
      </c>
    </row>
    <row r="132" spans="1:4" x14ac:dyDescent="0.3">
      <c r="A132" s="9">
        <v>43959</v>
      </c>
      <c r="B132">
        <v>0</v>
      </c>
      <c r="C132">
        <v>0</v>
      </c>
      <c r="D132">
        <v>210</v>
      </c>
    </row>
    <row r="133" spans="1:4" x14ac:dyDescent="0.3">
      <c r="A133" s="9">
        <v>43960</v>
      </c>
      <c r="B133">
        <v>46</v>
      </c>
      <c r="C133">
        <v>42</v>
      </c>
      <c r="D133">
        <v>243</v>
      </c>
    </row>
    <row r="134" spans="1:4" x14ac:dyDescent="0.3">
      <c r="A134" s="9">
        <v>43961</v>
      </c>
      <c r="B134">
        <v>42</v>
      </c>
      <c r="C134">
        <v>0</v>
      </c>
      <c r="D134">
        <v>226</v>
      </c>
    </row>
    <row r="135" spans="1:4" x14ac:dyDescent="0.3">
      <c r="A135" s="9">
        <v>43962</v>
      </c>
      <c r="B135">
        <v>0</v>
      </c>
      <c r="C135">
        <v>0</v>
      </c>
      <c r="D135">
        <v>255</v>
      </c>
    </row>
    <row r="136" spans="1:4" x14ac:dyDescent="0.3">
      <c r="A136" s="9">
        <v>43963</v>
      </c>
      <c r="B136">
        <v>42</v>
      </c>
      <c r="C136">
        <v>0</v>
      </c>
      <c r="D136">
        <v>179</v>
      </c>
    </row>
    <row r="137" spans="1:4" x14ac:dyDescent="0.3">
      <c r="A137" s="9">
        <v>43964</v>
      </c>
      <c r="B137">
        <v>0</v>
      </c>
      <c r="C137">
        <v>44</v>
      </c>
      <c r="D137">
        <v>226</v>
      </c>
    </row>
    <row r="138" spans="1:4" x14ac:dyDescent="0.3">
      <c r="A138" s="9">
        <v>43965</v>
      </c>
      <c r="B138">
        <v>0</v>
      </c>
      <c r="C138">
        <v>0</v>
      </c>
      <c r="D138">
        <v>194</v>
      </c>
    </row>
    <row r="139" spans="1:4" x14ac:dyDescent="0.3">
      <c r="A139" s="9">
        <v>43966</v>
      </c>
      <c r="B139">
        <v>84</v>
      </c>
      <c r="C139">
        <v>0</v>
      </c>
      <c r="D139">
        <v>265</v>
      </c>
    </row>
    <row r="140" spans="1:4" x14ac:dyDescent="0.3">
      <c r="A140" s="9">
        <v>43967</v>
      </c>
      <c r="B140">
        <v>41</v>
      </c>
      <c r="C140">
        <v>0</v>
      </c>
      <c r="D140">
        <v>221</v>
      </c>
    </row>
    <row r="141" spans="1:4" x14ac:dyDescent="0.3">
      <c r="A141" s="9">
        <v>43968</v>
      </c>
      <c r="B141">
        <v>0</v>
      </c>
      <c r="C141">
        <v>0</v>
      </c>
      <c r="D141">
        <v>186</v>
      </c>
    </row>
    <row r="142" spans="1:4" x14ac:dyDescent="0.3">
      <c r="A142" s="9">
        <v>43969</v>
      </c>
      <c r="B142">
        <v>43</v>
      </c>
      <c r="C142">
        <v>0</v>
      </c>
      <c r="D142">
        <v>313</v>
      </c>
    </row>
    <row r="143" spans="1:4" x14ac:dyDescent="0.3">
      <c r="A143" s="9">
        <v>43970</v>
      </c>
      <c r="B143">
        <v>0</v>
      </c>
      <c r="C143">
        <v>0</v>
      </c>
      <c r="D143">
        <v>279</v>
      </c>
    </row>
    <row r="144" spans="1:4" x14ac:dyDescent="0.3">
      <c r="A144" s="9">
        <v>43971</v>
      </c>
      <c r="B144">
        <v>42</v>
      </c>
      <c r="C144">
        <v>0</v>
      </c>
      <c r="D144">
        <v>216</v>
      </c>
    </row>
    <row r="145" spans="1:4" x14ac:dyDescent="0.3">
      <c r="A145" s="9">
        <v>43972</v>
      </c>
      <c r="B145">
        <v>42</v>
      </c>
      <c r="C145">
        <v>0</v>
      </c>
      <c r="D145">
        <v>281</v>
      </c>
    </row>
    <row r="146" spans="1:4" x14ac:dyDescent="0.3">
      <c r="A146" s="9">
        <v>43973</v>
      </c>
      <c r="B146">
        <v>0</v>
      </c>
      <c r="C146">
        <v>0</v>
      </c>
      <c r="D146">
        <v>406</v>
      </c>
    </row>
    <row r="147" spans="1:4" x14ac:dyDescent="0.3">
      <c r="A147" s="9">
        <v>43974</v>
      </c>
      <c r="B147">
        <v>0</v>
      </c>
      <c r="C147">
        <v>0</v>
      </c>
      <c r="D147">
        <v>362</v>
      </c>
    </row>
    <row r="148" spans="1:4" x14ac:dyDescent="0.3">
      <c r="A148" s="9">
        <v>43975</v>
      </c>
      <c r="B148">
        <v>45</v>
      </c>
      <c r="C148">
        <v>0</v>
      </c>
      <c r="D148">
        <v>222</v>
      </c>
    </row>
    <row r="149" spans="1:4" x14ac:dyDescent="0.3">
      <c r="A149" s="9">
        <v>43976</v>
      </c>
      <c r="B149">
        <v>0</v>
      </c>
      <c r="C149">
        <v>41</v>
      </c>
      <c r="D149">
        <v>569</v>
      </c>
    </row>
    <row r="150" spans="1:4" x14ac:dyDescent="0.3">
      <c r="A150" s="9">
        <v>43977</v>
      </c>
      <c r="B150">
        <v>0</v>
      </c>
      <c r="C150">
        <v>0</v>
      </c>
      <c r="D150">
        <v>322</v>
      </c>
    </row>
    <row r="151" spans="1:4" x14ac:dyDescent="0.3">
      <c r="A151" s="9">
        <v>43978</v>
      </c>
      <c r="B151">
        <v>0</v>
      </c>
      <c r="C151">
        <v>43</v>
      </c>
      <c r="D151">
        <v>117</v>
      </c>
    </row>
    <row r="152" spans="1:4" x14ac:dyDescent="0.3">
      <c r="A152" s="9">
        <v>43979</v>
      </c>
      <c r="B152">
        <v>0</v>
      </c>
      <c r="C152">
        <v>0</v>
      </c>
      <c r="D152">
        <v>548</v>
      </c>
    </row>
    <row r="153" spans="1:4" x14ac:dyDescent="0.3">
      <c r="A153" s="9">
        <v>43980</v>
      </c>
      <c r="B153">
        <v>0</v>
      </c>
      <c r="C153">
        <v>0</v>
      </c>
      <c r="D153">
        <v>504</v>
      </c>
    </row>
    <row r="154" spans="1:4" x14ac:dyDescent="0.3">
      <c r="A154" s="9">
        <v>43981</v>
      </c>
      <c r="B154">
        <v>0</v>
      </c>
      <c r="C154">
        <v>0</v>
      </c>
      <c r="D154">
        <v>529</v>
      </c>
    </row>
    <row r="155" spans="1:4" x14ac:dyDescent="0.3">
      <c r="A155" s="9">
        <v>43982</v>
      </c>
      <c r="B155">
        <v>0</v>
      </c>
      <c r="C155">
        <v>44</v>
      </c>
      <c r="D155">
        <v>266</v>
      </c>
    </row>
  </sheetData>
  <pageMargins left="0.7" right="0.7" top="0.75" bottom="0.75" header="0.3" footer="0.3"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ED73F-5F6F-4F51-9C97-8C576DFC77ED}">
  <dimension ref="A1:S155"/>
  <sheetViews>
    <sheetView workbookViewId="0">
      <selection activeCell="E1" sqref="E1:F1048576"/>
    </sheetView>
  </sheetViews>
  <sheetFormatPr defaultRowHeight="14.4" x14ac:dyDescent="0.3"/>
  <cols>
    <col min="5" max="6" width="8.88671875" style="29"/>
  </cols>
  <sheetData>
    <row r="1" spans="1:19" x14ac:dyDescent="0.3">
      <c r="A1" t="s">
        <v>63</v>
      </c>
    </row>
    <row r="3" spans="1:19" x14ac:dyDescent="0.3">
      <c r="A3" t="s">
        <v>62</v>
      </c>
      <c r="B3" t="s">
        <v>245</v>
      </c>
      <c r="C3" t="s">
        <v>244</v>
      </c>
      <c r="D3" s="12" t="s">
        <v>56</v>
      </c>
      <c r="E3" s="23" t="s">
        <v>59</v>
      </c>
      <c r="F3" s="23" t="s">
        <v>58</v>
      </c>
      <c r="G3" s="10" t="s">
        <v>57</v>
      </c>
    </row>
    <row r="4" spans="1:19" x14ac:dyDescent="0.3">
      <c r="A4" s="8">
        <v>43831</v>
      </c>
      <c r="B4">
        <v>0</v>
      </c>
      <c r="C4">
        <v>0</v>
      </c>
      <c r="D4" s="9">
        <v>43831</v>
      </c>
      <c r="E4" s="23">
        <v>0</v>
      </c>
      <c r="F4" s="23">
        <v>0</v>
      </c>
      <c r="G4" s="10">
        <v>0</v>
      </c>
    </row>
    <row r="5" spans="1:19" x14ac:dyDescent="0.3">
      <c r="A5" s="8">
        <v>43832</v>
      </c>
      <c r="B5">
        <v>0</v>
      </c>
      <c r="C5">
        <v>46</v>
      </c>
      <c r="D5" s="9">
        <v>43832</v>
      </c>
      <c r="E5" s="23">
        <v>0</v>
      </c>
      <c r="F5" s="23">
        <v>0</v>
      </c>
      <c r="G5" s="10">
        <v>0</v>
      </c>
    </row>
    <row r="6" spans="1:19" x14ac:dyDescent="0.3">
      <c r="A6" s="8">
        <v>43833</v>
      </c>
      <c r="B6">
        <v>0</v>
      </c>
      <c r="C6">
        <v>0</v>
      </c>
      <c r="D6" s="9">
        <v>43833</v>
      </c>
      <c r="E6" s="23">
        <v>0</v>
      </c>
      <c r="F6" s="23">
        <v>0</v>
      </c>
      <c r="G6" s="10">
        <v>0</v>
      </c>
      <c r="L6" t="s">
        <v>69</v>
      </c>
      <c r="R6" t="s">
        <v>243</v>
      </c>
    </row>
    <row r="7" spans="1:19" x14ac:dyDescent="0.3">
      <c r="A7" s="8">
        <v>43834</v>
      </c>
      <c r="B7">
        <v>0</v>
      </c>
      <c r="C7">
        <v>0</v>
      </c>
      <c r="D7" s="9">
        <v>43834</v>
      </c>
      <c r="E7" s="23">
        <v>0</v>
      </c>
      <c r="F7" s="23">
        <v>0</v>
      </c>
      <c r="G7" s="10">
        <v>0</v>
      </c>
      <c r="K7" t="s">
        <v>204</v>
      </c>
      <c r="L7" t="s">
        <v>240</v>
      </c>
      <c r="M7" t="s">
        <v>29</v>
      </c>
      <c r="Q7" t="s">
        <v>204</v>
      </c>
      <c r="R7" t="s">
        <v>240</v>
      </c>
      <c r="S7" t="s">
        <v>29</v>
      </c>
    </row>
    <row r="8" spans="1:19" x14ac:dyDescent="0.3">
      <c r="A8" s="8">
        <v>43835</v>
      </c>
      <c r="B8">
        <v>0</v>
      </c>
      <c r="C8">
        <v>0</v>
      </c>
      <c r="D8" s="9">
        <v>43835</v>
      </c>
      <c r="E8" s="23">
        <v>0</v>
      </c>
      <c r="F8" s="23">
        <v>0</v>
      </c>
      <c r="G8" s="10">
        <v>0</v>
      </c>
      <c r="K8">
        <v>0</v>
      </c>
      <c r="L8">
        <v>-5.5266037816641633E-2</v>
      </c>
      <c r="M8">
        <v>-8.1307154108736554E-2</v>
      </c>
      <c r="Q8">
        <v>0</v>
      </c>
      <c r="R8">
        <v>4.422287254693226E-2</v>
      </c>
      <c r="S8">
        <v>-4.4880588379533334E-2</v>
      </c>
    </row>
    <row r="9" spans="1:19" x14ac:dyDescent="0.3">
      <c r="A9" s="8">
        <v>43836</v>
      </c>
      <c r="B9">
        <v>0</v>
      </c>
      <c r="C9">
        <v>0</v>
      </c>
      <c r="D9" s="9">
        <v>43836</v>
      </c>
      <c r="E9" s="23">
        <v>0</v>
      </c>
      <c r="F9" s="23">
        <v>0</v>
      </c>
      <c r="G9" s="10">
        <v>0</v>
      </c>
      <c r="K9">
        <v>1</v>
      </c>
      <c r="L9">
        <v>-5.5654855858930791E-2</v>
      </c>
      <c r="M9">
        <v>7.7881485425682351E-3</v>
      </c>
      <c r="Q9">
        <v>1</v>
      </c>
      <c r="R9">
        <v>-2.446611178756539E-2</v>
      </c>
      <c r="S9">
        <v>-0.10507537463982965</v>
      </c>
    </row>
    <row r="10" spans="1:19" x14ac:dyDescent="0.3">
      <c r="A10" s="8">
        <v>43837</v>
      </c>
      <c r="B10">
        <v>0</v>
      </c>
      <c r="C10">
        <v>0</v>
      </c>
      <c r="D10" s="9">
        <v>43837</v>
      </c>
      <c r="E10" s="23">
        <v>0</v>
      </c>
      <c r="F10" s="23">
        <v>0</v>
      </c>
      <c r="G10" s="10">
        <v>0</v>
      </c>
      <c r="K10">
        <v>2</v>
      </c>
      <c r="L10">
        <v>-5.3687195898053999E-2</v>
      </c>
      <c r="M10">
        <v>-8.251692746747423E-2</v>
      </c>
      <c r="Q10">
        <v>2</v>
      </c>
      <c r="R10">
        <v>-7.8901379219628205E-3</v>
      </c>
      <c r="S10">
        <v>-0.10016129928530164</v>
      </c>
    </row>
    <row r="11" spans="1:19" x14ac:dyDescent="0.3">
      <c r="A11" s="8">
        <v>43838</v>
      </c>
      <c r="B11">
        <v>0</v>
      </c>
      <c r="C11">
        <v>0</v>
      </c>
      <c r="D11" s="9">
        <v>43838</v>
      </c>
      <c r="E11" s="23">
        <v>0</v>
      </c>
      <c r="F11" s="23">
        <v>0</v>
      </c>
      <c r="G11" s="10">
        <v>0</v>
      </c>
      <c r="K11">
        <v>3</v>
      </c>
      <c r="L11">
        <v>5.4425264142906597E-2</v>
      </c>
      <c r="M11">
        <v>-8.3135452355745612E-2</v>
      </c>
      <c r="Q11">
        <v>3</v>
      </c>
      <c r="R11">
        <v>-1.0832057861400167E-2</v>
      </c>
      <c r="S11">
        <v>-6.7728630778867713E-3</v>
      </c>
    </row>
    <row r="12" spans="1:19" x14ac:dyDescent="0.3">
      <c r="A12" s="8">
        <v>43839</v>
      </c>
      <c r="B12">
        <v>0</v>
      </c>
      <c r="C12">
        <v>49</v>
      </c>
      <c r="D12" s="9">
        <v>43839</v>
      </c>
      <c r="E12" s="23">
        <v>0</v>
      </c>
      <c r="F12" s="23">
        <v>0</v>
      </c>
      <c r="G12" s="10">
        <v>0</v>
      </c>
      <c r="K12">
        <v>4</v>
      </c>
      <c r="L12">
        <v>4.9463031417840274E-2</v>
      </c>
      <c r="M12">
        <v>-8.3763345534221892E-2</v>
      </c>
      <c r="Q12">
        <v>4</v>
      </c>
      <c r="R12">
        <v>-1.8143162916363913E-2</v>
      </c>
      <c r="S12">
        <v>1.167940186292735E-2</v>
      </c>
    </row>
    <row r="13" spans="1:19" x14ac:dyDescent="0.3">
      <c r="A13" s="8">
        <v>43840</v>
      </c>
      <c r="B13">
        <v>0</v>
      </c>
      <c r="C13">
        <v>0</v>
      </c>
      <c r="D13" s="9">
        <v>43840</v>
      </c>
      <c r="E13" s="23">
        <v>0</v>
      </c>
      <c r="F13" s="23">
        <v>0</v>
      </c>
      <c r="G13" s="10">
        <v>0</v>
      </c>
      <c r="K13">
        <v>5</v>
      </c>
      <c r="L13">
        <v>-5.4848941572311363E-2</v>
      </c>
      <c r="M13">
        <v>-8.4400822061110797E-2</v>
      </c>
      <c r="Q13">
        <v>5</v>
      </c>
      <c r="R13">
        <v>2.6964263911770425E-2</v>
      </c>
      <c r="S13">
        <v>-7.6818699493127222E-3</v>
      </c>
    </row>
    <row r="14" spans="1:19" x14ac:dyDescent="0.3">
      <c r="A14" s="8">
        <v>43841</v>
      </c>
      <c r="B14">
        <v>0</v>
      </c>
      <c r="C14">
        <v>0</v>
      </c>
      <c r="D14" s="9">
        <v>43841</v>
      </c>
      <c r="E14" s="23">
        <v>0</v>
      </c>
      <c r="F14" s="23">
        <v>0</v>
      </c>
      <c r="G14" s="10">
        <v>0</v>
      </c>
      <c r="K14">
        <v>6</v>
      </c>
      <c r="L14">
        <v>-5.524744748651688E-2</v>
      </c>
      <c r="M14">
        <v>7.0039614767521043E-3</v>
      </c>
      <c r="Q14">
        <v>6</v>
      </c>
      <c r="R14">
        <v>6.152906371275875E-2</v>
      </c>
      <c r="S14">
        <v>-8.1952965817853246E-2</v>
      </c>
    </row>
    <row r="15" spans="1:19" x14ac:dyDescent="0.3">
      <c r="A15" s="8">
        <v>43842</v>
      </c>
      <c r="B15">
        <v>0</v>
      </c>
      <c r="C15">
        <v>0</v>
      </c>
      <c r="D15" s="9">
        <v>43842</v>
      </c>
      <c r="E15" s="23">
        <v>0</v>
      </c>
      <c r="F15" s="23">
        <v>0</v>
      </c>
      <c r="G15" s="10">
        <v>0</v>
      </c>
      <c r="K15">
        <v>7</v>
      </c>
      <c r="L15">
        <v>-5.5651788168382066E-2</v>
      </c>
      <c r="M15" s="22">
        <v>-8.5705418911132439E-2</v>
      </c>
      <c r="Q15">
        <v>7</v>
      </c>
      <c r="R15">
        <v>3.5528214697714629E-3</v>
      </c>
      <c r="S15" s="22">
        <v>-0.10513574036305216</v>
      </c>
    </row>
    <row r="16" spans="1:19" x14ac:dyDescent="0.3">
      <c r="A16" s="8">
        <v>43843</v>
      </c>
      <c r="B16">
        <v>0</v>
      </c>
      <c r="C16">
        <v>0</v>
      </c>
      <c r="D16" s="9">
        <v>43843</v>
      </c>
      <c r="E16" s="23">
        <v>0</v>
      </c>
      <c r="F16" s="23">
        <v>0</v>
      </c>
      <c r="G16" s="10">
        <v>0</v>
      </c>
      <c r="K16">
        <v>8</v>
      </c>
      <c r="L16">
        <v>-5.6062092746326099E-2</v>
      </c>
      <c r="M16">
        <v>2.1868169017110417E-2</v>
      </c>
      <c r="Q16">
        <v>8</v>
      </c>
      <c r="R16">
        <v>-4.8728620351949879E-3</v>
      </c>
      <c r="S16">
        <v>-3.73931974677038E-3</v>
      </c>
    </row>
    <row r="17" spans="1:19" x14ac:dyDescent="0.3">
      <c r="A17" s="8">
        <v>43844</v>
      </c>
      <c r="B17">
        <v>0</v>
      </c>
      <c r="C17">
        <v>0</v>
      </c>
      <c r="D17" s="9">
        <v>43844</v>
      </c>
      <c r="E17" s="23">
        <v>0</v>
      </c>
      <c r="F17" s="23">
        <v>0</v>
      </c>
      <c r="G17" s="10">
        <v>0</v>
      </c>
      <c r="K17">
        <v>9</v>
      </c>
      <c r="L17">
        <v>-5.6478494188523014E-2</v>
      </c>
      <c r="M17">
        <v>5.2328865005998705E-3</v>
      </c>
      <c r="Q17">
        <v>9</v>
      </c>
      <c r="R17">
        <v>5.4561988726897466E-3</v>
      </c>
      <c r="S17">
        <v>2.2468168857380059E-2</v>
      </c>
    </row>
    <row r="18" spans="1:19" x14ac:dyDescent="0.3">
      <c r="A18" s="8">
        <v>43845</v>
      </c>
      <c r="B18">
        <v>0</v>
      </c>
      <c r="C18">
        <v>0</v>
      </c>
      <c r="D18" s="9">
        <v>43845</v>
      </c>
      <c r="E18" s="23">
        <v>0</v>
      </c>
      <c r="F18" s="23">
        <v>0</v>
      </c>
      <c r="G18" s="10">
        <v>0</v>
      </c>
      <c r="K18">
        <v>10</v>
      </c>
      <c r="L18">
        <v>4.49665659066169E-2</v>
      </c>
      <c r="M18">
        <v>0.11360915171263206</v>
      </c>
      <c r="Q18">
        <v>10</v>
      </c>
      <c r="R18">
        <v>3.520827687370915E-2</v>
      </c>
      <c r="S18">
        <v>6.8227381727993157E-3</v>
      </c>
    </row>
    <row r="19" spans="1:19" x14ac:dyDescent="0.3">
      <c r="A19" s="8">
        <v>43846</v>
      </c>
      <c r="B19">
        <v>51</v>
      </c>
      <c r="C19">
        <v>51</v>
      </c>
      <c r="D19" s="9">
        <v>43846</v>
      </c>
      <c r="E19" s="23">
        <v>0</v>
      </c>
      <c r="F19" s="23">
        <v>0</v>
      </c>
      <c r="G19" s="10">
        <v>0</v>
      </c>
      <c r="K19">
        <v>11</v>
      </c>
      <c r="L19">
        <v>5.15314177496006E-2</v>
      </c>
      <c r="M19">
        <v>3.2321729638576115E-3</v>
      </c>
      <c r="Q19">
        <v>11</v>
      </c>
      <c r="R19">
        <v>8.251793831519863E-2</v>
      </c>
      <c r="S19">
        <v>-7.9068377284228719E-2</v>
      </c>
    </row>
    <row r="20" spans="1:19" x14ac:dyDescent="0.3">
      <c r="A20" s="8">
        <v>43847</v>
      </c>
      <c r="B20">
        <v>0</v>
      </c>
      <c r="C20">
        <v>0</v>
      </c>
      <c r="D20" s="9">
        <v>43847</v>
      </c>
      <c r="E20" s="23">
        <v>0</v>
      </c>
      <c r="F20" s="23">
        <v>0</v>
      </c>
      <c r="G20" s="10">
        <v>0</v>
      </c>
      <c r="K20">
        <v>12</v>
      </c>
      <c r="L20">
        <v>-5.7765670045172704E-2</v>
      </c>
      <c r="M20">
        <v>-8.6978159022943397E-2</v>
      </c>
      <c r="Q20">
        <v>12</v>
      </c>
      <c r="R20">
        <v>7.9499966822856163E-2</v>
      </c>
      <c r="S20">
        <v>-5.1936001853807895E-2</v>
      </c>
    </row>
    <row r="21" spans="1:19" x14ac:dyDescent="0.3">
      <c r="A21" s="8">
        <v>43848</v>
      </c>
      <c r="B21">
        <v>0</v>
      </c>
      <c r="C21">
        <v>0</v>
      </c>
      <c r="D21" s="9">
        <v>43848</v>
      </c>
      <c r="E21" s="23">
        <v>0</v>
      </c>
      <c r="F21" s="23">
        <v>0</v>
      </c>
      <c r="G21" s="10">
        <v>0</v>
      </c>
      <c r="K21">
        <v>13</v>
      </c>
      <c r="L21">
        <v>-5.820787059472271E-2</v>
      </c>
      <c r="M21">
        <v>0.23636950207620117</v>
      </c>
      <c r="Q21">
        <v>13</v>
      </c>
      <c r="R21">
        <v>0.14223567118072103</v>
      </c>
      <c r="S21">
        <v>1.7293033376814787E-2</v>
      </c>
    </row>
    <row r="22" spans="1:19" x14ac:dyDescent="0.3">
      <c r="A22" s="8">
        <v>43849</v>
      </c>
      <c r="B22">
        <v>0</v>
      </c>
      <c r="C22">
        <v>44</v>
      </c>
      <c r="D22" s="9">
        <v>43849</v>
      </c>
      <c r="E22" s="23">
        <v>0</v>
      </c>
      <c r="F22" s="23">
        <v>0</v>
      </c>
      <c r="G22" s="10">
        <v>0</v>
      </c>
      <c r="K22">
        <v>14</v>
      </c>
      <c r="L22">
        <v>5.9631709455136989E-2</v>
      </c>
      <c r="M22">
        <v>0.21146405683632474</v>
      </c>
      <c r="Q22">
        <v>14</v>
      </c>
      <c r="R22">
        <v>0.13342068562872281</v>
      </c>
      <c r="S22">
        <v>-2.3842786392316066E-2</v>
      </c>
    </row>
    <row r="23" spans="1:19" x14ac:dyDescent="0.3">
      <c r="A23" s="8">
        <v>43850</v>
      </c>
      <c r="B23">
        <v>0</v>
      </c>
      <c r="C23">
        <v>52</v>
      </c>
      <c r="D23" s="9">
        <v>43850</v>
      </c>
      <c r="E23" s="23">
        <v>0</v>
      </c>
      <c r="F23" s="23">
        <v>0</v>
      </c>
      <c r="G23" s="10">
        <v>0</v>
      </c>
    </row>
    <row r="24" spans="1:19" x14ac:dyDescent="0.3">
      <c r="A24" s="8">
        <v>43851</v>
      </c>
      <c r="B24">
        <v>0</v>
      </c>
      <c r="C24">
        <v>0</v>
      </c>
      <c r="D24" s="9">
        <v>43851</v>
      </c>
      <c r="E24" s="23">
        <v>0</v>
      </c>
      <c r="F24" s="23">
        <v>0</v>
      </c>
      <c r="G24" s="10">
        <v>0</v>
      </c>
    </row>
    <row r="25" spans="1:19" x14ac:dyDescent="0.3">
      <c r="A25" s="8">
        <v>43852</v>
      </c>
      <c r="B25">
        <v>0</v>
      </c>
      <c r="C25">
        <v>0</v>
      </c>
      <c r="D25" s="9">
        <v>43852</v>
      </c>
      <c r="E25" s="23">
        <v>0</v>
      </c>
      <c r="F25" s="23">
        <v>0</v>
      </c>
      <c r="G25" s="10">
        <v>0</v>
      </c>
    </row>
    <row r="26" spans="1:19" x14ac:dyDescent="0.3">
      <c r="A26" s="8">
        <v>43853</v>
      </c>
      <c r="B26">
        <v>0</v>
      </c>
      <c r="C26">
        <v>0</v>
      </c>
      <c r="D26" s="9">
        <v>43853</v>
      </c>
      <c r="E26" s="23">
        <v>0</v>
      </c>
      <c r="F26" s="23">
        <v>0</v>
      </c>
      <c r="G26" s="10">
        <v>0</v>
      </c>
    </row>
    <row r="27" spans="1:19" x14ac:dyDescent="0.3">
      <c r="A27" s="8">
        <v>43854</v>
      </c>
      <c r="B27">
        <v>0</v>
      </c>
      <c r="C27">
        <v>46</v>
      </c>
      <c r="D27" s="9">
        <v>43854</v>
      </c>
      <c r="E27" s="23">
        <v>0</v>
      </c>
      <c r="F27" s="23">
        <v>0</v>
      </c>
      <c r="G27" s="10">
        <v>0</v>
      </c>
    </row>
    <row r="28" spans="1:19" x14ac:dyDescent="0.3">
      <c r="A28" s="8">
        <v>43855</v>
      </c>
      <c r="B28">
        <v>0</v>
      </c>
      <c r="C28">
        <v>0</v>
      </c>
      <c r="D28" s="9">
        <v>43855</v>
      </c>
      <c r="E28" s="23">
        <v>0</v>
      </c>
      <c r="F28" s="23">
        <v>0</v>
      </c>
      <c r="G28" s="10">
        <v>0</v>
      </c>
    </row>
    <row r="29" spans="1:19" x14ac:dyDescent="0.3">
      <c r="A29" s="8">
        <v>43856</v>
      </c>
      <c r="B29">
        <v>0</v>
      </c>
      <c r="C29">
        <v>0</v>
      </c>
      <c r="D29" s="9">
        <v>43856</v>
      </c>
      <c r="E29" s="23">
        <v>0</v>
      </c>
      <c r="F29" s="23">
        <v>0</v>
      </c>
      <c r="G29" s="10">
        <v>0</v>
      </c>
    </row>
    <row r="30" spans="1:19" x14ac:dyDescent="0.3">
      <c r="A30" s="8">
        <v>43857</v>
      </c>
      <c r="B30">
        <v>0</v>
      </c>
      <c r="C30">
        <v>0</v>
      </c>
      <c r="D30" s="9">
        <v>43857</v>
      </c>
      <c r="E30" s="23">
        <v>0</v>
      </c>
      <c r="F30" s="23">
        <v>0</v>
      </c>
      <c r="G30" s="10">
        <v>0</v>
      </c>
    </row>
    <row r="31" spans="1:19" x14ac:dyDescent="0.3">
      <c r="A31" s="8">
        <v>43858</v>
      </c>
      <c r="B31">
        <v>0</v>
      </c>
      <c r="C31">
        <v>0</v>
      </c>
      <c r="D31" s="9">
        <v>43858</v>
      </c>
      <c r="E31" s="23">
        <v>0</v>
      </c>
      <c r="F31" s="23">
        <v>0</v>
      </c>
      <c r="G31" s="10">
        <v>0</v>
      </c>
    </row>
    <row r="32" spans="1:19" x14ac:dyDescent="0.3">
      <c r="A32" s="8">
        <v>43859</v>
      </c>
      <c r="B32">
        <v>0</v>
      </c>
      <c r="C32">
        <v>0</v>
      </c>
      <c r="D32" s="9">
        <v>43859</v>
      </c>
      <c r="E32" s="23">
        <v>0</v>
      </c>
      <c r="F32" s="23">
        <v>0</v>
      </c>
      <c r="G32" s="10">
        <v>0</v>
      </c>
    </row>
    <row r="33" spans="1:7" x14ac:dyDescent="0.3">
      <c r="A33" s="8">
        <v>43860</v>
      </c>
      <c r="B33">
        <v>0</v>
      </c>
      <c r="C33">
        <v>0</v>
      </c>
      <c r="D33" s="9">
        <v>43860</v>
      </c>
      <c r="E33" s="23">
        <f ca="1">IFERROR(__xludf.DUMMYFUNCTION("""COMPUTED_VALUE"""),1)</f>
        <v>1</v>
      </c>
      <c r="F33" s="23">
        <f ca="1">IFERROR(__xludf.DUMMYFUNCTION("""COMPUTED_VALUE"""),0)</f>
        <v>0</v>
      </c>
      <c r="G33" s="10">
        <v>0</v>
      </c>
    </row>
    <row r="34" spans="1:7" x14ac:dyDescent="0.3">
      <c r="A34" s="8">
        <v>43861</v>
      </c>
      <c r="B34">
        <v>0</v>
      </c>
      <c r="C34">
        <v>0</v>
      </c>
      <c r="D34" s="9">
        <v>43861</v>
      </c>
      <c r="E34" s="23">
        <f ca="1">IFERROR(__xludf.DUMMYFUNCTION("""COMPUTED_VALUE"""),0)</f>
        <v>0</v>
      </c>
      <c r="F34" s="23">
        <f ca="1">IFERROR(__xludf.DUMMYFUNCTION("""COMPUTED_VALUE"""),0)</f>
        <v>0</v>
      </c>
      <c r="G34" s="10">
        <v>0</v>
      </c>
    </row>
    <row r="35" spans="1:7" x14ac:dyDescent="0.3">
      <c r="A35" s="8">
        <v>43862</v>
      </c>
      <c r="B35">
        <v>0</v>
      </c>
      <c r="C35">
        <v>0</v>
      </c>
      <c r="D35" s="9">
        <v>43862</v>
      </c>
      <c r="E35" s="23">
        <f ca="1">IFERROR(__xludf.DUMMYFUNCTION("""COMPUTED_VALUE"""),0)</f>
        <v>0</v>
      </c>
      <c r="F35" s="23">
        <f ca="1">IFERROR(__xludf.DUMMYFUNCTION("""COMPUTED_VALUE"""),0)</f>
        <v>0</v>
      </c>
      <c r="G35" s="10">
        <v>0</v>
      </c>
    </row>
    <row r="36" spans="1:7" x14ac:dyDescent="0.3">
      <c r="A36" s="8">
        <v>43863</v>
      </c>
      <c r="B36">
        <v>0</v>
      </c>
      <c r="C36">
        <v>0</v>
      </c>
      <c r="D36" s="9">
        <v>43863</v>
      </c>
      <c r="E36" s="23">
        <f ca="1">IFERROR(__xludf.DUMMYFUNCTION("""COMPUTED_VALUE"""),1)</f>
        <v>1</v>
      </c>
      <c r="F36" s="23">
        <f ca="1">IFERROR(__xludf.DUMMYFUNCTION("""COMPUTED_VALUE"""),0)</f>
        <v>0</v>
      </c>
      <c r="G36" s="10">
        <v>0</v>
      </c>
    </row>
    <row r="37" spans="1:7" x14ac:dyDescent="0.3">
      <c r="A37" s="8">
        <v>43864</v>
      </c>
      <c r="B37">
        <v>0</v>
      </c>
      <c r="C37">
        <v>0</v>
      </c>
      <c r="D37" s="9">
        <v>43864</v>
      </c>
      <c r="E37" s="23">
        <f ca="1">IFERROR(__xludf.DUMMYFUNCTION("""COMPUTED_VALUE"""),1)</f>
        <v>1</v>
      </c>
      <c r="F37" s="23">
        <f ca="1">IFERROR(__xludf.DUMMYFUNCTION("""COMPUTED_VALUE"""),0)</f>
        <v>0</v>
      </c>
      <c r="G37" s="10">
        <v>0</v>
      </c>
    </row>
    <row r="38" spans="1:7" x14ac:dyDescent="0.3">
      <c r="A38" s="8">
        <v>43865</v>
      </c>
      <c r="B38">
        <v>0</v>
      </c>
      <c r="C38">
        <v>0</v>
      </c>
      <c r="D38" s="9">
        <v>43865</v>
      </c>
      <c r="E38" s="23">
        <f ca="1">IFERROR(__xludf.DUMMYFUNCTION("""COMPUTED_VALUE"""),0)</f>
        <v>0</v>
      </c>
      <c r="F38" s="23">
        <f ca="1">IFERROR(__xludf.DUMMYFUNCTION("""COMPUTED_VALUE"""),0)</f>
        <v>0</v>
      </c>
      <c r="G38" s="10">
        <v>0</v>
      </c>
    </row>
    <row r="39" spans="1:7" x14ac:dyDescent="0.3">
      <c r="A39" s="8">
        <v>43866</v>
      </c>
      <c r="B39">
        <v>0</v>
      </c>
      <c r="C39">
        <v>0</v>
      </c>
      <c r="D39" s="9">
        <v>43866</v>
      </c>
      <c r="E39" s="23">
        <f ca="1">IFERROR(__xludf.DUMMYFUNCTION("""COMPUTED_VALUE"""),0)</f>
        <v>0</v>
      </c>
      <c r="F39" s="23">
        <f ca="1">IFERROR(__xludf.DUMMYFUNCTION("""COMPUTED_VALUE"""),0)</f>
        <v>0</v>
      </c>
      <c r="G39" s="10">
        <v>0</v>
      </c>
    </row>
    <row r="40" spans="1:7" x14ac:dyDescent="0.3">
      <c r="A40" s="8">
        <v>43867</v>
      </c>
      <c r="B40">
        <v>0</v>
      </c>
      <c r="C40">
        <v>0</v>
      </c>
      <c r="D40" s="9">
        <v>43867</v>
      </c>
      <c r="E40" s="23">
        <f ca="1">IFERROR(__xludf.DUMMYFUNCTION("""COMPUTED_VALUE"""),0)</f>
        <v>0</v>
      </c>
      <c r="F40" s="23">
        <f ca="1">IFERROR(__xludf.DUMMYFUNCTION("""COMPUTED_VALUE"""),0)</f>
        <v>0</v>
      </c>
      <c r="G40" s="10">
        <v>0</v>
      </c>
    </row>
    <row r="41" spans="1:7" x14ac:dyDescent="0.3">
      <c r="A41" s="8">
        <v>43868</v>
      </c>
      <c r="B41">
        <v>95</v>
      </c>
      <c r="C41">
        <v>0</v>
      </c>
      <c r="D41" s="9">
        <v>43868</v>
      </c>
      <c r="E41" s="23">
        <f ca="1">IFERROR(__xludf.DUMMYFUNCTION("""COMPUTED_VALUE"""),0)</f>
        <v>0</v>
      </c>
      <c r="F41" s="23">
        <f ca="1">IFERROR(__xludf.DUMMYFUNCTION("""COMPUTED_VALUE"""),0)</f>
        <v>0</v>
      </c>
      <c r="G41" s="10">
        <v>0</v>
      </c>
    </row>
    <row r="42" spans="1:7" x14ac:dyDescent="0.3">
      <c r="A42" s="8">
        <v>43869</v>
      </c>
      <c r="B42">
        <v>0</v>
      </c>
      <c r="C42">
        <v>0</v>
      </c>
      <c r="D42" s="9">
        <v>43869</v>
      </c>
      <c r="E42" s="23">
        <f ca="1">IFERROR(__xludf.DUMMYFUNCTION("""COMPUTED_VALUE"""),0)</f>
        <v>0</v>
      </c>
      <c r="F42" s="23">
        <f ca="1">IFERROR(__xludf.DUMMYFUNCTION("""COMPUTED_VALUE"""),0)</f>
        <v>0</v>
      </c>
      <c r="G42" s="10">
        <v>0</v>
      </c>
    </row>
    <row r="43" spans="1:7" x14ac:dyDescent="0.3">
      <c r="A43" s="8">
        <v>43870</v>
      </c>
      <c r="B43">
        <v>0</v>
      </c>
      <c r="C43">
        <v>0</v>
      </c>
      <c r="D43" s="9">
        <v>43870</v>
      </c>
      <c r="E43" s="23">
        <f ca="1">IFERROR(__xludf.DUMMYFUNCTION("""COMPUTED_VALUE"""),0)</f>
        <v>0</v>
      </c>
      <c r="F43" s="23">
        <f ca="1">IFERROR(__xludf.DUMMYFUNCTION("""COMPUTED_VALUE"""),0)</f>
        <v>0</v>
      </c>
      <c r="G43" s="10">
        <v>0</v>
      </c>
    </row>
    <row r="44" spans="1:7" x14ac:dyDescent="0.3">
      <c r="A44" s="8">
        <v>43871</v>
      </c>
      <c r="B44">
        <v>0</v>
      </c>
      <c r="C44">
        <v>0</v>
      </c>
      <c r="D44" s="9">
        <v>43871</v>
      </c>
      <c r="E44" s="23">
        <f ca="1">IFERROR(__xludf.DUMMYFUNCTION("""COMPUTED_VALUE"""),0)</f>
        <v>0</v>
      </c>
      <c r="F44" s="23">
        <f ca="1">IFERROR(__xludf.DUMMYFUNCTION("""COMPUTED_VALUE"""),0)</f>
        <v>0</v>
      </c>
      <c r="G44" s="10">
        <v>0</v>
      </c>
    </row>
    <row r="45" spans="1:7" x14ac:dyDescent="0.3">
      <c r="A45" s="8">
        <v>43872</v>
      </c>
      <c r="B45">
        <v>0</v>
      </c>
      <c r="C45">
        <v>0</v>
      </c>
      <c r="D45" s="9">
        <v>43872</v>
      </c>
      <c r="E45" s="23">
        <f ca="1">IFERROR(__xludf.DUMMYFUNCTION("""COMPUTED_VALUE"""),0)</f>
        <v>0</v>
      </c>
      <c r="F45" s="23">
        <f ca="1">IFERROR(__xludf.DUMMYFUNCTION("""COMPUTED_VALUE"""),0)</f>
        <v>0</v>
      </c>
      <c r="G45" s="10">
        <v>0</v>
      </c>
    </row>
    <row r="46" spans="1:7" x14ac:dyDescent="0.3">
      <c r="A46" s="8">
        <v>43873</v>
      </c>
      <c r="B46">
        <v>0</v>
      </c>
      <c r="C46">
        <v>0</v>
      </c>
      <c r="D46" s="9">
        <v>43873</v>
      </c>
      <c r="E46" s="23">
        <f ca="1">IFERROR(__xludf.DUMMYFUNCTION("""COMPUTED_VALUE"""),0)</f>
        <v>0</v>
      </c>
      <c r="F46" s="23">
        <f ca="1">IFERROR(__xludf.DUMMYFUNCTION("""COMPUTED_VALUE"""),0)</f>
        <v>0</v>
      </c>
      <c r="G46" s="10">
        <v>0</v>
      </c>
    </row>
    <row r="47" spans="1:7" x14ac:dyDescent="0.3">
      <c r="A47" s="8">
        <v>43874</v>
      </c>
      <c r="B47">
        <v>0</v>
      </c>
      <c r="C47">
        <v>0</v>
      </c>
      <c r="D47" s="9">
        <v>43874</v>
      </c>
      <c r="E47" s="23">
        <f ca="1">IFERROR(__xludf.DUMMYFUNCTION("""COMPUTED_VALUE"""),0)</f>
        <v>0</v>
      </c>
      <c r="F47" s="23">
        <f ca="1">IFERROR(__xludf.DUMMYFUNCTION("""COMPUTED_VALUE"""),0)</f>
        <v>0</v>
      </c>
      <c r="G47" s="10">
        <v>0</v>
      </c>
    </row>
    <row r="48" spans="1:7" x14ac:dyDescent="0.3">
      <c r="A48" s="8">
        <v>43875</v>
      </c>
      <c r="B48">
        <v>0</v>
      </c>
      <c r="C48">
        <v>47</v>
      </c>
      <c r="D48" s="9">
        <v>43875</v>
      </c>
      <c r="E48" s="23">
        <f ca="1">IFERROR(__xludf.DUMMYFUNCTION("""COMPUTED_VALUE"""),0)</f>
        <v>0</v>
      </c>
      <c r="F48" s="23">
        <f ca="1">IFERROR(__xludf.DUMMYFUNCTION("""COMPUTED_VALUE"""),0)</f>
        <v>0</v>
      </c>
      <c r="G48" s="10">
        <v>0</v>
      </c>
    </row>
    <row r="49" spans="1:7" x14ac:dyDescent="0.3">
      <c r="A49" s="8">
        <v>43876</v>
      </c>
      <c r="B49">
        <v>0</v>
      </c>
      <c r="C49">
        <v>0</v>
      </c>
      <c r="D49" s="9">
        <v>43876</v>
      </c>
      <c r="E49" s="23">
        <f ca="1">IFERROR(__xludf.DUMMYFUNCTION("""COMPUTED_VALUE"""),0)</f>
        <v>0</v>
      </c>
      <c r="F49" s="23">
        <f ca="1">IFERROR(__xludf.DUMMYFUNCTION("""COMPUTED_VALUE"""),0)</f>
        <v>0</v>
      </c>
      <c r="G49" s="10">
        <v>0</v>
      </c>
    </row>
    <row r="50" spans="1:7" x14ac:dyDescent="0.3">
      <c r="A50" s="8">
        <v>43877</v>
      </c>
      <c r="B50">
        <v>0</v>
      </c>
      <c r="C50">
        <v>0</v>
      </c>
      <c r="D50" s="9">
        <v>43877</v>
      </c>
      <c r="E50" s="23">
        <f ca="1">IFERROR(__xludf.DUMMYFUNCTION("""COMPUTED_VALUE"""),0)</f>
        <v>0</v>
      </c>
      <c r="F50" s="23">
        <f ca="1">IFERROR(__xludf.DUMMYFUNCTION("""COMPUTED_VALUE"""),0)</f>
        <v>0</v>
      </c>
      <c r="G50" s="10">
        <v>0</v>
      </c>
    </row>
    <row r="51" spans="1:7" x14ac:dyDescent="0.3">
      <c r="A51" s="8">
        <v>43878</v>
      </c>
      <c r="B51">
        <v>0</v>
      </c>
      <c r="C51">
        <v>0</v>
      </c>
      <c r="D51" s="9">
        <v>43878</v>
      </c>
      <c r="E51" s="23">
        <f ca="1">IFERROR(__xludf.DUMMYFUNCTION("""COMPUTED_VALUE"""),0)</f>
        <v>0</v>
      </c>
      <c r="F51" s="23">
        <f ca="1">IFERROR(__xludf.DUMMYFUNCTION("""COMPUTED_VALUE"""),0)</f>
        <v>0</v>
      </c>
      <c r="G51" s="10">
        <v>0</v>
      </c>
    </row>
    <row r="52" spans="1:7" x14ac:dyDescent="0.3">
      <c r="A52" s="8">
        <v>43879</v>
      </c>
      <c r="B52">
        <v>0</v>
      </c>
      <c r="C52">
        <v>0</v>
      </c>
      <c r="D52" s="9">
        <v>43879</v>
      </c>
      <c r="E52" s="23">
        <f ca="1">IFERROR(__xludf.DUMMYFUNCTION("""COMPUTED_VALUE"""),0)</f>
        <v>0</v>
      </c>
      <c r="F52" s="23">
        <f ca="1">IFERROR(__xludf.DUMMYFUNCTION("""COMPUTED_VALUE"""),0)</f>
        <v>0</v>
      </c>
      <c r="G52" s="10">
        <v>0</v>
      </c>
    </row>
    <row r="53" spans="1:7" x14ac:dyDescent="0.3">
      <c r="A53" s="8">
        <v>43880</v>
      </c>
      <c r="B53">
        <v>0</v>
      </c>
      <c r="C53">
        <v>0</v>
      </c>
      <c r="D53" s="9">
        <v>43880</v>
      </c>
      <c r="E53" s="23">
        <f ca="1">IFERROR(__xludf.DUMMYFUNCTION("""COMPUTED_VALUE"""),0)</f>
        <v>0</v>
      </c>
      <c r="F53" s="23">
        <f ca="1">IFERROR(__xludf.DUMMYFUNCTION("""COMPUTED_VALUE"""),0)</f>
        <v>0</v>
      </c>
      <c r="G53" s="10">
        <v>0</v>
      </c>
    </row>
    <row r="54" spans="1:7" x14ac:dyDescent="0.3">
      <c r="A54" s="8">
        <v>43881</v>
      </c>
      <c r="B54">
        <v>0</v>
      </c>
      <c r="C54">
        <v>58</v>
      </c>
      <c r="D54" s="9">
        <v>43881</v>
      </c>
      <c r="E54" s="23">
        <f ca="1">IFERROR(__xludf.DUMMYFUNCTION("""COMPUTED_VALUE"""),0)</f>
        <v>0</v>
      </c>
      <c r="F54" s="23">
        <f ca="1">IFERROR(__xludf.DUMMYFUNCTION("""COMPUTED_VALUE"""),0)</f>
        <v>0</v>
      </c>
      <c r="G54" s="10">
        <v>0</v>
      </c>
    </row>
    <row r="55" spans="1:7" x14ac:dyDescent="0.3">
      <c r="A55" s="8">
        <v>43882</v>
      </c>
      <c r="B55">
        <v>0</v>
      </c>
      <c r="C55">
        <v>0</v>
      </c>
      <c r="D55" s="9">
        <v>43882</v>
      </c>
      <c r="E55" s="23">
        <f ca="1">IFERROR(__xludf.DUMMYFUNCTION("""COMPUTED_VALUE"""),0)</f>
        <v>0</v>
      </c>
      <c r="F55" s="23">
        <f ca="1">IFERROR(__xludf.DUMMYFUNCTION("""COMPUTED_VALUE"""),0)</f>
        <v>0</v>
      </c>
      <c r="G55" s="10">
        <v>0</v>
      </c>
    </row>
    <row r="56" spans="1:7" x14ac:dyDescent="0.3">
      <c r="A56" s="8">
        <v>43883</v>
      </c>
      <c r="B56">
        <v>0</v>
      </c>
      <c r="C56">
        <v>0</v>
      </c>
      <c r="D56" s="9">
        <v>43883</v>
      </c>
      <c r="E56" s="23">
        <f ca="1">IFERROR(__xludf.DUMMYFUNCTION("""COMPUTED_VALUE"""),0)</f>
        <v>0</v>
      </c>
      <c r="F56" s="23">
        <f ca="1">IFERROR(__xludf.DUMMYFUNCTION("""COMPUTED_VALUE"""),0)</f>
        <v>0</v>
      </c>
      <c r="G56" s="10">
        <v>0</v>
      </c>
    </row>
    <row r="57" spans="1:7" x14ac:dyDescent="0.3">
      <c r="A57" s="8">
        <v>43884</v>
      </c>
      <c r="B57">
        <v>0</v>
      </c>
      <c r="C57">
        <v>0</v>
      </c>
      <c r="D57" s="9">
        <v>43884</v>
      </c>
      <c r="E57" s="23">
        <f ca="1">IFERROR(__xludf.DUMMYFUNCTION("""COMPUTED_VALUE"""),0)</f>
        <v>0</v>
      </c>
      <c r="F57" s="23">
        <f ca="1">IFERROR(__xludf.DUMMYFUNCTION("""COMPUTED_VALUE"""),0)</f>
        <v>0</v>
      </c>
      <c r="G57" s="10">
        <v>0</v>
      </c>
    </row>
    <row r="58" spans="1:7" x14ac:dyDescent="0.3">
      <c r="A58" s="8">
        <v>43885</v>
      </c>
      <c r="B58">
        <v>0</v>
      </c>
      <c r="C58">
        <v>0</v>
      </c>
      <c r="D58" s="9">
        <v>43885</v>
      </c>
      <c r="E58" s="23">
        <f ca="1">IFERROR(__xludf.DUMMYFUNCTION("""COMPUTED_VALUE"""),0)</f>
        <v>0</v>
      </c>
      <c r="F58" s="23">
        <f ca="1">IFERROR(__xludf.DUMMYFUNCTION("""COMPUTED_VALUE"""),0)</f>
        <v>0</v>
      </c>
      <c r="G58" s="10">
        <v>0</v>
      </c>
    </row>
    <row r="59" spans="1:7" x14ac:dyDescent="0.3">
      <c r="A59" s="8">
        <v>43886</v>
      </c>
      <c r="B59">
        <v>0</v>
      </c>
      <c r="C59">
        <v>52</v>
      </c>
      <c r="D59" s="9">
        <v>43886</v>
      </c>
      <c r="E59" s="23">
        <f ca="1">IFERROR(__xludf.DUMMYFUNCTION("""COMPUTED_VALUE"""),0)</f>
        <v>0</v>
      </c>
      <c r="F59" s="23">
        <f ca="1">IFERROR(__xludf.DUMMYFUNCTION("""COMPUTED_VALUE"""),0)</f>
        <v>0</v>
      </c>
      <c r="G59" s="10">
        <v>0</v>
      </c>
    </row>
    <row r="60" spans="1:7" x14ac:dyDescent="0.3">
      <c r="A60" s="8">
        <v>43887</v>
      </c>
      <c r="B60">
        <v>0</v>
      </c>
      <c r="C60">
        <v>0</v>
      </c>
      <c r="D60" s="9">
        <v>43887</v>
      </c>
      <c r="E60" s="23">
        <f ca="1">IFERROR(__xludf.DUMMYFUNCTION("""COMPUTED_VALUE"""),0)</f>
        <v>0</v>
      </c>
      <c r="F60" s="23">
        <f ca="1">IFERROR(__xludf.DUMMYFUNCTION("""COMPUTED_VALUE"""),0)</f>
        <v>0</v>
      </c>
      <c r="G60" s="10">
        <v>0</v>
      </c>
    </row>
    <row r="61" spans="1:7" x14ac:dyDescent="0.3">
      <c r="A61" s="8">
        <v>43888</v>
      </c>
      <c r="B61">
        <v>44</v>
      </c>
      <c r="C61">
        <v>0</v>
      </c>
      <c r="D61" s="9">
        <v>43888</v>
      </c>
      <c r="E61" s="23">
        <f ca="1">IFERROR(__xludf.DUMMYFUNCTION("""COMPUTED_VALUE"""),0)</f>
        <v>0</v>
      </c>
      <c r="F61" s="23">
        <f ca="1">IFERROR(__xludf.DUMMYFUNCTION("""COMPUTED_VALUE"""),0)</f>
        <v>0</v>
      </c>
      <c r="G61" s="10">
        <v>0</v>
      </c>
    </row>
    <row r="62" spans="1:7" x14ac:dyDescent="0.3">
      <c r="A62" s="8">
        <v>43889</v>
      </c>
      <c r="B62">
        <v>0</v>
      </c>
      <c r="C62">
        <v>0</v>
      </c>
      <c r="D62" s="9">
        <v>43889</v>
      </c>
      <c r="E62" s="23">
        <f ca="1">IFERROR(__xludf.DUMMYFUNCTION("""COMPUTED_VALUE"""),0)</f>
        <v>0</v>
      </c>
      <c r="F62" s="23">
        <f ca="1">IFERROR(__xludf.DUMMYFUNCTION("""COMPUTED_VALUE"""),0)</f>
        <v>0</v>
      </c>
      <c r="G62" s="10">
        <v>0</v>
      </c>
    </row>
    <row r="63" spans="1:7" x14ac:dyDescent="0.3">
      <c r="A63" s="8">
        <v>43890</v>
      </c>
      <c r="B63">
        <v>0</v>
      </c>
      <c r="C63">
        <v>0</v>
      </c>
      <c r="D63" s="9">
        <v>43890</v>
      </c>
      <c r="E63" s="23">
        <f ca="1">IFERROR(__xludf.DUMMYFUNCTION("""COMPUTED_VALUE"""),0)</f>
        <v>0</v>
      </c>
      <c r="F63" s="23">
        <f ca="1">IFERROR(__xludf.DUMMYFUNCTION("""COMPUTED_VALUE"""),0)</f>
        <v>0</v>
      </c>
      <c r="G63" s="10">
        <v>0</v>
      </c>
    </row>
    <row r="64" spans="1:7" x14ac:dyDescent="0.3">
      <c r="A64" s="8">
        <v>43891</v>
      </c>
      <c r="B64">
        <v>0</v>
      </c>
      <c r="C64">
        <v>0</v>
      </c>
      <c r="D64" s="9">
        <v>43891</v>
      </c>
      <c r="E64" s="23">
        <f ca="1">IFERROR(__xludf.DUMMYFUNCTION("""COMPUTED_VALUE"""),0)</f>
        <v>0</v>
      </c>
      <c r="F64" s="23">
        <f ca="1">IFERROR(__xludf.DUMMYFUNCTION("""COMPUTED_VALUE"""),0)</f>
        <v>0</v>
      </c>
      <c r="G64" s="10">
        <v>0</v>
      </c>
    </row>
    <row r="65" spans="1:7" x14ac:dyDescent="0.3">
      <c r="A65" s="8">
        <v>43892</v>
      </c>
      <c r="B65">
        <v>0</v>
      </c>
      <c r="C65">
        <v>46</v>
      </c>
      <c r="D65" s="9">
        <v>43892</v>
      </c>
      <c r="E65" s="23">
        <f ca="1">IFERROR(__xludf.DUMMYFUNCTION("""COMPUTED_VALUE"""),0)</f>
        <v>0</v>
      </c>
      <c r="F65" s="23">
        <f ca="1">IFERROR(__xludf.DUMMYFUNCTION("""COMPUTED_VALUE"""),0)</f>
        <v>0</v>
      </c>
      <c r="G65" s="10">
        <v>0</v>
      </c>
    </row>
    <row r="66" spans="1:7" x14ac:dyDescent="0.3">
      <c r="A66" s="8">
        <v>43893</v>
      </c>
      <c r="B66">
        <v>0</v>
      </c>
      <c r="C66">
        <v>44</v>
      </c>
      <c r="D66" s="9">
        <v>43893</v>
      </c>
      <c r="E66" s="23">
        <f ca="1">IFERROR(__xludf.DUMMYFUNCTION("""COMPUTED_VALUE"""),0)</f>
        <v>0</v>
      </c>
      <c r="F66" s="23">
        <f ca="1">IFERROR(__xludf.DUMMYFUNCTION("""COMPUTED_VALUE"""),0)</f>
        <v>0</v>
      </c>
      <c r="G66" s="10">
        <v>0</v>
      </c>
    </row>
    <row r="67" spans="1:7" x14ac:dyDescent="0.3">
      <c r="A67" s="8">
        <v>43894</v>
      </c>
      <c r="B67">
        <v>0</v>
      </c>
      <c r="C67">
        <v>45</v>
      </c>
      <c r="D67" s="9">
        <v>43894</v>
      </c>
      <c r="E67" s="23">
        <f ca="1">IFERROR(__xludf.DUMMYFUNCTION("""COMPUTED_VALUE"""),0)</f>
        <v>0</v>
      </c>
      <c r="F67" s="23">
        <f ca="1">IFERROR(__xludf.DUMMYFUNCTION("""COMPUTED_VALUE"""),0)</f>
        <v>0</v>
      </c>
      <c r="G67" s="10">
        <v>0</v>
      </c>
    </row>
    <row r="68" spans="1:7" x14ac:dyDescent="0.3">
      <c r="A68" s="8">
        <v>43895</v>
      </c>
      <c r="B68">
        <v>0</v>
      </c>
      <c r="C68">
        <v>0</v>
      </c>
      <c r="D68" s="9">
        <v>43895</v>
      </c>
      <c r="E68" s="23">
        <f ca="1">IFERROR(__xludf.DUMMYFUNCTION("""COMPUTED_VALUE"""),0)</f>
        <v>0</v>
      </c>
      <c r="F68" s="23">
        <f ca="1">IFERROR(__xludf.DUMMYFUNCTION("""COMPUTED_VALUE"""),0)</f>
        <v>0</v>
      </c>
      <c r="G68" s="10">
        <v>0</v>
      </c>
    </row>
    <row r="69" spans="1:7" x14ac:dyDescent="0.3">
      <c r="A69" s="8">
        <v>43896</v>
      </c>
      <c r="B69">
        <v>0</v>
      </c>
      <c r="C69">
        <v>0</v>
      </c>
      <c r="D69" s="9">
        <v>43896</v>
      </c>
      <c r="E69" s="23">
        <f ca="1">IFERROR(__xludf.DUMMYFUNCTION("""COMPUTED_VALUE"""),0)</f>
        <v>0</v>
      </c>
      <c r="F69" s="23">
        <f ca="1">IFERROR(__xludf.DUMMYFUNCTION("""COMPUTED_VALUE"""),0)</f>
        <v>0</v>
      </c>
      <c r="G69" s="10">
        <v>0</v>
      </c>
    </row>
    <row r="70" spans="1:7" x14ac:dyDescent="0.3">
      <c r="A70" s="8">
        <v>43897</v>
      </c>
      <c r="B70">
        <v>0</v>
      </c>
      <c r="C70">
        <v>0</v>
      </c>
      <c r="D70" s="9">
        <v>43897</v>
      </c>
      <c r="E70" s="23">
        <f ca="1">IFERROR(__xludf.DUMMYFUNCTION("""COMPUTED_VALUE"""),0)</f>
        <v>0</v>
      </c>
      <c r="F70" s="23">
        <f ca="1">IFERROR(__xludf.DUMMYFUNCTION("""COMPUTED_VALUE"""),0)</f>
        <v>0</v>
      </c>
      <c r="G70" s="10">
        <v>0</v>
      </c>
    </row>
    <row r="71" spans="1:7" x14ac:dyDescent="0.3">
      <c r="A71" s="8">
        <v>43898</v>
      </c>
      <c r="B71">
        <v>0</v>
      </c>
      <c r="C71">
        <v>0</v>
      </c>
      <c r="D71" s="9">
        <v>43898</v>
      </c>
      <c r="E71" s="23">
        <f ca="1">IFERROR(__xludf.DUMMYFUNCTION("""COMPUTED_VALUE"""),0)</f>
        <v>0</v>
      </c>
      <c r="F71" s="23">
        <f ca="1">IFERROR(__xludf.DUMMYFUNCTION("""COMPUTED_VALUE"""),0)</f>
        <v>0</v>
      </c>
      <c r="G71" s="10">
        <v>0</v>
      </c>
    </row>
    <row r="72" spans="1:7" x14ac:dyDescent="0.3">
      <c r="A72" s="8">
        <v>43899</v>
      </c>
      <c r="B72">
        <v>0</v>
      </c>
      <c r="C72">
        <v>0</v>
      </c>
      <c r="D72" s="9">
        <v>43899</v>
      </c>
      <c r="E72" s="23">
        <f ca="1">IFERROR(__xludf.DUMMYFUNCTION("""COMPUTED_VALUE"""),0)</f>
        <v>0</v>
      </c>
      <c r="F72" s="23">
        <f ca="1">IFERROR(__xludf.DUMMYFUNCTION("""COMPUTED_VALUE"""),0)</f>
        <v>0</v>
      </c>
      <c r="G72" s="10">
        <v>0</v>
      </c>
    </row>
    <row r="73" spans="1:7" x14ac:dyDescent="0.3">
      <c r="A73" s="8">
        <v>43900</v>
      </c>
      <c r="B73">
        <v>0</v>
      </c>
      <c r="C73">
        <v>63</v>
      </c>
      <c r="D73" s="9">
        <v>43900</v>
      </c>
      <c r="E73" s="23">
        <f ca="1">IFERROR(__xludf.DUMMYFUNCTION("""COMPUTED_VALUE"""),0)</f>
        <v>0</v>
      </c>
      <c r="F73" s="23">
        <f ca="1">IFERROR(__xludf.DUMMYFUNCTION("""COMPUTED_VALUE"""),0)</f>
        <v>0</v>
      </c>
      <c r="G73" s="10">
        <v>0</v>
      </c>
    </row>
    <row r="74" spans="1:7" x14ac:dyDescent="0.3">
      <c r="A74" s="8">
        <v>43901</v>
      </c>
      <c r="B74">
        <v>0</v>
      </c>
      <c r="C74">
        <v>0</v>
      </c>
      <c r="D74" s="9">
        <v>43901</v>
      </c>
      <c r="E74" s="23">
        <f ca="1">IFERROR(__xludf.DUMMYFUNCTION("""COMPUTED_VALUE"""),0)</f>
        <v>0</v>
      </c>
      <c r="F74" s="23">
        <f ca="1">IFERROR(__xludf.DUMMYFUNCTION("""COMPUTED_VALUE"""),0)</f>
        <v>0</v>
      </c>
      <c r="G74" s="10">
        <v>0</v>
      </c>
    </row>
    <row r="75" spans="1:7" x14ac:dyDescent="0.3">
      <c r="A75" s="8">
        <v>43902</v>
      </c>
      <c r="B75">
        <v>0</v>
      </c>
      <c r="C75">
        <v>43</v>
      </c>
      <c r="D75" s="9">
        <v>43902</v>
      </c>
      <c r="E75" s="23">
        <f ca="1">IFERROR(__xludf.DUMMYFUNCTION("""COMPUTED_VALUE"""),0)</f>
        <v>0</v>
      </c>
      <c r="F75" s="23">
        <f ca="1">IFERROR(__xludf.DUMMYFUNCTION("""COMPUTED_VALUE"""),0)</f>
        <v>0</v>
      </c>
      <c r="G75" s="10">
        <v>0</v>
      </c>
    </row>
    <row r="76" spans="1:7" x14ac:dyDescent="0.3">
      <c r="A76" s="8">
        <v>43903</v>
      </c>
      <c r="B76">
        <v>0</v>
      </c>
      <c r="C76">
        <v>0</v>
      </c>
      <c r="D76" s="9">
        <v>43903</v>
      </c>
      <c r="E76" s="23">
        <f ca="1">IFERROR(__xludf.DUMMYFUNCTION("""COMPUTED_VALUE"""),0)</f>
        <v>0</v>
      </c>
      <c r="F76" s="23">
        <f ca="1">IFERROR(__xludf.DUMMYFUNCTION("""COMPUTED_VALUE"""),0)</f>
        <v>0</v>
      </c>
      <c r="G76" s="10">
        <v>0</v>
      </c>
    </row>
    <row r="77" spans="1:7" x14ac:dyDescent="0.3">
      <c r="A77" s="8">
        <v>43904</v>
      </c>
      <c r="B77">
        <v>0</v>
      </c>
      <c r="C77">
        <v>50</v>
      </c>
      <c r="D77" s="9">
        <v>43904</v>
      </c>
      <c r="E77" s="23">
        <v>0</v>
      </c>
      <c r="F77" s="23">
        <v>0</v>
      </c>
      <c r="G77" s="10">
        <v>0</v>
      </c>
    </row>
    <row r="78" spans="1:7" x14ac:dyDescent="0.3">
      <c r="A78" s="8">
        <v>43905</v>
      </c>
      <c r="B78">
        <v>0</v>
      </c>
      <c r="C78">
        <v>0</v>
      </c>
      <c r="D78" s="9">
        <v>43905</v>
      </c>
      <c r="E78" s="23">
        <v>0</v>
      </c>
      <c r="F78" s="23">
        <v>0</v>
      </c>
      <c r="G78" s="10">
        <v>0</v>
      </c>
    </row>
    <row r="79" spans="1:7" x14ac:dyDescent="0.3">
      <c r="A79" s="8">
        <v>43906</v>
      </c>
      <c r="B79">
        <v>0</v>
      </c>
      <c r="C79">
        <v>0</v>
      </c>
      <c r="D79" s="9">
        <v>43906</v>
      </c>
      <c r="E79" s="23">
        <v>0</v>
      </c>
      <c r="F79" s="23">
        <v>0</v>
      </c>
      <c r="G79" s="10">
        <v>0</v>
      </c>
    </row>
    <row r="80" spans="1:7" x14ac:dyDescent="0.3">
      <c r="A80" s="8">
        <v>43907</v>
      </c>
      <c r="B80">
        <v>0</v>
      </c>
      <c r="C80">
        <v>0</v>
      </c>
      <c r="D80" s="9">
        <v>43907</v>
      </c>
      <c r="E80" s="23">
        <v>0</v>
      </c>
      <c r="F80" s="23">
        <v>0</v>
      </c>
      <c r="G80" s="10">
        <v>0</v>
      </c>
    </row>
    <row r="81" spans="1:7" x14ac:dyDescent="0.3">
      <c r="A81" s="8">
        <v>43908</v>
      </c>
      <c r="B81">
        <v>0</v>
      </c>
      <c r="C81">
        <v>0</v>
      </c>
      <c r="D81" s="9">
        <v>43908</v>
      </c>
      <c r="E81" s="23">
        <v>0</v>
      </c>
      <c r="F81" s="23">
        <v>0</v>
      </c>
      <c r="G81" s="10">
        <v>0</v>
      </c>
    </row>
    <row r="82" spans="1:7" x14ac:dyDescent="0.3">
      <c r="A82" s="8">
        <v>43909</v>
      </c>
      <c r="B82">
        <v>0</v>
      </c>
      <c r="C82">
        <v>46</v>
      </c>
      <c r="D82" s="9">
        <v>43909</v>
      </c>
      <c r="E82" s="23">
        <v>0</v>
      </c>
      <c r="F82" s="23">
        <v>0</v>
      </c>
      <c r="G82" s="10">
        <v>0</v>
      </c>
    </row>
    <row r="83" spans="1:7" x14ac:dyDescent="0.3">
      <c r="A83" s="8">
        <v>43910</v>
      </c>
      <c r="B83">
        <v>41</v>
      </c>
      <c r="C83">
        <v>0</v>
      </c>
      <c r="D83" s="9">
        <v>43910</v>
      </c>
      <c r="E83" s="23">
        <v>0</v>
      </c>
      <c r="F83" s="23">
        <v>0</v>
      </c>
      <c r="G83" s="10">
        <v>0</v>
      </c>
    </row>
    <row r="84" spans="1:7" x14ac:dyDescent="0.3">
      <c r="A84" s="8">
        <v>43911</v>
      </c>
      <c r="B84">
        <v>0</v>
      </c>
      <c r="C84">
        <v>0</v>
      </c>
      <c r="D84" s="9">
        <v>43911</v>
      </c>
      <c r="E84" s="23">
        <v>0</v>
      </c>
      <c r="F84" s="23">
        <v>0</v>
      </c>
      <c r="G84" s="10">
        <v>0</v>
      </c>
    </row>
    <row r="85" spans="1:7" x14ac:dyDescent="0.3">
      <c r="A85" s="8">
        <v>43912</v>
      </c>
      <c r="B85">
        <v>0</v>
      </c>
      <c r="C85">
        <v>59</v>
      </c>
      <c r="D85" s="9">
        <v>43912</v>
      </c>
      <c r="E85" s="23">
        <v>0</v>
      </c>
      <c r="F85" s="23">
        <v>0</v>
      </c>
      <c r="G85" s="10">
        <v>0</v>
      </c>
    </row>
    <row r="86" spans="1:7" x14ac:dyDescent="0.3">
      <c r="A86" s="8">
        <v>43913</v>
      </c>
      <c r="B86">
        <v>0</v>
      </c>
      <c r="C86">
        <v>0</v>
      </c>
      <c r="D86" s="9">
        <v>43913</v>
      </c>
      <c r="E86" s="23">
        <v>0</v>
      </c>
      <c r="F86" s="23">
        <v>0</v>
      </c>
      <c r="G86" s="10">
        <v>0</v>
      </c>
    </row>
    <row r="87" spans="1:7" x14ac:dyDescent="0.3">
      <c r="A87" s="8">
        <v>43914</v>
      </c>
      <c r="B87">
        <v>0</v>
      </c>
      <c r="C87">
        <v>0</v>
      </c>
      <c r="D87" s="9">
        <v>43914</v>
      </c>
      <c r="E87" s="23">
        <v>0</v>
      </c>
      <c r="F87" s="23">
        <v>0</v>
      </c>
      <c r="G87" s="10">
        <v>0</v>
      </c>
    </row>
    <row r="88" spans="1:7" x14ac:dyDescent="0.3">
      <c r="A88" s="8">
        <v>43915</v>
      </c>
      <c r="B88">
        <v>0</v>
      </c>
      <c r="C88">
        <v>0</v>
      </c>
      <c r="D88" s="9">
        <v>43915</v>
      </c>
      <c r="E88" s="23">
        <v>0</v>
      </c>
      <c r="F88" s="23">
        <v>0</v>
      </c>
      <c r="G88" s="10">
        <v>0</v>
      </c>
    </row>
    <row r="89" spans="1:7" x14ac:dyDescent="0.3">
      <c r="A89" s="8">
        <v>43916</v>
      </c>
      <c r="B89">
        <v>0</v>
      </c>
      <c r="C89">
        <v>48</v>
      </c>
      <c r="D89" s="9">
        <v>43916</v>
      </c>
      <c r="E89" s="23">
        <v>0</v>
      </c>
      <c r="F89" s="23">
        <v>0</v>
      </c>
      <c r="G89" s="10">
        <v>0</v>
      </c>
    </row>
    <row r="90" spans="1:7" x14ac:dyDescent="0.3">
      <c r="A90" s="8">
        <v>43917</v>
      </c>
      <c r="B90">
        <v>47</v>
      </c>
      <c r="C90">
        <v>0</v>
      </c>
      <c r="D90" s="9">
        <v>43917</v>
      </c>
      <c r="E90" s="23">
        <v>0</v>
      </c>
      <c r="F90" s="23">
        <v>0</v>
      </c>
      <c r="G90" s="10">
        <v>0</v>
      </c>
    </row>
    <row r="91" spans="1:7" x14ac:dyDescent="0.3">
      <c r="A91" s="8">
        <v>43918</v>
      </c>
      <c r="B91">
        <v>0</v>
      </c>
      <c r="C91">
        <v>0</v>
      </c>
      <c r="D91" s="9">
        <v>43918</v>
      </c>
      <c r="E91" s="23">
        <v>0</v>
      </c>
      <c r="F91" s="23">
        <v>0</v>
      </c>
      <c r="G91" s="10">
        <v>0</v>
      </c>
    </row>
    <row r="92" spans="1:7" x14ac:dyDescent="0.3">
      <c r="A92" s="8">
        <v>43919</v>
      </c>
      <c r="B92">
        <v>0</v>
      </c>
      <c r="C92">
        <v>0</v>
      </c>
      <c r="D92" s="9">
        <v>43919</v>
      </c>
      <c r="E92" s="23">
        <v>0</v>
      </c>
      <c r="F92" s="23">
        <v>0</v>
      </c>
      <c r="G92" s="10">
        <v>0</v>
      </c>
    </row>
    <row r="93" spans="1:7" x14ac:dyDescent="0.3">
      <c r="A93" s="8">
        <v>43920</v>
      </c>
      <c r="B93">
        <v>0</v>
      </c>
      <c r="C93">
        <v>0</v>
      </c>
      <c r="D93" s="9">
        <v>43920</v>
      </c>
      <c r="E93" s="23">
        <v>0</v>
      </c>
      <c r="F93" s="23">
        <v>0</v>
      </c>
      <c r="G93" s="10">
        <v>0</v>
      </c>
    </row>
    <row r="94" spans="1:7" x14ac:dyDescent="0.3">
      <c r="A94" s="8">
        <v>43921</v>
      </c>
      <c r="B94">
        <v>0</v>
      </c>
      <c r="C94">
        <v>0</v>
      </c>
      <c r="D94" s="9">
        <v>43921</v>
      </c>
      <c r="E94" s="23">
        <v>0</v>
      </c>
      <c r="F94" s="23">
        <v>0</v>
      </c>
      <c r="G94" s="10">
        <v>0</v>
      </c>
    </row>
    <row r="95" spans="1:7" x14ac:dyDescent="0.3">
      <c r="A95" s="8">
        <v>43922</v>
      </c>
      <c r="B95">
        <v>0</v>
      </c>
      <c r="C95">
        <v>0</v>
      </c>
      <c r="D95" s="9">
        <v>43922</v>
      </c>
      <c r="E95" s="23">
        <v>0</v>
      </c>
      <c r="F95" s="23">
        <v>0</v>
      </c>
      <c r="G95" s="10">
        <v>0</v>
      </c>
    </row>
    <row r="96" spans="1:7" x14ac:dyDescent="0.3">
      <c r="A96" s="8">
        <v>43923</v>
      </c>
      <c r="B96">
        <v>0</v>
      </c>
      <c r="C96">
        <v>0</v>
      </c>
      <c r="D96" s="9">
        <v>43923</v>
      </c>
      <c r="E96" s="23">
        <v>0</v>
      </c>
      <c r="F96" s="23">
        <v>0</v>
      </c>
      <c r="G96" s="10">
        <v>0</v>
      </c>
    </row>
    <row r="97" spans="1:7" x14ac:dyDescent="0.3">
      <c r="A97" s="8">
        <v>43924</v>
      </c>
      <c r="B97">
        <v>0</v>
      </c>
      <c r="C97">
        <v>0</v>
      </c>
      <c r="D97" s="9">
        <v>43924</v>
      </c>
      <c r="E97" s="23">
        <v>0</v>
      </c>
      <c r="F97" s="23">
        <v>0</v>
      </c>
      <c r="G97" s="10">
        <v>0</v>
      </c>
    </row>
    <row r="98" spans="1:7" x14ac:dyDescent="0.3">
      <c r="A98" s="8">
        <v>43925</v>
      </c>
      <c r="B98">
        <v>0</v>
      </c>
      <c r="C98">
        <v>0</v>
      </c>
      <c r="D98" s="9">
        <v>43925</v>
      </c>
      <c r="E98" s="23">
        <v>0</v>
      </c>
      <c r="F98" s="23">
        <v>0</v>
      </c>
      <c r="G98" s="10">
        <v>0</v>
      </c>
    </row>
    <row r="99" spans="1:7" x14ac:dyDescent="0.3">
      <c r="A99" s="8">
        <v>43926</v>
      </c>
      <c r="B99">
        <v>0</v>
      </c>
      <c r="C99">
        <v>0</v>
      </c>
      <c r="D99" s="9">
        <v>43926</v>
      </c>
      <c r="E99" s="23">
        <v>0</v>
      </c>
      <c r="F99" s="23">
        <v>0</v>
      </c>
      <c r="G99" s="10">
        <v>0</v>
      </c>
    </row>
    <row r="100" spans="1:7" x14ac:dyDescent="0.3">
      <c r="A100" s="8">
        <v>43927</v>
      </c>
      <c r="B100">
        <v>45</v>
      </c>
      <c r="C100">
        <v>0</v>
      </c>
      <c r="D100" s="9">
        <v>43927</v>
      </c>
      <c r="E100" s="23">
        <v>0</v>
      </c>
      <c r="F100" s="23">
        <v>0</v>
      </c>
      <c r="G100" s="10">
        <v>0</v>
      </c>
    </row>
    <row r="101" spans="1:7" x14ac:dyDescent="0.3">
      <c r="A101" s="8">
        <v>43928</v>
      </c>
      <c r="B101">
        <v>49</v>
      </c>
      <c r="C101">
        <v>0</v>
      </c>
      <c r="D101" s="9">
        <v>43928</v>
      </c>
      <c r="E101" s="23">
        <v>0</v>
      </c>
      <c r="F101" s="23">
        <v>0</v>
      </c>
      <c r="G101" s="10">
        <v>0</v>
      </c>
    </row>
    <row r="102" spans="1:7" x14ac:dyDescent="0.3">
      <c r="A102" s="8">
        <v>43929</v>
      </c>
      <c r="B102">
        <v>0</v>
      </c>
      <c r="C102">
        <v>0</v>
      </c>
      <c r="D102" s="9">
        <v>43929</v>
      </c>
      <c r="E102" s="23">
        <v>0</v>
      </c>
      <c r="F102" s="23">
        <v>0</v>
      </c>
      <c r="G102" s="10">
        <v>0</v>
      </c>
    </row>
    <row r="103" spans="1:7" x14ac:dyDescent="0.3">
      <c r="A103" s="8">
        <v>43930</v>
      </c>
      <c r="B103">
        <v>100</v>
      </c>
      <c r="C103">
        <v>0</v>
      </c>
      <c r="D103" s="9">
        <v>43930</v>
      </c>
      <c r="E103" s="23">
        <v>0</v>
      </c>
      <c r="F103" s="23">
        <v>0</v>
      </c>
      <c r="G103" s="10">
        <v>0</v>
      </c>
    </row>
    <row r="104" spans="1:7" x14ac:dyDescent="0.3">
      <c r="A104" s="8">
        <v>43931</v>
      </c>
      <c r="B104">
        <v>0</v>
      </c>
      <c r="C104">
        <v>0</v>
      </c>
      <c r="D104" s="9">
        <v>43931</v>
      </c>
      <c r="E104" s="23">
        <v>0</v>
      </c>
      <c r="F104" s="23">
        <v>0</v>
      </c>
      <c r="G104">
        <v>50</v>
      </c>
    </row>
    <row r="105" spans="1:7" x14ac:dyDescent="0.3">
      <c r="A105" s="8">
        <v>43932</v>
      </c>
      <c r="B105">
        <v>0</v>
      </c>
      <c r="C105">
        <v>0</v>
      </c>
      <c r="D105" s="9">
        <v>43932</v>
      </c>
      <c r="E105" s="23">
        <v>0</v>
      </c>
      <c r="F105" s="23">
        <v>0</v>
      </c>
      <c r="G105">
        <v>81</v>
      </c>
    </row>
    <row r="106" spans="1:7" x14ac:dyDescent="0.3">
      <c r="A106" s="8">
        <v>43933</v>
      </c>
      <c r="B106">
        <v>0</v>
      </c>
      <c r="C106">
        <v>0</v>
      </c>
      <c r="D106" s="9">
        <v>43933</v>
      </c>
      <c r="E106" s="23">
        <v>0</v>
      </c>
      <c r="F106" s="23">
        <v>0</v>
      </c>
      <c r="G106">
        <v>0</v>
      </c>
    </row>
    <row r="107" spans="1:7" x14ac:dyDescent="0.3">
      <c r="A107" s="8">
        <v>43934</v>
      </c>
      <c r="B107">
        <v>0</v>
      </c>
      <c r="C107">
        <v>0</v>
      </c>
      <c r="D107" s="9">
        <v>43934</v>
      </c>
      <c r="E107" s="23">
        <v>0</v>
      </c>
      <c r="F107" s="23">
        <v>0</v>
      </c>
      <c r="G107">
        <v>0</v>
      </c>
    </row>
    <row r="108" spans="1:7" x14ac:dyDescent="0.3">
      <c r="A108" s="8">
        <v>43935</v>
      </c>
      <c r="B108">
        <v>0</v>
      </c>
      <c r="C108">
        <v>51</v>
      </c>
      <c r="D108" s="9">
        <v>43935</v>
      </c>
      <c r="E108" s="23">
        <v>0</v>
      </c>
      <c r="F108" s="23">
        <v>0</v>
      </c>
      <c r="G108">
        <v>0</v>
      </c>
    </row>
    <row r="109" spans="1:7" x14ac:dyDescent="0.3">
      <c r="A109" s="8">
        <v>43936</v>
      </c>
      <c r="B109">
        <v>0</v>
      </c>
      <c r="C109">
        <v>0</v>
      </c>
      <c r="D109" s="9">
        <v>43936</v>
      </c>
      <c r="E109" s="23">
        <v>0</v>
      </c>
      <c r="F109" s="23">
        <v>0</v>
      </c>
      <c r="G109">
        <v>0</v>
      </c>
    </row>
    <row r="110" spans="1:7" x14ac:dyDescent="0.3">
      <c r="A110" s="8">
        <v>43937</v>
      </c>
      <c r="B110">
        <v>0</v>
      </c>
      <c r="C110">
        <v>0</v>
      </c>
      <c r="D110" s="9">
        <v>43937</v>
      </c>
      <c r="E110" s="23">
        <v>0</v>
      </c>
      <c r="F110" s="23">
        <v>0</v>
      </c>
      <c r="G110">
        <v>26</v>
      </c>
    </row>
    <row r="111" spans="1:7" x14ac:dyDescent="0.3">
      <c r="A111" s="8">
        <v>43938</v>
      </c>
      <c r="B111">
        <v>0</v>
      </c>
      <c r="C111">
        <v>51</v>
      </c>
      <c r="D111" s="9">
        <v>43938</v>
      </c>
      <c r="E111" s="23">
        <v>0</v>
      </c>
      <c r="F111" s="23">
        <v>0</v>
      </c>
      <c r="G111">
        <v>0</v>
      </c>
    </row>
    <row r="112" spans="1:7" x14ac:dyDescent="0.3">
      <c r="A112" s="8">
        <v>43939</v>
      </c>
      <c r="B112">
        <v>0</v>
      </c>
      <c r="C112">
        <v>0</v>
      </c>
      <c r="D112" s="9">
        <v>43939</v>
      </c>
      <c r="E112" s="23">
        <v>0</v>
      </c>
      <c r="F112" s="23">
        <v>0</v>
      </c>
      <c r="G112">
        <v>0</v>
      </c>
    </row>
    <row r="113" spans="1:7" x14ac:dyDescent="0.3">
      <c r="A113" s="8">
        <v>43940</v>
      </c>
      <c r="B113">
        <v>0</v>
      </c>
      <c r="C113">
        <v>0</v>
      </c>
      <c r="D113" s="9">
        <v>43940</v>
      </c>
      <c r="E113" s="23">
        <v>0</v>
      </c>
      <c r="F113" s="23">
        <v>0</v>
      </c>
      <c r="G113">
        <v>0</v>
      </c>
    </row>
    <row r="114" spans="1:7" x14ac:dyDescent="0.3">
      <c r="A114" s="8">
        <v>43941</v>
      </c>
      <c r="B114">
        <v>0</v>
      </c>
      <c r="C114">
        <v>44</v>
      </c>
      <c r="D114" s="9">
        <v>43941</v>
      </c>
      <c r="E114" s="23">
        <v>0</v>
      </c>
      <c r="F114" s="23">
        <v>0</v>
      </c>
      <c r="G114">
        <v>0</v>
      </c>
    </row>
    <row r="115" spans="1:7" x14ac:dyDescent="0.3">
      <c r="A115" s="8">
        <v>43942</v>
      </c>
      <c r="B115">
        <v>0</v>
      </c>
      <c r="C115">
        <v>0</v>
      </c>
      <c r="D115" s="9">
        <v>43942</v>
      </c>
      <c r="E115" s="23">
        <v>0</v>
      </c>
      <c r="F115" s="23">
        <v>0</v>
      </c>
      <c r="G115">
        <v>0</v>
      </c>
    </row>
    <row r="116" spans="1:7" x14ac:dyDescent="0.3">
      <c r="A116" s="8">
        <v>43943</v>
      </c>
      <c r="B116">
        <v>0</v>
      </c>
      <c r="C116">
        <v>51</v>
      </c>
      <c r="D116" s="9">
        <v>43943</v>
      </c>
      <c r="E116" s="23">
        <v>0</v>
      </c>
      <c r="F116" s="23">
        <v>0</v>
      </c>
      <c r="G116">
        <v>200</v>
      </c>
    </row>
    <row r="117" spans="1:7" x14ac:dyDescent="0.3">
      <c r="A117" s="8">
        <v>43944</v>
      </c>
      <c r="B117">
        <v>0</v>
      </c>
      <c r="C117">
        <v>0</v>
      </c>
      <c r="D117" s="9">
        <v>43944</v>
      </c>
      <c r="E117" s="23">
        <v>0</v>
      </c>
      <c r="F117" s="23">
        <v>0</v>
      </c>
      <c r="G117">
        <v>239</v>
      </c>
    </row>
    <row r="118" spans="1:7" x14ac:dyDescent="0.3">
      <c r="A118" s="8">
        <v>43945</v>
      </c>
      <c r="B118">
        <v>0</v>
      </c>
      <c r="C118">
        <v>0</v>
      </c>
      <c r="D118" s="9">
        <v>43945</v>
      </c>
      <c r="E118" s="23">
        <v>0</v>
      </c>
      <c r="F118" s="23">
        <v>0</v>
      </c>
      <c r="G118">
        <v>0</v>
      </c>
    </row>
    <row r="119" spans="1:7" x14ac:dyDescent="0.3">
      <c r="A119" s="8">
        <v>43946</v>
      </c>
      <c r="B119">
        <v>0</v>
      </c>
      <c r="C119">
        <v>0</v>
      </c>
      <c r="D119" s="9">
        <v>43946</v>
      </c>
      <c r="E119" s="23">
        <v>0</v>
      </c>
      <c r="F119" s="23">
        <v>0</v>
      </c>
      <c r="G119">
        <v>0</v>
      </c>
    </row>
    <row r="120" spans="1:7" x14ac:dyDescent="0.3">
      <c r="A120" s="8">
        <v>43947</v>
      </c>
      <c r="B120">
        <v>0</v>
      </c>
      <c r="C120">
        <v>0</v>
      </c>
      <c r="D120" s="9">
        <v>43947</v>
      </c>
      <c r="E120" s="23">
        <v>0</v>
      </c>
      <c r="F120" s="23">
        <v>0</v>
      </c>
      <c r="G120">
        <v>515</v>
      </c>
    </row>
    <row r="121" spans="1:7" x14ac:dyDescent="0.3">
      <c r="A121" s="8">
        <v>43948</v>
      </c>
      <c r="B121">
        <v>0</v>
      </c>
      <c r="C121">
        <v>54</v>
      </c>
      <c r="D121" s="9">
        <v>43948</v>
      </c>
      <c r="E121" s="23">
        <v>0</v>
      </c>
      <c r="F121" s="23">
        <v>0</v>
      </c>
      <c r="G121">
        <v>478</v>
      </c>
    </row>
    <row r="122" spans="1:7" x14ac:dyDescent="0.3">
      <c r="A122" s="8">
        <v>43949</v>
      </c>
      <c r="B122">
        <v>0</v>
      </c>
      <c r="C122">
        <v>0</v>
      </c>
      <c r="D122" s="9">
        <v>43949</v>
      </c>
      <c r="E122" s="23">
        <v>0</v>
      </c>
      <c r="F122" s="23">
        <v>0</v>
      </c>
      <c r="G122">
        <v>0</v>
      </c>
    </row>
    <row r="123" spans="1:7" x14ac:dyDescent="0.3">
      <c r="A123" s="8">
        <v>43950</v>
      </c>
      <c r="B123">
        <v>0</v>
      </c>
      <c r="C123">
        <v>0</v>
      </c>
      <c r="D123" s="9">
        <v>43950</v>
      </c>
      <c r="E123" s="23">
        <v>0</v>
      </c>
      <c r="F123" s="23">
        <v>0</v>
      </c>
      <c r="G123">
        <v>0</v>
      </c>
    </row>
    <row r="124" spans="1:7" x14ac:dyDescent="0.3">
      <c r="A124" s="8">
        <v>43951</v>
      </c>
      <c r="B124">
        <v>0</v>
      </c>
      <c r="C124">
        <v>0</v>
      </c>
      <c r="D124" s="9">
        <v>43951</v>
      </c>
      <c r="E124" s="23">
        <v>0</v>
      </c>
      <c r="F124" s="23">
        <v>0</v>
      </c>
      <c r="G124">
        <v>543</v>
      </c>
    </row>
    <row r="125" spans="1:7" x14ac:dyDescent="0.3">
      <c r="A125" s="8">
        <v>43952</v>
      </c>
      <c r="B125">
        <v>45</v>
      </c>
      <c r="C125">
        <v>0</v>
      </c>
      <c r="D125" s="9">
        <v>43952</v>
      </c>
      <c r="E125" s="23">
        <v>0</v>
      </c>
      <c r="F125" s="23">
        <v>0</v>
      </c>
      <c r="G125">
        <v>539</v>
      </c>
    </row>
    <row r="126" spans="1:7" x14ac:dyDescent="0.3">
      <c r="A126" s="8">
        <v>43953</v>
      </c>
      <c r="B126">
        <v>47</v>
      </c>
      <c r="C126">
        <v>0</v>
      </c>
      <c r="D126" s="9">
        <v>43953</v>
      </c>
      <c r="E126" s="23">
        <v>0</v>
      </c>
      <c r="F126" s="23">
        <v>0</v>
      </c>
      <c r="G126">
        <v>0</v>
      </c>
    </row>
    <row r="127" spans="1:7" x14ac:dyDescent="0.3">
      <c r="A127" s="8">
        <v>43954</v>
      </c>
      <c r="B127">
        <v>0</v>
      </c>
      <c r="C127">
        <v>0</v>
      </c>
      <c r="D127" s="9">
        <v>43954</v>
      </c>
      <c r="E127" s="23">
        <v>0</v>
      </c>
      <c r="F127" s="23">
        <v>0</v>
      </c>
      <c r="G127">
        <v>0</v>
      </c>
    </row>
    <row r="128" spans="1:7" x14ac:dyDescent="0.3">
      <c r="A128" s="8">
        <v>43955</v>
      </c>
      <c r="B128">
        <v>0</v>
      </c>
      <c r="C128">
        <v>0</v>
      </c>
      <c r="D128" s="9">
        <v>43955</v>
      </c>
      <c r="E128" s="23">
        <v>0</v>
      </c>
      <c r="F128" s="23">
        <v>0</v>
      </c>
      <c r="G128">
        <v>106</v>
      </c>
    </row>
    <row r="129" spans="1:7" x14ac:dyDescent="0.3">
      <c r="A129" s="8">
        <v>43956</v>
      </c>
      <c r="B129">
        <v>0</v>
      </c>
      <c r="C129">
        <v>0</v>
      </c>
      <c r="D129" s="9">
        <v>43956</v>
      </c>
      <c r="E129" s="23">
        <v>1</v>
      </c>
      <c r="F129" s="23">
        <v>0</v>
      </c>
      <c r="G129">
        <v>347</v>
      </c>
    </row>
    <row r="130" spans="1:7" x14ac:dyDescent="0.3">
      <c r="A130" s="8">
        <v>43957</v>
      </c>
      <c r="B130">
        <v>0</v>
      </c>
      <c r="C130">
        <v>0</v>
      </c>
      <c r="D130" s="9">
        <v>43957</v>
      </c>
      <c r="E130" s="23">
        <v>0</v>
      </c>
      <c r="F130" s="23">
        <v>0</v>
      </c>
      <c r="G130">
        <v>186</v>
      </c>
    </row>
    <row r="131" spans="1:7" x14ac:dyDescent="0.3">
      <c r="A131" s="8">
        <v>43958</v>
      </c>
      <c r="B131">
        <v>43</v>
      </c>
      <c r="C131">
        <v>0</v>
      </c>
      <c r="D131" s="9">
        <v>43958</v>
      </c>
      <c r="E131" s="23">
        <v>0</v>
      </c>
      <c r="F131" s="23">
        <v>0</v>
      </c>
      <c r="G131">
        <v>305</v>
      </c>
    </row>
    <row r="132" spans="1:7" x14ac:dyDescent="0.3">
      <c r="A132" s="8">
        <v>43959</v>
      </c>
      <c r="B132">
        <v>0</v>
      </c>
      <c r="C132">
        <v>0</v>
      </c>
      <c r="D132" s="9">
        <v>43959</v>
      </c>
      <c r="E132" s="23">
        <v>0</v>
      </c>
      <c r="F132" s="23">
        <v>0</v>
      </c>
      <c r="G132">
        <v>158</v>
      </c>
    </row>
    <row r="133" spans="1:7" x14ac:dyDescent="0.3">
      <c r="A133" s="8">
        <v>43960</v>
      </c>
      <c r="B133">
        <v>0</v>
      </c>
      <c r="C133">
        <v>0</v>
      </c>
      <c r="D133" s="9">
        <v>43960</v>
      </c>
      <c r="E133" s="23">
        <v>0</v>
      </c>
      <c r="F133" s="23">
        <v>0</v>
      </c>
      <c r="G133">
        <v>0</v>
      </c>
    </row>
    <row r="134" spans="1:7" x14ac:dyDescent="0.3">
      <c r="A134" s="8">
        <v>43961</v>
      </c>
      <c r="B134">
        <v>0</v>
      </c>
      <c r="C134">
        <v>56</v>
      </c>
      <c r="D134" s="9">
        <v>43961</v>
      </c>
      <c r="E134" s="23">
        <v>0</v>
      </c>
      <c r="F134" s="23">
        <v>0</v>
      </c>
      <c r="G134">
        <v>0</v>
      </c>
    </row>
    <row r="135" spans="1:7" x14ac:dyDescent="0.3">
      <c r="A135" s="8">
        <v>43962</v>
      </c>
      <c r="B135">
        <v>0</v>
      </c>
      <c r="C135">
        <v>0</v>
      </c>
      <c r="D135" s="9">
        <v>43962</v>
      </c>
      <c r="E135" s="23">
        <v>0</v>
      </c>
      <c r="F135" s="23">
        <v>0</v>
      </c>
      <c r="G135">
        <v>182</v>
      </c>
    </row>
    <row r="136" spans="1:7" x14ac:dyDescent="0.3">
      <c r="A136" s="8">
        <v>43963</v>
      </c>
      <c r="B136">
        <v>47</v>
      </c>
      <c r="C136">
        <v>0</v>
      </c>
      <c r="D136" s="9">
        <v>43963</v>
      </c>
      <c r="E136" s="23">
        <v>0</v>
      </c>
      <c r="F136" s="23">
        <v>0</v>
      </c>
      <c r="G136">
        <v>214</v>
      </c>
    </row>
    <row r="137" spans="1:7" x14ac:dyDescent="0.3">
      <c r="A137" s="8">
        <v>43964</v>
      </c>
      <c r="B137">
        <v>44</v>
      </c>
      <c r="C137">
        <v>0</v>
      </c>
      <c r="D137" s="9">
        <v>43964</v>
      </c>
      <c r="E137" s="23">
        <v>0</v>
      </c>
      <c r="F137" s="23">
        <v>0</v>
      </c>
      <c r="G137">
        <v>317</v>
      </c>
    </row>
    <row r="138" spans="1:7" x14ac:dyDescent="0.3">
      <c r="A138" s="8">
        <v>43965</v>
      </c>
      <c r="B138">
        <v>0</v>
      </c>
      <c r="C138">
        <v>0</v>
      </c>
      <c r="D138" s="9">
        <v>43965</v>
      </c>
      <c r="E138" s="23">
        <v>0</v>
      </c>
      <c r="F138" s="23">
        <v>0</v>
      </c>
      <c r="G138">
        <v>260</v>
      </c>
    </row>
    <row r="139" spans="1:7" x14ac:dyDescent="0.3">
      <c r="A139" s="8">
        <v>43966</v>
      </c>
      <c r="B139">
        <v>0</v>
      </c>
      <c r="C139">
        <v>0</v>
      </c>
      <c r="D139" s="9">
        <v>43966</v>
      </c>
      <c r="E139" s="23">
        <v>0</v>
      </c>
      <c r="F139" s="23">
        <v>0</v>
      </c>
      <c r="G139">
        <v>362</v>
      </c>
    </row>
    <row r="140" spans="1:7" x14ac:dyDescent="0.3">
      <c r="A140" s="8">
        <v>43967</v>
      </c>
      <c r="B140">
        <v>0</v>
      </c>
      <c r="C140">
        <v>0</v>
      </c>
      <c r="D140" s="9">
        <v>43967</v>
      </c>
      <c r="E140" s="23">
        <v>0</v>
      </c>
      <c r="F140" s="23">
        <v>0</v>
      </c>
      <c r="G140">
        <v>0</v>
      </c>
    </row>
    <row r="141" spans="1:7" x14ac:dyDescent="0.3">
      <c r="A141" s="8">
        <v>43968</v>
      </c>
      <c r="B141">
        <v>0</v>
      </c>
      <c r="C141">
        <v>0</v>
      </c>
      <c r="D141" s="9">
        <v>43968</v>
      </c>
      <c r="E141" s="23">
        <v>0</v>
      </c>
      <c r="F141" s="23">
        <v>0</v>
      </c>
      <c r="G141">
        <v>0</v>
      </c>
    </row>
    <row r="142" spans="1:7" x14ac:dyDescent="0.3">
      <c r="A142" s="8">
        <v>43969</v>
      </c>
      <c r="B142">
        <v>0</v>
      </c>
      <c r="C142">
        <v>0</v>
      </c>
      <c r="D142" s="9">
        <v>43969</v>
      </c>
      <c r="E142" s="23">
        <v>0</v>
      </c>
      <c r="F142" s="23">
        <v>0</v>
      </c>
      <c r="G142">
        <v>414</v>
      </c>
    </row>
    <row r="143" spans="1:7" x14ac:dyDescent="0.3">
      <c r="A143" s="8">
        <v>43970</v>
      </c>
      <c r="B143">
        <v>0</v>
      </c>
      <c r="C143">
        <v>0</v>
      </c>
      <c r="D143" s="9">
        <v>43970</v>
      </c>
      <c r="E143" s="23">
        <v>0</v>
      </c>
      <c r="F143" s="23">
        <v>0</v>
      </c>
      <c r="G143">
        <v>258</v>
      </c>
    </row>
    <row r="144" spans="1:7" x14ac:dyDescent="0.3">
      <c r="A144" s="8">
        <v>43971</v>
      </c>
      <c r="B144">
        <v>0</v>
      </c>
      <c r="C144">
        <v>0</v>
      </c>
      <c r="D144" s="9">
        <v>43971</v>
      </c>
      <c r="E144" s="23">
        <v>0</v>
      </c>
      <c r="F144" s="23">
        <v>0</v>
      </c>
      <c r="G144">
        <v>308</v>
      </c>
    </row>
    <row r="145" spans="1:7" x14ac:dyDescent="0.3">
      <c r="A145" s="8">
        <v>43972</v>
      </c>
      <c r="B145">
        <v>0</v>
      </c>
      <c r="C145">
        <v>0</v>
      </c>
      <c r="D145" s="9">
        <v>43972</v>
      </c>
      <c r="E145" s="23">
        <v>0</v>
      </c>
      <c r="F145" s="23">
        <v>0</v>
      </c>
      <c r="G145">
        <v>319</v>
      </c>
    </row>
    <row r="146" spans="1:7" x14ac:dyDescent="0.3">
      <c r="A146" s="8">
        <v>43973</v>
      </c>
      <c r="B146">
        <v>0</v>
      </c>
      <c r="C146">
        <v>45</v>
      </c>
      <c r="D146" s="9">
        <v>43973</v>
      </c>
      <c r="E146" s="23">
        <v>0</v>
      </c>
      <c r="F146" s="23">
        <v>0</v>
      </c>
      <c r="G146">
        <v>523</v>
      </c>
    </row>
    <row r="147" spans="1:7" x14ac:dyDescent="0.3">
      <c r="A147" s="8">
        <v>43974</v>
      </c>
      <c r="B147">
        <v>0</v>
      </c>
      <c r="C147">
        <v>0</v>
      </c>
      <c r="D147" s="9">
        <v>43974</v>
      </c>
      <c r="E147" s="23">
        <v>1</v>
      </c>
      <c r="F147" s="23">
        <v>0</v>
      </c>
      <c r="G147">
        <v>319</v>
      </c>
    </row>
    <row r="148" spans="1:7" x14ac:dyDescent="0.3">
      <c r="A148" s="8">
        <v>43975</v>
      </c>
      <c r="B148">
        <v>0</v>
      </c>
      <c r="C148">
        <v>0</v>
      </c>
      <c r="D148" s="9">
        <v>43975</v>
      </c>
      <c r="E148" s="23">
        <v>0</v>
      </c>
      <c r="F148" s="23">
        <v>0</v>
      </c>
      <c r="G148">
        <v>380</v>
      </c>
    </row>
    <row r="149" spans="1:7" x14ac:dyDescent="0.3">
      <c r="A149" s="8">
        <v>43976</v>
      </c>
      <c r="B149">
        <v>0</v>
      </c>
      <c r="C149">
        <v>0</v>
      </c>
      <c r="D149" s="9">
        <v>43976</v>
      </c>
      <c r="E149" s="23">
        <v>0</v>
      </c>
      <c r="F149" s="23">
        <v>0</v>
      </c>
      <c r="G149">
        <v>407</v>
      </c>
    </row>
    <row r="150" spans="1:7" x14ac:dyDescent="0.3">
      <c r="A150" s="8">
        <v>43977</v>
      </c>
      <c r="B150">
        <v>0</v>
      </c>
      <c r="C150">
        <v>0</v>
      </c>
      <c r="D150" s="9">
        <v>43977</v>
      </c>
      <c r="E150" s="23">
        <v>0</v>
      </c>
      <c r="F150" s="23">
        <v>0</v>
      </c>
      <c r="G150">
        <v>303</v>
      </c>
    </row>
    <row r="151" spans="1:7" x14ac:dyDescent="0.3">
      <c r="A151" s="8">
        <v>43978</v>
      </c>
      <c r="B151">
        <v>0</v>
      </c>
      <c r="C151">
        <v>0</v>
      </c>
      <c r="D151" s="9">
        <v>43978</v>
      </c>
      <c r="E151" s="23">
        <v>0</v>
      </c>
      <c r="F151" s="23">
        <v>0</v>
      </c>
      <c r="G151">
        <v>484</v>
      </c>
    </row>
    <row r="152" spans="1:7" x14ac:dyDescent="0.3">
      <c r="A152" s="8">
        <v>43979</v>
      </c>
      <c r="B152">
        <v>0</v>
      </c>
      <c r="C152">
        <v>0</v>
      </c>
      <c r="D152" s="9">
        <v>43979</v>
      </c>
      <c r="E152" s="23">
        <v>0</v>
      </c>
      <c r="F152" s="23">
        <v>0</v>
      </c>
      <c r="G152">
        <v>305</v>
      </c>
    </row>
    <row r="153" spans="1:7" x14ac:dyDescent="0.3">
      <c r="A153" s="8">
        <v>43980</v>
      </c>
      <c r="B153">
        <v>0</v>
      </c>
      <c r="C153">
        <v>0</v>
      </c>
      <c r="D153" s="9">
        <v>43980</v>
      </c>
      <c r="E153" s="23">
        <v>0</v>
      </c>
      <c r="F153" s="23">
        <v>0</v>
      </c>
      <c r="G153">
        <v>300</v>
      </c>
    </row>
    <row r="154" spans="1:7" x14ac:dyDescent="0.3">
      <c r="A154" s="8">
        <v>43981</v>
      </c>
      <c r="B154">
        <v>47</v>
      </c>
      <c r="C154">
        <v>0</v>
      </c>
      <c r="D154" s="9">
        <v>43981</v>
      </c>
      <c r="E154" s="23">
        <v>0</v>
      </c>
      <c r="F154" s="23">
        <v>0</v>
      </c>
      <c r="G154">
        <v>0</v>
      </c>
    </row>
    <row r="155" spans="1:7" x14ac:dyDescent="0.3">
      <c r="A155" s="8">
        <v>43982</v>
      </c>
      <c r="B155">
        <v>0</v>
      </c>
      <c r="C155">
        <v>0</v>
      </c>
      <c r="D155" s="9">
        <v>43982</v>
      </c>
      <c r="E155" s="23">
        <v>0</v>
      </c>
      <c r="F155" s="23">
        <v>0</v>
      </c>
      <c r="G155">
        <v>0</v>
      </c>
    </row>
  </sheetData>
  <pageMargins left="0.7" right="0.7" top="0.75" bottom="0.75" header="0.3" footer="0.3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7D05A-C177-4DE9-8854-019145682FDB}">
  <dimension ref="A3:D155"/>
  <sheetViews>
    <sheetView workbookViewId="0">
      <selection activeCell="D1" sqref="D1:D1048576"/>
    </sheetView>
  </sheetViews>
  <sheetFormatPr defaultRowHeight="14.4" x14ac:dyDescent="0.3"/>
  <cols>
    <col min="4" max="4" width="8.88671875" style="29"/>
  </cols>
  <sheetData>
    <row r="3" spans="1:4" x14ac:dyDescent="0.3">
      <c r="A3" s="12" t="s">
        <v>56</v>
      </c>
      <c r="B3" t="s">
        <v>245</v>
      </c>
      <c r="C3" t="s">
        <v>244</v>
      </c>
      <c r="D3" s="23" t="s">
        <v>59</v>
      </c>
    </row>
    <row r="4" spans="1:4" x14ac:dyDescent="0.3">
      <c r="A4" s="9">
        <v>43831</v>
      </c>
      <c r="B4">
        <v>0</v>
      </c>
      <c r="C4">
        <v>0</v>
      </c>
      <c r="D4" s="23">
        <v>0</v>
      </c>
    </row>
    <row r="5" spans="1:4" x14ac:dyDescent="0.3">
      <c r="A5" s="9">
        <v>43832</v>
      </c>
      <c r="B5">
        <v>0</v>
      </c>
      <c r="C5">
        <v>46</v>
      </c>
      <c r="D5" s="23">
        <v>0</v>
      </c>
    </row>
    <row r="6" spans="1:4" x14ac:dyDescent="0.3">
      <c r="A6" s="9">
        <v>43833</v>
      </c>
      <c r="B6">
        <v>0</v>
      </c>
      <c r="C6">
        <v>0</v>
      </c>
      <c r="D6" s="23">
        <v>0</v>
      </c>
    </row>
    <row r="7" spans="1:4" x14ac:dyDescent="0.3">
      <c r="A7" s="9">
        <v>43834</v>
      </c>
      <c r="B7">
        <v>0</v>
      </c>
      <c r="C7">
        <v>0</v>
      </c>
      <c r="D7" s="23">
        <v>0</v>
      </c>
    </row>
    <row r="8" spans="1:4" x14ac:dyDescent="0.3">
      <c r="A8" s="9">
        <v>43835</v>
      </c>
      <c r="B8">
        <v>0</v>
      </c>
      <c r="C8">
        <v>0</v>
      </c>
      <c r="D8" s="23">
        <v>0</v>
      </c>
    </row>
    <row r="9" spans="1:4" x14ac:dyDescent="0.3">
      <c r="A9" s="9">
        <v>43836</v>
      </c>
      <c r="B9">
        <v>0</v>
      </c>
      <c r="C9">
        <v>0</v>
      </c>
      <c r="D9" s="23">
        <v>0</v>
      </c>
    </row>
    <row r="10" spans="1:4" x14ac:dyDescent="0.3">
      <c r="A10" s="9">
        <v>43837</v>
      </c>
      <c r="B10">
        <v>0</v>
      </c>
      <c r="C10">
        <v>0</v>
      </c>
      <c r="D10" s="23">
        <v>0</v>
      </c>
    </row>
    <row r="11" spans="1:4" x14ac:dyDescent="0.3">
      <c r="A11" s="9">
        <v>43838</v>
      </c>
      <c r="B11">
        <v>0</v>
      </c>
      <c r="C11">
        <v>0</v>
      </c>
      <c r="D11" s="23">
        <v>0</v>
      </c>
    </row>
    <row r="12" spans="1:4" x14ac:dyDescent="0.3">
      <c r="A12" s="9">
        <v>43839</v>
      </c>
      <c r="B12">
        <v>0</v>
      </c>
      <c r="C12">
        <v>49</v>
      </c>
      <c r="D12" s="23">
        <v>0</v>
      </c>
    </row>
    <row r="13" spans="1:4" x14ac:dyDescent="0.3">
      <c r="A13" s="9">
        <v>43840</v>
      </c>
      <c r="B13">
        <v>0</v>
      </c>
      <c r="C13">
        <v>0</v>
      </c>
      <c r="D13" s="23">
        <v>0</v>
      </c>
    </row>
    <row r="14" spans="1:4" x14ac:dyDescent="0.3">
      <c r="A14" s="9">
        <v>43841</v>
      </c>
      <c r="B14">
        <v>0</v>
      </c>
      <c r="C14">
        <v>0</v>
      </c>
      <c r="D14" s="23">
        <v>0</v>
      </c>
    </row>
    <row r="15" spans="1:4" x14ac:dyDescent="0.3">
      <c r="A15" s="9">
        <v>43842</v>
      </c>
      <c r="B15">
        <v>0</v>
      </c>
      <c r="C15">
        <v>0</v>
      </c>
      <c r="D15" s="23">
        <v>0</v>
      </c>
    </row>
    <row r="16" spans="1:4" x14ac:dyDescent="0.3">
      <c r="A16" s="9">
        <v>43843</v>
      </c>
      <c r="B16">
        <v>0</v>
      </c>
      <c r="C16">
        <v>0</v>
      </c>
      <c r="D16" s="23">
        <v>0</v>
      </c>
    </row>
    <row r="17" spans="1:4" x14ac:dyDescent="0.3">
      <c r="A17" s="9">
        <v>43844</v>
      </c>
      <c r="B17">
        <v>0</v>
      </c>
      <c r="C17">
        <v>0</v>
      </c>
      <c r="D17" s="23">
        <v>0</v>
      </c>
    </row>
    <row r="18" spans="1:4" x14ac:dyDescent="0.3">
      <c r="A18" s="9">
        <v>43845</v>
      </c>
      <c r="B18">
        <v>0</v>
      </c>
      <c r="C18">
        <v>0</v>
      </c>
      <c r="D18" s="23">
        <v>0</v>
      </c>
    </row>
    <row r="19" spans="1:4" x14ac:dyDescent="0.3">
      <c r="A19" s="9">
        <v>43846</v>
      </c>
      <c r="B19">
        <v>51</v>
      </c>
      <c r="C19">
        <v>51</v>
      </c>
      <c r="D19" s="23">
        <v>0</v>
      </c>
    </row>
    <row r="20" spans="1:4" x14ac:dyDescent="0.3">
      <c r="A20" s="9">
        <v>43847</v>
      </c>
      <c r="B20">
        <v>0</v>
      </c>
      <c r="C20">
        <v>0</v>
      </c>
      <c r="D20" s="23">
        <v>0</v>
      </c>
    </row>
    <row r="21" spans="1:4" x14ac:dyDescent="0.3">
      <c r="A21" s="9">
        <v>43848</v>
      </c>
      <c r="B21">
        <v>0</v>
      </c>
      <c r="C21">
        <v>0</v>
      </c>
      <c r="D21" s="23">
        <v>0</v>
      </c>
    </row>
    <row r="22" spans="1:4" x14ac:dyDescent="0.3">
      <c r="A22" s="9">
        <v>43849</v>
      </c>
      <c r="B22">
        <v>0</v>
      </c>
      <c r="C22">
        <v>44</v>
      </c>
      <c r="D22" s="23">
        <v>0</v>
      </c>
    </row>
    <row r="23" spans="1:4" x14ac:dyDescent="0.3">
      <c r="A23" s="9">
        <v>43850</v>
      </c>
      <c r="B23">
        <v>0</v>
      </c>
      <c r="C23">
        <v>52</v>
      </c>
      <c r="D23" s="23">
        <v>0</v>
      </c>
    </row>
    <row r="24" spans="1:4" x14ac:dyDescent="0.3">
      <c r="A24" s="9">
        <v>43851</v>
      </c>
      <c r="B24">
        <v>0</v>
      </c>
      <c r="C24">
        <v>0</v>
      </c>
      <c r="D24" s="23">
        <v>0</v>
      </c>
    </row>
    <row r="25" spans="1:4" x14ac:dyDescent="0.3">
      <c r="A25" s="9">
        <v>43852</v>
      </c>
      <c r="B25">
        <v>0</v>
      </c>
      <c r="C25">
        <v>0</v>
      </c>
      <c r="D25" s="23">
        <v>0</v>
      </c>
    </row>
    <row r="26" spans="1:4" x14ac:dyDescent="0.3">
      <c r="A26" s="9">
        <v>43853</v>
      </c>
      <c r="B26">
        <v>0</v>
      </c>
      <c r="C26">
        <v>0</v>
      </c>
      <c r="D26" s="23">
        <v>0</v>
      </c>
    </row>
    <row r="27" spans="1:4" x14ac:dyDescent="0.3">
      <c r="A27" s="9">
        <v>43854</v>
      </c>
      <c r="B27">
        <v>0</v>
      </c>
      <c r="C27">
        <v>46</v>
      </c>
      <c r="D27" s="23">
        <v>0</v>
      </c>
    </row>
    <row r="28" spans="1:4" x14ac:dyDescent="0.3">
      <c r="A28" s="9">
        <v>43855</v>
      </c>
      <c r="B28">
        <v>0</v>
      </c>
      <c r="C28">
        <v>0</v>
      </c>
      <c r="D28" s="23">
        <v>0</v>
      </c>
    </row>
    <row r="29" spans="1:4" x14ac:dyDescent="0.3">
      <c r="A29" s="9">
        <v>43856</v>
      </c>
      <c r="B29">
        <v>0</v>
      </c>
      <c r="C29">
        <v>0</v>
      </c>
      <c r="D29" s="23">
        <v>0</v>
      </c>
    </row>
    <row r="30" spans="1:4" x14ac:dyDescent="0.3">
      <c r="A30" s="9">
        <v>43857</v>
      </c>
      <c r="B30">
        <v>0</v>
      </c>
      <c r="C30">
        <v>0</v>
      </c>
      <c r="D30" s="23">
        <v>0</v>
      </c>
    </row>
    <row r="31" spans="1:4" x14ac:dyDescent="0.3">
      <c r="A31" s="9">
        <v>43858</v>
      </c>
      <c r="B31">
        <v>0</v>
      </c>
      <c r="C31">
        <v>0</v>
      </c>
      <c r="D31" s="23">
        <v>0</v>
      </c>
    </row>
    <row r="32" spans="1:4" x14ac:dyDescent="0.3">
      <c r="A32" s="9">
        <v>43859</v>
      </c>
      <c r="B32">
        <v>0</v>
      </c>
      <c r="C32">
        <v>0</v>
      </c>
      <c r="D32" s="23">
        <v>0</v>
      </c>
    </row>
    <row r="33" spans="1:4" x14ac:dyDescent="0.3">
      <c r="A33" s="9">
        <v>43860</v>
      </c>
      <c r="B33">
        <v>0</v>
      </c>
      <c r="C33">
        <v>0</v>
      </c>
      <c r="D33" s="23">
        <f ca="1">IFERROR(__xludf.DUMMYFUNCTION("""COMPUTED_VALUE"""),1)</f>
        <v>1</v>
      </c>
    </row>
    <row r="34" spans="1:4" x14ac:dyDescent="0.3">
      <c r="A34" s="9">
        <v>43861</v>
      </c>
      <c r="B34">
        <v>0</v>
      </c>
      <c r="C34">
        <v>0</v>
      </c>
      <c r="D34" s="23">
        <f ca="1">IFERROR(__xludf.DUMMYFUNCTION("""COMPUTED_VALUE"""),0)</f>
        <v>0</v>
      </c>
    </row>
    <row r="35" spans="1:4" x14ac:dyDescent="0.3">
      <c r="A35" s="9">
        <v>43862</v>
      </c>
      <c r="B35">
        <v>0</v>
      </c>
      <c r="C35">
        <v>0</v>
      </c>
      <c r="D35" s="23">
        <f ca="1">IFERROR(__xludf.DUMMYFUNCTION("""COMPUTED_VALUE"""),0)</f>
        <v>0</v>
      </c>
    </row>
    <row r="36" spans="1:4" x14ac:dyDescent="0.3">
      <c r="A36" s="9">
        <v>43863</v>
      </c>
      <c r="B36">
        <v>0</v>
      </c>
      <c r="C36">
        <v>0</v>
      </c>
      <c r="D36" s="23">
        <f ca="1">IFERROR(__xludf.DUMMYFUNCTION("""COMPUTED_VALUE"""),1)</f>
        <v>1</v>
      </c>
    </row>
    <row r="37" spans="1:4" x14ac:dyDescent="0.3">
      <c r="A37" s="9">
        <v>43864</v>
      </c>
      <c r="B37">
        <v>0</v>
      </c>
      <c r="C37">
        <v>0</v>
      </c>
      <c r="D37" s="23">
        <f ca="1">IFERROR(__xludf.DUMMYFUNCTION("""COMPUTED_VALUE"""),1)</f>
        <v>1</v>
      </c>
    </row>
    <row r="38" spans="1:4" x14ac:dyDescent="0.3">
      <c r="A38" s="9">
        <v>43865</v>
      </c>
      <c r="B38">
        <v>0</v>
      </c>
      <c r="C38">
        <v>0</v>
      </c>
      <c r="D38" s="23">
        <f ca="1">IFERROR(__xludf.DUMMYFUNCTION("""COMPUTED_VALUE"""),0)</f>
        <v>0</v>
      </c>
    </row>
    <row r="39" spans="1:4" x14ac:dyDescent="0.3">
      <c r="A39" s="9">
        <v>43866</v>
      </c>
      <c r="B39">
        <v>0</v>
      </c>
      <c r="C39">
        <v>0</v>
      </c>
      <c r="D39" s="23">
        <f ca="1">IFERROR(__xludf.DUMMYFUNCTION("""COMPUTED_VALUE"""),0)</f>
        <v>0</v>
      </c>
    </row>
    <row r="40" spans="1:4" x14ac:dyDescent="0.3">
      <c r="A40" s="9">
        <v>43867</v>
      </c>
      <c r="B40">
        <v>0</v>
      </c>
      <c r="C40">
        <v>0</v>
      </c>
      <c r="D40" s="23">
        <f ca="1">IFERROR(__xludf.DUMMYFUNCTION("""COMPUTED_VALUE"""),0)</f>
        <v>0</v>
      </c>
    </row>
    <row r="41" spans="1:4" x14ac:dyDescent="0.3">
      <c r="A41" s="9">
        <v>43868</v>
      </c>
      <c r="B41">
        <v>95</v>
      </c>
      <c r="C41">
        <v>0</v>
      </c>
      <c r="D41" s="23">
        <f ca="1">IFERROR(__xludf.DUMMYFUNCTION("""COMPUTED_VALUE"""),0)</f>
        <v>0</v>
      </c>
    </row>
    <row r="42" spans="1:4" x14ac:dyDescent="0.3">
      <c r="A42" s="9">
        <v>43869</v>
      </c>
      <c r="B42">
        <v>0</v>
      </c>
      <c r="C42">
        <v>0</v>
      </c>
      <c r="D42" s="23">
        <f ca="1">IFERROR(__xludf.DUMMYFUNCTION("""COMPUTED_VALUE"""),0)</f>
        <v>0</v>
      </c>
    </row>
    <row r="43" spans="1:4" x14ac:dyDescent="0.3">
      <c r="A43" s="9">
        <v>43870</v>
      </c>
      <c r="B43">
        <v>0</v>
      </c>
      <c r="C43">
        <v>0</v>
      </c>
      <c r="D43" s="23">
        <f ca="1">IFERROR(__xludf.DUMMYFUNCTION("""COMPUTED_VALUE"""),0)</f>
        <v>0</v>
      </c>
    </row>
    <row r="44" spans="1:4" x14ac:dyDescent="0.3">
      <c r="A44" s="9">
        <v>43871</v>
      </c>
      <c r="B44">
        <v>0</v>
      </c>
      <c r="C44">
        <v>0</v>
      </c>
      <c r="D44" s="23">
        <f ca="1">IFERROR(__xludf.DUMMYFUNCTION("""COMPUTED_VALUE"""),0)</f>
        <v>0</v>
      </c>
    </row>
    <row r="45" spans="1:4" x14ac:dyDescent="0.3">
      <c r="A45" s="9">
        <v>43872</v>
      </c>
      <c r="B45">
        <v>0</v>
      </c>
      <c r="C45">
        <v>0</v>
      </c>
      <c r="D45" s="23">
        <f ca="1">IFERROR(__xludf.DUMMYFUNCTION("""COMPUTED_VALUE"""),0)</f>
        <v>0</v>
      </c>
    </row>
    <row r="46" spans="1:4" x14ac:dyDescent="0.3">
      <c r="A46" s="9">
        <v>43873</v>
      </c>
      <c r="B46">
        <v>0</v>
      </c>
      <c r="C46">
        <v>0</v>
      </c>
      <c r="D46" s="23">
        <f ca="1">IFERROR(__xludf.DUMMYFUNCTION("""COMPUTED_VALUE"""),0)</f>
        <v>0</v>
      </c>
    </row>
    <row r="47" spans="1:4" x14ac:dyDescent="0.3">
      <c r="A47" s="9">
        <v>43874</v>
      </c>
      <c r="B47">
        <v>0</v>
      </c>
      <c r="C47">
        <v>0</v>
      </c>
      <c r="D47" s="23">
        <f ca="1">IFERROR(__xludf.DUMMYFUNCTION("""COMPUTED_VALUE"""),0)</f>
        <v>0</v>
      </c>
    </row>
    <row r="48" spans="1:4" x14ac:dyDescent="0.3">
      <c r="A48" s="9">
        <v>43875</v>
      </c>
      <c r="B48">
        <v>0</v>
      </c>
      <c r="C48">
        <v>47</v>
      </c>
      <c r="D48" s="23">
        <f ca="1">IFERROR(__xludf.DUMMYFUNCTION("""COMPUTED_VALUE"""),0)</f>
        <v>0</v>
      </c>
    </row>
    <row r="49" spans="1:4" x14ac:dyDescent="0.3">
      <c r="A49" s="9">
        <v>43876</v>
      </c>
      <c r="B49">
        <v>0</v>
      </c>
      <c r="C49">
        <v>0</v>
      </c>
      <c r="D49" s="23">
        <f ca="1">IFERROR(__xludf.DUMMYFUNCTION("""COMPUTED_VALUE"""),0)</f>
        <v>0</v>
      </c>
    </row>
    <row r="50" spans="1:4" x14ac:dyDescent="0.3">
      <c r="A50" s="9">
        <v>43877</v>
      </c>
      <c r="B50">
        <v>0</v>
      </c>
      <c r="C50">
        <v>0</v>
      </c>
      <c r="D50" s="23">
        <f ca="1">IFERROR(__xludf.DUMMYFUNCTION("""COMPUTED_VALUE"""),0)</f>
        <v>0</v>
      </c>
    </row>
    <row r="51" spans="1:4" x14ac:dyDescent="0.3">
      <c r="A51" s="9">
        <v>43878</v>
      </c>
      <c r="B51">
        <v>0</v>
      </c>
      <c r="C51">
        <v>0</v>
      </c>
      <c r="D51" s="23">
        <f ca="1">IFERROR(__xludf.DUMMYFUNCTION("""COMPUTED_VALUE"""),0)</f>
        <v>0</v>
      </c>
    </row>
    <row r="52" spans="1:4" x14ac:dyDescent="0.3">
      <c r="A52" s="9">
        <v>43879</v>
      </c>
      <c r="B52">
        <v>0</v>
      </c>
      <c r="C52">
        <v>0</v>
      </c>
      <c r="D52" s="23">
        <f ca="1">IFERROR(__xludf.DUMMYFUNCTION("""COMPUTED_VALUE"""),0)</f>
        <v>0</v>
      </c>
    </row>
    <row r="53" spans="1:4" x14ac:dyDescent="0.3">
      <c r="A53" s="9">
        <v>43880</v>
      </c>
      <c r="B53">
        <v>0</v>
      </c>
      <c r="C53">
        <v>0</v>
      </c>
      <c r="D53" s="23">
        <f ca="1">IFERROR(__xludf.DUMMYFUNCTION("""COMPUTED_VALUE"""),0)</f>
        <v>0</v>
      </c>
    </row>
    <row r="54" spans="1:4" x14ac:dyDescent="0.3">
      <c r="A54" s="9">
        <v>43881</v>
      </c>
      <c r="B54">
        <v>0</v>
      </c>
      <c r="C54">
        <v>58</v>
      </c>
      <c r="D54" s="23">
        <f ca="1">IFERROR(__xludf.DUMMYFUNCTION("""COMPUTED_VALUE"""),0)</f>
        <v>0</v>
      </c>
    </row>
    <row r="55" spans="1:4" x14ac:dyDescent="0.3">
      <c r="A55" s="9">
        <v>43882</v>
      </c>
      <c r="B55">
        <v>0</v>
      </c>
      <c r="C55">
        <v>0</v>
      </c>
      <c r="D55" s="23">
        <f ca="1">IFERROR(__xludf.DUMMYFUNCTION("""COMPUTED_VALUE"""),0)</f>
        <v>0</v>
      </c>
    </row>
    <row r="56" spans="1:4" x14ac:dyDescent="0.3">
      <c r="A56" s="9">
        <v>43883</v>
      </c>
      <c r="B56">
        <v>0</v>
      </c>
      <c r="C56">
        <v>0</v>
      </c>
      <c r="D56" s="23">
        <f ca="1">IFERROR(__xludf.DUMMYFUNCTION("""COMPUTED_VALUE"""),0)</f>
        <v>0</v>
      </c>
    </row>
    <row r="57" spans="1:4" x14ac:dyDescent="0.3">
      <c r="A57" s="9">
        <v>43884</v>
      </c>
      <c r="B57">
        <v>0</v>
      </c>
      <c r="C57">
        <v>0</v>
      </c>
      <c r="D57" s="23">
        <f ca="1">IFERROR(__xludf.DUMMYFUNCTION("""COMPUTED_VALUE"""),0)</f>
        <v>0</v>
      </c>
    </row>
    <row r="58" spans="1:4" x14ac:dyDescent="0.3">
      <c r="A58" s="9">
        <v>43885</v>
      </c>
      <c r="B58">
        <v>0</v>
      </c>
      <c r="C58">
        <v>0</v>
      </c>
      <c r="D58" s="23">
        <f ca="1">IFERROR(__xludf.DUMMYFUNCTION("""COMPUTED_VALUE"""),0)</f>
        <v>0</v>
      </c>
    </row>
    <row r="59" spans="1:4" x14ac:dyDescent="0.3">
      <c r="A59" s="9">
        <v>43886</v>
      </c>
      <c r="B59">
        <v>0</v>
      </c>
      <c r="C59">
        <v>52</v>
      </c>
      <c r="D59" s="23">
        <f ca="1">IFERROR(__xludf.DUMMYFUNCTION("""COMPUTED_VALUE"""),0)</f>
        <v>0</v>
      </c>
    </row>
    <row r="60" spans="1:4" x14ac:dyDescent="0.3">
      <c r="A60" s="9">
        <v>43887</v>
      </c>
      <c r="B60">
        <v>0</v>
      </c>
      <c r="C60">
        <v>0</v>
      </c>
      <c r="D60" s="23">
        <f ca="1">IFERROR(__xludf.DUMMYFUNCTION("""COMPUTED_VALUE"""),0)</f>
        <v>0</v>
      </c>
    </row>
    <row r="61" spans="1:4" x14ac:dyDescent="0.3">
      <c r="A61" s="9">
        <v>43888</v>
      </c>
      <c r="B61">
        <v>44</v>
      </c>
      <c r="C61">
        <v>0</v>
      </c>
      <c r="D61" s="23">
        <f ca="1">IFERROR(__xludf.DUMMYFUNCTION("""COMPUTED_VALUE"""),0)</f>
        <v>0</v>
      </c>
    </row>
    <row r="62" spans="1:4" x14ac:dyDescent="0.3">
      <c r="A62" s="9">
        <v>43889</v>
      </c>
      <c r="B62">
        <v>0</v>
      </c>
      <c r="C62">
        <v>0</v>
      </c>
      <c r="D62" s="23">
        <f ca="1">IFERROR(__xludf.DUMMYFUNCTION("""COMPUTED_VALUE"""),0)</f>
        <v>0</v>
      </c>
    </row>
    <row r="63" spans="1:4" x14ac:dyDescent="0.3">
      <c r="A63" s="9">
        <v>43890</v>
      </c>
      <c r="B63">
        <v>0</v>
      </c>
      <c r="C63">
        <v>0</v>
      </c>
      <c r="D63" s="23">
        <f ca="1">IFERROR(__xludf.DUMMYFUNCTION("""COMPUTED_VALUE"""),0)</f>
        <v>0</v>
      </c>
    </row>
    <row r="64" spans="1:4" x14ac:dyDescent="0.3">
      <c r="A64" s="9">
        <v>43891</v>
      </c>
      <c r="B64">
        <v>0</v>
      </c>
      <c r="C64">
        <v>0</v>
      </c>
      <c r="D64" s="23">
        <f ca="1">IFERROR(__xludf.DUMMYFUNCTION("""COMPUTED_VALUE"""),0)</f>
        <v>0</v>
      </c>
    </row>
    <row r="65" spans="1:4" x14ac:dyDescent="0.3">
      <c r="A65" s="9">
        <v>43892</v>
      </c>
      <c r="B65">
        <v>0</v>
      </c>
      <c r="C65">
        <v>46</v>
      </c>
      <c r="D65" s="23">
        <f ca="1">IFERROR(__xludf.DUMMYFUNCTION("""COMPUTED_VALUE"""),0)</f>
        <v>0</v>
      </c>
    </row>
    <row r="66" spans="1:4" x14ac:dyDescent="0.3">
      <c r="A66" s="9">
        <v>43893</v>
      </c>
      <c r="B66">
        <v>0</v>
      </c>
      <c r="C66">
        <v>44</v>
      </c>
      <c r="D66" s="23">
        <f ca="1">IFERROR(__xludf.DUMMYFUNCTION("""COMPUTED_VALUE"""),0)</f>
        <v>0</v>
      </c>
    </row>
    <row r="67" spans="1:4" x14ac:dyDescent="0.3">
      <c r="A67" s="9">
        <v>43894</v>
      </c>
      <c r="B67">
        <v>0</v>
      </c>
      <c r="C67">
        <v>45</v>
      </c>
      <c r="D67" s="23">
        <f ca="1">IFERROR(__xludf.DUMMYFUNCTION("""COMPUTED_VALUE"""),0)</f>
        <v>0</v>
      </c>
    </row>
    <row r="68" spans="1:4" x14ac:dyDescent="0.3">
      <c r="A68" s="9">
        <v>43895</v>
      </c>
      <c r="B68">
        <v>0</v>
      </c>
      <c r="C68">
        <v>0</v>
      </c>
      <c r="D68" s="23">
        <f ca="1">IFERROR(__xludf.DUMMYFUNCTION("""COMPUTED_VALUE"""),0)</f>
        <v>0</v>
      </c>
    </row>
    <row r="69" spans="1:4" x14ac:dyDescent="0.3">
      <c r="A69" s="9">
        <v>43896</v>
      </c>
      <c r="B69">
        <v>0</v>
      </c>
      <c r="C69">
        <v>0</v>
      </c>
      <c r="D69" s="23">
        <f ca="1">IFERROR(__xludf.DUMMYFUNCTION("""COMPUTED_VALUE"""),0)</f>
        <v>0</v>
      </c>
    </row>
    <row r="70" spans="1:4" x14ac:dyDescent="0.3">
      <c r="A70" s="9">
        <v>43897</v>
      </c>
      <c r="B70">
        <v>0</v>
      </c>
      <c r="C70">
        <v>0</v>
      </c>
      <c r="D70" s="23">
        <f ca="1">IFERROR(__xludf.DUMMYFUNCTION("""COMPUTED_VALUE"""),0)</f>
        <v>0</v>
      </c>
    </row>
    <row r="71" spans="1:4" x14ac:dyDescent="0.3">
      <c r="A71" s="9">
        <v>43898</v>
      </c>
      <c r="B71">
        <v>0</v>
      </c>
      <c r="C71">
        <v>0</v>
      </c>
      <c r="D71" s="23">
        <f ca="1">IFERROR(__xludf.DUMMYFUNCTION("""COMPUTED_VALUE"""),0)</f>
        <v>0</v>
      </c>
    </row>
    <row r="72" spans="1:4" x14ac:dyDescent="0.3">
      <c r="A72" s="9">
        <v>43899</v>
      </c>
      <c r="B72">
        <v>0</v>
      </c>
      <c r="C72">
        <v>0</v>
      </c>
      <c r="D72" s="23">
        <f ca="1">IFERROR(__xludf.DUMMYFUNCTION("""COMPUTED_VALUE"""),0)</f>
        <v>0</v>
      </c>
    </row>
    <row r="73" spans="1:4" x14ac:dyDescent="0.3">
      <c r="A73" s="9">
        <v>43900</v>
      </c>
      <c r="B73">
        <v>0</v>
      </c>
      <c r="C73">
        <v>63</v>
      </c>
      <c r="D73" s="23">
        <f ca="1">IFERROR(__xludf.DUMMYFUNCTION("""COMPUTED_VALUE"""),0)</f>
        <v>0</v>
      </c>
    </row>
    <row r="74" spans="1:4" x14ac:dyDescent="0.3">
      <c r="A74" s="9">
        <v>43901</v>
      </c>
      <c r="B74">
        <v>0</v>
      </c>
      <c r="C74">
        <v>0</v>
      </c>
      <c r="D74" s="23">
        <f ca="1">IFERROR(__xludf.DUMMYFUNCTION("""COMPUTED_VALUE"""),0)</f>
        <v>0</v>
      </c>
    </row>
    <row r="75" spans="1:4" x14ac:dyDescent="0.3">
      <c r="A75" s="9">
        <v>43902</v>
      </c>
      <c r="B75">
        <v>0</v>
      </c>
      <c r="C75">
        <v>43</v>
      </c>
      <c r="D75" s="23">
        <f ca="1">IFERROR(__xludf.DUMMYFUNCTION("""COMPUTED_VALUE"""),0)</f>
        <v>0</v>
      </c>
    </row>
    <row r="76" spans="1:4" x14ac:dyDescent="0.3">
      <c r="A76" s="9">
        <v>43903</v>
      </c>
      <c r="B76">
        <v>0</v>
      </c>
      <c r="C76">
        <v>0</v>
      </c>
      <c r="D76" s="23">
        <f ca="1">IFERROR(__xludf.DUMMYFUNCTION("""COMPUTED_VALUE"""),0)</f>
        <v>0</v>
      </c>
    </row>
    <row r="77" spans="1:4" x14ac:dyDescent="0.3">
      <c r="A77" s="9">
        <v>43904</v>
      </c>
      <c r="B77">
        <v>0</v>
      </c>
      <c r="C77">
        <v>50</v>
      </c>
      <c r="D77" s="23">
        <v>0</v>
      </c>
    </row>
    <row r="78" spans="1:4" x14ac:dyDescent="0.3">
      <c r="A78" s="9">
        <v>43905</v>
      </c>
      <c r="B78">
        <v>0</v>
      </c>
      <c r="C78">
        <v>0</v>
      </c>
      <c r="D78" s="23">
        <v>0</v>
      </c>
    </row>
    <row r="79" spans="1:4" x14ac:dyDescent="0.3">
      <c r="A79" s="9">
        <v>43906</v>
      </c>
      <c r="B79">
        <v>0</v>
      </c>
      <c r="C79">
        <v>0</v>
      </c>
      <c r="D79" s="23">
        <v>0</v>
      </c>
    </row>
    <row r="80" spans="1:4" x14ac:dyDescent="0.3">
      <c r="A80" s="9">
        <v>43907</v>
      </c>
      <c r="B80">
        <v>0</v>
      </c>
      <c r="C80">
        <v>0</v>
      </c>
      <c r="D80" s="23">
        <v>0</v>
      </c>
    </row>
    <row r="81" spans="1:4" x14ac:dyDescent="0.3">
      <c r="A81" s="9">
        <v>43908</v>
      </c>
      <c r="B81">
        <v>0</v>
      </c>
      <c r="C81">
        <v>0</v>
      </c>
      <c r="D81" s="23">
        <v>0</v>
      </c>
    </row>
    <row r="82" spans="1:4" x14ac:dyDescent="0.3">
      <c r="A82" s="9">
        <v>43909</v>
      </c>
      <c r="B82">
        <v>0</v>
      </c>
      <c r="C82">
        <v>46</v>
      </c>
      <c r="D82" s="23">
        <v>0</v>
      </c>
    </row>
    <row r="83" spans="1:4" x14ac:dyDescent="0.3">
      <c r="A83" s="9">
        <v>43910</v>
      </c>
      <c r="B83">
        <v>41</v>
      </c>
      <c r="C83">
        <v>0</v>
      </c>
      <c r="D83" s="23">
        <v>0</v>
      </c>
    </row>
    <row r="84" spans="1:4" x14ac:dyDescent="0.3">
      <c r="A84" s="9">
        <v>43911</v>
      </c>
      <c r="B84">
        <v>0</v>
      </c>
      <c r="C84">
        <v>0</v>
      </c>
      <c r="D84" s="23">
        <v>0</v>
      </c>
    </row>
    <row r="85" spans="1:4" x14ac:dyDescent="0.3">
      <c r="A85" s="9">
        <v>43912</v>
      </c>
      <c r="B85">
        <v>0</v>
      </c>
      <c r="C85">
        <v>59</v>
      </c>
      <c r="D85" s="23">
        <v>0</v>
      </c>
    </row>
    <row r="86" spans="1:4" x14ac:dyDescent="0.3">
      <c r="A86" s="9">
        <v>43913</v>
      </c>
      <c r="B86">
        <v>0</v>
      </c>
      <c r="C86">
        <v>0</v>
      </c>
      <c r="D86" s="23">
        <v>0</v>
      </c>
    </row>
    <row r="87" spans="1:4" x14ac:dyDescent="0.3">
      <c r="A87" s="9">
        <v>43914</v>
      </c>
      <c r="B87">
        <v>0</v>
      </c>
      <c r="C87">
        <v>0</v>
      </c>
      <c r="D87" s="23">
        <v>0</v>
      </c>
    </row>
    <row r="88" spans="1:4" x14ac:dyDescent="0.3">
      <c r="A88" s="9">
        <v>43915</v>
      </c>
      <c r="B88">
        <v>0</v>
      </c>
      <c r="C88">
        <v>0</v>
      </c>
      <c r="D88" s="23">
        <v>0</v>
      </c>
    </row>
    <row r="89" spans="1:4" x14ac:dyDescent="0.3">
      <c r="A89" s="9">
        <v>43916</v>
      </c>
      <c r="B89">
        <v>0</v>
      </c>
      <c r="C89">
        <v>48</v>
      </c>
      <c r="D89" s="23">
        <v>0</v>
      </c>
    </row>
    <row r="90" spans="1:4" x14ac:dyDescent="0.3">
      <c r="A90" s="9">
        <v>43917</v>
      </c>
      <c r="B90">
        <v>47</v>
      </c>
      <c r="C90">
        <v>0</v>
      </c>
      <c r="D90" s="23">
        <v>0</v>
      </c>
    </row>
    <row r="91" spans="1:4" x14ac:dyDescent="0.3">
      <c r="A91" s="9">
        <v>43918</v>
      </c>
      <c r="B91">
        <v>0</v>
      </c>
      <c r="C91">
        <v>0</v>
      </c>
      <c r="D91" s="23">
        <v>0</v>
      </c>
    </row>
    <row r="92" spans="1:4" x14ac:dyDescent="0.3">
      <c r="A92" s="9">
        <v>43919</v>
      </c>
      <c r="B92">
        <v>0</v>
      </c>
      <c r="C92">
        <v>0</v>
      </c>
      <c r="D92" s="23">
        <v>0</v>
      </c>
    </row>
    <row r="93" spans="1:4" x14ac:dyDescent="0.3">
      <c r="A93" s="9">
        <v>43920</v>
      </c>
      <c r="B93">
        <v>0</v>
      </c>
      <c r="C93">
        <v>0</v>
      </c>
      <c r="D93" s="23">
        <v>0</v>
      </c>
    </row>
    <row r="94" spans="1:4" x14ac:dyDescent="0.3">
      <c r="A94" s="9">
        <v>43921</v>
      </c>
      <c r="B94">
        <v>0</v>
      </c>
      <c r="C94">
        <v>0</v>
      </c>
      <c r="D94" s="23">
        <v>0</v>
      </c>
    </row>
    <row r="95" spans="1:4" x14ac:dyDescent="0.3">
      <c r="A95" s="9">
        <v>43922</v>
      </c>
      <c r="B95">
        <v>0</v>
      </c>
      <c r="C95">
        <v>0</v>
      </c>
      <c r="D95" s="23">
        <v>0</v>
      </c>
    </row>
    <row r="96" spans="1:4" x14ac:dyDescent="0.3">
      <c r="A96" s="9">
        <v>43923</v>
      </c>
      <c r="B96">
        <v>0</v>
      </c>
      <c r="C96">
        <v>0</v>
      </c>
      <c r="D96" s="23">
        <v>0</v>
      </c>
    </row>
    <row r="97" spans="1:4" x14ac:dyDescent="0.3">
      <c r="A97" s="9">
        <v>43924</v>
      </c>
      <c r="B97">
        <v>0</v>
      </c>
      <c r="C97">
        <v>0</v>
      </c>
      <c r="D97" s="23">
        <v>0</v>
      </c>
    </row>
    <row r="98" spans="1:4" x14ac:dyDescent="0.3">
      <c r="A98" s="9">
        <v>43925</v>
      </c>
      <c r="B98">
        <v>0</v>
      </c>
      <c r="C98">
        <v>0</v>
      </c>
      <c r="D98" s="23">
        <v>0</v>
      </c>
    </row>
    <row r="99" spans="1:4" x14ac:dyDescent="0.3">
      <c r="A99" s="9">
        <v>43926</v>
      </c>
      <c r="B99">
        <v>0</v>
      </c>
      <c r="C99">
        <v>0</v>
      </c>
      <c r="D99" s="23">
        <v>0</v>
      </c>
    </row>
    <row r="100" spans="1:4" x14ac:dyDescent="0.3">
      <c r="A100" s="9">
        <v>43927</v>
      </c>
      <c r="B100">
        <v>45</v>
      </c>
      <c r="C100">
        <v>0</v>
      </c>
      <c r="D100" s="23">
        <v>0</v>
      </c>
    </row>
    <row r="101" spans="1:4" x14ac:dyDescent="0.3">
      <c r="A101" s="9">
        <v>43928</v>
      </c>
      <c r="B101">
        <v>49</v>
      </c>
      <c r="C101">
        <v>0</v>
      </c>
      <c r="D101" s="23">
        <v>0</v>
      </c>
    </row>
    <row r="102" spans="1:4" x14ac:dyDescent="0.3">
      <c r="A102" s="9">
        <v>43929</v>
      </c>
      <c r="B102">
        <v>0</v>
      </c>
      <c r="C102">
        <v>0</v>
      </c>
      <c r="D102" s="23">
        <v>0</v>
      </c>
    </row>
    <row r="103" spans="1:4" x14ac:dyDescent="0.3">
      <c r="A103" s="9">
        <v>43930</v>
      </c>
      <c r="B103">
        <v>100</v>
      </c>
      <c r="C103">
        <v>0</v>
      </c>
      <c r="D103" s="23">
        <v>0</v>
      </c>
    </row>
    <row r="104" spans="1:4" x14ac:dyDescent="0.3">
      <c r="A104" s="9">
        <v>43931</v>
      </c>
      <c r="B104">
        <v>0</v>
      </c>
      <c r="C104">
        <v>0</v>
      </c>
      <c r="D104" s="23">
        <v>0</v>
      </c>
    </row>
    <row r="105" spans="1:4" x14ac:dyDescent="0.3">
      <c r="A105" s="9">
        <v>43932</v>
      </c>
      <c r="B105">
        <v>0</v>
      </c>
      <c r="C105">
        <v>0</v>
      </c>
      <c r="D105" s="23">
        <v>0</v>
      </c>
    </row>
    <row r="106" spans="1:4" x14ac:dyDescent="0.3">
      <c r="A106" s="9">
        <v>43933</v>
      </c>
      <c r="B106">
        <v>0</v>
      </c>
      <c r="C106">
        <v>0</v>
      </c>
      <c r="D106" s="23">
        <v>0</v>
      </c>
    </row>
    <row r="107" spans="1:4" x14ac:dyDescent="0.3">
      <c r="A107" s="9">
        <v>43934</v>
      </c>
      <c r="B107">
        <v>0</v>
      </c>
      <c r="C107">
        <v>0</v>
      </c>
      <c r="D107" s="23">
        <v>0</v>
      </c>
    </row>
    <row r="108" spans="1:4" x14ac:dyDescent="0.3">
      <c r="A108" s="9">
        <v>43935</v>
      </c>
      <c r="B108">
        <v>0</v>
      </c>
      <c r="C108">
        <v>51</v>
      </c>
      <c r="D108" s="23">
        <v>0</v>
      </c>
    </row>
    <row r="109" spans="1:4" x14ac:dyDescent="0.3">
      <c r="A109" s="9">
        <v>43936</v>
      </c>
      <c r="B109">
        <v>0</v>
      </c>
      <c r="C109">
        <v>0</v>
      </c>
      <c r="D109" s="23">
        <v>0</v>
      </c>
    </row>
    <row r="110" spans="1:4" x14ac:dyDescent="0.3">
      <c r="A110" s="9">
        <v>43937</v>
      </c>
      <c r="B110">
        <v>0</v>
      </c>
      <c r="C110">
        <v>0</v>
      </c>
      <c r="D110" s="23">
        <v>0</v>
      </c>
    </row>
    <row r="111" spans="1:4" x14ac:dyDescent="0.3">
      <c r="A111" s="9">
        <v>43938</v>
      </c>
      <c r="B111">
        <v>0</v>
      </c>
      <c r="C111">
        <v>51</v>
      </c>
      <c r="D111" s="23">
        <v>0</v>
      </c>
    </row>
    <row r="112" spans="1:4" x14ac:dyDescent="0.3">
      <c r="A112" s="9">
        <v>43939</v>
      </c>
      <c r="B112">
        <v>0</v>
      </c>
      <c r="C112">
        <v>0</v>
      </c>
      <c r="D112" s="23">
        <v>0</v>
      </c>
    </row>
    <row r="113" spans="1:4" x14ac:dyDescent="0.3">
      <c r="A113" s="9">
        <v>43940</v>
      </c>
      <c r="B113">
        <v>0</v>
      </c>
      <c r="C113">
        <v>0</v>
      </c>
      <c r="D113" s="23">
        <v>0</v>
      </c>
    </row>
    <row r="114" spans="1:4" x14ac:dyDescent="0.3">
      <c r="A114" s="9">
        <v>43941</v>
      </c>
      <c r="B114">
        <v>0</v>
      </c>
      <c r="C114">
        <v>44</v>
      </c>
      <c r="D114" s="23">
        <v>0</v>
      </c>
    </row>
    <row r="115" spans="1:4" x14ac:dyDescent="0.3">
      <c r="A115" s="9">
        <v>43942</v>
      </c>
      <c r="B115">
        <v>0</v>
      </c>
      <c r="C115">
        <v>0</v>
      </c>
      <c r="D115" s="23">
        <v>0</v>
      </c>
    </row>
    <row r="116" spans="1:4" x14ac:dyDescent="0.3">
      <c r="A116" s="9">
        <v>43943</v>
      </c>
      <c r="B116">
        <v>0</v>
      </c>
      <c r="C116">
        <v>51</v>
      </c>
      <c r="D116" s="23">
        <v>0</v>
      </c>
    </row>
    <row r="117" spans="1:4" x14ac:dyDescent="0.3">
      <c r="A117" s="9">
        <v>43944</v>
      </c>
      <c r="B117">
        <v>0</v>
      </c>
      <c r="C117">
        <v>0</v>
      </c>
      <c r="D117" s="23">
        <v>0</v>
      </c>
    </row>
    <row r="118" spans="1:4" x14ac:dyDescent="0.3">
      <c r="A118" s="9">
        <v>43945</v>
      </c>
      <c r="B118">
        <v>0</v>
      </c>
      <c r="C118">
        <v>0</v>
      </c>
      <c r="D118" s="23">
        <v>0</v>
      </c>
    </row>
    <row r="119" spans="1:4" x14ac:dyDescent="0.3">
      <c r="A119" s="9">
        <v>43946</v>
      </c>
      <c r="B119">
        <v>0</v>
      </c>
      <c r="C119">
        <v>0</v>
      </c>
      <c r="D119" s="23">
        <v>0</v>
      </c>
    </row>
    <row r="120" spans="1:4" x14ac:dyDescent="0.3">
      <c r="A120" s="9">
        <v>43947</v>
      </c>
      <c r="B120">
        <v>0</v>
      </c>
      <c r="C120">
        <v>0</v>
      </c>
      <c r="D120" s="23">
        <v>0</v>
      </c>
    </row>
    <row r="121" spans="1:4" x14ac:dyDescent="0.3">
      <c r="A121" s="9">
        <v>43948</v>
      </c>
      <c r="B121">
        <v>0</v>
      </c>
      <c r="C121">
        <v>54</v>
      </c>
      <c r="D121" s="23">
        <v>0</v>
      </c>
    </row>
    <row r="122" spans="1:4" x14ac:dyDescent="0.3">
      <c r="A122" s="9">
        <v>43949</v>
      </c>
      <c r="B122">
        <v>0</v>
      </c>
      <c r="C122">
        <v>0</v>
      </c>
      <c r="D122" s="23">
        <v>0</v>
      </c>
    </row>
    <row r="123" spans="1:4" x14ac:dyDescent="0.3">
      <c r="A123" s="9">
        <v>43950</v>
      </c>
      <c r="B123">
        <v>0</v>
      </c>
      <c r="C123">
        <v>0</v>
      </c>
      <c r="D123" s="23">
        <v>0</v>
      </c>
    </row>
    <row r="124" spans="1:4" x14ac:dyDescent="0.3">
      <c r="A124" s="9">
        <v>43951</v>
      </c>
      <c r="B124">
        <v>0</v>
      </c>
      <c r="C124">
        <v>0</v>
      </c>
      <c r="D124" s="23">
        <v>0</v>
      </c>
    </row>
    <row r="125" spans="1:4" x14ac:dyDescent="0.3">
      <c r="A125" s="9">
        <v>43952</v>
      </c>
      <c r="B125">
        <v>45</v>
      </c>
      <c r="C125">
        <v>0</v>
      </c>
      <c r="D125" s="23">
        <v>0</v>
      </c>
    </row>
    <row r="126" spans="1:4" x14ac:dyDescent="0.3">
      <c r="A126" s="9">
        <v>43953</v>
      </c>
      <c r="B126">
        <v>47</v>
      </c>
      <c r="C126">
        <v>0</v>
      </c>
      <c r="D126" s="23">
        <v>0</v>
      </c>
    </row>
    <row r="127" spans="1:4" x14ac:dyDescent="0.3">
      <c r="A127" s="9">
        <v>43954</v>
      </c>
      <c r="B127">
        <v>0</v>
      </c>
      <c r="C127">
        <v>0</v>
      </c>
      <c r="D127" s="23">
        <v>0</v>
      </c>
    </row>
    <row r="128" spans="1:4" x14ac:dyDescent="0.3">
      <c r="A128" s="9">
        <v>43955</v>
      </c>
      <c r="B128">
        <v>0</v>
      </c>
      <c r="C128">
        <v>0</v>
      </c>
      <c r="D128" s="23">
        <v>0</v>
      </c>
    </row>
    <row r="129" spans="1:4" x14ac:dyDescent="0.3">
      <c r="A129" s="9">
        <v>43956</v>
      </c>
      <c r="B129">
        <v>0</v>
      </c>
      <c r="C129">
        <v>0</v>
      </c>
      <c r="D129" s="23">
        <v>1</v>
      </c>
    </row>
    <row r="130" spans="1:4" x14ac:dyDescent="0.3">
      <c r="A130" s="9">
        <v>43957</v>
      </c>
      <c r="B130">
        <v>0</v>
      </c>
      <c r="C130">
        <v>0</v>
      </c>
      <c r="D130" s="23">
        <v>0</v>
      </c>
    </row>
    <row r="131" spans="1:4" x14ac:dyDescent="0.3">
      <c r="A131" s="9">
        <v>43958</v>
      </c>
      <c r="B131">
        <v>43</v>
      </c>
      <c r="C131">
        <v>0</v>
      </c>
      <c r="D131" s="23">
        <v>0</v>
      </c>
    </row>
    <row r="132" spans="1:4" x14ac:dyDescent="0.3">
      <c r="A132" s="9">
        <v>43959</v>
      </c>
      <c r="B132">
        <v>0</v>
      </c>
      <c r="C132">
        <v>0</v>
      </c>
      <c r="D132" s="23">
        <v>0</v>
      </c>
    </row>
    <row r="133" spans="1:4" x14ac:dyDescent="0.3">
      <c r="A133" s="9">
        <v>43960</v>
      </c>
      <c r="B133">
        <v>0</v>
      </c>
      <c r="C133">
        <v>0</v>
      </c>
      <c r="D133" s="23">
        <v>0</v>
      </c>
    </row>
    <row r="134" spans="1:4" x14ac:dyDescent="0.3">
      <c r="A134" s="9">
        <v>43961</v>
      </c>
      <c r="B134">
        <v>0</v>
      </c>
      <c r="C134">
        <v>56</v>
      </c>
      <c r="D134" s="23">
        <v>0</v>
      </c>
    </row>
    <row r="135" spans="1:4" x14ac:dyDescent="0.3">
      <c r="A135" s="9">
        <v>43962</v>
      </c>
      <c r="B135">
        <v>0</v>
      </c>
      <c r="C135">
        <v>0</v>
      </c>
      <c r="D135" s="23">
        <v>0</v>
      </c>
    </row>
    <row r="136" spans="1:4" x14ac:dyDescent="0.3">
      <c r="A136" s="9">
        <v>43963</v>
      </c>
      <c r="B136">
        <v>47</v>
      </c>
      <c r="C136">
        <v>0</v>
      </c>
      <c r="D136" s="23">
        <v>0</v>
      </c>
    </row>
    <row r="137" spans="1:4" x14ac:dyDescent="0.3">
      <c r="A137" s="9">
        <v>43964</v>
      </c>
      <c r="B137">
        <v>44</v>
      </c>
      <c r="C137">
        <v>0</v>
      </c>
      <c r="D137" s="23">
        <v>0</v>
      </c>
    </row>
    <row r="138" spans="1:4" x14ac:dyDescent="0.3">
      <c r="A138" s="9">
        <v>43965</v>
      </c>
      <c r="B138">
        <v>0</v>
      </c>
      <c r="C138">
        <v>0</v>
      </c>
      <c r="D138" s="23">
        <v>0</v>
      </c>
    </row>
    <row r="139" spans="1:4" x14ac:dyDescent="0.3">
      <c r="A139" s="9">
        <v>43966</v>
      </c>
      <c r="B139">
        <v>0</v>
      </c>
      <c r="C139">
        <v>0</v>
      </c>
      <c r="D139" s="23">
        <v>0</v>
      </c>
    </row>
    <row r="140" spans="1:4" x14ac:dyDescent="0.3">
      <c r="A140" s="9">
        <v>43967</v>
      </c>
      <c r="B140">
        <v>0</v>
      </c>
      <c r="C140">
        <v>0</v>
      </c>
      <c r="D140" s="23">
        <v>0</v>
      </c>
    </row>
    <row r="141" spans="1:4" x14ac:dyDescent="0.3">
      <c r="A141" s="9">
        <v>43968</v>
      </c>
      <c r="B141">
        <v>0</v>
      </c>
      <c r="C141">
        <v>0</v>
      </c>
      <c r="D141" s="23">
        <v>0</v>
      </c>
    </row>
    <row r="142" spans="1:4" x14ac:dyDescent="0.3">
      <c r="A142" s="9">
        <v>43969</v>
      </c>
      <c r="B142">
        <v>0</v>
      </c>
      <c r="C142">
        <v>0</v>
      </c>
      <c r="D142" s="23">
        <v>0</v>
      </c>
    </row>
    <row r="143" spans="1:4" x14ac:dyDescent="0.3">
      <c r="A143" s="9">
        <v>43970</v>
      </c>
      <c r="B143">
        <v>0</v>
      </c>
      <c r="C143">
        <v>0</v>
      </c>
      <c r="D143" s="23">
        <v>0</v>
      </c>
    </row>
    <row r="144" spans="1:4" x14ac:dyDescent="0.3">
      <c r="A144" s="9">
        <v>43971</v>
      </c>
      <c r="B144">
        <v>0</v>
      </c>
      <c r="C144">
        <v>0</v>
      </c>
      <c r="D144" s="23">
        <v>0</v>
      </c>
    </row>
    <row r="145" spans="1:4" x14ac:dyDescent="0.3">
      <c r="A145" s="9">
        <v>43972</v>
      </c>
      <c r="B145">
        <v>0</v>
      </c>
      <c r="C145">
        <v>0</v>
      </c>
      <c r="D145" s="23">
        <v>0</v>
      </c>
    </row>
    <row r="146" spans="1:4" x14ac:dyDescent="0.3">
      <c r="A146" s="9">
        <v>43973</v>
      </c>
      <c r="B146">
        <v>0</v>
      </c>
      <c r="C146">
        <v>45</v>
      </c>
      <c r="D146" s="23">
        <v>0</v>
      </c>
    </row>
    <row r="147" spans="1:4" x14ac:dyDescent="0.3">
      <c r="A147" s="9">
        <v>43974</v>
      </c>
      <c r="B147">
        <v>0</v>
      </c>
      <c r="C147">
        <v>0</v>
      </c>
      <c r="D147" s="23">
        <v>1</v>
      </c>
    </row>
    <row r="148" spans="1:4" x14ac:dyDescent="0.3">
      <c r="A148" s="9">
        <v>43975</v>
      </c>
      <c r="B148">
        <v>0</v>
      </c>
      <c r="C148">
        <v>0</v>
      </c>
      <c r="D148" s="23">
        <v>0</v>
      </c>
    </row>
    <row r="149" spans="1:4" x14ac:dyDescent="0.3">
      <c r="A149" s="9">
        <v>43976</v>
      </c>
      <c r="B149">
        <v>0</v>
      </c>
      <c r="C149">
        <v>0</v>
      </c>
      <c r="D149" s="23">
        <v>0</v>
      </c>
    </row>
    <row r="150" spans="1:4" x14ac:dyDescent="0.3">
      <c r="A150" s="9">
        <v>43977</v>
      </c>
      <c r="B150">
        <v>0</v>
      </c>
      <c r="C150">
        <v>0</v>
      </c>
      <c r="D150" s="23">
        <v>0</v>
      </c>
    </row>
    <row r="151" spans="1:4" x14ac:dyDescent="0.3">
      <c r="A151" s="9">
        <v>43978</v>
      </c>
      <c r="B151">
        <v>0</v>
      </c>
      <c r="C151">
        <v>0</v>
      </c>
      <c r="D151" s="23">
        <v>0</v>
      </c>
    </row>
    <row r="152" spans="1:4" x14ac:dyDescent="0.3">
      <c r="A152" s="9">
        <v>43979</v>
      </c>
      <c r="B152">
        <v>0</v>
      </c>
      <c r="C152">
        <v>0</v>
      </c>
      <c r="D152" s="23">
        <v>0</v>
      </c>
    </row>
    <row r="153" spans="1:4" x14ac:dyDescent="0.3">
      <c r="A153" s="9">
        <v>43980</v>
      </c>
      <c r="B153">
        <v>0</v>
      </c>
      <c r="C153">
        <v>0</v>
      </c>
      <c r="D153" s="23">
        <v>0</v>
      </c>
    </row>
    <row r="154" spans="1:4" x14ac:dyDescent="0.3">
      <c r="A154" s="9">
        <v>43981</v>
      </c>
      <c r="B154">
        <v>47</v>
      </c>
      <c r="C154">
        <v>0</v>
      </c>
      <c r="D154" s="23">
        <v>0</v>
      </c>
    </row>
    <row r="155" spans="1:4" x14ac:dyDescent="0.3">
      <c r="A155" s="9">
        <v>43982</v>
      </c>
      <c r="B155">
        <v>0</v>
      </c>
      <c r="C155">
        <v>0</v>
      </c>
      <c r="D155" s="23">
        <v>0</v>
      </c>
    </row>
  </sheetData>
  <pageMargins left="0.7" right="0.7" top="0.75" bottom="0.75" header="0.3" footer="0.3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2E7DC-CC83-41C4-A73B-7E05619C891E}">
  <dimension ref="A3:R155"/>
  <sheetViews>
    <sheetView workbookViewId="0">
      <selection activeCell="D1" sqref="D1:E1048576"/>
    </sheetView>
  </sheetViews>
  <sheetFormatPr defaultRowHeight="14.4" x14ac:dyDescent="0.3"/>
  <cols>
    <col min="4" max="5" width="8.88671875" style="29"/>
  </cols>
  <sheetData>
    <row r="3" spans="1:18" x14ac:dyDescent="0.3">
      <c r="A3" s="12" t="s">
        <v>56</v>
      </c>
      <c r="B3" t="s">
        <v>247</v>
      </c>
      <c r="C3" t="s">
        <v>246</v>
      </c>
      <c r="D3" s="23" t="s">
        <v>60</v>
      </c>
      <c r="E3" s="23" t="s">
        <v>58</v>
      </c>
      <c r="F3" s="10" t="s">
        <v>57</v>
      </c>
    </row>
    <row r="4" spans="1:18" x14ac:dyDescent="0.3">
      <c r="A4" s="9">
        <v>43831</v>
      </c>
      <c r="B4">
        <v>14</v>
      </c>
      <c r="C4">
        <v>22</v>
      </c>
      <c r="D4" s="23">
        <v>0</v>
      </c>
      <c r="E4" s="23">
        <v>0</v>
      </c>
      <c r="F4" s="10">
        <v>0</v>
      </c>
    </row>
    <row r="5" spans="1:18" x14ac:dyDescent="0.3">
      <c r="A5" s="9">
        <v>43832</v>
      </c>
      <c r="B5">
        <v>17</v>
      </c>
      <c r="C5">
        <v>31</v>
      </c>
      <c r="D5" s="23">
        <v>0</v>
      </c>
      <c r="E5" s="23">
        <v>0</v>
      </c>
      <c r="F5" s="10">
        <v>0</v>
      </c>
    </row>
    <row r="6" spans="1:18" x14ac:dyDescent="0.3">
      <c r="A6" s="9">
        <v>43833</v>
      </c>
      <c r="B6">
        <v>12</v>
      </c>
      <c r="C6">
        <v>18</v>
      </c>
      <c r="D6" s="23">
        <v>0</v>
      </c>
      <c r="E6" s="23">
        <v>0</v>
      </c>
      <c r="F6" s="10">
        <v>0</v>
      </c>
    </row>
    <row r="7" spans="1:18" x14ac:dyDescent="0.3">
      <c r="A7" s="9">
        <v>43834</v>
      </c>
      <c r="B7">
        <v>20</v>
      </c>
      <c r="C7">
        <v>22</v>
      </c>
      <c r="D7" s="23">
        <v>0</v>
      </c>
      <c r="E7" s="23">
        <v>0</v>
      </c>
      <c r="F7" s="10">
        <v>0</v>
      </c>
      <c r="L7" t="s">
        <v>69</v>
      </c>
      <c r="Q7" t="s">
        <v>122</v>
      </c>
    </row>
    <row r="8" spans="1:18" x14ac:dyDescent="0.3">
      <c r="A8" s="9">
        <v>43835</v>
      </c>
      <c r="B8">
        <v>20</v>
      </c>
      <c r="C8">
        <v>29</v>
      </c>
      <c r="D8" s="23">
        <v>0</v>
      </c>
      <c r="E8" s="23">
        <v>0</v>
      </c>
      <c r="F8" s="10">
        <v>0</v>
      </c>
      <c r="K8" t="s">
        <v>204</v>
      </c>
      <c r="L8" t="s">
        <v>240</v>
      </c>
      <c r="M8" t="s">
        <v>29</v>
      </c>
      <c r="P8" t="s">
        <v>204</v>
      </c>
      <c r="Q8" t="s">
        <v>240</v>
      </c>
      <c r="R8" t="s">
        <v>29</v>
      </c>
    </row>
    <row r="9" spans="1:18" x14ac:dyDescent="0.3">
      <c r="A9" s="9">
        <v>43836</v>
      </c>
      <c r="B9">
        <v>18</v>
      </c>
      <c r="C9">
        <v>25</v>
      </c>
      <c r="D9" s="23">
        <v>0</v>
      </c>
      <c r="E9" s="23">
        <v>0</v>
      </c>
      <c r="F9" s="10">
        <v>0</v>
      </c>
      <c r="K9">
        <v>0</v>
      </c>
      <c r="L9">
        <v>0.56004233975672091</v>
      </c>
      <c r="M9">
        <v>-0.25017686865942629</v>
      </c>
      <c r="P9">
        <v>0</v>
      </c>
      <c r="Q9">
        <v>0.39340661367385016</v>
      </c>
      <c r="R9">
        <v>-0.29691558560682224</v>
      </c>
    </row>
    <row r="10" spans="1:18" x14ac:dyDescent="0.3">
      <c r="A10" s="9">
        <v>43837</v>
      </c>
      <c r="B10">
        <v>16</v>
      </c>
      <c r="C10">
        <v>18</v>
      </c>
      <c r="D10" s="23">
        <v>0</v>
      </c>
      <c r="E10" s="23">
        <v>0</v>
      </c>
      <c r="F10" s="10">
        <v>0</v>
      </c>
      <c r="K10">
        <v>1</v>
      </c>
      <c r="L10">
        <v>0.49598637309531796</v>
      </c>
      <c r="M10">
        <v>-0.26864917138906641</v>
      </c>
      <c r="P10">
        <v>1</v>
      </c>
      <c r="Q10">
        <v>0.37277459927684281</v>
      </c>
      <c r="R10">
        <v>-0.32595068546860106</v>
      </c>
    </row>
    <row r="11" spans="1:18" x14ac:dyDescent="0.3">
      <c r="A11" s="9">
        <v>43838</v>
      </c>
      <c r="B11">
        <v>16</v>
      </c>
      <c r="C11">
        <v>26</v>
      </c>
      <c r="D11" s="23">
        <v>0</v>
      </c>
      <c r="E11" s="23">
        <v>0</v>
      </c>
      <c r="F11" s="10">
        <v>0</v>
      </c>
      <c r="K11">
        <v>2</v>
      </c>
      <c r="L11">
        <v>0.43276177645219926</v>
      </c>
      <c r="M11">
        <v>-0.30040746155947418</v>
      </c>
      <c r="P11">
        <v>2</v>
      </c>
      <c r="Q11">
        <v>0.3152592528130353</v>
      </c>
      <c r="R11">
        <v>-0.35207730044810764</v>
      </c>
    </row>
    <row r="12" spans="1:18" x14ac:dyDescent="0.3">
      <c r="A12" s="9">
        <v>43839</v>
      </c>
      <c r="B12">
        <v>19</v>
      </c>
      <c r="C12">
        <v>25</v>
      </c>
      <c r="D12" s="23">
        <v>0</v>
      </c>
      <c r="E12" s="23">
        <v>0</v>
      </c>
      <c r="F12" s="10">
        <v>0</v>
      </c>
      <c r="K12">
        <v>3</v>
      </c>
      <c r="L12">
        <v>0.4063776635310003</v>
      </c>
      <c r="M12">
        <v>-0.3216416325772104</v>
      </c>
      <c r="P12">
        <v>3</v>
      </c>
      <c r="Q12">
        <v>0.31282954657530276</v>
      </c>
      <c r="R12">
        <v>-0.34414500877731624</v>
      </c>
    </row>
    <row r="13" spans="1:18" x14ac:dyDescent="0.3">
      <c r="A13" s="9">
        <v>43840</v>
      </c>
      <c r="B13">
        <v>19</v>
      </c>
      <c r="C13">
        <v>30</v>
      </c>
      <c r="D13" s="23">
        <v>0</v>
      </c>
      <c r="E13" s="23">
        <v>0</v>
      </c>
      <c r="F13" s="10">
        <v>0</v>
      </c>
      <c r="K13">
        <v>4</v>
      </c>
      <c r="L13">
        <v>0.4123102169901614</v>
      </c>
      <c r="M13">
        <v>-0.31423268635442236</v>
      </c>
      <c r="P13">
        <v>4</v>
      </c>
      <c r="Q13">
        <v>0.33451799753670491</v>
      </c>
      <c r="R13">
        <v>-0.33992058733389086</v>
      </c>
    </row>
    <row r="14" spans="1:18" x14ac:dyDescent="0.3">
      <c r="A14" s="9">
        <v>43841</v>
      </c>
      <c r="B14">
        <v>14</v>
      </c>
      <c r="C14">
        <v>44</v>
      </c>
      <c r="D14" s="23">
        <v>0</v>
      </c>
      <c r="E14" s="23">
        <v>0</v>
      </c>
      <c r="F14" s="10">
        <v>0</v>
      </c>
      <c r="K14">
        <v>5</v>
      </c>
      <c r="L14">
        <v>0.38178803210825324</v>
      </c>
      <c r="M14">
        <v>-0.34279620058002358</v>
      </c>
      <c r="P14">
        <v>5</v>
      </c>
      <c r="Q14">
        <v>0.28020218925290286</v>
      </c>
      <c r="R14">
        <v>-0.36578695212047546</v>
      </c>
    </row>
    <row r="15" spans="1:18" x14ac:dyDescent="0.3">
      <c r="A15" s="9">
        <v>43842</v>
      </c>
      <c r="B15">
        <v>14</v>
      </c>
      <c r="C15">
        <v>26</v>
      </c>
      <c r="D15" s="23">
        <v>0</v>
      </c>
      <c r="E15" s="23">
        <v>0</v>
      </c>
      <c r="F15" s="10">
        <v>0</v>
      </c>
      <c r="K15">
        <v>6</v>
      </c>
      <c r="L15">
        <v>0.36046846805846366</v>
      </c>
      <c r="M15">
        <v>-0.3379610816359902</v>
      </c>
      <c r="P15">
        <v>6</v>
      </c>
      <c r="Q15">
        <v>0.28451413193829883</v>
      </c>
      <c r="R15">
        <v>-0.36844375345148611</v>
      </c>
    </row>
    <row r="16" spans="1:18" x14ac:dyDescent="0.3">
      <c r="A16" s="9">
        <v>43843</v>
      </c>
      <c r="B16">
        <v>20</v>
      </c>
      <c r="C16">
        <v>35</v>
      </c>
      <c r="D16" s="23">
        <v>0</v>
      </c>
      <c r="E16" s="23">
        <v>0</v>
      </c>
      <c r="F16" s="10">
        <v>0</v>
      </c>
      <c r="K16">
        <v>7</v>
      </c>
      <c r="L16">
        <v>0.29374056439504503</v>
      </c>
      <c r="M16" s="22">
        <v>-0.34530262968629072</v>
      </c>
      <c r="P16">
        <v>7</v>
      </c>
      <c r="Q16">
        <v>0.24459204104361815</v>
      </c>
      <c r="R16" s="22">
        <v>-0.31995426351072026</v>
      </c>
    </row>
    <row r="17" spans="1:18" x14ac:dyDescent="0.3">
      <c r="A17" s="9">
        <v>43844</v>
      </c>
      <c r="B17">
        <v>20</v>
      </c>
      <c r="C17">
        <v>20</v>
      </c>
      <c r="D17" s="23">
        <v>0</v>
      </c>
      <c r="E17" s="23">
        <v>0</v>
      </c>
      <c r="F17" s="10">
        <v>0</v>
      </c>
      <c r="K17">
        <v>8</v>
      </c>
      <c r="L17">
        <v>0.2605432767373424</v>
      </c>
      <c r="M17">
        <v>-0.34305697355551573</v>
      </c>
      <c r="P17">
        <v>8</v>
      </c>
      <c r="Q17">
        <v>0.22623946880521864</v>
      </c>
      <c r="R17">
        <v>-0.32705093683411485</v>
      </c>
    </row>
    <row r="18" spans="1:18" x14ac:dyDescent="0.3">
      <c r="A18" s="9">
        <v>43845</v>
      </c>
      <c r="B18">
        <v>23</v>
      </c>
      <c r="C18">
        <v>22</v>
      </c>
      <c r="D18" s="23">
        <v>0</v>
      </c>
      <c r="E18" s="23">
        <v>0</v>
      </c>
      <c r="F18" s="10">
        <v>0</v>
      </c>
      <c r="K18">
        <v>9</v>
      </c>
      <c r="L18">
        <v>0.28346591006373234</v>
      </c>
      <c r="M18">
        <v>-0.3264622667281567</v>
      </c>
      <c r="P18">
        <v>9</v>
      </c>
      <c r="Q18">
        <v>0.26060902544530712</v>
      </c>
      <c r="R18">
        <v>-0.2962588242989293</v>
      </c>
    </row>
    <row r="19" spans="1:18" x14ac:dyDescent="0.3">
      <c r="A19" s="9">
        <v>43846</v>
      </c>
      <c r="B19">
        <v>21</v>
      </c>
      <c r="C19">
        <v>20</v>
      </c>
      <c r="D19" s="23">
        <v>0</v>
      </c>
      <c r="E19" s="23">
        <v>0</v>
      </c>
      <c r="F19" s="10">
        <v>0</v>
      </c>
      <c r="K19">
        <v>10</v>
      </c>
      <c r="L19">
        <v>0.25298637738047625</v>
      </c>
      <c r="M19">
        <v>-0.31334570111262577</v>
      </c>
      <c r="P19">
        <v>10</v>
      </c>
      <c r="Q19">
        <v>0.23786796958285136</v>
      </c>
      <c r="R19">
        <v>-0.28366152870933387</v>
      </c>
    </row>
    <row r="20" spans="1:18" x14ac:dyDescent="0.3">
      <c r="A20" s="9">
        <v>43847</v>
      </c>
      <c r="B20">
        <v>11</v>
      </c>
      <c r="C20">
        <v>22</v>
      </c>
      <c r="D20" s="23">
        <v>0</v>
      </c>
      <c r="E20" s="23">
        <v>0</v>
      </c>
      <c r="F20" s="10">
        <v>0</v>
      </c>
      <c r="K20">
        <v>11</v>
      </c>
      <c r="L20">
        <v>0.23971900800299814</v>
      </c>
      <c r="M20">
        <v>-0.3137289205808787</v>
      </c>
      <c r="P20">
        <v>11</v>
      </c>
      <c r="Q20">
        <v>0.19270164861060543</v>
      </c>
      <c r="R20">
        <v>-0.29805282002649325</v>
      </c>
    </row>
    <row r="21" spans="1:18" x14ac:dyDescent="0.3">
      <c r="A21" s="9">
        <v>43848</v>
      </c>
      <c r="B21">
        <v>13</v>
      </c>
      <c r="C21">
        <v>22</v>
      </c>
      <c r="D21" s="23">
        <v>0</v>
      </c>
      <c r="E21" s="23">
        <v>0</v>
      </c>
      <c r="F21" s="10">
        <v>0</v>
      </c>
      <c r="K21">
        <v>12</v>
      </c>
      <c r="L21">
        <v>0.2250092754387305</v>
      </c>
      <c r="M21">
        <v>-0.28225918737309819</v>
      </c>
      <c r="P21">
        <v>12</v>
      </c>
      <c r="Q21">
        <v>0.21110232008740973</v>
      </c>
      <c r="R21">
        <v>-0.25698234913304957</v>
      </c>
    </row>
    <row r="22" spans="1:18" x14ac:dyDescent="0.3">
      <c r="A22" s="9">
        <v>43849</v>
      </c>
      <c r="B22">
        <v>21</v>
      </c>
      <c r="C22">
        <v>26</v>
      </c>
      <c r="D22" s="23">
        <v>0</v>
      </c>
      <c r="E22" s="23">
        <v>0</v>
      </c>
      <c r="F22" s="10">
        <v>0</v>
      </c>
      <c r="K22">
        <v>13</v>
      </c>
      <c r="L22">
        <v>0.2257482608329838</v>
      </c>
      <c r="M22">
        <v>-0.23729264900319236</v>
      </c>
      <c r="P22">
        <v>13</v>
      </c>
      <c r="Q22">
        <v>0.23185096910941505</v>
      </c>
      <c r="R22">
        <v>-0.21823585039447096</v>
      </c>
    </row>
    <row r="23" spans="1:18" x14ac:dyDescent="0.3">
      <c r="A23" s="9">
        <v>43850</v>
      </c>
      <c r="B23">
        <v>26</v>
      </c>
      <c r="C23">
        <v>24</v>
      </c>
      <c r="D23" s="23">
        <v>0</v>
      </c>
      <c r="E23" s="23">
        <v>0</v>
      </c>
      <c r="F23" s="10">
        <v>0</v>
      </c>
      <c r="K23">
        <v>14</v>
      </c>
      <c r="L23">
        <v>0.20999070809052556</v>
      </c>
      <c r="M23">
        <v>-0.23981416650483744</v>
      </c>
      <c r="P23">
        <v>14</v>
      </c>
      <c r="Q23">
        <v>0.18637434132835737</v>
      </c>
      <c r="R23">
        <v>-0.21912420107511427</v>
      </c>
    </row>
    <row r="24" spans="1:18" x14ac:dyDescent="0.3">
      <c r="A24" s="9">
        <v>43851</v>
      </c>
      <c r="B24">
        <v>28</v>
      </c>
      <c r="C24">
        <v>28</v>
      </c>
      <c r="D24" s="23">
        <v>0</v>
      </c>
      <c r="E24" s="23">
        <v>0</v>
      </c>
      <c r="F24" s="10">
        <v>0</v>
      </c>
    </row>
    <row r="25" spans="1:18" x14ac:dyDescent="0.3">
      <c r="A25" s="9">
        <v>43852</v>
      </c>
      <c r="B25">
        <v>23</v>
      </c>
      <c r="C25">
        <v>27</v>
      </c>
      <c r="D25" s="23">
        <v>0</v>
      </c>
      <c r="E25" s="23">
        <v>0</v>
      </c>
      <c r="F25" s="10">
        <v>0</v>
      </c>
    </row>
    <row r="26" spans="1:18" x14ac:dyDescent="0.3">
      <c r="A26" s="9">
        <v>43853</v>
      </c>
      <c r="B26">
        <v>20</v>
      </c>
      <c r="C26">
        <v>34</v>
      </c>
      <c r="D26" s="23">
        <v>0</v>
      </c>
      <c r="E26" s="23">
        <v>0</v>
      </c>
      <c r="F26" s="10">
        <v>0</v>
      </c>
    </row>
    <row r="27" spans="1:18" x14ac:dyDescent="0.3">
      <c r="A27" s="9">
        <v>43854</v>
      </c>
      <c r="B27">
        <v>17</v>
      </c>
      <c r="C27">
        <v>24</v>
      </c>
      <c r="D27" s="23">
        <v>0</v>
      </c>
      <c r="E27" s="23">
        <v>0</v>
      </c>
      <c r="F27" s="10">
        <v>0</v>
      </c>
    </row>
    <row r="28" spans="1:18" x14ac:dyDescent="0.3">
      <c r="A28" s="9">
        <v>43855</v>
      </c>
      <c r="B28">
        <v>29</v>
      </c>
      <c r="C28">
        <v>33</v>
      </c>
      <c r="D28" s="23">
        <v>0</v>
      </c>
      <c r="E28" s="23">
        <v>0</v>
      </c>
      <c r="F28" s="10">
        <v>0</v>
      </c>
    </row>
    <row r="29" spans="1:18" x14ac:dyDescent="0.3">
      <c r="A29" s="9">
        <v>43856</v>
      </c>
      <c r="B29">
        <v>24</v>
      </c>
      <c r="C29">
        <v>38</v>
      </c>
      <c r="D29" s="23">
        <v>0</v>
      </c>
      <c r="E29" s="23">
        <v>0</v>
      </c>
      <c r="F29" s="10">
        <v>0</v>
      </c>
    </row>
    <row r="30" spans="1:18" x14ac:dyDescent="0.3">
      <c r="A30" s="9">
        <v>43857</v>
      </c>
      <c r="B30">
        <v>30</v>
      </c>
      <c r="C30">
        <v>37</v>
      </c>
      <c r="D30" s="23">
        <v>0</v>
      </c>
      <c r="E30" s="23">
        <v>0</v>
      </c>
      <c r="F30" s="10">
        <v>0</v>
      </c>
    </row>
    <row r="31" spans="1:18" x14ac:dyDescent="0.3">
      <c r="A31" s="9">
        <v>43858</v>
      </c>
      <c r="B31">
        <v>22</v>
      </c>
      <c r="C31">
        <v>42</v>
      </c>
      <c r="D31" s="23">
        <v>0</v>
      </c>
      <c r="E31" s="23">
        <v>0</v>
      </c>
      <c r="F31" s="10">
        <v>0</v>
      </c>
    </row>
    <row r="32" spans="1:18" x14ac:dyDescent="0.3">
      <c r="A32" s="9">
        <v>43859</v>
      </c>
      <c r="B32">
        <v>21</v>
      </c>
      <c r="C32">
        <v>35</v>
      </c>
      <c r="D32" s="23">
        <v>0</v>
      </c>
      <c r="E32" s="23">
        <v>0</v>
      </c>
      <c r="F32" s="10">
        <v>0</v>
      </c>
    </row>
    <row r="33" spans="1:6" x14ac:dyDescent="0.3">
      <c r="A33" s="9">
        <v>43860</v>
      </c>
      <c r="B33">
        <v>25</v>
      </c>
      <c r="C33">
        <v>34</v>
      </c>
      <c r="D33" s="23">
        <f ca="1">IFERROR(__xludf.DUMMYFUNCTION("""COMPUTED_VALUE"""),1)</f>
        <v>1</v>
      </c>
      <c r="E33" s="23">
        <f ca="1">IFERROR(__xludf.DUMMYFUNCTION("""COMPUTED_VALUE"""),0)</f>
        <v>0</v>
      </c>
      <c r="F33" s="10">
        <v>0</v>
      </c>
    </row>
    <row r="34" spans="1:6" x14ac:dyDescent="0.3">
      <c r="A34" s="9">
        <v>43861</v>
      </c>
      <c r="B34">
        <v>27</v>
      </c>
      <c r="C34">
        <v>32</v>
      </c>
      <c r="D34" s="23">
        <f ca="1">IFERROR(__xludf.DUMMYFUNCTION("""COMPUTED_VALUE"""),0)</f>
        <v>0</v>
      </c>
      <c r="E34" s="23">
        <f ca="1">IFERROR(__xludf.DUMMYFUNCTION("""COMPUTED_VALUE"""),0)</f>
        <v>0</v>
      </c>
      <c r="F34" s="10">
        <v>0</v>
      </c>
    </row>
    <row r="35" spans="1:6" x14ac:dyDescent="0.3">
      <c r="A35" s="9">
        <v>43862</v>
      </c>
      <c r="B35">
        <v>24</v>
      </c>
      <c r="C35">
        <v>38</v>
      </c>
      <c r="D35" s="23">
        <f ca="1">IFERROR(__xludf.DUMMYFUNCTION("""COMPUTED_VALUE"""),0)</f>
        <v>0</v>
      </c>
      <c r="E35" s="23">
        <f ca="1">IFERROR(__xludf.DUMMYFUNCTION("""COMPUTED_VALUE"""),0)</f>
        <v>0</v>
      </c>
      <c r="F35" s="10">
        <v>0</v>
      </c>
    </row>
    <row r="36" spans="1:6" x14ac:dyDescent="0.3">
      <c r="A36" s="9">
        <v>43863</v>
      </c>
      <c r="B36">
        <v>30</v>
      </c>
      <c r="C36">
        <v>35</v>
      </c>
      <c r="D36" s="23">
        <f ca="1">IFERROR(__xludf.DUMMYFUNCTION("""COMPUTED_VALUE"""),1)</f>
        <v>1</v>
      </c>
      <c r="E36" s="23">
        <f ca="1">IFERROR(__xludf.DUMMYFUNCTION("""COMPUTED_VALUE"""),0)</f>
        <v>0</v>
      </c>
      <c r="F36" s="10">
        <v>0</v>
      </c>
    </row>
    <row r="37" spans="1:6" x14ac:dyDescent="0.3">
      <c r="A37" s="9">
        <v>43864</v>
      </c>
      <c r="B37">
        <v>43</v>
      </c>
      <c r="C37">
        <v>50</v>
      </c>
      <c r="D37" s="23">
        <f ca="1">IFERROR(__xludf.DUMMYFUNCTION("""COMPUTED_VALUE"""),1)</f>
        <v>1</v>
      </c>
      <c r="E37" s="23">
        <f ca="1">IFERROR(__xludf.DUMMYFUNCTION("""COMPUTED_VALUE"""),0)</f>
        <v>0</v>
      </c>
      <c r="F37" s="10">
        <v>0</v>
      </c>
    </row>
    <row r="38" spans="1:6" x14ac:dyDescent="0.3">
      <c r="A38" s="9">
        <v>43865</v>
      </c>
      <c r="B38">
        <v>40</v>
      </c>
      <c r="C38">
        <v>47</v>
      </c>
      <c r="D38" s="23">
        <f ca="1">IFERROR(__xludf.DUMMYFUNCTION("""COMPUTED_VALUE"""),0)</f>
        <v>0</v>
      </c>
      <c r="E38" s="23">
        <f ca="1">IFERROR(__xludf.DUMMYFUNCTION("""COMPUTED_VALUE"""),0)</f>
        <v>0</v>
      </c>
      <c r="F38" s="10">
        <v>0</v>
      </c>
    </row>
    <row r="39" spans="1:6" x14ac:dyDescent="0.3">
      <c r="A39" s="9">
        <v>43866</v>
      </c>
      <c r="B39">
        <v>33</v>
      </c>
      <c r="C39">
        <v>35</v>
      </c>
      <c r="D39" s="23">
        <f ca="1">IFERROR(__xludf.DUMMYFUNCTION("""COMPUTED_VALUE"""),0)</f>
        <v>0</v>
      </c>
      <c r="E39" s="23">
        <f ca="1">IFERROR(__xludf.DUMMYFUNCTION("""COMPUTED_VALUE"""),0)</f>
        <v>0</v>
      </c>
      <c r="F39" s="10">
        <v>0</v>
      </c>
    </row>
    <row r="40" spans="1:6" x14ac:dyDescent="0.3">
      <c r="A40" s="9">
        <v>43867</v>
      </c>
      <c r="B40">
        <v>40</v>
      </c>
      <c r="C40">
        <v>44</v>
      </c>
      <c r="D40" s="23">
        <f ca="1">IFERROR(__xludf.DUMMYFUNCTION("""COMPUTED_VALUE"""),0)</f>
        <v>0</v>
      </c>
      <c r="E40" s="23">
        <f ca="1">IFERROR(__xludf.DUMMYFUNCTION("""COMPUTED_VALUE"""),0)</f>
        <v>0</v>
      </c>
      <c r="F40" s="10">
        <v>0</v>
      </c>
    </row>
    <row r="41" spans="1:6" x14ac:dyDescent="0.3">
      <c r="A41" s="9">
        <v>43868</v>
      </c>
      <c r="B41">
        <v>34</v>
      </c>
      <c r="C41">
        <v>29</v>
      </c>
      <c r="D41" s="23">
        <f ca="1">IFERROR(__xludf.DUMMYFUNCTION("""COMPUTED_VALUE"""),0)</f>
        <v>0</v>
      </c>
      <c r="E41" s="23">
        <f ca="1">IFERROR(__xludf.DUMMYFUNCTION("""COMPUTED_VALUE"""),0)</f>
        <v>0</v>
      </c>
      <c r="F41" s="10">
        <v>0</v>
      </c>
    </row>
    <row r="42" spans="1:6" x14ac:dyDescent="0.3">
      <c r="A42" s="9">
        <v>43869</v>
      </c>
      <c r="B42">
        <v>23</v>
      </c>
      <c r="C42">
        <v>34</v>
      </c>
      <c r="D42" s="23">
        <f ca="1">IFERROR(__xludf.DUMMYFUNCTION("""COMPUTED_VALUE"""),0)</f>
        <v>0</v>
      </c>
      <c r="E42" s="23">
        <f ca="1">IFERROR(__xludf.DUMMYFUNCTION("""COMPUTED_VALUE"""),0)</f>
        <v>0</v>
      </c>
      <c r="F42" s="10">
        <v>0</v>
      </c>
    </row>
    <row r="43" spans="1:6" x14ac:dyDescent="0.3">
      <c r="A43" s="9">
        <v>43870</v>
      </c>
      <c r="B43">
        <v>24</v>
      </c>
      <c r="C43">
        <v>36</v>
      </c>
      <c r="D43" s="23">
        <f ca="1">IFERROR(__xludf.DUMMYFUNCTION("""COMPUTED_VALUE"""),0)</f>
        <v>0</v>
      </c>
      <c r="E43" s="23">
        <f ca="1">IFERROR(__xludf.DUMMYFUNCTION("""COMPUTED_VALUE"""),0)</f>
        <v>0</v>
      </c>
      <c r="F43" s="10">
        <v>0</v>
      </c>
    </row>
    <row r="44" spans="1:6" x14ac:dyDescent="0.3">
      <c r="A44" s="9">
        <v>43871</v>
      </c>
      <c r="B44">
        <v>28</v>
      </c>
      <c r="C44">
        <v>49</v>
      </c>
      <c r="D44" s="23">
        <f ca="1">IFERROR(__xludf.DUMMYFUNCTION("""COMPUTED_VALUE"""),0)</f>
        <v>0</v>
      </c>
      <c r="E44" s="23">
        <f ca="1">IFERROR(__xludf.DUMMYFUNCTION("""COMPUTED_VALUE"""),0)</f>
        <v>0</v>
      </c>
      <c r="F44" s="10">
        <v>0</v>
      </c>
    </row>
    <row r="45" spans="1:6" x14ac:dyDescent="0.3">
      <c r="A45" s="9">
        <v>43872</v>
      </c>
      <c r="B45">
        <v>22</v>
      </c>
      <c r="C45">
        <v>40</v>
      </c>
      <c r="D45" s="23">
        <f ca="1">IFERROR(__xludf.DUMMYFUNCTION("""COMPUTED_VALUE"""),0)</f>
        <v>0</v>
      </c>
      <c r="E45" s="23">
        <f ca="1">IFERROR(__xludf.DUMMYFUNCTION("""COMPUTED_VALUE"""),0)</f>
        <v>0</v>
      </c>
      <c r="F45" s="10">
        <v>0</v>
      </c>
    </row>
    <row r="46" spans="1:6" x14ac:dyDescent="0.3">
      <c r="A46" s="9">
        <v>43873</v>
      </c>
      <c r="B46">
        <v>36</v>
      </c>
      <c r="C46">
        <v>40</v>
      </c>
      <c r="D46" s="23">
        <f ca="1">IFERROR(__xludf.DUMMYFUNCTION("""COMPUTED_VALUE"""),0)</f>
        <v>0</v>
      </c>
      <c r="E46" s="23">
        <f ca="1">IFERROR(__xludf.DUMMYFUNCTION("""COMPUTED_VALUE"""),0)</f>
        <v>0</v>
      </c>
      <c r="F46" s="10">
        <v>0</v>
      </c>
    </row>
    <row r="47" spans="1:6" x14ac:dyDescent="0.3">
      <c r="A47" s="9">
        <v>43874</v>
      </c>
      <c r="B47">
        <v>33</v>
      </c>
      <c r="C47">
        <v>32</v>
      </c>
      <c r="D47" s="23">
        <f ca="1">IFERROR(__xludf.DUMMYFUNCTION("""COMPUTED_VALUE"""),0)</f>
        <v>0</v>
      </c>
      <c r="E47" s="23">
        <f ca="1">IFERROR(__xludf.DUMMYFUNCTION("""COMPUTED_VALUE"""),0)</f>
        <v>0</v>
      </c>
      <c r="F47" s="10">
        <v>0</v>
      </c>
    </row>
    <row r="48" spans="1:6" x14ac:dyDescent="0.3">
      <c r="A48" s="9">
        <v>43875</v>
      </c>
      <c r="B48">
        <v>29</v>
      </c>
      <c r="C48">
        <v>42</v>
      </c>
      <c r="D48" s="23">
        <f ca="1">IFERROR(__xludf.DUMMYFUNCTION("""COMPUTED_VALUE"""),0)</f>
        <v>0</v>
      </c>
      <c r="E48" s="23">
        <f ca="1">IFERROR(__xludf.DUMMYFUNCTION("""COMPUTED_VALUE"""),0)</f>
        <v>0</v>
      </c>
      <c r="F48" s="10">
        <v>0</v>
      </c>
    </row>
    <row r="49" spans="1:6" x14ac:dyDescent="0.3">
      <c r="A49" s="9">
        <v>43876</v>
      </c>
      <c r="B49">
        <v>32</v>
      </c>
      <c r="C49">
        <v>39</v>
      </c>
      <c r="D49" s="23">
        <f ca="1">IFERROR(__xludf.DUMMYFUNCTION("""COMPUTED_VALUE"""),0)</f>
        <v>0</v>
      </c>
      <c r="E49" s="23">
        <f ca="1">IFERROR(__xludf.DUMMYFUNCTION("""COMPUTED_VALUE"""),0)</f>
        <v>0</v>
      </c>
      <c r="F49" s="10">
        <v>0</v>
      </c>
    </row>
    <row r="50" spans="1:6" x14ac:dyDescent="0.3">
      <c r="A50" s="9">
        <v>43877</v>
      </c>
      <c r="B50">
        <v>25</v>
      </c>
      <c r="C50">
        <v>35</v>
      </c>
      <c r="D50" s="23">
        <f ca="1">IFERROR(__xludf.DUMMYFUNCTION("""COMPUTED_VALUE"""),0)</f>
        <v>0</v>
      </c>
      <c r="E50" s="23">
        <f ca="1">IFERROR(__xludf.DUMMYFUNCTION("""COMPUTED_VALUE"""),0)</f>
        <v>0</v>
      </c>
      <c r="F50" s="10">
        <v>0</v>
      </c>
    </row>
    <row r="51" spans="1:6" x14ac:dyDescent="0.3">
      <c r="A51" s="9">
        <v>43878</v>
      </c>
      <c r="B51">
        <v>32</v>
      </c>
      <c r="C51">
        <v>46</v>
      </c>
      <c r="D51" s="23">
        <f ca="1">IFERROR(__xludf.DUMMYFUNCTION("""COMPUTED_VALUE"""),0)</f>
        <v>0</v>
      </c>
      <c r="E51" s="23">
        <f ca="1">IFERROR(__xludf.DUMMYFUNCTION("""COMPUTED_VALUE"""),0)</f>
        <v>0</v>
      </c>
      <c r="F51" s="10">
        <v>0</v>
      </c>
    </row>
    <row r="52" spans="1:6" x14ac:dyDescent="0.3">
      <c r="A52" s="9">
        <v>43879</v>
      </c>
      <c r="B52">
        <v>38</v>
      </c>
      <c r="C52">
        <v>63</v>
      </c>
      <c r="D52" s="23">
        <f ca="1">IFERROR(__xludf.DUMMYFUNCTION("""COMPUTED_VALUE"""),0)</f>
        <v>0</v>
      </c>
      <c r="E52" s="23">
        <f ca="1">IFERROR(__xludf.DUMMYFUNCTION("""COMPUTED_VALUE"""),0)</f>
        <v>0</v>
      </c>
      <c r="F52" s="10">
        <v>0</v>
      </c>
    </row>
    <row r="53" spans="1:6" x14ac:dyDescent="0.3">
      <c r="A53" s="9">
        <v>43880</v>
      </c>
      <c r="B53">
        <v>38</v>
      </c>
      <c r="C53">
        <v>43</v>
      </c>
      <c r="D53" s="23">
        <f ca="1">IFERROR(__xludf.DUMMYFUNCTION("""COMPUTED_VALUE"""),0)</f>
        <v>0</v>
      </c>
      <c r="E53" s="23">
        <f ca="1">IFERROR(__xludf.DUMMYFUNCTION("""COMPUTED_VALUE"""),0)</f>
        <v>0</v>
      </c>
      <c r="F53" s="10">
        <v>0</v>
      </c>
    </row>
    <row r="54" spans="1:6" x14ac:dyDescent="0.3">
      <c r="A54" s="9">
        <v>43881</v>
      </c>
      <c r="B54">
        <v>36</v>
      </c>
      <c r="C54">
        <v>37</v>
      </c>
      <c r="D54" s="23">
        <f ca="1">IFERROR(__xludf.DUMMYFUNCTION("""COMPUTED_VALUE"""),0)</f>
        <v>0</v>
      </c>
      <c r="E54" s="23">
        <f ca="1">IFERROR(__xludf.DUMMYFUNCTION("""COMPUTED_VALUE"""),0)</f>
        <v>0</v>
      </c>
      <c r="F54" s="10">
        <v>0</v>
      </c>
    </row>
    <row r="55" spans="1:6" x14ac:dyDescent="0.3">
      <c r="A55" s="9">
        <v>43882</v>
      </c>
      <c r="B55">
        <v>25</v>
      </c>
      <c r="C55">
        <v>32</v>
      </c>
      <c r="D55" s="23">
        <f ca="1">IFERROR(__xludf.DUMMYFUNCTION("""COMPUTED_VALUE"""),0)</f>
        <v>0</v>
      </c>
      <c r="E55" s="23">
        <f ca="1">IFERROR(__xludf.DUMMYFUNCTION("""COMPUTED_VALUE"""),0)</f>
        <v>0</v>
      </c>
      <c r="F55" s="10">
        <v>0</v>
      </c>
    </row>
    <row r="56" spans="1:6" x14ac:dyDescent="0.3">
      <c r="A56" s="9">
        <v>43883</v>
      </c>
      <c r="B56">
        <v>28</v>
      </c>
      <c r="C56">
        <v>48</v>
      </c>
      <c r="D56" s="23">
        <f ca="1">IFERROR(__xludf.DUMMYFUNCTION("""COMPUTED_VALUE"""),0)</f>
        <v>0</v>
      </c>
      <c r="E56" s="23">
        <f ca="1">IFERROR(__xludf.DUMMYFUNCTION("""COMPUTED_VALUE"""),0)</f>
        <v>0</v>
      </c>
      <c r="F56" s="10">
        <v>0</v>
      </c>
    </row>
    <row r="57" spans="1:6" x14ac:dyDescent="0.3">
      <c r="A57" s="9">
        <v>43884</v>
      </c>
      <c r="B57">
        <v>26</v>
      </c>
      <c r="C57">
        <v>44</v>
      </c>
      <c r="D57" s="23">
        <f ca="1">IFERROR(__xludf.DUMMYFUNCTION("""COMPUTED_VALUE"""),0)</f>
        <v>0</v>
      </c>
      <c r="E57" s="23">
        <f ca="1">IFERROR(__xludf.DUMMYFUNCTION("""COMPUTED_VALUE"""),0)</f>
        <v>0</v>
      </c>
      <c r="F57" s="10">
        <v>0</v>
      </c>
    </row>
    <row r="58" spans="1:6" x14ac:dyDescent="0.3">
      <c r="A58" s="9">
        <v>43885</v>
      </c>
      <c r="B58">
        <v>27</v>
      </c>
      <c r="C58">
        <v>34</v>
      </c>
      <c r="D58" s="23">
        <f ca="1">IFERROR(__xludf.DUMMYFUNCTION("""COMPUTED_VALUE"""),0)</f>
        <v>0</v>
      </c>
      <c r="E58" s="23">
        <f ca="1">IFERROR(__xludf.DUMMYFUNCTION("""COMPUTED_VALUE"""),0)</f>
        <v>0</v>
      </c>
      <c r="F58" s="10">
        <v>0</v>
      </c>
    </row>
    <row r="59" spans="1:6" x14ac:dyDescent="0.3">
      <c r="A59" s="9">
        <v>43886</v>
      </c>
      <c r="B59">
        <v>26</v>
      </c>
      <c r="C59">
        <v>28</v>
      </c>
      <c r="D59" s="23">
        <f ca="1">IFERROR(__xludf.DUMMYFUNCTION("""COMPUTED_VALUE"""),0)</f>
        <v>0</v>
      </c>
      <c r="E59" s="23">
        <f ca="1">IFERROR(__xludf.DUMMYFUNCTION("""COMPUTED_VALUE"""),0)</f>
        <v>0</v>
      </c>
      <c r="F59" s="10">
        <v>0</v>
      </c>
    </row>
    <row r="60" spans="1:6" x14ac:dyDescent="0.3">
      <c r="A60" s="9">
        <v>43887</v>
      </c>
      <c r="B60">
        <v>20</v>
      </c>
      <c r="C60">
        <v>27</v>
      </c>
      <c r="D60" s="23">
        <f ca="1">IFERROR(__xludf.DUMMYFUNCTION("""COMPUTED_VALUE"""),0)</f>
        <v>0</v>
      </c>
      <c r="E60" s="23">
        <f ca="1">IFERROR(__xludf.DUMMYFUNCTION("""COMPUTED_VALUE"""),0)</f>
        <v>0</v>
      </c>
      <c r="F60" s="10">
        <v>0</v>
      </c>
    </row>
    <row r="61" spans="1:6" x14ac:dyDescent="0.3">
      <c r="A61" s="9">
        <v>43888</v>
      </c>
      <c r="B61">
        <v>23</v>
      </c>
      <c r="C61">
        <v>30</v>
      </c>
      <c r="D61" s="23">
        <f ca="1">IFERROR(__xludf.DUMMYFUNCTION("""COMPUTED_VALUE"""),0)</f>
        <v>0</v>
      </c>
      <c r="E61" s="23">
        <f ca="1">IFERROR(__xludf.DUMMYFUNCTION("""COMPUTED_VALUE"""),0)</f>
        <v>0</v>
      </c>
      <c r="F61" s="10">
        <v>0</v>
      </c>
    </row>
    <row r="62" spans="1:6" x14ac:dyDescent="0.3">
      <c r="A62" s="9">
        <v>43889</v>
      </c>
      <c r="B62">
        <v>21</v>
      </c>
      <c r="C62">
        <v>32</v>
      </c>
      <c r="D62" s="23">
        <f ca="1">IFERROR(__xludf.DUMMYFUNCTION("""COMPUTED_VALUE"""),0)</f>
        <v>0</v>
      </c>
      <c r="E62" s="23">
        <f ca="1">IFERROR(__xludf.DUMMYFUNCTION("""COMPUTED_VALUE"""),0)</f>
        <v>0</v>
      </c>
      <c r="F62" s="10">
        <v>0</v>
      </c>
    </row>
    <row r="63" spans="1:6" x14ac:dyDescent="0.3">
      <c r="A63" s="9">
        <v>43890</v>
      </c>
      <c r="B63">
        <v>31</v>
      </c>
      <c r="C63">
        <v>27</v>
      </c>
      <c r="D63" s="23">
        <f ca="1">IFERROR(__xludf.DUMMYFUNCTION("""COMPUTED_VALUE"""),0)</f>
        <v>0</v>
      </c>
      <c r="E63" s="23">
        <f ca="1">IFERROR(__xludf.DUMMYFUNCTION("""COMPUTED_VALUE"""),0)</f>
        <v>0</v>
      </c>
      <c r="F63" s="10">
        <v>0</v>
      </c>
    </row>
    <row r="64" spans="1:6" x14ac:dyDescent="0.3">
      <c r="A64" s="9">
        <v>43891</v>
      </c>
      <c r="B64">
        <v>22</v>
      </c>
      <c r="C64">
        <v>35</v>
      </c>
      <c r="D64" s="23">
        <f ca="1">IFERROR(__xludf.DUMMYFUNCTION("""COMPUTED_VALUE"""),0)</f>
        <v>0</v>
      </c>
      <c r="E64" s="23">
        <f ca="1">IFERROR(__xludf.DUMMYFUNCTION("""COMPUTED_VALUE"""),0)</f>
        <v>0</v>
      </c>
      <c r="F64" s="10">
        <v>0</v>
      </c>
    </row>
    <row r="65" spans="1:6" x14ac:dyDescent="0.3">
      <c r="A65" s="9">
        <v>43892</v>
      </c>
      <c r="B65">
        <v>27</v>
      </c>
      <c r="C65">
        <v>37</v>
      </c>
      <c r="D65" s="23">
        <f ca="1">IFERROR(__xludf.DUMMYFUNCTION("""COMPUTED_VALUE"""),0)</f>
        <v>0</v>
      </c>
      <c r="E65" s="23">
        <f ca="1">IFERROR(__xludf.DUMMYFUNCTION("""COMPUTED_VALUE"""),0)</f>
        <v>0</v>
      </c>
      <c r="F65" s="10">
        <v>0</v>
      </c>
    </row>
    <row r="66" spans="1:6" x14ac:dyDescent="0.3">
      <c r="A66" s="9">
        <v>43893</v>
      </c>
      <c r="B66">
        <v>37</v>
      </c>
      <c r="C66">
        <v>43</v>
      </c>
      <c r="D66" s="23">
        <f ca="1">IFERROR(__xludf.DUMMYFUNCTION("""COMPUTED_VALUE"""),0)</f>
        <v>0</v>
      </c>
      <c r="E66" s="23">
        <f ca="1">IFERROR(__xludf.DUMMYFUNCTION("""COMPUTED_VALUE"""),0)</f>
        <v>0</v>
      </c>
      <c r="F66" s="10">
        <v>0</v>
      </c>
    </row>
    <row r="67" spans="1:6" x14ac:dyDescent="0.3">
      <c r="A67" s="9">
        <v>43894</v>
      </c>
      <c r="B67">
        <v>39</v>
      </c>
      <c r="C67">
        <v>51</v>
      </c>
      <c r="D67" s="23">
        <f ca="1">IFERROR(__xludf.DUMMYFUNCTION("""COMPUTED_VALUE"""),0)</f>
        <v>0</v>
      </c>
      <c r="E67" s="23">
        <f ca="1">IFERROR(__xludf.DUMMYFUNCTION("""COMPUTED_VALUE"""),0)</f>
        <v>0</v>
      </c>
      <c r="F67" s="10">
        <v>0</v>
      </c>
    </row>
    <row r="68" spans="1:6" x14ac:dyDescent="0.3">
      <c r="A68" s="9">
        <v>43895</v>
      </c>
      <c r="B68">
        <v>33</v>
      </c>
      <c r="C68">
        <v>36</v>
      </c>
      <c r="D68" s="23">
        <f ca="1">IFERROR(__xludf.DUMMYFUNCTION("""COMPUTED_VALUE"""),0)</f>
        <v>0</v>
      </c>
      <c r="E68" s="23">
        <f ca="1">IFERROR(__xludf.DUMMYFUNCTION("""COMPUTED_VALUE"""),0)</f>
        <v>0</v>
      </c>
      <c r="F68" s="10">
        <v>0</v>
      </c>
    </row>
    <row r="69" spans="1:6" x14ac:dyDescent="0.3">
      <c r="A69" s="9">
        <v>43896</v>
      </c>
      <c r="B69">
        <v>24</v>
      </c>
      <c r="C69">
        <v>28</v>
      </c>
      <c r="D69" s="23">
        <f ca="1">IFERROR(__xludf.DUMMYFUNCTION("""COMPUTED_VALUE"""),0)</f>
        <v>0</v>
      </c>
      <c r="E69" s="23">
        <f ca="1">IFERROR(__xludf.DUMMYFUNCTION("""COMPUTED_VALUE"""),0)</f>
        <v>0</v>
      </c>
      <c r="F69" s="10">
        <v>0</v>
      </c>
    </row>
    <row r="70" spans="1:6" x14ac:dyDescent="0.3">
      <c r="A70" s="9">
        <v>43897</v>
      </c>
      <c r="B70">
        <v>19</v>
      </c>
      <c r="C70">
        <v>50</v>
      </c>
      <c r="D70" s="23">
        <f ca="1">IFERROR(__xludf.DUMMYFUNCTION("""COMPUTED_VALUE"""),0)</f>
        <v>0</v>
      </c>
      <c r="E70" s="23">
        <f ca="1">IFERROR(__xludf.DUMMYFUNCTION("""COMPUTED_VALUE"""),0)</f>
        <v>0</v>
      </c>
      <c r="F70" s="10">
        <v>0</v>
      </c>
    </row>
    <row r="71" spans="1:6" x14ac:dyDescent="0.3">
      <c r="A71" s="9">
        <v>43898</v>
      </c>
      <c r="B71">
        <v>31</v>
      </c>
      <c r="C71">
        <v>33</v>
      </c>
      <c r="D71" s="23">
        <f ca="1">IFERROR(__xludf.DUMMYFUNCTION("""COMPUTED_VALUE"""),0)</f>
        <v>0</v>
      </c>
      <c r="E71" s="23">
        <f ca="1">IFERROR(__xludf.DUMMYFUNCTION("""COMPUTED_VALUE"""),0)</f>
        <v>0</v>
      </c>
      <c r="F71" s="10">
        <v>0</v>
      </c>
    </row>
    <row r="72" spans="1:6" x14ac:dyDescent="0.3">
      <c r="A72" s="9">
        <v>43899</v>
      </c>
      <c r="B72">
        <v>30</v>
      </c>
      <c r="C72">
        <v>37</v>
      </c>
      <c r="D72" s="23">
        <f ca="1">IFERROR(__xludf.DUMMYFUNCTION("""COMPUTED_VALUE"""),0)</f>
        <v>0</v>
      </c>
      <c r="E72" s="23">
        <f ca="1">IFERROR(__xludf.DUMMYFUNCTION("""COMPUTED_VALUE"""),0)</f>
        <v>0</v>
      </c>
      <c r="F72" s="10">
        <v>0</v>
      </c>
    </row>
    <row r="73" spans="1:6" x14ac:dyDescent="0.3">
      <c r="A73" s="9">
        <v>43900</v>
      </c>
      <c r="B73">
        <v>38</v>
      </c>
      <c r="C73">
        <v>37</v>
      </c>
      <c r="D73" s="23">
        <f ca="1">IFERROR(__xludf.DUMMYFUNCTION("""COMPUTED_VALUE"""),0)</f>
        <v>0</v>
      </c>
      <c r="E73" s="23">
        <f ca="1">IFERROR(__xludf.DUMMYFUNCTION("""COMPUTED_VALUE"""),0)</f>
        <v>0</v>
      </c>
      <c r="F73" s="10">
        <v>0</v>
      </c>
    </row>
    <row r="74" spans="1:6" x14ac:dyDescent="0.3">
      <c r="A74" s="9">
        <v>43901</v>
      </c>
      <c r="B74">
        <v>36</v>
      </c>
      <c r="C74">
        <v>33</v>
      </c>
      <c r="D74" s="23">
        <f ca="1">IFERROR(__xludf.DUMMYFUNCTION("""COMPUTED_VALUE"""),0)</f>
        <v>0</v>
      </c>
      <c r="E74" s="23">
        <f ca="1">IFERROR(__xludf.DUMMYFUNCTION("""COMPUTED_VALUE"""),0)</f>
        <v>0</v>
      </c>
      <c r="F74" s="10">
        <v>0</v>
      </c>
    </row>
    <row r="75" spans="1:6" x14ac:dyDescent="0.3">
      <c r="A75" s="9">
        <v>43902</v>
      </c>
      <c r="B75">
        <v>32</v>
      </c>
      <c r="C75">
        <v>33</v>
      </c>
      <c r="D75" s="23">
        <f ca="1">IFERROR(__xludf.DUMMYFUNCTION("""COMPUTED_VALUE"""),0)</f>
        <v>0</v>
      </c>
      <c r="E75" s="23">
        <f ca="1">IFERROR(__xludf.DUMMYFUNCTION("""COMPUTED_VALUE"""),0)</f>
        <v>0</v>
      </c>
      <c r="F75" s="10">
        <v>0</v>
      </c>
    </row>
    <row r="76" spans="1:6" x14ac:dyDescent="0.3">
      <c r="A76" s="9">
        <v>43903</v>
      </c>
      <c r="B76">
        <v>44</v>
      </c>
      <c r="C76">
        <v>46</v>
      </c>
      <c r="D76" s="23">
        <f ca="1">IFERROR(__xludf.DUMMYFUNCTION("""COMPUTED_VALUE"""),0)</f>
        <v>0</v>
      </c>
      <c r="E76" s="23">
        <f ca="1">IFERROR(__xludf.DUMMYFUNCTION("""COMPUTED_VALUE"""),0)</f>
        <v>0</v>
      </c>
      <c r="F76" s="10">
        <v>0</v>
      </c>
    </row>
    <row r="77" spans="1:6" x14ac:dyDescent="0.3">
      <c r="A77" s="9">
        <v>43904</v>
      </c>
      <c r="B77">
        <v>38</v>
      </c>
      <c r="C77">
        <v>44</v>
      </c>
      <c r="D77" s="23">
        <v>7</v>
      </c>
      <c r="E77" s="23">
        <v>1</v>
      </c>
      <c r="F77">
        <v>0</v>
      </c>
    </row>
    <row r="78" spans="1:6" x14ac:dyDescent="0.3">
      <c r="A78" s="9">
        <v>43905</v>
      </c>
      <c r="B78">
        <v>29</v>
      </c>
      <c r="C78">
        <v>39</v>
      </c>
      <c r="D78" s="23">
        <v>0</v>
      </c>
      <c r="E78" s="23">
        <v>0</v>
      </c>
      <c r="F78">
        <v>0</v>
      </c>
    </row>
    <row r="79" spans="1:6" x14ac:dyDescent="0.3">
      <c r="A79" s="9">
        <v>43906</v>
      </c>
      <c r="B79">
        <v>50</v>
      </c>
      <c r="C79">
        <v>52</v>
      </c>
      <c r="D79" s="23">
        <v>0</v>
      </c>
      <c r="E79" s="23">
        <v>0</v>
      </c>
      <c r="F79">
        <v>0</v>
      </c>
    </row>
    <row r="80" spans="1:6" x14ac:dyDescent="0.3">
      <c r="A80" s="9">
        <v>43907</v>
      </c>
      <c r="B80">
        <v>38</v>
      </c>
      <c r="C80">
        <v>43</v>
      </c>
      <c r="D80" s="23">
        <v>1</v>
      </c>
      <c r="E80" s="23">
        <v>0</v>
      </c>
      <c r="F80">
        <v>0</v>
      </c>
    </row>
    <row r="81" spans="1:6" x14ac:dyDescent="0.3">
      <c r="A81" s="9">
        <v>43908</v>
      </c>
      <c r="B81">
        <v>40</v>
      </c>
      <c r="C81">
        <v>48</v>
      </c>
      <c r="D81" s="23">
        <v>2</v>
      </c>
      <c r="E81" s="23">
        <v>0</v>
      </c>
      <c r="F81">
        <v>0</v>
      </c>
    </row>
    <row r="82" spans="1:6" x14ac:dyDescent="0.3">
      <c r="A82" s="9">
        <v>43909</v>
      </c>
      <c r="B82">
        <v>60</v>
      </c>
      <c r="C82">
        <v>62</v>
      </c>
      <c r="D82" s="23">
        <v>4</v>
      </c>
      <c r="E82" s="23">
        <v>0</v>
      </c>
      <c r="F82">
        <v>0</v>
      </c>
    </row>
    <row r="83" spans="1:6" x14ac:dyDescent="0.3">
      <c r="A83" s="9">
        <v>43910</v>
      </c>
      <c r="B83">
        <v>67</v>
      </c>
      <c r="C83">
        <v>70</v>
      </c>
      <c r="D83" s="23">
        <v>6</v>
      </c>
      <c r="E83" s="23">
        <v>0</v>
      </c>
      <c r="F83">
        <v>0</v>
      </c>
    </row>
    <row r="84" spans="1:6" x14ac:dyDescent="0.3">
      <c r="A84" s="9">
        <v>43911</v>
      </c>
      <c r="B84">
        <v>71</v>
      </c>
      <c r="C84">
        <v>78</v>
      </c>
      <c r="D84" s="23">
        <v>7</v>
      </c>
      <c r="E84" s="23">
        <v>0</v>
      </c>
      <c r="F84">
        <v>0</v>
      </c>
    </row>
    <row r="85" spans="1:6" x14ac:dyDescent="0.3">
      <c r="A85" s="9">
        <v>43912</v>
      </c>
      <c r="B85">
        <v>68</v>
      </c>
      <c r="C85">
        <v>60</v>
      </c>
      <c r="D85" s="23">
        <v>0</v>
      </c>
      <c r="E85" s="23">
        <v>0</v>
      </c>
      <c r="F85">
        <v>0</v>
      </c>
    </row>
    <row r="86" spans="1:6" x14ac:dyDescent="0.3">
      <c r="A86" s="9">
        <v>43913</v>
      </c>
      <c r="B86">
        <v>65</v>
      </c>
      <c r="C86">
        <v>62</v>
      </c>
      <c r="D86" s="23">
        <v>3</v>
      </c>
      <c r="E86" s="23">
        <v>0</v>
      </c>
      <c r="F86">
        <v>0</v>
      </c>
    </row>
    <row r="87" spans="1:6" x14ac:dyDescent="0.3">
      <c r="A87" s="9">
        <v>43914</v>
      </c>
      <c r="B87">
        <v>58</v>
      </c>
      <c r="C87">
        <v>57</v>
      </c>
      <c r="D87" s="23">
        <v>0</v>
      </c>
      <c r="E87" s="23">
        <v>0</v>
      </c>
      <c r="F87">
        <v>0</v>
      </c>
    </row>
    <row r="88" spans="1:6" x14ac:dyDescent="0.3">
      <c r="A88" s="9">
        <v>43915</v>
      </c>
      <c r="B88">
        <v>59</v>
      </c>
      <c r="C88">
        <v>59</v>
      </c>
      <c r="D88" s="23">
        <v>5</v>
      </c>
      <c r="E88" s="23">
        <v>0</v>
      </c>
      <c r="F88">
        <v>0</v>
      </c>
    </row>
    <row r="89" spans="1:6" x14ac:dyDescent="0.3">
      <c r="A89" s="9">
        <v>43916</v>
      </c>
      <c r="B89">
        <v>49</v>
      </c>
      <c r="C89">
        <v>48</v>
      </c>
      <c r="D89" s="23">
        <v>1</v>
      </c>
      <c r="E89" s="23">
        <v>0</v>
      </c>
      <c r="F89">
        <v>0</v>
      </c>
    </row>
    <row r="90" spans="1:6" x14ac:dyDescent="0.3">
      <c r="A90" s="9">
        <v>43917</v>
      </c>
      <c r="B90">
        <v>35</v>
      </c>
      <c r="C90">
        <v>43</v>
      </c>
      <c r="D90" s="23">
        <v>4</v>
      </c>
      <c r="E90" s="23">
        <v>0</v>
      </c>
      <c r="F90">
        <v>0</v>
      </c>
    </row>
    <row r="91" spans="1:6" x14ac:dyDescent="0.3">
      <c r="A91" s="9">
        <v>43918</v>
      </c>
      <c r="B91">
        <v>52</v>
      </c>
      <c r="C91">
        <v>65</v>
      </c>
      <c r="D91" s="23">
        <v>9</v>
      </c>
      <c r="E91" s="23">
        <v>0</v>
      </c>
      <c r="F91">
        <v>0</v>
      </c>
    </row>
    <row r="92" spans="1:6" x14ac:dyDescent="0.3">
      <c r="A92" s="9">
        <v>43919</v>
      </c>
      <c r="B92">
        <v>47</v>
      </c>
      <c r="C92">
        <v>57</v>
      </c>
      <c r="D92" s="23">
        <v>23</v>
      </c>
      <c r="E92" s="23">
        <v>1</v>
      </c>
      <c r="F92">
        <v>0</v>
      </c>
    </row>
    <row r="93" spans="1:6" x14ac:dyDescent="0.3">
      <c r="A93" s="9">
        <v>43920</v>
      </c>
      <c r="B93">
        <v>43</v>
      </c>
      <c r="C93">
        <v>46</v>
      </c>
      <c r="D93" s="23">
        <v>25</v>
      </c>
      <c r="E93" s="23">
        <v>0</v>
      </c>
      <c r="F93">
        <v>0</v>
      </c>
    </row>
    <row r="94" spans="1:6" x14ac:dyDescent="0.3">
      <c r="A94" s="9">
        <v>43921</v>
      </c>
      <c r="B94">
        <v>43</v>
      </c>
      <c r="C94">
        <v>67</v>
      </c>
      <c r="D94" s="23">
        <v>23</v>
      </c>
      <c r="E94" s="23">
        <v>0</v>
      </c>
      <c r="F94">
        <v>0</v>
      </c>
    </row>
    <row r="95" spans="1:6" x14ac:dyDescent="0.3">
      <c r="A95" s="9">
        <v>43922</v>
      </c>
      <c r="B95">
        <v>49</v>
      </c>
      <c r="C95">
        <v>44</v>
      </c>
      <c r="D95" s="23">
        <v>32</v>
      </c>
      <c r="E95" s="23">
        <v>0</v>
      </c>
      <c r="F95">
        <v>2621</v>
      </c>
    </row>
    <row r="96" spans="1:6" x14ac:dyDescent="0.3">
      <c r="A96" s="9">
        <v>43923</v>
      </c>
      <c r="B96">
        <v>36</v>
      </c>
      <c r="C96">
        <v>47</v>
      </c>
      <c r="D96" s="23">
        <v>141</v>
      </c>
      <c r="E96" s="23">
        <v>2</v>
      </c>
      <c r="F96">
        <v>0</v>
      </c>
    </row>
    <row r="97" spans="1:6" x14ac:dyDescent="0.3">
      <c r="A97" s="9">
        <v>43924</v>
      </c>
      <c r="B97">
        <v>29</v>
      </c>
      <c r="C97">
        <v>40</v>
      </c>
      <c r="D97" s="23">
        <v>93</v>
      </c>
      <c r="E97" s="23">
        <v>2</v>
      </c>
      <c r="F97">
        <v>0</v>
      </c>
    </row>
    <row r="98" spans="1:6" x14ac:dyDescent="0.3">
      <c r="A98" s="9">
        <v>43925</v>
      </c>
      <c r="B98">
        <v>32</v>
      </c>
      <c r="C98">
        <v>45</v>
      </c>
      <c r="D98" s="23">
        <v>59</v>
      </c>
      <c r="E98" s="23">
        <v>0</v>
      </c>
      <c r="F98">
        <v>0</v>
      </c>
    </row>
    <row r="99" spans="1:6" x14ac:dyDescent="0.3">
      <c r="A99" s="9">
        <v>43926</v>
      </c>
      <c r="B99">
        <v>31</v>
      </c>
      <c r="C99">
        <v>34</v>
      </c>
      <c r="D99" s="23">
        <v>58</v>
      </c>
      <c r="E99" s="23">
        <v>1</v>
      </c>
      <c r="F99">
        <v>0</v>
      </c>
    </row>
    <row r="100" spans="1:6" x14ac:dyDescent="0.3">
      <c r="A100" s="9">
        <v>43927</v>
      </c>
      <c r="B100">
        <v>33</v>
      </c>
      <c r="C100">
        <v>38</v>
      </c>
      <c r="D100" s="23">
        <v>22</v>
      </c>
      <c r="E100" s="23">
        <v>0</v>
      </c>
      <c r="F100">
        <v>0</v>
      </c>
    </row>
    <row r="101" spans="1:6" x14ac:dyDescent="0.3">
      <c r="A101" s="9">
        <v>43928</v>
      </c>
      <c r="B101">
        <v>37</v>
      </c>
      <c r="C101">
        <v>43</v>
      </c>
      <c r="D101" s="23">
        <v>51</v>
      </c>
      <c r="E101" s="23">
        <v>2</v>
      </c>
      <c r="F101">
        <v>6420</v>
      </c>
    </row>
    <row r="102" spans="1:6" x14ac:dyDescent="0.3">
      <c r="A102" s="9">
        <v>43929</v>
      </c>
      <c r="B102">
        <v>31</v>
      </c>
      <c r="C102">
        <v>34</v>
      </c>
      <c r="D102" s="23">
        <v>93</v>
      </c>
      <c r="E102" s="23">
        <v>0</v>
      </c>
      <c r="F102">
        <v>0</v>
      </c>
    </row>
    <row r="103" spans="1:6" x14ac:dyDescent="0.3">
      <c r="A103" s="9">
        <v>43930</v>
      </c>
      <c r="B103">
        <v>38</v>
      </c>
      <c r="C103">
        <v>36</v>
      </c>
      <c r="D103" s="23">
        <v>51</v>
      </c>
      <c r="E103" s="23">
        <v>3</v>
      </c>
      <c r="F103">
        <v>927</v>
      </c>
    </row>
    <row r="104" spans="1:6" x14ac:dyDescent="0.3">
      <c r="A104" s="9">
        <v>43931</v>
      </c>
      <c r="B104">
        <v>32</v>
      </c>
      <c r="C104">
        <v>32</v>
      </c>
      <c r="D104" s="23">
        <v>183</v>
      </c>
      <c r="E104" s="23">
        <v>2</v>
      </c>
      <c r="F104">
        <v>1093</v>
      </c>
    </row>
    <row r="105" spans="1:6" x14ac:dyDescent="0.3">
      <c r="A105" s="9">
        <v>43932</v>
      </c>
      <c r="B105">
        <v>30</v>
      </c>
      <c r="C105">
        <v>31</v>
      </c>
      <c r="D105" s="23">
        <v>166</v>
      </c>
      <c r="E105" s="23">
        <v>5</v>
      </c>
      <c r="F105">
        <v>648</v>
      </c>
    </row>
    <row r="106" spans="1:6" x14ac:dyDescent="0.3">
      <c r="A106" s="9">
        <v>43933</v>
      </c>
      <c r="B106">
        <v>30</v>
      </c>
      <c r="C106">
        <v>36</v>
      </c>
      <c r="D106" s="23">
        <v>85</v>
      </c>
      <c r="E106" s="23">
        <v>5</v>
      </c>
      <c r="F106">
        <v>2327</v>
      </c>
    </row>
    <row r="107" spans="1:6" x14ac:dyDescent="0.3">
      <c r="A107" s="9">
        <v>43934</v>
      </c>
      <c r="B107">
        <v>30</v>
      </c>
      <c r="C107">
        <v>36</v>
      </c>
      <c r="D107" s="23">
        <v>356</v>
      </c>
      <c r="E107" s="23">
        <v>4</v>
      </c>
      <c r="F107">
        <v>996</v>
      </c>
    </row>
    <row r="108" spans="1:6" x14ac:dyDescent="0.3">
      <c r="A108" s="9">
        <v>43935</v>
      </c>
      <c r="B108">
        <v>26</v>
      </c>
      <c r="C108">
        <v>39</v>
      </c>
      <c r="D108" s="23">
        <v>51</v>
      </c>
      <c r="E108" s="23">
        <v>2</v>
      </c>
      <c r="F108">
        <v>1250</v>
      </c>
    </row>
    <row r="109" spans="1:6" x14ac:dyDescent="0.3">
      <c r="A109" s="9">
        <v>43936</v>
      </c>
      <c r="B109">
        <v>27</v>
      </c>
      <c r="C109">
        <v>33</v>
      </c>
      <c r="D109" s="23">
        <v>17</v>
      </c>
      <c r="E109" s="23">
        <v>2</v>
      </c>
      <c r="F109">
        <v>323</v>
      </c>
    </row>
    <row r="110" spans="1:6" x14ac:dyDescent="0.3">
      <c r="A110" s="9">
        <v>43937</v>
      </c>
      <c r="B110">
        <v>30</v>
      </c>
      <c r="C110">
        <v>32</v>
      </c>
      <c r="D110" s="23">
        <v>62</v>
      </c>
      <c r="E110" s="23">
        <v>6</v>
      </c>
      <c r="F110">
        <v>2179</v>
      </c>
    </row>
    <row r="111" spans="1:6" x14ac:dyDescent="0.3">
      <c r="A111" s="9">
        <v>43938</v>
      </c>
      <c r="B111">
        <v>37</v>
      </c>
      <c r="C111">
        <v>37</v>
      </c>
      <c r="D111" s="23">
        <v>67</v>
      </c>
      <c r="E111" s="23">
        <v>4</v>
      </c>
      <c r="F111">
        <v>2625</v>
      </c>
    </row>
    <row r="112" spans="1:6" x14ac:dyDescent="0.3">
      <c r="A112" s="9">
        <v>43939</v>
      </c>
      <c r="B112">
        <v>29</v>
      </c>
      <c r="C112">
        <v>38</v>
      </c>
      <c r="D112" s="23">
        <v>186</v>
      </c>
      <c r="E112" s="23">
        <v>1</v>
      </c>
      <c r="F112">
        <v>874</v>
      </c>
    </row>
    <row r="113" spans="1:6" x14ac:dyDescent="0.3">
      <c r="A113" s="9">
        <v>43940</v>
      </c>
      <c r="B113">
        <v>36</v>
      </c>
      <c r="C113">
        <v>44</v>
      </c>
      <c r="D113" s="23">
        <v>110</v>
      </c>
      <c r="E113" s="23">
        <v>2</v>
      </c>
      <c r="F113">
        <v>2104</v>
      </c>
    </row>
    <row r="114" spans="1:6" x14ac:dyDescent="0.3">
      <c r="A114" s="9">
        <v>43941</v>
      </c>
      <c r="B114">
        <v>29</v>
      </c>
      <c r="C114">
        <v>42</v>
      </c>
      <c r="D114" s="23">
        <v>78</v>
      </c>
      <c r="E114" s="23">
        <v>2</v>
      </c>
      <c r="F114">
        <v>1513</v>
      </c>
    </row>
    <row r="115" spans="1:6" x14ac:dyDescent="0.3">
      <c r="A115" s="9">
        <v>43942</v>
      </c>
      <c r="B115">
        <v>29</v>
      </c>
      <c r="C115">
        <v>35</v>
      </c>
      <c r="D115" s="23">
        <v>75</v>
      </c>
      <c r="E115" s="23">
        <v>0</v>
      </c>
      <c r="F115">
        <v>727</v>
      </c>
    </row>
    <row r="116" spans="1:6" x14ac:dyDescent="0.3">
      <c r="A116" s="9">
        <v>43943</v>
      </c>
      <c r="B116">
        <v>33</v>
      </c>
      <c r="C116">
        <v>30</v>
      </c>
      <c r="D116" s="23">
        <v>92</v>
      </c>
      <c r="E116" s="23">
        <v>1</v>
      </c>
      <c r="F116">
        <v>1682</v>
      </c>
    </row>
    <row r="117" spans="1:6" x14ac:dyDescent="0.3">
      <c r="A117" s="9">
        <v>43944</v>
      </c>
      <c r="B117">
        <v>44</v>
      </c>
      <c r="C117">
        <v>36</v>
      </c>
      <c r="D117" s="23">
        <v>128</v>
      </c>
      <c r="E117" s="23">
        <v>2</v>
      </c>
      <c r="F117">
        <v>2251</v>
      </c>
    </row>
    <row r="118" spans="1:6" x14ac:dyDescent="0.3">
      <c r="A118" s="9">
        <v>43945</v>
      </c>
      <c r="B118">
        <v>38</v>
      </c>
      <c r="C118">
        <v>35</v>
      </c>
      <c r="D118" s="23">
        <v>138</v>
      </c>
      <c r="E118" s="23">
        <v>3</v>
      </c>
      <c r="F118">
        <v>3112</v>
      </c>
    </row>
    <row r="119" spans="1:6" x14ac:dyDescent="0.3">
      <c r="A119" s="9">
        <v>43946</v>
      </c>
      <c r="B119">
        <v>37</v>
      </c>
      <c r="C119">
        <v>36</v>
      </c>
      <c r="D119" s="23">
        <v>111</v>
      </c>
      <c r="E119" s="23">
        <v>1</v>
      </c>
      <c r="F119">
        <v>1847</v>
      </c>
    </row>
    <row r="120" spans="1:6" x14ac:dyDescent="0.3">
      <c r="A120" s="9">
        <v>43947</v>
      </c>
      <c r="B120">
        <v>29</v>
      </c>
      <c r="C120">
        <v>31</v>
      </c>
      <c r="D120" s="23">
        <v>293</v>
      </c>
      <c r="E120" s="23">
        <v>0</v>
      </c>
      <c r="F120">
        <v>2094</v>
      </c>
    </row>
    <row r="121" spans="1:6" x14ac:dyDescent="0.3">
      <c r="A121" s="9">
        <v>43948</v>
      </c>
      <c r="B121">
        <v>35</v>
      </c>
      <c r="C121">
        <v>30</v>
      </c>
      <c r="D121" s="23">
        <v>190</v>
      </c>
      <c r="E121" s="23">
        <v>0</v>
      </c>
      <c r="F121">
        <v>2298</v>
      </c>
    </row>
    <row r="122" spans="1:6" x14ac:dyDescent="0.3">
      <c r="A122" s="9">
        <v>43949</v>
      </c>
      <c r="B122">
        <v>39</v>
      </c>
      <c r="C122">
        <v>26</v>
      </c>
      <c r="D122" s="23">
        <v>206</v>
      </c>
      <c r="E122" s="23">
        <v>0</v>
      </c>
      <c r="F122">
        <v>3459</v>
      </c>
    </row>
    <row r="123" spans="1:6" x14ac:dyDescent="0.3">
      <c r="A123" s="9">
        <v>43950</v>
      </c>
      <c r="B123">
        <v>33</v>
      </c>
      <c r="C123">
        <v>28</v>
      </c>
      <c r="D123" s="23">
        <v>125</v>
      </c>
      <c r="E123" s="23">
        <v>2</v>
      </c>
      <c r="F123">
        <v>3855</v>
      </c>
    </row>
    <row r="124" spans="1:6" x14ac:dyDescent="0.3">
      <c r="A124" s="9">
        <v>43951</v>
      </c>
      <c r="B124">
        <v>33</v>
      </c>
      <c r="C124">
        <v>24</v>
      </c>
      <c r="D124" s="23">
        <v>76</v>
      </c>
      <c r="E124" s="23">
        <v>3</v>
      </c>
      <c r="F124">
        <v>0</v>
      </c>
    </row>
    <row r="125" spans="1:6" x14ac:dyDescent="0.3">
      <c r="A125" s="9">
        <v>43952</v>
      </c>
      <c r="B125">
        <v>38</v>
      </c>
      <c r="C125">
        <v>27</v>
      </c>
      <c r="D125" s="23">
        <v>223</v>
      </c>
      <c r="E125" s="23">
        <v>2</v>
      </c>
      <c r="F125">
        <v>0</v>
      </c>
    </row>
    <row r="126" spans="1:6" x14ac:dyDescent="0.3">
      <c r="A126" s="9">
        <v>43953</v>
      </c>
      <c r="B126">
        <v>32</v>
      </c>
      <c r="C126">
        <v>36</v>
      </c>
      <c r="D126" s="23">
        <v>384</v>
      </c>
      <c r="E126" s="23">
        <v>3</v>
      </c>
      <c r="F126">
        <v>10985</v>
      </c>
    </row>
    <row r="127" spans="1:6" x14ac:dyDescent="0.3">
      <c r="A127" s="9">
        <v>43954</v>
      </c>
      <c r="B127">
        <v>31</v>
      </c>
      <c r="C127">
        <v>25</v>
      </c>
      <c r="D127" s="23">
        <v>427</v>
      </c>
      <c r="E127" s="23">
        <v>0</v>
      </c>
      <c r="F127">
        <v>3026</v>
      </c>
    </row>
    <row r="128" spans="1:6" x14ac:dyDescent="0.3">
      <c r="A128" s="9">
        <v>43955</v>
      </c>
      <c r="B128">
        <v>35</v>
      </c>
      <c r="C128">
        <v>23</v>
      </c>
      <c r="D128" s="23">
        <v>349</v>
      </c>
      <c r="E128" s="23">
        <v>0</v>
      </c>
      <c r="F128">
        <v>3862</v>
      </c>
    </row>
    <row r="129" spans="1:6" x14ac:dyDescent="0.3">
      <c r="A129" s="9">
        <v>43956</v>
      </c>
      <c r="B129">
        <v>29</v>
      </c>
      <c r="C129">
        <v>22</v>
      </c>
      <c r="D129" s="23">
        <v>206</v>
      </c>
      <c r="E129" s="23">
        <v>0</v>
      </c>
      <c r="F129">
        <v>3744</v>
      </c>
    </row>
    <row r="130" spans="1:6" x14ac:dyDescent="0.3">
      <c r="A130" s="9">
        <v>43957</v>
      </c>
      <c r="B130">
        <v>42</v>
      </c>
      <c r="C130">
        <v>26</v>
      </c>
      <c r="D130" s="23">
        <v>428</v>
      </c>
      <c r="E130" s="23">
        <v>1</v>
      </c>
      <c r="F130">
        <v>4082</v>
      </c>
    </row>
    <row r="131" spans="1:6" x14ac:dyDescent="0.3">
      <c r="A131" s="9">
        <v>43958</v>
      </c>
      <c r="B131">
        <v>33</v>
      </c>
      <c r="C131">
        <v>15</v>
      </c>
      <c r="D131" s="23">
        <v>448</v>
      </c>
      <c r="E131" s="23">
        <v>1</v>
      </c>
      <c r="F131">
        <v>5300</v>
      </c>
    </row>
    <row r="132" spans="1:6" x14ac:dyDescent="0.3">
      <c r="A132" s="9">
        <v>43959</v>
      </c>
      <c r="B132">
        <v>40</v>
      </c>
      <c r="C132">
        <v>31</v>
      </c>
      <c r="D132" s="23">
        <v>338</v>
      </c>
      <c r="E132" s="23">
        <v>2</v>
      </c>
      <c r="F132">
        <v>4133</v>
      </c>
    </row>
    <row r="133" spans="1:6" x14ac:dyDescent="0.3">
      <c r="A133" s="9">
        <v>43960</v>
      </c>
      <c r="B133">
        <v>45</v>
      </c>
      <c r="C133">
        <v>26</v>
      </c>
      <c r="D133" s="23">
        <v>224</v>
      </c>
      <c r="E133" s="23">
        <v>0</v>
      </c>
      <c r="F133">
        <v>2859</v>
      </c>
    </row>
    <row r="134" spans="1:6" x14ac:dyDescent="0.3">
      <c r="A134" s="9">
        <v>43961</v>
      </c>
      <c r="B134">
        <v>36</v>
      </c>
      <c r="C134">
        <v>30</v>
      </c>
      <c r="D134" s="23">
        <v>381</v>
      </c>
      <c r="E134" s="23">
        <v>5</v>
      </c>
      <c r="F134">
        <v>9584</v>
      </c>
    </row>
    <row r="135" spans="1:6" x14ac:dyDescent="0.3">
      <c r="A135" s="9">
        <v>43962</v>
      </c>
      <c r="B135">
        <v>39</v>
      </c>
      <c r="C135">
        <v>28</v>
      </c>
      <c r="D135" s="23">
        <v>310</v>
      </c>
      <c r="E135" s="23">
        <v>0</v>
      </c>
      <c r="F135">
        <v>3868</v>
      </c>
    </row>
    <row r="136" spans="1:6" x14ac:dyDescent="0.3">
      <c r="A136" s="9">
        <v>43963</v>
      </c>
      <c r="B136">
        <v>38</v>
      </c>
      <c r="C136">
        <v>22</v>
      </c>
      <c r="D136" s="23">
        <v>406</v>
      </c>
      <c r="E136" s="23">
        <v>13</v>
      </c>
      <c r="F136">
        <v>8431</v>
      </c>
    </row>
    <row r="137" spans="1:6" x14ac:dyDescent="0.3">
      <c r="A137" s="9">
        <v>43964</v>
      </c>
      <c r="B137">
        <v>39</v>
      </c>
      <c r="C137">
        <v>31</v>
      </c>
      <c r="D137" s="23">
        <v>359</v>
      </c>
      <c r="E137" s="23">
        <v>20</v>
      </c>
      <c r="F137">
        <v>7236</v>
      </c>
    </row>
    <row r="138" spans="1:6" x14ac:dyDescent="0.3">
      <c r="A138" s="9">
        <v>43965</v>
      </c>
      <c r="B138">
        <v>33</v>
      </c>
      <c r="C138">
        <v>23</v>
      </c>
      <c r="D138" s="23">
        <v>472</v>
      </c>
      <c r="E138" s="23">
        <v>9</v>
      </c>
      <c r="F138">
        <v>6391</v>
      </c>
    </row>
    <row r="139" spans="1:6" x14ac:dyDescent="0.3">
      <c r="A139" s="9">
        <v>43966</v>
      </c>
      <c r="B139">
        <v>34</v>
      </c>
      <c r="C139">
        <v>31</v>
      </c>
      <c r="D139" s="23">
        <v>425</v>
      </c>
      <c r="E139" s="23">
        <v>8</v>
      </c>
      <c r="F139">
        <v>5453</v>
      </c>
    </row>
    <row r="140" spans="1:6" x14ac:dyDescent="0.3">
      <c r="A140" s="9">
        <v>43967</v>
      </c>
      <c r="B140">
        <v>39</v>
      </c>
      <c r="C140">
        <v>31</v>
      </c>
      <c r="D140" s="23">
        <v>438</v>
      </c>
      <c r="E140" s="23">
        <v>6</v>
      </c>
      <c r="F140">
        <v>5656</v>
      </c>
    </row>
    <row r="141" spans="1:6" x14ac:dyDescent="0.3">
      <c r="A141" s="9">
        <v>43968</v>
      </c>
      <c r="B141">
        <v>31</v>
      </c>
      <c r="C141">
        <v>22</v>
      </c>
      <c r="D141" s="23">
        <v>422</v>
      </c>
      <c r="E141" s="23">
        <v>19</v>
      </c>
      <c r="F141">
        <v>4946</v>
      </c>
    </row>
    <row r="142" spans="1:6" x14ac:dyDescent="0.3">
      <c r="A142" s="9">
        <v>43969</v>
      </c>
      <c r="B142">
        <v>38</v>
      </c>
      <c r="C142">
        <v>23</v>
      </c>
      <c r="D142" s="23">
        <v>299</v>
      </c>
      <c r="E142" s="23">
        <v>12</v>
      </c>
      <c r="F142">
        <v>3936</v>
      </c>
    </row>
    <row r="143" spans="1:6" x14ac:dyDescent="0.3">
      <c r="A143" s="9">
        <v>43970</v>
      </c>
      <c r="B143">
        <v>39</v>
      </c>
      <c r="C143">
        <v>20</v>
      </c>
      <c r="D143" s="23">
        <v>500</v>
      </c>
      <c r="E143" s="23">
        <v>6</v>
      </c>
      <c r="F143">
        <v>6127</v>
      </c>
    </row>
    <row r="144" spans="1:6" x14ac:dyDescent="0.3">
      <c r="A144" s="9">
        <v>43971</v>
      </c>
      <c r="B144">
        <v>44</v>
      </c>
      <c r="C144">
        <v>21</v>
      </c>
      <c r="D144" s="23">
        <v>534</v>
      </c>
      <c r="E144" s="23">
        <v>10</v>
      </c>
      <c r="F144">
        <v>4428</v>
      </c>
    </row>
    <row r="145" spans="1:6" x14ac:dyDescent="0.3">
      <c r="A145" s="9">
        <v>43972</v>
      </c>
      <c r="B145">
        <v>43</v>
      </c>
      <c r="C145">
        <v>32</v>
      </c>
      <c r="D145" s="23">
        <v>571</v>
      </c>
      <c r="E145" s="23">
        <v>18</v>
      </c>
      <c r="F145">
        <v>4103</v>
      </c>
    </row>
    <row r="146" spans="1:6" x14ac:dyDescent="0.3">
      <c r="A146" s="9">
        <v>43973</v>
      </c>
      <c r="B146">
        <v>46</v>
      </c>
      <c r="C146">
        <v>21</v>
      </c>
      <c r="D146" s="23">
        <v>660</v>
      </c>
      <c r="E146" s="23">
        <v>14</v>
      </c>
      <c r="F146">
        <v>5870</v>
      </c>
    </row>
    <row r="147" spans="1:6" x14ac:dyDescent="0.3">
      <c r="A147" s="9">
        <v>43974</v>
      </c>
      <c r="B147">
        <v>40</v>
      </c>
      <c r="C147">
        <v>23</v>
      </c>
      <c r="D147" s="23">
        <v>591</v>
      </c>
      <c r="E147" s="23">
        <v>23</v>
      </c>
      <c r="F147">
        <v>4792</v>
      </c>
    </row>
    <row r="148" spans="1:6" x14ac:dyDescent="0.3">
      <c r="A148" s="9">
        <v>43975</v>
      </c>
      <c r="B148">
        <v>57</v>
      </c>
      <c r="C148">
        <v>26</v>
      </c>
      <c r="D148" s="23">
        <v>508</v>
      </c>
      <c r="E148" s="23">
        <v>30</v>
      </c>
      <c r="F148">
        <v>4826</v>
      </c>
    </row>
    <row r="149" spans="1:6" x14ac:dyDescent="0.3">
      <c r="A149" s="9">
        <v>43976</v>
      </c>
      <c r="B149">
        <v>70</v>
      </c>
      <c r="C149">
        <v>28</v>
      </c>
      <c r="D149" s="23">
        <v>635</v>
      </c>
      <c r="E149" s="23">
        <v>15</v>
      </c>
      <c r="F149">
        <v>4596</v>
      </c>
    </row>
    <row r="150" spans="1:6" x14ac:dyDescent="0.3">
      <c r="A150" s="9">
        <v>43977</v>
      </c>
      <c r="B150">
        <v>55</v>
      </c>
      <c r="C150">
        <v>31</v>
      </c>
      <c r="D150" s="23">
        <v>412</v>
      </c>
      <c r="E150" s="23">
        <v>12</v>
      </c>
      <c r="F150">
        <v>4110</v>
      </c>
    </row>
    <row r="151" spans="1:6" x14ac:dyDescent="0.3">
      <c r="A151" s="9">
        <v>43978</v>
      </c>
      <c r="B151">
        <v>54</v>
      </c>
      <c r="C151">
        <v>33</v>
      </c>
      <c r="D151" s="23">
        <v>792</v>
      </c>
      <c r="E151" s="23">
        <v>15</v>
      </c>
      <c r="F151">
        <v>5783</v>
      </c>
    </row>
    <row r="152" spans="1:6" x14ac:dyDescent="0.3">
      <c r="A152" s="9">
        <v>43979</v>
      </c>
      <c r="B152">
        <v>46</v>
      </c>
      <c r="C152">
        <v>34</v>
      </c>
      <c r="D152" s="23">
        <v>1024</v>
      </c>
      <c r="E152" s="23">
        <v>13</v>
      </c>
      <c r="F152">
        <v>7615</v>
      </c>
    </row>
    <row r="153" spans="1:6" x14ac:dyDescent="0.3">
      <c r="A153" s="9">
        <v>43980</v>
      </c>
      <c r="B153">
        <v>70</v>
      </c>
      <c r="C153">
        <v>34</v>
      </c>
      <c r="D153" s="23">
        <v>1105</v>
      </c>
      <c r="E153" s="23">
        <v>82</v>
      </c>
      <c r="F153">
        <v>7649</v>
      </c>
    </row>
    <row r="154" spans="1:6" x14ac:dyDescent="0.3">
      <c r="A154" s="9">
        <v>43981</v>
      </c>
      <c r="B154">
        <v>85</v>
      </c>
      <c r="C154">
        <v>39</v>
      </c>
      <c r="D154" s="23">
        <v>1163</v>
      </c>
      <c r="E154" s="23">
        <v>18</v>
      </c>
      <c r="F154">
        <v>7113</v>
      </c>
    </row>
    <row r="155" spans="1:6" x14ac:dyDescent="0.3">
      <c r="A155" s="9">
        <v>43982</v>
      </c>
      <c r="B155">
        <v>100</v>
      </c>
      <c r="C155">
        <v>41</v>
      </c>
      <c r="D155" s="23">
        <v>1295</v>
      </c>
      <c r="E155" s="23">
        <v>57</v>
      </c>
      <c r="F155">
        <v>6045</v>
      </c>
    </row>
  </sheetData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B3CDA-C7AE-4908-A419-5BAFF635142C}">
  <dimension ref="A3:D155"/>
  <sheetViews>
    <sheetView workbookViewId="0">
      <selection activeCell="D1" sqref="D1:D1048576"/>
    </sheetView>
  </sheetViews>
  <sheetFormatPr defaultRowHeight="14.4" x14ac:dyDescent="0.3"/>
  <cols>
    <col min="4" max="4" width="8.88671875" style="29"/>
  </cols>
  <sheetData>
    <row r="3" spans="1:4" x14ac:dyDescent="0.3">
      <c r="A3" s="12" t="s">
        <v>56</v>
      </c>
      <c r="B3" t="s">
        <v>247</v>
      </c>
      <c r="C3" t="s">
        <v>246</v>
      </c>
      <c r="D3" s="23" t="s">
        <v>60</v>
      </c>
    </row>
    <row r="4" spans="1:4" x14ac:dyDescent="0.3">
      <c r="A4" s="9">
        <v>43831</v>
      </c>
      <c r="B4">
        <v>14</v>
      </c>
      <c r="C4">
        <v>22</v>
      </c>
      <c r="D4" s="23">
        <v>0</v>
      </c>
    </row>
    <row r="5" spans="1:4" x14ac:dyDescent="0.3">
      <c r="A5" s="9">
        <v>43832</v>
      </c>
      <c r="B5">
        <v>17</v>
      </c>
      <c r="C5">
        <v>31</v>
      </c>
      <c r="D5" s="23">
        <v>0</v>
      </c>
    </row>
    <row r="6" spans="1:4" x14ac:dyDescent="0.3">
      <c r="A6" s="9">
        <v>43833</v>
      </c>
      <c r="B6">
        <v>12</v>
      </c>
      <c r="C6">
        <v>18</v>
      </c>
      <c r="D6" s="23">
        <v>0</v>
      </c>
    </row>
    <row r="7" spans="1:4" x14ac:dyDescent="0.3">
      <c r="A7" s="9">
        <v>43834</v>
      </c>
      <c r="B7">
        <v>20</v>
      </c>
      <c r="C7">
        <v>22</v>
      </c>
      <c r="D7" s="23">
        <v>0</v>
      </c>
    </row>
    <row r="8" spans="1:4" x14ac:dyDescent="0.3">
      <c r="A8" s="9">
        <v>43835</v>
      </c>
      <c r="B8">
        <v>20</v>
      </c>
      <c r="C8">
        <v>29</v>
      </c>
      <c r="D8" s="23">
        <v>0</v>
      </c>
    </row>
    <row r="9" spans="1:4" x14ac:dyDescent="0.3">
      <c r="A9" s="9">
        <v>43836</v>
      </c>
      <c r="B9">
        <v>18</v>
      </c>
      <c r="C9">
        <v>25</v>
      </c>
      <c r="D9" s="23">
        <v>0</v>
      </c>
    </row>
    <row r="10" spans="1:4" x14ac:dyDescent="0.3">
      <c r="A10" s="9">
        <v>43837</v>
      </c>
      <c r="B10">
        <v>16</v>
      </c>
      <c r="C10">
        <v>18</v>
      </c>
      <c r="D10" s="23">
        <v>0</v>
      </c>
    </row>
    <row r="11" spans="1:4" x14ac:dyDescent="0.3">
      <c r="A11" s="9">
        <v>43838</v>
      </c>
      <c r="B11">
        <v>16</v>
      </c>
      <c r="C11">
        <v>26</v>
      </c>
      <c r="D11" s="23">
        <v>0</v>
      </c>
    </row>
    <row r="12" spans="1:4" x14ac:dyDescent="0.3">
      <c r="A12" s="9">
        <v>43839</v>
      </c>
      <c r="B12">
        <v>19</v>
      </c>
      <c r="C12">
        <v>25</v>
      </c>
      <c r="D12" s="23">
        <v>0</v>
      </c>
    </row>
    <row r="13" spans="1:4" x14ac:dyDescent="0.3">
      <c r="A13" s="9">
        <v>43840</v>
      </c>
      <c r="B13">
        <v>19</v>
      </c>
      <c r="C13">
        <v>30</v>
      </c>
      <c r="D13" s="23">
        <v>0</v>
      </c>
    </row>
    <row r="14" spans="1:4" x14ac:dyDescent="0.3">
      <c r="A14" s="9">
        <v>43841</v>
      </c>
      <c r="B14">
        <v>14</v>
      </c>
      <c r="C14">
        <v>44</v>
      </c>
      <c r="D14" s="23">
        <v>0</v>
      </c>
    </row>
    <row r="15" spans="1:4" x14ac:dyDescent="0.3">
      <c r="A15" s="9">
        <v>43842</v>
      </c>
      <c r="B15">
        <v>14</v>
      </c>
      <c r="C15">
        <v>26</v>
      </c>
      <c r="D15" s="23">
        <v>0</v>
      </c>
    </row>
    <row r="16" spans="1:4" x14ac:dyDescent="0.3">
      <c r="A16" s="9">
        <v>43843</v>
      </c>
      <c r="B16">
        <v>20</v>
      </c>
      <c r="C16">
        <v>35</v>
      </c>
      <c r="D16" s="23">
        <v>0</v>
      </c>
    </row>
    <row r="17" spans="1:4" x14ac:dyDescent="0.3">
      <c r="A17" s="9">
        <v>43844</v>
      </c>
      <c r="B17">
        <v>20</v>
      </c>
      <c r="C17">
        <v>20</v>
      </c>
      <c r="D17" s="23">
        <v>0</v>
      </c>
    </row>
    <row r="18" spans="1:4" x14ac:dyDescent="0.3">
      <c r="A18" s="9">
        <v>43845</v>
      </c>
      <c r="B18">
        <v>23</v>
      </c>
      <c r="C18">
        <v>22</v>
      </c>
      <c r="D18" s="23">
        <v>0</v>
      </c>
    </row>
    <row r="19" spans="1:4" x14ac:dyDescent="0.3">
      <c r="A19" s="9">
        <v>43846</v>
      </c>
      <c r="B19">
        <v>21</v>
      </c>
      <c r="C19">
        <v>20</v>
      </c>
      <c r="D19" s="23">
        <v>0</v>
      </c>
    </row>
    <row r="20" spans="1:4" x14ac:dyDescent="0.3">
      <c r="A20" s="9">
        <v>43847</v>
      </c>
      <c r="B20">
        <v>11</v>
      </c>
      <c r="C20">
        <v>22</v>
      </c>
      <c r="D20" s="23">
        <v>0</v>
      </c>
    </row>
    <row r="21" spans="1:4" x14ac:dyDescent="0.3">
      <c r="A21" s="9">
        <v>43848</v>
      </c>
      <c r="B21">
        <v>13</v>
      </c>
      <c r="C21">
        <v>22</v>
      </c>
      <c r="D21" s="23">
        <v>0</v>
      </c>
    </row>
    <row r="22" spans="1:4" x14ac:dyDescent="0.3">
      <c r="A22" s="9">
        <v>43849</v>
      </c>
      <c r="B22">
        <v>21</v>
      </c>
      <c r="C22">
        <v>26</v>
      </c>
      <c r="D22" s="23">
        <v>0</v>
      </c>
    </row>
    <row r="23" spans="1:4" x14ac:dyDescent="0.3">
      <c r="A23" s="9">
        <v>43850</v>
      </c>
      <c r="B23">
        <v>26</v>
      </c>
      <c r="C23">
        <v>24</v>
      </c>
      <c r="D23" s="23">
        <v>0</v>
      </c>
    </row>
    <row r="24" spans="1:4" x14ac:dyDescent="0.3">
      <c r="A24" s="9">
        <v>43851</v>
      </c>
      <c r="B24">
        <v>28</v>
      </c>
      <c r="C24">
        <v>28</v>
      </c>
      <c r="D24" s="23">
        <v>0</v>
      </c>
    </row>
    <row r="25" spans="1:4" x14ac:dyDescent="0.3">
      <c r="A25" s="9">
        <v>43852</v>
      </c>
      <c r="B25">
        <v>23</v>
      </c>
      <c r="C25">
        <v>27</v>
      </c>
      <c r="D25" s="23">
        <v>0</v>
      </c>
    </row>
    <row r="26" spans="1:4" x14ac:dyDescent="0.3">
      <c r="A26" s="9">
        <v>43853</v>
      </c>
      <c r="B26">
        <v>20</v>
      </c>
      <c r="C26">
        <v>34</v>
      </c>
      <c r="D26" s="23">
        <v>0</v>
      </c>
    </row>
    <row r="27" spans="1:4" x14ac:dyDescent="0.3">
      <c r="A27" s="9">
        <v>43854</v>
      </c>
      <c r="B27">
        <v>17</v>
      </c>
      <c r="C27">
        <v>24</v>
      </c>
      <c r="D27" s="23">
        <v>0</v>
      </c>
    </row>
    <row r="28" spans="1:4" x14ac:dyDescent="0.3">
      <c r="A28" s="9">
        <v>43855</v>
      </c>
      <c r="B28">
        <v>29</v>
      </c>
      <c r="C28">
        <v>33</v>
      </c>
      <c r="D28" s="23">
        <v>0</v>
      </c>
    </row>
    <row r="29" spans="1:4" x14ac:dyDescent="0.3">
      <c r="A29" s="9">
        <v>43856</v>
      </c>
      <c r="B29">
        <v>24</v>
      </c>
      <c r="C29">
        <v>38</v>
      </c>
      <c r="D29" s="23">
        <v>0</v>
      </c>
    </row>
    <row r="30" spans="1:4" x14ac:dyDescent="0.3">
      <c r="A30" s="9">
        <v>43857</v>
      </c>
      <c r="B30">
        <v>30</v>
      </c>
      <c r="C30">
        <v>37</v>
      </c>
      <c r="D30" s="23">
        <v>0</v>
      </c>
    </row>
    <row r="31" spans="1:4" x14ac:dyDescent="0.3">
      <c r="A31" s="9">
        <v>43858</v>
      </c>
      <c r="B31">
        <v>22</v>
      </c>
      <c r="C31">
        <v>42</v>
      </c>
      <c r="D31" s="23">
        <v>0</v>
      </c>
    </row>
    <row r="32" spans="1:4" x14ac:dyDescent="0.3">
      <c r="A32" s="9">
        <v>43859</v>
      </c>
      <c r="B32">
        <v>21</v>
      </c>
      <c r="C32">
        <v>35</v>
      </c>
      <c r="D32" s="23">
        <v>0</v>
      </c>
    </row>
    <row r="33" spans="1:4" x14ac:dyDescent="0.3">
      <c r="A33" s="9">
        <v>43860</v>
      </c>
      <c r="B33">
        <v>25</v>
      </c>
      <c r="C33">
        <v>34</v>
      </c>
      <c r="D33" s="23">
        <f ca="1">IFERROR(__xludf.DUMMYFUNCTION("""COMPUTED_VALUE"""),1)</f>
        <v>1</v>
      </c>
    </row>
    <row r="34" spans="1:4" x14ac:dyDescent="0.3">
      <c r="A34" s="9">
        <v>43861</v>
      </c>
      <c r="B34">
        <v>27</v>
      </c>
      <c r="C34">
        <v>32</v>
      </c>
      <c r="D34" s="23">
        <f ca="1">IFERROR(__xludf.DUMMYFUNCTION("""COMPUTED_VALUE"""),0)</f>
        <v>0</v>
      </c>
    </row>
    <row r="35" spans="1:4" x14ac:dyDescent="0.3">
      <c r="A35" s="9">
        <v>43862</v>
      </c>
      <c r="B35">
        <v>24</v>
      </c>
      <c r="C35">
        <v>38</v>
      </c>
      <c r="D35" s="23">
        <f ca="1">IFERROR(__xludf.DUMMYFUNCTION("""COMPUTED_VALUE"""),0)</f>
        <v>0</v>
      </c>
    </row>
    <row r="36" spans="1:4" x14ac:dyDescent="0.3">
      <c r="A36" s="9">
        <v>43863</v>
      </c>
      <c r="B36">
        <v>30</v>
      </c>
      <c r="C36">
        <v>35</v>
      </c>
      <c r="D36" s="23">
        <f ca="1">IFERROR(__xludf.DUMMYFUNCTION("""COMPUTED_VALUE"""),1)</f>
        <v>1</v>
      </c>
    </row>
    <row r="37" spans="1:4" x14ac:dyDescent="0.3">
      <c r="A37" s="9">
        <v>43864</v>
      </c>
      <c r="B37">
        <v>43</v>
      </c>
      <c r="C37">
        <v>50</v>
      </c>
      <c r="D37" s="23">
        <f ca="1">IFERROR(__xludf.DUMMYFUNCTION("""COMPUTED_VALUE"""),1)</f>
        <v>1</v>
      </c>
    </row>
    <row r="38" spans="1:4" x14ac:dyDescent="0.3">
      <c r="A38" s="9">
        <v>43865</v>
      </c>
      <c r="B38">
        <v>40</v>
      </c>
      <c r="C38">
        <v>47</v>
      </c>
      <c r="D38" s="23">
        <f ca="1">IFERROR(__xludf.DUMMYFUNCTION("""COMPUTED_VALUE"""),0)</f>
        <v>0</v>
      </c>
    </row>
    <row r="39" spans="1:4" x14ac:dyDescent="0.3">
      <c r="A39" s="9">
        <v>43866</v>
      </c>
      <c r="B39">
        <v>33</v>
      </c>
      <c r="C39">
        <v>35</v>
      </c>
      <c r="D39" s="23">
        <f ca="1">IFERROR(__xludf.DUMMYFUNCTION("""COMPUTED_VALUE"""),0)</f>
        <v>0</v>
      </c>
    </row>
    <row r="40" spans="1:4" x14ac:dyDescent="0.3">
      <c r="A40" s="9">
        <v>43867</v>
      </c>
      <c r="B40">
        <v>40</v>
      </c>
      <c r="C40">
        <v>44</v>
      </c>
      <c r="D40" s="23">
        <f ca="1">IFERROR(__xludf.DUMMYFUNCTION("""COMPUTED_VALUE"""),0)</f>
        <v>0</v>
      </c>
    </row>
    <row r="41" spans="1:4" x14ac:dyDescent="0.3">
      <c r="A41" s="9">
        <v>43868</v>
      </c>
      <c r="B41">
        <v>34</v>
      </c>
      <c r="C41">
        <v>29</v>
      </c>
      <c r="D41" s="23">
        <f ca="1">IFERROR(__xludf.DUMMYFUNCTION("""COMPUTED_VALUE"""),0)</f>
        <v>0</v>
      </c>
    </row>
    <row r="42" spans="1:4" x14ac:dyDescent="0.3">
      <c r="A42" s="9">
        <v>43869</v>
      </c>
      <c r="B42">
        <v>23</v>
      </c>
      <c r="C42">
        <v>34</v>
      </c>
      <c r="D42" s="23">
        <f ca="1">IFERROR(__xludf.DUMMYFUNCTION("""COMPUTED_VALUE"""),0)</f>
        <v>0</v>
      </c>
    </row>
    <row r="43" spans="1:4" x14ac:dyDescent="0.3">
      <c r="A43" s="9">
        <v>43870</v>
      </c>
      <c r="B43">
        <v>24</v>
      </c>
      <c r="C43">
        <v>36</v>
      </c>
      <c r="D43" s="23">
        <f ca="1">IFERROR(__xludf.DUMMYFUNCTION("""COMPUTED_VALUE"""),0)</f>
        <v>0</v>
      </c>
    </row>
    <row r="44" spans="1:4" x14ac:dyDescent="0.3">
      <c r="A44" s="9">
        <v>43871</v>
      </c>
      <c r="B44">
        <v>28</v>
      </c>
      <c r="C44">
        <v>49</v>
      </c>
      <c r="D44" s="23">
        <f ca="1">IFERROR(__xludf.DUMMYFUNCTION("""COMPUTED_VALUE"""),0)</f>
        <v>0</v>
      </c>
    </row>
    <row r="45" spans="1:4" x14ac:dyDescent="0.3">
      <c r="A45" s="9">
        <v>43872</v>
      </c>
      <c r="B45">
        <v>22</v>
      </c>
      <c r="C45">
        <v>40</v>
      </c>
      <c r="D45" s="23">
        <f ca="1">IFERROR(__xludf.DUMMYFUNCTION("""COMPUTED_VALUE"""),0)</f>
        <v>0</v>
      </c>
    </row>
    <row r="46" spans="1:4" x14ac:dyDescent="0.3">
      <c r="A46" s="9">
        <v>43873</v>
      </c>
      <c r="B46">
        <v>36</v>
      </c>
      <c r="C46">
        <v>40</v>
      </c>
      <c r="D46" s="23">
        <f ca="1">IFERROR(__xludf.DUMMYFUNCTION("""COMPUTED_VALUE"""),0)</f>
        <v>0</v>
      </c>
    </row>
    <row r="47" spans="1:4" x14ac:dyDescent="0.3">
      <c r="A47" s="9">
        <v>43874</v>
      </c>
      <c r="B47">
        <v>33</v>
      </c>
      <c r="C47">
        <v>32</v>
      </c>
      <c r="D47" s="23">
        <f ca="1">IFERROR(__xludf.DUMMYFUNCTION("""COMPUTED_VALUE"""),0)</f>
        <v>0</v>
      </c>
    </row>
    <row r="48" spans="1:4" x14ac:dyDescent="0.3">
      <c r="A48" s="9">
        <v>43875</v>
      </c>
      <c r="B48">
        <v>29</v>
      </c>
      <c r="C48">
        <v>42</v>
      </c>
      <c r="D48" s="23">
        <f ca="1">IFERROR(__xludf.DUMMYFUNCTION("""COMPUTED_VALUE"""),0)</f>
        <v>0</v>
      </c>
    </row>
    <row r="49" spans="1:4" x14ac:dyDescent="0.3">
      <c r="A49" s="9">
        <v>43876</v>
      </c>
      <c r="B49">
        <v>32</v>
      </c>
      <c r="C49">
        <v>39</v>
      </c>
      <c r="D49" s="23">
        <f ca="1">IFERROR(__xludf.DUMMYFUNCTION("""COMPUTED_VALUE"""),0)</f>
        <v>0</v>
      </c>
    </row>
    <row r="50" spans="1:4" x14ac:dyDescent="0.3">
      <c r="A50" s="9">
        <v>43877</v>
      </c>
      <c r="B50">
        <v>25</v>
      </c>
      <c r="C50">
        <v>35</v>
      </c>
      <c r="D50" s="23">
        <f ca="1">IFERROR(__xludf.DUMMYFUNCTION("""COMPUTED_VALUE"""),0)</f>
        <v>0</v>
      </c>
    </row>
    <row r="51" spans="1:4" x14ac:dyDescent="0.3">
      <c r="A51" s="9">
        <v>43878</v>
      </c>
      <c r="B51">
        <v>32</v>
      </c>
      <c r="C51">
        <v>46</v>
      </c>
      <c r="D51" s="23">
        <f ca="1">IFERROR(__xludf.DUMMYFUNCTION("""COMPUTED_VALUE"""),0)</f>
        <v>0</v>
      </c>
    </row>
    <row r="52" spans="1:4" x14ac:dyDescent="0.3">
      <c r="A52" s="9">
        <v>43879</v>
      </c>
      <c r="B52">
        <v>38</v>
      </c>
      <c r="C52">
        <v>63</v>
      </c>
      <c r="D52" s="23">
        <f ca="1">IFERROR(__xludf.DUMMYFUNCTION("""COMPUTED_VALUE"""),0)</f>
        <v>0</v>
      </c>
    </row>
    <row r="53" spans="1:4" x14ac:dyDescent="0.3">
      <c r="A53" s="9">
        <v>43880</v>
      </c>
      <c r="B53">
        <v>38</v>
      </c>
      <c r="C53">
        <v>43</v>
      </c>
      <c r="D53" s="23">
        <f ca="1">IFERROR(__xludf.DUMMYFUNCTION("""COMPUTED_VALUE"""),0)</f>
        <v>0</v>
      </c>
    </row>
    <row r="54" spans="1:4" x14ac:dyDescent="0.3">
      <c r="A54" s="9">
        <v>43881</v>
      </c>
      <c r="B54">
        <v>36</v>
      </c>
      <c r="C54">
        <v>37</v>
      </c>
      <c r="D54" s="23">
        <f ca="1">IFERROR(__xludf.DUMMYFUNCTION("""COMPUTED_VALUE"""),0)</f>
        <v>0</v>
      </c>
    </row>
    <row r="55" spans="1:4" x14ac:dyDescent="0.3">
      <c r="A55" s="9">
        <v>43882</v>
      </c>
      <c r="B55">
        <v>25</v>
      </c>
      <c r="C55">
        <v>32</v>
      </c>
      <c r="D55" s="23">
        <f ca="1">IFERROR(__xludf.DUMMYFUNCTION("""COMPUTED_VALUE"""),0)</f>
        <v>0</v>
      </c>
    </row>
    <row r="56" spans="1:4" x14ac:dyDescent="0.3">
      <c r="A56" s="9">
        <v>43883</v>
      </c>
      <c r="B56">
        <v>28</v>
      </c>
      <c r="C56">
        <v>48</v>
      </c>
      <c r="D56" s="23">
        <f ca="1">IFERROR(__xludf.DUMMYFUNCTION("""COMPUTED_VALUE"""),0)</f>
        <v>0</v>
      </c>
    </row>
    <row r="57" spans="1:4" x14ac:dyDescent="0.3">
      <c r="A57" s="9">
        <v>43884</v>
      </c>
      <c r="B57">
        <v>26</v>
      </c>
      <c r="C57">
        <v>44</v>
      </c>
      <c r="D57" s="23">
        <f ca="1">IFERROR(__xludf.DUMMYFUNCTION("""COMPUTED_VALUE"""),0)</f>
        <v>0</v>
      </c>
    </row>
    <row r="58" spans="1:4" x14ac:dyDescent="0.3">
      <c r="A58" s="9">
        <v>43885</v>
      </c>
      <c r="B58">
        <v>27</v>
      </c>
      <c r="C58">
        <v>34</v>
      </c>
      <c r="D58" s="23">
        <f ca="1">IFERROR(__xludf.DUMMYFUNCTION("""COMPUTED_VALUE"""),0)</f>
        <v>0</v>
      </c>
    </row>
    <row r="59" spans="1:4" x14ac:dyDescent="0.3">
      <c r="A59" s="9">
        <v>43886</v>
      </c>
      <c r="B59">
        <v>26</v>
      </c>
      <c r="C59">
        <v>28</v>
      </c>
      <c r="D59" s="23">
        <f ca="1">IFERROR(__xludf.DUMMYFUNCTION("""COMPUTED_VALUE"""),0)</f>
        <v>0</v>
      </c>
    </row>
    <row r="60" spans="1:4" x14ac:dyDescent="0.3">
      <c r="A60" s="9">
        <v>43887</v>
      </c>
      <c r="B60">
        <v>20</v>
      </c>
      <c r="C60">
        <v>27</v>
      </c>
      <c r="D60" s="23">
        <f ca="1">IFERROR(__xludf.DUMMYFUNCTION("""COMPUTED_VALUE"""),0)</f>
        <v>0</v>
      </c>
    </row>
    <row r="61" spans="1:4" x14ac:dyDescent="0.3">
      <c r="A61" s="9">
        <v>43888</v>
      </c>
      <c r="B61">
        <v>23</v>
      </c>
      <c r="C61">
        <v>30</v>
      </c>
      <c r="D61" s="23">
        <f ca="1">IFERROR(__xludf.DUMMYFUNCTION("""COMPUTED_VALUE"""),0)</f>
        <v>0</v>
      </c>
    </row>
    <row r="62" spans="1:4" x14ac:dyDescent="0.3">
      <c r="A62" s="9">
        <v>43889</v>
      </c>
      <c r="B62">
        <v>21</v>
      </c>
      <c r="C62">
        <v>32</v>
      </c>
      <c r="D62" s="23">
        <f ca="1">IFERROR(__xludf.DUMMYFUNCTION("""COMPUTED_VALUE"""),0)</f>
        <v>0</v>
      </c>
    </row>
    <row r="63" spans="1:4" x14ac:dyDescent="0.3">
      <c r="A63" s="9">
        <v>43890</v>
      </c>
      <c r="B63">
        <v>31</v>
      </c>
      <c r="C63">
        <v>27</v>
      </c>
      <c r="D63" s="23">
        <f ca="1">IFERROR(__xludf.DUMMYFUNCTION("""COMPUTED_VALUE"""),0)</f>
        <v>0</v>
      </c>
    </row>
    <row r="64" spans="1:4" x14ac:dyDescent="0.3">
      <c r="A64" s="9">
        <v>43891</v>
      </c>
      <c r="B64">
        <v>22</v>
      </c>
      <c r="C64">
        <v>35</v>
      </c>
      <c r="D64" s="23">
        <f ca="1">IFERROR(__xludf.DUMMYFUNCTION("""COMPUTED_VALUE"""),0)</f>
        <v>0</v>
      </c>
    </row>
    <row r="65" spans="1:4" x14ac:dyDescent="0.3">
      <c r="A65" s="9">
        <v>43892</v>
      </c>
      <c r="B65">
        <v>27</v>
      </c>
      <c r="C65">
        <v>37</v>
      </c>
      <c r="D65" s="23">
        <f ca="1">IFERROR(__xludf.DUMMYFUNCTION("""COMPUTED_VALUE"""),0)</f>
        <v>0</v>
      </c>
    </row>
    <row r="66" spans="1:4" x14ac:dyDescent="0.3">
      <c r="A66" s="9">
        <v>43893</v>
      </c>
      <c r="B66">
        <v>37</v>
      </c>
      <c r="C66">
        <v>43</v>
      </c>
      <c r="D66" s="23">
        <f ca="1">IFERROR(__xludf.DUMMYFUNCTION("""COMPUTED_VALUE"""),0)</f>
        <v>0</v>
      </c>
    </row>
    <row r="67" spans="1:4" x14ac:dyDescent="0.3">
      <c r="A67" s="9">
        <v>43894</v>
      </c>
      <c r="B67">
        <v>39</v>
      </c>
      <c r="C67">
        <v>51</v>
      </c>
      <c r="D67" s="23">
        <f ca="1">IFERROR(__xludf.DUMMYFUNCTION("""COMPUTED_VALUE"""),0)</f>
        <v>0</v>
      </c>
    </row>
    <row r="68" spans="1:4" x14ac:dyDescent="0.3">
      <c r="A68" s="9">
        <v>43895</v>
      </c>
      <c r="B68">
        <v>33</v>
      </c>
      <c r="C68">
        <v>36</v>
      </c>
      <c r="D68" s="23">
        <f ca="1">IFERROR(__xludf.DUMMYFUNCTION("""COMPUTED_VALUE"""),0)</f>
        <v>0</v>
      </c>
    </row>
    <row r="69" spans="1:4" x14ac:dyDescent="0.3">
      <c r="A69" s="9">
        <v>43896</v>
      </c>
      <c r="B69">
        <v>24</v>
      </c>
      <c r="C69">
        <v>28</v>
      </c>
      <c r="D69" s="23">
        <f ca="1">IFERROR(__xludf.DUMMYFUNCTION("""COMPUTED_VALUE"""),0)</f>
        <v>0</v>
      </c>
    </row>
    <row r="70" spans="1:4" x14ac:dyDescent="0.3">
      <c r="A70" s="9">
        <v>43897</v>
      </c>
      <c r="B70">
        <v>19</v>
      </c>
      <c r="C70">
        <v>50</v>
      </c>
      <c r="D70" s="23">
        <f ca="1">IFERROR(__xludf.DUMMYFUNCTION("""COMPUTED_VALUE"""),0)</f>
        <v>0</v>
      </c>
    </row>
    <row r="71" spans="1:4" x14ac:dyDescent="0.3">
      <c r="A71" s="9">
        <v>43898</v>
      </c>
      <c r="B71">
        <v>31</v>
      </c>
      <c r="C71">
        <v>33</v>
      </c>
      <c r="D71" s="23">
        <f ca="1">IFERROR(__xludf.DUMMYFUNCTION("""COMPUTED_VALUE"""),0)</f>
        <v>0</v>
      </c>
    </row>
    <row r="72" spans="1:4" x14ac:dyDescent="0.3">
      <c r="A72" s="9">
        <v>43899</v>
      </c>
      <c r="B72">
        <v>30</v>
      </c>
      <c r="C72">
        <v>37</v>
      </c>
      <c r="D72" s="23">
        <f ca="1">IFERROR(__xludf.DUMMYFUNCTION("""COMPUTED_VALUE"""),0)</f>
        <v>0</v>
      </c>
    </row>
    <row r="73" spans="1:4" x14ac:dyDescent="0.3">
      <c r="A73" s="9">
        <v>43900</v>
      </c>
      <c r="B73">
        <v>38</v>
      </c>
      <c r="C73">
        <v>37</v>
      </c>
      <c r="D73" s="23">
        <f ca="1">IFERROR(__xludf.DUMMYFUNCTION("""COMPUTED_VALUE"""),0)</f>
        <v>0</v>
      </c>
    </row>
    <row r="74" spans="1:4" x14ac:dyDescent="0.3">
      <c r="A74" s="9">
        <v>43901</v>
      </c>
      <c r="B74">
        <v>36</v>
      </c>
      <c r="C74">
        <v>33</v>
      </c>
      <c r="D74" s="23">
        <f ca="1">IFERROR(__xludf.DUMMYFUNCTION("""COMPUTED_VALUE"""),0)</f>
        <v>0</v>
      </c>
    </row>
    <row r="75" spans="1:4" x14ac:dyDescent="0.3">
      <c r="A75" s="9">
        <v>43902</v>
      </c>
      <c r="B75">
        <v>32</v>
      </c>
      <c r="C75">
        <v>33</v>
      </c>
      <c r="D75" s="23">
        <f ca="1">IFERROR(__xludf.DUMMYFUNCTION("""COMPUTED_VALUE"""),0)</f>
        <v>0</v>
      </c>
    </row>
    <row r="76" spans="1:4" x14ac:dyDescent="0.3">
      <c r="A76" s="9">
        <v>43903</v>
      </c>
      <c r="B76">
        <v>44</v>
      </c>
      <c r="C76">
        <v>46</v>
      </c>
      <c r="D76" s="23">
        <f ca="1">IFERROR(__xludf.DUMMYFUNCTION("""COMPUTED_VALUE"""),0)</f>
        <v>0</v>
      </c>
    </row>
    <row r="77" spans="1:4" x14ac:dyDescent="0.3">
      <c r="A77" s="9">
        <v>43904</v>
      </c>
      <c r="B77">
        <v>38</v>
      </c>
      <c r="C77">
        <v>44</v>
      </c>
      <c r="D77" s="23">
        <v>7</v>
      </c>
    </row>
    <row r="78" spans="1:4" x14ac:dyDescent="0.3">
      <c r="A78" s="9">
        <v>43905</v>
      </c>
      <c r="B78">
        <v>29</v>
      </c>
      <c r="C78">
        <v>39</v>
      </c>
      <c r="D78" s="23">
        <v>0</v>
      </c>
    </row>
    <row r="79" spans="1:4" x14ac:dyDescent="0.3">
      <c r="A79" s="9">
        <v>43906</v>
      </c>
      <c r="B79">
        <v>50</v>
      </c>
      <c r="C79">
        <v>52</v>
      </c>
      <c r="D79" s="23">
        <v>0</v>
      </c>
    </row>
    <row r="80" spans="1:4" x14ac:dyDescent="0.3">
      <c r="A80" s="9">
        <v>43907</v>
      </c>
      <c r="B80">
        <v>38</v>
      </c>
      <c r="C80">
        <v>43</v>
      </c>
      <c r="D80" s="23">
        <v>1</v>
      </c>
    </row>
    <row r="81" spans="1:4" x14ac:dyDescent="0.3">
      <c r="A81" s="9">
        <v>43908</v>
      </c>
      <c r="B81">
        <v>40</v>
      </c>
      <c r="C81">
        <v>48</v>
      </c>
      <c r="D81" s="23">
        <v>2</v>
      </c>
    </row>
    <row r="82" spans="1:4" x14ac:dyDescent="0.3">
      <c r="A82" s="9">
        <v>43909</v>
      </c>
      <c r="B82">
        <v>60</v>
      </c>
      <c r="C82">
        <v>62</v>
      </c>
      <c r="D82" s="23">
        <v>4</v>
      </c>
    </row>
    <row r="83" spans="1:4" x14ac:dyDescent="0.3">
      <c r="A83" s="9">
        <v>43910</v>
      </c>
      <c r="B83">
        <v>67</v>
      </c>
      <c r="C83">
        <v>70</v>
      </c>
      <c r="D83" s="23">
        <v>6</v>
      </c>
    </row>
    <row r="84" spans="1:4" x14ac:dyDescent="0.3">
      <c r="A84" s="9">
        <v>43911</v>
      </c>
      <c r="B84">
        <v>71</v>
      </c>
      <c r="C84">
        <v>78</v>
      </c>
      <c r="D84" s="23">
        <v>7</v>
      </c>
    </row>
    <row r="85" spans="1:4" x14ac:dyDescent="0.3">
      <c r="A85" s="9">
        <v>43912</v>
      </c>
      <c r="B85">
        <v>68</v>
      </c>
      <c r="C85">
        <v>60</v>
      </c>
      <c r="D85" s="23">
        <v>0</v>
      </c>
    </row>
    <row r="86" spans="1:4" x14ac:dyDescent="0.3">
      <c r="A86" s="9">
        <v>43913</v>
      </c>
      <c r="B86">
        <v>65</v>
      </c>
      <c r="C86">
        <v>62</v>
      </c>
      <c r="D86" s="23">
        <v>3</v>
      </c>
    </row>
    <row r="87" spans="1:4" x14ac:dyDescent="0.3">
      <c r="A87" s="9">
        <v>43914</v>
      </c>
      <c r="B87">
        <v>58</v>
      </c>
      <c r="C87">
        <v>57</v>
      </c>
      <c r="D87" s="23">
        <v>0</v>
      </c>
    </row>
    <row r="88" spans="1:4" x14ac:dyDescent="0.3">
      <c r="A88" s="9">
        <v>43915</v>
      </c>
      <c r="B88">
        <v>59</v>
      </c>
      <c r="C88">
        <v>59</v>
      </c>
      <c r="D88" s="23">
        <v>5</v>
      </c>
    </row>
    <row r="89" spans="1:4" x14ac:dyDescent="0.3">
      <c r="A89" s="9">
        <v>43916</v>
      </c>
      <c r="B89">
        <v>49</v>
      </c>
      <c r="C89">
        <v>48</v>
      </c>
      <c r="D89" s="23">
        <v>1</v>
      </c>
    </row>
    <row r="90" spans="1:4" x14ac:dyDescent="0.3">
      <c r="A90" s="9">
        <v>43917</v>
      </c>
      <c r="B90">
        <v>35</v>
      </c>
      <c r="C90">
        <v>43</v>
      </c>
      <c r="D90" s="23">
        <v>4</v>
      </c>
    </row>
    <row r="91" spans="1:4" x14ac:dyDescent="0.3">
      <c r="A91" s="9">
        <v>43918</v>
      </c>
      <c r="B91">
        <v>52</v>
      </c>
      <c r="C91">
        <v>65</v>
      </c>
      <c r="D91" s="23">
        <v>9</v>
      </c>
    </row>
    <row r="92" spans="1:4" x14ac:dyDescent="0.3">
      <c r="A92" s="9">
        <v>43919</v>
      </c>
      <c r="B92">
        <v>47</v>
      </c>
      <c r="C92">
        <v>57</v>
      </c>
      <c r="D92" s="23">
        <v>23</v>
      </c>
    </row>
    <row r="93" spans="1:4" x14ac:dyDescent="0.3">
      <c r="A93" s="9">
        <v>43920</v>
      </c>
      <c r="B93">
        <v>43</v>
      </c>
      <c r="C93">
        <v>46</v>
      </c>
      <c r="D93" s="23">
        <v>25</v>
      </c>
    </row>
    <row r="94" spans="1:4" x14ac:dyDescent="0.3">
      <c r="A94" s="9">
        <v>43921</v>
      </c>
      <c r="B94">
        <v>43</v>
      </c>
      <c r="C94">
        <v>67</v>
      </c>
      <c r="D94" s="23">
        <v>23</v>
      </c>
    </row>
    <row r="95" spans="1:4" x14ac:dyDescent="0.3">
      <c r="A95" s="9">
        <v>43922</v>
      </c>
      <c r="B95">
        <v>49</v>
      </c>
      <c r="C95">
        <v>44</v>
      </c>
      <c r="D95" s="23">
        <v>32</v>
      </c>
    </row>
    <row r="96" spans="1:4" x14ac:dyDescent="0.3">
      <c r="A96" s="9">
        <v>43923</v>
      </c>
      <c r="B96">
        <v>36</v>
      </c>
      <c r="C96">
        <v>47</v>
      </c>
      <c r="D96" s="23">
        <v>141</v>
      </c>
    </row>
    <row r="97" spans="1:4" x14ac:dyDescent="0.3">
      <c r="A97" s="9">
        <v>43924</v>
      </c>
      <c r="B97">
        <v>29</v>
      </c>
      <c r="C97">
        <v>40</v>
      </c>
      <c r="D97" s="23">
        <v>93</v>
      </c>
    </row>
    <row r="98" spans="1:4" x14ac:dyDescent="0.3">
      <c r="A98" s="9">
        <v>43925</v>
      </c>
      <c r="B98">
        <v>32</v>
      </c>
      <c r="C98">
        <v>45</v>
      </c>
      <c r="D98" s="23">
        <v>59</v>
      </c>
    </row>
    <row r="99" spans="1:4" x14ac:dyDescent="0.3">
      <c r="A99" s="9">
        <v>43926</v>
      </c>
      <c r="B99">
        <v>31</v>
      </c>
      <c r="C99">
        <v>34</v>
      </c>
      <c r="D99" s="23">
        <v>58</v>
      </c>
    </row>
    <row r="100" spans="1:4" x14ac:dyDescent="0.3">
      <c r="A100" s="9">
        <v>43927</v>
      </c>
      <c r="B100">
        <v>33</v>
      </c>
      <c r="C100">
        <v>38</v>
      </c>
      <c r="D100" s="23">
        <v>22</v>
      </c>
    </row>
    <row r="101" spans="1:4" x14ac:dyDescent="0.3">
      <c r="A101" s="9">
        <v>43928</v>
      </c>
      <c r="B101">
        <v>37</v>
      </c>
      <c r="C101">
        <v>43</v>
      </c>
      <c r="D101" s="23">
        <v>51</v>
      </c>
    </row>
    <row r="102" spans="1:4" x14ac:dyDescent="0.3">
      <c r="A102" s="9">
        <v>43929</v>
      </c>
      <c r="B102">
        <v>31</v>
      </c>
      <c r="C102">
        <v>34</v>
      </c>
      <c r="D102" s="23">
        <v>93</v>
      </c>
    </row>
    <row r="103" spans="1:4" x14ac:dyDescent="0.3">
      <c r="A103" s="9">
        <v>43930</v>
      </c>
      <c r="B103">
        <v>38</v>
      </c>
      <c r="C103">
        <v>36</v>
      </c>
      <c r="D103" s="23">
        <v>51</v>
      </c>
    </row>
    <row r="104" spans="1:4" x14ac:dyDescent="0.3">
      <c r="A104" s="9">
        <v>43931</v>
      </c>
      <c r="B104">
        <v>32</v>
      </c>
      <c r="C104">
        <v>32</v>
      </c>
      <c r="D104" s="23">
        <v>183</v>
      </c>
    </row>
    <row r="105" spans="1:4" x14ac:dyDescent="0.3">
      <c r="A105" s="9">
        <v>43932</v>
      </c>
      <c r="B105">
        <v>30</v>
      </c>
      <c r="C105">
        <v>31</v>
      </c>
      <c r="D105" s="23">
        <v>166</v>
      </c>
    </row>
    <row r="106" spans="1:4" x14ac:dyDescent="0.3">
      <c r="A106" s="9">
        <v>43933</v>
      </c>
      <c r="B106">
        <v>30</v>
      </c>
      <c r="C106">
        <v>36</v>
      </c>
      <c r="D106" s="23">
        <v>85</v>
      </c>
    </row>
    <row r="107" spans="1:4" x14ac:dyDescent="0.3">
      <c r="A107" s="9">
        <v>43934</v>
      </c>
      <c r="B107">
        <v>30</v>
      </c>
      <c r="C107">
        <v>36</v>
      </c>
      <c r="D107" s="23">
        <v>356</v>
      </c>
    </row>
    <row r="108" spans="1:4" x14ac:dyDescent="0.3">
      <c r="A108" s="9">
        <v>43935</v>
      </c>
      <c r="B108">
        <v>26</v>
      </c>
      <c r="C108">
        <v>39</v>
      </c>
      <c r="D108" s="23">
        <v>51</v>
      </c>
    </row>
    <row r="109" spans="1:4" x14ac:dyDescent="0.3">
      <c r="A109" s="9">
        <v>43936</v>
      </c>
      <c r="B109">
        <v>27</v>
      </c>
      <c r="C109">
        <v>33</v>
      </c>
      <c r="D109" s="23">
        <v>17</v>
      </c>
    </row>
    <row r="110" spans="1:4" x14ac:dyDescent="0.3">
      <c r="A110" s="9">
        <v>43937</v>
      </c>
      <c r="B110">
        <v>30</v>
      </c>
      <c r="C110">
        <v>32</v>
      </c>
      <c r="D110" s="23">
        <v>62</v>
      </c>
    </row>
    <row r="111" spans="1:4" x14ac:dyDescent="0.3">
      <c r="A111" s="9">
        <v>43938</v>
      </c>
      <c r="B111">
        <v>37</v>
      </c>
      <c r="C111">
        <v>37</v>
      </c>
      <c r="D111" s="23">
        <v>67</v>
      </c>
    </row>
    <row r="112" spans="1:4" x14ac:dyDescent="0.3">
      <c r="A112" s="9">
        <v>43939</v>
      </c>
      <c r="B112">
        <v>29</v>
      </c>
      <c r="C112">
        <v>38</v>
      </c>
      <c r="D112" s="23">
        <v>186</v>
      </c>
    </row>
    <row r="113" spans="1:4" x14ac:dyDescent="0.3">
      <c r="A113" s="9">
        <v>43940</v>
      </c>
      <c r="B113">
        <v>36</v>
      </c>
      <c r="C113">
        <v>44</v>
      </c>
      <c r="D113" s="23">
        <v>110</v>
      </c>
    </row>
    <row r="114" spans="1:4" x14ac:dyDescent="0.3">
      <c r="A114" s="9">
        <v>43941</v>
      </c>
      <c r="B114">
        <v>29</v>
      </c>
      <c r="C114">
        <v>42</v>
      </c>
      <c r="D114" s="23">
        <v>78</v>
      </c>
    </row>
    <row r="115" spans="1:4" x14ac:dyDescent="0.3">
      <c r="A115" s="9">
        <v>43942</v>
      </c>
      <c r="B115">
        <v>29</v>
      </c>
      <c r="C115">
        <v>35</v>
      </c>
      <c r="D115" s="23">
        <v>75</v>
      </c>
    </row>
    <row r="116" spans="1:4" x14ac:dyDescent="0.3">
      <c r="A116" s="9">
        <v>43943</v>
      </c>
      <c r="B116">
        <v>33</v>
      </c>
      <c r="C116">
        <v>30</v>
      </c>
      <c r="D116" s="23">
        <v>92</v>
      </c>
    </row>
    <row r="117" spans="1:4" x14ac:dyDescent="0.3">
      <c r="A117" s="9">
        <v>43944</v>
      </c>
      <c r="B117">
        <v>44</v>
      </c>
      <c r="C117">
        <v>36</v>
      </c>
      <c r="D117" s="23">
        <v>128</v>
      </c>
    </row>
    <row r="118" spans="1:4" x14ac:dyDescent="0.3">
      <c r="A118" s="9">
        <v>43945</v>
      </c>
      <c r="B118">
        <v>38</v>
      </c>
      <c r="C118">
        <v>35</v>
      </c>
      <c r="D118" s="23">
        <v>138</v>
      </c>
    </row>
    <row r="119" spans="1:4" x14ac:dyDescent="0.3">
      <c r="A119" s="9">
        <v>43946</v>
      </c>
      <c r="B119">
        <v>37</v>
      </c>
      <c r="C119">
        <v>36</v>
      </c>
      <c r="D119" s="23">
        <v>111</v>
      </c>
    </row>
    <row r="120" spans="1:4" x14ac:dyDescent="0.3">
      <c r="A120" s="9">
        <v>43947</v>
      </c>
      <c r="B120">
        <v>29</v>
      </c>
      <c r="C120">
        <v>31</v>
      </c>
      <c r="D120" s="23">
        <v>293</v>
      </c>
    </row>
    <row r="121" spans="1:4" x14ac:dyDescent="0.3">
      <c r="A121" s="9">
        <v>43948</v>
      </c>
      <c r="B121">
        <v>35</v>
      </c>
      <c r="C121">
        <v>30</v>
      </c>
      <c r="D121" s="23">
        <v>190</v>
      </c>
    </row>
    <row r="122" spans="1:4" x14ac:dyDescent="0.3">
      <c r="A122" s="9">
        <v>43949</v>
      </c>
      <c r="B122">
        <v>39</v>
      </c>
      <c r="C122">
        <v>26</v>
      </c>
      <c r="D122" s="23">
        <v>206</v>
      </c>
    </row>
    <row r="123" spans="1:4" x14ac:dyDescent="0.3">
      <c r="A123" s="9">
        <v>43950</v>
      </c>
      <c r="B123">
        <v>33</v>
      </c>
      <c r="C123">
        <v>28</v>
      </c>
      <c r="D123" s="23">
        <v>125</v>
      </c>
    </row>
    <row r="124" spans="1:4" x14ac:dyDescent="0.3">
      <c r="A124" s="9">
        <v>43951</v>
      </c>
      <c r="B124">
        <v>33</v>
      </c>
      <c r="C124">
        <v>24</v>
      </c>
      <c r="D124" s="23">
        <v>76</v>
      </c>
    </row>
    <row r="125" spans="1:4" x14ac:dyDescent="0.3">
      <c r="A125" s="9">
        <v>43952</v>
      </c>
      <c r="B125">
        <v>38</v>
      </c>
      <c r="C125">
        <v>27</v>
      </c>
      <c r="D125" s="23">
        <v>223</v>
      </c>
    </row>
    <row r="126" spans="1:4" x14ac:dyDescent="0.3">
      <c r="A126" s="9">
        <v>43953</v>
      </c>
      <c r="B126">
        <v>32</v>
      </c>
      <c r="C126">
        <v>36</v>
      </c>
      <c r="D126" s="23">
        <v>384</v>
      </c>
    </row>
    <row r="127" spans="1:4" x14ac:dyDescent="0.3">
      <c r="A127" s="9">
        <v>43954</v>
      </c>
      <c r="B127">
        <v>31</v>
      </c>
      <c r="C127">
        <v>25</v>
      </c>
      <c r="D127" s="23">
        <v>427</v>
      </c>
    </row>
    <row r="128" spans="1:4" x14ac:dyDescent="0.3">
      <c r="A128" s="9">
        <v>43955</v>
      </c>
      <c r="B128">
        <v>35</v>
      </c>
      <c r="C128">
        <v>23</v>
      </c>
      <c r="D128" s="23">
        <v>349</v>
      </c>
    </row>
    <row r="129" spans="1:4" x14ac:dyDescent="0.3">
      <c r="A129" s="9">
        <v>43956</v>
      </c>
      <c r="B129">
        <v>29</v>
      </c>
      <c r="C129">
        <v>22</v>
      </c>
      <c r="D129" s="23">
        <v>206</v>
      </c>
    </row>
    <row r="130" spans="1:4" x14ac:dyDescent="0.3">
      <c r="A130" s="9">
        <v>43957</v>
      </c>
      <c r="B130">
        <v>42</v>
      </c>
      <c r="C130">
        <v>26</v>
      </c>
      <c r="D130" s="23">
        <v>428</v>
      </c>
    </row>
    <row r="131" spans="1:4" x14ac:dyDescent="0.3">
      <c r="A131" s="9">
        <v>43958</v>
      </c>
      <c r="B131">
        <v>33</v>
      </c>
      <c r="C131">
        <v>15</v>
      </c>
      <c r="D131" s="23">
        <v>448</v>
      </c>
    </row>
    <row r="132" spans="1:4" x14ac:dyDescent="0.3">
      <c r="A132" s="9">
        <v>43959</v>
      </c>
      <c r="B132">
        <v>40</v>
      </c>
      <c r="C132">
        <v>31</v>
      </c>
      <c r="D132" s="23">
        <v>338</v>
      </c>
    </row>
    <row r="133" spans="1:4" x14ac:dyDescent="0.3">
      <c r="A133" s="9">
        <v>43960</v>
      </c>
      <c r="B133">
        <v>45</v>
      </c>
      <c r="C133">
        <v>26</v>
      </c>
      <c r="D133" s="23">
        <v>224</v>
      </c>
    </row>
    <row r="134" spans="1:4" x14ac:dyDescent="0.3">
      <c r="A134" s="9">
        <v>43961</v>
      </c>
      <c r="B134">
        <v>36</v>
      </c>
      <c r="C134">
        <v>30</v>
      </c>
      <c r="D134" s="23">
        <v>381</v>
      </c>
    </row>
    <row r="135" spans="1:4" x14ac:dyDescent="0.3">
      <c r="A135" s="9">
        <v>43962</v>
      </c>
      <c r="B135">
        <v>39</v>
      </c>
      <c r="C135">
        <v>28</v>
      </c>
      <c r="D135" s="23">
        <v>310</v>
      </c>
    </row>
    <row r="136" spans="1:4" x14ac:dyDescent="0.3">
      <c r="A136" s="9">
        <v>43963</v>
      </c>
      <c r="B136">
        <v>38</v>
      </c>
      <c r="C136">
        <v>22</v>
      </c>
      <c r="D136" s="23">
        <v>406</v>
      </c>
    </row>
    <row r="137" spans="1:4" x14ac:dyDescent="0.3">
      <c r="A137" s="9">
        <v>43964</v>
      </c>
      <c r="B137">
        <v>39</v>
      </c>
      <c r="C137">
        <v>31</v>
      </c>
      <c r="D137" s="23">
        <v>359</v>
      </c>
    </row>
    <row r="138" spans="1:4" x14ac:dyDescent="0.3">
      <c r="A138" s="9">
        <v>43965</v>
      </c>
      <c r="B138">
        <v>33</v>
      </c>
      <c r="C138">
        <v>23</v>
      </c>
      <c r="D138" s="23">
        <v>472</v>
      </c>
    </row>
    <row r="139" spans="1:4" x14ac:dyDescent="0.3">
      <c r="A139" s="9">
        <v>43966</v>
      </c>
      <c r="B139">
        <v>34</v>
      </c>
      <c r="C139">
        <v>31</v>
      </c>
      <c r="D139" s="23">
        <v>425</v>
      </c>
    </row>
    <row r="140" spans="1:4" x14ac:dyDescent="0.3">
      <c r="A140" s="9">
        <v>43967</v>
      </c>
      <c r="B140">
        <v>39</v>
      </c>
      <c r="C140">
        <v>31</v>
      </c>
      <c r="D140" s="23">
        <v>438</v>
      </c>
    </row>
    <row r="141" spans="1:4" x14ac:dyDescent="0.3">
      <c r="A141" s="9">
        <v>43968</v>
      </c>
      <c r="B141">
        <v>31</v>
      </c>
      <c r="C141">
        <v>22</v>
      </c>
      <c r="D141" s="23">
        <v>422</v>
      </c>
    </row>
    <row r="142" spans="1:4" x14ac:dyDescent="0.3">
      <c r="A142" s="9">
        <v>43969</v>
      </c>
      <c r="B142">
        <v>38</v>
      </c>
      <c r="C142">
        <v>23</v>
      </c>
      <c r="D142" s="23">
        <v>299</v>
      </c>
    </row>
    <row r="143" spans="1:4" x14ac:dyDescent="0.3">
      <c r="A143" s="9">
        <v>43970</v>
      </c>
      <c r="B143">
        <v>39</v>
      </c>
      <c r="C143">
        <v>20</v>
      </c>
      <c r="D143" s="23">
        <v>500</v>
      </c>
    </row>
    <row r="144" spans="1:4" x14ac:dyDescent="0.3">
      <c r="A144" s="9">
        <v>43971</v>
      </c>
      <c r="B144">
        <v>44</v>
      </c>
      <c r="C144">
        <v>21</v>
      </c>
      <c r="D144" s="23">
        <v>534</v>
      </c>
    </row>
    <row r="145" spans="1:4" x14ac:dyDescent="0.3">
      <c r="A145" s="9">
        <v>43972</v>
      </c>
      <c r="B145">
        <v>43</v>
      </c>
      <c r="C145">
        <v>32</v>
      </c>
      <c r="D145" s="23">
        <v>571</v>
      </c>
    </row>
    <row r="146" spans="1:4" x14ac:dyDescent="0.3">
      <c r="A146" s="9">
        <v>43973</v>
      </c>
      <c r="B146">
        <v>46</v>
      </c>
      <c r="C146">
        <v>21</v>
      </c>
      <c r="D146" s="23">
        <v>660</v>
      </c>
    </row>
    <row r="147" spans="1:4" x14ac:dyDescent="0.3">
      <c r="A147" s="9">
        <v>43974</v>
      </c>
      <c r="B147">
        <v>40</v>
      </c>
      <c r="C147">
        <v>23</v>
      </c>
      <c r="D147" s="23">
        <v>591</v>
      </c>
    </row>
    <row r="148" spans="1:4" x14ac:dyDescent="0.3">
      <c r="A148" s="9">
        <v>43975</v>
      </c>
      <c r="B148">
        <v>57</v>
      </c>
      <c r="C148">
        <v>26</v>
      </c>
      <c r="D148" s="23">
        <v>508</v>
      </c>
    </row>
    <row r="149" spans="1:4" x14ac:dyDescent="0.3">
      <c r="A149" s="9">
        <v>43976</v>
      </c>
      <c r="B149">
        <v>70</v>
      </c>
      <c r="C149">
        <v>28</v>
      </c>
      <c r="D149" s="23">
        <v>635</v>
      </c>
    </row>
    <row r="150" spans="1:4" x14ac:dyDescent="0.3">
      <c r="A150" s="9">
        <v>43977</v>
      </c>
      <c r="B150">
        <v>55</v>
      </c>
      <c r="C150">
        <v>31</v>
      </c>
      <c r="D150" s="23">
        <v>412</v>
      </c>
    </row>
    <row r="151" spans="1:4" x14ac:dyDescent="0.3">
      <c r="A151" s="9">
        <v>43978</v>
      </c>
      <c r="B151">
        <v>54</v>
      </c>
      <c r="C151">
        <v>33</v>
      </c>
      <c r="D151" s="23">
        <v>792</v>
      </c>
    </row>
    <row r="152" spans="1:4" x14ac:dyDescent="0.3">
      <c r="A152" s="9">
        <v>43979</v>
      </c>
      <c r="B152">
        <v>46</v>
      </c>
      <c r="C152">
        <v>34</v>
      </c>
      <c r="D152" s="23">
        <v>1024</v>
      </c>
    </row>
    <row r="153" spans="1:4" x14ac:dyDescent="0.3">
      <c r="A153" s="9">
        <v>43980</v>
      </c>
      <c r="B153">
        <v>70</v>
      </c>
      <c r="C153">
        <v>34</v>
      </c>
      <c r="D153" s="23">
        <v>1105</v>
      </c>
    </row>
    <row r="154" spans="1:4" x14ac:dyDescent="0.3">
      <c r="A154" s="9">
        <v>43981</v>
      </c>
      <c r="B154">
        <v>85</v>
      </c>
      <c r="C154">
        <v>39</v>
      </c>
      <c r="D154" s="23">
        <v>1163</v>
      </c>
    </row>
    <row r="155" spans="1:4" x14ac:dyDescent="0.3">
      <c r="A155" s="9">
        <v>43982</v>
      </c>
      <c r="B155">
        <v>100</v>
      </c>
      <c r="C155">
        <v>41</v>
      </c>
      <c r="D155" s="23">
        <v>1295</v>
      </c>
    </row>
  </sheetData>
  <pageMargins left="0.7" right="0.7" top="0.75" bottom="0.75" header="0.3" footer="0.3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21AEE-A9B9-4CBD-B63A-5A402592328B}">
  <dimension ref="A3:D155"/>
  <sheetViews>
    <sheetView workbookViewId="0">
      <selection activeCell="A3" sqref="A3:D155"/>
    </sheetView>
  </sheetViews>
  <sheetFormatPr defaultRowHeight="14.4" x14ac:dyDescent="0.3"/>
  <sheetData>
    <row r="3" spans="1:4" x14ac:dyDescent="0.3">
      <c r="A3" s="12" t="s">
        <v>56</v>
      </c>
      <c r="B3" t="s">
        <v>247</v>
      </c>
      <c r="C3" t="s">
        <v>246</v>
      </c>
      <c r="D3" s="10" t="s">
        <v>57</v>
      </c>
    </row>
    <row r="4" spans="1:4" x14ac:dyDescent="0.3">
      <c r="A4" s="9">
        <v>43831</v>
      </c>
      <c r="B4">
        <v>14</v>
      </c>
      <c r="C4">
        <v>22</v>
      </c>
      <c r="D4" s="10">
        <v>0</v>
      </c>
    </row>
    <row r="5" spans="1:4" x14ac:dyDescent="0.3">
      <c r="A5" s="9">
        <v>43832</v>
      </c>
      <c r="B5">
        <v>17</v>
      </c>
      <c r="C5">
        <v>31</v>
      </c>
      <c r="D5" s="10">
        <v>0</v>
      </c>
    </row>
    <row r="6" spans="1:4" x14ac:dyDescent="0.3">
      <c r="A6" s="9">
        <v>43833</v>
      </c>
      <c r="B6">
        <v>12</v>
      </c>
      <c r="C6">
        <v>18</v>
      </c>
      <c r="D6" s="10">
        <v>0</v>
      </c>
    </row>
    <row r="7" spans="1:4" x14ac:dyDescent="0.3">
      <c r="A7" s="9">
        <v>43834</v>
      </c>
      <c r="B7">
        <v>20</v>
      </c>
      <c r="C7">
        <v>22</v>
      </c>
      <c r="D7" s="10">
        <v>0</v>
      </c>
    </row>
    <row r="8" spans="1:4" x14ac:dyDescent="0.3">
      <c r="A8" s="9">
        <v>43835</v>
      </c>
      <c r="B8">
        <v>20</v>
      </c>
      <c r="C8">
        <v>29</v>
      </c>
      <c r="D8" s="10">
        <v>0</v>
      </c>
    </row>
    <row r="9" spans="1:4" x14ac:dyDescent="0.3">
      <c r="A9" s="9">
        <v>43836</v>
      </c>
      <c r="B9">
        <v>18</v>
      </c>
      <c r="C9">
        <v>25</v>
      </c>
      <c r="D9" s="10">
        <v>0</v>
      </c>
    </row>
    <row r="10" spans="1:4" x14ac:dyDescent="0.3">
      <c r="A10" s="9">
        <v>43837</v>
      </c>
      <c r="B10">
        <v>16</v>
      </c>
      <c r="C10">
        <v>18</v>
      </c>
      <c r="D10" s="10">
        <v>0</v>
      </c>
    </row>
    <row r="11" spans="1:4" x14ac:dyDescent="0.3">
      <c r="A11" s="9">
        <v>43838</v>
      </c>
      <c r="B11">
        <v>16</v>
      </c>
      <c r="C11">
        <v>26</v>
      </c>
      <c r="D11" s="10">
        <v>0</v>
      </c>
    </row>
    <row r="12" spans="1:4" x14ac:dyDescent="0.3">
      <c r="A12" s="9">
        <v>43839</v>
      </c>
      <c r="B12">
        <v>19</v>
      </c>
      <c r="C12">
        <v>25</v>
      </c>
      <c r="D12" s="10">
        <v>0</v>
      </c>
    </row>
    <row r="13" spans="1:4" x14ac:dyDescent="0.3">
      <c r="A13" s="9">
        <v>43840</v>
      </c>
      <c r="B13">
        <v>19</v>
      </c>
      <c r="C13">
        <v>30</v>
      </c>
      <c r="D13" s="10">
        <v>0</v>
      </c>
    </row>
    <row r="14" spans="1:4" x14ac:dyDescent="0.3">
      <c r="A14" s="9">
        <v>43841</v>
      </c>
      <c r="B14">
        <v>14</v>
      </c>
      <c r="C14">
        <v>44</v>
      </c>
      <c r="D14" s="10">
        <v>0</v>
      </c>
    </row>
    <row r="15" spans="1:4" x14ac:dyDescent="0.3">
      <c r="A15" s="9">
        <v>43842</v>
      </c>
      <c r="B15">
        <v>14</v>
      </c>
      <c r="C15">
        <v>26</v>
      </c>
      <c r="D15" s="10">
        <v>0</v>
      </c>
    </row>
    <row r="16" spans="1:4" x14ac:dyDescent="0.3">
      <c r="A16" s="9">
        <v>43843</v>
      </c>
      <c r="B16">
        <v>20</v>
      </c>
      <c r="C16">
        <v>35</v>
      </c>
      <c r="D16" s="10">
        <v>0</v>
      </c>
    </row>
    <row r="17" spans="1:4" x14ac:dyDescent="0.3">
      <c r="A17" s="9">
        <v>43844</v>
      </c>
      <c r="B17">
        <v>20</v>
      </c>
      <c r="C17">
        <v>20</v>
      </c>
      <c r="D17" s="10">
        <v>0</v>
      </c>
    </row>
    <row r="18" spans="1:4" x14ac:dyDescent="0.3">
      <c r="A18" s="9">
        <v>43845</v>
      </c>
      <c r="B18">
        <v>23</v>
      </c>
      <c r="C18">
        <v>22</v>
      </c>
      <c r="D18" s="10">
        <v>0</v>
      </c>
    </row>
    <row r="19" spans="1:4" x14ac:dyDescent="0.3">
      <c r="A19" s="9">
        <v>43846</v>
      </c>
      <c r="B19">
        <v>21</v>
      </c>
      <c r="C19">
        <v>20</v>
      </c>
      <c r="D19" s="10">
        <v>0</v>
      </c>
    </row>
    <row r="20" spans="1:4" x14ac:dyDescent="0.3">
      <c r="A20" s="9">
        <v>43847</v>
      </c>
      <c r="B20">
        <v>11</v>
      </c>
      <c r="C20">
        <v>22</v>
      </c>
      <c r="D20" s="10">
        <v>0</v>
      </c>
    </row>
    <row r="21" spans="1:4" x14ac:dyDescent="0.3">
      <c r="A21" s="9">
        <v>43848</v>
      </c>
      <c r="B21">
        <v>13</v>
      </c>
      <c r="C21">
        <v>22</v>
      </c>
      <c r="D21" s="10">
        <v>0</v>
      </c>
    </row>
    <row r="22" spans="1:4" x14ac:dyDescent="0.3">
      <c r="A22" s="9">
        <v>43849</v>
      </c>
      <c r="B22">
        <v>21</v>
      </c>
      <c r="C22">
        <v>26</v>
      </c>
      <c r="D22" s="10">
        <v>0</v>
      </c>
    </row>
    <row r="23" spans="1:4" x14ac:dyDescent="0.3">
      <c r="A23" s="9">
        <v>43850</v>
      </c>
      <c r="B23">
        <v>26</v>
      </c>
      <c r="C23">
        <v>24</v>
      </c>
      <c r="D23" s="10">
        <v>0</v>
      </c>
    </row>
    <row r="24" spans="1:4" x14ac:dyDescent="0.3">
      <c r="A24" s="9">
        <v>43851</v>
      </c>
      <c r="B24">
        <v>28</v>
      </c>
      <c r="C24">
        <v>28</v>
      </c>
      <c r="D24" s="10">
        <v>0</v>
      </c>
    </row>
    <row r="25" spans="1:4" x14ac:dyDescent="0.3">
      <c r="A25" s="9">
        <v>43852</v>
      </c>
      <c r="B25">
        <v>23</v>
      </c>
      <c r="C25">
        <v>27</v>
      </c>
      <c r="D25" s="10">
        <v>0</v>
      </c>
    </row>
    <row r="26" spans="1:4" x14ac:dyDescent="0.3">
      <c r="A26" s="9">
        <v>43853</v>
      </c>
      <c r="B26">
        <v>20</v>
      </c>
      <c r="C26">
        <v>34</v>
      </c>
      <c r="D26" s="10">
        <v>0</v>
      </c>
    </row>
    <row r="27" spans="1:4" x14ac:dyDescent="0.3">
      <c r="A27" s="9">
        <v>43854</v>
      </c>
      <c r="B27">
        <v>17</v>
      </c>
      <c r="C27">
        <v>24</v>
      </c>
      <c r="D27" s="10">
        <v>0</v>
      </c>
    </row>
    <row r="28" spans="1:4" x14ac:dyDescent="0.3">
      <c r="A28" s="9">
        <v>43855</v>
      </c>
      <c r="B28">
        <v>29</v>
      </c>
      <c r="C28">
        <v>33</v>
      </c>
      <c r="D28" s="10">
        <v>0</v>
      </c>
    </row>
    <row r="29" spans="1:4" x14ac:dyDescent="0.3">
      <c r="A29" s="9">
        <v>43856</v>
      </c>
      <c r="B29">
        <v>24</v>
      </c>
      <c r="C29">
        <v>38</v>
      </c>
      <c r="D29" s="10">
        <v>0</v>
      </c>
    </row>
    <row r="30" spans="1:4" x14ac:dyDescent="0.3">
      <c r="A30" s="9">
        <v>43857</v>
      </c>
      <c r="B30">
        <v>30</v>
      </c>
      <c r="C30">
        <v>37</v>
      </c>
      <c r="D30" s="10">
        <v>0</v>
      </c>
    </row>
    <row r="31" spans="1:4" x14ac:dyDescent="0.3">
      <c r="A31" s="9">
        <v>43858</v>
      </c>
      <c r="B31">
        <v>22</v>
      </c>
      <c r="C31">
        <v>42</v>
      </c>
      <c r="D31" s="10">
        <v>0</v>
      </c>
    </row>
    <row r="32" spans="1:4" x14ac:dyDescent="0.3">
      <c r="A32" s="9">
        <v>43859</v>
      </c>
      <c r="B32">
        <v>21</v>
      </c>
      <c r="C32">
        <v>35</v>
      </c>
      <c r="D32" s="10">
        <v>0</v>
      </c>
    </row>
    <row r="33" spans="1:4" x14ac:dyDescent="0.3">
      <c r="A33" s="9">
        <v>43860</v>
      </c>
      <c r="B33">
        <v>25</v>
      </c>
      <c r="C33">
        <v>34</v>
      </c>
      <c r="D33" s="10">
        <v>0</v>
      </c>
    </row>
    <row r="34" spans="1:4" x14ac:dyDescent="0.3">
      <c r="A34" s="9">
        <v>43861</v>
      </c>
      <c r="B34">
        <v>27</v>
      </c>
      <c r="C34">
        <v>32</v>
      </c>
      <c r="D34" s="10">
        <v>0</v>
      </c>
    </row>
    <row r="35" spans="1:4" x14ac:dyDescent="0.3">
      <c r="A35" s="9">
        <v>43862</v>
      </c>
      <c r="B35">
        <v>24</v>
      </c>
      <c r="C35">
        <v>38</v>
      </c>
      <c r="D35" s="10">
        <v>0</v>
      </c>
    </row>
    <row r="36" spans="1:4" x14ac:dyDescent="0.3">
      <c r="A36" s="9">
        <v>43863</v>
      </c>
      <c r="B36">
        <v>30</v>
      </c>
      <c r="C36">
        <v>35</v>
      </c>
      <c r="D36" s="10">
        <v>0</v>
      </c>
    </row>
    <row r="37" spans="1:4" x14ac:dyDescent="0.3">
      <c r="A37" s="9">
        <v>43864</v>
      </c>
      <c r="B37">
        <v>43</v>
      </c>
      <c r="C37">
        <v>50</v>
      </c>
      <c r="D37" s="10">
        <v>0</v>
      </c>
    </row>
    <row r="38" spans="1:4" x14ac:dyDescent="0.3">
      <c r="A38" s="9">
        <v>43865</v>
      </c>
      <c r="B38">
        <v>40</v>
      </c>
      <c r="C38">
        <v>47</v>
      </c>
      <c r="D38" s="10">
        <v>0</v>
      </c>
    </row>
    <row r="39" spans="1:4" x14ac:dyDescent="0.3">
      <c r="A39" s="9">
        <v>43866</v>
      </c>
      <c r="B39">
        <v>33</v>
      </c>
      <c r="C39">
        <v>35</v>
      </c>
      <c r="D39" s="10">
        <v>0</v>
      </c>
    </row>
    <row r="40" spans="1:4" x14ac:dyDescent="0.3">
      <c r="A40" s="9">
        <v>43867</v>
      </c>
      <c r="B40">
        <v>40</v>
      </c>
      <c r="C40">
        <v>44</v>
      </c>
      <c r="D40" s="10">
        <v>0</v>
      </c>
    </row>
    <row r="41" spans="1:4" x14ac:dyDescent="0.3">
      <c r="A41" s="9">
        <v>43868</v>
      </c>
      <c r="B41">
        <v>34</v>
      </c>
      <c r="C41">
        <v>29</v>
      </c>
      <c r="D41" s="10">
        <v>0</v>
      </c>
    </row>
    <row r="42" spans="1:4" x14ac:dyDescent="0.3">
      <c r="A42" s="9">
        <v>43869</v>
      </c>
      <c r="B42">
        <v>23</v>
      </c>
      <c r="C42">
        <v>34</v>
      </c>
      <c r="D42" s="10">
        <v>0</v>
      </c>
    </row>
    <row r="43" spans="1:4" x14ac:dyDescent="0.3">
      <c r="A43" s="9">
        <v>43870</v>
      </c>
      <c r="B43">
        <v>24</v>
      </c>
      <c r="C43">
        <v>36</v>
      </c>
      <c r="D43" s="10">
        <v>0</v>
      </c>
    </row>
    <row r="44" spans="1:4" x14ac:dyDescent="0.3">
      <c r="A44" s="9">
        <v>43871</v>
      </c>
      <c r="B44">
        <v>28</v>
      </c>
      <c r="C44">
        <v>49</v>
      </c>
      <c r="D44" s="10">
        <v>0</v>
      </c>
    </row>
    <row r="45" spans="1:4" x14ac:dyDescent="0.3">
      <c r="A45" s="9">
        <v>43872</v>
      </c>
      <c r="B45">
        <v>22</v>
      </c>
      <c r="C45">
        <v>40</v>
      </c>
      <c r="D45" s="10">
        <v>0</v>
      </c>
    </row>
    <row r="46" spans="1:4" x14ac:dyDescent="0.3">
      <c r="A46" s="9">
        <v>43873</v>
      </c>
      <c r="B46">
        <v>36</v>
      </c>
      <c r="C46">
        <v>40</v>
      </c>
      <c r="D46" s="10">
        <v>0</v>
      </c>
    </row>
    <row r="47" spans="1:4" x14ac:dyDescent="0.3">
      <c r="A47" s="9">
        <v>43874</v>
      </c>
      <c r="B47">
        <v>33</v>
      </c>
      <c r="C47">
        <v>32</v>
      </c>
      <c r="D47" s="10">
        <v>0</v>
      </c>
    </row>
    <row r="48" spans="1:4" x14ac:dyDescent="0.3">
      <c r="A48" s="9">
        <v>43875</v>
      </c>
      <c r="B48">
        <v>29</v>
      </c>
      <c r="C48">
        <v>42</v>
      </c>
      <c r="D48" s="10">
        <v>0</v>
      </c>
    </row>
    <row r="49" spans="1:4" x14ac:dyDescent="0.3">
      <c r="A49" s="9">
        <v>43876</v>
      </c>
      <c r="B49">
        <v>32</v>
      </c>
      <c r="C49">
        <v>39</v>
      </c>
      <c r="D49" s="10">
        <v>0</v>
      </c>
    </row>
    <row r="50" spans="1:4" x14ac:dyDescent="0.3">
      <c r="A50" s="9">
        <v>43877</v>
      </c>
      <c r="B50">
        <v>25</v>
      </c>
      <c r="C50">
        <v>35</v>
      </c>
      <c r="D50" s="10">
        <v>0</v>
      </c>
    </row>
    <row r="51" spans="1:4" x14ac:dyDescent="0.3">
      <c r="A51" s="9">
        <v>43878</v>
      </c>
      <c r="B51">
        <v>32</v>
      </c>
      <c r="C51">
        <v>46</v>
      </c>
      <c r="D51" s="10">
        <v>0</v>
      </c>
    </row>
    <row r="52" spans="1:4" x14ac:dyDescent="0.3">
      <c r="A52" s="9">
        <v>43879</v>
      </c>
      <c r="B52">
        <v>38</v>
      </c>
      <c r="C52">
        <v>63</v>
      </c>
      <c r="D52" s="10">
        <v>0</v>
      </c>
    </row>
    <row r="53" spans="1:4" x14ac:dyDescent="0.3">
      <c r="A53" s="9">
        <v>43880</v>
      </c>
      <c r="B53">
        <v>38</v>
      </c>
      <c r="C53">
        <v>43</v>
      </c>
      <c r="D53" s="10">
        <v>0</v>
      </c>
    </row>
    <row r="54" spans="1:4" x14ac:dyDescent="0.3">
      <c r="A54" s="9">
        <v>43881</v>
      </c>
      <c r="B54">
        <v>36</v>
      </c>
      <c r="C54">
        <v>37</v>
      </c>
      <c r="D54" s="10">
        <v>0</v>
      </c>
    </row>
    <row r="55" spans="1:4" x14ac:dyDescent="0.3">
      <c r="A55" s="9">
        <v>43882</v>
      </c>
      <c r="B55">
        <v>25</v>
      </c>
      <c r="C55">
        <v>32</v>
      </c>
      <c r="D55" s="10">
        <v>0</v>
      </c>
    </row>
    <row r="56" spans="1:4" x14ac:dyDescent="0.3">
      <c r="A56" s="9">
        <v>43883</v>
      </c>
      <c r="B56">
        <v>28</v>
      </c>
      <c r="C56">
        <v>48</v>
      </c>
      <c r="D56" s="10">
        <v>0</v>
      </c>
    </row>
    <row r="57" spans="1:4" x14ac:dyDescent="0.3">
      <c r="A57" s="9">
        <v>43884</v>
      </c>
      <c r="B57">
        <v>26</v>
      </c>
      <c r="C57">
        <v>44</v>
      </c>
      <c r="D57" s="10">
        <v>0</v>
      </c>
    </row>
    <row r="58" spans="1:4" x14ac:dyDescent="0.3">
      <c r="A58" s="9">
        <v>43885</v>
      </c>
      <c r="B58">
        <v>27</v>
      </c>
      <c r="C58">
        <v>34</v>
      </c>
      <c r="D58" s="10">
        <v>0</v>
      </c>
    </row>
    <row r="59" spans="1:4" x14ac:dyDescent="0.3">
      <c r="A59" s="9">
        <v>43886</v>
      </c>
      <c r="B59">
        <v>26</v>
      </c>
      <c r="C59">
        <v>28</v>
      </c>
      <c r="D59" s="10">
        <v>0</v>
      </c>
    </row>
    <row r="60" spans="1:4" x14ac:dyDescent="0.3">
      <c r="A60" s="9">
        <v>43887</v>
      </c>
      <c r="B60">
        <v>20</v>
      </c>
      <c r="C60">
        <v>27</v>
      </c>
      <c r="D60" s="10">
        <v>0</v>
      </c>
    </row>
    <row r="61" spans="1:4" x14ac:dyDescent="0.3">
      <c r="A61" s="9">
        <v>43888</v>
      </c>
      <c r="B61">
        <v>23</v>
      </c>
      <c r="C61">
        <v>30</v>
      </c>
      <c r="D61" s="10">
        <v>0</v>
      </c>
    </row>
    <row r="62" spans="1:4" x14ac:dyDescent="0.3">
      <c r="A62" s="9">
        <v>43889</v>
      </c>
      <c r="B62">
        <v>21</v>
      </c>
      <c r="C62">
        <v>32</v>
      </c>
      <c r="D62" s="10">
        <v>0</v>
      </c>
    </row>
    <row r="63" spans="1:4" x14ac:dyDescent="0.3">
      <c r="A63" s="9">
        <v>43890</v>
      </c>
      <c r="B63">
        <v>31</v>
      </c>
      <c r="C63">
        <v>27</v>
      </c>
      <c r="D63" s="10">
        <v>0</v>
      </c>
    </row>
    <row r="64" spans="1:4" x14ac:dyDescent="0.3">
      <c r="A64" s="9">
        <v>43891</v>
      </c>
      <c r="B64">
        <v>22</v>
      </c>
      <c r="C64">
        <v>35</v>
      </c>
      <c r="D64" s="10">
        <v>0</v>
      </c>
    </row>
    <row r="65" spans="1:4" x14ac:dyDescent="0.3">
      <c r="A65" s="9">
        <v>43892</v>
      </c>
      <c r="B65">
        <v>27</v>
      </c>
      <c r="C65">
        <v>37</v>
      </c>
      <c r="D65" s="10">
        <v>0</v>
      </c>
    </row>
    <row r="66" spans="1:4" x14ac:dyDescent="0.3">
      <c r="A66" s="9">
        <v>43893</v>
      </c>
      <c r="B66">
        <v>37</v>
      </c>
      <c r="C66">
        <v>43</v>
      </c>
      <c r="D66" s="10">
        <v>0</v>
      </c>
    </row>
    <row r="67" spans="1:4" x14ac:dyDescent="0.3">
      <c r="A67" s="9">
        <v>43894</v>
      </c>
      <c r="B67">
        <v>39</v>
      </c>
      <c r="C67">
        <v>51</v>
      </c>
      <c r="D67" s="10">
        <v>0</v>
      </c>
    </row>
    <row r="68" spans="1:4" x14ac:dyDescent="0.3">
      <c r="A68" s="9">
        <v>43895</v>
      </c>
      <c r="B68">
        <v>33</v>
      </c>
      <c r="C68">
        <v>36</v>
      </c>
      <c r="D68" s="10">
        <v>0</v>
      </c>
    </row>
    <row r="69" spans="1:4" x14ac:dyDescent="0.3">
      <c r="A69" s="9">
        <v>43896</v>
      </c>
      <c r="B69">
        <v>24</v>
      </c>
      <c r="C69">
        <v>28</v>
      </c>
      <c r="D69" s="10">
        <v>0</v>
      </c>
    </row>
    <row r="70" spans="1:4" x14ac:dyDescent="0.3">
      <c r="A70" s="9">
        <v>43897</v>
      </c>
      <c r="B70">
        <v>19</v>
      </c>
      <c r="C70">
        <v>50</v>
      </c>
      <c r="D70" s="10">
        <v>0</v>
      </c>
    </row>
    <row r="71" spans="1:4" x14ac:dyDescent="0.3">
      <c r="A71" s="9">
        <v>43898</v>
      </c>
      <c r="B71">
        <v>31</v>
      </c>
      <c r="C71">
        <v>33</v>
      </c>
      <c r="D71" s="10">
        <v>0</v>
      </c>
    </row>
    <row r="72" spans="1:4" x14ac:dyDescent="0.3">
      <c r="A72" s="9">
        <v>43899</v>
      </c>
      <c r="B72">
        <v>30</v>
      </c>
      <c r="C72">
        <v>37</v>
      </c>
      <c r="D72" s="10">
        <v>0</v>
      </c>
    </row>
    <row r="73" spans="1:4" x14ac:dyDescent="0.3">
      <c r="A73" s="9">
        <v>43900</v>
      </c>
      <c r="B73">
        <v>38</v>
      </c>
      <c r="C73">
        <v>37</v>
      </c>
      <c r="D73" s="10">
        <v>0</v>
      </c>
    </row>
    <row r="74" spans="1:4" x14ac:dyDescent="0.3">
      <c r="A74" s="9">
        <v>43901</v>
      </c>
      <c r="B74">
        <v>36</v>
      </c>
      <c r="C74">
        <v>33</v>
      </c>
      <c r="D74" s="10">
        <v>0</v>
      </c>
    </row>
    <row r="75" spans="1:4" x14ac:dyDescent="0.3">
      <c r="A75" s="9">
        <v>43902</v>
      </c>
      <c r="B75">
        <v>32</v>
      </c>
      <c r="C75">
        <v>33</v>
      </c>
      <c r="D75" s="10">
        <v>0</v>
      </c>
    </row>
    <row r="76" spans="1:4" x14ac:dyDescent="0.3">
      <c r="A76" s="9">
        <v>43903</v>
      </c>
      <c r="B76">
        <v>44</v>
      </c>
      <c r="C76">
        <v>46</v>
      </c>
      <c r="D76" s="10">
        <v>0</v>
      </c>
    </row>
    <row r="77" spans="1:4" x14ac:dyDescent="0.3">
      <c r="A77" s="9">
        <v>43904</v>
      </c>
      <c r="B77">
        <v>38</v>
      </c>
      <c r="C77">
        <v>44</v>
      </c>
      <c r="D77">
        <v>0</v>
      </c>
    </row>
    <row r="78" spans="1:4" x14ac:dyDescent="0.3">
      <c r="A78" s="9">
        <v>43905</v>
      </c>
      <c r="B78">
        <v>29</v>
      </c>
      <c r="C78">
        <v>39</v>
      </c>
      <c r="D78">
        <v>0</v>
      </c>
    </row>
    <row r="79" spans="1:4" x14ac:dyDescent="0.3">
      <c r="A79" s="9">
        <v>43906</v>
      </c>
      <c r="B79">
        <v>50</v>
      </c>
      <c r="C79">
        <v>52</v>
      </c>
      <c r="D79">
        <v>0</v>
      </c>
    </row>
    <row r="80" spans="1:4" x14ac:dyDescent="0.3">
      <c r="A80" s="9">
        <v>43907</v>
      </c>
      <c r="B80">
        <v>38</v>
      </c>
      <c r="C80">
        <v>43</v>
      </c>
      <c r="D80">
        <v>0</v>
      </c>
    </row>
    <row r="81" spans="1:4" x14ac:dyDescent="0.3">
      <c r="A81" s="9">
        <v>43908</v>
      </c>
      <c r="B81">
        <v>40</v>
      </c>
      <c r="C81">
        <v>48</v>
      </c>
      <c r="D81">
        <v>0</v>
      </c>
    </row>
    <row r="82" spans="1:4" x14ac:dyDescent="0.3">
      <c r="A82" s="9">
        <v>43909</v>
      </c>
      <c r="B82">
        <v>60</v>
      </c>
      <c r="C82">
        <v>62</v>
      </c>
      <c r="D82">
        <v>0</v>
      </c>
    </row>
    <row r="83" spans="1:4" x14ac:dyDescent="0.3">
      <c r="A83" s="9">
        <v>43910</v>
      </c>
      <c r="B83">
        <v>67</v>
      </c>
      <c r="C83">
        <v>70</v>
      </c>
      <c r="D83">
        <v>0</v>
      </c>
    </row>
    <row r="84" spans="1:4" x14ac:dyDescent="0.3">
      <c r="A84" s="9">
        <v>43911</v>
      </c>
      <c r="B84">
        <v>71</v>
      </c>
      <c r="C84">
        <v>78</v>
      </c>
      <c r="D84">
        <v>0</v>
      </c>
    </row>
    <row r="85" spans="1:4" x14ac:dyDescent="0.3">
      <c r="A85" s="9">
        <v>43912</v>
      </c>
      <c r="B85">
        <v>68</v>
      </c>
      <c r="C85">
        <v>60</v>
      </c>
      <c r="D85">
        <v>0</v>
      </c>
    </row>
    <row r="86" spans="1:4" x14ac:dyDescent="0.3">
      <c r="A86" s="9">
        <v>43913</v>
      </c>
      <c r="B86">
        <v>65</v>
      </c>
      <c r="C86">
        <v>62</v>
      </c>
      <c r="D86">
        <v>0</v>
      </c>
    </row>
    <row r="87" spans="1:4" x14ac:dyDescent="0.3">
      <c r="A87" s="9">
        <v>43914</v>
      </c>
      <c r="B87">
        <v>58</v>
      </c>
      <c r="C87">
        <v>57</v>
      </c>
      <c r="D87">
        <v>0</v>
      </c>
    </row>
    <row r="88" spans="1:4" x14ac:dyDescent="0.3">
      <c r="A88" s="9">
        <v>43915</v>
      </c>
      <c r="B88">
        <v>59</v>
      </c>
      <c r="C88">
        <v>59</v>
      </c>
      <c r="D88">
        <v>0</v>
      </c>
    </row>
    <row r="89" spans="1:4" x14ac:dyDescent="0.3">
      <c r="A89" s="9">
        <v>43916</v>
      </c>
      <c r="B89">
        <v>49</v>
      </c>
      <c r="C89">
        <v>48</v>
      </c>
      <c r="D89">
        <v>0</v>
      </c>
    </row>
    <row r="90" spans="1:4" x14ac:dyDescent="0.3">
      <c r="A90" s="9">
        <v>43917</v>
      </c>
      <c r="B90">
        <v>35</v>
      </c>
      <c r="C90">
        <v>43</v>
      </c>
      <c r="D90">
        <v>0</v>
      </c>
    </row>
    <row r="91" spans="1:4" x14ac:dyDescent="0.3">
      <c r="A91" s="9">
        <v>43918</v>
      </c>
      <c r="B91">
        <v>52</v>
      </c>
      <c r="C91">
        <v>65</v>
      </c>
      <c r="D91">
        <v>0</v>
      </c>
    </row>
    <row r="92" spans="1:4" x14ac:dyDescent="0.3">
      <c r="A92" s="9">
        <v>43919</v>
      </c>
      <c r="B92">
        <v>47</v>
      </c>
      <c r="C92">
        <v>57</v>
      </c>
      <c r="D92">
        <v>0</v>
      </c>
    </row>
    <row r="93" spans="1:4" x14ac:dyDescent="0.3">
      <c r="A93" s="9">
        <v>43920</v>
      </c>
      <c r="B93">
        <v>43</v>
      </c>
      <c r="C93">
        <v>46</v>
      </c>
      <c r="D93">
        <v>0</v>
      </c>
    </row>
    <row r="94" spans="1:4" x14ac:dyDescent="0.3">
      <c r="A94" s="9">
        <v>43921</v>
      </c>
      <c r="B94">
        <v>43</v>
      </c>
      <c r="C94">
        <v>67</v>
      </c>
      <c r="D94">
        <v>0</v>
      </c>
    </row>
    <row r="95" spans="1:4" x14ac:dyDescent="0.3">
      <c r="A95" s="9">
        <v>43922</v>
      </c>
      <c r="B95">
        <v>49</v>
      </c>
      <c r="C95">
        <v>44</v>
      </c>
      <c r="D95">
        <v>2621</v>
      </c>
    </row>
    <row r="96" spans="1:4" x14ac:dyDescent="0.3">
      <c r="A96" s="9">
        <v>43923</v>
      </c>
      <c r="B96">
        <v>36</v>
      </c>
      <c r="C96">
        <v>47</v>
      </c>
      <c r="D96">
        <v>0</v>
      </c>
    </row>
    <row r="97" spans="1:4" x14ac:dyDescent="0.3">
      <c r="A97" s="9">
        <v>43924</v>
      </c>
      <c r="B97">
        <v>29</v>
      </c>
      <c r="C97">
        <v>40</v>
      </c>
      <c r="D97">
        <v>0</v>
      </c>
    </row>
    <row r="98" spans="1:4" x14ac:dyDescent="0.3">
      <c r="A98" s="9">
        <v>43925</v>
      </c>
      <c r="B98">
        <v>32</v>
      </c>
      <c r="C98">
        <v>45</v>
      </c>
      <c r="D98">
        <v>0</v>
      </c>
    </row>
    <row r="99" spans="1:4" x14ac:dyDescent="0.3">
      <c r="A99" s="9">
        <v>43926</v>
      </c>
      <c r="B99">
        <v>31</v>
      </c>
      <c r="C99">
        <v>34</v>
      </c>
      <c r="D99">
        <v>0</v>
      </c>
    </row>
    <row r="100" spans="1:4" x14ac:dyDescent="0.3">
      <c r="A100" s="9">
        <v>43927</v>
      </c>
      <c r="B100">
        <v>33</v>
      </c>
      <c r="C100">
        <v>38</v>
      </c>
      <c r="D100">
        <v>0</v>
      </c>
    </row>
    <row r="101" spans="1:4" x14ac:dyDescent="0.3">
      <c r="A101" s="9">
        <v>43928</v>
      </c>
      <c r="B101">
        <v>37</v>
      </c>
      <c r="C101">
        <v>43</v>
      </c>
      <c r="D101">
        <v>6420</v>
      </c>
    </row>
    <row r="102" spans="1:4" x14ac:dyDescent="0.3">
      <c r="A102" s="9">
        <v>43929</v>
      </c>
      <c r="B102">
        <v>31</v>
      </c>
      <c r="C102">
        <v>34</v>
      </c>
      <c r="D102">
        <v>0</v>
      </c>
    </row>
    <row r="103" spans="1:4" x14ac:dyDescent="0.3">
      <c r="A103" s="9">
        <v>43930</v>
      </c>
      <c r="B103">
        <v>38</v>
      </c>
      <c r="C103">
        <v>36</v>
      </c>
      <c r="D103">
        <v>927</v>
      </c>
    </row>
    <row r="104" spans="1:4" x14ac:dyDescent="0.3">
      <c r="A104" s="9">
        <v>43931</v>
      </c>
      <c r="B104">
        <v>32</v>
      </c>
      <c r="C104">
        <v>32</v>
      </c>
      <c r="D104">
        <v>1093</v>
      </c>
    </row>
    <row r="105" spans="1:4" x14ac:dyDescent="0.3">
      <c r="A105" s="9">
        <v>43932</v>
      </c>
      <c r="B105">
        <v>30</v>
      </c>
      <c r="C105">
        <v>31</v>
      </c>
      <c r="D105">
        <v>648</v>
      </c>
    </row>
    <row r="106" spans="1:4" x14ac:dyDescent="0.3">
      <c r="A106" s="9">
        <v>43933</v>
      </c>
      <c r="B106">
        <v>30</v>
      </c>
      <c r="C106">
        <v>36</v>
      </c>
      <c r="D106">
        <v>2327</v>
      </c>
    </row>
    <row r="107" spans="1:4" x14ac:dyDescent="0.3">
      <c r="A107" s="9">
        <v>43934</v>
      </c>
      <c r="B107">
        <v>30</v>
      </c>
      <c r="C107">
        <v>36</v>
      </c>
      <c r="D107">
        <v>996</v>
      </c>
    </row>
    <row r="108" spans="1:4" x14ac:dyDescent="0.3">
      <c r="A108" s="9">
        <v>43935</v>
      </c>
      <c r="B108">
        <v>26</v>
      </c>
      <c r="C108">
        <v>39</v>
      </c>
      <c r="D108">
        <v>1250</v>
      </c>
    </row>
    <row r="109" spans="1:4" x14ac:dyDescent="0.3">
      <c r="A109" s="9">
        <v>43936</v>
      </c>
      <c r="B109">
        <v>27</v>
      </c>
      <c r="C109">
        <v>33</v>
      </c>
      <c r="D109">
        <v>323</v>
      </c>
    </row>
    <row r="110" spans="1:4" x14ac:dyDescent="0.3">
      <c r="A110" s="9">
        <v>43937</v>
      </c>
      <c r="B110">
        <v>30</v>
      </c>
      <c r="C110">
        <v>32</v>
      </c>
      <c r="D110">
        <v>2179</v>
      </c>
    </row>
    <row r="111" spans="1:4" x14ac:dyDescent="0.3">
      <c r="A111" s="9">
        <v>43938</v>
      </c>
      <c r="B111">
        <v>37</v>
      </c>
      <c r="C111">
        <v>37</v>
      </c>
      <c r="D111">
        <v>2625</v>
      </c>
    </row>
    <row r="112" spans="1:4" x14ac:dyDescent="0.3">
      <c r="A112" s="9">
        <v>43939</v>
      </c>
      <c r="B112">
        <v>29</v>
      </c>
      <c r="C112">
        <v>38</v>
      </c>
      <c r="D112">
        <v>874</v>
      </c>
    </row>
    <row r="113" spans="1:4" x14ac:dyDescent="0.3">
      <c r="A113" s="9">
        <v>43940</v>
      </c>
      <c r="B113">
        <v>36</v>
      </c>
      <c r="C113">
        <v>44</v>
      </c>
      <c r="D113">
        <v>2104</v>
      </c>
    </row>
    <row r="114" spans="1:4" x14ac:dyDescent="0.3">
      <c r="A114" s="9">
        <v>43941</v>
      </c>
      <c r="B114">
        <v>29</v>
      </c>
      <c r="C114">
        <v>42</v>
      </c>
      <c r="D114">
        <v>1513</v>
      </c>
    </row>
    <row r="115" spans="1:4" x14ac:dyDescent="0.3">
      <c r="A115" s="9">
        <v>43942</v>
      </c>
      <c r="B115">
        <v>29</v>
      </c>
      <c r="C115">
        <v>35</v>
      </c>
      <c r="D115">
        <v>727</v>
      </c>
    </row>
    <row r="116" spans="1:4" x14ac:dyDescent="0.3">
      <c r="A116" s="9">
        <v>43943</v>
      </c>
      <c r="B116">
        <v>33</v>
      </c>
      <c r="C116">
        <v>30</v>
      </c>
      <c r="D116">
        <v>1682</v>
      </c>
    </row>
    <row r="117" spans="1:4" x14ac:dyDescent="0.3">
      <c r="A117" s="9">
        <v>43944</v>
      </c>
      <c r="B117">
        <v>44</v>
      </c>
      <c r="C117">
        <v>36</v>
      </c>
      <c r="D117">
        <v>2251</v>
      </c>
    </row>
    <row r="118" spans="1:4" x14ac:dyDescent="0.3">
      <c r="A118" s="9">
        <v>43945</v>
      </c>
      <c r="B118">
        <v>38</v>
      </c>
      <c r="C118">
        <v>35</v>
      </c>
      <c r="D118">
        <v>3112</v>
      </c>
    </row>
    <row r="119" spans="1:4" x14ac:dyDescent="0.3">
      <c r="A119" s="9">
        <v>43946</v>
      </c>
      <c r="B119">
        <v>37</v>
      </c>
      <c r="C119">
        <v>36</v>
      </c>
      <c r="D119">
        <v>1847</v>
      </c>
    </row>
    <row r="120" spans="1:4" x14ac:dyDescent="0.3">
      <c r="A120" s="9">
        <v>43947</v>
      </c>
      <c r="B120">
        <v>29</v>
      </c>
      <c r="C120">
        <v>31</v>
      </c>
      <c r="D120">
        <v>2094</v>
      </c>
    </row>
    <row r="121" spans="1:4" x14ac:dyDescent="0.3">
      <c r="A121" s="9">
        <v>43948</v>
      </c>
      <c r="B121">
        <v>35</v>
      </c>
      <c r="C121">
        <v>30</v>
      </c>
      <c r="D121">
        <v>2298</v>
      </c>
    </row>
    <row r="122" spans="1:4" x14ac:dyDescent="0.3">
      <c r="A122" s="9">
        <v>43949</v>
      </c>
      <c r="B122">
        <v>39</v>
      </c>
      <c r="C122">
        <v>26</v>
      </c>
      <c r="D122">
        <v>3459</v>
      </c>
    </row>
    <row r="123" spans="1:4" x14ac:dyDescent="0.3">
      <c r="A123" s="9">
        <v>43950</v>
      </c>
      <c r="B123">
        <v>33</v>
      </c>
      <c r="C123">
        <v>28</v>
      </c>
      <c r="D123">
        <v>3855</v>
      </c>
    </row>
    <row r="124" spans="1:4" x14ac:dyDescent="0.3">
      <c r="A124" s="9">
        <v>43951</v>
      </c>
      <c r="B124">
        <v>33</v>
      </c>
      <c r="C124">
        <v>24</v>
      </c>
      <c r="D124">
        <v>0</v>
      </c>
    </row>
    <row r="125" spans="1:4" x14ac:dyDescent="0.3">
      <c r="A125" s="9">
        <v>43952</v>
      </c>
      <c r="B125">
        <v>38</v>
      </c>
      <c r="C125">
        <v>27</v>
      </c>
      <c r="D125">
        <v>0</v>
      </c>
    </row>
    <row r="126" spans="1:4" x14ac:dyDescent="0.3">
      <c r="A126" s="9">
        <v>43953</v>
      </c>
      <c r="B126">
        <v>32</v>
      </c>
      <c r="C126">
        <v>36</v>
      </c>
      <c r="D126">
        <v>10985</v>
      </c>
    </row>
    <row r="127" spans="1:4" x14ac:dyDescent="0.3">
      <c r="A127" s="9">
        <v>43954</v>
      </c>
      <c r="B127">
        <v>31</v>
      </c>
      <c r="C127">
        <v>25</v>
      </c>
      <c r="D127">
        <v>3026</v>
      </c>
    </row>
    <row r="128" spans="1:4" x14ac:dyDescent="0.3">
      <c r="A128" s="9">
        <v>43955</v>
      </c>
      <c r="B128">
        <v>35</v>
      </c>
      <c r="C128">
        <v>23</v>
      </c>
      <c r="D128">
        <v>3862</v>
      </c>
    </row>
    <row r="129" spans="1:4" x14ac:dyDescent="0.3">
      <c r="A129" s="9">
        <v>43956</v>
      </c>
      <c r="B129">
        <v>29</v>
      </c>
      <c r="C129">
        <v>22</v>
      </c>
      <c r="D129">
        <v>3744</v>
      </c>
    </row>
    <row r="130" spans="1:4" x14ac:dyDescent="0.3">
      <c r="A130" s="9">
        <v>43957</v>
      </c>
      <c r="B130">
        <v>42</v>
      </c>
      <c r="C130">
        <v>26</v>
      </c>
      <c r="D130">
        <v>4082</v>
      </c>
    </row>
    <row r="131" spans="1:4" x14ac:dyDescent="0.3">
      <c r="A131" s="9">
        <v>43958</v>
      </c>
      <c r="B131">
        <v>33</v>
      </c>
      <c r="C131">
        <v>15</v>
      </c>
      <c r="D131">
        <v>5300</v>
      </c>
    </row>
    <row r="132" spans="1:4" x14ac:dyDescent="0.3">
      <c r="A132" s="9">
        <v>43959</v>
      </c>
      <c r="B132">
        <v>40</v>
      </c>
      <c r="C132">
        <v>31</v>
      </c>
      <c r="D132">
        <v>4133</v>
      </c>
    </row>
    <row r="133" spans="1:4" x14ac:dyDescent="0.3">
      <c r="A133" s="9">
        <v>43960</v>
      </c>
      <c r="B133">
        <v>45</v>
      </c>
      <c r="C133">
        <v>26</v>
      </c>
      <c r="D133">
        <v>2859</v>
      </c>
    </row>
    <row r="134" spans="1:4" x14ac:dyDescent="0.3">
      <c r="A134" s="9">
        <v>43961</v>
      </c>
      <c r="B134">
        <v>36</v>
      </c>
      <c r="C134">
        <v>30</v>
      </c>
      <c r="D134">
        <v>9584</v>
      </c>
    </row>
    <row r="135" spans="1:4" x14ac:dyDescent="0.3">
      <c r="A135" s="9">
        <v>43962</v>
      </c>
      <c r="B135">
        <v>39</v>
      </c>
      <c r="C135">
        <v>28</v>
      </c>
      <c r="D135">
        <v>3868</v>
      </c>
    </row>
    <row r="136" spans="1:4" x14ac:dyDescent="0.3">
      <c r="A136" s="9">
        <v>43963</v>
      </c>
      <c r="B136">
        <v>38</v>
      </c>
      <c r="C136">
        <v>22</v>
      </c>
      <c r="D136">
        <v>8431</v>
      </c>
    </row>
    <row r="137" spans="1:4" x14ac:dyDescent="0.3">
      <c r="A137" s="9">
        <v>43964</v>
      </c>
      <c r="B137">
        <v>39</v>
      </c>
      <c r="C137">
        <v>31</v>
      </c>
      <c r="D137">
        <v>7236</v>
      </c>
    </row>
    <row r="138" spans="1:4" x14ac:dyDescent="0.3">
      <c r="A138" s="9">
        <v>43965</v>
      </c>
      <c r="B138">
        <v>33</v>
      </c>
      <c r="C138">
        <v>23</v>
      </c>
      <c r="D138">
        <v>6391</v>
      </c>
    </row>
    <row r="139" spans="1:4" x14ac:dyDescent="0.3">
      <c r="A139" s="9">
        <v>43966</v>
      </c>
      <c r="B139">
        <v>34</v>
      </c>
      <c r="C139">
        <v>31</v>
      </c>
      <c r="D139">
        <v>5453</v>
      </c>
    </row>
    <row r="140" spans="1:4" x14ac:dyDescent="0.3">
      <c r="A140" s="9">
        <v>43967</v>
      </c>
      <c r="B140">
        <v>39</v>
      </c>
      <c r="C140">
        <v>31</v>
      </c>
      <c r="D140">
        <v>5656</v>
      </c>
    </row>
    <row r="141" spans="1:4" x14ac:dyDescent="0.3">
      <c r="A141" s="9">
        <v>43968</v>
      </c>
      <c r="B141">
        <v>31</v>
      </c>
      <c r="C141">
        <v>22</v>
      </c>
      <c r="D141">
        <v>4946</v>
      </c>
    </row>
    <row r="142" spans="1:4" x14ac:dyDescent="0.3">
      <c r="A142" s="9">
        <v>43969</v>
      </c>
      <c r="B142">
        <v>38</v>
      </c>
      <c r="C142">
        <v>23</v>
      </c>
      <c r="D142">
        <v>3936</v>
      </c>
    </row>
    <row r="143" spans="1:4" x14ac:dyDescent="0.3">
      <c r="A143" s="9">
        <v>43970</v>
      </c>
      <c r="B143">
        <v>39</v>
      </c>
      <c r="C143">
        <v>20</v>
      </c>
      <c r="D143">
        <v>6127</v>
      </c>
    </row>
    <row r="144" spans="1:4" x14ac:dyDescent="0.3">
      <c r="A144" s="9">
        <v>43971</v>
      </c>
      <c r="B144">
        <v>44</v>
      </c>
      <c r="C144">
        <v>21</v>
      </c>
      <c r="D144">
        <v>4428</v>
      </c>
    </row>
    <row r="145" spans="1:4" x14ac:dyDescent="0.3">
      <c r="A145" s="9">
        <v>43972</v>
      </c>
      <c r="B145">
        <v>43</v>
      </c>
      <c r="C145">
        <v>32</v>
      </c>
      <c r="D145">
        <v>4103</v>
      </c>
    </row>
    <row r="146" spans="1:4" x14ac:dyDescent="0.3">
      <c r="A146" s="9">
        <v>43973</v>
      </c>
      <c r="B146">
        <v>46</v>
      </c>
      <c r="C146">
        <v>21</v>
      </c>
      <c r="D146">
        <v>5870</v>
      </c>
    </row>
    <row r="147" spans="1:4" x14ac:dyDescent="0.3">
      <c r="A147" s="9">
        <v>43974</v>
      </c>
      <c r="B147">
        <v>40</v>
      </c>
      <c r="C147">
        <v>23</v>
      </c>
      <c r="D147">
        <v>4792</v>
      </c>
    </row>
    <row r="148" spans="1:4" x14ac:dyDescent="0.3">
      <c r="A148" s="9">
        <v>43975</v>
      </c>
      <c r="B148">
        <v>57</v>
      </c>
      <c r="C148">
        <v>26</v>
      </c>
      <c r="D148">
        <v>4826</v>
      </c>
    </row>
    <row r="149" spans="1:4" x14ac:dyDescent="0.3">
      <c r="A149" s="9">
        <v>43976</v>
      </c>
      <c r="B149">
        <v>70</v>
      </c>
      <c r="C149">
        <v>28</v>
      </c>
      <c r="D149">
        <v>4596</v>
      </c>
    </row>
    <row r="150" spans="1:4" x14ac:dyDescent="0.3">
      <c r="A150" s="9">
        <v>43977</v>
      </c>
      <c r="B150">
        <v>55</v>
      </c>
      <c r="C150">
        <v>31</v>
      </c>
      <c r="D150">
        <v>4110</v>
      </c>
    </row>
    <row r="151" spans="1:4" x14ac:dyDescent="0.3">
      <c r="A151" s="9">
        <v>43978</v>
      </c>
      <c r="B151">
        <v>54</v>
      </c>
      <c r="C151">
        <v>33</v>
      </c>
      <c r="D151">
        <v>5783</v>
      </c>
    </row>
    <row r="152" spans="1:4" x14ac:dyDescent="0.3">
      <c r="A152" s="9">
        <v>43979</v>
      </c>
      <c r="B152">
        <v>46</v>
      </c>
      <c r="C152">
        <v>34</v>
      </c>
      <c r="D152">
        <v>7615</v>
      </c>
    </row>
    <row r="153" spans="1:4" x14ac:dyDescent="0.3">
      <c r="A153" s="9">
        <v>43980</v>
      </c>
      <c r="B153">
        <v>70</v>
      </c>
      <c r="C153">
        <v>34</v>
      </c>
      <c r="D153">
        <v>7649</v>
      </c>
    </row>
    <row r="154" spans="1:4" x14ac:dyDescent="0.3">
      <c r="A154" s="9">
        <v>43981</v>
      </c>
      <c r="B154">
        <v>85</v>
      </c>
      <c r="C154">
        <v>39</v>
      </c>
      <c r="D154">
        <v>7113</v>
      </c>
    </row>
    <row r="155" spans="1:4" x14ac:dyDescent="0.3">
      <c r="A155" s="9">
        <v>43982</v>
      </c>
      <c r="B155">
        <v>100</v>
      </c>
      <c r="C155">
        <v>41</v>
      </c>
      <c r="D155">
        <v>6045</v>
      </c>
    </row>
  </sheetData>
  <pageMargins left="0.7" right="0.7" top="0.75" bottom="0.75" header="0.3" footer="0.3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C81A3-DC9D-40B8-B80D-DBB2E1A08181}">
  <dimension ref="A3:R155"/>
  <sheetViews>
    <sheetView workbookViewId="0">
      <selection activeCell="D1" sqref="D1:E1048576"/>
    </sheetView>
  </sheetViews>
  <sheetFormatPr defaultRowHeight="14.4" x14ac:dyDescent="0.3"/>
  <cols>
    <col min="4" max="5" width="8.88671875" style="29"/>
  </cols>
  <sheetData>
    <row r="3" spans="1:18" x14ac:dyDescent="0.3">
      <c r="A3" s="12" t="s">
        <v>54</v>
      </c>
      <c r="B3" t="s">
        <v>249</v>
      </c>
      <c r="C3" t="s">
        <v>248</v>
      </c>
      <c r="D3" s="23" t="s">
        <v>59</v>
      </c>
      <c r="E3" s="23" t="s">
        <v>58</v>
      </c>
      <c r="F3" s="10" t="s">
        <v>57</v>
      </c>
    </row>
    <row r="4" spans="1:18" x14ac:dyDescent="0.3">
      <c r="A4" s="9">
        <v>43831</v>
      </c>
      <c r="B4">
        <v>22</v>
      </c>
      <c r="C4">
        <v>52</v>
      </c>
      <c r="D4" s="23">
        <v>0</v>
      </c>
      <c r="E4" s="23">
        <v>0</v>
      </c>
      <c r="F4" s="10">
        <v>0</v>
      </c>
    </row>
    <row r="5" spans="1:18" x14ac:dyDescent="0.3">
      <c r="A5" s="9">
        <v>43832</v>
      </c>
      <c r="B5">
        <v>15</v>
      </c>
      <c r="C5">
        <v>38</v>
      </c>
      <c r="D5" s="23">
        <v>0</v>
      </c>
      <c r="E5" s="23">
        <v>0</v>
      </c>
      <c r="F5" s="10">
        <v>0</v>
      </c>
    </row>
    <row r="6" spans="1:18" x14ac:dyDescent="0.3">
      <c r="A6" s="9">
        <v>43833</v>
      </c>
      <c r="B6">
        <v>23</v>
      </c>
      <c r="C6">
        <v>36</v>
      </c>
      <c r="D6" s="23">
        <v>0</v>
      </c>
      <c r="E6" s="23">
        <v>0</v>
      </c>
      <c r="F6" s="10">
        <v>0</v>
      </c>
    </row>
    <row r="7" spans="1:18" x14ac:dyDescent="0.3">
      <c r="A7" s="9">
        <v>43834</v>
      </c>
      <c r="B7">
        <v>14</v>
      </c>
      <c r="C7">
        <v>37</v>
      </c>
      <c r="D7" s="23">
        <v>0</v>
      </c>
      <c r="E7" s="23">
        <v>0</v>
      </c>
      <c r="F7" s="10">
        <v>0</v>
      </c>
    </row>
    <row r="8" spans="1:18" x14ac:dyDescent="0.3">
      <c r="A8" s="9">
        <v>43835</v>
      </c>
      <c r="B8">
        <v>17</v>
      </c>
      <c r="C8">
        <v>48</v>
      </c>
      <c r="D8" s="23">
        <v>0</v>
      </c>
      <c r="E8" s="23">
        <v>0</v>
      </c>
      <c r="F8" s="10">
        <v>0</v>
      </c>
    </row>
    <row r="9" spans="1:18" x14ac:dyDescent="0.3">
      <c r="A9" s="9">
        <v>43836</v>
      </c>
      <c r="B9">
        <v>19</v>
      </c>
      <c r="C9">
        <v>39</v>
      </c>
      <c r="D9" s="23">
        <v>0</v>
      </c>
      <c r="E9" s="23">
        <v>0</v>
      </c>
      <c r="F9" s="10">
        <v>0</v>
      </c>
      <c r="L9" t="s">
        <v>69</v>
      </c>
      <c r="Q9" t="s">
        <v>122</v>
      </c>
    </row>
    <row r="10" spans="1:18" x14ac:dyDescent="0.3">
      <c r="A10" s="9">
        <v>43837</v>
      </c>
      <c r="B10">
        <v>32</v>
      </c>
      <c r="C10">
        <v>26</v>
      </c>
      <c r="D10" s="23">
        <v>0</v>
      </c>
      <c r="E10" s="23">
        <v>0</v>
      </c>
      <c r="F10" s="10">
        <v>0</v>
      </c>
      <c r="K10" t="s">
        <v>204</v>
      </c>
      <c r="L10" t="s">
        <v>240</v>
      </c>
      <c r="M10" t="s">
        <v>29</v>
      </c>
      <c r="P10" t="s">
        <v>204</v>
      </c>
      <c r="Q10" t="s">
        <v>240</v>
      </c>
      <c r="R10" t="s">
        <v>29</v>
      </c>
    </row>
    <row r="11" spans="1:18" x14ac:dyDescent="0.3">
      <c r="A11" s="9">
        <v>43838</v>
      </c>
      <c r="B11">
        <v>16</v>
      </c>
      <c r="C11">
        <v>35</v>
      </c>
      <c r="D11" s="23">
        <v>0</v>
      </c>
      <c r="E11" s="23">
        <v>0</v>
      </c>
      <c r="F11" s="10">
        <v>0</v>
      </c>
      <c r="K11">
        <v>0</v>
      </c>
      <c r="L11">
        <v>0.1520154155289101</v>
      </c>
      <c r="M11">
        <v>-0.45561466798156419</v>
      </c>
      <c r="P11">
        <v>0</v>
      </c>
      <c r="Q11">
        <v>0.16805222793782221</v>
      </c>
      <c r="R11">
        <v>-0.43548505144245842</v>
      </c>
    </row>
    <row r="12" spans="1:18" x14ac:dyDescent="0.3">
      <c r="A12" s="9">
        <v>43839</v>
      </c>
      <c r="B12">
        <v>23</v>
      </c>
      <c r="C12">
        <v>32</v>
      </c>
      <c r="D12" s="23">
        <v>0</v>
      </c>
      <c r="E12" s="23">
        <v>0</v>
      </c>
      <c r="F12" s="10">
        <v>0</v>
      </c>
      <c r="K12">
        <v>1</v>
      </c>
      <c r="L12">
        <v>0.15189445446723346</v>
      </c>
      <c r="M12">
        <v>-0.44540673887946941</v>
      </c>
      <c r="P12">
        <v>1</v>
      </c>
      <c r="Q12">
        <v>0.16508868904342824</v>
      </c>
      <c r="R12">
        <v>-0.45458789455552034</v>
      </c>
    </row>
    <row r="13" spans="1:18" x14ac:dyDescent="0.3">
      <c r="A13" s="9">
        <v>43840</v>
      </c>
      <c r="B13">
        <v>22</v>
      </c>
      <c r="C13">
        <v>40</v>
      </c>
      <c r="D13" s="23">
        <v>0</v>
      </c>
      <c r="E13" s="23">
        <v>0</v>
      </c>
      <c r="F13" s="10">
        <v>0</v>
      </c>
      <c r="K13">
        <v>2</v>
      </c>
      <c r="L13">
        <v>0.16917797987454172</v>
      </c>
      <c r="M13">
        <v>-0.44327102458632417</v>
      </c>
      <c r="P13">
        <v>2</v>
      </c>
      <c r="Q13">
        <v>0.15305830727261635</v>
      </c>
      <c r="R13">
        <v>-0.4565498750161579</v>
      </c>
    </row>
    <row r="14" spans="1:18" x14ac:dyDescent="0.3">
      <c r="A14" s="9">
        <v>43841</v>
      </c>
      <c r="B14">
        <v>14</v>
      </c>
      <c r="C14">
        <v>54</v>
      </c>
      <c r="D14" s="23">
        <v>0</v>
      </c>
      <c r="E14" s="23">
        <v>0</v>
      </c>
      <c r="F14" s="10">
        <v>0</v>
      </c>
      <c r="K14">
        <v>3</v>
      </c>
      <c r="L14">
        <v>0.20242858841366507</v>
      </c>
      <c r="M14">
        <v>-0.43340564435048451</v>
      </c>
      <c r="P14">
        <v>3</v>
      </c>
      <c r="Q14">
        <v>0.1924574083165313</v>
      </c>
      <c r="R14">
        <v>-0.42826237031489334</v>
      </c>
    </row>
    <row r="15" spans="1:18" x14ac:dyDescent="0.3">
      <c r="A15" s="9">
        <v>43842</v>
      </c>
      <c r="B15">
        <v>33</v>
      </c>
      <c r="C15">
        <v>54</v>
      </c>
      <c r="D15" s="23">
        <v>0</v>
      </c>
      <c r="E15" s="23">
        <v>0</v>
      </c>
      <c r="F15" s="10">
        <v>0</v>
      </c>
      <c r="K15">
        <v>4</v>
      </c>
      <c r="L15">
        <v>0.2104728009699155</v>
      </c>
      <c r="M15">
        <v>-0.42233424308247347</v>
      </c>
      <c r="P15">
        <v>4</v>
      </c>
      <c r="Q15">
        <v>0.17822205717099834</v>
      </c>
      <c r="R15">
        <v>-0.43570677918348233</v>
      </c>
    </row>
    <row r="16" spans="1:18" x14ac:dyDescent="0.3">
      <c r="A16" s="9">
        <v>43843</v>
      </c>
      <c r="B16">
        <v>20</v>
      </c>
      <c r="C16">
        <v>39</v>
      </c>
      <c r="D16" s="23">
        <v>0</v>
      </c>
      <c r="E16" s="23">
        <v>0</v>
      </c>
      <c r="F16" s="10">
        <v>0</v>
      </c>
      <c r="K16">
        <v>5</v>
      </c>
      <c r="L16">
        <v>0.23058951458008373</v>
      </c>
      <c r="M16">
        <v>-0.43374269602236915</v>
      </c>
      <c r="P16">
        <v>5</v>
      </c>
      <c r="Q16">
        <v>0.21271913102648179</v>
      </c>
      <c r="R16">
        <v>-0.40868622324085963</v>
      </c>
    </row>
    <row r="17" spans="1:18" x14ac:dyDescent="0.3">
      <c r="A17" s="9">
        <v>43844</v>
      </c>
      <c r="B17">
        <v>27</v>
      </c>
      <c r="C17">
        <v>64</v>
      </c>
      <c r="D17" s="23">
        <v>0</v>
      </c>
      <c r="E17" s="23">
        <v>0</v>
      </c>
      <c r="F17" s="10">
        <v>0</v>
      </c>
      <c r="K17">
        <v>6</v>
      </c>
      <c r="L17">
        <v>0.21614305439864206</v>
      </c>
      <c r="M17">
        <v>-0.41222642090326478</v>
      </c>
      <c r="P17">
        <v>6</v>
      </c>
      <c r="Q17">
        <v>0.23348385370908636</v>
      </c>
      <c r="R17">
        <v>-0.41968928399375061</v>
      </c>
    </row>
    <row r="18" spans="1:18" x14ac:dyDescent="0.3">
      <c r="A18" s="9">
        <v>43845</v>
      </c>
      <c r="B18">
        <v>30</v>
      </c>
      <c r="C18">
        <v>45</v>
      </c>
      <c r="D18" s="23">
        <v>0</v>
      </c>
      <c r="E18" s="23">
        <v>0</v>
      </c>
      <c r="F18" s="10">
        <v>0</v>
      </c>
      <c r="K18">
        <v>7</v>
      </c>
      <c r="L18">
        <v>0.22906995567485949</v>
      </c>
      <c r="M18">
        <v>-0.40234733786168653</v>
      </c>
      <c r="P18">
        <v>7</v>
      </c>
      <c r="Q18">
        <v>0.23754218501264174</v>
      </c>
      <c r="R18">
        <v>-0.36080864257130257</v>
      </c>
    </row>
    <row r="19" spans="1:18" x14ac:dyDescent="0.3">
      <c r="A19" s="9">
        <v>43846</v>
      </c>
      <c r="B19">
        <v>25</v>
      </c>
      <c r="C19">
        <v>50</v>
      </c>
      <c r="D19" s="23">
        <v>0</v>
      </c>
      <c r="E19" s="23">
        <v>0</v>
      </c>
      <c r="F19" s="10">
        <v>0</v>
      </c>
      <c r="K19">
        <v>8</v>
      </c>
      <c r="L19">
        <v>0.25776468766212118</v>
      </c>
      <c r="M19">
        <v>-0.39795293786621982</v>
      </c>
      <c r="P19">
        <v>8</v>
      </c>
      <c r="Q19">
        <v>0.24099650532771466</v>
      </c>
      <c r="R19">
        <v>-0.38767328141114127</v>
      </c>
    </row>
    <row r="20" spans="1:18" x14ac:dyDescent="0.3">
      <c r="A20" s="9">
        <v>43847</v>
      </c>
      <c r="B20">
        <v>19</v>
      </c>
      <c r="C20">
        <v>38</v>
      </c>
      <c r="D20" s="23">
        <v>0</v>
      </c>
      <c r="E20" s="23">
        <v>0</v>
      </c>
      <c r="F20" s="10">
        <v>0</v>
      </c>
      <c r="K20">
        <v>9</v>
      </c>
      <c r="L20">
        <v>0.22586221278194632</v>
      </c>
      <c r="M20">
        <v>-0.40329769930923681</v>
      </c>
      <c r="P20">
        <v>9</v>
      </c>
      <c r="Q20">
        <v>0.26518776833633778</v>
      </c>
      <c r="R20">
        <v>-0.34501699952471415</v>
      </c>
    </row>
    <row r="21" spans="1:18" x14ac:dyDescent="0.3">
      <c r="A21" s="9">
        <v>43848</v>
      </c>
      <c r="B21">
        <v>14</v>
      </c>
      <c r="C21">
        <v>27</v>
      </c>
      <c r="D21" s="23">
        <v>0</v>
      </c>
      <c r="E21" s="23">
        <v>0</v>
      </c>
      <c r="F21" s="10">
        <v>0</v>
      </c>
      <c r="K21">
        <v>10</v>
      </c>
      <c r="L21">
        <v>0.23285532673490686</v>
      </c>
      <c r="M21">
        <v>-0.36147945136982351</v>
      </c>
      <c r="P21">
        <v>10</v>
      </c>
      <c r="Q21">
        <v>0.26550514627426541</v>
      </c>
      <c r="R21">
        <v>-0.3468744599767617</v>
      </c>
    </row>
    <row r="22" spans="1:18" x14ac:dyDescent="0.3">
      <c r="A22" s="9">
        <v>43849</v>
      </c>
      <c r="B22">
        <v>31</v>
      </c>
      <c r="C22">
        <v>26</v>
      </c>
      <c r="D22" s="23">
        <v>0</v>
      </c>
      <c r="E22" s="23">
        <v>0</v>
      </c>
      <c r="F22" s="10">
        <v>0</v>
      </c>
      <c r="K22">
        <v>11</v>
      </c>
      <c r="L22">
        <v>0.20767261775106258</v>
      </c>
      <c r="M22">
        <v>-0.37649373165009692</v>
      </c>
      <c r="P22">
        <v>11</v>
      </c>
      <c r="Q22">
        <v>0.25214263934691156</v>
      </c>
      <c r="R22">
        <v>-0.34370732266356507</v>
      </c>
    </row>
    <row r="23" spans="1:18" x14ac:dyDescent="0.3">
      <c r="A23" s="9">
        <v>43850</v>
      </c>
      <c r="B23">
        <v>31</v>
      </c>
      <c r="C23">
        <v>46</v>
      </c>
      <c r="D23" s="23">
        <v>0</v>
      </c>
      <c r="E23" s="23">
        <v>0</v>
      </c>
      <c r="F23" s="10">
        <v>0</v>
      </c>
      <c r="K23">
        <v>12</v>
      </c>
      <c r="L23">
        <v>0.24968047199626056</v>
      </c>
      <c r="M23">
        <v>-0.34912838767121313</v>
      </c>
      <c r="P23">
        <v>12</v>
      </c>
      <c r="Q23">
        <v>0.31538329432603268</v>
      </c>
      <c r="R23">
        <v>-0.28425495602478656</v>
      </c>
    </row>
    <row r="24" spans="1:18" x14ac:dyDescent="0.3">
      <c r="A24" s="9">
        <v>43851</v>
      </c>
      <c r="B24">
        <v>38</v>
      </c>
      <c r="C24">
        <v>51</v>
      </c>
      <c r="D24" s="23">
        <v>0</v>
      </c>
      <c r="E24" s="23">
        <v>0</v>
      </c>
      <c r="F24" s="10">
        <v>0</v>
      </c>
      <c r="K24">
        <v>13</v>
      </c>
      <c r="L24">
        <v>0.25963544168402181</v>
      </c>
      <c r="M24">
        <v>-0.29280869059458153</v>
      </c>
      <c r="P24">
        <v>13</v>
      </c>
      <c r="Q24">
        <v>0.2739797241409509</v>
      </c>
      <c r="R24">
        <v>-0.26467181988555188</v>
      </c>
    </row>
    <row r="25" spans="1:18" x14ac:dyDescent="0.3">
      <c r="A25" s="9">
        <v>43852</v>
      </c>
      <c r="B25">
        <v>39</v>
      </c>
      <c r="C25">
        <v>48</v>
      </c>
      <c r="D25" s="23">
        <v>0</v>
      </c>
      <c r="E25" s="23">
        <v>0</v>
      </c>
      <c r="F25" s="10">
        <v>0</v>
      </c>
      <c r="K25">
        <v>14</v>
      </c>
      <c r="L25">
        <v>0.26767136984972573</v>
      </c>
      <c r="M25">
        <v>-0.2971841084680753</v>
      </c>
      <c r="P25">
        <v>14</v>
      </c>
      <c r="Q25">
        <v>0.35705308536802494</v>
      </c>
      <c r="R25">
        <v>-0.21706258505611581</v>
      </c>
    </row>
    <row r="26" spans="1:18" x14ac:dyDescent="0.3">
      <c r="A26" s="9">
        <v>43853</v>
      </c>
      <c r="B26">
        <v>15</v>
      </c>
      <c r="C26">
        <v>44</v>
      </c>
      <c r="D26" s="23">
        <v>0</v>
      </c>
      <c r="E26" s="23">
        <v>0</v>
      </c>
      <c r="F26" s="10">
        <v>0</v>
      </c>
    </row>
    <row r="27" spans="1:18" x14ac:dyDescent="0.3">
      <c r="A27" s="9">
        <v>43854</v>
      </c>
      <c r="B27">
        <v>21</v>
      </c>
      <c r="C27">
        <v>40</v>
      </c>
      <c r="D27" s="23">
        <v>0</v>
      </c>
      <c r="E27" s="23">
        <v>0</v>
      </c>
      <c r="F27" s="10">
        <v>0</v>
      </c>
    </row>
    <row r="28" spans="1:18" x14ac:dyDescent="0.3">
      <c r="A28" s="9">
        <v>43855</v>
      </c>
      <c r="B28">
        <v>34</v>
      </c>
      <c r="C28">
        <v>55</v>
      </c>
      <c r="D28" s="23">
        <v>0</v>
      </c>
      <c r="E28" s="23">
        <v>0</v>
      </c>
      <c r="F28" s="10">
        <v>0</v>
      </c>
    </row>
    <row r="29" spans="1:18" x14ac:dyDescent="0.3">
      <c r="A29" s="9">
        <v>43856</v>
      </c>
      <c r="B29">
        <v>31</v>
      </c>
      <c r="C29">
        <v>54</v>
      </c>
      <c r="D29" s="23">
        <v>0</v>
      </c>
      <c r="E29" s="23">
        <v>0</v>
      </c>
      <c r="F29" s="10">
        <v>0</v>
      </c>
    </row>
    <row r="30" spans="1:18" x14ac:dyDescent="0.3">
      <c r="A30" s="9">
        <v>43857</v>
      </c>
      <c r="B30">
        <v>15</v>
      </c>
      <c r="C30">
        <v>53</v>
      </c>
      <c r="D30" s="23">
        <v>0</v>
      </c>
      <c r="E30" s="23">
        <v>0</v>
      </c>
      <c r="F30" s="10">
        <v>0</v>
      </c>
    </row>
    <row r="31" spans="1:18" x14ac:dyDescent="0.3">
      <c r="A31" s="9">
        <v>43858</v>
      </c>
      <c r="B31">
        <v>29</v>
      </c>
      <c r="C31">
        <v>50</v>
      </c>
      <c r="D31" s="23">
        <v>0</v>
      </c>
      <c r="E31" s="23">
        <v>0</v>
      </c>
      <c r="F31" s="10">
        <v>0</v>
      </c>
    </row>
    <row r="32" spans="1:18" x14ac:dyDescent="0.3">
      <c r="A32" s="9">
        <v>43859</v>
      </c>
      <c r="B32">
        <v>41</v>
      </c>
      <c r="C32">
        <v>43</v>
      </c>
      <c r="D32" s="23">
        <v>0</v>
      </c>
      <c r="E32" s="23">
        <v>0</v>
      </c>
      <c r="F32" s="10">
        <v>0</v>
      </c>
    </row>
    <row r="33" spans="1:6" x14ac:dyDescent="0.3">
      <c r="A33" s="9">
        <v>43860</v>
      </c>
      <c r="B33">
        <v>34</v>
      </c>
      <c r="C33">
        <v>73</v>
      </c>
      <c r="D33" s="23">
        <f ca="1">IFERROR(__xludf.DUMMYFUNCTION("""COMPUTED_VALUE"""),1)</f>
        <v>1</v>
      </c>
      <c r="E33" s="23">
        <f ca="1">IFERROR(__xludf.DUMMYFUNCTION("""COMPUTED_VALUE"""),0)</f>
        <v>0</v>
      </c>
      <c r="F33" s="10">
        <v>0</v>
      </c>
    </row>
    <row r="34" spans="1:6" x14ac:dyDescent="0.3">
      <c r="A34" s="9">
        <v>43861</v>
      </c>
      <c r="B34">
        <v>23</v>
      </c>
      <c r="C34">
        <v>39</v>
      </c>
      <c r="D34" s="23">
        <f ca="1">IFERROR(__xludf.DUMMYFUNCTION("""COMPUTED_VALUE"""),0)</f>
        <v>0</v>
      </c>
      <c r="E34" s="23">
        <f ca="1">IFERROR(__xludf.DUMMYFUNCTION("""COMPUTED_VALUE"""),0)</f>
        <v>0</v>
      </c>
      <c r="F34" s="10">
        <v>0</v>
      </c>
    </row>
    <row r="35" spans="1:6" x14ac:dyDescent="0.3">
      <c r="A35" s="9">
        <v>43862</v>
      </c>
      <c r="B35">
        <v>37</v>
      </c>
      <c r="C35">
        <v>49</v>
      </c>
      <c r="D35" s="23">
        <f ca="1">IFERROR(__xludf.DUMMYFUNCTION("""COMPUTED_VALUE"""),0)</f>
        <v>0</v>
      </c>
      <c r="E35" s="23">
        <f ca="1">IFERROR(__xludf.DUMMYFUNCTION("""COMPUTED_VALUE"""),0)</f>
        <v>0</v>
      </c>
      <c r="F35" s="10">
        <v>0</v>
      </c>
    </row>
    <row r="36" spans="1:6" x14ac:dyDescent="0.3">
      <c r="A36" s="9">
        <v>43863</v>
      </c>
      <c r="B36">
        <v>35</v>
      </c>
      <c r="C36">
        <v>62</v>
      </c>
      <c r="D36" s="23">
        <f ca="1">IFERROR(__xludf.DUMMYFUNCTION("""COMPUTED_VALUE"""),1)</f>
        <v>1</v>
      </c>
      <c r="E36" s="23">
        <f ca="1">IFERROR(__xludf.DUMMYFUNCTION("""COMPUTED_VALUE"""),0)</f>
        <v>0</v>
      </c>
      <c r="F36" s="10">
        <v>0</v>
      </c>
    </row>
    <row r="37" spans="1:6" x14ac:dyDescent="0.3">
      <c r="A37" s="9">
        <v>43864</v>
      </c>
      <c r="B37">
        <v>36</v>
      </c>
      <c r="C37">
        <v>38</v>
      </c>
      <c r="D37" s="23">
        <f ca="1">IFERROR(__xludf.DUMMYFUNCTION("""COMPUTED_VALUE"""),1)</f>
        <v>1</v>
      </c>
      <c r="E37" s="23">
        <f ca="1">IFERROR(__xludf.DUMMYFUNCTION("""COMPUTED_VALUE"""),0)</f>
        <v>0</v>
      </c>
      <c r="F37" s="10">
        <v>0</v>
      </c>
    </row>
    <row r="38" spans="1:6" x14ac:dyDescent="0.3">
      <c r="A38" s="9">
        <v>43865</v>
      </c>
      <c r="B38">
        <v>26</v>
      </c>
      <c r="C38">
        <v>50</v>
      </c>
      <c r="D38" s="23">
        <f ca="1">IFERROR(__xludf.DUMMYFUNCTION("""COMPUTED_VALUE"""),0)</f>
        <v>0</v>
      </c>
      <c r="E38" s="23">
        <f ca="1">IFERROR(__xludf.DUMMYFUNCTION("""COMPUTED_VALUE"""),0)</f>
        <v>0</v>
      </c>
      <c r="F38" s="10">
        <v>0</v>
      </c>
    </row>
    <row r="39" spans="1:6" x14ac:dyDescent="0.3">
      <c r="A39" s="9">
        <v>43866</v>
      </c>
      <c r="B39">
        <v>17</v>
      </c>
      <c r="C39">
        <v>51</v>
      </c>
      <c r="D39" s="23">
        <f ca="1">IFERROR(__xludf.DUMMYFUNCTION("""COMPUTED_VALUE"""),0)</f>
        <v>0</v>
      </c>
      <c r="E39" s="23">
        <f ca="1">IFERROR(__xludf.DUMMYFUNCTION("""COMPUTED_VALUE"""),0)</f>
        <v>0</v>
      </c>
      <c r="F39" s="10">
        <v>0</v>
      </c>
    </row>
    <row r="40" spans="1:6" x14ac:dyDescent="0.3">
      <c r="A40" s="9">
        <v>43867</v>
      </c>
      <c r="B40">
        <v>41</v>
      </c>
      <c r="C40">
        <v>47</v>
      </c>
      <c r="D40" s="23">
        <f ca="1">IFERROR(__xludf.DUMMYFUNCTION("""COMPUTED_VALUE"""),0)</f>
        <v>0</v>
      </c>
      <c r="E40" s="23">
        <f ca="1">IFERROR(__xludf.DUMMYFUNCTION("""COMPUTED_VALUE"""),0)</f>
        <v>0</v>
      </c>
      <c r="F40" s="10">
        <v>0</v>
      </c>
    </row>
    <row r="41" spans="1:6" x14ac:dyDescent="0.3">
      <c r="A41" s="9">
        <v>43868</v>
      </c>
      <c r="B41">
        <v>44</v>
      </c>
      <c r="C41">
        <v>53</v>
      </c>
      <c r="D41" s="23">
        <f ca="1">IFERROR(__xludf.DUMMYFUNCTION("""COMPUTED_VALUE"""),0)</f>
        <v>0</v>
      </c>
      <c r="E41" s="23">
        <f ca="1">IFERROR(__xludf.DUMMYFUNCTION("""COMPUTED_VALUE"""),0)</f>
        <v>0</v>
      </c>
      <c r="F41" s="10">
        <v>0</v>
      </c>
    </row>
    <row r="42" spans="1:6" x14ac:dyDescent="0.3">
      <c r="A42" s="9">
        <v>43869</v>
      </c>
      <c r="B42">
        <v>29</v>
      </c>
      <c r="C42">
        <v>50</v>
      </c>
      <c r="D42" s="23">
        <f ca="1">IFERROR(__xludf.DUMMYFUNCTION("""COMPUTED_VALUE"""),0)</f>
        <v>0</v>
      </c>
      <c r="E42" s="23">
        <f ca="1">IFERROR(__xludf.DUMMYFUNCTION("""COMPUTED_VALUE"""),0)</f>
        <v>0</v>
      </c>
      <c r="F42" s="10">
        <v>0</v>
      </c>
    </row>
    <row r="43" spans="1:6" x14ac:dyDescent="0.3">
      <c r="A43" s="9">
        <v>43870</v>
      </c>
      <c r="B43">
        <v>32</v>
      </c>
      <c r="C43">
        <v>57</v>
      </c>
      <c r="D43" s="23">
        <f ca="1">IFERROR(__xludf.DUMMYFUNCTION("""COMPUTED_VALUE"""),0)</f>
        <v>0</v>
      </c>
      <c r="E43" s="23">
        <f ca="1">IFERROR(__xludf.DUMMYFUNCTION("""COMPUTED_VALUE"""),0)</f>
        <v>0</v>
      </c>
      <c r="F43" s="10">
        <v>0</v>
      </c>
    </row>
    <row r="44" spans="1:6" x14ac:dyDescent="0.3">
      <c r="A44" s="9">
        <v>43871</v>
      </c>
      <c r="B44">
        <v>32</v>
      </c>
      <c r="C44">
        <v>45</v>
      </c>
      <c r="D44" s="23">
        <f ca="1">IFERROR(__xludf.DUMMYFUNCTION("""COMPUTED_VALUE"""),0)</f>
        <v>0</v>
      </c>
      <c r="E44" s="23">
        <f ca="1">IFERROR(__xludf.DUMMYFUNCTION("""COMPUTED_VALUE"""),0)</f>
        <v>0</v>
      </c>
      <c r="F44" s="10">
        <v>0</v>
      </c>
    </row>
    <row r="45" spans="1:6" x14ac:dyDescent="0.3">
      <c r="A45" s="9">
        <v>43872</v>
      </c>
      <c r="B45">
        <v>19</v>
      </c>
      <c r="C45">
        <v>49</v>
      </c>
      <c r="D45" s="23">
        <f ca="1">IFERROR(__xludf.DUMMYFUNCTION("""COMPUTED_VALUE"""),0)</f>
        <v>0</v>
      </c>
      <c r="E45" s="23">
        <f ca="1">IFERROR(__xludf.DUMMYFUNCTION("""COMPUTED_VALUE"""),0)</f>
        <v>0</v>
      </c>
      <c r="F45" s="10">
        <v>0</v>
      </c>
    </row>
    <row r="46" spans="1:6" x14ac:dyDescent="0.3">
      <c r="A46" s="9">
        <v>43873</v>
      </c>
      <c r="B46">
        <v>20</v>
      </c>
      <c r="C46">
        <v>47</v>
      </c>
      <c r="D46" s="23">
        <f ca="1">IFERROR(__xludf.DUMMYFUNCTION("""COMPUTED_VALUE"""),0)</f>
        <v>0</v>
      </c>
      <c r="E46" s="23">
        <f ca="1">IFERROR(__xludf.DUMMYFUNCTION("""COMPUTED_VALUE"""),0)</f>
        <v>0</v>
      </c>
      <c r="F46" s="10">
        <v>0</v>
      </c>
    </row>
    <row r="47" spans="1:6" x14ac:dyDescent="0.3">
      <c r="A47" s="9">
        <v>43874</v>
      </c>
      <c r="B47">
        <v>26</v>
      </c>
      <c r="C47">
        <v>39</v>
      </c>
      <c r="D47" s="23">
        <f ca="1">IFERROR(__xludf.DUMMYFUNCTION("""COMPUTED_VALUE"""),0)</f>
        <v>0</v>
      </c>
      <c r="E47" s="23">
        <f ca="1">IFERROR(__xludf.DUMMYFUNCTION("""COMPUTED_VALUE"""),0)</f>
        <v>0</v>
      </c>
      <c r="F47" s="10">
        <v>0</v>
      </c>
    </row>
    <row r="48" spans="1:6" x14ac:dyDescent="0.3">
      <c r="A48" s="9">
        <v>43875</v>
      </c>
      <c r="B48">
        <v>32</v>
      </c>
      <c r="C48">
        <v>43</v>
      </c>
      <c r="D48" s="23">
        <f ca="1">IFERROR(__xludf.DUMMYFUNCTION("""COMPUTED_VALUE"""),0)</f>
        <v>0</v>
      </c>
      <c r="E48" s="23">
        <f ca="1">IFERROR(__xludf.DUMMYFUNCTION("""COMPUTED_VALUE"""),0)</f>
        <v>0</v>
      </c>
      <c r="F48" s="10">
        <v>0</v>
      </c>
    </row>
    <row r="49" spans="1:6" x14ac:dyDescent="0.3">
      <c r="A49" s="9">
        <v>43876</v>
      </c>
      <c r="B49">
        <v>44</v>
      </c>
      <c r="C49">
        <v>39</v>
      </c>
      <c r="D49" s="23">
        <f ca="1">IFERROR(__xludf.DUMMYFUNCTION("""COMPUTED_VALUE"""),0)</f>
        <v>0</v>
      </c>
      <c r="E49" s="23">
        <f ca="1">IFERROR(__xludf.DUMMYFUNCTION("""COMPUTED_VALUE"""),0)</f>
        <v>0</v>
      </c>
      <c r="F49" s="10">
        <v>0</v>
      </c>
    </row>
    <row r="50" spans="1:6" x14ac:dyDescent="0.3">
      <c r="A50" s="9">
        <v>43877</v>
      </c>
      <c r="B50">
        <v>39</v>
      </c>
      <c r="C50">
        <v>73</v>
      </c>
      <c r="D50" s="23">
        <f ca="1">IFERROR(__xludf.DUMMYFUNCTION("""COMPUTED_VALUE"""),0)</f>
        <v>0</v>
      </c>
      <c r="E50" s="23">
        <f ca="1">IFERROR(__xludf.DUMMYFUNCTION("""COMPUTED_VALUE"""),0)</f>
        <v>0</v>
      </c>
      <c r="F50" s="10">
        <v>0</v>
      </c>
    </row>
    <row r="51" spans="1:6" x14ac:dyDescent="0.3">
      <c r="A51" s="9">
        <v>43878</v>
      </c>
      <c r="B51">
        <v>39</v>
      </c>
      <c r="C51">
        <v>60</v>
      </c>
      <c r="D51" s="23">
        <f ca="1">IFERROR(__xludf.DUMMYFUNCTION("""COMPUTED_VALUE"""),0)</f>
        <v>0</v>
      </c>
      <c r="E51" s="23">
        <f ca="1">IFERROR(__xludf.DUMMYFUNCTION("""COMPUTED_VALUE"""),0)</f>
        <v>0</v>
      </c>
      <c r="F51" s="10">
        <v>0</v>
      </c>
    </row>
    <row r="52" spans="1:6" x14ac:dyDescent="0.3">
      <c r="A52" s="9">
        <v>43879</v>
      </c>
      <c r="B52">
        <v>37</v>
      </c>
      <c r="C52">
        <v>57</v>
      </c>
      <c r="D52" s="23">
        <f ca="1">IFERROR(__xludf.DUMMYFUNCTION("""COMPUTED_VALUE"""),0)</f>
        <v>0</v>
      </c>
      <c r="E52" s="23">
        <f ca="1">IFERROR(__xludf.DUMMYFUNCTION("""COMPUTED_VALUE"""),0)</f>
        <v>0</v>
      </c>
      <c r="F52" s="10">
        <v>0</v>
      </c>
    </row>
    <row r="53" spans="1:6" x14ac:dyDescent="0.3">
      <c r="A53" s="9">
        <v>43880</v>
      </c>
      <c r="B53">
        <v>40</v>
      </c>
      <c r="C53">
        <v>48</v>
      </c>
      <c r="D53" s="23">
        <f ca="1">IFERROR(__xludf.DUMMYFUNCTION("""COMPUTED_VALUE"""),0)</f>
        <v>0</v>
      </c>
      <c r="E53" s="23">
        <f ca="1">IFERROR(__xludf.DUMMYFUNCTION("""COMPUTED_VALUE"""),0)</f>
        <v>0</v>
      </c>
      <c r="F53" s="10">
        <v>0</v>
      </c>
    </row>
    <row r="54" spans="1:6" x14ac:dyDescent="0.3">
      <c r="A54" s="9">
        <v>43881</v>
      </c>
      <c r="B54">
        <v>42</v>
      </c>
      <c r="C54">
        <v>44</v>
      </c>
      <c r="D54" s="23">
        <f ca="1">IFERROR(__xludf.DUMMYFUNCTION("""COMPUTED_VALUE"""),0)</f>
        <v>0</v>
      </c>
      <c r="E54" s="23">
        <f ca="1">IFERROR(__xludf.DUMMYFUNCTION("""COMPUTED_VALUE"""),0)</f>
        <v>0</v>
      </c>
      <c r="F54" s="10">
        <v>0</v>
      </c>
    </row>
    <row r="55" spans="1:6" x14ac:dyDescent="0.3">
      <c r="A55" s="9">
        <v>43882</v>
      </c>
      <c r="B55">
        <v>19</v>
      </c>
      <c r="C55">
        <v>54</v>
      </c>
      <c r="D55" s="23">
        <f ca="1">IFERROR(__xludf.DUMMYFUNCTION("""COMPUTED_VALUE"""),0)</f>
        <v>0</v>
      </c>
      <c r="E55" s="23">
        <f ca="1">IFERROR(__xludf.DUMMYFUNCTION("""COMPUTED_VALUE"""),0)</f>
        <v>0</v>
      </c>
      <c r="F55" s="10">
        <v>0</v>
      </c>
    </row>
    <row r="56" spans="1:6" x14ac:dyDescent="0.3">
      <c r="A56" s="9">
        <v>43883</v>
      </c>
      <c r="B56">
        <v>23</v>
      </c>
      <c r="C56">
        <v>48</v>
      </c>
      <c r="D56" s="23">
        <f ca="1">IFERROR(__xludf.DUMMYFUNCTION("""COMPUTED_VALUE"""),0)</f>
        <v>0</v>
      </c>
      <c r="E56" s="23">
        <f ca="1">IFERROR(__xludf.DUMMYFUNCTION("""COMPUTED_VALUE"""),0)</f>
        <v>0</v>
      </c>
      <c r="F56" s="10">
        <v>0</v>
      </c>
    </row>
    <row r="57" spans="1:6" x14ac:dyDescent="0.3">
      <c r="A57" s="9">
        <v>43884</v>
      </c>
      <c r="B57">
        <v>43</v>
      </c>
      <c r="C57">
        <v>63</v>
      </c>
      <c r="D57" s="23">
        <f ca="1">IFERROR(__xludf.DUMMYFUNCTION("""COMPUTED_VALUE"""),0)</f>
        <v>0</v>
      </c>
      <c r="E57" s="23">
        <f ca="1">IFERROR(__xludf.DUMMYFUNCTION("""COMPUTED_VALUE"""),0)</f>
        <v>0</v>
      </c>
      <c r="F57" s="10">
        <v>0</v>
      </c>
    </row>
    <row r="58" spans="1:6" x14ac:dyDescent="0.3">
      <c r="A58" s="9">
        <v>43885</v>
      </c>
      <c r="B58">
        <v>24</v>
      </c>
      <c r="C58">
        <v>36</v>
      </c>
      <c r="D58" s="23">
        <f ca="1">IFERROR(__xludf.DUMMYFUNCTION("""COMPUTED_VALUE"""),0)</f>
        <v>0</v>
      </c>
      <c r="E58" s="23">
        <f ca="1">IFERROR(__xludf.DUMMYFUNCTION("""COMPUTED_VALUE"""),0)</f>
        <v>0</v>
      </c>
      <c r="F58" s="10">
        <v>0</v>
      </c>
    </row>
    <row r="59" spans="1:6" x14ac:dyDescent="0.3">
      <c r="A59" s="9">
        <v>43886</v>
      </c>
      <c r="B59">
        <v>38</v>
      </c>
      <c r="C59">
        <v>38</v>
      </c>
      <c r="D59" s="23">
        <f ca="1">IFERROR(__xludf.DUMMYFUNCTION("""COMPUTED_VALUE"""),0)</f>
        <v>0</v>
      </c>
      <c r="E59" s="23">
        <f ca="1">IFERROR(__xludf.DUMMYFUNCTION("""COMPUTED_VALUE"""),0)</f>
        <v>0</v>
      </c>
      <c r="F59" s="10">
        <v>0</v>
      </c>
    </row>
    <row r="60" spans="1:6" x14ac:dyDescent="0.3">
      <c r="A60" s="9">
        <v>43887</v>
      </c>
      <c r="B60">
        <v>29</v>
      </c>
      <c r="C60">
        <v>38</v>
      </c>
      <c r="D60" s="23">
        <f ca="1">IFERROR(__xludf.DUMMYFUNCTION("""COMPUTED_VALUE"""),0)</f>
        <v>0</v>
      </c>
      <c r="E60" s="23">
        <f ca="1">IFERROR(__xludf.DUMMYFUNCTION("""COMPUTED_VALUE"""),0)</f>
        <v>0</v>
      </c>
      <c r="F60" s="10">
        <v>0</v>
      </c>
    </row>
    <row r="61" spans="1:6" x14ac:dyDescent="0.3">
      <c r="A61" s="9">
        <v>43888</v>
      </c>
      <c r="B61">
        <v>29</v>
      </c>
      <c r="C61">
        <v>42</v>
      </c>
      <c r="D61" s="23">
        <f ca="1">IFERROR(__xludf.DUMMYFUNCTION("""COMPUTED_VALUE"""),0)</f>
        <v>0</v>
      </c>
      <c r="E61" s="23">
        <f ca="1">IFERROR(__xludf.DUMMYFUNCTION("""COMPUTED_VALUE"""),0)</f>
        <v>0</v>
      </c>
      <c r="F61" s="10">
        <v>0</v>
      </c>
    </row>
    <row r="62" spans="1:6" x14ac:dyDescent="0.3">
      <c r="A62" s="9">
        <v>43889</v>
      </c>
      <c r="B62">
        <v>24</v>
      </c>
      <c r="C62">
        <v>45</v>
      </c>
      <c r="D62" s="23">
        <f ca="1">IFERROR(__xludf.DUMMYFUNCTION("""COMPUTED_VALUE"""),0)</f>
        <v>0</v>
      </c>
      <c r="E62" s="23">
        <f ca="1">IFERROR(__xludf.DUMMYFUNCTION("""COMPUTED_VALUE"""),0)</f>
        <v>0</v>
      </c>
      <c r="F62" s="10">
        <v>0</v>
      </c>
    </row>
    <row r="63" spans="1:6" x14ac:dyDescent="0.3">
      <c r="A63" s="9">
        <v>43890</v>
      </c>
      <c r="B63">
        <v>22</v>
      </c>
      <c r="C63">
        <v>35</v>
      </c>
      <c r="D63" s="23">
        <f ca="1">IFERROR(__xludf.DUMMYFUNCTION("""COMPUTED_VALUE"""),0)</f>
        <v>0</v>
      </c>
      <c r="E63" s="23">
        <f ca="1">IFERROR(__xludf.DUMMYFUNCTION("""COMPUTED_VALUE"""),0)</f>
        <v>0</v>
      </c>
      <c r="F63" s="10">
        <v>0</v>
      </c>
    </row>
    <row r="64" spans="1:6" x14ac:dyDescent="0.3">
      <c r="A64" s="9">
        <v>43891</v>
      </c>
      <c r="B64">
        <v>39</v>
      </c>
      <c r="C64">
        <v>48</v>
      </c>
      <c r="D64" s="23">
        <f ca="1">IFERROR(__xludf.DUMMYFUNCTION("""COMPUTED_VALUE"""),0)</f>
        <v>0</v>
      </c>
      <c r="E64" s="23">
        <f ca="1">IFERROR(__xludf.DUMMYFUNCTION("""COMPUTED_VALUE"""),0)</f>
        <v>0</v>
      </c>
      <c r="F64" s="10">
        <v>0</v>
      </c>
    </row>
    <row r="65" spans="1:6" x14ac:dyDescent="0.3">
      <c r="A65" s="9">
        <v>43892</v>
      </c>
      <c r="B65">
        <v>27</v>
      </c>
      <c r="C65">
        <v>53</v>
      </c>
      <c r="D65" s="23">
        <f ca="1">IFERROR(__xludf.DUMMYFUNCTION("""COMPUTED_VALUE"""),0)</f>
        <v>0</v>
      </c>
      <c r="E65" s="23">
        <f ca="1">IFERROR(__xludf.DUMMYFUNCTION("""COMPUTED_VALUE"""),0)</f>
        <v>0</v>
      </c>
      <c r="F65" s="10">
        <v>0</v>
      </c>
    </row>
    <row r="66" spans="1:6" x14ac:dyDescent="0.3">
      <c r="A66" s="9">
        <v>43893</v>
      </c>
      <c r="B66">
        <v>46</v>
      </c>
      <c r="C66">
        <v>51</v>
      </c>
      <c r="D66" s="23">
        <f ca="1">IFERROR(__xludf.DUMMYFUNCTION("""COMPUTED_VALUE"""),0)</f>
        <v>0</v>
      </c>
      <c r="E66" s="23">
        <f ca="1">IFERROR(__xludf.DUMMYFUNCTION("""COMPUTED_VALUE"""),0)</f>
        <v>0</v>
      </c>
      <c r="F66" s="10">
        <v>0</v>
      </c>
    </row>
    <row r="67" spans="1:6" x14ac:dyDescent="0.3">
      <c r="A67" s="9">
        <v>43894</v>
      </c>
      <c r="B67">
        <v>27</v>
      </c>
      <c r="C67">
        <v>55</v>
      </c>
      <c r="D67" s="23">
        <f ca="1">IFERROR(__xludf.DUMMYFUNCTION("""COMPUTED_VALUE"""),0)</f>
        <v>0</v>
      </c>
      <c r="E67" s="23">
        <f ca="1">IFERROR(__xludf.DUMMYFUNCTION("""COMPUTED_VALUE"""),0)</f>
        <v>0</v>
      </c>
      <c r="F67" s="10">
        <v>0</v>
      </c>
    </row>
    <row r="68" spans="1:6" x14ac:dyDescent="0.3">
      <c r="A68" s="9">
        <v>43895</v>
      </c>
      <c r="B68">
        <v>49</v>
      </c>
      <c r="C68">
        <v>43</v>
      </c>
      <c r="D68" s="23">
        <f ca="1">IFERROR(__xludf.DUMMYFUNCTION("""COMPUTED_VALUE"""),0)</f>
        <v>0</v>
      </c>
      <c r="E68" s="23">
        <f ca="1">IFERROR(__xludf.DUMMYFUNCTION("""COMPUTED_VALUE"""),0)</f>
        <v>0</v>
      </c>
      <c r="F68" s="10">
        <v>0</v>
      </c>
    </row>
    <row r="69" spans="1:6" x14ac:dyDescent="0.3">
      <c r="A69" s="9">
        <v>43896</v>
      </c>
      <c r="B69">
        <v>35</v>
      </c>
      <c r="C69">
        <v>57</v>
      </c>
      <c r="D69" s="23">
        <f ca="1">IFERROR(__xludf.DUMMYFUNCTION("""COMPUTED_VALUE"""),0)</f>
        <v>0</v>
      </c>
      <c r="E69" s="23">
        <f ca="1">IFERROR(__xludf.DUMMYFUNCTION("""COMPUTED_VALUE"""),0)</f>
        <v>0</v>
      </c>
      <c r="F69" s="10">
        <v>0</v>
      </c>
    </row>
    <row r="70" spans="1:6" x14ac:dyDescent="0.3">
      <c r="A70" s="9">
        <v>43897</v>
      </c>
      <c r="B70">
        <v>41</v>
      </c>
      <c r="C70">
        <v>35</v>
      </c>
      <c r="D70" s="23">
        <f ca="1">IFERROR(__xludf.DUMMYFUNCTION("""COMPUTED_VALUE"""),0)</f>
        <v>0</v>
      </c>
      <c r="E70" s="23">
        <f ca="1">IFERROR(__xludf.DUMMYFUNCTION("""COMPUTED_VALUE"""),0)</f>
        <v>0</v>
      </c>
      <c r="F70" s="10">
        <v>0</v>
      </c>
    </row>
    <row r="71" spans="1:6" x14ac:dyDescent="0.3">
      <c r="A71" s="9">
        <v>43898</v>
      </c>
      <c r="B71">
        <v>36</v>
      </c>
      <c r="C71">
        <v>50</v>
      </c>
      <c r="D71" s="23">
        <f ca="1">IFERROR(__xludf.DUMMYFUNCTION("""COMPUTED_VALUE"""),0)</f>
        <v>0</v>
      </c>
      <c r="E71" s="23">
        <f ca="1">IFERROR(__xludf.DUMMYFUNCTION("""COMPUTED_VALUE"""),0)</f>
        <v>0</v>
      </c>
      <c r="F71" s="10">
        <v>0</v>
      </c>
    </row>
    <row r="72" spans="1:6" x14ac:dyDescent="0.3">
      <c r="A72" s="9">
        <v>43899</v>
      </c>
      <c r="B72">
        <v>33</v>
      </c>
      <c r="C72">
        <v>29</v>
      </c>
      <c r="D72" s="23">
        <f ca="1">IFERROR(__xludf.DUMMYFUNCTION("""COMPUTED_VALUE"""),0)</f>
        <v>0</v>
      </c>
      <c r="E72" s="23">
        <f ca="1">IFERROR(__xludf.DUMMYFUNCTION("""COMPUTED_VALUE"""),0)</f>
        <v>0</v>
      </c>
      <c r="F72" s="10">
        <v>0</v>
      </c>
    </row>
    <row r="73" spans="1:6" x14ac:dyDescent="0.3">
      <c r="A73" s="9">
        <v>43900</v>
      </c>
      <c r="B73">
        <v>38</v>
      </c>
      <c r="C73">
        <v>46</v>
      </c>
      <c r="D73" s="23">
        <f ca="1">IFERROR(__xludf.DUMMYFUNCTION("""COMPUTED_VALUE"""),0)</f>
        <v>0</v>
      </c>
      <c r="E73" s="23">
        <f ca="1">IFERROR(__xludf.DUMMYFUNCTION("""COMPUTED_VALUE"""),0)</f>
        <v>0</v>
      </c>
      <c r="F73" s="10">
        <v>0</v>
      </c>
    </row>
    <row r="74" spans="1:6" x14ac:dyDescent="0.3">
      <c r="A74" s="9">
        <v>43901</v>
      </c>
      <c r="B74">
        <v>35</v>
      </c>
      <c r="C74">
        <v>51</v>
      </c>
      <c r="D74" s="23">
        <f ca="1">IFERROR(__xludf.DUMMYFUNCTION("""COMPUTED_VALUE"""),0)</f>
        <v>0</v>
      </c>
      <c r="E74" s="23">
        <f ca="1">IFERROR(__xludf.DUMMYFUNCTION("""COMPUTED_VALUE"""),0)</f>
        <v>0</v>
      </c>
      <c r="F74" s="10">
        <v>0</v>
      </c>
    </row>
    <row r="75" spans="1:6" x14ac:dyDescent="0.3">
      <c r="A75" s="9">
        <v>43902</v>
      </c>
      <c r="B75">
        <v>32</v>
      </c>
      <c r="C75">
        <v>50</v>
      </c>
      <c r="D75" s="23">
        <f ca="1">IFERROR(__xludf.DUMMYFUNCTION("""COMPUTED_VALUE"""),0)</f>
        <v>0</v>
      </c>
      <c r="E75" s="23">
        <f ca="1">IFERROR(__xludf.DUMMYFUNCTION("""COMPUTED_VALUE"""),0)</f>
        <v>0</v>
      </c>
      <c r="F75" s="10">
        <v>0</v>
      </c>
    </row>
    <row r="76" spans="1:6" x14ac:dyDescent="0.3">
      <c r="A76" s="9">
        <v>43903</v>
      </c>
      <c r="B76">
        <v>30</v>
      </c>
      <c r="C76">
        <v>49</v>
      </c>
      <c r="D76" s="23">
        <f ca="1">IFERROR(__xludf.DUMMYFUNCTION("""COMPUTED_VALUE"""),0)</f>
        <v>0</v>
      </c>
      <c r="E76" s="23">
        <f ca="1">IFERROR(__xludf.DUMMYFUNCTION("""COMPUTED_VALUE"""),0)</f>
        <v>0</v>
      </c>
      <c r="F76" s="10">
        <v>0</v>
      </c>
    </row>
    <row r="77" spans="1:6" x14ac:dyDescent="0.3">
      <c r="A77" s="9">
        <v>43904</v>
      </c>
      <c r="B77">
        <v>42</v>
      </c>
      <c r="C77">
        <v>42</v>
      </c>
      <c r="D77" s="23">
        <v>0</v>
      </c>
      <c r="E77" s="23">
        <v>0</v>
      </c>
      <c r="F77">
        <v>0</v>
      </c>
    </row>
    <row r="78" spans="1:6" x14ac:dyDescent="0.3">
      <c r="A78" s="9">
        <v>43905</v>
      </c>
      <c r="B78">
        <v>49</v>
      </c>
      <c r="C78">
        <v>82</v>
      </c>
      <c r="D78" s="23">
        <v>0</v>
      </c>
      <c r="E78" s="23">
        <v>0</v>
      </c>
      <c r="F78">
        <v>0</v>
      </c>
    </row>
    <row r="79" spans="1:6" x14ac:dyDescent="0.3">
      <c r="A79" s="9">
        <v>43906</v>
      </c>
      <c r="B79">
        <v>41</v>
      </c>
      <c r="C79">
        <v>50</v>
      </c>
      <c r="D79" s="23">
        <v>0</v>
      </c>
      <c r="E79" s="23">
        <v>0</v>
      </c>
      <c r="F79">
        <v>0</v>
      </c>
    </row>
    <row r="80" spans="1:6" x14ac:dyDescent="0.3">
      <c r="A80" s="9">
        <v>43907</v>
      </c>
      <c r="B80">
        <v>54</v>
      </c>
      <c r="C80">
        <v>55</v>
      </c>
      <c r="D80" s="23">
        <v>0</v>
      </c>
      <c r="E80" s="23">
        <v>0</v>
      </c>
      <c r="F80">
        <v>0</v>
      </c>
    </row>
    <row r="81" spans="1:6" x14ac:dyDescent="0.3">
      <c r="A81" s="9">
        <v>43908</v>
      </c>
      <c r="B81">
        <v>48</v>
      </c>
      <c r="C81">
        <v>72</v>
      </c>
      <c r="D81" s="23">
        <v>0</v>
      </c>
      <c r="E81" s="23">
        <v>0</v>
      </c>
      <c r="F81">
        <v>0</v>
      </c>
    </row>
    <row r="82" spans="1:6" x14ac:dyDescent="0.3">
      <c r="A82" s="9">
        <v>43909</v>
      </c>
      <c r="B82">
        <v>42</v>
      </c>
      <c r="C82">
        <v>82</v>
      </c>
      <c r="D82" s="23">
        <v>2</v>
      </c>
      <c r="E82" s="23">
        <v>0</v>
      </c>
      <c r="F82">
        <v>0</v>
      </c>
    </row>
    <row r="83" spans="1:6" x14ac:dyDescent="0.3">
      <c r="A83" s="9">
        <v>43910</v>
      </c>
      <c r="B83">
        <v>56</v>
      </c>
      <c r="C83">
        <v>78</v>
      </c>
      <c r="D83" s="23">
        <v>5</v>
      </c>
      <c r="E83" s="23">
        <v>0</v>
      </c>
      <c r="F83">
        <v>0</v>
      </c>
    </row>
    <row r="84" spans="1:6" x14ac:dyDescent="0.3">
      <c r="A84" s="9">
        <v>43911</v>
      </c>
      <c r="B84">
        <v>63</v>
      </c>
      <c r="C84">
        <v>100</v>
      </c>
      <c r="D84" s="23">
        <v>7</v>
      </c>
      <c r="E84" s="23">
        <v>0</v>
      </c>
      <c r="F84">
        <v>0</v>
      </c>
    </row>
    <row r="85" spans="1:6" x14ac:dyDescent="0.3">
      <c r="A85" s="9">
        <v>43912</v>
      </c>
      <c r="B85">
        <v>61</v>
      </c>
      <c r="C85">
        <v>100</v>
      </c>
      <c r="D85" s="23">
        <v>4</v>
      </c>
      <c r="E85" s="23">
        <v>1</v>
      </c>
      <c r="F85">
        <v>0</v>
      </c>
    </row>
    <row r="86" spans="1:6" x14ac:dyDescent="0.3">
      <c r="A86" s="9">
        <v>43913</v>
      </c>
      <c r="B86">
        <v>69</v>
      </c>
      <c r="C86">
        <v>95</v>
      </c>
      <c r="D86" s="23">
        <v>12</v>
      </c>
      <c r="E86" s="23">
        <v>0</v>
      </c>
      <c r="F86">
        <v>0</v>
      </c>
    </row>
    <row r="87" spans="1:6" x14ac:dyDescent="0.3">
      <c r="A87" s="9">
        <v>43914</v>
      </c>
      <c r="B87">
        <v>80</v>
      </c>
      <c r="C87">
        <v>98</v>
      </c>
      <c r="D87" s="23">
        <v>4</v>
      </c>
      <c r="E87" s="23">
        <v>0</v>
      </c>
      <c r="F87">
        <v>0</v>
      </c>
    </row>
    <row r="88" spans="1:6" x14ac:dyDescent="0.3">
      <c r="A88" s="9">
        <v>43915</v>
      </c>
      <c r="B88">
        <v>81</v>
      </c>
      <c r="C88">
        <v>93</v>
      </c>
      <c r="D88" s="23">
        <v>4</v>
      </c>
      <c r="E88" s="23">
        <v>0</v>
      </c>
      <c r="F88">
        <v>0</v>
      </c>
    </row>
    <row r="89" spans="1:6" x14ac:dyDescent="0.3">
      <c r="A89" s="9">
        <v>43916</v>
      </c>
      <c r="B89">
        <v>45</v>
      </c>
      <c r="C89">
        <v>89</v>
      </c>
      <c r="D89" s="23">
        <v>5</v>
      </c>
      <c r="E89" s="23">
        <v>2</v>
      </c>
      <c r="F89">
        <v>0</v>
      </c>
    </row>
    <row r="90" spans="1:6" x14ac:dyDescent="0.3">
      <c r="A90" s="9">
        <v>43917</v>
      </c>
      <c r="B90">
        <v>73</v>
      </c>
      <c r="C90">
        <v>87</v>
      </c>
      <c r="D90" s="23">
        <v>4</v>
      </c>
      <c r="E90" s="23">
        <v>0</v>
      </c>
      <c r="F90">
        <v>0</v>
      </c>
    </row>
    <row r="91" spans="1:6" x14ac:dyDescent="0.3">
      <c r="A91" s="9">
        <v>43918</v>
      </c>
      <c r="B91">
        <v>61</v>
      </c>
      <c r="C91">
        <v>71</v>
      </c>
      <c r="D91" s="23">
        <v>8</v>
      </c>
      <c r="E91" s="23">
        <v>1</v>
      </c>
      <c r="F91">
        <v>0</v>
      </c>
    </row>
    <row r="92" spans="1:6" x14ac:dyDescent="0.3">
      <c r="A92" s="9">
        <v>43919</v>
      </c>
      <c r="B92">
        <v>57</v>
      </c>
      <c r="C92">
        <v>79</v>
      </c>
      <c r="D92" s="23">
        <v>8</v>
      </c>
      <c r="E92" s="23">
        <v>1</v>
      </c>
      <c r="F92">
        <v>0</v>
      </c>
    </row>
    <row r="93" spans="1:6" x14ac:dyDescent="0.3">
      <c r="A93" s="9">
        <v>43920</v>
      </c>
      <c r="B93">
        <v>62</v>
      </c>
      <c r="C93">
        <v>70</v>
      </c>
      <c r="D93" s="23">
        <v>7</v>
      </c>
      <c r="E93" s="23">
        <v>1</v>
      </c>
      <c r="F93">
        <v>0</v>
      </c>
    </row>
    <row r="94" spans="1:6" x14ac:dyDescent="0.3">
      <c r="A94" s="9">
        <v>43921</v>
      </c>
      <c r="B94">
        <v>40</v>
      </c>
      <c r="C94">
        <v>50</v>
      </c>
      <c r="D94" s="23">
        <v>4</v>
      </c>
      <c r="E94" s="23">
        <v>0</v>
      </c>
      <c r="F94">
        <v>0</v>
      </c>
    </row>
    <row r="95" spans="1:6" x14ac:dyDescent="0.3">
      <c r="A95" s="9">
        <v>43922</v>
      </c>
      <c r="B95">
        <v>50</v>
      </c>
      <c r="C95">
        <v>66</v>
      </c>
      <c r="D95" s="23">
        <v>13</v>
      </c>
      <c r="E95" s="23">
        <v>0</v>
      </c>
      <c r="F95">
        <v>0</v>
      </c>
    </row>
    <row r="96" spans="1:6" x14ac:dyDescent="0.3">
      <c r="A96" s="9">
        <v>43923</v>
      </c>
      <c r="B96">
        <v>63</v>
      </c>
      <c r="C96">
        <v>39</v>
      </c>
      <c r="D96" s="23">
        <v>1</v>
      </c>
      <c r="E96" s="23">
        <v>1</v>
      </c>
      <c r="F96">
        <v>0</v>
      </c>
    </row>
    <row r="97" spans="1:6" x14ac:dyDescent="0.3">
      <c r="A97" s="9">
        <v>43924</v>
      </c>
      <c r="B97">
        <v>41</v>
      </c>
      <c r="C97">
        <v>57</v>
      </c>
      <c r="D97" s="23">
        <v>7</v>
      </c>
      <c r="E97" s="23">
        <v>2</v>
      </c>
      <c r="F97">
        <v>0</v>
      </c>
    </row>
    <row r="98" spans="1:6" x14ac:dyDescent="0.3">
      <c r="A98" s="9">
        <v>43925</v>
      </c>
      <c r="B98">
        <v>30</v>
      </c>
      <c r="C98">
        <v>55</v>
      </c>
      <c r="D98" s="23">
        <v>13</v>
      </c>
      <c r="E98" s="23">
        <v>1</v>
      </c>
      <c r="F98">
        <v>0</v>
      </c>
    </row>
    <row r="99" spans="1:6" x14ac:dyDescent="0.3">
      <c r="A99" s="9">
        <v>43926</v>
      </c>
      <c r="B99">
        <v>39</v>
      </c>
      <c r="C99">
        <v>59</v>
      </c>
      <c r="D99" s="23">
        <v>20</v>
      </c>
      <c r="E99" s="23">
        <v>1</v>
      </c>
      <c r="F99">
        <v>0</v>
      </c>
    </row>
    <row r="100" spans="1:6" x14ac:dyDescent="0.3">
      <c r="A100" s="9">
        <v>43927</v>
      </c>
      <c r="B100">
        <v>45</v>
      </c>
      <c r="C100">
        <v>52</v>
      </c>
      <c r="D100" s="23">
        <v>18</v>
      </c>
      <c r="E100" s="23">
        <v>1</v>
      </c>
      <c r="F100">
        <v>0</v>
      </c>
    </row>
    <row r="101" spans="1:6" x14ac:dyDescent="0.3">
      <c r="A101" s="9">
        <v>43928</v>
      </c>
      <c r="B101">
        <v>29</v>
      </c>
      <c r="C101">
        <v>44</v>
      </c>
      <c r="D101" s="23">
        <v>29</v>
      </c>
      <c r="E101" s="23">
        <v>2</v>
      </c>
      <c r="F101">
        <v>0</v>
      </c>
    </row>
    <row r="102" spans="1:6" x14ac:dyDescent="0.3">
      <c r="A102" s="9">
        <v>43929</v>
      </c>
      <c r="B102">
        <v>52</v>
      </c>
      <c r="C102">
        <v>48</v>
      </c>
      <c r="D102" s="23">
        <v>11</v>
      </c>
      <c r="E102" s="23">
        <v>2</v>
      </c>
      <c r="F102">
        <v>4224</v>
      </c>
    </row>
    <row r="103" spans="1:6" x14ac:dyDescent="0.3">
      <c r="A103" s="9">
        <v>43930</v>
      </c>
      <c r="B103">
        <v>50</v>
      </c>
      <c r="C103">
        <v>37</v>
      </c>
      <c r="D103" s="23">
        <v>76</v>
      </c>
      <c r="E103" s="23">
        <v>2</v>
      </c>
      <c r="F103">
        <v>0</v>
      </c>
    </row>
    <row r="104" spans="1:6" x14ac:dyDescent="0.3">
      <c r="A104" s="9">
        <v>43931</v>
      </c>
      <c r="B104">
        <v>38</v>
      </c>
      <c r="C104">
        <v>36</v>
      </c>
      <c r="D104" s="23">
        <v>116</v>
      </c>
      <c r="E104" s="23">
        <v>1</v>
      </c>
      <c r="F104">
        <v>3494</v>
      </c>
    </row>
    <row r="105" spans="1:6" x14ac:dyDescent="0.3">
      <c r="A105" s="9">
        <v>43932</v>
      </c>
      <c r="B105">
        <v>41</v>
      </c>
      <c r="C105">
        <v>35</v>
      </c>
      <c r="D105" s="23">
        <v>90</v>
      </c>
      <c r="E105" s="23">
        <v>3</v>
      </c>
      <c r="F105">
        <v>2045</v>
      </c>
    </row>
    <row r="106" spans="1:6" x14ac:dyDescent="0.3">
      <c r="A106" s="9">
        <v>43933</v>
      </c>
      <c r="B106">
        <v>54</v>
      </c>
      <c r="C106">
        <v>52</v>
      </c>
      <c r="D106" s="23">
        <v>48</v>
      </c>
      <c r="E106" s="23">
        <v>2</v>
      </c>
      <c r="F106">
        <v>1952</v>
      </c>
    </row>
    <row r="107" spans="1:6" x14ac:dyDescent="0.3">
      <c r="A107" s="9">
        <v>43934</v>
      </c>
      <c r="B107">
        <v>40</v>
      </c>
      <c r="C107">
        <v>38</v>
      </c>
      <c r="D107" s="23">
        <v>56</v>
      </c>
      <c r="E107" s="23">
        <v>2</v>
      </c>
      <c r="F107">
        <v>2536</v>
      </c>
    </row>
    <row r="108" spans="1:6" x14ac:dyDescent="0.3">
      <c r="A108" s="9">
        <v>43935</v>
      </c>
      <c r="B108">
        <v>62</v>
      </c>
      <c r="C108">
        <v>30</v>
      </c>
      <c r="D108" s="23">
        <v>78</v>
      </c>
      <c r="E108" s="23">
        <v>2</v>
      </c>
      <c r="F108">
        <v>729</v>
      </c>
    </row>
    <row r="109" spans="1:6" x14ac:dyDescent="0.3">
      <c r="A109" s="9">
        <v>43936</v>
      </c>
      <c r="B109">
        <v>32</v>
      </c>
      <c r="C109">
        <v>70</v>
      </c>
      <c r="D109" s="23">
        <v>116</v>
      </c>
      <c r="E109" s="23">
        <v>5</v>
      </c>
      <c r="F109">
        <v>4217</v>
      </c>
    </row>
    <row r="110" spans="1:6" x14ac:dyDescent="0.3">
      <c r="A110" s="9">
        <v>43937</v>
      </c>
      <c r="B110">
        <v>46</v>
      </c>
      <c r="C110">
        <v>44</v>
      </c>
      <c r="D110" s="23">
        <v>163</v>
      </c>
      <c r="E110" s="23">
        <v>3</v>
      </c>
      <c r="F110">
        <v>1706</v>
      </c>
    </row>
    <row r="111" spans="1:6" x14ac:dyDescent="0.3">
      <c r="A111" s="9">
        <v>43938</v>
      </c>
      <c r="B111">
        <v>62</v>
      </c>
      <c r="C111">
        <v>64</v>
      </c>
      <c r="D111" s="23">
        <v>170</v>
      </c>
      <c r="E111" s="23">
        <v>5</v>
      </c>
      <c r="F111">
        <v>2580</v>
      </c>
    </row>
    <row r="112" spans="1:6" x14ac:dyDescent="0.3">
      <c r="A112" s="9">
        <v>43939</v>
      </c>
      <c r="B112">
        <v>51</v>
      </c>
      <c r="C112">
        <v>26</v>
      </c>
      <c r="D112" s="23">
        <v>277</v>
      </c>
      <c r="E112" s="23">
        <v>12</v>
      </c>
      <c r="F112">
        <v>2619</v>
      </c>
    </row>
    <row r="113" spans="1:6" x14ac:dyDescent="0.3">
      <c r="A113" s="9">
        <v>43940</v>
      </c>
      <c r="B113">
        <v>44</v>
      </c>
      <c r="C113">
        <v>48</v>
      </c>
      <c r="D113" s="23">
        <v>367</v>
      </c>
      <c r="E113" s="23">
        <v>10</v>
      </c>
      <c r="F113">
        <v>3002</v>
      </c>
    </row>
    <row r="114" spans="1:6" x14ac:dyDescent="0.3">
      <c r="A114" s="9">
        <v>43941</v>
      </c>
      <c r="B114">
        <v>36</v>
      </c>
      <c r="C114">
        <v>48</v>
      </c>
      <c r="D114" s="23">
        <v>196</v>
      </c>
      <c r="E114" s="23">
        <v>8</v>
      </c>
      <c r="F114">
        <v>4212</v>
      </c>
    </row>
    <row r="115" spans="1:6" x14ac:dyDescent="0.3">
      <c r="A115" s="9">
        <v>43942</v>
      </c>
      <c r="B115">
        <v>61</v>
      </c>
      <c r="C115">
        <v>50</v>
      </c>
      <c r="D115" s="23">
        <v>239</v>
      </c>
      <c r="E115" s="23">
        <v>19</v>
      </c>
      <c r="F115">
        <v>3513</v>
      </c>
    </row>
    <row r="116" spans="1:6" x14ac:dyDescent="0.3">
      <c r="A116" s="9">
        <v>43943</v>
      </c>
      <c r="B116">
        <v>36</v>
      </c>
      <c r="C116">
        <v>53</v>
      </c>
      <c r="D116" s="23">
        <v>229</v>
      </c>
      <c r="E116" s="23">
        <v>13</v>
      </c>
      <c r="F116">
        <v>2592</v>
      </c>
    </row>
    <row r="117" spans="1:6" x14ac:dyDescent="0.3">
      <c r="A117" s="9">
        <v>43944</v>
      </c>
      <c r="B117">
        <v>35</v>
      </c>
      <c r="C117">
        <v>51</v>
      </c>
      <c r="D117" s="23">
        <v>217</v>
      </c>
      <c r="E117" s="23">
        <v>9</v>
      </c>
      <c r="F117">
        <v>2963</v>
      </c>
    </row>
    <row r="118" spans="1:6" x14ac:dyDescent="0.3">
      <c r="A118" s="9">
        <v>43945</v>
      </c>
      <c r="B118">
        <v>39</v>
      </c>
      <c r="C118">
        <v>45</v>
      </c>
      <c r="D118" s="23">
        <v>191</v>
      </c>
      <c r="E118" s="23">
        <v>15</v>
      </c>
      <c r="F118">
        <v>4359</v>
      </c>
    </row>
    <row r="119" spans="1:6" x14ac:dyDescent="0.3">
      <c r="A119" s="9">
        <v>43946</v>
      </c>
      <c r="B119">
        <v>50</v>
      </c>
      <c r="C119">
        <v>45</v>
      </c>
      <c r="D119" s="23">
        <v>256</v>
      </c>
      <c r="E119" s="23">
        <v>6</v>
      </c>
      <c r="F119">
        <v>1572</v>
      </c>
    </row>
    <row r="120" spans="1:6" x14ac:dyDescent="0.3">
      <c r="A120" s="9">
        <v>43947</v>
      </c>
      <c r="B120">
        <v>44</v>
      </c>
      <c r="C120">
        <v>26</v>
      </c>
      <c r="D120" s="23">
        <v>230</v>
      </c>
      <c r="E120" s="23">
        <v>18</v>
      </c>
      <c r="F120">
        <v>2776</v>
      </c>
    </row>
    <row r="121" spans="1:6" x14ac:dyDescent="0.3">
      <c r="A121" s="9">
        <v>43948</v>
      </c>
      <c r="B121">
        <v>39</v>
      </c>
      <c r="C121">
        <v>43</v>
      </c>
      <c r="D121" s="23">
        <v>247</v>
      </c>
      <c r="E121" s="23">
        <v>11</v>
      </c>
      <c r="F121">
        <v>2484</v>
      </c>
    </row>
    <row r="122" spans="1:6" x14ac:dyDescent="0.3">
      <c r="A122" s="9">
        <v>43949</v>
      </c>
      <c r="B122">
        <v>38</v>
      </c>
      <c r="C122">
        <v>32</v>
      </c>
      <c r="D122" s="23">
        <v>226</v>
      </c>
      <c r="E122" s="23">
        <v>19</v>
      </c>
      <c r="F122">
        <v>2526</v>
      </c>
    </row>
    <row r="123" spans="1:6" x14ac:dyDescent="0.3">
      <c r="A123" s="9">
        <v>43950</v>
      </c>
      <c r="B123">
        <v>34</v>
      </c>
      <c r="C123">
        <v>36</v>
      </c>
      <c r="D123" s="23">
        <v>308</v>
      </c>
      <c r="E123" s="23">
        <v>16</v>
      </c>
      <c r="F123">
        <v>3387</v>
      </c>
    </row>
    <row r="124" spans="1:6" x14ac:dyDescent="0.3">
      <c r="A124" s="9">
        <v>43951</v>
      </c>
      <c r="B124">
        <v>32</v>
      </c>
      <c r="C124">
        <v>45</v>
      </c>
      <c r="D124" s="23">
        <v>313</v>
      </c>
      <c r="E124" s="23">
        <v>17</v>
      </c>
      <c r="F124">
        <v>4519</v>
      </c>
    </row>
    <row r="125" spans="1:6" x14ac:dyDescent="0.3">
      <c r="A125" s="9">
        <v>43952</v>
      </c>
      <c r="B125">
        <v>45</v>
      </c>
      <c r="C125">
        <v>43</v>
      </c>
      <c r="D125" s="23">
        <v>326</v>
      </c>
      <c r="E125" s="23">
        <v>22</v>
      </c>
      <c r="F125">
        <v>4767</v>
      </c>
    </row>
    <row r="126" spans="1:6" x14ac:dyDescent="0.3">
      <c r="A126" s="9">
        <v>43953</v>
      </c>
      <c r="B126">
        <v>41</v>
      </c>
      <c r="C126">
        <v>30</v>
      </c>
      <c r="D126" s="23">
        <v>333</v>
      </c>
      <c r="E126" s="23">
        <v>26</v>
      </c>
      <c r="F126">
        <v>5342</v>
      </c>
    </row>
    <row r="127" spans="1:6" x14ac:dyDescent="0.3">
      <c r="A127" s="9">
        <v>43954</v>
      </c>
      <c r="B127">
        <v>41</v>
      </c>
      <c r="C127">
        <v>50</v>
      </c>
      <c r="D127" s="23">
        <v>374</v>
      </c>
      <c r="E127" s="23">
        <v>28</v>
      </c>
      <c r="F127">
        <v>5944</v>
      </c>
    </row>
    <row r="128" spans="1:6" x14ac:dyDescent="0.3">
      <c r="A128" s="9">
        <v>43955</v>
      </c>
      <c r="B128">
        <v>47</v>
      </c>
      <c r="C128">
        <v>31</v>
      </c>
      <c r="D128" s="23">
        <v>376</v>
      </c>
      <c r="E128" s="23">
        <v>29</v>
      </c>
      <c r="F128">
        <v>4588</v>
      </c>
    </row>
    <row r="129" spans="1:6" x14ac:dyDescent="0.3">
      <c r="A129" s="9">
        <v>43956</v>
      </c>
      <c r="B129">
        <v>33</v>
      </c>
      <c r="C129">
        <v>30</v>
      </c>
      <c r="D129" s="23">
        <v>441</v>
      </c>
      <c r="E129" s="23">
        <v>49</v>
      </c>
      <c r="F129">
        <v>4984</v>
      </c>
    </row>
    <row r="130" spans="1:6" x14ac:dyDescent="0.3">
      <c r="A130" s="9">
        <v>43957</v>
      </c>
      <c r="B130">
        <v>43</v>
      </c>
      <c r="C130">
        <v>41</v>
      </c>
      <c r="D130" s="23">
        <v>380</v>
      </c>
      <c r="E130" s="23">
        <v>28</v>
      </c>
      <c r="F130">
        <v>5559</v>
      </c>
    </row>
    <row r="131" spans="1:6" x14ac:dyDescent="0.3">
      <c r="A131" s="9">
        <v>43958</v>
      </c>
      <c r="B131">
        <v>34</v>
      </c>
      <c r="C131">
        <v>28</v>
      </c>
      <c r="D131" s="23">
        <v>388</v>
      </c>
      <c r="E131" s="23">
        <v>29</v>
      </c>
      <c r="F131">
        <v>5362</v>
      </c>
    </row>
    <row r="132" spans="1:6" x14ac:dyDescent="0.3">
      <c r="A132" s="9">
        <v>43959</v>
      </c>
      <c r="B132">
        <v>48</v>
      </c>
      <c r="C132">
        <v>35</v>
      </c>
      <c r="D132" s="23">
        <v>390</v>
      </c>
      <c r="E132" s="23">
        <v>24</v>
      </c>
      <c r="F132">
        <v>4833</v>
      </c>
    </row>
    <row r="133" spans="1:6" x14ac:dyDescent="0.3">
      <c r="A133" s="9">
        <v>43960</v>
      </c>
      <c r="B133">
        <v>36</v>
      </c>
      <c r="C133">
        <v>40</v>
      </c>
      <c r="D133" s="23">
        <v>394</v>
      </c>
      <c r="E133" s="23">
        <v>23</v>
      </c>
      <c r="F133">
        <v>4264</v>
      </c>
    </row>
    <row r="134" spans="1:6" x14ac:dyDescent="0.3">
      <c r="A134" s="9">
        <v>43961</v>
      </c>
      <c r="B134">
        <v>44</v>
      </c>
      <c r="C134">
        <v>35</v>
      </c>
      <c r="D134" s="23">
        <v>398</v>
      </c>
      <c r="E134" s="23">
        <v>21</v>
      </c>
      <c r="F134">
        <v>3843</v>
      </c>
    </row>
    <row r="135" spans="1:6" x14ac:dyDescent="0.3">
      <c r="A135" s="9">
        <v>43962</v>
      </c>
      <c r="B135">
        <v>51</v>
      </c>
      <c r="C135">
        <v>32</v>
      </c>
      <c r="D135" s="23">
        <v>347</v>
      </c>
      <c r="E135" s="23">
        <v>20</v>
      </c>
      <c r="F135">
        <v>2977</v>
      </c>
    </row>
    <row r="136" spans="1:6" x14ac:dyDescent="0.3">
      <c r="A136" s="9">
        <v>43963</v>
      </c>
      <c r="B136">
        <v>42</v>
      </c>
      <c r="C136">
        <v>32</v>
      </c>
      <c r="D136" s="23">
        <v>362</v>
      </c>
      <c r="E136" s="23">
        <v>24</v>
      </c>
      <c r="F136">
        <v>3066</v>
      </c>
    </row>
    <row r="137" spans="1:6" x14ac:dyDescent="0.3">
      <c r="A137" s="9">
        <v>43964</v>
      </c>
      <c r="B137">
        <v>55</v>
      </c>
      <c r="C137">
        <v>36</v>
      </c>
      <c r="D137" s="23">
        <v>364</v>
      </c>
      <c r="E137" s="23">
        <v>29</v>
      </c>
      <c r="F137">
        <v>2761</v>
      </c>
    </row>
    <row r="138" spans="1:6" x14ac:dyDescent="0.3">
      <c r="A138" s="9">
        <v>43965</v>
      </c>
      <c r="B138">
        <v>38</v>
      </c>
      <c r="C138">
        <v>28</v>
      </c>
      <c r="D138" s="23">
        <v>324</v>
      </c>
      <c r="E138" s="23">
        <v>20</v>
      </c>
      <c r="F138">
        <v>2411</v>
      </c>
    </row>
    <row r="139" spans="1:6" x14ac:dyDescent="0.3">
      <c r="A139" s="9">
        <v>43966</v>
      </c>
      <c r="B139">
        <v>26</v>
      </c>
      <c r="C139">
        <v>43</v>
      </c>
      <c r="D139" s="23">
        <v>340</v>
      </c>
      <c r="E139" s="23">
        <v>20</v>
      </c>
      <c r="F139">
        <v>3151</v>
      </c>
    </row>
    <row r="140" spans="1:6" x14ac:dyDescent="0.3">
      <c r="A140" s="9">
        <v>43967</v>
      </c>
      <c r="B140">
        <v>37</v>
      </c>
      <c r="C140">
        <v>40</v>
      </c>
      <c r="D140" s="23">
        <v>1057</v>
      </c>
      <c r="E140" s="23">
        <v>19</v>
      </c>
      <c r="F140">
        <v>10548</v>
      </c>
    </row>
    <row r="141" spans="1:6" x14ac:dyDescent="0.3">
      <c r="A141" s="9">
        <v>43968</v>
      </c>
      <c r="B141">
        <v>42</v>
      </c>
      <c r="C141">
        <v>27</v>
      </c>
      <c r="D141" s="23">
        <v>391</v>
      </c>
      <c r="E141" s="23">
        <v>34</v>
      </c>
      <c r="F141">
        <v>5193</v>
      </c>
    </row>
    <row r="142" spans="1:6" x14ac:dyDescent="0.3">
      <c r="A142" s="9">
        <v>43969</v>
      </c>
      <c r="B142">
        <v>34</v>
      </c>
      <c r="C142">
        <v>19</v>
      </c>
      <c r="D142" s="23">
        <v>366</v>
      </c>
      <c r="E142" s="23">
        <v>35</v>
      </c>
      <c r="F142">
        <v>5224</v>
      </c>
    </row>
    <row r="143" spans="1:6" x14ac:dyDescent="0.3">
      <c r="A143" s="9">
        <v>43970</v>
      </c>
      <c r="B143">
        <v>42</v>
      </c>
      <c r="C143">
        <v>27</v>
      </c>
      <c r="D143" s="23">
        <v>395</v>
      </c>
      <c r="E143" s="23">
        <v>25</v>
      </c>
      <c r="F143">
        <v>5850</v>
      </c>
    </row>
    <row r="144" spans="1:6" x14ac:dyDescent="0.3">
      <c r="A144" s="9">
        <v>43971</v>
      </c>
      <c r="B144">
        <v>31</v>
      </c>
      <c r="C144">
        <v>19</v>
      </c>
      <c r="D144" s="23">
        <v>398</v>
      </c>
      <c r="E144" s="23">
        <v>30</v>
      </c>
      <c r="F144">
        <v>6098</v>
      </c>
    </row>
    <row r="145" spans="1:6" x14ac:dyDescent="0.3">
      <c r="A145" s="9">
        <v>43972</v>
      </c>
      <c r="B145">
        <v>55</v>
      </c>
      <c r="C145">
        <v>36</v>
      </c>
      <c r="D145" s="23">
        <v>371</v>
      </c>
      <c r="E145" s="23">
        <v>24</v>
      </c>
      <c r="F145">
        <v>5380</v>
      </c>
    </row>
    <row r="146" spans="1:6" x14ac:dyDescent="0.3">
      <c r="A146" s="9">
        <v>43973</v>
      </c>
      <c r="B146">
        <v>60</v>
      </c>
      <c r="C146">
        <v>39</v>
      </c>
      <c r="D146" s="23">
        <v>363</v>
      </c>
      <c r="E146" s="23">
        <v>29</v>
      </c>
      <c r="F146">
        <v>6410</v>
      </c>
    </row>
    <row r="147" spans="1:6" x14ac:dyDescent="0.3">
      <c r="A147" s="9">
        <v>43974</v>
      </c>
      <c r="B147">
        <v>51</v>
      </c>
      <c r="C147">
        <v>33</v>
      </c>
      <c r="D147" s="23">
        <v>396</v>
      </c>
      <c r="E147" s="23">
        <v>27</v>
      </c>
      <c r="F147">
        <v>5506</v>
      </c>
    </row>
    <row r="148" spans="1:6" x14ac:dyDescent="0.3">
      <c r="A148" s="9">
        <v>43975</v>
      </c>
      <c r="B148">
        <v>50</v>
      </c>
      <c r="C148">
        <v>24</v>
      </c>
      <c r="D148" s="23">
        <v>394</v>
      </c>
      <c r="E148" s="23">
        <v>29</v>
      </c>
      <c r="F148">
        <v>4800</v>
      </c>
    </row>
    <row r="149" spans="1:6" x14ac:dyDescent="0.3">
      <c r="A149" s="9">
        <v>43976</v>
      </c>
      <c r="B149">
        <v>26</v>
      </c>
      <c r="C149">
        <v>28</v>
      </c>
      <c r="D149" s="23">
        <v>405</v>
      </c>
      <c r="E149" s="23">
        <v>30</v>
      </c>
      <c r="F149">
        <v>3493</v>
      </c>
    </row>
    <row r="150" spans="1:6" x14ac:dyDescent="0.3">
      <c r="A150" s="9">
        <v>43977</v>
      </c>
      <c r="B150">
        <v>38</v>
      </c>
      <c r="C150">
        <v>31</v>
      </c>
      <c r="D150" s="23">
        <v>361</v>
      </c>
      <c r="E150" s="23">
        <v>27</v>
      </c>
      <c r="F150">
        <v>2952</v>
      </c>
    </row>
    <row r="151" spans="1:6" x14ac:dyDescent="0.3">
      <c r="A151" s="9">
        <v>43978</v>
      </c>
      <c r="B151">
        <v>41</v>
      </c>
      <c r="C151">
        <v>25</v>
      </c>
      <c r="D151" s="23">
        <v>376</v>
      </c>
      <c r="E151" s="23">
        <v>23</v>
      </c>
      <c r="F151">
        <v>4550</v>
      </c>
    </row>
    <row r="152" spans="1:6" x14ac:dyDescent="0.3">
      <c r="A152" s="9">
        <v>43979</v>
      </c>
      <c r="B152">
        <v>20</v>
      </c>
      <c r="C152">
        <v>26</v>
      </c>
      <c r="D152" s="23">
        <v>367</v>
      </c>
      <c r="E152" s="23">
        <v>22</v>
      </c>
      <c r="F152">
        <v>4185</v>
      </c>
    </row>
    <row r="153" spans="1:6" x14ac:dyDescent="0.3">
      <c r="A153" s="9">
        <v>43980</v>
      </c>
      <c r="B153">
        <v>25</v>
      </c>
      <c r="C153">
        <v>27</v>
      </c>
      <c r="D153" s="23">
        <v>372</v>
      </c>
      <c r="E153" s="23">
        <v>20</v>
      </c>
      <c r="F153">
        <v>3433</v>
      </c>
    </row>
    <row r="154" spans="1:6" x14ac:dyDescent="0.3">
      <c r="A154" s="9">
        <v>43981</v>
      </c>
      <c r="B154">
        <v>49</v>
      </c>
      <c r="C154">
        <v>21</v>
      </c>
      <c r="D154" s="23">
        <v>412</v>
      </c>
      <c r="E154" s="23">
        <v>27</v>
      </c>
      <c r="F154">
        <v>4299</v>
      </c>
    </row>
    <row r="155" spans="1:6" x14ac:dyDescent="0.3">
      <c r="A155" s="9">
        <v>43982</v>
      </c>
      <c r="B155">
        <v>32</v>
      </c>
      <c r="C155">
        <v>28</v>
      </c>
      <c r="D155" s="23">
        <v>438</v>
      </c>
      <c r="E155" s="23">
        <v>31</v>
      </c>
      <c r="F155">
        <v>6150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A9D20-C471-47B7-8F94-2EBBD8C890AD}">
  <dimension ref="A1:X155"/>
  <sheetViews>
    <sheetView workbookViewId="0">
      <selection activeCell="G1" sqref="G1:H1048576"/>
    </sheetView>
  </sheetViews>
  <sheetFormatPr defaultRowHeight="14.4" x14ac:dyDescent="0.3"/>
  <cols>
    <col min="7" max="8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73</v>
      </c>
      <c r="C3" t="s">
        <v>72</v>
      </c>
      <c r="D3" t="s">
        <v>71</v>
      </c>
      <c r="E3" t="s">
        <v>70</v>
      </c>
      <c r="F3" s="12" t="s">
        <v>56</v>
      </c>
      <c r="G3" s="23" t="s">
        <v>59</v>
      </c>
      <c r="H3" s="23" t="s">
        <v>58</v>
      </c>
      <c r="I3" s="10" t="s">
        <v>57</v>
      </c>
    </row>
    <row r="4" spans="1:24" x14ac:dyDescent="0.3">
      <c r="A4" s="8">
        <v>43831</v>
      </c>
      <c r="B4">
        <v>0</v>
      </c>
      <c r="C4">
        <v>0</v>
      </c>
      <c r="D4">
        <v>0</v>
      </c>
      <c r="E4">
        <v>0</v>
      </c>
      <c r="F4" s="9">
        <v>43831</v>
      </c>
      <c r="G4" s="23">
        <v>0</v>
      </c>
      <c r="H4" s="23">
        <v>0</v>
      </c>
      <c r="I4" s="10">
        <v>0</v>
      </c>
    </row>
    <row r="5" spans="1:24" x14ac:dyDescent="0.3">
      <c r="A5" s="8">
        <v>43832</v>
      </c>
      <c r="B5">
        <v>0</v>
      </c>
      <c r="C5">
        <v>0</v>
      </c>
      <c r="D5">
        <v>0</v>
      </c>
      <c r="E5">
        <v>0</v>
      </c>
      <c r="F5" s="9">
        <v>43832</v>
      </c>
      <c r="G5" s="23">
        <v>0</v>
      </c>
      <c r="H5" s="23">
        <v>0</v>
      </c>
      <c r="I5" s="10">
        <v>0</v>
      </c>
    </row>
    <row r="6" spans="1:24" x14ac:dyDescent="0.3">
      <c r="A6" s="8">
        <v>43833</v>
      </c>
      <c r="B6">
        <v>0</v>
      </c>
      <c r="C6">
        <v>0</v>
      </c>
      <c r="D6">
        <v>0</v>
      </c>
      <c r="E6">
        <v>0</v>
      </c>
      <c r="F6" s="9">
        <v>43833</v>
      </c>
      <c r="G6" s="23">
        <v>0</v>
      </c>
      <c r="H6" s="23">
        <v>0</v>
      </c>
      <c r="I6" s="10">
        <v>0</v>
      </c>
    </row>
    <row r="7" spans="1:24" x14ac:dyDescent="0.3">
      <c r="A7" s="8">
        <v>43834</v>
      </c>
      <c r="B7">
        <v>0</v>
      </c>
      <c r="C7">
        <v>0</v>
      </c>
      <c r="D7">
        <v>0</v>
      </c>
      <c r="E7">
        <v>0</v>
      </c>
      <c r="F7" s="9">
        <v>43834</v>
      </c>
      <c r="G7" s="23">
        <v>0</v>
      </c>
      <c r="H7" s="23">
        <v>0</v>
      </c>
      <c r="I7" s="10">
        <v>0</v>
      </c>
    </row>
    <row r="8" spans="1:24" x14ac:dyDescent="0.3">
      <c r="A8" s="8">
        <v>43835</v>
      </c>
      <c r="B8">
        <v>0</v>
      </c>
      <c r="C8">
        <v>0</v>
      </c>
      <c r="D8">
        <v>0</v>
      </c>
      <c r="E8">
        <v>0</v>
      </c>
      <c r="F8" s="9">
        <v>43835</v>
      </c>
      <c r="G8" s="23">
        <v>0</v>
      </c>
      <c r="H8" s="23">
        <v>0</v>
      </c>
      <c r="I8" s="10">
        <v>0</v>
      </c>
      <c r="N8" t="s">
        <v>69</v>
      </c>
      <c r="U8" t="s">
        <v>68</v>
      </c>
    </row>
    <row r="9" spans="1:24" x14ac:dyDescent="0.3">
      <c r="A9" s="8">
        <v>43836</v>
      </c>
      <c r="B9">
        <v>0</v>
      </c>
      <c r="C9">
        <v>0</v>
      </c>
      <c r="D9">
        <v>0</v>
      </c>
      <c r="E9">
        <v>0</v>
      </c>
      <c r="F9" s="9">
        <v>43836</v>
      </c>
      <c r="G9" s="23">
        <v>0</v>
      </c>
      <c r="H9" s="23">
        <v>0</v>
      </c>
      <c r="I9" s="10">
        <v>0</v>
      </c>
      <c r="M9" t="s">
        <v>67</v>
      </c>
      <c r="N9" t="s">
        <v>66</v>
      </c>
      <c r="O9" t="s">
        <v>7</v>
      </c>
      <c r="P9" t="s">
        <v>65</v>
      </c>
      <c r="Q9" t="s">
        <v>64</v>
      </c>
      <c r="T9" t="s">
        <v>67</v>
      </c>
      <c r="U9" t="s">
        <v>66</v>
      </c>
      <c r="V9" t="s">
        <v>7</v>
      </c>
      <c r="W9" t="s">
        <v>65</v>
      </c>
      <c r="X9" t="s">
        <v>64</v>
      </c>
    </row>
    <row r="10" spans="1:24" x14ac:dyDescent="0.3">
      <c r="A10" s="8">
        <v>43837</v>
      </c>
      <c r="B10">
        <v>0</v>
      </c>
      <c r="C10">
        <v>0</v>
      </c>
      <c r="D10">
        <v>0</v>
      </c>
      <c r="E10">
        <v>0</v>
      </c>
      <c r="F10" s="9">
        <v>43837</v>
      </c>
      <c r="G10" s="23">
        <v>0</v>
      </c>
      <c r="H10" s="23">
        <v>0</v>
      </c>
      <c r="I10" s="10">
        <v>0</v>
      </c>
      <c r="M10">
        <v>0</v>
      </c>
      <c r="N10">
        <v>-2.7299741850376176E-3</v>
      </c>
      <c r="O10">
        <v>7.7328485378576062E-2</v>
      </c>
      <c r="P10">
        <v>0.1486257546527151</v>
      </c>
      <c r="Q10">
        <v>0.16903852308636977</v>
      </c>
      <c r="T10">
        <v>0</v>
      </c>
      <c r="U10">
        <v>-4.6924304067367514E-2</v>
      </c>
      <c r="V10">
        <v>3.8229049797018064E-2</v>
      </c>
      <c r="W10">
        <v>0.38488263439618503</v>
      </c>
      <c r="X10">
        <v>0.4154159263144076</v>
      </c>
    </row>
    <row r="11" spans="1:24" x14ac:dyDescent="0.3">
      <c r="A11" s="8">
        <v>43838</v>
      </c>
      <c r="B11">
        <v>0</v>
      </c>
      <c r="C11">
        <v>0</v>
      </c>
      <c r="D11">
        <v>0</v>
      </c>
      <c r="E11">
        <v>0</v>
      </c>
      <c r="F11" s="9">
        <v>43838</v>
      </c>
      <c r="G11" s="23">
        <v>0</v>
      </c>
      <c r="H11" s="23">
        <v>0</v>
      </c>
      <c r="I11" s="10">
        <v>0</v>
      </c>
      <c r="M11">
        <v>1</v>
      </c>
      <c r="N11">
        <v>1.2732321886525223E-2</v>
      </c>
      <c r="O11">
        <v>3.0172426437223357E-3</v>
      </c>
      <c r="P11">
        <v>0.10330809518705367</v>
      </c>
      <c r="Q11">
        <v>9.0178644499698771E-2</v>
      </c>
      <c r="T11">
        <v>1</v>
      </c>
      <c r="U11">
        <v>-2.9402498353441053E-2</v>
      </c>
      <c r="V11">
        <v>4.5801733539238415E-2</v>
      </c>
      <c r="W11">
        <v>0.41592518362986874</v>
      </c>
      <c r="X11">
        <v>0.43457890090708245</v>
      </c>
    </row>
    <row r="12" spans="1:24" x14ac:dyDescent="0.3">
      <c r="A12" s="8">
        <v>43839</v>
      </c>
      <c r="B12">
        <v>0</v>
      </c>
      <c r="C12">
        <v>0</v>
      </c>
      <c r="D12">
        <v>0</v>
      </c>
      <c r="E12">
        <v>0</v>
      </c>
      <c r="F12" s="9">
        <v>43839</v>
      </c>
      <c r="G12" s="23">
        <v>0</v>
      </c>
      <c r="H12" s="23">
        <v>0</v>
      </c>
      <c r="I12" s="10">
        <v>0</v>
      </c>
      <c r="M12">
        <v>2</v>
      </c>
      <c r="N12">
        <v>-2.2690753071587796E-2</v>
      </c>
      <c r="O12">
        <v>1.4680585006380493E-2</v>
      </c>
      <c r="P12">
        <v>1.5743805409549089E-2</v>
      </c>
      <c r="Q12">
        <v>4.1236439272338797E-2</v>
      </c>
      <c r="T12">
        <v>2</v>
      </c>
      <c r="U12">
        <v>-2.6699524098111008E-2</v>
      </c>
      <c r="V12">
        <v>4.8963173863338025E-2</v>
      </c>
      <c r="W12">
        <v>0.38507047128190997</v>
      </c>
      <c r="X12">
        <v>0.39849908144295432</v>
      </c>
    </row>
    <row r="13" spans="1:24" x14ac:dyDescent="0.3">
      <c r="A13" s="8">
        <v>43840</v>
      </c>
      <c r="B13">
        <v>0</v>
      </c>
      <c r="C13">
        <v>0</v>
      </c>
      <c r="D13">
        <v>0</v>
      </c>
      <c r="E13">
        <v>0</v>
      </c>
      <c r="F13" s="9">
        <v>43840</v>
      </c>
      <c r="G13" s="23">
        <v>0</v>
      </c>
      <c r="H13" s="23">
        <v>0</v>
      </c>
      <c r="I13" s="10">
        <v>0</v>
      </c>
      <c r="M13">
        <v>3</v>
      </c>
      <c r="N13">
        <v>-2.0411547927883515E-2</v>
      </c>
      <c r="O13">
        <v>-3.1816977474232254E-2</v>
      </c>
      <c r="P13">
        <v>3.878002461214982E-2</v>
      </c>
      <c r="Q13">
        <v>5.6817595675175775E-2</v>
      </c>
      <c r="T13">
        <v>3</v>
      </c>
      <c r="U13">
        <v>-1.8100924943646242E-2</v>
      </c>
      <c r="V13">
        <v>5.0386829667488316E-2</v>
      </c>
      <c r="W13">
        <v>0.35579134810706148</v>
      </c>
      <c r="X13">
        <v>0.37773657028585383</v>
      </c>
    </row>
    <row r="14" spans="1:24" x14ac:dyDescent="0.3">
      <c r="A14" s="8">
        <v>43841</v>
      </c>
      <c r="B14">
        <v>0</v>
      </c>
      <c r="C14">
        <v>0</v>
      </c>
      <c r="D14">
        <v>0</v>
      </c>
      <c r="E14">
        <v>0</v>
      </c>
      <c r="F14" s="9">
        <v>43841</v>
      </c>
      <c r="G14" s="23">
        <v>0</v>
      </c>
      <c r="H14" s="23">
        <v>0</v>
      </c>
      <c r="I14" s="10">
        <v>0</v>
      </c>
      <c r="M14">
        <v>4</v>
      </c>
      <c r="N14">
        <v>-2.0810617969690803E-2</v>
      </c>
      <c r="O14">
        <v>7.395789966818507E-3</v>
      </c>
      <c r="P14">
        <v>0.17022000521094588</v>
      </c>
      <c r="Q14">
        <v>0.16453274616985245</v>
      </c>
      <c r="T14">
        <v>4</v>
      </c>
      <c r="U14">
        <v>-1.0531104082161189E-2</v>
      </c>
      <c r="V14">
        <v>6.4653147671910868E-2</v>
      </c>
      <c r="W14">
        <v>0.40632673044525031</v>
      </c>
      <c r="X14">
        <v>0.41823592061938641</v>
      </c>
    </row>
    <row r="15" spans="1:24" x14ac:dyDescent="0.3">
      <c r="A15" s="8">
        <v>43842</v>
      </c>
      <c r="B15">
        <v>0</v>
      </c>
      <c r="C15">
        <v>0</v>
      </c>
      <c r="D15">
        <v>0</v>
      </c>
      <c r="E15">
        <v>0</v>
      </c>
      <c r="F15" s="9">
        <v>43842</v>
      </c>
      <c r="G15" s="23">
        <v>0</v>
      </c>
      <c r="H15" s="23">
        <v>0</v>
      </c>
      <c r="I15" s="10">
        <v>0</v>
      </c>
      <c r="M15">
        <v>5</v>
      </c>
      <c r="N15">
        <v>-7.7720893886150605E-3</v>
      </c>
      <c r="O15">
        <v>1.6642411168755891E-2</v>
      </c>
      <c r="P15">
        <v>2.8510475647044585E-2</v>
      </c>
      <c r="Q15">
        <v>4.3108762720968745E-2</v>
      </c>
      <c r="T15">
        <v>5</v>
      </c>
      <c r="U15">
        <v>5.3995477407789438E-4</v>
      </c>
      <c r="V15">
        <v>5.8716850113632438E-2</v>
      </c>
      <c r="W15">
        <v>0.43694766032300669</v>
      </c>
      <c r="X15">
        <v>0.44211240947118796</v>
      </c>
    </row>
    <row r="16" spans="1:24" x14ac:dyDescent="0.3">
      <c r="A16" s="8">
        <v>43843</v>
      </c>
      <c r="B16">
        <v>0</v>
      </c>
      <c r="C16">
        <v>0</v>
      </c>
      <c r="D16">
        <v>0</v>
      </c>
      <c r="E16">
        <v>0</v>
      </c>
      <c r="F16" s="9">
        <v>43843</v>
      </c>
      <c r="G16" s="23">
        <v>0</v>
      </c>
      <c r="H16" s="23">
        <v>0</v>
      </c>
      <c r="I16" s="10">
        <v>0</v>
      </c>
      <c r="M16">
        <v>6</v>
      </c>
      <c r="N16">
        <v>9.9946825100825551E-4</v>
      </c>
      <c r="O16">
        <v>9.9103241873894545E-3</v>
      </c>
      <c r="P16">
        <v>9.9485990397128257E-2</v>
      </c>
      <c r="Q16">
        <v>9.0013915960125923E-2</v>
      </c>
      <c r="T16">
        <v>6</v>
      </c>
      <c r="U16">
        <v>6.9768954118363388E-3</v>
      </c>
      <c r="V16">
        <v>7.4902383092006253E-2</v>
      </c>
      <c r="W16">
        <v>0.40254783263528937</v>
      </c>
      <c r="X16">
        <v>0.40304774080400424</v>
      </c>
    </row>
    <row r="17" spans="1:24" x14ac:dyDescent="0.3">
      <c r="A17" s="8">
        <v>43844</v>
      </c>
      <c r="B17">
        <v>0</v>
      </c>
      <c r="C17">
        <v>0</v>
      </c>
      <c r="D17">
        <v>0</v>
      </c>
      <c r="E17">
        <v>0</v>
      </c>
      <c r="F17" s="9">
        <v>43844</v>
      </c>
      <c r="G17" s="23">
        <v>0</v>
      </c>
      <c r="H17" s="23">
        <v>0</v>
      </c>
      <c r="I17" s="10">
        <v>0</v>
      </c>
      <c r="M17">
        <v>7</v>
      </c>
      <c r="N17">
        <v>-2.3318090918491258E-2</v>
      </c>
      <c r="O17">
        <v>1.2440381482084878E-2</v>
      </c>
      <c r="P17">
        <v>1.0335413052836367E-3</v>
      </c>
      <c r="Q17">
        <v>8.6520993219512798E-4</v>
      </c>
      <c r="T17">
        <v>7</v>
      </c>
      <c r="U17">
        <v>2.4821462235024351E-3</v>
      </c>
      <c r="V17">
        <v>6.4818593457854637E-2</v>
      </c>
      <c r="W17">
        <v>0.35079298610966941</v>
      </c>
      <c r="X17">
        <v>0.34247102094801896</v>
      </c>
    </row>
    <row r="18" spans="1:24" x14ac:dyDescent="0.3">
      <c r="A18" s="8">
        <v>43845</v>
      </c>
      <c r="B18">
        <v>0</v>
      </c>
      <c r="C18">
        <v>0</v>
      </c>
      <c r="D18">
        <v>0</v>
      </c>
      <c r="E18">
        <v>0</v>
      </c>
      <c r="F18" s="9">
        <v>43845</v>
      </c>
      <c r="G18" s="23">
        <v>0</v>
      </c>
      <c r="H18" s="23">
        <v>0</v>
      </c>
      <c r="I18" s="10">
        <v>0</v>
      </c>
      <c r="M18">
        <v>8</v>
      </c>
      <c r="N18">
        <v>-5.9338233448461815E-3</v>
      </c>
      <c r="O18">
        <v>2.2503949106597095E-2</v>
      </c>
      <c r="P18">
        <v>7.9026322121885567E-2</v>
      </c>
      <c r="Q18">
        <v>0.10205534585903818</v>
      </c>
      <c r="T18">
        <v>8</v>
      </c>
      <c r="U18">
        <v>5.6805820887356976E-3</v>
      </c>
      <c r="V18">
        <v>5.4542301745196087E-2</v>
      </c>
      <c r="W18">
        <v>0.35433747491432466</v>
      </c>
      <c r="X18">
        <v>0.35356414306040923</v>
      </c>
    </row>
    <row r="19" spans="1:24" x14ac:dyDescent="0.3">
      <c r="A19" s="8">
        <v>43846</v>
      </c>
      <c r="B19">
        <v>0</v>
      </c>
      <c r="C19">
        <v>0</v>
      </c>
      <c r="D19">
        <v>0</v>
      </c>
      <c r="E19">
        <v>0</v>
      </c>
      <c r="F19" s="9">
        <v>43846</v>
      </c>
      <c r="G19" s="23">
        <v>0</v>
      </c>
      <c r="H19" s="23">
        <v>0</v>
      </c>
      <c r="I19" s="10">
        <v>0</v>
      </c>
      <c r="M19">
        <v>9</v>
      </c>
      <c r="N19">
        <v>-1.1902825107954506E-3</v>
      </c>
      <c r="O19">
        <v>5.9597924898345478E-2</v>
      </c>
      <c r="P19">
        <v>-1.0751659079069094E-2</v>
      </c>
      <c r="Q19">
        <v>-7.002890814395941E-4</v>
      </c>
      <c r="T19">
        <v>9</v>
      </c>
      <c r="U19">
        <v>2.6629642944406322E-2</v>
      </c>
      <c r="V19">
        <v>7.93953328448639E-2</v>
      </c>
      <c r="W19">
        <v>0.38942909258934549</v>
      </c>
      <c r="X19">
        <v>0.39606774680496598</v>
      </c>
    </row>
    <row r="20" spans="1:24" x14ac:dyDescent="0.3">
      <c r="A20" s="8">
        <v>43847</v>
      </c>
      <c r="B20">
        <v>0</v>
      </c>
      <c r="C20">
        <v>0</v>
      </c>
      <c r="D20">
        <v>0</v>
      </c>
      <c r="E20">
        <v>0</v>
      </c>
      <c r="F20" s="9">
        <v>43847</v>
      </c>
      <c r="G20" s="23">
        <v>0</v>
      </c>
      <c r="H20" s="23">
        <v>0</v>
      </c>
      <c r="I20" s="10">
        <v>0</v>
      </c>
      <c r="M20">
        <v>10</v>
      </c>
      <c r="N20">
        <v>-5.0025088527823253E-2</v>
      </c>
      <c r="O20">
        <v>-1.4828612982958974E-2</v>
      </c>
      <c r="P20">
        <v>5.8048338082987871E-2</v>
      </c>
      <c r="Q20">
        <v>4.052789077873057E-2</v>
      </c>
      <c r="T20">
        <v>10</v>
      </c>
      <c r="U20">
        <v>3.1542129050121534E-2</v>
      </c>
      <c r="V20">
        <v>6.4112506121388496E-2</v>
      </c>
      <c r="W20">
        <v>0.36923854210256829</v>
      </c>
      <c r="X20">
        <v>0.36714058727991006</v>
      </c>
    </row>
    <row r="21" spans="1:24" x14ac:dyDescent="0.3">
      <c r="A21" s="8">
        <v>43848</v>
      </c>
      <c r="B21">
        <v>0</v>
      </c>
      <c r="C21">
        <v>0</v>
      </c>
      <c r="D21">
        <v>0</v>
      </c>
      <c r="E21">
        <v>0</v>
      </c>
      <c r="F21" s="9">
        <v>43848</v>
      </c>
      <c r="G21" s="23">
        <v>0</v>
      </c>
      <c r="H21" s="23">
        <v>0</v>
      </c>
      <c r="I21" s="10">
        <v>0</v>
      </c>
      <c r="M21">
        <v>11</v>
      </c>
      <c r="N21">
        <v>-7.9506194921478077E-3</v>
      </c>
      <c r="O21">
        <v>3.6075399410113729E-2</v>
      </c>
      <c r="P21">
        <v>3.1953513851745205E-2</v>
      </c>
      <c r="Q21">
        <v>3.8470437377974842E-2</v>
      </c>
      <c r="T21">
        <v>11</v>
      </c>
      <c r="U21">
        <v>5.7144844333420368E-2</v>
      </c>
      <c r="V21">
        <v>9.0721638408391453E-2</v>
      </c>
      <c r="W21">
        <v>0.34516731687740038</v>
      </c>
      <c r="X21">
        <v>0.33561921094138852</v>
      </c>
    </row>
    <row r="22" spans="1:24" x14ac:dyDescent="0.3">
      <c r="A22" s="8">
        <v>43849</v>
      </c>
      <c r="B22">
        <v>0</v>
      </c>
      <c r="C22">
        <v>0</v>
      </c>
      <c r="D22">
        <v>0</v>
      </c>
      <c r="E22">
        <v>0</v>
      </c>
      <c r="F22" s="9">
        <v>43849</v>
      </c>
      <c r="G22" s="23">
        <v>0</v>
      </c>
      <c r="H22" s="23">
        <v>0</v>
      </c>
      <c r="I22" s="10">
        <v>0</v>
      </c>
      <c r="M22">
        <v>12</v>
      </c>
      <c r="N22">
        <v>-2.479154891735709E-2</v>
      </c>
      <c r="O22">
        <v>9.980261677137791E-3</v>
      </c>
      <c r="P22">
        <v>5.8490023079646812E-2</v>
      </c>
      <c r="Q22">
        <v>3.096893159215143E-2</v>
      </c>
      <c r="T22">
        <v>12</v>
      </c>
      <c r="U22">
        <v>8.1046458334209495E-2</v>
      </c>
      <c r="V22">
        <v>0.1066786252055721</v>
      </c>
      <c r="W22">
        <v>0.38422168221853997</v>
      </c>
      <c r="X22">
        <v>0.37396375034235835</v>
      </c>
    </row>
    <row r="23" spans="1:24" x14ac:dyDescent="0.3">
      <c r="A23" s="8">
        <v>43850</v>
      </c>
      <c r="B23">
        <v>4</v>
      </c>
      <c r="C23">
        <v>0</v>
      </c>
      <c r="D23">
        <v>0</v>
      </c>
      <c r="E23">
        <v>0</v>
      </c>
      <c r="F23" s="9">
        <v>43850</v>
      </c>
      <c r="G23" s="23">
        <v>0</v>
      </c>
      <c r="H23" s="23">
        <v>0</v>
      </c>
      <c r="I23" s="10">
        <v>0</v>
      </c>
      <c r="M23">
        <v>13</v>
      </c>
      <c r="N23">
        <v>-5.4614018214898523E-2</v>
      </c>
      <c r="O23">
        <v>-3.1133408540487111E-2</v>
      </c>
      <c r="P23">
        <v>-2.8427799975965985E-2</v>
      </c>
      <c r="Q23">
        <v>-2.0545080059896529E-2</v>
      </c>
      <c r="T23">
        <v>13</v>
      </c>
      <c r="U23">
        <v>8.2652261359898574E-2</v>
      </c>
      <c r="V23">
        <v>0.10240738797869142</v>
      </c>
      <c r="W23">
        <v>0.34736908349330292</v>
      </c>
      <c r="X23">
        <v>0.3546320402354905</v>
      </c>
    </row>
    <row r="24" spans="1:24" x14ac:dyDescent="0.3">
      <c r="A24" s="8">
        <v>43851</v>
      </c>
      <c r="B24">
        <v>4</v>
      </c>
      <c r="C24">
        <v>0</v>
      </c>
      <c r="D24">
        <v>0</v>
      </c>
      <c r="E24">
        <v>0</v>
      </c>
      <c r="F24" s="9">
        <v>43851</v>
      </c>
      <c r="G24" s="23">
        <v>0</v>
      </c>
      <c r="H24" s="23">
        <v>0</v>
      </c>
      <c r="I24" s="10">
        <v>0</v>
      </c>
      <c r="M24">
        <v>14</v>
      </c>
      <c r="N24">
        <v>-3.1953694079297892E-2</v>
      </c>
      <c r="O24">
        <v>-2.6737247975722082E-2</v>
      </c>
      <c r="P24">
        <v>2.9411683862187517E-2</v>
      </c>
      <c r="Q24">
        <v>1.862216939087415E-2</v>
      </c>
      <c r="T24">
        <v>14</v>
      </c>
      <c r="U24">
        <v>8.9277991288094258E-2</v>
      </c>
      <c r="V24">
        <v>0.10667539759550007</v>
      </c>
      <c r="W24">
        <v>0.3530015622604239</v>
      </c>
      <c r="X24">
        <v>0.35492965162235574</v>
      </c>
    </row>
    <row r="25" spans="1:24" x14ac:dyDescent="0.3">
      <c r="A25" s="8">
        <v>43852</v>
      </c>
      <c r="B25">
        <v>0</v>
      </c>
      <c r="C25">
        <v>4</v>
      </c>
      <c r="D25">
        <v>0</v>
      </c>
      <c r="E25">
        <v>0</v>
      </c>
      <c r="F25" s="9">
        <v>43852</v>
      </c>
      <c r="G25" s="23">
        <v>0</v>
      </c>
      <c r="H25" s="23">
        <v>0</v>
      </c>
      <c r="I25" s="10">
        <v>0</v>
      </c>
    </row>
    <row r="26" spans="1:24" x14ac:dyDescent="0.3">
      <c r="A26" s="8">
        <v>43853</v>
      </c>
      <c r="B26">
        <v>0</v>
      </c>
      <c r="C26">
        <v>0</v>
      </c>
      <c r="D26">
        <v>0</v>
      </c>
      <c r="E26">
        <v>0</v>
      </c>
      <c r="F26" s="9">
        <v>43853</v>
      </c>
      <c r="G26" s="23">
        <v>0</v>
      </c>
      <c r="H26" s="23">
        <v>0</v>
      </c>
      <c r="I26" s="10">
        <v>0</v>
      </c>
    </row>
    <row r="27" spans="1:24" x14ac:dyDescent="0.3">
      <c r="A27" s="8">
        <v>43854</v>
      </c>
      <c r="B27">
        <v>4</v>
      </c>
      <c r="C27">
        <v>3</v>
      </c>
      <c r="D27">
        <v>0</v>
      </c>
      <c r="E27">
        <v>0</v>
      </c>
      <c r="F27" s="9">
        <v>43854</v>
      </c>
      <c r="G27" s="23">
        <v>0</v>
      </c>
      <c r="H27" s="23">
        <v>0</v>
      </c>
      <c r="I27" s="10">
        <v>0</v>
      </c>
    </row>
    <row r="28" spans="1:24" x14ac:dyDescent="0.3">
      <c r="A28" s="8">
        <v>43855</v>
      </c>
      <c r="B28">
        <v>9</v>
      </c>
      <c r="C28">
        <v>3</v>
      </c>
      <c r="D28">
        <v>0</v>
      </c>
      <c r="E28">
        <v>0</v>
      </c>
      <c r="F28" s="9">
        <v>43855</v>
      </c>
      <c r="G28" s="23">
        <v>0</v>
      </c>
      <c r="H28" s="23">
        <v>0</v>
      </c>
      <c r="I28" s="10">
        <v>0</v>
      </c>
    </row>
    <row r="29" spans="1:24" x14ac:dyDescent="0.3">
      <c r="A29" s="8">
        <v>43856</v>
      </c>
      <c r="B29">
        <v>3</v>
      </c>
      <c r="C29">
        <v>3</v>
      </c>
      <c r="D29">
        <v>0</v>
      </c>
      <c r="E29">
        <v>0</v>
      </c>
      <c r="F29" s="9">
        <v>43856</v>
      </c>
      <c r="G29" s="23">
        <v>0</v>
      </c>
      <c r="H29" s="23">
        <v>0</v>
      </c>
      <c r="I29" s="10">
        <v>0</v>
      </c>
    </row>
    <row r="30" spans="1:24" x14ac:dyDescent="0.3">
      <c r="A30" s="8">
        <v>43857</v>
      </c>
      <c r="B30">
        <v>7</v>
      </c>
      <c r="C30">
        <v>0</v>
      </c>
      <c r="D30">
        <v>0</v>
      </c>
      <c r="E30">
        <v>0</v>
      </c>
      <c r="F30" s="9">
        <v>43857</v>
      </c>
      <c r="G30" s="23">
        <v>0</v>
      </c>
      <c r="H30" s="23">
        <v>0</v>
      </c>
      <c r="I30" s="10">
        <v>0</v>
      </c>
    </row>
    <row r="31" spans="1:24" x14ac:dyDescent="0.3">
      <c r="A31" s="8">
        <v>43858</v>
      </c>
      <c r="B31">
        <v>8</v>
      </c>
      <c r="C31">
        <v>4</v>
      </c>
      <c r="D31">
        <v>0</v>
      </c>
      <c r="E31">
        <v>0</v>
      </c>
      <c r="F31" s="9">
        <v>43858</v>
      </c>
      <c r="G31" s="23">
        <v>0</v>
      </c>
      <c r="H31" s="23">
        <v>0</v>
      </c>
      <c r="I31" s="10">
        <v>0</v>
      </c>
    </row>
    <row r="32" spans="1:24" x14ac:dyDescent="0.3">
      <c r="A32" s="8">
        <v>43859</v>
      </c>
      <c r="B32">
        <v>13</v>
      </c>
      <c r="C32">
        <v>0</v>
      </c>
      <c r="D32">
        <v>0</v>
      </c>
      <c r="E32">
        <v>0</v>
      </c>
      <c r="F32" s="9">
        <v>43859</v>
      </c>
      <c r="G32" s="23">
        <v>0</v>
      </c>
      <c r="H32" s="23">
        <v>0</v>
      </c>
      <c r="I32" s="10">
        <v>0</v>
      </c>
    </row>
    <row r="33" spans="1:9" x14ac:dyDescent="0.3">
      <c r="A33" s="8">
        <v>43860</v>
      </c>
      <c r="B33">
        <v>18</v>
      </c>
      <c r="C33">
        <v>9</v>
      </c>
      <c r="D33">
        <v>0</v>
      </c>
      <c r="E33">
        <v>0</v>
      </c>
      <c r="F33" s="9">
        <v>43860</v>
      </c>
      <c r="G33" s="23">
        <f ca="1">IFERROR(__xludf.DUMMYFUNCTION("""COMPUTED_VALUE"""),1)</f>
        <v>1</v>
      </c>
      <c r="H33" s="23">
        <f ca="1">IFERROR(__xludf.DUMMYFUNCTION("""COMPUTED_VALUE"""),0)</f>
        <v>0</v>
      </c>
      <c r="I33" s="10">
        <v>0</v>
      </c>
    </row>
    <row r="34" spans="1:9" x14ac:dyDescent="0.3">
      <c r="A34" s="8">
        <v>43861</v>
      </c>
      <c r="B34">
        <v>15</v>
      </c>
      <c r="C34">
        <v>6</v>
      </c>
      <c r="D34">
        <v>0</v>
      </c>
      <c r="E34">
        <v>0</v>
      </c>
      <c r="F34" s="9">
        <v>43861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10">
        <v>0</v>
      </c>
    </row>
    <row r="35" spans="1:9" x14ac:dyDescent="0.3">
      <c r="A35" s="8">
        <v>43862</v>
      </c>
      <c r="B35">
        <v>13</v>
      </c>
      <c r="C35">
        <v>7</v>
      </c>
      <c r="D35">
        <v>0</v>
      </c>
      <c r="E35">
        <v>0</v>
      </c>
      <c r="F35" s="9">
        <v>43862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10">
        <v>0</v>
      </c>
    </row>
    <row r="36" spans="1:9" x14ac:dyDescent="0.3">
      <c r="A36" s="8">
        <v>43863</v>
      </c>
      <c r="B36">
        <v>19</v>
      </c>
      <c r="C36">
        <v>11</v>
      </c>
      <c r="D36">
        <v>0</v>
      </c>
      <c r="E36">
        <v>0</v>
      </c>
      <c r="F36" s="9">
        <v>43863</v>
      </c>
      <c r="G36" s="23">
        <f ca="1">IFERROR(__xludf.DUMMYFUNCTION("""COMPUTED_VALUE"""),1)</f>
        <v>1</v>
      </c>
      <c r="H36" s="23">
        <f ca="1">IFERROR(__xludf.DUMMYFUNCTION("""COMPUTED_VALUE"""),0)</f>
        <v>0</v>
      </c>
      <c r="I36" s="10">
        <v>0</v>
      </c>
    </row>
    <row r="37" spans="1:9" x14ac:dyDescent="0.3">
      <c r="A37" s="8">
        <v>43864</v>
      </c>
      <c r="B37">
        <v>16</v>
      </c>
      <c r="C37">
        <v>9</v>
      </c>
      <c r="D37">
        <v>0</v>
      </c>
      <c r="E37">
        <v>0</v>
      </c>
      <c r="F37" s="9">
        <v>43864</v>
      </c>
      <c r="G37" s="23">
        <f ca="1">IFERROR(__xludf.DUMMYFUNCTION("""COMPUTED_VALUE"""),1)</f>
        <v>1</v>
      </c>
      <c r="H37" s="23">
        <f ca="1">IFERROR(__xludf.DUMMYFUNCTION("""COMPUTED_VALUE"""),0)</f>
        <v>0</v>
      </c>
      <c r="I37" s="10">
        <v>0</v>
      </c>
    </row>
    <row r="38" spans="1:9" x14ac:dyDescent="0.3">
      <c r="A38" s="8">
        <v>43865</v>
      </c>
      <c r="B38">
        <v>8</v>
      </c>
      <c r="C38">
        <v>6</v>
      </c>
      <c r="D38">
        <v>0</v>
      </c>
      <c r="E38">
        <v>0</v>
      </c>
      <c r="F38" s="9">
        <v>43865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10">
        <v>0</v>
      </c>
    </row>
    <row r="39" spans="1:9" x14ac:dyDescent="0.3">
      <c r="A39" s="8">
        <v>43866</v>
      </c>
      <c r="B39">
        <v>7</v>
      </c>
      <c r="C39">
        <v>8</v>
      </c>
      <c r="D39">
        <v>0</v>
      </c>
      <c r="E39">
        <v>0</v>
      </c>
      <c r="F39" s="9">
        <v>43866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10">
        <v>0</v>
      </c>
    </row>
    <row r="40" spans="1:9" x14ac:dyDescent="0.3">
      <c r="A40" s="8">
        <v>43867</v>
      </c>
      <c r="B40">
        <v>5</v>
      </c>
      <c r="C40">
        <v>6</v>
      </c>
      <c r="D40">
        <v>0</v>
      </c>
      <c r="E40">
        <v>0</v>
      </c>
      <c r="F40" s="9">
        <v>43867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10">
        <v>0</v>
      </c>
    </row>
    <row r="41" spans="1:9" x14ac:dyDescent="0.3">
      <c r="A41" s="8">
        <v>43868</v>
      </c>
      <c r="B41">
        <v>8</v>
      </c>
      <c r="C41">
        <v>3</v>
      </c>
      <c r="D41">
        <v>0</v>
      </c>
      <c r="E41">
        <v>0</v>
      </c>
      <c r="F41" s="9">
        <v>43868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10">
        <v>0</v>
      </c>
    </row>
    <row r="42" spans="1:9" x14ac:dyDescent="0.3">
      <c r="A42" s="8">
        <v>43869</v>
      </c>
      <c r="B42">
        <v>9</v>
      </c>
      <c r="C42">
        <v>6</v>
      </c>
      <c r="D42">
        <v>0</v>
      </c>
      <c r="E42">
        <v>0</v>
      </c>
      <c r="F42" s="9">
        <v>43869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10">
        <v>0</v>
      </c>
    </row>
    <row r="43" spans="1:9" x14ac:dyDescent="0.3">
      <c r="A43" s="8">
        <v>43870</v>
      </c>
      <c r="B43">
        <v>11</v>
      </c>
      <c r="C43">
        <v>5</v>
      </c>
      <c r="D43">
        <v>0</v>
      </c>
      <c r="E43">
        <v>0</v>
      </c>
      <c r="F43" s="9">
        <v>43870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10">
        <v>0</v>
      </c>
    </row>
    <row r="44" spans="1:9" x14ac:dyDescent="0.3">
      <c r="A44" s="8">
        <v>43871</v>
      </c>
      <c r="B44">
        <v>8</v>
      </c>
      <c r="C44">
        <v>3</v>
      </c>
      <c r="D44">
        <v>0</v>
      </c>
      <c r="E44">
        <v>0</v>
      </c>
      <c r="F44" s="9">
        <v>43871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10">
        <v>0</v>
      </c>
    </row>
    <row r="45" spans="1:9" x14ac:dyDescent="0.3">
      <c r="A45" s="8">
        <v>43872</v>
      </c>
      <c r="B45">
        <v>9</v>
      </c>
      <c r="C45">
        <v>0</v>
      </c>
      <c r="D45">
        <v>0</v>
      </c>
      <c r="E45">
        <v>0</v>
      </c>
      <c r="F45" s="9">
        <v>43872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10">
        <v>0</v>
      </c>
    </row>
    <row r="46" spans="1:9" x14ac:dyDescent="0.3">
      <c r="A46" s="8">
        <v>43873</v>
      </c>
      <c r="B46">
        <v>3</v>
      </c>
      <c r="C46">
        <v>3</v>
      </c>
      <c r="D46">
        <v>0</v>
      </c>
      <c r="E46">
        <v>0</v>
      </c>
      <c r="F46" s="9">
        <v>43873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10">
        <v>0</v>
      </c>
    </row>
    <row r="47" spans="1:9" x14ac:dyDescent="0.3">
      <c r="A47" s="8">
        <v>43874</v>
      </c>
      <c r="B47">
        <v>6</v>
      </c>
      <c r="C47">
        <v>3</v>
      </c>
      <c r="D47">
        <v>3</v>
      </c>
      <c r="E47">
        <v>3</v>
      </c>
      <c r="F47" s="9">
        <v>43874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10">
        <v>0</v>
      </c>
    </row>
    <row r="48" spans="1:9" x14ac:dyDescent="0.3">
      <c r="A48" s="8">
        <v>43875</v>
      </c>
      <c r="B48">
        <v>6</v>
      </c>
      <c r="C48">
        <v>6</v>
      </c>
      <c r="D48">
        <v>0</v>
      </c>
      <c r="E48">
        <v>0</v>
      </c>
      <c r="F48" s="9">
        <v>43875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10">
        <v>0</v>
      </c>
    </row>
    <row r="49" spans="1:9" x14ac:dyDescent="0.3">
      <c r="A49" s="8">
        <v>43876</v>
      </c>
      <c r="B49">
        <v>6</v>
      </c>
      <c r="C49">
        <v>3</v>
      </c>
      <c r="D49">
        <v>0</v>
      </c>
      <c r="E49">
        <v>0</v>
      </c>
      <c r="F49" s="9">
        <v>43876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10">
        <v>0</v>
      </c>
    </row>
    <row r="50" spans="1:9" x14ac:dyDescent="0.3">
      <c r="A50" s="8">
        <v>43877</v>
      </c>
      <c r="B50">
        <v>4</v>
      </c>
      <c r="C50">
        <v>3</v>
      </c>
      <c r="D50">
        <v>0</v>
      </c>
      <c r="E50">
        <v>0</v>
      </c>
      <c r="F50" s="9">
        <v>43877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10">
        <v>0</v>
      </c>
    </row>
    <row r="51" spans="1:9" x14ac:dyDescent="0.3">
      <c r="A51" s="8">
        <v>43878</v>
      </c>
      <c r="B51">
        <v>5</v>
      </c>
      <c r="C51">
        <v>3</v>
      </c>
      <c r="D51">
        <v>0</v>
      </c>
      <c r="E51">
        <v>0</v>
      </c>
      <c r="F51" s="9">
        <v>43878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10">
        <v>0</v>
      </c>
    </row>
    <row r="52" spans="1:9" x14ac:dyDescent="0.3">
      <c r="A52" s="8">
        <v>43879</v>
      </c>
      <c r="B52">
        <v>4</v>
      </c>
      <c r="C52">
        <v>0</v>
      </c>
      <c r="D52">
        <v>0</v>
      </c>
      <c r="E52">
        <v>0</v>
      </c>
      <c r="F52" s="9">
        <v>43879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10">
        <v>0</v>
      </c>
    </row>
    <row r="53" spans="1:9" x14ac:dyDescent="0.3">
      <c r="A53" s="8">
        <v>43880</v>
      </c>
      <c r="B53">
        <v>3</v>
      </c>
      <c r="C53">
        <v>0</v>
      </c>
      <c r="D53">
        <v>0</v>
      </c>
      <c r="E53">
        <v>0</v>
      </c>
      <c r="F53" s="9">
        <v>43880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10">
        <v>0</v>
      </c>
    </row>
    <row r="54" spans="1:9" x14ac:dyDescent="0.3">
      <c r="A54" s="8">
        <v>43881</v>
      </c>
      <c r="B54">
        <v>3</v>
      </c>
      <c r="C54">
        <v>0</v>
      </c>
      <c r="D54">
        <v>0</v>
      </c>
      <c r="E54">
        <v>0</v>
      </c>
      <c r="F54" s="9">
        <v>43881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10">
        <v>0</v>
      </c>
    </row>
    <row r="55" spans="1:9" x14ac:dyDescent="0.3">
      <c r="A55" s="8">
        <v>43882</v>
      </c>
      <c r="B55">
        <v>3</v>
      </c>
      <c r="C55">
        <v>3</v>
      </c>
      <c r="D55">
        <v>0</v>
      </c>
      <c r="E55">
        <v>0</v>
      </c>
      <c r="F55" s="9">
        <v>43882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10">
        <v>0</v>
      </c>
    </row>
    <row r="56" spans="1:9" x14ac:dyDescent="0.3">
      <c r="A56" s="8">
        <v>43883</v>
      </c>
      <c r="B56">
        <v>5</v>
      </c>
      <c r="C56">
        <v>3</v>
      </c>
      <c r="D56">
        <v>0</v>
      </c>
      <c r="E56">
        <v>0</v>
      </c>
      <c r="F56" s="9">
        <v>43883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10">
        <v>0</v>
      </c>
    </row>
    <row r="57" spans="1:9" x14ac:dyDescent="0.3">
      <c r="A57" s="8">
        <v>43884</v>
      </c>
      <c r="B57">
        <v>7</v>
      </c>
      <c r="C57">
        <v>0</v>
      </c>
      <c r="D57">
        <v>3</v>
      </c>
      <c r="E57">
        <v>3</v>
      </c>
      <c r="F57" s="9">
        <v>43884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10">
        <v>0</v>
      </c>
    </row>
    <row r="58" spans="1:9" x14ac:dyDescent="0.3">
      <c r="A58" s="8">
        <v>43885</v>
      </c>
      <c r="B58">
        <v>5</v>
      </c>
      <c r="C58">
        <v>3</v>
      </c>
      <c r="D58">
        <v>0</v>
      </c>
      <c r="E58">
        <v>0</v>
      </c>
      <c r="F58" s="9">
        <v>43885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10">
        <v>0</v>
      </c>
    </row>
    <row r="59" spans="1:9" x14ac:dyDescent="0.3">
      <c r="A59" s="8">
        <v>43886</v>
      </c>
      <c r="B59">
        <v>3</v>
      </c>
      <c r="C59">
        <v>0</v>
      </c>
      <c r="D59">
        <v>0</v>
      </c>
      <c r="E59">
        <v>0</v>
      </c>
      <c r="F59" s="9">
        <v>43886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10">
        <v>0</v>
      </c>
    </row>
    <row r="60" spans="1:9" x14ac:dyDescent="0.3">
      <c r="A60" s="8">
        <v>43887</v>
      </c>
      <c r="B60">
        <v>3</v>
      </c>
      <c r="C60">
        <v>0</v>
      </c>
      <c r="D60">
        <v>0</v>
      </c>
      <c r="E60">
        <v>0</v>
      </c>
      <c r="F60" s="9">
        <v>43887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10">
        <v>0</v>
      </c>
    </row>
    <row r="61" spans="1:9" x14ac:dyDescent="0.3">
      <c r="A61" s="8">
        <v>43888</v>
      </c>
      <c r="B61">
        <v>5</v>
      </c>
      <c r="C61">
        <v>0</v>
      </c>
      <c r="D61">
        <v>0</v>
      </c>
      <c r="E61">
        <v>0</v>
      </c>
      <c r="F61" s="9">
        <v>43888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10">
        <v>0</v>
      </c>
    </row>
    <row r="62" spans="1:9" x14ac:dyDescent="0.3">
      <c r="A62" s="8">
        <v>43889</v>
      </c>
      <c r="B62">
        <v>5</v>
      </c>
      <c r="C62">
        <v>3</v>
      </c>
      <c r="D62">
        <v>3</v>
      </c>
      <c r="E62">
        <v>3</v>
      </c>
      <c r="F62" s="9">
        <v>43889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10">
        <v>0</v>
      </c>
    </row>
    <row r="63" spans="1:9" x14ac:dyDescent="0.3">
      <c r="A63" s="8">
        <v>43890</v>
      </c>
      <c r="B63">
        <v>6</v>
      </c>
      <c r="C63">
        <v>3</v>
      </c>
      <c r="D63">
        <v>0</v>
      </c>
      <c r="E63">
        <v>0</v>
      </c>
      <c r="F63" s="9">
        <v>43890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10">
        <v>0</v>
      </c>
    </row>
    <row r="64" spans="1:9" x14ac:dyDescent="0.3">
      <c r="A64" s="8">
        <v>43891</v>
      </c>
      <c r="B64">
        <v>3</v>
      </c>
      <c r="C64">
        <v>3</v>
      </c>
      <c r="D64">
        <v>0</v>
      </c>
      <c r="E64">
        <v>0</v>
      </c>
      <c r="F64" s="9">
        <v>43891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10">
        <v>0</v>
      </c>
    </row>
    <row r="65" spans="1:9" x14ac:dyDescent="0.3">
      <c r="A65" s="8">
        <v>43892</v>
      </c>
      <c r="B65">
        <v>3</v>
      </c>
      <c r="C65">
        <v>3</v>
      </c>
      <c r="D65">
        <v>0</v>
      </c>
      <c r="E65">
        <v>0</v>
      </c>
      <c r="F65" s="9">
        <v>43892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10">
        <v>0</v>
      </c>
    </row>
    <row r="66" spans="1:9" x14ac:dyDescent="0.3">
      <c r="A66" s="8">
        <v>43893</v>
      </c>
      <c r="B66">
        <v>9</v>
      </c>
      <c r="C66">
        <v>6</v>
      </c>
      <c r="D66">
        <v>0</v>
      </c>
      <c r="E66">
        <v>0</v>
      </c>
      <c r="F66" s="9">
        <v>43893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10">
        <v>0</v>
      </c>
    </row>
    <row r="67" spans="1:9" x14ac:dyDescent="0.3">
      <c r="A67" s="8">
        <v>43894</v>
      </c>
      <c r="B67">
        <v>16</v>
      </c>
      <c r="C67">
        <v>6</v>
      </c>
      <c r="D67">
        <v>0</v>
      </c>
      <c r="E67">
        <v>0</v>
      </c>
      <c r="F67" s="9">
        <v>43894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10">
        <v>0</v>
      </c>
    </row>
    <row r="68" spans="1:9" x14ac:dyDescent="0.3">
      <c r="A68" s="8">
        <v>43895</v>
      </c>
      <c r="B68">
        <v>12</v>
      </c>
      <c r="C68">
        <v>6</v>
      </c>
      <c r="D68">
        <v>3</v>
      </c>
      <c r="E68">
        <v>3</v>
      </c>
      <c r="F68" s="9">
        <v>43895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10">
        <v>0</v>
      </c>
    </row>
    <row r="69" spans="1:9" x14ac:dyDescent="0.3">
      <c r="A69" s="8">
        <v>43896</v>
      </c>
      <c r="B69">
        <v>19</v>
      </c>
      <c r="C69">
        <v>13</v>
      </c>
      <c r="D69">
        <v>0</v>
      </c>
      <c r="E69">
        <v>0</v>
      </c>
      <c r="F69" s="9">
        <v>43896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10">
        <v>0</v>
      </c>
    </row>
    <row r="70" spans="1:9" x14ac:dyDescent="0.3">
      <c r="A70" s="8">
        <v>43897</v>
      </c>
      <c r="B70">
        <v>32</v>
      </c>
      <c r="C70">
        <v>18</v>
      </c>
      <c r="D70">
        <v>3</v>
      </c>
      <c r="E70">
        <v>3</v>
      </c>
      <c r="F70" s="9">
        <v>43897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10">
        <v>0</v>
      </c>
    </row>
    <row r="71" spans="1:9" x14ac:dyDescent="0.3">
      <c r="A71" s="8">
        <v>43898</v>
      </c>
      <c r="B71">
        <v>16</v>
      </c>
      <c r="C71">
        <v>9</v>
      </c>
      <c r="D71">
        <v>0</v>
      </c>
      <c r="E71">
        <v>0</v>
      </c>
      <c r="F71" s="9">
        <v>43898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10">
        <v>0</v>
      </c>
    </row>
    <row r="72" spans="1:9" x14ac:dyDescent="0.3">
      <c r="A72" s="8">
        <v>43899</v>
      </c>
      <c r="B72">
        <v>13</v>
      </c>
      <c r="C72">
        <v>4</v>
      </c>
      <c r="D72">
        <v>0</v>
      </c>
      <c r="E72">
        <v>0</v>
      </c>
      <c r="F72" s="9">
        <v>43899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10">
        <v>0</v>
      </c>
    </row>
    <row r="73" spans="1:9" x14ac:dyDescent="0.3">
      <c r="A73" s="8">
        <v>43900</v>
      </c>
      <c r="B73">
        <v>20</v>
      </c>
      <c r="C73">
        <v>10</v>
      </c>
      <c r="D73">
        <v>3</v>
      </c>
      <c r="E73">
        <v>3</v>
      </c>
      <c r="F73" s="9">
        <v>43900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10">
        <v>0</v>
      </c>
    </row>
    <row r="74" spans="1:9" x14ac:dyDescent="0.3">
      <c r="A74" s="8">
        <v>43901</v>
      </c>
      <c r="B74">
        <v>15</v>
      </c>
      <c r="C74">
        <v>3</v>
      </c>
      <c r="D74">
        <v>3</v>
      </c>
      <c r="E74">
        <v>3</v>
      </c>
      <c r="F74" s="9">
        <v>43901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10">
        <v>0</v>
      </c>
    </row>
    <row r="75" spans="1:9" x14ac:dyDescent="0.3">
      <c r="A75" s="8">
        <v>43902</v>
      </c>
      <c r="B75">
        <v>19</v>
      </c>
      <c r="C75">
        <v>9</v>
      </c>
      <c r="D75">
        <v>3</v>
      </c>
      <c r="E75">
        <v>3</v>
      </c>
      <c r="F75" s="9">
        <v>43902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10">
        <v>0</v>
      </c>
    </row>
    <row r="76" spans="1:9" x14ac:dyDescent="0.3">
      <c r="A76" s="8">
        <v>43903</v>
      </c>
      <c r="B76">
        <v>13</v>
      </c>
      <c r="C76">
        <v>8</v>
      </c>
      <c r="D76">
        <v>3</v>
      </c>
      <c r="E76">
        <v>3</v>
      </c>
      <c r="F76" s="9">
        <v>43903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10">
        <v>0</v>
      </c>
    </row>
    <row r="77" spans="1:9" x14ac:dyDescent="0.3">
      <c r="A77" s="8">
        <v>43904</v>
      </c>
      <c r="B77">
        <v>11</v>
      </c>
      <c r="C77">
        <v>3</v>
      </c>
      <c r="D77">
        <v>3</v>
      </c>
      <c r="E77">
        <v>3</v>
      </c>
      <c r="F77" s="9">
        <v>43904</v>
      </c>
      <c r="G77" s="23">
        <v>0</v>
      </c>
      <c r="H77" s="23">
        <v>0</v>
      </c>
      <c r="I77">
        <v>0</v>
      </c>
    </row>
    <row r="78" spans="1:9" x14ac:dyDescent="0.3">
      <c r="A78" s="8">
        <v>43905</v>
      </c>
      <c r="B78">
        <v>17</v>
      </c>
      <c r="C78">
        <v>12</v>
      </c>
      <c r="D78">
        <v>3</v>
      </c>
      <c r="E78">
        <v>3</v>
      </c>
      <c r="F78" s="9">
        <v>43905</v>
      </c>
      <c r="G78" s="23">
        <v>0</v>
      </c>
      <c r="H78" s="23">
        <v>0</v>
      </c>
      <c r="I78">
        <v>0</v>
      </c>
    </row>
    <row r="79" spans="1:9" x14ac:dyDescent="0.3">
      <c r="A79" s="8">
        <v>43906</v>
      </c>
      <c r="B79">
        <v>36</v>
      </c>
      <c r="C79">
        <v>23</v>
      </c>
      <c r="D79">
        <v>5</v>
      </c>
      <c r="E79">
        <v>5</v>
      </c>
      <c r="F79" s="9">
        <v>43906</v>
      </c>
      <c r="G79" s="23">
        <v>0</v>
      </c>
      <c r="H79" s="23">
        <v>0</v>
      </c>
      <c r="I79">
        <v>0</v>
      </c>
    </row>
    <row r="80" spans="1:9" x14ac:dyDescent="0.3">
      <c r="A80" s="8">
        <v>43907</v>
      </c>
      <c r="B80">
        <v>34</v>
      </c>
      <c r="C80">
        <v>21</v>
      </c>
      <c r="D80">
        <v>7</v>
      </c>
      <c r="E80">
        <v>8</v>
      </c>
      <c r="F80" s="9">
        <v>43907</v>
      </c>
      <c r="G80" s="23">
        <v>0</v>
      </c>
      <c r="H80" s="23">
        <v>0</v>
      </c>
      <c r="I80">
        <v>0</v>
      </c>
    </row>
    <row r="81" spans="1:9" x14ac:dyDescent="0.3">
      <c r="A81" s="8">
        <v>43908</v>
      </c>
      <c r="B81">
        <v>43</v>
      </c>
      <c r="C81">
        <v>32</v>
      </c>
      <c r="D81">
        <v>6</v>
      </c>
      <c r="E81">
        <v>7</v>
      </c>
      <c r="F81" s="9">
        <v>43908</v>
      </c>
      <c r="G81" s="23">
        <v>0</v>
      </c>
      <c r="H81" s="23">
        <v>0</v>
      </c>
      <c r="I81">
        <v>0</v>
      </c>
    </row>
    <row r="82" spans="1:9" x14ac:dyDescent="0.3">
      <c r="A82" s="8">
        <v>43909</v>
      </c>
      <c r="B82">
        <v>66</v>
      </c>
      <c r="C82">
        <v>28</v>
      </c>
      <c r="D82">
        <v>4</v>
      </c>
      <c r="E82">
        <v>6</v>
      </c>
      <c r="F82" s="9">
        <v>43909</v>
      </c>
      <c r="G82" s="23">
        <v>0</v>
      </c>
      <c r="H82" s="23">
        <v>0</v>
      </c>
      <c r="I82">
        <v>0</v>
      </c>
    </row>
    <row r="83" spans="1:9" x14ac:dyDescent="0.3">
      <c r="A83" s="8">
        <v>43910</v>
      </c>
      <c r="B83">
        <v>45</v>
      </c>
      <c r="C83">
        <v>32</v>
      </c>
      <c r="D83">
        <v>6</v>
      </c>
      <c r="E83">
        <v>8</v>
      </c>
      <c r="F83" s="9">
        <v>43910</v>
      </c>
      <c r="G83" s="23">
        <v>0</v>
      </c>
      <c r="H83" s="23">
        <v>0</v>
      </c>
      <c r="I83">
        <v>0</v>
      </c>
    </row>
    <row r="84" spans="1:9" x14ac:dyDescent="0.3">
      <c r="A84" s="8">
        <v>43911</v>
      </c>
      <c r="B84">
        <v>74</v>
      </c>
      <c r="C84">
        <v>48</v>
      </c>
      <c r="D84">
        <v>11</v>
      </c>
      <c r="E84">
        <v>11</v>
      </c>
      <c r="F84" s="9">
        <v>43911</v>
      </c>
      <c r="G84" s="23">
        <v>0</v>
      </c>
      <c r="H84" s="23">
        <v>0</v>
      </c>
      <c r="I84">
        <v>0</v>
      </c>
    </row>
    <row r="85" spans="1:9" x14ac:dyDescent="0.3">
      <c r="A85" s="8">
        <v>43912</v>
      </c>
      <c r="B85">
        <v>83</v>
      </c>
      <c r="C85">
        <v>49</v>
      </c>
      <c r="D85">
        <v>10</v>
      </c>
      <c r="E85">
        <v>14</v>
      </c>
      <c r="F85" s="9">
        <v>43912</v>
      </c>
      <c r="G85" s="23">
        <v>0</v>
      </c>
      <c r="H85" s="23">
        <v>0</v>
      </c>
      <c r="I85">
        <v>0</v>
      </c>
    </row>
    <row r="86" spans="1:9" x14ac:dyDescent="0.3">
      <c r="A86" s="8">
        <v>43913</v>
      </c>
      <c r="B86">
        <v>62</v>
      </c>
      <c r="C86">
        <v>47</v>
      </c>
      <c r="D86">
        <v>11</v>
      </c>
      <c r="E86">
        <v>12</v>
      </c>
      <c r="F86" s="9">
        <v>43913</v>
      </c>
      <c r="G86" s="23">
        <v>0</v>
      </c>
      <c r="H86" s="23">
        <v>0</v>
      </c>
      <c r="I86">
        <v>0</v>
      </c>
    </row>
    <row r="87" spans="1:9" x14ac:dyDescent="0.3">
      <c r="A87" s="8">
        <v>43914</v>
      </c>
      <c r="B87">
        <v>100</v>
      </c>
      <c r="C87">
        <v>70</v>
      </c>
      <c r="D87">
        <v>11</v>
      </c>
      <c r="E87">
        <v>13</v>
      </c>
      <c r="F87" s="9">
        <v>43914</v>
      </c>
      <c r="G87" s="23">
        <v>0</v>
      </c>
      <c r="H87" s="23">
        <v>0</v>
      </c>
      <c r="I87">
        <v>0</v>
      </c>
    </row>
    <row r="88" spans="1:9" x14ac:dyDescent="0.3">
      <c r="A88" s="8">
        <v>43915</v>
      </c>
      <c r="B88">
        <v>96</v>
      </c>
      <c r="C88">
        <v>54</v>
      </c>
      <c r="D88">
        <v>15</v>
      </c>
      <c r="E88">
        <v>22</v>
      </c>
      <c r="F88" s="9">
        <v>43915</v>
      </c>
      <c r="G88" s="23">
        <v>0</v>
      </c>
      <c r="H88" s="23">
        <v>0</v>
      </c>
      <c r="I88">
        <v>0</v>
      </c>
    </row>
    <row r="89" spans="1:9" x14ac:dyDescent="0.3">
      <c r="A89" s="8">
        <v>43916</v>
      </c>
      <c r="B89">
        <v>86</v>
      </c>
      <c r="C89">
        <v>50</v>
      </c>
      <c r="D89">
        <v>8</v>
      </c>
      <c r="E89">
        <v>11</v>
      </c>
      <c r="F89" s="9">
        <v>43916</v>
      </c>
      <c r="G89" s="23">
        <v>0</v>
      </c>
      <c r="H89" s="23">
        <v>0</v>
      </c>
      <c r="I89">
        <v>0</v>
      </c>
    </row>
    <row r="90" spans="1:9" x14ac:dyDescent="0.3">
      <c r="A90" s="8">
        <v>43917</v>
      </c>
      <c r="B90">
        <v>90</v>
      </c>
      <c r="C90">
        <v>47</v>
      </c>
      <c r="D90">
        <v>19</v>
      </c>
      <c r="E90">
        <v>23</v>
      </c>
      <c r="F90" s="9">
        <v>43917</v>
      </c>
      <c r="G90" s="23">
        <v>0</v>
      </c>
      <c r="H90" s="23">
        <v>0</v>
      </c>
      <c r="I90">
        <v>0</v>
      </c>
    </row>
    <row r="91" spans="1:9" x14ac:dyDescent="0.3">
      <c r="A91" s="8">
        <v>43918</v>
      </c>
      <c r="B91">
        <v>77</v>
      </c>
      <c r="C91">
        <v>45</v>
      </c>
      <c r="D91">
        <v>11</v>
      </c>
      <c r="E91">
        <v>16</v>
      </c>
      <c r="F91" s="9">
        <v>43918</v>
      </c>
      <c r="G91" s="23">
        <v>0</v>
      </c>
      <c r="H91" s="23">
        <v>0</v>
      </c>
      <c r="I91">
        <v>0</v>
      </c>
    </row>
    <row r="92" spans="1:9" x14ac:dyDescent="0.3">
      <c r="A92" s="8">
        <v>43919</v>
      </c>
      <c r="B92">
        <v>67</v>
      </c>
      <c r="C92">
        <v>40</v>
      </c>
      <c r="D92">
        <v>27</v>
      </c>
      <c r="E92">
        <v>31</v>
      </c>
      <c r="F92" s="9">
        <v>43919</v>
      </c>
      <c r="G92" s="23">
        <v>0</v>
      </c>
      <c r="H92" s="23">
        <v>0</v>
      </c>
      <c r="I92">
        <v>0</v>
      </c>
    </row>
    <row r="93" spans="1:9" x14ac:dyDescent="0.3">
      <c r="A93" s="8">
        <v>43920</v>
      </c>
      <c r="B93">
        <v>62</v>
      </c>
      <c r="C93">
        <v>23</v>
      </c>
      <c r="D93">
        <v>12</v>
      </c>
      <c r="E93">
        <v>15</v>
      </c>
      <c r="F93" s="9">
        <v>43920</v>
      </c>
      <c r="G93" s="23">
        <v>0</v>
      </c>
      <c r="H93" s="23">
        <v>0</v>
      </c>
      <c r="I93">
        <v>0</v>
      </c>
    </row>
    <row r="94" spans="1:9" x14ac:dyDescent="0.3">
      <c r="A94" s="8">
        <v>43921</v>
      </c>
      <c r="B94">
        <v>67</v>
      </c>
      <c r="C94">
        <v>43</v>
      </c>
      <c r="D94">
        <v>22</v>
      </c>
      <c r="E94">
        <v>28</v>
      </c>
      <c r="F94" s="9">
        <v>43921</v>
      </c>
      <c r="G94" s="23">
        <v>0</v>
      </c>
      <c r="H94" s="23">
        <v>0</v>
      </c>
      <c r="I94">
        <v>0</v>
      </c>
    </row>
    <row r="95" spans="1:9" x14ac:dyDescent="0.3">
      <c r="A95" s="8">
        <v>43922</v>
      </c>
      <c r="B95">
        <v>81</v>
      </c>
      <c r="C95">
        <v>38</v>
      </c>
      <c r="D95">
        <v>31</v>
      </c>
      <c r="E95">
        <v>37</v>
      </c>
      <c r="F95" s="9">
        <v>43922</v>
      </c>
      <c r="G95" s="23">
        <v>0</v>
      </c>
      <c r="H95" s="23">
        <v>0</v>
      </c>
      <c r="I95">
        <v>0</v>
      </c>
    </row>
    <row r="96" spans="1:9" x14ac:dyDescent="0.3">
      <c r="A96" s="8">
        <v>43923</v>
      </c>
      <c r="B96">
        <v>58</v>
      </c>
      <c r="C96">
        <v>50</v>
      </c>
      <c r="D96">
        <v>24</v>
      </c>
      <c r="E96">
        <v>31</v>
      </c>
      <c r="F96" s="9">
        <v>43923</v>
      </c>
      <c r="G96" s="23">
        <v>1</v>
      </c>
      <c r="H96" s="23">
        <v>0</v>
      </c>
      <c r="I96">
        <v>0</v>
      </c>
    </row>
    <row r="97" spans="1:9" x14ac:dyDescent="0.3">
      <c r="A97" s="8">
        <v>43924</v>
      </c>
      <c r="B97">
        <v>71</v>
      </c>
      <c r="C97">
        <v>24</v>
      </c>
      <c r="D97">
        <v>13</v>
      </c>
      <c r="E97">
        <v>18</v>
      </c>
      <c r="F97" s="9">
        <v>43924</v>
      </c>
      <c r="G97" s="23">
        <v>0</v>
      </c>
      <c r="H97" s="23">
        <v>0</v>
      </c>
      <c r="I97">
        <v>0</v>
      </c>
    </row>
    <row r="98" spans="1:9" x14ac:dyDescent="0.3">
      <c r="A98" s="8">
        <v>43925</v>
      </c>
      <c r="B98">
        <v>73</v>
      </c>
      <c r="C98">
        <v>38</v>
      </c>
      <c r="D98">
        <v>18</v>
      </c>
      <c r="E98">
        <v>21</v>
      </c>
      <c r="F98" s="9">
        <v>43925</v>
      </c>
      <c r="G98" s="23">
        <v>0</v>
      </c>
      <c r="H98" s="23">
        <v>0</v>
      </c>
      <c r="I98">
        <v>0</v>
      </c>
    </row>
    <row r="99" spans="1:9" x14ac:dyDescent="0.3">
      <c r="A99" s="8">
        <v>43926</v>
      </c>
      <c r="B99">
        <v>63</v>
      </c>
      <c r="C99">
        <v>31</v>
      </c>
      <c r="D99">
        <v>12</v>
      </c>
      <c r="E99">
        <v>16</v>
      </c>
      <c r="F99" s="9">
        <v>43926</v>
      </c>
      <c r="G99" s="23">
        <v>0</v>
      </c>
      <c r="H99" s="23">
        <v>0</v>
      </c>
      <c r="I99">
        <v>0</v>
      </c>
    </row>
    <row r="100" spans="1:9" x14ac:dyDescent="0.3">
      <c r="A100" s="8">
        <v>43927</v>
      </c>
      <c r="B100">
        <v>48</v>
      </c>
      <c r="C100">
        <v>21</v>
      </c>
      <c r="D100">
        <v>15</v>
      </c>
      <c r="E100">
        <v>18</v>
      </c>
      <c r="F100" s="9">
        <v>43927</v>
      </c>
      <c r="G100" s="23">
        <v>0</v>
      </c>
      <c r="H100" s="23">
        <v>0</v>
      </c>
      <c r="I100">
        <v>0</v>
      </c>
    </row>
    <row r="101" spans="1:9" x14ac:dyDescent="0.3">
      <c r="A101" s="8">
        <v>43928</v>
      </c>
      <c r="B101">
        <v>50</v>
      </c>
      <c r="C101">
        <v>17</v>
      </c>
      <c r="D101">
        <v>15</v>
      </c>
      <c r="E101">
        <v>17</v>
      </c>
      <c r="F101" s="9">
        <v>43928</v>
      </c>
      <c r="G101" s="23">
        <v>0</v>
      </c>
      <c r="H101" s="23">
        <v>0</v>
      </c>
      <c r="I101">
        <v>0</v>
      </c>
    </row>
    <row r="102" spans="1:9" x14ac:dyDescent="0.3">
      <c r="A102" s="8">
        <v>43929</v>
      </c>
      <c r="B102">
        <v>39</v>
      </c>
      <c r="C102">
        <v>24</v>
      </c>
      <c r="D102">
        <v>14</v>
      </c>
      <c r="E102">
        <v>19</v>
      </c>
      <c r="F102" s="9">
        <v>43929</v>
      </c>
      <c r="G102" s="23">
        <v>0</v>
      </c>
      <c r="H102" s="23">
        <v>0</v>
      </c>
      <c r="I102">
        <v>0</v>
      </c>
    </row>
    <row r="103" spans="1:9" x14ac:dyDescent="0.3">
      <c r="A103" s="8">
        <v>43930</v>
      </c>
      <c r="B103">
        <v>53</v>
      </c>
      <c r="C103">
        <v>23</v>
      </c>
      <c r="D103">
        <v>13</v>
      </c>
      <c r="E103">
        <v>16</v>
      </c>
      <c r="F103" s="9">
        <v>43930</v>
      </c>
      <c r="G103" s="23">
        <v>0</v>
      </c>
      <c r="H103" s="23">
        <v>0</v>
      </c>
      <c r="I103">
        <v>0</v>
      </c>
    </row>
    <row r="104" spans="1:9" x14ac:dyDescent="0.3">
      <c r="A104" s="8">
        <v>43931</v>
      </c>
      <c r="B104">
        <v>41</v>
      </c>
      <c r="C104">
        <v>26</v>
      </c>
      <c r="D104">
        <v>12</v>
      </c>
      <c r="E104">
        <v>12</v>
      </c>
      <c r="F104" s="9">
        <v>43931</v>
      </c>
      <c r="G104" s="23">
        <v>0</v>
      </c>
      <c r="H104" s="23">
        <v>0</v>
      </c>
      <c r="I104">
        <v>0</v>
      </c>
    </row>
    <row r="105" spans="1:9" x14ac:dyDescent="0.3">
      <c r="A105" s="8">
        <v>43932</v>
      </c>
      <c r="B105">
        <v>42</v>
      </c>
      <c r="C105">
        <v>26</v>
      </c>
      <c r="D105">
        <v>15</v>
      </c>
      <c r="E105">
        <v>23</v>
      </c>
      <c r="F105" s="9">
        <v>43932</v>
      </c>
      <c r="G105" s="23">
        <v>0</v>
      </c>
      <c r="H105" s="23">
        <v>0</v>
      </c>
      <c r="I105">
        <v>0</v>
      </c>
    </row>
    <row r="106" spans="1:9" x14ac:dyDescent="0.3">
      <c r="A106" s="8">
        <v>43933</v>
      </c>
      <c r="B106">
        <v>34</v>
      </c>
      <c r="C106">
        <v>17</v>
      </c>
      <c r="D106">
        <v>15</v>
      </c>
      <c r="E106">
        <v>17</v>
      </c>
      <c r="F106" s="9">
        <v>43933</v>
      </c>
      <c r="G106" s="23">
        <v>0</v>
      </c>
      <c r="H106" s="23">
        <v>0</v>
      </c>
      <c r="I106">
        <v>0</v>
      </c>
    </row>
    <row r="107" spans="1:9" x14ac:dyDescent="0.3">
      <c r="A107" s="8">
        <v>43934</v>
      </c>
      <c r="B107">
        <v>63</v>
      </c>
      <c r="C107">
        <v>19</v>
      </c>
      <c r="D107">
        <v>13</v>
      </c>
      <c r="E107">
        <v>14</v>
      </c>
      <c r="F107" s="9">
        <v>43934</v>
      </c>
      <c r="G107" s="23">
        <v>0</v>
      </c>
      <c r="H107" s="23">
        <v>0</v>
      </c>
      <c r="I107">
        <v>0</v>
      </c>
    </row>
    <row r="108" spans="1:9" x14ac:dyDescent="0.3">
      <c r="A108" s="8">
        <v>43935</v>
      </c>
      <c r="B108">
        <v>41</v>
      </c>
      <c r="C108">
        <v>13</v>
      </c>
      <c r="D108">
        <v>19</v>
      </c>
      <c r="E108">
        <v>25</v>
      </c>
      <c r="F108" s="9">
        <v>43935</v>
      </c>
      <c r="G108" s="23">
        <v>0</v>
      </c>
      <c r="H108" s="23">
        <v>0</v>
      </c>
      <c r="I108">
        <v>0</v>
      </c>
    </row>
    <row r="109" spans="1:9" x14ac:dyDescent="0.3">
      <c r="A109" s="8">
        <v>43936</v>
      </c>
      <c r="B109">
        <v>62</v>
      </c>
      <c r="C109">
        <v>29</v>
      </c>
      <c r="D109">
        <v>17</v>
      </c>
      <c r="E109">
        <v>21</v>
      </c>
      <c r="F109" s="9">
        <v>43936</v>
      </c>
      <c r="G109" s="23">
        <v>0</v>
      </c>
      <c r="H109" s="23">
        <v>0</v>
      </c>
      <c r="I109">
        <v>0</v>
      </c>
    </row>
    <row r="110" spans="1:9" x14ac:dyDescent="0.3">
      <c r="A110" s="8">
        <v>43937</v>
      </c>
      <c r="B110">
        <v>44</v>
      </c>
      <c r="C110">
        <v>11</v>
      </c>
      <c r="D110">
        <v>14</v>
      </c>
      <c r="E110">
        <v>17</v>
      </c>
      <c r="F110" s="9">
        <v>43937</v>
      </c>
      <c r="G110" s="23">
        <v>0</v>
      </c>
      <c r="H110" s="23">
        <v>0</v>
      </c>
      <c r="I110">
        <v>0</v>
      </c>
    </row>
    <row r="111" spans="1:9" x14ac:dyDescent="0.3">
      <c r="A111" s="8">
        <v>43938</v>
      </c>
      <c r="B111">
        <v>42</v>
      </c>
      <c r="C111">
        <v>17</v>
      </c>
      <c r="D111">
        <v>15</v>
      </c>
      <c r="E111">
        <v>16</v>
      </c>
      <c r="F111" s="9">
        <v>43938</v>
      </c>
      <c r="G111" s="23">
        <v>0</v>
      </c>
      <c r="H111" s="23">
        <v>0</v>
      </c>
      <c r="I111">
        <v>0</v>
      </c>
    </row>
    <row r="112" spans="1:9" x14ac:dyDescent="0.3">
      <c r="A112" s="8">
        <v>43939</v>
      </c>
      <c r="B112">
        <v>45</v>
      </c>
      <c r="C112">
        <v>20</v>
      </c>
      <c r="D112">
        <v>13</v>
      </c>
      <c r="E112">
        <v>13</v>
      </c>
      <c r="F112" s="9">
        <v>43939</v>
      </c>
      <c r="G112" s="23">
        <v>0</v>
      </c>
      <c r="H112" s="23">
        <v>0</v>
      </c>
      <c r="I112">
        <v>26</v>
      </c>
    </row>
    <row r="113" spans="1:9" x14ac:dyDescent="0.3">
      <c r="A113" s="8">
        <v>43940</v>
      </c>
      <c r="B113">
        <v>41</v>
      </c>
      <c r="C113">
        <v>10</v>
      </c>
      <c r="D113">
        <v>17</v>
      </c>
      <c r="E113">
        <v>20</v>
      </c>
      <c r="F113" s="9">
        <v>43940</v>
      </c>
      <c r="G113" s="23">
        <v>0</v>
      </c>
      <c r="H113" s="23">
        <v>0</v>
      </c>
      <c r="I113">
        <v>0</v>
      </c>
    </row>
    <row r="114" spans="1:9" x14ac:dyDescent="0.3">
      <c r="A114" s="8">
        <v>43941</v>
      </c>
      <c r="B114">
        <v>27</v>
      </c>
      <c r="C114">
        <v>18</v>
      </c>
      <c r="D114">
        <v>14</v>
      </c>
      <c r="E114">
        <v>16</v>
      </c>
      <c r="F114" s="9">
        <v>43941</v>
      </c>
      <c r="G114" s="23">
        <v>0</v>
      </c>
      <c r="H114" s="23">
        <v>0</v>
      </c>
      <c r="I114">
        <v>0</v>
      </c>
    </row>
    <row r="115" spans="1:9" x14ac:dyDescent="0.3">
      <c r="A115" s="8">
        <v>43942</v>
      </c>
      <c r="B115">
        <v>38</v>
      </c>
      <c r="C115">
        <v>10</v>
      </c>
      <c r="D115">
        <v>12</v>
      </c>
      <c r="E115">
        <v>14</v>
      </c>
      <c r="F115" s="9">
        <v>43942</v>
      </c>
      <c r="G115" s="23">
        <v>0</v>
      </c>
      <c r="H115" s="23">
        <v>0</v>
      </c>
      <c r="I115">
        <v>15</v>
      </c>
    </row>
    <row r="116" spans="1:9" x14ac:dyDescent="0.3">
      <c r="A116" s="8">
        <v>43943</v>
      </c>
      <c r="B116">
        <v>28</v>
      </c>
      <c r="C116">
        <v>18</v>
      </c>
      <c r="D116">
        <v>14</v>
      </c>
      <c r="E116">
        <v>18</v>
      </c>
      <c r="F116" s="9">
        <v>43943</v>
      </c>
      <c r="G116" s="23">
        <v>0</v>
      </c>
      <c r="H116" s="23">
        <v>0</v>
      </c>
      <c r="I116">
        <v>42</v>
      </c>
    </row>
    <row r="117" spans="1:9" x14ac:dyDescent="0.3">
      <c r="A117" s="8">
        <v>43944</v>
      </c>
      <c r="B117">
        <v>32</v>
      </c>
      <c r="C117">
        <v>15</v>
      </c>
      <c r="D117">
        <v>11</v>
      </c>
      <c r="E117">
        <v>11</v>
      </c>
      <c r="F117" s="9">
        <v>43944</v>
      </c>
      <c r="G117" s="23">
        <v>0</v>
      </c>
      <c r="H117" s="23">
        <v>0</v>
      </c>
      <c r="I117">
        <v>0</v>
      </c>
    </row>
    <row r="118" spans="1:9" x14ac:dyDescent="0.3">
      <c r="A118" s="8">
        <v>43945</v>
      </c>
      <c r="B118">
        <v>42</v>
      </c>
      <c r="C118">
        <v>14</v>
      </c>
      <c r="D118">
        <v>9</v>
      </c>
      <c r="E118">
        <v>12</v>
      </c>
      <c r="F118" s="9">
        <v>43945</v>
      </c>
      <c r="G118" s="23">
        <v>0</v>
      </c>
      <c r="H118" s="23">
        <v>0</v>
      </c>
      <c r="I118">
        <v>0</v>
      </c>
    </row>
    <row r="119" spans="1:9" x14ac:dyDescent="0.3">
      <c r="A119" s="8">
        <v>43946</v>
      </c>
      <c r="B119">
        <v>26</v>
      </c>
      <c r="C119">
        <v>16</v>
      </c>
      <c r="D119">
        <v>10</v>
      </c>
      <c r="E119">
        <v>15</v>
      </c>
      <c r="F119" s="9">
        <v>43946</v>
      </c>
      <c r="G119" s="23">
        <v>0</v>
      </c>
      <c r="H119" s="23">
        <v>0</v>
      </c>
      <c r="I119">
        <v>0</v>
      </c>
    </row>
    <row r="120" spans="1:9" x14ac:dyDescent="0.3">
      <c r="A120" s="8">
        <v>43947</v>
      </c>
      <c r="B120">
        <v>34</v>
      </c>
      <c r="C120">
        <v>18</v>
      </c>
      <c r="D120">
        <v>10</v>
      </c>
      <c r="E120">
        <v>13</v>
      </c>
      <c r="F120" s="9">
        <v>43947</v>
      </c>
      <c r="G120" s="23">
        <v>0</v>
      </c>
      <c r="H120" s="23">
        <v>0</v>
      </c>
      <c r="I120">
        <v>0</v>
      </c>
    </row>
    <row r="121" spans="1:9" x14ac:dyDescent="0.3">
      <c r="A121" s="8">
        <v>43948</v>
      </c>
      <c r="B121">
        <v>26</v>
      </c>
      <c r="C121">
        <v>20</v>
      </c>
      <c r="D121">
        <v>8</v>
      </c>
      <c r="E121">
        <v>12</v>
      </c>
      <c r="F121" s="9">
        <v>43948</v>
      </c>
      <c r="G121" s="23">
        <v>0</v>
      </c>
      <c r="H121" s="23">
        <v>0</v>
      </c>
      <c r="I121">
        <v>16</v>
      </c>
    </row>
    <row r="122" spans="1:9" x14ac:dyDescent="0.3">
      <c r="A122" s="8">
        <v>43949</v>
      </c>
      <c r="B122">
        <v>38</v>
      </c>
      <c r="C122">
        <v>19</v>
      </c>
      <c r="D122">
        <v>9</v>
      </c>
      <c r="E122">
        <v>11</v>
      </c>
      <c r="F122" s="9">
        <v>43949</v>
      </c>
      <c r="G122" s="23">
        <v>0</v>
      </c>
      <c r="H122" s="23">
        <v>0</v>
      </c>
      <c r="I122">
        <v>26</v>
      </c>
    </row>
    <row r="123" spans="1:9" x14ac:dyDescent="0.3">
      <c r="A123" s="8">
        <v>43950</v>
      </c>
      <c r="B123">
        <v>33</v>
      </c>
      <c r="C123">
        <v>14</v>
      </c>
      <c r="D123">
        <v>11</v>
      </c>
      <c r="E123">
        <v>13</v>
      </c>
      <c r="F123" s="9">
        <v>43950</v>
      </c>
      <c r="G123" s="23">
        <v>0</v>
      </c>
      <c r="H123" s="23">
        <v>0</v>
      </c>
      <c r="I123">
        <v>52</v>
      </c>
    </row>
    <row r="124" spans="1:9" x14ac:dyDescent="0.3">
      <c r="A124" s="8">
        <v>43951</v>
      </c>
      <c r="B124">
        <v>25</v>
      </c>
      <c r="C124">
        <v>11</v>
      </c>
      <c r="D124">
        <v>14</v>
      </c>
      <c r="E124">
        <v>16</v>
      </c>
      <c r="F124" s="9">
        <v>43951</v>
      </c>
      <c r="G124" s="23">
        <v>0</v>
      </c>
      <c r="H124" s="23">
        <v>0</v>
      </c>
      <c r="I124">
        <v>0</v>
      </c>
    </row>
    <row r="125" spans="1:9" x14ac:dyDescent="0.3">
      <c r="A125" s="8">
        <v>43952</v>
      </c>
      <c r="B125">
        <v>21</v>
      </c>
      <c r="C125">
        <v>22</v>
      </c>
      <c r="D125">
        <v>15</v>
      </c>
      <c r="E125">
        <v>13</v>
      </c>
      <c r="F125" s="9">
        <v>43952</v>
      </c>
      <c r="G125" s="23">
        <v>0</v>
      </c>
      <c r="H125" s="23">
        <v>0</v>
      </c>
      <c r="I125">
        <v>30</v>
      </c>
    </row>
    <row r="126" spans="1:9" x14ac:dyDescent="0.3">
      <c r="A126" s="8">
        <v>43953</v>
      </c>
      <c r="B126">
        <v>24</v>
      </c>
      <c r="C126">
        <v>22</v>
      </c>
      <c r="D126">
        <v>9</v>
      </c>
      <c r="E126">
        <v>12</v>
      </c>
      <c r="F126" s="9">
        <v>43953</v>
      </c>
      <c r="G126" s="23">
        <v>0</v>
      </c>
      <c r="H126" s="23">
        <v>0</v>
      </c>
      <c r="I126">
        <v>0</v>
      </c>
    </row>
    <row r="127" spans="1:9" x14ac:dyDescent="0.3">
      <c r="A127" s="8">
        <v>43954</v>
      </c>
      <c r="B127">
        <v>23</v>
      </c>
      <c r="C127">
        <v>12</v>
      </c>
      <c r="D127">
        <v>6</v>
      </c>
      <c r="E127">
        <v>7</v>
      </c>
      <c r="F127" s="9">
        <v>43954</v>
      </c>
      <c r="G127" s="23">
        <v>0</v>
      </c>
      <c r="H127" s="23">
        <v>0</v>
      </c>
      <c r="I127">
        <v>0</v>
      </c>
    </row>
    <row r="128" spans="1:9" x14ac:dyDescent="0.3">
      <c r="A128" s="8">
        <v>43955</v>
      </c>
      <c r="B128">
        <v>25</v>
      </c>
      <c r="C128">
        <v>10</v>
      </c>
      <c r="D128">
        <v>9</v>
      </c>
      <c r="E128">
        <v>12</v>
      </c>
      <c r="F128" s="9">
        <v>43955</v>
      </c>
      <c r="G128" s="23">
        <v>0</v>
      </c>
      <c r="H128" s="23">
        <v>0</v>
      </c>
      <c r="I128">
        <v>59</v>
      </c>
    </row>
    <row r="129" spans="1:9" x14ac:dyDescent="0.3">
      <c r="A129" s="8">
        <v>43956</v>
      </c>
      <c r="B129">
        <v>30</v>
      </c>
      <c r="C129">
        <v>15</v>
      </c>
      <c r="D129">
        <v>13</v>
      </c>
      <c r="E129">
        <v>18</v>
      </c>
      <c r="F129" s="9">
        <v>43956</v>
      </c>
      <c r="G129" s="23">
        <v>0</v>
      </c>
      <c r="H129" s="23">
        <v>0</v>
      </c>
      <c r="I129">
        <v>101</v>
      </c>
    </row>
    <row r="130" spans="1:9" x14ac:dyDescent="0.3">
      <c r="A130" s="8">
        <v>43957</v>
      </c>
      <c r="B130">
        <v>44</v>
      </c>
      <c r="C130">
        <v>15</v>
      </c>
      <c r="D130">
        <v>9</v>
      </c>
      <c r="E130">
        <v>18</v>
      </c>
      <c r="F130" s="9">
        <v>43957</v>
      </c>
      <c r="G130" s="23">
        <v>0</v>
      </c>
      <c r="H130" s="23">
        <v>0</v>
      </c>
      <c r="I130">
        <v>69</v>
      </c>
    </row>
    <row r="131" spans="1:9" x14ac:dyDescent="0.3">
      <c r="A131" s="8">
        <v>43958</v>
      </c>
      <c r="B131">
        <v>32</v>
      </c>
      <c r="C131">
        <v>16</v>
      </c>
      <c r="D131">
        <v>12</v>
      </c>
      <c r="E131">
        <v>15</v>
      </c>
      <c r="F131" s="9">
        <v>43958</v>
      </c>
      <c r="G131" s="23">
        <v>0</v>
      </c>
      <c r="H131" s="23">
        <v>0</v>
      </c>
      <c r="I131">
        <v>105</v>
      </c>
    </row>
    <row r="132" spans="1:9" x14ac:dyDescent="0.3">
      <c r="A132" s="8">
        <v>43959</v>
      </c>
      <c r="B132">
        <v>32</v>
      </c>
      <c r="C132">
        <v>19</v>
      </c>
      <c r="D132">
        <v>12</v>
      </c>
      <c r="E132">
        <v>14</v>
      </c>
      <c r="F132" s="9">
        <v>43959</v>
      </c>
      <c r="G132" s="23">
        <v>0</v>
      </c>
      <c r="H132" s="23">
        <v>0</v>
      </c>
      <c r="I132">
        <v>210</v>
      </c>
    </row>
    <row r="133" spans="1:9" x14ac:dyDescent="0.3">
      <c r="A133" s="8">
        <v>43960</v>
      </c>
      <c r="B133">
        <v>33</v>
      </c>
      <c r="C133">
        <v>20</v>
      </c>
      <c r="D133">
        <v>10</v>
      </c>
      <c r="E133">
        <v>13</v>
      </c>
      <c r="F133" s="9">
        <v>43960</v>
      </c>
      <c r="G133" s="23">
        <v>0</v>
      </c>
      <c r="H133" s="23">
        <v>0</v>
      </c>
      <c r="I133">
        <v>243</v>
      </c>
    </row>
    <row r="134" spans="1:9" x14ac:dyDescent="0.3">
      <c r="A134" s="8">
        <v>43961</v>
      </c>
      <c r="B134">
        <v>23</v>
      </c>
      <c r="C134">
        <v>18</v>
      </c>
      <c r="D134">
        <v>11</v>
      </c>
      <c r="E134">
        <v>12</v>
      </c>
      <c r="F134" s="9">
        <v>43961</v>
      </c>
      <c r="G134" s="23">
        <v>0</v>
      </c>
      <c r="H134" s="23">
        <v>0</v>
      </c>
      <c r="I134">
        <v>226</v>
      </c>
    </row>
    <row r="135" spans="1:9" x14ac:dyDescent="0.3">
      <c r="A135" s="8">
        <v>43962</v>
      </c>
      <c r="B135">
        <v>29</v>
      </c>
      <c r="C135">
        <v>17</v>
      </c>
      <c r="D135">
        <v>11</v>
      </c>
      <c r="E135">
        <v>13</v>
      </c>
      <c r="F135" s="9">
        <v>43962</v>
      </c>
      <c r="G135" s="23">
        <v>0</v>
      </c>
      <c r="H135" s="23">
        <v>0</v>
      </c>
      <c r="I135">
        <v>255</v>
      </c>
    </row>
    <row r="136" spans="1:9" x14ac:dyDescent="0.3">
      <c r="A136" s="8">
        <v>43963</v>
      </c>
      <c r="B136">
        <v>26</v>
      </c>
      <c r="C136">
        <v>15</v>
      </c>
      <c r="D136">
        <v>10</v>
      </c>
      <c r="E136">
        <v>11</v>
      </c>
      <c r="F136" s="9">
        <v>43963</v>
      </c>
      <c r="G136" s="23">
        <v>0</v>
      </c>
      <c r="H136" s="23">
        <v>0</v>
      </c>
      <c r="I136">
        <v>179</v>
      </c>
    </row>
    <row r="137" spans="1:9" x14ac:dyDescent="0.3">
      <c r="A137" s="8">
        <v>43964</v>
      </c>
      <c r="B137">
        <v>32</v>
      </c>
      <c r="C137">
        <v>16</v>
      </c>
      <c r="D137">
        <v>16</v>
      </c>
      <c r="E137">
        <v>19</v>
      </c>
      <c r="F137" s="9">
        <v>43964</v>
      </c>
      <c r="G137" s="23">
        <v>0</v>
      </c>
      <c r="H137" s="23">
        <v>0</v>
      </c>
      <c r="I137">
        <v>226</v>
      </c>
    </row>
    <row r="138" spans="1:9" x14ac:dyDescent="0.3">
      <c r="A138" s="8">
        <v>43965</v>
      </c>
      <c r="B138">
        <v>28</v>
      </c>
      <c r="C138">
        <v>16</v>
      </c>
      <c r="D138">
        <v>13</v>
      </c>
      <c r="E138">
        <v>14</v>
      </c>
      <c r="F138" s="9">
        <v>43965</v>
      </c>
      <c r="G138" s="23">
        <v>0</v>
      </c>
      <c r="H138" s="23">
        <v>0</v>
      </c>
      <c r="I138">
        <v>194</v>
      </c>
    </row>
    <row r="139" spans="1:9" x14ac:dyDescent="0.3">
      <c r="A139" s="8">
        <v>43966</v>
      </c>
      <c r="B139">
        <v>20</v>
      </c>
      <c r="C139">
        <v>10</v>
      </c>
      <c r="D139">
        <v>7</v>
      </c>
      <c r="E139">
        <v>10</v>
      </c>
      <c r="F139" s="9">
        <v>43966</v>
      </c>
      <c r="G139" s="23">
        <v>0</v>
      </c>
      <c r="H139" s="23">
        <v>0</v>
      </c>
      <c r="I139">
        <v>265</v>
      </c>
    </row>
    <row r="140" spans="1:9" x14ac:dyDescent="0.3">
      <c r="A140" s="8">
        <v>43967</v>
      </c>
      <c r="B140">
        <v>28</v>
      </c>
      <c r="C140">
        <v>18</v>
      </c>
      <c r="D140">
        <v>21</v>
      </c>
      <c r="E140">
        <v>25</v>
      </c>
      <c r="F140" s="9">
        <v>43967</v>
      </c>
      <c r="G140" s="23">
        <v>0</v>
      </c>
      <c r="H140" s="23">
        <v>0</v>
      </c>
      <c r="I140">
        <v>221</v>
      </c>
    </row>
    <row r="141" spans="1:9" x14ac:dyDescent="0.3">
      <c r="A141" s="8">
        <v>43968</v>
      </c>
      <c r="B141">
        <v>30</v>
      </c>
      <c r="C141">
        <v>19</v>
      </c>
      <c r="D141">
        <v>13</v>
      </c>
      <c r="E141">
        <v>16</v>
      </c>
      <c r="F141" s="9">
        <v>43968</v>
      </c>
      <c r="G141" s="23">
        <v>0</v>
      </c>
      <c r="H141" s="23">
        <v>0</v>
      </c>
      <c r="I141">
        <v>186</v>
      </c>
    </row>
    <row r="142" spans="1:9" x14ac:dyDescent="0.3">
      <c r="A142" s="8">
        <v>43969</v>
      </c>
      <c r="B142">
        <v>22</v>
      </c>
      <c r="C142">
        <v>11</v>
      </c>
      <c r="D142">
        <v>14</v>
      </c>
      <c r="E142">
        <v>14</v>
      </c>
      <c r="F142" s="9">
        <v>43969</v>
      </c>
      <c r="G142" s="23">
        <v>0</v>
      </c>
      <c r="H142" s="23">
        <v>0</v>
      </c>
      <c r="I142">
        <v>313</v>
      </c>
    </row>
    <row r="143" spans="1:9" x14ac:dyDescent="0.3">
      <c r="A143" s="8">
        <v>43970</v>
      </c>
      <c r="B143">
        <v>21</v>
      </c>
      <c r="C143">
        <v>19</v>
      </c>
      <c r="D143">
        <v>12</v>
      </c>
      <c r="E143">
        <v>15</v>
      </c>
      <c r="F143" s="9">
        <v>43970</v>
      </c>
      <c r="G143" s="23">
        <v>0</v>
      </c>
      <c r="H143" s="23">
        <v>0</v>
      </c>
      <c r="I143">
        <v>279</v>
      </c>
    </row>
    <row r="144" spans="1:9" x14ac:dyDescent="0.3">
      <c r="A144" s="8">
        <v>43971</v>
      </c>
      <c r="B144">
        <v>14</v>
      </c>
      <c r="C144">
        <v>8</v>
      </c>
      <c r="D144">
        <v>19</v>
      </c>
      <c r="E144">
        <v>25</v>
      </c>
      <c r="F144" s="9">
        <v>43971</v>
      </c>
      <c r="G144" s="23">
        <v>0</v>
      </c>
      <c r="H144" s="23">
        <v>0</v>
      </c>
      <c r="I144">
        <v>216</v>
      </c>
    </row>
    <row r="145" spans="1:9" x14ac:dyDescent="0.3">
      <c r="A145" s="8">
        <v>43972</v>
      </c>
      <c r="B145">
        <v>12</v>
      </c>
      <c r="C145">
        <v>12</v>
      </c>
      <c r="D145">
        <v>12</v>
      </c>
      <c r="E145">
        <v>16</v>
      </c>
      <c r="F145" s="9">
        <v>43972</v>
      </c>
      <c r="G145" s="23">
        <v>0</v>
      </c>
      <c r="H145" s="23">
        <v>0</v>
      </c>
      <c r="I145">
        <v>281</v>
      </c>
    </row>
    <row r="146" spans="1:9" x14ac:dyDescent="0.3">
      <c r="A146" s="8">
        <v>43973</v>
      </c>
      <c r="B146">
        <v>16</v>
      </c>
      <c r="C146">
        <v>11</v>
      </c>
      <c r="D146">
        <v>7</v>
      </c>
      <c r="E146">
        <v>10</v>
      </c>
      <c r="F146" s="9">
        <v>43973</v>
      </c>
      <c r="G146" s="23">
        <v>0</v>
      </c>
      <c r="H146" s="23">
        <v>0</v>
      </c>
      <c r="I146">
        <v>406</v>
      </c>
    </row>
    <row r="147" spans="1:9" x14ac:dyDescent="0.3">
      <c r="A147" s="8">
        <v>43974</v>
      </c>
      <c r="B147">
        <v>15</v>
      </c>
      <c r="C147">
        <v>13</v>
      </c>
      <c r="D147">
        <v>13</v>
      </c>
      <c r="E147">
        <v>13</v>
      </c>
      <c r="F147" s="9">
        <v>43974</v>
      </c>
      <c r="G147" s="23">
        <v>0</v>
      </c>
      <c r="H147" s="23">
        <v>0</v>
      </c>
      <c r="I147">
        <v>362</v>
      </c>
    </row>
    <row r="148" spans="1:9" x14ac:dyDescent="0.3">
      <c r="A148" s="8">
        <v>43975</v>
      </c>
      <c r="B148">
        <v>24</v>
      </c>
      <c r="C148">
        <v>20</v>
      </c>
      <c r="D148">
        <v>29</v>
      </c>
      <c r="E148">
        <v>35</v>
      </c>
      <c r="F148" s="9">
        <v>43975</v>
      </c>
      <c r="G148" s="23">
        <v>1</v>
      </c>
      <c r="H148" s="23">
        <v>0</v>
      </c>
      <c r="I148">
        <v>222</v>
      </c>
    </row>
    <row r="149" spans="1:9" x14ac:dyDescent="0.3">
      <c r="A149" s="8">
        <v>43976</v>
      </c>
      <c r="B149">
        <v>21</v>
      </c>
      <c r="C149">
        <v>15</v>
      </c>
      <c r="D149">
        <v>17</v>
      </c>
      <c r="E149">
        <v>25</v>
      </c>
      <c r="F149" s="9">
        <v>43976</v>
      </c>
      <c r="G149" s="23">
        <v>0</v>
      </c>
      <c r="H149" s="23">
        <v>0</v>
      </c>
      <c r="I149">
        <v>569</v>
      </c>
    </row>
    <row r="150" spans="1:9" x14ac:dyDescent="0.3">
      <c r="A150" s="8">
        <v>43977</v>
      </c>
      <c r="B150">
        <v>15</v>
      </c>
      <c r="C150">
        <v>15</v>
      </c>
      <c r="D150">
        <v>11</v>
      </c>
      <c r="E150">
        <v>13</v>
      </c>
      <c r="F150" s="9">
        <v>43977</v>
      </c>
      <c r="G150" s="23">
        <v>0</v>
      </c>
      <c r="H150" s="23">
        <v>0</v>
      </c>
      <c r="I150">
        <v>322</v>
      </c>
    </row>
    <row r="151" spans="1:9" x14ac:dyDescent="0.3">
      <c r="A151" s="8">
        <v>43978</v>
      </c>
      <c r="B151">
        <v>19</v>
      </c>
      <c r="C151">
        <v>13</v>
      </c>
      <c r="D151">
        <v>15</v>
      </c>
      <c r="E151">
        <v>18</v>
      </c>
      <c r="F151" s="9">
        <v>43978</v>
      </c>
      <c r="G151" s="23">
        <v>0</v>
      </c>
      <c r="H151" s="23">
        <v>0</v>
      </c>
      <c r="I151">
        <v>117</v>
      </c>
    </row>
    <row r="152" spans="1:9" x14ac:dyDescent="0.3">
      <c r="A152" s="8">
        <v>43979</v>
      </c>
      <c r="B152">
        <v>18</v>
      </c>
      <c r="C152">
        <v>12</v>
      </c>
      <c r="D152">
        <v>11</v>
      </c>
      <c r="E152">
        <v>19</v>
      </c>
      <c r="F152" s="9">
        <v>43979</v>
      </c>
      <c r="G152" s="23">
        <v>1</v>
      </c>
      <c r="H152" s="23">
        <v>0</v>
      </c>
      <c r="I152">
        <v>548</v>
      </c>
    </row>
    <row r="153" spans="1:9" x14ac:dyDescent="0.3">
      <c r="A153" s="8">
        <v>43980</v>
      </c>
      <c r="B153">
        <v>18</v>
      </c>
      <c r="C153">
        <v>11</v>
      </c>
      <c r="D153">
        <v>13</v>
      </c>
      <c r="E153">
        <v>17</v>
      </c>
      <c r="F153" s="9">
        <v>43980</v>
      </c>
      <c r="G153" s="23">
        <v>0</v>
      </c>
      <c r="H153" s="23">
        <v>0</v>
      </c>
      <c r="I153">
        <v>504</v>
      </c>
    </row>
    <row r="154" spans="1:9" x14ac:dyDescent="0.3">
      <c r="A154" s="8">
        <v>43981</v>
      </c>
      <c r="B154">
        <v>13</v>
      </c>
      <c r="C154">
        <v>14</v>
      </c>
      <c r="D154">
        <v>19</v>
      </c>
      <c r="E154">
        <v>24</v>
      </c>
      <c r="F154" s="9">
        <v>43981</v>
      </c>
      <c r="G154" s="23">
        <v>1</v>
      </c>
      <c r="H154" s="23">
        <v>0</v>
      </c>
      <c r="I154">
        <v>529</v>
      </c>
    </row>
    <row r="155" spans="1:9" x14ac:dyDescent="0.3">
      <c r="A155" s="8">
        <v>43982</v>
      </c>
      <c r="B155">
        <v>15</v>
      </c>
      <c r="C155">
        <v>10</v>
      </c>
      <c r="D155">
        <v>14</v>
      </c>
      <c r="E155">
        <v>24</v>
      </c>
      <c r="F155" s="9">
        <v>43982</v>
      </c>
      <c r="G155" s="23">
        <v>0</v>
      </c>
      <c r="H155" s="23">
        <v>0</v>
      </c>
      <c r="I155">
        <v>266</v>
      </c>
    </row>
  </sheetData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7C036-62BA-4B1E-8D28-6BD1A1D1247E}">
  <dimension ref="A3:D155"/>
  <sheetViews>
    <sheetView workbookViewId="0">
      <selection activeCell="D1" sqref="D1:D1048576"/>
    </sheetView>
  </sheetViews>
  <sheetFormatPr defaultRowHeight="14.4" x14ac:dyDescent="0.3"/>
  <cols>
    <col min="4" max="4" width="8.88671875" style="29"/>
  </cols>
  <sheetData>
    <row r="3" spans="1:4" x14ac:dyDescent="0.3">
      <c r="A3" s="12" t="s">
        <v>54</v>
      </c>
      <c r="B3" t="s">
        <v>249</v>
      </c>
      <c r="C3" t="s">
        <v>248</v>
      </c>
      <c r="D3" s="23" t="s">
        <v>59</v>
      </c>
    </row>
    <row r="4" spans="1:4" x14ac:dyDescent="0.3">
      <c r="A4" s="9">
        <v>43831</v>
      </c>
      <c r="B4">
        <v>22</v>
      </c>
      <c r="C4">
        <v>52</v>
      </c>
      <c r="D4" s="23">
        <v>0</v>
      </c>
    </row>
    <row r="5" spans="1:4" x14ac:dyDescent="0.3">
      <c r="A5" s="9">
        <v>43832</v>
      </c>
      <c r="B5">
        <v>15</v>
      </c>
      <c r="C5">
        <v>38</v>
      </c>
      <c r="D5" s="23">
        <v>0</v>
      </c>
    </row>
    <row r="6" spans="1:4" x14ac:dyDescent="0.3">
      <c r="A6" s="9">
        <v>43833</v>
      </c>
      <c r="B6">
        <v>23</v>
      </c>
      <c r="C6">
        <v>36</v>
      </c>
      <c r="D6" s="23">
        <v>0</v>
      </c>
    </row>
    <row r="7" spans="1:4" x14ac:dyDescent="0.3">
      <c r="A7" s="9">
        <v>43834</v>
      </c>
      <c r="B7">
        <v>14</v>
      </c>
      <c r="C7">
        <v>37</v>
      </c>
      <c r="D7" s="23">
        <v>0</v>
      </c>
    </row>
    <row r="8" spans="1:4" x14ac:dyDescent="0.3">
      <c r="A8" s="9">
        <v>43835</v>
      </c>
      <c r="B8">
        <v>17</v>
      </c>
      <c r="C8">
        <v>48</v>
      </c>
      <c r="D8" s="23">
        <v>0</v>
      </c>
    </row>
    <row r="9" spans="1:4" x14ac:dyDescent="0.3">
      <c r="A9" s="9">
        <v>43836</v>
      </c>
      <c r="B9">
        <v>19</v>
      </c>
      <c r="C9">
        <v>39</v>
      </c>
      <c r="D9" s="23">
        <v>0</v>
      </c>
    </row>
    <row r="10" spans="1:4" x14ac:dyDescent="0.3">
      <c r="A10" s="9">
        <v>43837</v>
      </c>
      <c r="B10">
        <v>32</v>
      </c>
      <c r="C10">
        <v>26</v>
      </c>
      <c r="D10" s="23">
        <v>0</v>
      </c>
    </row>
    <row r="11" spans="1:4" x14ac:dyDescent="0.3">
      <c r="A11" s="9">
        <v>43838</v>
      </c>
      <c r="B11">
        <v>16</v>
      </c>
      <c r="C11">
        <v>35</v>
      </c>
      <c r="D11" s="23">
        <v>0</v>
      </c>
    </row>
    <row r="12" spans="1:4" x14ac:dyDescent="0.3">
      <c r="A12" s="9">
        <v>43839</v>
      </c>
      <c r="B12">
        <v>23</v>
      </c>
      <c r="C12">
        <v>32</v>
      </c>
      <c r="D12" s="23">
        <v>0</v>
      </c>
    </row>
    <row r="13" spans="1:4" x14ac:dyDescent="0.3">
      <c r="A13" s="9">
        <v>43840</v>
      </c>
      <c r="B13">
        <v>22</v>
      </c>
      <c r="C13">
        <v>40</v>
      </c>
      <c r="D13" s="23">
        <v>0</v>
      </c>
    </row>
    <row r="14" spans="1:4" x14ac:dyDescent="0.3">
      <c r="A14" s="9">
        <v>43841</v>
      </c>
      <c r="B14">
        <v>14</v>
      </c>
      <c r="C14">
        <v>54</v>
      </c>
      <c r="D14" s="23">
        <v>0</v>
      </c>
    </row>
    <row r="15" spans="1:4" x14ac:dyDescent="0.3">
      <c r="A15" s="9">
        <v>43842</v>
      </c>
      <c r="B15">
        <v>33</v>
      </c>
      <c r="C15">
        <v>54</v>
      </c>
      <c r="D15" s="23">
        <v>0</v>
      </c>
    </row>
    <row r="16" spans="1:4" x14ac:dyDescent="0.3">
      <c r="A16" s="9">
        <v>43843</v>
      </c>
      <c r="B16">
        <v>20</v>
      </c>
      <c r="C16">
        <v>39</v>
      </c>
      <c r="D16" s="23">
        <v>0</v>
      </c>
    </row>
    <row r="17" spans="1:4" x14ac:dyDescent="0.3">
      <c r="A17" s="9">
        <v>43844</v>
      </c>
      <c r="B17">
        <v>27</v>
      </c>
      <c r="C17">
        <v>64</v>
      </c>
      <c r="D17" s="23">
        <v>0</v>
      </c>
    </row>
    <row r="18" spans="1:4" x14ac:dyDescent="0.3">
      <c r="A18" s="9">
        <v>43845</v>
      </c>
      <c r="B18">
        <v>30</v>
      </c>
      <c r="C18">
        <v>45</v>
      </c>
      <c r="D18" s="23">
        <v>0</v>
      </c>
    </row>
    <row r="19" spans="1:4" x14ac:dyDescent="0.3">
      <c r="A19" s="9">
        <v>43846</v>
      </c>
      <c r="B19">
        <v>25</v>
      </c>
      <c r="C19">
        <v>50</v>
      </c>
      <c r="D19" s="23">
        <v>0</v>
      </c>
    </row>
    <row r="20" spans="1:4" x14ac:dyDescent="0.3">
      <c r="A20" s="9">
        <v>43847</v>
      </c>
      <c r="B20">
        <v>19</v>
      </c>
      <c r="C20">
        <v>38</v>
      </c>
      <c r="D20" s="23">
        <v>0</v>
      </c>
    </row>
    <row r="21" spans="1:4" x14ac:dyDescent="0.3">
      <c r="A21" s="9">
        <v>43848</v>
      </c>
      <c r="B21">
        <v>14</v>
      </c>
      <c r="C21">
        <v>27</v>
      </c>
      <c r="D21" s="23">
        <v>0</v>
      </c>
    </row>
    <row r="22" spans="1:4" x14ac:dyDescent="0.3">
      <c r="A22" s="9">
        <v>43849</v>
      </c>
      <c r="B22">
        <v>31</v>
      </c>
      <c r="C22">
        <v>26</v>
      </c>
      <c r="D22" s="23">
        <v>0</v>
      </c>
    </row>
    <row r="23" spans="1:4" x14ac:dyDescent="0.3">
      <c r="A23" s="9">
        <v>43850</v>
      </c>
      <c r="B23">
        <v>31</v>
      </c>
      <c r="C23">
        <v>46</v>
      </c>
      <c r="D23" s="23">
        <v>0</v>
      </c>
    </row>
    <row r="24" spans="1:4" x14ac:dyDescent="0.3">
      <c r="A24" s="9">
        <v>43851</v>
      </c>
      <c r="B24">
        <v>38</v>
      </c>
      <c r="C24">
        <v>51</v>
      </c>
      <c r="D24" s="23">
        <v>0</v>
      </c>
    </row>
    <row r="25" spans="1:4" x14ac:dyDescent="0.3">
      <c r="A25" s="9">
        <v>43852</v>
      </c>
      <c r="B25">
        <v>39</v>
      </c>
      <c r="C25">
        <v>48</v>
      </c>
      <c r="D25" s="23">
        <v>0</v>
      </c>
    </row>
    <row r="26" spans="1:4" x14ac:dyDescent="0.3">
      <c r="A26" s="9">
        <v>43853</v>
      </c>
      <c r="B26">
        <v>15</v>
      </c>
      <c r="C26">
        <v>44</v>
      </c>
      <c r="D26" s="23">
        <v>0</v>
      </c>
    </row>
    <row r="27" spans="1:4" x14ac:dyDescent="0.3">
      <c r="A27" s="9">
        <v>43854</v>
      </c>
      <c r="B27">
        <v>21</v>
      </c>
      <c r="C27">
        <v>40</v>
      </c>
      <c r="D27" s="23">
        <v>0</v>
      </c>
    </row>
    <row r="28" spans="1:4" x14ac:dyDescent="0.3">
      <c r="A28" s="9">
        <v>43855</v>
      </c>
      <c r="B28">
        <v>34</v>
      </c>
      <c r="C28">
        <v>55</v>
      </c>
      <c r="D28" s="23">
        <v>0</v>
      </c>
    </row>
    <row r="29" spans="1:4" x14ac:dyDescent="0.3">
      <c r="A29" s="9">
        <v>43856</v>
      </c>
      <c r="B29">
        <v>31</v>
      </c>
      <c r="C29">
        <v>54</v>
      </c>
      <c r="D29" s="23">
        <v>0</v>
      </c>
    </row>
    <row r="30" spans="1:4" x14ac:dyDescent="0.3">
      <c r="A30" s="9">
        <v>43857</v>
      </c>
      <c r="B30">
        <v>15</v>
      </c>
      <c r="C30">
        <v>53</v>
      </c>
      <c r="D30" s="23">
        <v>0</v>
      </c>
    </row>
    <row r="31" spans="1:4" x14ac:dyDescent="0.3">
      <c r="A31" s="9">
        <v>43858</v>
      </c>
      <c r="B31">
        <v>29</v>
      </c>
      <c r="C31">
        <v>50</v>
      </c>
      <c r="D31" s="23">
        <v>0</v>
      </c>
    </row>
    <row r="32" spans="1:4" x14ac:dyDescent="0.3">
      <c r="A32" s="9">
        <v>43859</v>
      </c>
      <c r="B32">
        <v>41</v>
      </c>
      <c r="C32">
        <v>43</v>
      </c>
      <c r="D32" s="23">
        <v>0</v>
      </c>
    </row>
    <row r="33" spans="1:4" x14ac:dyDescent="0.3">
      <c r="A33" s="9">
        <v>43860</v>
      </c>
      <c r="B33">
        <v>34</v>
      </c>
      <c r="C33">
        <v>73</v>
      </c>
      <c r="D33" s="23">
        <f ca="1">IFERROR(__xludf.DUMMYFUNCTION("""COMPUTED_VALUE"""),1)</f>
        <v>1</v>
      </c>
    </row>
    <row r="34" spans="1:4" x14ac:dyDescent="0.3">
      <c r="A34" s="9">
        <v>43861</v>
      </c>
      <c r="B34">
        <v>23</v>
      </c>
      <c r="C34">
        <v>39</v>
      </c>
      <c r="D34" s="23">
        <f ca="1">IFERROR(__xludf.DUMMYFUNCTION("""COMPUTED_VALUE"""),0)</f>
        <v>0</v>
      </c>
    </row>
    <row r="35" spans="1:4" x14ac:dyDescent="0.3">
      <c r="A35" s="9">
        <v>43862</v>
      </c>
      <c r="B35">
        <v>37</v>
      </c>
      <c r="C35">
        <v>49</v>
      </c>
      <c r="D35" s="23">
        <f ca="1">IFERROR(__xludf.DUMMYFUNCTION("""COMPUTED_VALUE"""),0)</f>
        <v>0</v>
      </c>
    </row>
    <row r="36" spans="1:4" x14ac:dyDescent="0.3">
      <c r="A36" s="9">
        <v>43863</v>
      </c>
      <c r="B36">
        <v>35</v>
      </c>
      <c r="C36">
        <v>62</v>
      </c>
      <c r="D36" s="23">
        <f ca="1">IFERROR(__xludf.DUMMYFUNCTION("""COMPUTED_VALUE"""),1)</f>
        <v>1</v>
      </c>
    </row>
    <row r="37" spans="1:4" x14ac:dyDescent="0.3">
      <c r="A37" s="9">
        <v>43864</v>
      </c>
      <c r="B37">
        <v>36</v>
      </c>
      <c r="C37">
        <v>38</v>
      </c>
      <c r="D37" s="23">
        <f ca="1">IFERROR(__xludf.DUMMYFUNCTION("""COMPUTED_VALUE"""),1)</f>
        <v>1</v>
      </c>
    </row>
    <row r="38" spans="1:4" x14ac:dyDescent="0.3">
      <c r="A38" s="9">
        <v>43865</v>
      </c>
      <c r="B38">
        <v>26</v>
      </c>
      <c r="C38">
        <v>50</v>
      </c>
      <c r="D38" s="23">
        <f ca="1">IFERROR(__xludf.DUMMYFUNCTION("""COMPUTED_VALUE"""),0)</f>
        <v>0</v>
      </c>
    </row>
    <row r="39" spans="1:4" x14ac:dyDescent="0.3">
      <c r="A39" s="9">
        <v>43866</v>
      </c>
      <c r="B39">
        <v>17</v>
      </c>
      <c r="C39">
        <v>51</v>
      </c>
      <c r="D39" s="23">
        <f ca="1">IFERROR(__xludf.DUMMYFUNCTION("""COMPUTED_VALUE"""),0)</f>
        <v>0</v>
      </c>
    </row>
    <row r="40" spans="1:4" x14ac:dyDescent="0.3">
      <c r="A40" s="9">
        <v>43867</v>
      </c>
      <c r="B40">
        <v>41</v>
      </c>
      <c r="C40">
        <v>47</v>
      </c>
      <c r="D40" s="23">
        <f ca="1">IFERROR(__xludf.DUMMYFUNCTION("""COMPUTED_VALUE"""),0)</f>
        <v>0</v>
      </c>
    </row>
    <row r="41" spans="1:4" x14ac:dyDescent="0.3">
      <c r="A41" s="9">
        <v>43868</v>
      </c>
      <c r="B41">
        <v>44</v>
      </c>
      <c r="C41">
        <v>53</v>
      </c>
      <c r="D41" s="23">
        <f ca="1">IFERROR(__xludf.DUMMYFUNCTION("""COMPUTED_VALUE"""),0)</f>
        <v>0</v>
      </c>
    </row>
    <row r="42" spans="1:4" x14ac:dyDescent="0.3">
      <c r="A42" s="9">
        <v>43869</v>
      </c>
      <c r="B42">
        <v>29</v>
      </c>
      <c r="C42">
        <v>50</v>
      </c>
      <c r="D42" s="23">
        <f ca="1">IFERROR(__xludf.DUMMYFUNCTION("""COMPUTED_VALUE"""),0)</f>
        <v>0</v>
      </c>
    </row>
    <row r="43" spans="1:4" x14ac:dyDescent="0.3">
      <c r="A43" s="9">
        <v>43870</v>
      </c>
      <c r="B43">
        <v>32</v>
      </c>
      <c r="C43">
        <v>57</v>
      </c>
      <c r="D43" s="23">
        <f ca="1">IFERROR(__xludf.DUMMYFUNCTION("""COMPUTED_VALUE"""),0)</f>
        <v>0</v>
      </c>
    </row>
    <row r="44" spans="1:4" x14ac:dyDescent="0.3">
      <c r="A44" s="9">
        <v>43871</v>
      </c>
      <c r="B44">
        <v>32</v>
      </c>
      <c r="C44">
        <v>45</v>
      </c>
      <c r="D44" s="23">
        <f ca="1">IFERROR(__xludf.DUMMYFUNCTION("""COMPUTED_VALUE"""),0)</f>
        <v>0</v>
      </c>
    </row>
    <row r="45" spans="1:4" x14ac:dyDescent="0.3">
      <c r="A45" s="9">
        <v>43872</v>
      </c>
      <c r="B45">
        <v>19</v>
      </c>
      <c r="C45">
        <v>49</v>
      </c>
      <c r="D45" s="23">
        <f ca="1">IFERROR(__xludf.DUMMYFUNCTION("""COMPUTED_VALUE"""),0)</f>
        <v>0</v>
      </c>
    </row>
    <row r="46" spans="1:4" x14ac:dyDescent="0.3">
      <c r="A46" s="9">
        <v>43873</v>
      </c>
      <c r="B46">
        <v>20</v>
      </c>
      <c r="C46">
        <v>47</v>
      </c>
      <c r="D46" s="23">
        <f ca="1">IFERROR(__xludf.DUMMYFUNCTION("""COMPUTED_VALUE"""),0)</f>
        <v>0</v>
      </c>
    </row>
    <row r="47" spans="1:4" x14ac:dyDescent="0.3">
      <c r="A47" s="9">
        <v>43874</v>
      </c>
      <c r="B47">
        <v>26</v>
      </c>
      <c r="C47">
        <v>39</v>
      </c>
      <c r="D47" s="23">
        <f ca="1">IFERROR(__xludf.DUMMYFUNCTION("""COMPUTED_VALUE"""),0)</f>
        <v>0</v>
      </c>
    </row>
    <row r="48" spans="1:4" x14ac:dyDescent="0.3">
      <c r="A48" s="9">
        <v>43875</v>
      </c>
      <c r="B48">
        <v>32</v>
      </c>
      <c r="C48">
        <v>43</v>
      </c>
      <c r="D48" s="23">
        <f ca="1">IFERROR(__xludf.DUMMYFUNCTION("""COMPUTED_VALUE"""),0)</f>
        <v>0</v>
      </c>
    </row>
    <row r="49" spans="1:4" x14ac:dyDescent="0.3">
      <c r="A49" s="9">
        <v>43876</v>
      </c>
      <c r="B49">
        <v>44</v>
      </c>
      <c r="C49">
        <v>39</v>
      </c>
      <c r="D49" s="23">
        <f ca="1">IFERROR(__xludf.DUMMYFUNCTION("""COMPUTED_VALUE"""),0)</f>
        <v>0</v>
      </c>
    </row>
    <row r="50" spans="1:4" x14ac:dyDescent="0.3">
      <c r="A50" s="9">
        <v>43877</v>
      </c>
      <c r="B50">
        <v>39</v>
      </c>
      <c r="C50">
        <v>73</v>
      </c>
      <c r="D50" s="23">
        <f ca="1">IFERROR(__xludf.DUMMYFUNCTION("""COMPUTED_VALUE"""),0)</f>
        <v>0</v>
      </c>
    </row>
    <row r="51" spans="1:4" x14ac:dyDescent="0.3">
      <c r="A51" s="9">
        <v>43878</v>
      </c>
      <c r="B51">
        <v>39</v>
      </c>
      <c r="C51">
        <v>60</v>
      </c>
      <c r="D51" s="23">
        <f ca="1">IFERROR(__xludf.DUMMYFUNCTION("""COMPUTED_VALUE"""),0)</f>
        <v>0</v>
      </c>
    </row>
    <row r="52" spans="1:4" x14ac:dyDescent="0.3">
      <c r="A52" s="9">
        <v>43879</v>
      </c>
      <c r="B52">
        <v>37</v>
      </c>
      <c r="C52">
        <v>57</v>
      </c>
      <c r="D52" s="23">
        <f ca="1">IFERROR(__xludf.DUMMYFUNCTION("""COMPUTED_VALUE"""),0)</f>
        <v>0</v>
      </c>
    </row>
    <row r="53" spans="1:4" x14ac:dyDescent="0.3">
      <c r="A53" s="9">
        <v>43880</v>
      </c>
      <c r="B53">
        <v>40</v>
      </c>
      <c r="C53">
        <v>48</v>
      </c>
      <c r="D53" s="23">
        <f ca="1">IFERROR(__xludf.DUMMYFUNCTION("""COMPUTED_VALUE"""),0)</f>
        <v>0</v>
      </c>
    </row>
    <row r="54" spans="1:4" x14ac:dyDescent="0.3">
      <c r="A54" s="9">
        <v>43881</v>
      </c>
      <c r="B54">
        <v>42</v>
      </c>
      <c r="C54">
        <v>44</v>
      </c>
      <c r="D54" s="23">
        <f ca="1">IFERROR(__xludf.DUMMYFUNCTION("""COMPUTED_VALUE"""),0)</f>
        <v>0</v>
      </c>
    </row>
    <row r="55" spans="1:4" x14ac:dyDescent="0.3">
      <c r="A55" s="9">
        <v>43882</v>
      </c>
      <c r="B55">
        <v>19</v>
      </c>
      <c r="C55">
        <v>54</v>
      </c>
      <c r="D55" s="23">
        <f ca="1">IFERROR(__xludf.DUMMYFUNCTION("""COMPUTED_VALUE"""),0)</f>
        <v>0</v>
      </c>
    </row>
    <row r="56" spans="1:4" x14ac:dyDescent="0.3">
      <c r="A56" s="9">
        <v>43883</v>
      </c>
      <c r="B56">
        <v>23</v>
      </c>
      <c r="C56">
        <v>48</v>
      </c>
      <c r="D56" s="23">
        <f ca="1">IFERROR(__xludf.DUMMYFUNCTION("""COMPUTED_VALUE"""),0)</f>
        <v>0</v>
      </c>
    </row>
    <row r="57" spans="1:4" x14ac:dyDescent="0.3">
      <c r="A57" s="9">
        <v>43884</v>
      </c>
      <c r="B57">
        <v>43</v>
      </c>
      <c r="C57">
        <v>63</v>
      </c>
      <c r="D57" s="23">
        <f ca="1">IFERROR(__xludf.DUMMYFUNCTION("""COMPUTED_VALUE"""),0)</f>
        <v>0</v>
      </c>
    </row>
    <row r="58" spans="1:4" x14ac:dyDescent="0.3">
      <c r="A58" s="9">
        <v>43885</v>
      </c>
      <c r="B58">
        <v>24</v>
      </c>
      <c r="C58">
        <v>36</v>
      </c>
      <c r="D58" s="23">
        <f ca="1">IFERROR(__xludf.DUMMYFUNCTION("""COMPUTED_VALUE"""),0)</f>
        <v>0</v>
      </c>
    </row>
    <row r="59" spans="1:4" x14ac:dyDescent="0.3">
      <c r="A59" s="9">
        <v>43886</v>
      </c>
      <c r="B59">
        <v>38</v>
      </c>
      <c r="C59">
        <v>38</v>
      </c>
      <c r="D59" s="23">
        <f ca="1">IFERROR(__xludf.DUMMYFUNCTION("""COMPUTED_VALUE"""),0)</f>
        <v>0</v>
      </c>
    </row>
    <row r="60" spans="1:4" x14ac:dyDescent="0.3">
      <c r="A60" s="9">
        <v>43887</v>
      </c>
      <c r="B60">
        <v>29</v>
      </c>
      <c r="C60">
        <v>38</v>
      </c>
      <c r="D60" s="23">
        <f ca="1">IFERROR(__xludf.DUMMYFUNCTION("""COMPUTED_VALUE"""),0)</f>
        <v>0</v>
      </c>
    </row>
    <row r="61" spans="1:4" x14ac:dyDescent="0.3">
      <c r="A61" s="9">
        <v>43888</v>
      </c>
      <c r="B61">
        <v>29</v>
      </c>
      <c r="C61">
        <v>42</v>
      </c>
      <c r="D61" s="23">
        <f ca="1">IFERROR(__xludf.DUMMYFUNCTION("""COMPUTED_VALUE"""),0)</f>
        <v>0</v>
      </c>
    </row>
    <row r="62" spans="1:4" x14ac:dyDescent="0.3">
      <c r="A62" s="9">
        <v>43889</v>
      </c>
      <c r="B62">
        <v>24</v>
      </c>
      <c r="C62">
        <v>45</v>
      </c>
      <c r="D62" s="23">
        <f ca="1">IFERROR(__xludf.DUMMYFUNCTION("""COMPUTED_VALUE"""),0)</f>
        <v>0</v>
      </c>
    </row>
    <row r="63" spans="1:4" x14ac:dyDescent="0.3">
      <c r="A63" s="9">
        <v>43890</v>
      </c>
      <c r="B63">
        <v>22</v>
      </c>
      <c r="C63">
        <v>35</v>
      </c>
      <c r="D63" s="23">
        <f ca="1">IFERROR(__xludf.DUMMYFUNCTION("""COMPUTED_VALUE"""),0)</f>
        <v>0</v>
      </c>
    </row>
    <row r="64" spans="1:4" x14ac:dyDescent="0.3">
      <c r="A64" s="9">
        <v>43891</v>
      </c>
      <c r="B64">
        <v>39</v>
      </c>
      <c r="C64">
        <v>48</v>
      </c>
      <c r="D64" s="23">
        <f ca="1">IFERROR(__xludf.DUMMYFUNCTION("""COMPUTED_VALUE"""),0)</f>
        <v>0</v>
      </c>
    </row>
    <row r="65" spans="1:4" x14ac:dyDescent="0.3">
      <c r="A65" s="9">
        <v>43892</v>
      </c>
      <c r="B65">
        <v>27</v>
      </c>
      <c r="C65">
        <v>53</v>
      </c>
      <c r="D65" s="23">
        <f ca="1">IFERROR(__xludf.DUMMYFUNCTION("""COMPUTED_VALUE"""),0)</f>
        <v>0</v>
      </c>
    </row>
    <row r="66" spans="1:4" x14ac:dyDescent="0.3">
      <c r="A66" s="9">
        <v>43893</v>
      </c>
      <c r="B66">
        <v>46</v>
      </c>
      <c r="C66">
        <v>51</v>
      </c>
      <c r="D66" s="23">
        <f ca="1">IFERROR(__xludf.DUMMYFUNCTION("""COMPUTED_VALUE"""),0)</f>
        <v>0</v>
      </c>
    </row>
    <row r="67" spans="1:4" x14ac:dyDescent="0.3">
      <c r="A67" s="9">
        <v>43894</v>
      </c>
      <c r="B67">
        <v>27</v>
      </c>
      <c r="C67">
        <v>55</v>
      </c>
      <c r="D67" s="23">
        <f ca="1">IFERROR(__xludf.DUMMYFUNCTION("""COMPUTED_VALUE"""),0)</f>
        <v>0</v>
      </c>
    </row>
    <row r="68" spans="1:4" x14ac:dyDescent="0.3">
      <c r="A68" s="9">
        <v>43895</v>
      </c>
      <c r="B68">
        <v>49</v>
      </c>
      <c r="C68">
        <v>43</v>
      </c>
      <c r="D68" s="23">
        <f ca="1">IFERROR(__xludf.DUMMYFUNCTION("""COMPUTED_VALUE"""),0)</f>
        <v>0</v>
      </c>
    </row>
    <row r="69" spans="1:4" x14ac:dyDescent="0.3">
      <c r="A69" s="9">
        <v>43896</v>
      </c>
      <c r="B69">
        <v>35</v>
      </c>
      <c r="C69">
        <v>57</v>
      </c>
      <c r="D69" s="23">
        <f ca="1">IFERROR(__xludf.DUMMYFUNCTION("""COMPUTED_VALUE"""),0)</f>
        <v>0</v>
      </c>
    </row>
    <row r="70" spans="1:4" x14ac:dyDescent="0.3">
      <c r="A70" s="9">
        <v>43897</v>
      </c>
      <c r="B70">
        <v>41</v>
      </c>
      <c r="C70">
        <v>35</v>
      </c>
      <c r="D70" s="23">
        <f ca="1">IFERROR(__xludf.DUMMYFUNCTION("""COMPUTED_VALUE"""),0)</f>
        <v>0</v>
      </c>
    </row>
    <row r="71" spans="1:4" x14ac:dyDescent="0.3">
      <c r="A71" s="9">
        <v>43898</v>
      </c>
      <c r="B71">
        <v>36</v>
      </c>
      <c r="C71">
        <v>50</v>
      </c>
      <c r="D71" s="23">
        <f ca="1">IFERROR(__xludf.DUMMYFUNCTION("""COMPUTED_VALUE"""),0)</f>
        <v>0</v>
      </c>
    </row>
    <row r="72" spans="1:4" x14ac:dyDescent="0.3">
      <c r="A72" s="9">
        <v>43899</v>
      </c>
      <c r="B72">
        <v>33</v>
      </c>
      <c r="C72">
        <v>29</v>
      </c>
      <c r="D72" s="23">
        <f ca="1">IFERROR(__xludf.DUMMYFUNCTION("""COMPUTED_VALUE"""),0)</f>
        <v>0</v>
      </c>
    </row>
    <row r="73" spans="1:4" x14ac:dyDescent="0.3">
      <c r="A73" s="9">
        <v>43900</v>
      </c>
      <c r="B73">
        <v>38</v>
      </c>
      <c r="C73">
        <v>46</v>
      </c>
      <c r="D73" s="23">
        <f ca="1">IFERROR(__xludf.DUMMYFUNCTION("""COMPUTED_VALUE"""),0)</f>
        <v>0</v>
      </c>
    </row>
    <row r="74" spans="1:4" x14ac:dyDescent="0.3">
      <c r="A74" s="9">
        <v>43901</v>
      </c>
      <c r="B74">
        <v>35</v>
      </c>
      <c r="C74">
        <v>51</v>
      </c>
      <c r="D74" s="23">
        <f ca="1">IFERROR(__xludf.DUMMYFUNCTION("""COMPUTED_VALUE"""),0)</f>
        <v>0</v>
      </c>
    </row>
    <row r="75" spans="1:4" x14ac:dyDescent="0.3">
      <c r="A75" s="9">
        <v>43902</v>
      </c>
      <c r="B75">
        <v>32</v>
      </c>
      <c r="C75">
        <v>50</v>
      </c>
      <c r="D75" s="23">
        <f ca="1">IFERROR(__xludf.DUMMYFUNCTION("""COMPUTED_VALUE"""),0)</f>
        <v>0</v>
      </c>
    </row>
    <row r="76" spans="1:4" x14ac:dyDescent="0.3">
      <c r="A76" s="9">
        <v>43903</v>
      </c>
      <c r="B76">
        <v>30</v>
      </c>
      <c r="C76">
        <v>49</v>
      </c>
      <c r="D76" s="23">
        <f ca="1">IFERROR(__xludf.DUMMYFUNCTION("""COMPUTED_VALUE"""),0)</f>
        <v>0</v>
      </c>
    </row>
    <row r="77" spans="1:4" x14ac:dyDescent="0.3">
      <c r="A77" s="9">
        <v>43904</v>
      </c>
      <c r="B77">
        <v>42</v>
      </c>
      <c r="C77">
        <v>42</v>
      </c>
      <c r="D77" s="23">
        <v>0</v>
      </c>
    </row>
    <row r="78" spans="1:4" x14ac:dyDescent="0.3">
      <c r="A78" s="9">
        <v>43905</v>
      </c>
      <c r="B78">
        <v>49</v>
      </c>
      <c r="C78">
        <v>82</v>
      </c>
      <c r="D78" s="23">
        <v>0</v>
      </c>
    </row>
    <row r="79" spans="1:4" x14ac:dyDescent="0.3">
      <c r="A79" s="9">
        <v>43906</v>
      </c>
      <c r="B79">
        <v>41</v>
      </c>
      <c r="C79">
        <v>50</v>
      </c>
      <c r="D79" s="23">
        <v>0</v>
      </c>
    </row>
    <row r="80" spans="1:4" x14ac:dyDescent="0.3">
      <c r="A80" s="9">
        <v>43907</v>
      </c>
      <c r="B80">
        <v>54</v>
      </c>
      <c r="C80">
        <v>55</v>
      </c>
      <c r="D80" s="23">
        <v>0</v>
      </c>
    </row>
    <row r="81" spans="1:4" x14ac:dyDescent="0.3">
      <c r="A81" s="9">
        <v>43908</v>
      </c>
      <c r="B81">
        <v>48</v>
      </c>
      <c r="C81">
        <v>72</v>
      </c>
      <c r="D81" s="23">
        <v>0</v>
      </c>
    </row>
    <row r="82" spans="1:4" x14ac:dyDescent="0.3">
      <c r="A82" s="9">
        <v>43909</v>
      </c>
      <c r="B82">
        <v>42</v>
      </c>
      <c r="C82">
        <v>82</v>
      </c>
      <c r="D82" s="23">
        <v>2</v>
      </c>
    </row>
    <row r="83" spans="1:4" x14ac:dyDescent="0.3">
      <c r="A83" s="9">
        <v>43910</v>
      </c>
      <c r="B83">
        <v>56</v>
      </c>
      <c r="C83">
        <v>78</v>
      </c>
      <c r="D83" s="23">
        <v>5</v>
      </c>
    </row>
    <row r="84" spans="1:4" x14ac:dyDescent="0.3">
      <c r="A84" s="9">
        <v>43911</v>
      </c>
      <c r="B84">
        <v>63</v>
      </c>
      <c r="C84">
        <v>100</v>
      </c>
      <c r="D84" s="23">
        <v>7</v>
      </c>
    </row>
    <row r="85" spans="1:4" x14ac:dyDescent="0.3">
      <c r="A85" s="9">
        <v>43912</v>
      </c>
      <c r="B85">
        <v>61</v>
      </c>
      <c r="C85">
        <v>100</v>
      </c>
      <c r="D85" s="23">
        <v>4</v>
      </c>
    </row>
    <row r="86" spans="1:4" x14ac:dyDescent="0.3">
      <c r="A86" s="9">
        <v>43913</v>
      </c>
      <c r="B86">
        <v>69</v>
      </c>
      <c r="C86">
        <v>95</v>
      </c>
      <c r="D86" s="23">
        <v>12</v>
      </c>
    </row>
    <row r="87" spans="1:4" x14ac:dyDescent="0.3">
      <c r="A87" s="9">
        <v>43914</v>
      </c>
      <c r="B87">
        <v>80</v>
      </c>
      <c r="C87">
        <v>98</v>
      </c>
      <c r="D87" s="23">
        <v>4</v>
      </c>
    </row>
    <row r="88" spans="1:4" x14ac:dyDescent="0.3">
      <c r="A88" s="9">
        <v>43915</v>
      </c>
      <c r="B88">
        <v>81</v>
      </c>
      <c r="C88">
        <v>93</v>
      </c>
      <c r="D88" s="23">
        <v>4</v>
      </c>
    </row>
    <row r="89" spans="1:4" x14ac:dyDescent="0.3">
      <c r="A89" s="9">
        <v>43916</v>
      </c>
      <c r="B89">
        <v>45</v>
      </c>
      <c r="C89">
        <v>89</v>
      </c>
      <c r="D89" s="23">
        <v>5</v>
      </c>
    </row>
    <row r="90" spans="1:4" x14ac:dyDescent="0.3">
      <c r="A90" s="9">
        <v>43917</v>
      </c>
      <c r="B90">
        <v>73</v>
      </c>
      <c r="C90">
        <v>87</v>
      </c>
      <c r="D90" s="23">
        <v>4</v>
      </c>
    </row>
    <row r="91" spans="1:4" x14ac:dyDescent="0.3">
      <c r="A91" s="9">
        <v>43918</v>
      </c>
      <c r="B91">
        <v>61</v>
      </c>
      <c r="C91">
        <v>71</v>
      </c>
      <c r="D91" s="23">
        <v>8</v>
      </c>
    </row>
    <row r="92" spans="1:4" x14ac:dyDescent="0.3">
      <c r="A92" s="9">
        <v>43919</v>
      </c>
      <c r="B92">
        <v>57</v>
      </c>
      <c r="C92">
        <v>79</v>
      </c>
      <c r="D92" s="23">
        <v>8</v>
      </c>
    </row>
    <row r="93" spans="1:4" x14ac:dyDescent="0.3">
      <c r="A93" s="9">
        <v>43920</v>
      </c>
      <c r="B93">
        <v>62</v>
      </c>
      <c r="C93">
        <v>70</v>
      </c>
      <c r="D93" s="23">
        <v>7</v>
      </c>
    </row>
    <row r="94" spans="1:4" x14ac:dyDescent="0.3">
      <c r="A94" s="9">
        <v>43921</v>
      </c>
      <c r="B94">
        <v>40</v>
      </c>
      <c r="C94">
        <v>50</v>
      </c>
      <c r="D94" s="23">
        <v>4</v>
      </c>
    </row>
    <row r="95" spans="1:4" x14ac:dyDescent="0.3">
      <c r="A95" s="9">
        <v>43922</v>
      </c>
      <c r="B95">
        <v>50</v>
      </c>
      <c r="C95">
        <v>66</v>
      </c>
      <c r="D95" s="23">
        <v>13</v>
      </c>
    </row>
    <row r="96" spans="1:4" x14ac:dyDescent="0.3">
      <c r="A96" s="9">
        <v>43923</v>
      </c>
      <c r="B96">
        <v>63</v>
      </c>
      <c r="C96">
        <v>39</v>
      </c>
      <c r="D96" s="23">
        <v>1</v>
      </c>
    </row>
    <row r="97" spans="1:4" x14ac:dyDescent="0.3">
      <c r="A97" s="9">
        <v>43924</v>
      </c>
      <c r="B97">
        <v>41</v>
      </c>
      <c r="C97">
        <v>57</v>
      </c>
      <c r="D97" s="23">
        <v>7</v>
      </c>
    </row>
    <row r="98" spans="1:4" x14ac:dyDescent="0.3">
      <c r="A98" s="9">
        <v>43925</v>
      </c>
      <c r="B98">
        <v>30</v>
      </c>
      <c r="C98">
        <v>55</v>
      </c>
      <c r="D98" s="23">
        <v>13</v>
      </c>
    </row>
    <row r="99" spans="1:4" x14ac:dyDescent="0.3">
      <c r="A99" s="9">
        <v>43926</v>
      </c>
      <c r="B99">
        <v>39</v>
      </c>
      <c r="C99">
        <v>59</v>
      </c>
      <c r="D99" s="23">
        <v>20</v>
      </c>
    </row>
    <row r="100" spans="1:4" x14ac:dyDescent="0.3">
      <c r="A100" s="9">
        <v>43927</v>
      </c>
      <c r="B100">
        <v>45</v>
      </c>
      <c r="C100">
        <v>52</v>
      </c>
      <c r="D100" s="23">
        <v>18</v>
      </c>
    </row>
    <row r="101" spans="1:4" x14ac:dyDescent="0.3">
      <c r="A101" s="9">
        <v>43928</v>
      </c>
      <c r="B101">
        <v>29</v>
      </c>
      <c r="C101">
        <v>44</v>
      </c>
      <c r="D101" s="23">
        <v>29</v>
      </c>
    </row>
    <row r="102" spans="1:4" x14ac:dyDescent="0.3">
      <c r="A102" s="9">
        <v>43929</v>
      </c>
      <c r="B102">
        <v>52</v>
      </c>
      <c r="C102">
        <v>48</v>
      </c>
      <c r="D102" s="23">
        <v>11</v>
      </c>
    </row>
    <row r="103" spans="1:4" x14ac:dyDescent="0.3">
      <c r="A103" s="9">
        <v>43930</v>
      </c>
      <c r="B103">
        <v>50</v>
      </c>
      <c r="C103">
        <v>37</v>
      </c>
      <c r="D103" s="23">
        <v>76</v>
      </c>
    </row>
    <row r="104" spans="1:4" x14ac:dyDescent="0.3">
      <c r="A104" s="9">
        <v>43931</v>
      </c>
      <c r="B104">
        <v>38</v>
      </c>
      <c r="C104">
        <v>36</v>
      </c>
      <c r="D104" s="23">
        <v>116</v>
      </c>
    </row>
    <row r="105" spans="1:4" x14ac:dyDescent="0.3">
      <c r="A105" s="9">
        <v>43932</v>
      </c>
      <c r="B105">
        <v>41</v>
      </c>
      <c r="C105">
        <v>35</v>
      </c>
      <c r="D105" s="23">
        <v>90</v>
      </c>
    </row>
    <row r="106" spans="1:4" x14ac:dyDescent="0.3">
      <c r="A106" s="9">
        <v>43933</v>
      </c>
      <c r="B106">
        <v>54</v>
      </c>
      <c r="C106">
        <v>52</v>
      </c>
      <c r="D106" s="23">
        <v>48</v>
      </c>
    </row>
    <row r="107" spans="1:4" x14ac:dyDescent="0.3">
      <c r="A107" s="9">
        <v>43934</v>
      </c>
      <c r="B107">
        <v>40</v>
      </c>
      <c r="C107">
        <v>38</v>
      </c>
      <c r="D107" s="23">
        <v>56</v>
      </c>
    </row>
    <row r="108" spans="1:4" x14ac:dyDescent="0.3">
      <c r="A108" s="9">
        <v>43935</v>
      </c>
      <c r="B108">
        <v>62</v>
      </c>
      <c r="C108">
        <v>30</v>
      </c>
      <c r="D108" s="23">
        <v>78</v>
      </c>
    </row>
    <row r="109" spans="1:4" x14ac:dyDescent="0.3">
      <c r="A109" s="9">
        <v>43936</v>
      </c>
      <c r="B109">
        <v>32</v>
      </c>
      <c r="C109">
        <v>70</v>
      </c>
      <c r="D109" s="23">
        <v>116</v>
      </c>
    </row>
    <row r="110" spans="1:4" x14ac:dyDescent="0.3">
      <c r="A110" s="9">
        <v>43937</v>
      </c>
      <c r="B110">
        <v>46</v>
      </c>
      <c r="C110">
        <v>44</v>
      </c>
      <c r="D110" s="23">
        <v>163</v>
      </c>
    </row>
    <row r="111" spans="1:4" x14ac:dyDescent="0.3">
      <c r="A111" s="9">
        <v>43938</v>
      </c>
      <c r="B111">
        <v>62</v>
      </c>
      <c r="C111">
        <v>64</v>
      </c>
      <c r="D111" s="23">
        <v>170</v>
      </c>
    </row>
    <row r="112" spans="1:4" x14ac:dyDescent="0.3">
      <c r="A112" s="9">
        <v>43939</v>
      </c>
      <c r="B112">
        <v>51</v>
      </c>
      <c r="C112">
        <v>26</v>
      </c>
      <c r="D112" s="23">
        <v>277</v>
      </c>
    </row>
    <row r="113" spans="1:4" x14ac:dyDescent="0.3">
      <c r="A113" s="9">
        <v>43940</v>
      </c>
      <c r="B113">
        <v>44</v>
      </c>
      <c r="C113">
        <v>48</v>
      </c>
      <c r="D113" s="23">
        <v>367</v>
      </c>
    </row>
    <row r="114" spans="1:4" x14ac:dyDescent="0.3">
      <c r="A114" s="9">
        <v>43941</v>
      </c>
      <c r="B114">
        <v>36</v>
      </c>
      <c r="C114">
        <v>48</v>
      </c>
      <c r="D114" s="23">
        <v>196</v>
      </c>
    </row>
    <row r="115" spans="1:4" x14ac:dyDescent="0.3">
      <c r="A115" s="9">
        <v>43942</v>
      </c>
      <c r="B115">
        <v>61</v>
      </c>
      <c r="C115">
        <v>50</v>
      </c>
      <c r="D115" s="23">
        <v>239</v>
      </c>
    </row>
    <row r="116" spans="1:4" x14ac:dyDescent="0.3">
      <c r="A116" s="9">
        <v>43943</v>
      </c>
      <c r="B116">
        <v>36</v>
      </c>
      <c r="C116">
        <v>53</v>
      </c>
      <c r="D116" s="23">
        <v>229</v>
      </c>
    </row>
    <row r="117" spans="1:4" x14ac:dyDescent="0.3">
      <c r="A117" s="9">
        <v>43944</v>
      </c>
      <c r="B117">
        <v>35</v>
      </c>
      <c r="C117">
        <v>51</v>
      </c>
      <c r="D117" s="23">
        <v>217</v>
      </c>
    </row>
    <row r="118" spans="1:4" x14ac:dyDescent="0.3">
      <c r="A118" s="9">
        <v>43945</v>
      </c>
      <c r="B118">
        <v>39</v>
      </c>
      <c r="C118">
        <v>45</v>
      </c>
      <c r="D118" s="23">
        <v>191</v>
      </c>
    </row>
    <row r="119" spans="1:4" x14ac:dyDescent="0.3">
      <c r="A119" s="9">
        <v>43946</v>
      </c>
      <c r="B119">
        <v>50</v>
      </c>
      <c r="C119">
        <v>45</v>
      </c>
      <c r="D119" s="23">
        <v>256</v>
      </c>
    </row>
    <row r="120" spans="1:4" x14ac:dyDescent="0.3">
      <c r="A120" s="9">
        <v>43947</v>
      </c>
      <c r="B120">
        <v>44</v>
      </c>
      <c r="C120">
        <v>26</v>
      </c>
      <c r="D120" s="23">
        <v>230</v>
      </c>
    </row>
    <row r="121" spans="1:4" x14ac:dyDescent="0.3">
      <c r="A121" s="9">
        <v>43948</v>
      </c>
      <c r="B121">
        <v>39</v>
      </c>
      <c r="C121">
        <v>43</v>
      </c>
      <c r="D121" s="23">
        <v>247</v>
      </c>
    </row>
    <row r="122" spans="1:4" x14ac:dyDescent="0.3">
      <c r="A122" s="9">
        <v>43949</v>
      </c>
      <c r="B122">
        <v>38</v>
      </c>
      <c r="C122">
        <v>32</v>
      </c>
      <c r="D122" s="23">
        <v>226</v>
      </c>
    </row>
    <row r="123" spans="1:4" x14ac:dyDescent="0.3">
      <c r="A123" s="9">
        <v>43950</v>
      </c>
      <c r="B123">
        <v>34</v>
      </c>
      <c r="C123">
        <v>36</v>
      </c>
      <c r="D123" s="23">
        <v>308</v>
      </c>
    </row>
    <row r="124" spans="1:4" x14ac:dyDescent="0.3">
      <c r="A124" s="9">
        <v>43951</v>
      </c>
      <c r="B124">
        <v>32</v>
      </c>
      <c r="C124">
        <v>45</v>
      </c>
      <c r="D124" s="23">
        <v>313</v>
      </c>
    </row>
    <row r="125" spans="1:4" x14ac:dyDescent="0.3">
      <c r="A125" s="9">
        <v>43952</v>
      </c>
      <c r="B125">
        <v>45</v>
      </c>
      <c r="C125">
        <v>43</v>
      </c>
      <c r="D125" s="23">
        <v>326</v>
      </c>
    </row>
    <row r="126" spans="1:4" x14ac:dyDescent="0.3">
      <c r="A126" s="9">
        <v>43953</v>
      </c>
      <c r="B126">
        <v>41</v>
      </c>
      <c r="C126">
        <v>30</v>
      </c>
      <c r="D126" s="23">
        <v>333</v>
      </c>
    </row>
    <row r="127" spans="1:4" x14ac:dyDescent="0.3">
      <c r="A127" s="9">
        <v>43954</v>
      </c>
      <c r="B127">
        <v>41</v>
      </c>
      <c r="C127">
        <v>50</v>
      </c>
      <c r="D127" s="23">
        <v>374</v>
      </c>
    </row>
    <row r="128" spans="1:4" x14ac:dyDescent="0.3">
      <c r="A128" s="9">
        <v>43955</v>
      </c>
      <c r="B128">
        <v>47</v>
      </c>
      <c r="C128">
        <v>31</v>
      </c>
      <c r="D128" s="23">
        <v>376</v>
      </c>
    </row>
    <row r="129" spans="1:4" x14ac:dyDescent="0.3">
      <c r="A129" s="9">
        <v>43956</v>
      </c>
      <c r="B129">
        <v>33</v>
      </c>
      <c r="C129">
        <v>30</v>
      </c>
      <c r="D129" s="23">
        <v>441</v>
      </c>
    </row>
    <row r="130" spans="1:4" x14ac:dyDescent="0.3">
      <c r="A130" s="9">
        <v>43957</v>
      </c>
      <c r="B130">
        <v>43</v>
      </c>
      <c r="C130">
        <v>41</v>
      </c>
      <c r="D130" s="23">
        <v>380</v>
      </c>
    </row>
    <row r="131" spans="1:4" x14ac:dyDescent="0.3">
      <c r="A131" s="9">
        <v>43958</v>
      </c>
      <c r="B131">
        <v>34</v>
      </c>
      <c r="C131">
        <v>28</v>
      </c>
      <c r="D131" s="23">
        <v>388</v>
      </c>
    </row>
    <row r="132" spans="1:4" x14ac:dyDescent="0.3">
      <c r="A132" s="9">
        <v>43959</v>
      </c>
      <c r="B132">
        <v>48</v>
      </c>
      <c r="C132">
        <v>35</v>
      </c>
      <c r="D132" s="23">
        <v>390</v>
      </c>
    </row>
    <row r="133" spans="1:4" x14ac:dyDescent="0.3">
      <c r="A133" s="9">
        <v>43960</v>
      </c>
      <c r="B133">
        <v>36</v>
      </c>
      <c r="C133">
        <v>40</v>
      </c>
      <c r="D133" s="23">
        <v>394</v>
      </c>
    </row>
    <row r="134" spans="1:4" x14ac:dyDescent="0.3">
      <c r="A134" s="9">
        <v>43961</v>
      </c>
      <c r="B134">
        <v>44</v>
      </c>
      <c r="C134">
        <v>35</v>
      </c>
      <c r="D134" s="23">
        <v>398</v>
      </c>
    </row>
    <row r="135" spans="1:4" x14ac:dyDescent="0.3">
      <c r="A135" s="9">
        <v>43962</v>
      </c>
      <c r="B135">
        <v>51</v>
      </c>
      <c r="C135">
        <v>32</v>
      </c>
      <c r="D135" s="23">
        <v>347</v>
      </c>
    </row>
    <row r="136" spans="1:4" x14ac:dyDescent="0.3">
      <c r="A136" s="9">
        <v>43963</v>
      </c>
      <c r="B136">
        <v>42</v>
      </c>
      <c r="C136">
        <v>32</v>
      </c>
      <c r="D136" s="23">
        <v>362</v>
      </c>
    </row>
    <row r="137" spans="1:4" x14ac:dyDescent="0.3">
      <c r="A137" s="9">
        <v>43964</v>
      </c>
      <c r="B137">
        <v>55</v>
      </c>
      <c r="C137">
        <v>36</v>
      </c>
      <c r="D137" s="23">
        <v>364</v>
      </c>
    </row>
    <row r="138" spans="1:4" x14ac:dyDescent="0.3">
      <c r="A138" s="9">
        <v>43965</v>
      </c>
      <c r="B138">
        <v>38</v>
      </c>
      <c r="C138">
        <v>28</v>
      </c>
      <c r="D138" s="23">
        <v>324</v>
      </c>
    </row>
    <row r="139" spans="1:4" x14ac:dyDescent="0.3">
      <c r="A139" s="9">
        <v>43966</v>
      </c>
      <c r="B139">
        <v>26</v>
      </c>
      <c r="C139">
        <v>43</v>
      </c>
      <c r="D139" s="23">
        <v>340</v>
      </c>
    </row>
    <row r="140" spans="1:4" x14ac:dyDescent="0.3">
      <c r="A140" s="9">
        <v>43967</v>
      </c>
      <c r="B140">
        <v>37</v>
      </c>
      <c r="C140">
        <v>40</v>
      </c>
      <c r="D140" s="23">
        <v>1057</v>
      </c>
    </row>
    <row r="141" spans="1:4" x14ac:dyDescent="0.3">
      <c r="A141" s="9">
        <v>43968</v>
      </c>
      <c r="B141">
        <v>42</v>
      </c>
      <c r="C141">
        <v>27</v>
      </c>
      <c r="D141" s="23">
        <v>391</v>
      </c>
    </row>
    <row r="142" spans="1:4" x14ac:dyDescent="0.3">
      <c r="A142" s="9">
        <v>43969</v>
      </c>
      <c r="B142">
        <v>34</v>
      </c>
      <c r="C142">
        <v>19</v>
      </c>
      <c r="D142" s="23">
        <v>366</v>
      </c>
    </row>
    <row r="143" spans="1:4" x14ac:dyDescent="0.3">
      <c r="A143" s="9">
        <v>43970</v>
      </c>
      <c r="B143">
        <v>42</v>
      </c>
      <c r="C143">
        <v>27</v>
      </c>
      <c r="D143" s="23">
        <v>395</v>
      </c>
    </row>
    <row r="144" spans="1:4" x14ac:dyDescent="0.3">
      <c r="A144" s="9">
        <v>43971</v>
      </c>
      <c r="B144">
        <v>31</v>
      </c>
      <c r="C144">
        <v>19</v>
      </c>
      <c r="D144" s="23">
        <v>398</v>
      </c>
    </row>
    <row r="145" spans="1:4" x14ac:dyDescent="0.3">
      <c r="A145" s="9">
        <v>43972</v>
      </c>
      <c r="B145">
        <v>55</v>
      </c>
      <c r="C145">
        <v>36</v>
      </c>
      <c r="D145" s="23">
        <v>371</v>
      </c>
    </row>
    <row r="146" spans="1:4" x14ac:dyDescent="0.3">
      <c r="A146" s="9">
        <v>43973</v>
      </c>
      <c r="B146">
        <v>60</v>
      </c>
      <c r="C146">
        <v>39</v>
      </c>
      <c r="D146" s="23">
        <v>363</v>
      </c>
    </row>
    <row r="147" spans="1:4" x14ac:dyDescent="0.3">
      <c r="A147" s="9">
        <v>43974</v>
      </c>
      <c r="B147">
        <v>51</v>
      </c>
      <c r="C147">
        <v>33</v>
      </c>
      <c r="D147" s="23">
        <v>396</v>
      </c>
    </row>
    <row r="148" spans="1:4" x14ac:dyDescent="0.3">
      <c r="A148" s="9">
        <v>43975</v>
      </c>
      <c r="B148">
        <v>50</v>
      </c>
      <c r="C148">
        <v>24</v>
      </c>
      <c r="D148" s="23">
        <v>394</v>
      </c>
    </row>
    <row r="149" spans="1:4" x14ac:dyDescent="0.3">
      <c r="A149" s="9">
        <v>43976</v>
      </c>
      <c r="B149">
        <v>26</v>
      </c>
      <c r="C149">
        <v>28</v>
      </c>
      <c r="D149" s="23">
        <v>405</v>
      </c>
    </row>
    <row r="150" spans="1:4" x14ac:dyDescent="0.3">
      <c r="A150" s="9">
        <v>43977</v>
      </c>
      <c r="B150">
        <v>38</v>
      </c>
      <c r="C150">
        <v>31</v>
      </c>
      <c r="D150" s="23">
        <v>361</v>
      </c>
    </row>
    <row r="151" spans="1:4" x14ac:dyDescent="0.3">
      <c r="A151" s="9">
        <v>43978</v>
      </c>
      <c r="B151">
        <v>41</v>
      </c>
      <c r="C151">
        <v>25</v>
      </c>
      <c r="D151" s="23">
        <v>376</v>
      </c>
    </row>
    <row r="152" spans="1:4" x14ac:dyDescent="0.3">
      <c r="A152" s="9">
        <v>43979</v>
      </c>
      <c r="B152">
        <v>20</v>
      </c>
      <c r="C152">
        <v>26</v>
      </c>
      <c r="D152" s="23">
        <v>367</v>
      </c>
    </row>
    <row r="153" spans="1:4" x14ac:dyDescent="0.3">
      <c r="A153" s="9">
        <v>43980</v>
      </c>
      <c r="B153">
        <v>25</v>
      </c>
      <c r="C153">
        <v>27</v>
      </c>
      <c r="D153" s="23">
        <v>372</v>
      </c>
    </row>
    <row r="154" spans="1:4" x14ac:dyDescent="0.3">
      <c r="A154" s="9">
        <v>43981</v>
      </c>
      <c r="B154">
        <v>49</v>
      </c>
      <c r="C154">
        <v>21</v>
      </c>
      <c r="D154" s="23">
        <v>412</v>
      </c>
    </row>
    <row r="155" spans="1:4" x14ac:dyDescent="0.3">
      <c r="A155" s="9">
        <v>43982</v>
      </c>
      <c r="B155">
        <v>32</v>
      </c>
      <c r="C155">
        <v>28</v>
      </c>
      <c r="D155" s="23">
        <v>438</v>
      </c>
    </row>
  </sheetData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D865C-1276-4177-B713-11BA46EAEB6D}">
  <dimension ref="A3:D155"/>
  <sheetViews>
    <sheetView workbookViewId="0">
      <selection activeCell="P151" sqref="P151"/>
    </sheetView>
  </sheetViews>
  <sheetFormatPr defaultRowHeight="14.4" x14ac:dyDescent="0.3"/>
  <sheetData>
    <row r="3" spans="1:4" x14ac:dyDescent="0.3">
      <c r="A3" s="12" t="s">
        <v>54</v>
      </c>
      <c r="B3" t="s">
        <v>249</v>
      </c>
      <c r="C3" t="s">
        <v>248</v>
      </c>
      <c r="D3" s="10" t="s">
        <v>57</v>
      </c>
    </row>
    <row r="4" spans="1:4" x14ac:dyDescent="0.3">
      <c r="A4" s="9">
        <v>43831</v>
      </c>
      <c r="B4">
        <v>22</v>
      </c>
      <c r="C4">
        <v>52</v>
      </c>
      <c r="D4" s="10">
        <v>0</v>
      </c>
    </row>
    <row r="5" spans="1:4" x14ac:dyDescent="0.3">
      <c r="A5" s="9">
        <v>43832</v>
      </c>
      <c r="B5">
        <v>15</v>
      </c>
      <c r="C5">
        <v>38</v>
      </c>
      <c r="D5" s="10">
        <v>0</v>
      </c>
    </row>
    <row r="6" spans="1:4" x14ac:dyDescent="0.3">
      <c r="A6" s="9">
        <v>43833</v>
      </c>
      <c r="B6">
        <v>23</v>
      </c>
      <c r="C6">
        <v>36</v>
      </c>
      <c r="D6" s="10">
        <v>0</v>
      </c>
    </row>
    <row r="7" spans="1:4" x14ac:dyDescent="0.3">
      <c r="A7" s="9">
        <v>43834</v>
      </c>
      <c r="B7">
        <v>14</v>
      </c>
      <c r="C7">
        <v>37</v>
      </c>
      <c r="D7" s="10">
        <v>0</v>
      </c>
    </row>
    <row r="8" spans="1:4" x14ac:dyDescent="0.3">
      <c r="A8" s="9">
        <v>43835</v>
      </c>
      <c r="B8">
        <v>17</v>
      </c>
      <c r="C8">
        <v>48</v>
      </c>
      <c r="D8" s="10">
        <v>0</v>
      </c>
    </row>
    <row r="9" spans="1:4" x14ac:dyDescent="0.3">
      <c r="A9" s="9">
        <v>43836</v>
      </c>
      <c r="B9">
        <v>19</v>
      </c>
      <c r="C9">
        <v>39</v>
      </c>
      <c r="D9" s="10">
        <v>0</v>
      </c>
    </row>
    <row r="10" spans="1:4" x14ac:dyDescent="0.3">
      <c r="A10" s="9">
        <v>43837</v>
      </c>
      <c r="B10">
        <v>32</v>
      </c>
      <c r="C10">
        <v>26</v>
      </c>
      <c r="D10" s="10">
        <v>0</v>
      </c>
    </row>
    <row r="11" spans="1:4" x14ac:dyDescent="0.3">
      <c r="A11" s="9">
        <v>43838</v>
      </c>
      <c r="B11">
        <v>16</v>
      </c>
      <c r="C11">
        <v>35</v>
      </c>
      <c r="D11" s="10">
        <v>0</v>
      </c>
    </row>
    <row r="12" spans="1:4" x14ac:dyDescent="0.3">
      <c r="A12" s="9">
        <v>43839</v>
      </c>
      <c r="B12">
        <v>23</v>
      </c>
      <c r="C12">
        <v>32</v>
      </c>
      <c r="D12" s="10">
        <v>0</v>
      </c>
    </row>
    <row r="13" spans="1:4" x14ac:dyDescent="0.3">
      <c r="A13" s="9">
        <v>43840</v>
      </c>
      <c r="B13">
        <v>22</v>
      </c>
      <c r="C13">
        <v>40</v>
      </c>
      <c r="D13" s="10">
        <v>0</v>
      </c>
    </row>
    <row r="14" spans="1:4" x14ac:dyDescent="0.3">
      <c r="A14" s="9">
        <v>43841</v>
      </c>
      <c r="B14">
        <v>14</v>
      </c>
      <c r="C14">
        <v>54</v>
      </c>
      <c r="D14" s="10">
        <v>0</v>
      </c>
    </row>
    <row r="15" spans="1:4" x14ac:dyDescent="0.3">
      <c r="A15" s="9">
        <v>43842</v>
      </c>
      <c r="B15">
        <v>33</v>
      </c>
      <c r="C15">
        <v>54</v>
      </c>
      <c r="D15" s="10">
        <v>0</v>
      </c>
    </row>
    <row r="16" spans="1:4" x14ac:dyDescent="0.3">
      <c r="A16" s="9">
        <v>43843</v>
      </c>
      <c r="B16">
        <v>20</v>
      </c>
      <c r="C16">
        <v>39</v>
      </c>
      <c r="D16" s="10">
        <v>0</v>
      </c>
    </row>
    <row r="17" spans="1:4" x14ac:dyDescent="0.3">
      <c r="A17" s="9">
        <v>43844</v>
      </c>
      <c r="B17">
        <v>27</v>
      </c>
      <c r="C17">
        <v>64</v>
      </c>
      <c r="D17" s="10">
        <v>0</v>
      </c>
    </row>
    <row r="18" spans="1:4" x14ac:dyDescent="0.3">
      <c r="A18" s="9">
        <v>43845</v>
      </c>
      <c r="B18">
        <v>30</v>
      </c>
      <c r="C18">
        <v>45</v>
      </c>
      <c r="D18" s="10">
        <v>0</v>
      </c>
    </row>
    <row r="19" spans="1:4" x14ac:dyDescent="0.3">
      <c r="A19" s="9">
        <v>43846</v>
      </c>
      <c r="B19">
        <v>25</v>
      </c>
      <c r="C19">
        <v>50</v>
      </c>
      <c r="D19" s="10">
        <v>0</v>
      </c>
    </row>
    <row r="20" spans="1:4" x14ac:dyDescent="0.3">
      <c r="A20" s="9">
        <v>43847</v>
      </c>
      <c r="B20">
        <v>19</v>
      </c>
      <c r="C20">
        <v>38</v>
      </c>
      <c r="D20" s="10">
        <v>0</v>
      </c>
    </row>
    <row r="21" spans="1:4" x14ac:dyDescent="0.3">
      <c r="A21" s="9">
        <v>43848</v>
      </c>
      <c r="B21">
        <v>14</v>
      </c>
      <c r="C21">
        <v>27</v>
      </c>
      <c r="D21" s="10">
        <v>0</v>
      </c>
    </row>
    <row r="22" spans="1:4" x14ac:dyDescent="0.3">
      <c r="A22" s="9">
        <v>43849</v>
      </c>
      <c r="B22">
        <v>31</v>
      </c>
      <c r="C22">
        <v>26</v>
      </c>
      <c r="D22" s="10">
        <v>0</v>
      </c>
    </row>
    <row r="23" spans="1:4" x14ac:dyDescent="0.3">
      <c r="A23" s="9">
        <v>43850</v>
      </c>
      <c r="B23">
        <v>31</v>
      </c>
      <c r="C23">
        <v>46</v>
      </c>
      <c r="D23" s="10">
        <v>0</v>
      </c>
    </row>
    <row r="24" spans="1:4" x14ac:dyDescent="0.3">
      <c r="A24" s="9">
        <v>43851</v>
      </c>
      <c r="B24">
        <v>38</v>
      </c>
      <c r="C24">
        <v>51</v>
      </c>
      <c r="D24" s="10">
        <v>0</v>
      </c>
    </row>
    <row r="25" spans="1:4" x14ac:dyDescent="0.3">
      <c r="A25" s="9">
        <v>43852</v>
      </c>
      <c r="B25">
        <v>39</v>
      </c>
      <c r="C25">
        <v>48</v>
      </c>
      <c r="D25" s="10">
        <v>0</v>
      </c>
    </row>
    <row r="26" spans="1:4" x14ac:dyDescent="0.3">
      <c r="A26" s="9">
        <v>43853</v>
      </c>
      <c r="B26">
        <v>15</v>
      </c>
      <c r="C26">
        <v>44</v>
      </c>
      <c r="D26" s="10">
        <v>0</v>
      </c>
    </row>
    <row r="27" spans="1:4" x14ac:dyDescent="0.3">
      <c r="A27" s="9">
        <v>43854</v>
      </c>
      <c r="B27">
        <v>21</v>
      </c>
      <c r="C27">
        <v>40</v>
      </c>
      <c r="D27" s="10">
        <v>0</v>
      </c>
    </row>
    <row r="28" spans="1:4" x14ac:dyDescent="0.3">
      <c r="A28" s="9">
        <v>43855</v>
      </c>
      <c r="B28">
        <v>34</v>
      </c>
      <c r="C28">
        <v>55</v>
      </c>
      <c r="D28" s="10">
        <v>0</v>
      </c>
    </row>
    <row r="29" spans="1:4" x14ac:dyDescent="0.3">
      <c r="A29" s="9">
        <v>43856</v>
      </c>
      <c r="B29">
        <v>31</v>
      </c>
      <c r="C29">
        <v>54</v>
      </c>
      <c r="D29" s="10">
        <v>0</v>
      </c>
    </row>
    <row r="30" spans="1:4" x14ac:dyDescent="0.3">
      <c r="A30" s="9">
        <v>43857</v>
      </c>
      <c r="B30">
        <v>15</v>
      </c>
      <c r="C30">
        <v>53</v>
      </c>
      <c r="D30" s="10">
        <v>0</v>
      </c>
    </row>
    <row r="31" spans="1:4" x14ac:dyDescent="0.3">
      <c r="A31" s="9">
        <v>43858</v>
      </c>
      <c r="B31">
        <v>29</v>
      </c>
      <c r="C31">
        <v>50</v>
      </c>
      <c r="D31" s="10">
        <v>0</v>
      </c>
    </row>
    <row r="32" spans="1:4" x14ac:dyDescent="0.3">
      <c r="A32" s="9">
        <v>43859</v>
      </c>
      <c r="B32">
        <v>41</v>
      </c>
      <c r="C32">
        <v>43</v>
      </c>
      <c r="D32" s="10">
        <v>0</v>
      </c>
    </row>
    <row r="33" spans="1:4" x14ac:dyDescent="0.3">
      <c r="A33" s="9">
        <v>43860</v>
      </c>
      <c r="B33">
        <v>34</v>
      </c>
      <c r="C33">
        <v>73</v>
      </c>
      <c r="D33" s="10">
        <v>0</v>
      </c>
    </row>
    <row r="34" spans="1:4" x14ac:dyDescent="0.3">
      <c r="A34" s="9">
        <v>43861</v>
      </c>
      <c r="B34">
        <v>23</v>
      </c>
      <c r="C34">
        <v>39</v>
      </c>
      <c r="D34" s="10">
        <v>0</v>
      </c>
    </row>
    <row r="35" spans="1:4" x14ac:dyDescent="0.3">
      <c r="A35" s="9">
        <v>43862</v>
      </c>
      <c r="B35">
        <v>37</v>
      </c>
      <c r="C35">
        <v>49</v>
      </c>
      <c r="D35" s="10">
        <v>0</v>
      </c>
    </row>
    <row r="36" spans="1:4" x14ac:dyDescent="0.3">
      <c r="A36" s="9">
        <v>43863</v>
      </c>
      <c r="B36">
        <v>35</v>
      </c>
      <c r="C36">
        <v>62</v>
      </c>
      <c r="D36" s="10">
        <v>0</v>
      </c>
    </row>
    <row r="37" spans="1:4" x14ac:dyDescent="0.3">
      <c r="A37" s="9">
        <v>43864</v>
      </c>
      <c r="B37">
        <v>36</v>
      </c>
      <c r="C37">
        <v>38</v>
      </c>
      <c r="D37" s="10">
        <v>0</v>
      </c>
    </row>
    <row r="38" spans="1:4" x14ac:dyDescent="0.3">
      <c r="A38" s="9">
        <v>43865</v>
      </c>
      <c r="B38">
        <v>26</v>
      </c>
      <c r="C38">
        <v>50</v>
      </c>
      <c r="D38" s="10">
        <v>0</v>
      </c>
    </row>
    <row r="39" spans="1:4" x14ac:dyDescent="0.3">
      <c r="A39" s="9">
        <v>43866</v>
      </c>
      <c r="B39">
        <v>17</v>
      </c>
      <c r="C39">
        <v>51</v>
      </c>
      <c r="D39" s="10">
        <v>0</v>
      </c>
    </row>
    <row r="40" spans="1:4" x14ac:dyDescent="0.3">
      <c r="A40" s="9">
        <v>43867</v>
      </c>
      <c r="B40">
        <v>41</v>
      </c>
      <c r="C40">
        <v>47</v>
      </c>
      <c r="D40" s="10">
        <v>0</v>
      </c>
    </row>
    <row r="41" spans="1:4" x14ac:dyDescent="0.3">
      <c r="A41" s="9">
        <v>43868</v>
      </c>
      <c r="B41">
        <v>44</v>
      </c>
      <c r="C41">
        <v>53</v>
      </c>
      <c r="D41" s="10">
        <v>0</v>
      </c>
    </row>
    <row r="42" spans="1:4" x14ac:dyDescent="0.3">
      <c r="A42" s="9">
        <v>43869</v>
      </c>
      <c r="B42">
        <v>29</v>
      </c>
      <c r="C42">
        <v>50</v>
      </c>
      <c r="D42" s="10">
        <v>0</v>
      </c>
    </row>
    <row r="43" spans="1:4" x14ac:dyDescent="0.3">
      <c r="A43" s="9">
        <v>43870</v>
      </c>
      <c r="B43">
        <v>32</v>
      </c>
      <c r="C43">
        <v>57</v>
      </c>
      <c r="D43" s="10">
        <v>0</v>
      </c>
    </row>
    <row r="44" spans="1:4" x14ac:dyDescent="0.3">
      <c r="A44" s="9">
        <v>43871</v>
      </c>
      <c r="B44">
        <v>32</v>
      </c>
      <c r="C44">
        <v>45</v>
      </c>
      <c r="D44" s="10">
        <v>0</v>
      </c>
    </row>
    <row r="45" spans="1:4" x14ac:dyDescent="0.3">
      <c r="A45" s="9">
        <v>43872</v>
      </c>
      <c r="B45">
        <v>19</v>
      </c>
      <c r="C45">
        <v>49</v>
      </c>
      <c r="D45" s="10">
        <v>0</v>
      </c>
    </row>
    <row r="46" spans="1:4" x14ac:dyDescent="0.3">
      <c r="A46" s="9">
        <v>43873</v>
      </c>
      <c r="B46">
        <v>20</v>
      </c>
      <c r="C46">
        <v>47</v>
      </c>
      <c r="D46" s="10">
        <v>0</v>
      </c>
    </row>
    <row r="47" spans="1:4" x14ac:dyDescent="0.3">
      <c r="A47" s="9">
        <v>43874</v>
      </c>
      <c r="B47">
        <v>26</v>
      </c>
      <c r="C47">
        <v>39</v>
      </c>
      <c r="D47" s="10">
        <v>0</v>
      </c>
    </row>
    <row r="48" spans="1:4" x14ac:dyDescent="0.3">
      <c r="A48" s="9">
        <v>43875</v>
      </c>
      <c r="B48">
        <v>32</v>
      </c>
      <c r="C48">
        <v>43</v>
      </c>
      <c r="D48" s="10">
        <v>0</v>
      </c>
    </row>
    <row r="49" spans="1:4" x14ac:dyDescent="0.3">
      <c r="A49" s="9">
        <v>43876</v>
      </c>
      <c r="B49">
        <v>44</v>
      </c>
      <c r="C49">
        <v>39</v>
      </c>
      <c r="D49" s="10">
        <v>0</v>
      </c>
    </row>
    <row r="50" spans="1:4" x14ac:dyDescent="0.3">
      <c r="A50" s="9">
        <v>43877</v>
      </c>
      <c r="B50">
        <v>39</v>
      </c>
      <c r="C50">
        <v>73</v>
      </c>
      <c r="D50" s="10">
        <v>0</v>
      </c>
    </row>
    <row r="51" spans="1:4" x14ac:dyDescent="0.3">
      <c r="A51" s="9">
        <v>43878</v>
      </c>
      <c r="B51">
        <v>39</v>
      </c>
      <c r="C51">
        <v>60</v>
      </c>
      <c r="D51" s="10">
        <v>0</v>
      </c>
    </row>
    <row r="52" spans="1:4" x14ac:dyDescent="0.3">
      <c r="A52" s="9">
        <v>43879</v>
      </c>
      <c r="B52">
        <v>37</v>
      </c>
      <c r="C52">
        <v>57</v>
      </c>
      <c r="D52" s="10">
        <v>0</v>
      </c>
    </row>
    <row r="53" spans="1:4" x14ac:dyDescent="0.3">
      <c r="A53" s="9">
        <v>43880</v>
      </c>
      <c r="B53">
        <v>40</v>
      </c>
      <c r="C53">
        <v>48</v>
      </c>
      <c r="D53" s="10">
        <v>0</v>
      </c>
    </row>
    <row r="54" spans="1:4" x14ac:dyDescent="0.3">
      <c r="A54" s="9">
        <v>43881</v>
      </c>
      <c r="B54">
        <v>42</v>
      </c>
      <c r="C54">
        <v>44</v>
      </c>
      <c r="D54" s="10">
        <v>0</v>
      </c>
    </row>
    <row r="55" spans="1:4" x14ac:dyDescent="0.3">
      <c r="A55" s="9">
        <v>43882</v>
      </c>
      <c r="B55">
        <v>19</v>
      </c>
      <c r="C55">
        <v>54</v>
      </c>
      <c r="D55" s="10">
        <v>0</v>
      </c>
    </row>
    <row r="56" spans="1:4" x14ac:dyDescent="0.3">
      <c r="A56" s="9">
        <v>43883</v>
      </c>
      <c r="B56">
        <v>23</v>
      </c>
      <c r="C56">
        <v>48</v>
      </c>
      <c r="D56" s="10">
        <v>0</v>
      </c>
    </row>
    <row r="57" spans="1:4" x14ac:dyDescent="0.3">
      <c r="A57" s="9">
        <v>43884</v>
      </c>
      <c r="B57">
        <v>43</v>
      </c>
      <c r="C57">
        <v>63</v>
      </c>
      <c r="D57" s="10">
        <v>0</v>
      </c>
    </row>
    <row r="58" spans="1:4" x14ac:dyDescent="0.3">
      <c r="A58" s="9">
        <v>43885</v>
      </c>
      <c r="B58">
        <v>24</v>
      </c>
      <c r="C58">
        <v>36</v>
      </c>
      <c r="D58" s="10">
        <v>0</v>
      </c>
    </row>
    <row r="59" spans="1:4" x14ac:dyDescent="0.3">
      <c r="A59" s="9">
        <v>43886</v>
      </c>
      <c r="B59">
        <v>38</v>
      </c>
      <c r="C59">
        <v>38</v>
      </c>
      <c r="D59" s="10">
        <v>0</v>
      </c>
    </row>
    <row r="60" spans="1:4" x14ac:dyDescent="0.3">
      <c r="A60" s="9">
        <v>43887</v>
      </c>
      <c r="B60">
        <v>29</v>
      </c>
      <c r="C60">
        <v>38</v>
      </c>
      <c r="D60" s="10">
        <v>0</v>
      </c>
    </row>
    <row r="61" spans="1:4" x14ac:dyDescent="0.3">
      <c r="A61" s="9">
        <v>43888</v>
      </c>
      <c r="B61">
        <v>29</v>
      </c>
      <c r="C61">
        <v>42</v>
      </c>
      <c r="D61" s="10">
        <v>0</v>
      </c>
    </row>
    <row r="62" spans="1:4" x14ac:dyDescent="0.3">
      <c r="A62" s="9">
        <v>43889</v>
      </c>
      <c r="B62">
        <v>24</v>
      </c>
      <c r="C62">
        <v>45</v>
      </c>
      <c r="D62" s="10">
        <v>0</v>
      </c>
    </row>
    <row r="63" spans="1:4" x14ac:dyDescent="0.3">
      <c r="A63" s="9">
        <v>43890</v>
      </c>
      <c r="B63">
        <v>22</v>
      </c>
      <c r="C63">
        <v>35</v>
      </c>
      <c r="D63" s="10">
        <v>0</v>
      </c>
    </row>
    <row r="64" spans="1:4" x14ac:dyDescent="0.3">
      <c r="A64" s="9">
        <v>43891</v>
      </c>
      <c r="B64">
        <v>39</v>
      </c>
      <c r="C64">
        <v>48</v>
      </c>
      <c r="D64" s="10">
        <v>0</v>
      </c>
    </row>
    <row r="65" spans="1:4" x14ac:dyDescent="0.3">
      <c r="A65" s="9">
        <v>43892</v>
      </c>
      <c r="B65">
        <v>27</v>
      </c>
      <c r="C65">
        <v>53</v>
      </c>
      <c r="D65" s="10">
        <v>0</v>
      </c>
    </row>
    <row r="66" spans="1:4" x14ac:dyDescent="0.3">
      <c r="A66" s="9">
        <v>43893</v>
      </c>
      <c r="B66">
        <v>46</v>
      </c>
      <c r="C66">
        <v>51</v>
      </c>
      <c r="D66" s="10">
        <v>0</v>
      </c>
    </row>
    <row r="67" spans="1:4" x14ac:dyDescent="0.3">
      <c r="A67" s="9">
        <v>43894</v>
      </c>
      <c r="B67">
        <v>27</v>
      </c>
      <c r="C67">
        <v>55</v>
      </c>
      <c r="D67" s="10">
        <v>0</v>
      </c>
    </row>
    <row r="68" spans="1:4" x14ac:dyDescent="0.3">
      <c r="A68" s="9">
        <v>43895</v>
      </c>
      <c r="B68">
        <v>49</v>
      </c>
      <c r="C68">
        <v>43</v>
      </c>
      <c r="D68" s="10">
        <v>0</v>
      </c>
    </row>
    <row r="69" spans="1:4" x14ac:dyDescent="0.3">
      <c r="A69" s="9">
        <v>43896</v>
      </c>
      <c r="B69">
        <v>35</v>
      </c>
      <c r="C69">
        <v>57</v>
      </c>
      <c r="D69" s="10">
        <v>0</v>
      </c>
    </row>
    <row r="70" spans="1:4" x14ac:dyDescent="0.3">
      <c r="A70" s="9">
        <v>43897</v>
      </c>
      <c r="B70">
        <v>41</v>
      </c>
      <c r="C70">
        <v>35</v>
      </c>
      <c r="D70" s="10">
        <v>0</v>
      </c>
    </row>
    <row r="71" spans="1:4" x14ac:dyDescent="0.3">
      <c r="A71" s="9">
        <v>43898</v>
      </c>
      <c r="B71">
        <v>36</v>
      </c>
      <c r="C71">
        <v>50</v>
      </c>
      <c r="D71" s="10">
        <v>0</v>
      </c>
    </row>
    <row r="72" spans="1:4" x14ac:dyDescent="0.3">
      <c r="A72" s="9">
        <v>43899</v>
      </c>
      <c r="B72">
        <v>33</v>
      </c>
      <c r="C72">
        <v>29</v>
      </c>
      <c r="D72" s="10">
        <v>0</v>
      </c>
    </row>
    <row r="73" spans="1:4" x14ac:dyDescent="0.3">
      <c r="A73" s="9">
        <v>43900</v>
      </c>
      <c r="B73">
        <v>38</v>
      </c>
      <c r="C73">
        <v>46</v>
      </c>
      <c r="D73" s="10">
        <v>0</v>
      </c>
    </row>
    <row r="74" spans="1:4" x14ac:dyDescent="0.3">
      <c r="A74" s="9">
        <v>43901</v>
      </c>
      <c r="B74">
        <v>35</v>
      </c>
      <c r="C74">
        <v>51</v>
      </c>
      <c r="D74" s="10">
        <v>0</v>
      </c>
    </row>
    <row r="75" spans="1:4" x14ac:dyDescent="0.3">
      <c r="A75" s="9">
        <v>43902</v>
      </c>
      <c r="B75">
        <v>32</v>
      </c>
      <c r="C75">
        <v>50</v>
      </c>
      <c r="D75" s="10">
        <v>0</v>
      </c>
    </row>
    <row r="76" spans="1:4" x14ac:dyDescent="0.3">
      <c r="A76" s="9">
        <v>43903</v>
      </c>
      <c r="B76">
        <v>30</v>
      </c>
      <c r="C76">
        <v>49</v>
      </c>
      <c r="D76" s="10">
        <v>0</v>
      </c>
    </row>
    <row r="77" spans="1:4" x14ac:dyDescent="0.3">
      <c r="A77" s="9">
        <v>43904</v>
      </c>
      <c r="B77">
        <v>42</v>
      </c>
      <c r="C77">
        <v>42</v>
      </c>
      <c r="D77">
        <v>0</v>
      </c>
    </row>
    <row r="78" spans="1:4" x14ac:dyDescent="0.3">
      <c r="A78" s="9">
        <v>43905</v>
      </c>
      <c r="B78">
        <v>49</v>
      </c>
      <c r="C78">
        <v>82</v>
      </c>
      <c r="D78">
        <v>0</v>
      </c>
    </row>
    <row r="79" spans="1:4" x14ac:dyDescent="0.3">
      <c r="A79" s="9">
        <v>43906</v>
      </c>
      <c r="B79">
        <v>41</v>
      </c>
      <c r="C79">
        <v>50</v>
      </c>
      <c r="D79">
        <v>0</v>
      </c>
    </row>
    <row r="80" spans="1:4" x14ac:dyDescent="0.3">
      <c r="A80" s="9">
        <v>43907</v>
      </c>
      <c r="B80">
        <v>54</v>
      </c>
      <c r="C80">
        <v>55</v>
      </c>
      <c r="D80">
        <v>0</v>
      </c>
    </row>
    <row r="81" spans="1:4" x14ac:dyDescent="0.3">
      <c r="A81" s="9">
        <v>43908</v>
      </c>
      <c r="B81">
        <v>48</v>
      </c>
      <c r="C81">
        <v>72</v>
      </c>
      <c r="D81">
        <v>0</v>
      </c>
    </row>
    <row r="82" spans="1:4" x14ac:dyDescent="0.3">
      <c r="A82" s="9">
        <v>43909</v>
      </c>
      <c r="B82">
        <v>42</v>
      </c>
      <c r="C82">
        <v>82</v>
      </c>
      <c r="D82">
        <v>0</v>
      </c>
    </row>
    <row r="83" spans="1:4" x14ac:dyDescent="0.3">
      <c r="A83" s="9">
        <v>43910</v>
      </c>
      <c r="B83">
        <v>56</v>
      </c>
      <c r="C83">
        <v>78</v>
      </c>
      <c r="D83">
        <v>0</v>
      </c>
    </row>
    <row r="84" spans="1:4" x14ac:dyDescent="0.3">
      <c r="A84" s="9">
        <v>43911</v>
      </c>
      <c r="B84">
        <v>63</v>
      </c>
      <c r="C84">
        <v>100</v>
      </c>
      <c r="D84">
        <v>0</v>
      </c>
    </row>
    <row r="85" spans="1:4" x14ac:dyDescent="0.3">
      <c r="A85" s="9">
        <v>43912</v>
      </c>
      <c r="B85">
        <v>61</v>
      </c>
      <c r="C85">
        <v>100</v>
      </c>
      <c r="D85">
        <v>0</v>
      </c>
    </row>
    <row r="86" spans="1:4" x14ac:dyDescent="0.3">
      <c r="A86" s="9">
        <v>43913</v>
      </c>
      <c r="B86">
        <v>69</v>
      </c>
      <c r="C86">
        <v>95</v>
      </c>
      <c r="D86">
        <v>0</v>
      </c>
    </row>
    <row r="87" spans="1:4" x14ac:dyDescent="0.3">
      <c r="A87" s="9">
        <v>43914</v>
      </c>
      <c r="B87">
        <v>80</v>
      </c>
      <c r="C87">
        <v>98</v>
      </c>
      <c r="D87">
        <v>0</v>
      </c>
    </row>
    <row r="88" spans="1:4" x14ac:dyDescent="0.3">
      <c r="A88" s="9">
        <v>43915</v>
      </c>
      <c r="B88">
        <v>81</v>
      </c>
      <c r="C88">
        <v>93</v>
      </c>
      <c r="D88">
        <v>0</v>
      </c>
    </row>
    <row r="89" spans="1:4" x14ac:dyDescent="0.3">
      <c r="A89" s="9">
        <v>43916</v>
      </c>
      <c r="B89">
        <v>45</v>
      </c>
      <c r="C89">
        <v>89</v>
      </c>
      <c r="D89">
        <v>0</v>
      </c>
    </row>
    <row r="90" spans="1:4" x14ac:dyDescent="0.3">
      <c r="A90" s="9">
        <v>43917</v>
      </c>
      <c r="B90">
        <v>73</v>
      </c>
      <c r="C90">
        <v>87</v>
      </c>
      <c r="D90">
        <v>0</v>
      </c>
    </row>
    <row r="91" spans="1:4" x14ac:dyDescent="0.3">
      <c r="A91" s="9">
        <v>43918</v>
      </c>
      <c r="B91">
        <v>61</v>
      </c>
      <c r="C91">
        <v>71</v>
      </c>
      <c r="D91">
        <v>0</v>
      </c>
    </row>
    <row r="92" spans="1:4" x14ac:dyDescent="0.3">
      <c r="A92" s="9">
        <v>43919</v>
      </c>
      <c r="B92">
        <v>57</v>
      </c>
      <c r="C92">
        <v>79</v>
      </c>
      <c r="D92">
        <v>0</v>
      </c>
    </row>
    <row r="93" spans="1:4" x14ac:dyDescent="0.3">
      <c r="A93" s="9">
        <v>43920</v>
      </c>
      <c r="B93">
        <v>62</v>
      </c>
      <c r="C93">
        <v>70</v>
      </c>
      <c r="D93">
        <v>0</v>
      </c>
    </row>
    <row r="94" spans="1:4" x14ac:dyDescent="0.3">
      <c r="A94" s="9">
        <v>43921</v>
      </c>
      <c r="B94">
        <v>40</v>
      </c>
      <c r="C94">
        <v>50</v>
      </c>
      <c r="D94">
        <v>0</v>
      </c>
    </row>
    <row r="95" spans="1:4" x14ac:dyDescent="0.3">
      <c r="A95" s="9">
        <v>43922</v>
      </c>
      <c r="B95">
        <v>50</v>
      </c>
      <c r="C95">
        <v>66</v>
      </c>
      <c r="D95">
        <v>0</v>
      </c>
    </row>
    <row r="96" spans="1:4" x14ac:dyDescent="0.3">
      <c r="A96" s="9">
        <v>43923</v>
      </c>
      <c r="B96">
        <v>63</v>
      </c>
      <c r="C96">
        <v>39</v>
      </c>
      <c r="D96">
        <v>0</v>
      </c>
    </row>
    <row r="97" spans="1:4" x14ac:dyDescent="0.3">
      <c r="A97" s="9">
        <v>43924</v>
      </c>
      <c r="B97">
        <v>41</v>
      </c>
      <c r="C97">
        <v>57</v>
      </c>
      <c r="D97">
        <v>0</v>
      </c>
    </row>
    <row r="98" spans="1:4" x14ac:dyDescent="0.3">
      <c r="A98" s="9">
        <v>43925</v>
      </c>
      <c r="B98">
        <v>30</v>
      </c>
      <c r="C98">
        <v>55</v>
      </c>
      <c r="D98">
        <v>0</v>
      </c>
    </row>
    <row r="99" spans="1:4" x14ac:dyDescent="0.3">
      <c r="A99" s="9">
        <v>43926</v>
      </c>
      <c r="B99">
        <v>39</v>
      </c>
      <c r="C99">
        <v>59</v>
      </c>
      <c r="D99">
        <v>0</v>
      </c>
    </row>
    <row r="100" spans="1:4" x14ac:dyDescent="0.3">
      <c r="A100" s="9">
        <v>43927</v>
      </c>
      <c r="B100">
        <v>45</v>
      </c>
      <c r="C100">
        <v>52</v>
      </c>
      <c r="D100">
        <v>0</v>
      </c>
    </row>
    <row r="101" spans="1:4" x14ac:dyDescent="0.3">
      <c r="A101" s="9">
        <v>43928</v>
      </c>
      <c r="B101">
        <v>29</v>
      </c>
      <c r="C101">
        <v>44</v>
      </c>
      <c r="D101">
        <v>0</v>
      </c>
    </row>
    <row r="102" spans="1:4" x14ac:dyDescent="0.3">
      <c r="A102" s="9">
        <v>43929</v>
      </c>
      <c r="B102">
        <v>52</v>
      </c>
      <c r="C102">
        <v>48</v>
      </c>
      <c r="D102">
        <v>4224</v>
      </c>
    </row>
    <row r="103" spans="1:4" x14ac:dyDescent="0.3">
      <c r="A103" s="9">
        <v>43930</v>
      </c>
      <c r="B103">
        <v>50</v>
      </c>
      <c r="C103">
        <v>37</v>
      </c>
      <c r="D103">
        <v>0</v>
      </c>
    </row>
    <row r="104" spans="1:4" x14ac:dyDescent="0.3">
      <c r="A104" s="9">
        <v>43931</v>
      </c>
      <c r="B104">
        <v>38</v>
      </c>
      <c r="C104">
        <v>36</v>
      </c>
      <c r="D104">
        <v>3494</v>
      </c>
    </row>
    <row r="105" spans="1:4" x14ac:dyDescent="0.3">
      <c r="A105" s="9">
        <v>43932</v>
      </c>
      <c r="B105">
        <v>41</v>
      </c>
      <c r="C105">
        <v>35</v>
      </c>
      <c r="D105">
        <v>2045</v>
      </c>
    </row>
    <row r="106" spans="1:4" x14ac:dyDescent="0.3">
      <c r="A106" s="9">
        <v>43933</v>
      </c>
      <c r="B106">
        <v>54</v>
      </c>
      <c r="C106">
        <v>52</v>
      </c>
      <c r="D106">
        <v>1952</v>
      </c>
    </row>
    <row r="107" spans="1:4" x14ac:dyDescent="0.3">
      <c r="A107" s="9">
        <v>43934</v>
      </c>
      <c r="B107">
        <v>40</v>
      </c>
      <c r="C107">
        <v>38</v>
      </c>
      <c r="D107">
        <v>2536</v>
      </c>
    </row>
    <row r="108" spans="1:4" x14ac:dyDescent="0.3">
      <c r="A108" s="9">
        <v>43935</v>
      </c>
      <c r="B108">
        <v>62</v>
      </c>
      <c r="C108">
        <v>30</v>
      </c>
      <c r="D108">
        <v>729</v>
      </c>
    </row>
    <row r="109" spans="1:4" x14ac:dyDescent="0.3">
      <c r="A109" s="9">
        <v>43936</v>
      </c>
      <c r="B109">
        <v>32</v>
      </c>
      <c r="C109">
        <v>70</v>
      </c>
      <c r="D109">
        <v>4217</v>
      </c>
    </row>
    <row r="110" spans="1:4" x14ac:dyDescent="0.3">
      <c r="A110" s="9">
        <v>43937</v>
      </c>
      <c r="B110">
        <v>46</v>
      </c>
      <c r="C110">
        <v>44</v>
      </c>
      <c r="D110">
        <v>1706</v>
      </c>
    </row>
    <row r="111" spans="1:4" x14ac:dyDescent="0.3">
      <c r="A111" s="9">
        <v>43938</v>
      </c>
      <c r="B111">
        <v>62</v>
      </c>
      <c r="C111">
        <v>64</v>
      </c>
      <c r="D111">
        <v>2580</v>
      </c>
    </row>
    <row r="112" spans="1:4" x14ac:dyDescent="0.3">
      <c r="A112" s="9">
        <v>43939</v>
      </c>
      <c r="B112">
        <v>51</v>
      </c>
      <c r="C112">
        <v>26</v>
      </c>
      <c r="D112">
        <v>2619</v>
      </c>
    </row>
    <row r="113" spans="1:4" x14ac:dyDescent="0.3">
      <c r="A113" s="9">
        <v>43940</v>
      </c>
      <c r="B113">
        <v>44</v>
      </c>
      <c r="C113">
        <v>48</v>
      </c>
      <c r="D113">
        <v>3002</v>
      </c>
    </row>
    <row r="114" spans="1:4" x14ac:dyDescent="0.3">
      <c r="A114" s="9">
        <v>43941</v>
      </c>
      <c r="B114">
        <v>36</v>
      </c>
      <c r="C114">
        <v>48</v>
      </c>
      <c r="D114">
        <v>4212</v>
      </c>
    </row>
    <row r="115" spans="1:4" x14ac:dyDescent="0.3">
      <c r="A115" s="9">
        <v>43942</v>
      </c>
      <c r="B115">
        <v>61</v>
      </c>
      <c r="C115">
        <v>50</v>
      </c>
      <c r="D115">
        <v>3513</v>
      </c>
    </row>
    <row r="116" spans="1:4" x14ac:dyDescent="0.3">
      <c r="A116" s="9">
        <v>43943</v>
      </c>
      <c r="B116">
        <v>36</v>
      </c>
      <c r="C116">
        <v>53</v>
      </c>
      <c r="D116">
        <v>2592</v>
      </c>
    </row>
    <row r="117" spans="1:4" x14ac:dyDescent="0.3">
      <c r="A117" s="9">
        <v>43944</v>
      </c>
      <c r="B117">
        <v>35</v>
      </c>
      <c r="C117">
        <v>51</v>
      </c>
      <c r="D117">
        <v>2963</v>
      </c>
    </row>
    <row r="118" spans="1:4" x14ac:dyDescent="0.3">
      <c r="A118" s="9">
        <v>43945</v>
      </c>
      <c r="B118">
        <v>39</v>
      </c>
      <c r="C118">
        <v>45</v>
      </c>
      <c r="D118">
        <v>4359</v>
      </c>
    </row>
    <row r="119" spans="1:4" x14ac:dyDescent="0.3">
      <c r="A119" s="9">
        <v>43946</v>
      </c>
      <c r="B119">
        <v>50</v>
      </c>
      <c r="C119">
        <v>45</v>
      </c>
      <c r="D119">
        <v>1572</v>
      </c>
    </row>
    <row r="120" spans="1:4" x14ac:dyDescent="0.3">
      <c r="A120" s="9">
        <v>43947</v>
      </c>
      <c r="B120">
        <v>44</v>
      </c>
      <c r="C120">
        <v>26</v>
      </c>
      <c r="D120">
        <v>2776</v>
      </c>
    </row>
    <row r="121" spans="1:4" x14ac:dyDescent="0.3">
      <c r="A121" s="9">
        <v>43948</v>
      </c>
      <c r="B121">
        <v>39</v>
      </c>
      <c r="C121">
        <v>43</v>
      </c>
      <c r="D121">
        <v>2484</v>
      </c>
    </row>
    <row r="122" spans="1:4" x14ac:dyDescent="0.3">
      <c r="A122" s="9">
        <v>43949</v>
      </c>
      <c r="B122">
        <v>38</v>
      </c>
      <c r="C122">
        <v>32</v>
      </c>
      <c r="D122">
        <v>2526</v>
      </c>
    </row>
    <row r="123" spans="1:4" x14ac:dyDescent="0.3">
      <c r="A123" s="9">
        <v>43950</v>
      </c>
      <c r="B123">
        <v>34</v>
      </c>
      <c r="C123">
        <v>36</v>
      </c>
      <c r="D123">
        <v>3387</v>
      </c>
    </row>
    <row r="124" spans="1:4" x14ac:dyDescent="0.3">
      <c r="A124" s="9">
        <v>43951</v>
      </c>
      <c r="B124">
        <v>32</v>
      </c>
      <c r="C124">
        <v>45</v>
      </c>
      <c r="D124">
        <v>4519</v>
      </c>
    </row>
    <row r="125" spans="1:4" x14ac:dyDescent="0.3">
      <c r="A125" s="9">
        <v>43952</v>
      </c>
      <c r="B125">
        <v>45</v>
      </c>
      <c r="C125">
        <v>43</v>
      </c>
      <c r="D125">
        <v>4767</v>
      </c>
    </row>
    <row r="126" spans="1:4" x14ac:dyDescent="0.3">
      <c r="A126" s="9">
        <v>43953</v>
      </c>
      <c r="B126">
        <v>41</v>
      </c>
      <c r="C126">
        <v>30</v>
      </c>
      <c r="D126">
        <v>5342</v>
      </c>
    </row>
    <row r="127" spans="1:4" x14ac:dyDescent="0.3">
      <c r="A127" s="9">
        <v>43954</v>
      </c>
      <c r="B127">
        <v>41</v>
      </c>
      <c r="C127">
        <v>50</v>
      </c>
      <c r="D127">
        <v>5944</v>
      </c>
    </row>
    <row r="128" spans="1:4" x14ac:dyDescent="0.3">
      <c r="A128" s="9">
        <v>43955</v>
      </c>
      <c r="B128">
        <v>47</v>
      </c>
      <c r="C128">
        <v>31</v>
      </c>
      <c r="D128">
        <v>4588</v>
      </c>
    </row>
    <row r="129" spans="1:4" x14ac:dyDescent="0.3">
      <c r="A129" s="9">
        <v>43956</v>
      </c>
      <c r="B129">
        <v>33</v>
      </c>
      <c r="C129">
        <v>30</v>
      </c>
      <c r="D129">
        <v>4984</v>
      </c>
    </row>
    <row r="130" spans="1:4" x14ac:dyDescent="0.3">
      <c r="A130" s="9">
        <v>43957</v>
      </c>
      <c r="B130">
        <v>43</v>
      </c>
      <c r="C130">
        <v>41</v>
      </c>
      <c r="D130">
        <v>5559</v>
      </c>
    </row>
    <row r="131" spans="1:4" x14ac:dyDescent="0.3">
      <c r="A131" s="9">
        <v>43958</v>
      </c>
      <c r="B131">
        <v>34</v>
      </c>
      <c r="C131">
        <v>28</v>
      </c>
      <c r="D131">
        <v>5362</v>
      </c>
    </row>
    <row r="132" spans="1:4" x14ac:dyDescent="0.3">
      <c r="A132" s="9">
        <v>43959</v>
      </c>
      <c r="B132">
        <v>48</v>
      </c>
      <c r="C132">
        <v>35</v>
      </c>
      <c r="D132">
        <v>4833</v>
      </c>
    </row>
    <row r="133" spans="1:4" x14ac:dyDescent="0.3">
      <c r="A133" s="9">
        <v>43960</v>
      </c>
      <c r="B133">
        <v>36</v>
      </c>
      <c r="C133">
        <v>40</v>
      </c>
      <c r="D133">
        <v>4264</v>
      </c>
    </row>
    <row r="134" spans="1:4" x14ac:dyDescent="0.3">
      <c r="A134" s="9">
        <v>43961</v>
      </c>
      <c r="B134">
        <v>44</v>
      </c>
      <c r="C134">
        <v>35</v>
      </c>
      <c r="D134">
        <v>3843</v>
      </c>
    </row>
    <row r="135" spans="1:4" x14ac:dyDescent="0.3">
      <c r="A135" s="9">
        <v>43962</v>
      </c>
      <c r="B135">
        <v>51</v>
      </c>
      <c r="C135">
        <v>32</v>
      </c>
      <c r="D135">
        <v>2977</v>
      </c>
    </row>
    <row r="136" spans="1:4" x14ac:dyDescent="0.3">
      <c r="A136" s="9">
        <v>43963</v>
      </c>
      <c r="B136">
        <v>42</v>
      </c>
      <c r="C136">
        <v>32</v>
      </c>
      <c r="D136">
        <v>3066</v>
      </c>
    </row>
    <row r="137" spans="1:4" x14ac:dyDescent="0.3">
      <c r="A137" s="9">
        <v>43964</v>
      </c>
      <c r="B137">
        <v>55</v>
      </c>
      <c r="C137">
        <v>36</v>
      </c>
      <c r="D137">
        <v>2761</v>
      </c>
    </row>
    <row r="138" spans="1:4" x14ac:dyDescent="0.3">
      <c r="A138" s="9">
        <v>43965</v>
      </c>
      <c r="B138">
        <v>38</v>
      </c>
      <c r="C138">
        <v>28</v>
      </c>
      <c r="D138">
        <v>2411</v>
      </c>
    </row>
    <row r="139" spans="1:4" x14ac:dyDescent="0.3">
      <c r="A139" s="9">
        <v>43966</v>
      </c>
      <c r="B139">
        <v>26</v>
      </c>
      <c r="C139">
        <v>43</v>
      </c>
      <c r="D139">
        <v>3151</v>
      </c>
    </row>
    <row r="140" spans="1:4" x14ac:dyDescent="0.3">
      <c r="A140" s="9">
        <v>43967</v>
      </c>
      <c r="B140">
        <v>37</v>
      </c>
      <c r="C140">
        <v>40</v>
      </c>
      <c r="D140">
        <v>10548</v>
      </c>
    </row>
    <row r="141" spans="1:4" x14ac:dyDescent="0.3">
      <c r="A141" s="9">
        <v>43968</v>
      </c>
      <c r="B141">
        <v>42</v>
      </c>
      <c r="C141">
        <v>27</v>
      </c>
      <c r="D141">
        <v>5193</v>
      </c>
    </row>
    <row r="142" spans="1:4" x14ac:dyDescent="0.3">
      <c r="A142" s="9">
        <v>43969</v>
      </c>
      <c r="B142">
        <v>34</v>
      </c>
      <c r="C142">
        <v>19</v>
      </c>
      <c r="D142">
        <v>5224</v>
      </c>
    </row>
    <row r="143" spans="1:4" x14ac:dyDescent="0.3">
      <c r="A143" s="9">
        <v>43970</v>
      </c>
      <c r="B143">
        <v>42</v>
      </c>
      <c r="C143">
        <v>27</v>
      </c>
      <c r="D143">
        <v>5850</v>
      </c>
    </row>
    <row r="144" spans="1:4" x14ac:dyDescent="0.3">
      <c r="A144" s="9">
        <v>43971</v>
      </c>
      <c r="B144">
        <v>31</v>
      </c>
      <c r="C144">
        <v>19</v>
      </c>
      <c r="D144">
        <v>6098</v>
      </c>
    </row>
    <row r="145" spans="1:4" x14ac:dyDescent="0.3">
      <c r="A145" s="9">
        <v>43972</v>
      </c>
      <c r="B145">
        <v>55</v>
      </c>
      <c r="C145">
        <v>36</v>
      </c>
      <c r="D145">
        <v>5380</v>
      </c>
    </row>
    <row r="146" spans="1:4" x14ac:dyDescent="0.3">
      <c r="A146" s="9">
        <v>43973</v>
      </c>
      <c r="B146">
        <v>60</v>
      </c>
      <c r="C146">
        <v>39</v>
      </c>
      <c r="D146">
        <v>6410</v>
      </c>
    </row>
    <row r="147" spans="1:4" x14ac:dyDescent="0.3">
      <c r="A147" s="9">
        <v>43974</v>
      </c>
      <c r="B147">
        <v>51</v>
      </c>
      <c r="C147">
        <v>33</v>
      </c>
      <c r="D147">
        <v>5506</v>
      </c>
    </row>
    <row r="148" spans="1:4" x14ac:dyDescent="0.3">
      <c r="A148" s="9">
        <v>43975</v>
      </c>
      <c r="B148">
        <v>50</v>
      </c>
      <c r="C148">
        <v>24</v>
      </c>
      <c r="D148">
        <v>4800</v>
      </c>
    </row>
    <row r="149" spans="1:4" x14ac:dyDescent="0.3">
      <c r="A149" s="9">
        <v>43976</v>
      </c>
      <c r="B149">
        <v>26</v>
      </c>
      <c r="C149">
        <v>28</v>
      </c>
      <c r="D149">
        <v>3493</v>
      </c>
    </row>
    <row r="150" spans="1:4" x14ac:dyDescent="0.3">
      <c r="A150" s="9">
        <v>43977</v>
      </c>
      <c r="B150">
        <v>38</v>
      </c>
      <c r="C150">
        <v>31</v>
      </c>
      <c r="D150">
        <v>2952</v>
      </c>
    </row>
    <row r="151" spans="1:4" x14ac:dyDescent="0.3">
      <c r="A151" s="9">
        <v>43978</v>
      </c>
      <c r="B151">
        <v>41</v>
      </c>
      <c r="C151">
        <v>25</v>
      </c>
      <c r="D151">
        <v>4550</v>
      </c>
    </row>
    <row r="152" spans="1:4" x14ac:dyDescent="0.3">
      <c r="A152" s="9">
        <v>43979</v>
      </c>
      <c r="B152">
        <v>20</v>
      </c>
      <c r="C152">
        <v>26</v>
      </c>
      <c r="D152">
        <v>4185</v>
      </c>
    </row>
    <row r="153" spans="1:4" x14ac:dyDescent="0.3">
      <c r="A153" s="9">
        <v>43980</v>
      </c>
      <c r="B153">
        <v>25</v>
      </c>
      <c r="C153">
        <v>27</v>
      </c>
      <c r="D153">
        <v>3433</v>
      </c>
    </row>
    <row r="154" spans="1:4" x14ac:dyDescent="0.3">
      <c r="A154" s="9">
        <v>43981</v>
      </c>
      <c r="B154">
        <v>49</v>
      </c>
      <c r="C154">
        <v>21</v>
      </c>
      <c r="D154">
        <v>4299</v>
      </c>
    </row>
    <row r="155" spans="1:4" x14ac:dyDescent="0.3">
      <c r="A155" s="9">
        <v>43982</v>
      </c>
      <c r="B155">
        <v>32</v>
      </c>
      <c r="C155">
        <v>28</v>
      </c>
      <c r="D155">
        <v>6150</v>
      </c>
    </row>
  </sheetData>
  <pageMargins left="0.7" right="0.7" top="0.75" bottom="0.75" header="0.3" footer="0.3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7B7AE-BE7D-42EB-866B-D690FC458089}">
  <dimension ref="A3:R155"/>
  <sheetViews>
    <sheetView workbookViewId="0">
      <selection activeCell="A3" sqref="A3:D155"/>
    </sheetView>
  </sheetViews>
  <sheetFormatPr defaultRowHeight="14.4" x14ac:dyDescent="0.3"/>
  <sheetData>
    <row r="3" spans="1:18" x14ac:dyDescent="0.3">
      <c r="A3" s="17" t="s">
        <v>56</v>
      </c>
      <c r="B3" t="s">
        <v>251</v>
      </c>
      <c r="C3" t="s">
        <v>250</v>
      </c>
      <c r="D3" s="11" t="str">
        <f ca="1">IFERROR(__xludf.DUMMYFUNCTION("""COMPUTED_VALUE"""),"Daily Confirmed")</f>
        <v>Daily Confirmed</v>
      </c>
      <c r="E3" s="11" t="str">
        <f ca="1">IFERROR(__xludf.DUMMYFUNCTION("""COMPUTED_VALUE"""),"Daily Deceased")</f>
        <v>Daily Deceased</v>
      </c>
      <c r="F3" s="10" t="s">
        <v>55</v>
      </c>
    </row>
    <row r="4" spans="1:18" x14ac:dyDescent="0.3">
      <c r="A4" s="15">
        <v>43831</v>
      </c>
      <c r="B4">
        <v>27</v>
      </c>
      <c r="C4">
        <v>40</v>
      </c>
      <c r="D4" s="11">
        <v>0</v>
      </c>
      <c r="E4" s="11">
        <v>0</v>
      </c>
      <c r="F4" s="10">
        <v>0</v>
      </c>
    </row>
    <row r="5" spans="1:18" x14ac:dyDescent="0.3">
      <c r="A5" s="15">
        <v>43832</v>
      </c>
      <c r="B5">
        <v>29</v>
      </c>
      <c r="C5">
        <v>43</v>
      </c>
      <c r="D5" s="11">
        <v>0</v>
      </c>
      <c r="E5" s="11">
        <v>0</v>
      </c>
      <c r="F5" s="10">
        <v>0</v>
      </c>
    </row>
    <row r="6" spans="1:18" x14ac:dyDescent="0.3">
      <c r="A6" s="15">
        <v>43833</v>
      </c>
      <c r="B6">
        <v>30</v>
      </c>
      <c r="C6">
        <v>45</v>
      </c>
      <c r="D6" s="11">
        <v>0</v>
      </c>
      <c r="E6" s="11">
        <v>0</v>
      </c>
      <c r="F6" s="10">
        <v>0</v>
      </c>
    </row>
    <row r="7" spans="1:18" x14ac:dyDescent="0.3">
      <c r="A7" s="15">
        <v>43834</v>
      </c>
      <c r="B7">
        <v>32</v>
      </c>
      <c r="C7">
        <v>42</v>
      </c>
      <c r="D7" s="11">
        <v>0</v>
      </c>
      <c r="E7" s="11">
        <v>0</v>
      </c>
      <c r="F7" s="10">
        <v>0</v>
      </c>
    </row>
    <row r="8" spans="1:18" x14ac:dyDescent="0.3">
      <c r="A8" s="15">
        <v>43835</v>
      </c>
      <c r="B8">
        <v>31</v>
      </c>
      <c r="C8">
        <v>43</v>
      </c>
      <c r="D8" s="11">
        <v>0</v>
      </c>
      <c r="E8" s="11">
        <v>0</v>
      </c>
      <c r="F8" s="10">
        <v>0</v>
      </c>
      <c r="L8" t="s">
        <v>69</v>
      </c>
      <c r="Q8" t="s">
        <v>122</v>
      </c>
    </row>
    <row r="9" spans="1:18" x14ac:dyDescent="0.3">
      <c r="A9" s="15">
        <v>43836</v>
      </c>
      <c r="B9">
        <v>34</v>
      </c>
      <c r="C9">
        <v>44</v>
      </c>
      <c r="D9" s="11">
        <v>0</v>
      </c>
      <c r="E9" s="11">
        <v>0</v>
      </c>
      <c r="F9" s="10">
        <v>0</v>
      </c>
      <c r="K9" t="s">
        <v>204</v>
      </c>
      <c r="L9" t="s">
        <v>240</v>
      </c>
      <c r="M9" t="s">
        <v>29</v>
      </c>
      <c r="P9" t="s">
        <v>204</v>
      </c>
      <c r="Q9" t="s">
        <v>240</v>
      </c>
      <c r="R9" t="s">
        <v>29</v>
      </c>
    </row>
    <row r="10" spans="1:18" x14ac:dyDescent="0.3">
      <c r="A10" s="15">
        <v>43837</v>
      </c>
      <c r="B10">
        <v>32</v>
      </c>
      <c r="C10">
        <v>38</v>
      </c>
      <c r="D10" s="11">
        <v>0</v>
      </c>
      <c r="E10" s="11">
        <v>0</v>
      </c>
      <c r="F10" s="10">
        <v>0</v>
      </c>
      <c r="K10">
        <v>0</v>
      </c>
      <c r="L10">
        <v>8.2653813500222439E-4</v>
      </c>
      <c r="M10">
        <v>-0.5766258231921797</v>
      </c>
      <c r="P10">
        <v>0</v>
      </c>
      <c r="Q10">
        <v>-2.0175852786579854E-2</v>
      </c>
      <c r="R10">
        <v>-0.60022786341288814</v>
      </c>
    </row>
    <row r="11" spans="1:18" x14ac:dyDescent="0.3">
      <c r="A11" s="15">
        <v>43838</v>
      </c>
      <c r="B11">
        <v>30</v>
      </c>
      <c r="C11">
        <v>40</v>
      </c>
      <c r="D11" s="11">
        <v>0</v>
      </c>
      <c r="E11" s="11">
        <v>0</v>
      </c>
      <c r="F11" s="10">
        <v>0</v>
      </c>
      <c r="K11">
        <v>1</v>
      </c>
      <c r="L11">
        <v>-9.5331473478584526E-3</v>
      </c>
      <c r="M11">
        <v>-0.57456405701318469</v>
      </c>
      <c r="P11">
        <v>1</v>
      </c>
      <c r="Q11">
        <v>-3.1644953065437485E-2</v>
      </c>
      <c r="R11">
        <v>-0.5974890919934267</v>
      </c>
    </row>
    <row r="12" spans="1:18" x14ac:dyDescent="0.3">
      <c r="A12" s="15">
        <v>43839</v>
      </c>
      <c r="B12">
        <v>31</v>
      </c>
      <c r="C12">
        <v>39</v>
      </c>
      <c r="D12" s="11">
        <v>0</v>
      </c>
      <c r="E12" s="11">
        <v>0</v>
      </c>
      <c r="F12" s="10">
        <v>0</v>
      </c>
      <c r="K12">
        <v>2</v>
      </c>
      <c r="L12">
        <v>-1.0607946775815757E-2</v>
      </c>
      <c r="M12">
        <v>-0.57019024198798651</v>
      </c>
      <c r="P12">
        <v>2</v>
      </c>
      <c r="Q12">
        <v>-2.9300321583002893E-2</v>
      </c>
      <c r="R12">
        <v>-0.59243268677674887</v>
      </c>
    </row>
    <row r="13" spans="1:18" x14ac:dyDescent="0.3">
      <c r="A13" s="15">
        <v>43840</v>
      </c>
      <c r="B13">
        <v>30</v>
      </c>
      <c r="C13">
        <v>36</v>
      </c>
      <c r="D13" s="11">
        <v>0</v>
      </c>
      <c r="E13" s="11">
        <v>0</v>
      </c>
      <c r="F13" s="10">
        <v>0</v>
      </c>
      <c r="K13">
        <v>3</v>
      </c>
      <c r="L13">
        <v>-2.0077916345336465E-2</v>
      </c>
      <c r="M13">
        <v>-0.56576979936013738</v>
      </c>
      <c r="P13">
        <v>3</v>
      </c>
      <c r="Q13">
        <v>-3.2445173269914356E-2</v>
      </c>
      <c r="R13">
        <v>-0.58509598364882698</v>
      </c>
    </row>
    <row r="14" spans="1:18" x14ac:dyDescent="0.3">
      <c r="A14" s="15">
        <v>43841</v>
      </c>
      <c r="B14">
        <v>30</v>
      </c>
      <c r="C14">
        <v>39</v>
      </c>
      <c r="D14" s="11">
        <v>0</v>
      </c>
      <c r="E14" s="11">
        <v>0</v>
      </c>
      <c r="F14" s="10">
        <v>0</v>
      </c>
      <c r="K14">
        <v>4</v>
      </c>
      <c r="L14">
        <v>-3.2421284667862163E-2</v>
      </c>
      <c r="M14">
        <v>-0.55997451809140808</v>
      </c>
      <c r="P14">
        <v>4</v>
      </c>
      <c r="Q14">
        <v>-4.1347081645078755E-2</v>
      </c>
      <c r="R14">
        <v>-0.57602309433807175</v>
      </c>
    </row>
    <row r="15" spans="1:18" x14ac:dyDescent="0.3">
      <c r="A15" s="15">
        <v>43842</v>
      </c>
      <c r="B15">
        <v>32</v>
      </c>
      <c r="C15">
        <v>41</v>
      </c>
      <c r="D15" s="11">
        <v>0</v>
      </c>
      <c r="E15" s="11">
        <v>0</v>
      </c>
      <c r="F15" s="10">
        <v>0</v>
      </c>
      <c r="K15">
        <v>5</v>
      </c>
      <c r="L15">
        <v>-2.8445017390049121E-2</v>
      </c>
      <c r="M15">
        <v>-0.55273518045778813</v>
      </c>
      <c r="P15">
        <v>5</v>
      </c>
      <c r="Q15">
        <v>-4.1238505263886435E-2</v>
      </c>
      <c r="R15">
        <v>-0.56757780784907697</v>
      </c>
    </row>
    <row r="16" spans="1:18" x14ac:dyDescent="0.3">
      <c r="A16" s="15">
        <v>43843</v>
      </c>
      <c r="B16">
        <v>34</v>
      </c>
      <c r="C16">
        <v>44</v>
      </c>
      <c r="D16" s="11">
        <v>0</v>
      </c>
      <c r="E16" s="11">
        <v>0</v>
      </c>
      <c r="F16" s="10">
        <v>0</v>
      </c>
      <c r="K16">
        <v>6</v>
      </c>
      <c r="L16">
        <v>-3.1048590391716192E-2</v>
      </c>
      <c r="M16">
        <v>-0.54243945374815994</v>
      </c>
      <c r="P16">
        <v>6</v>
      </c>
      <c r="Q16">
        <v>-4.5607872371889756E-2</v>
      </c>
      <c r="R16">
        <v>-0.55588082657509208</v>
      </c>
    </row>
    <row r="17" spans="1:18" x14ac:dyDescent="0.3">
      <c r="A17" s="15">
        <v>43844</v>
      </c>
      <c r="B17">
        <v>31</v>
      </c>
      <c r="C17">
        <v>40</v>
      </c>
      <c r="D17" s="11">
        <v>0</v>
      </c>
      <c r="E17" s="11">
        <v>0</v>
      </c>
      <c r="F17" s="10">
        <v>0</v>
      </c>
      <c r="K17">
        <v>7</v>
      </c>
      <c r="L17">
        <v>-3.6213391177346579E-2</v>
      </c>
      <c r="M17">
        <v>-0.53727400602805742</v>
      </c>
      <c r="P17">
        <v>7</v>
      </c>
      <c r="Q17">
        <v>-4.9954828757422361E-2</v>
      </c>
      <c r="R17">
        <v>-0.54637639411819594</v>
      </c>
    </row>
    <row r="18" spans="1:18" x14ac:dyDescent="0.3">
      <c r="A18" s="15">
        <v>43845</v>
      </c>
      <c r="B18">
        <v>34</v>
      </c>
      <c r="C18">
        <v>42</v>
      </c>
      <c r="D18" s="11">
        <v>0</v>
      </c>
      <c r="E18" s="11">
        <v>0</v>
      </c>
      <c r="F18" s="10">
        <v>0</v>
      </c>
      <c r="K18">
        <v>8</v>
      </c>
      <c r="L18">
        <v>-2.0791970993845103E-2</v>
      </c>
      <c r="M18">
        <v>-0.52516528774123084</v>
      </c>
      <c r="P18">
        <v>8</v>
      </c>
      <c r="Q18">
        <v>-3.974015937557912E-2</v>
      </c>
      <c r="R18">
        <v>-0.53251496618627681</v>
      </c>
    </row>
    <row r="19" spans="1:18" x14ac:dyDescent="0.3">
      <c r="A19" s="15">
        <v>43846</v>
      </c>
      <c r="B19">
        <v>30</v>
      </c>
      <c r="C19">
        <v>42</v>
      </c>
      <c r="D19" s="11">
        <v>0</v>
      </c>
      <c r="E19" s="11">
        <v>0</v>
      </c>
      <c r="F19" s="10">
        <v>0</v>
      </c>
      <c r="K19">
        <v>9</v>
      </c>
      <c r="L19">
        <v>-2.3145351506049804E-2</v>
      </c>
      <c r="M19">
        <v>-0.5139202360145988</v>
      </c>
      <c r="P19">
        <v>9</v>
      </c>
      <c r="Q19">
        <v>-4.1183444596478068E-2</v>
      </c>
      <c r="R19">
        <v>-0.51872169232111343</v>
      </c>
    </row>
    <row r="20" spans="1:18" x14ac:dyDescent="0.3">
      <c r="A20" s="15">
        <v>43847</v>
      </c>
      <c r="B20">
        <v>31</v>
      </c>
      <c r="C20">
        <v>36</v>
      </c>
      <c r="D20" s="11">
        <v>0</v>
      </c>
      <c r="E20" s="11">
        <v>0</v>
      </c>
      <c r="F20" s="10">
        <v>0</v>
      </c>
      <c r="K20">
        <v>10</v>
      </c>
      <c r="L20">
        <v>-1.07985880719852E-2</v>
      </c>
      <c r="M20">
        <v>-0.50684655124522737</v>
      </c>
      <c r="P20">
        <v>10</v>
      </c>
      <c r="Q20">
        <v>-2.6017228789903639E-2</v>
      </c>
      <c r="R20">
        <v>-0.50312463310469602</v>
      </c>
    </row>
    <row r="21" spans="1:18" x14ac:dyDescent="0.3">
      <c r="A21" s="15">
        <v>43848</v>
      </c>
      <c r="B21">
        <v>32</v>
      </c>
      <c r="C21">
        <v>40</v>
      </c>
      <c r="D21" s="11">
        <v>0</v>
      </c>
      <c r="E21" s="11">
        <v>0</v>
      </c>
      <c r="F21" s="10">
        <v>0</v>
      </c>
      <c r="K21">
        <v>11</v>
      </c>
      <c r="L21">
        <v>-5.6132275495997704E-3</v>
      </c>
      <c r="M21">
        <v>-0.49144395679547281</v>
      </c>
      <c r="P21">
        <v>11</v>
      </c>
      <c r="Q21">
        <v>-1.9973531231303833E-2</v>
      </c>
      <c r="R21">
        <v>-0.48792283810556702</v>
      </c>
    </row>
    <row r="22" spans="1:18" x14ac:dyDescent="0.3">
      <c r="A22" s="15">
        <v>43849</v>
      </c>
      <c r="B22">
        <v>35</v>
      </c>
      <c r="C22">
        <v>41</v>
      </c>
      <c r="D22" s="11">
        <v>0</v>
      </c>
      <c r="E22" s="11">
        <v>0</v>
      </c>
      <c r="F22" s="10">
        <v>0</v>
      </c>
      <c r="K22">
        <v>12</v>
      </c>
      <c r="L22">
        <v>-3.1324351117441086E-3</v>
      </c>
      <c r="M22">
        <v>-0.47494346179685704</v>
      </c>
      <c r="P22">
        <v>12</v>
      </c>
      <c r="Q22">
        <v>-1.486556145703152E-2</v>
      </c>
      <c r="R22">
        <v>-0.46975926705356486</v>
      </c>
    </row>
    <row r="23" spans="1:18" x14ac:dyDescent="0.3">
      <c r="A23" s="15">
        <v>43850</v>
      </c>
      <c r="B23">
        <v>37</v>
      </c>
      <c r="C23">
        <v>43</v>
      </c>
      <c r="D23" s="11">
        <v>0</v>
      </c>
      <c r="E23" s="11">
        <v>0</v>
      </c>
      <c r="F23" s="10">
        <v>0</v>
      </c>
      <c r="K23">
        <v>13</v>
      </c>
      <c r="L23">
        <v>-4.1277150460538418E-3</v>
      </c>
      <c r="M23">
        <v>-0.46206111836979774</v>
      </c>
      <c r="P23">
        <v>13</v>
      </c>
      <c r="Q23">
        <v>-1.0979316791787196E-2</v>
      </c>
      <c r="R23">
        <v>-0.45042698955014338</v>
      </c>
    </row>
    <row r="24" spans="1:18" x14ac:dyDescent="0.3">
      <c r="A24" s="15">
        <v>43851</v>
      </c>
      <c r="B24">
        <v>34</v>
      </c>
      <c r="C24">
        <v>42</v>
      </c>
      <c r="D24" s="11">
        <v>0</v>
      </c>
      <c r="E24" s="11">
        <v>0</v>
      </c>
      <c r="F24" s="10">
        <v>0</v>
      </c>
      <c r="K24">
        <v>14</v>
      </c>
      <c r="L24">
        <v>-1.8291706288396533E-3</v>
      </c>
      <c r="M24">
        <v>-0.44548775867668738</v>
      </c>
      <c r="P24">
        <v>14</v>
      </c>
      <c r="Q24">
        <v>-1.8275377903606933E-3</v>
      </c>
      <c r="R24">
        <v>-0.42768200187973943</v>
      </c>
    </row>
    <row r="25" spans="1:18" x14ac:dyDescent="0.3">
      <c r="A25" s="15">
        <v>43852</v>
      </c>
      <c r="B25">
        <v>36</v>
      </c>
      <c r="C25">
        <v>45</v>
      </c>
      <c r="D25" s="11">
        <v>0</v>
      </c>
      <c r="E25" s="11">
        <v>0</v>
      </c>
      <c r="F25" s="10">
        <v>0</v>
      </c>
    </row>
    <row r="26" spans="1:18" x14ac:dyDescent="0.3">
      <c r="A26" s="15">
        <v>43853</v>
      </c>
      <c r="B26">
        <v>34</v>
      </c>
      <c r="C26">
        <v>42</v>
      </c>
      <c r="D26" s="11">
        <v>0</v>
      </c>
      <c r="E26" s="11">
        <v>0</v>
      </c>
      <c r="F26" s="10">
        <v>0</v>
      </c>
    </row>
    <row r="27" spans="1:18" x14ac:dyDescent="0.3">
      <c r="A27" s="15">
        <v>43854</v>
      </c>
      <c r="B27">
        <v>31</v>
      </c>
      <c r="C27">
        <v>41</v>
      </c>
      <c r="D27" s="11">
        <v>0</v>
      </c>
      <c r="E27" s="11">
        <v>0</v>
      </c>
      <c r="F27" s="10">
        <v>0</v>
      </c>
    </row>
    <row r="28" spans="1:18" x14ac:dyDescent="0.3">
      <c r="A28" s="15">
        <v>43855</v>
      </c>
      <c r="B28">
        <v>31</v>
      </c>
      <c r="C28">
        <v>44</v>
      </c>
      <c r="D28" s="11">
        <v>0</v>
      </c>
      <c r="E28" s="11">
        <v>0</v>
      </c>
      <c r="F28" s="10">
        <v>0</v>
      </c>
    </row>
    <row r="29" spans="1:18" x14ac:dyDescent="0.3">
      <c r="A29" s="15">
        <v>43856</v>
      </c>
      <c r="B29">
        <v>34</v>
      </c>
      <c r="C29">
        <v>43</v>
      </c>
      <c r="D29" s="11">
        <v>0</v>
      </c>
      <c r="E29" s="11">
        <v>0</v>
      </c>
      <c r="F29" s="10">
        <v>0</v>
      </c>
    </row>
    <row r="30" spans="1:18" x14ac:dyDescent="0.3">
      <c r="A30" s="15">
        <v>43857</v>
      </c>
      <c r="B30">
        <v>38</v>
      </c>
      <c r="C30">
        <v>51</v>
      </c>
      <c r="D30" s="11">
        <v>0</v>
      </c>
      <c r="E30" s="11">
        <v>0</v>
      </c>
      <c r="F30" s="10">
        <v>0</v>
      </c>
    </row>
    <row r="31" spans="1:18" x14ac:dyDescent="0.3">
      <c r="A31" s="15">
        <v>43858</v>
      </c>
      <c r="B31">
        <v>39</v>
      </c>
      <c r="C31">
        <v>50</v>
      </c>
      <c r="D31" s="11">
        <v>0</v>
      </c>
      <c r="E31" s="11">
        <v>0</v>
      </c>
      <c r="F31" s="10">
        <v>0</v>
      </c>
    </row>
    <row r="32" spans="1:18" x14ac:dyDescent="0.3">
      <c r="A32" s="15">
        <v>43859</v>
      </c>
      <c r="B32">
        <v>41</v>
      </c>
      <c r="C32">
        <v>47</v>
      </c>
      <c r="D32" s="11">
        <v>0</v>
      </c>
      <c r="E32" s="11">
        <v>0</v>
      </c>
      <c r="F32" s="10">
        <v>0</v>
      </c>
    </row>
    <row r="33" spans="1:6" x14ac:dyDescent="0.3">
      <c r="A33" s="15">
        <v>43860</v>
      </c>
      <c r="B33">
        <v>36</v>
      </c>
      <c r="C33">
        <v>51</v>
      </c>
      <c r="D33" s="11">
        <f ca="1">IFERROR(__xludf.DUMMYFUNCTION("""COMPUTED_VALUE"""),1)</f>
        <v>1</v>
      </c>
      <c r="E33" s="11">
        <f ca="1">IFERROR(__xludf.DUMMYFUNCTION("""COMPUTED_VALUE"""),0)</f>
        <v>0</v>
      </c>
      <c r="F33" s="10">
        <v>0</v>
      </c>
    </row>
    <row r="34" spans="1:6" x14ac:dyDescent="0.3">
      <c r="A34" s="15">
        <v>43861</v>
      </c>
      <c r="B34">
        <v>36</v>
      </c>
      <c r="C34">
        <v>46</v>
      </c>
      <c r="D34" s="11">
        <f ca="1">IFERROR(__xludf.DUMMYFUNCTION("""COMPUTED_VALUE"""),0)</f>
        <v>0</v>
      </c>
      <c r="E34" s="11">
        <f ca="1">IFERROR(__xludf.DUMMYFUNCTION("""COMPUTED_VALUE"""),0)</f>
        <v>0</v>
      </c>
      <c r="F34" s="10">
        <v>0</v>
      </c>
    </row>
    <row r="35" spans="1:6" x14ac:dyDescent="0.3">
      <c r="A35" s="15">
        <v>43862</v>
      </c>
      <c r="B35">
        <v>36</v>
      </c>
      <c r="C35">
        <v>48</v>
      </c>
      <c r="D35" s="11">
        <f ca="1">IFERROR(__xludf.DUMMYFUNCTION("""COMPUTED_VALUE"""),0)</f>
        <v>0</v>
      </c>
      <c r="E35" s="11">
        <f ca="1">IFERROR(__xludf.DUMMYFUNCTION("""COMPUTED_VALUE"""),0)</f>
        <v>0</v>
      </c>
      <c r="F35" s="10">
        <v>0</v>
      </c>
    </row>
    <row r="36" spans="1:6" x14ac:dyDescent="0.3">
      <c r="A36" s="15">
        <v>43863</v>
      </c>
      <c r="B36">
        <v>38</v>
      </c>
      <c r="C36">
        <v>48</v>
      </c>
      <c r="D36" s="11">
        <f ca="1">IFERROR(__xludf.DUMMYFUNCTION("""COMPUTED_VALUE"""),1)</f>
        <v>1</v>
      </c>
      <c r="E36" s="11">
        <f ca="1">IFERROR(__xludf.DUMMYFUNCTION("""COMPUTED_VALUE"""),0)</f>
        <v>0</v>
      </c>
      <c r="F36" s="10">
        <v>0</v>
      </c>
    </row>
    <row r="37" spans="1:6" x14ac:dyDescent="0.3">
      <c r="A37" s="15">
        <v>43864</v>
      </c>
      <c r="B37">
        <v>46</v>
      </c>
      <c r="C37">
        <v>56</v>
      </c>
      <c r="D37" s="11">
        <f ca="1">IFERROR(__xludf.DUMMYFUNCTION("""COMPUTED_VALUE"""),1)</f>
        <v>1</v>
      </c>
      <c r="E37" s="11">
        <f ca="1">IFERROR(__xludf.DUMMYFUNCTION("""COMPUTED_VALUE"""),0)</f>
        <v>0</v>
      </c>
      <c r="F37" s="10">
        <v>0</v>
      </c>
    </row>
    <row r="38" spans="1:6" x14ac:dyDescent="0.3">
      <c r="A38" s="15">
        <v>43865</v>
      </c>
      <c r="B38">
        <v>41</v>
      </c>
      <c r="C38">
        <v>52</v>
      </c>
      <c r="D38" s="11">
        <f ca="1">IFERROR(__xludf.DUMMYFUNCTION("""COMPUTED_VALUE"""),0)</f>
        <v>0</v>
      </c>
      <c r="E38" s="11">
        <f ca="1">IFERROR(__xludf.DUMMYFUNCTION("""COMPUTED_VALUE"""),0)</f>
        <v>0</v>
      </c>
      <c r="F38" s="10">
        <v>0</v>
      </c>
    </row>
    <row r="39" spans="1:6" x14ac:dyDescent="0.3">
      <c r="A39" s="15">
        <v>43866</v>
      </c>
      <c r="B39">
        <v>39</v>
      </c>
      <c r="C39">
        <v>46</v>
      </c>
      <c r="D39" s="11">
        <f ca="1">IFERROR(__xludf.DUMMYFUNCTION("""COMPUTED_VALUE"""),0)</f>
        <v>0</v>
      </c>
      <c r="E39" s="11">
        <f ca="1">IFERROR(__xludf.DUMMYFUNCTION("""COMPUTED_VALUE"""),0)</f>
        <v>0</v>
      </c>
      <c r="F39" s="10">
        <v>0</v>
      </c>
    </row>
    <row r="40" spans="1:6" x14ac:dyDescent="0.3">
      <c r="A40" s="15">
        <v>43867</v>
      </c>
      <c r="B40">
        <v>43</v>
      </c>
      <c r="C40">
        <v>55</v>
      </c>
      <c r="D40" s="11">
        <f ca="1">IFERROR(__xludf.DUMMYFUNCTION("""COMPUTED_VALUE"""),0)</f>
        <v>0</v>
      </c>
      <c r="E40" s="11">
        <f ca="1">IFERROR(__xludf.DUMMYFUNCTION("""COMPUTED_VALUE"""),0)</f>
        <v>0</v>
      </c>
      <c r="F40" s="10">
        <v>0</v>
      </c>
    </row>
    <row r="41" spans="1:6" x14ac:dyDescent="0.3">
      <c r="A41" s="15">
        <v>43868</v>
      </c>
      <c r="B41">
        <v>37</v>
      </c>
      <c r="C41">
        <v>45</v>
      </c>
      <c r="D41" s="11">
        <f ca="1">IFERROR(__xludf.DUMMYFUNCTION("""COMPUTED_VALUE"""),0)</f>
        <v>0</v>
      </c>
      <c r="E41" s="11">
        <f ca="1">IFERROR(__xludf.DUMMYFUNCTION("""COMPUTED_VALUE"""),0)</f>
        <v>0</v>
      </c>
      <c r="F41" s="10">
        <v>0</v>
      </c>
    </row>
    <row r="42" spans="1:6" x14ac:dyDescent="0.3">
      <c r="A42" s="15">
        <v>43869</v>
      </c>
      <c r="B42">
        <v>37</v>
      </c>
      <c r="C42">
        <v>45</v>
      </c>
      <c r="D42" s="11">
        <f ca="1">IFERROR(__xludf.DUMMYFUNCTION("""COMPUTED_VALUE"""),0)</f>
        <v>0</v>
      </c>
      <c r="E42" s="11">
        <f ca="1">IFERROR(__xludf.DUMMYFUNCTION("""COMPUTED_VALUE"""),0)</f>
        <v>0</v>
      </c>
      <c r="F42" s="10">
        <v>0</v>
      </c>
    </row>
    <row r="43" spans="1:6" x14ac:dyDescent="0.3">
      <c r="A43" s="15">
        <v>43870</v>
      </c>
      <c r="B43">
        <v>42</v>
      </c>
      <c r="C43">
        <v>48</v>
      </c>
      <c r="D43" s="11">
        <f ca="1">IFERROR(__xludf.DUMMYFUNCTION("""COMPUTED_VALUE"""),0)</f>
        <v>0</v>
      </c>
      <c r="E43" s="11">
        <f ca="1">IFERROR(__xludf.DUMMYFUNCTION("""COMPUTED_VALUE"""),0)</f>
        <v>0</v>
      </c>
      <c r="F43" s="10">
        <v>0</v>
      </c>
    </row>
    <row r="44" spans="1:6" x14ac:dyDescent="0.3">
      <c r="A44" s="15">
        <v>43871</v>
      </c>
      <c r="B44">
        <v>44</v>
      </c>
      <c r="C44">
        <v>53</v>
      </c>
      <c r="D44" s="11">
        <f ca="1">IFERROR(__xludf.DUMMYFUNCTION("""COMPUTED_VALUE"""),0)</f>
        <v>0</v>
      </c>
      <c r="E44" s="11">
        <f ca="1">IFERROR(__xludf.DUMMYFUNCTION("""COMPUTED_VALUE"""),0)</f>
        <v>0</v>
      </c>
      <c r="F44" s="10">
        <v>0</v>
      </c>
    </row>
    <row r="45" spans="1:6" x14ac:dyDescent="0.3">
      <c r="A45" s="15">
        <v>43872</v>
      </c>
      <c r="B45">
        <v>36</v>
      </c>
      <c r="C45">
        <v>45</v>
      </c>
      <c r="D45" s="11">
        <f ca="1">IFERROR(__xludf.DUMMYFUNCTION("""COMPUTED_VALUE"""),0)</f>
        <v>0</v>
      </c>
      <c r="E45" s="11">
        <f ca="1">IFERROR(__xludf.DUMMYFUNCTION("""COMPUTED_VALUE"""),0)</f>
        <v>0</v>
      </c>
      <c r="F45" s="10">
        <v>0</v>
      </c>
    </row>
    <row r="46" spans="1:6" x14ac:dyDescent="0.3">
      <c r="A46" s="15">
        <v>43873</v>
      </c>
      <c r="B46">
        <v>40</v>
      </c>
      <c r="C46">
        <v>50</v>
      </c>
      <c r="D46" s="11">
        <f ca="1">IFERROR(__xludf.DUMMYFUNCTION("""COMPUTED_VALUE"""),0)</f>
        <v>0</v>
      </c>
      <c r="E46" s="11">
        <f ca="1">IFERROR(__xludf.DUMMYFUNCTION("""COMPUTED_VALUE"""),0)</f>
        <v>0</v>
      </c>
      <c r="F46" s="10">
        <v>0</v>
      </c>
    </row>
    <row r="47" spans="1:6" x14ac:dyDescent="0.3">
      <c r="A47" s="15">
        <v>43874</v>
      </c>
      <c r="B47">
        <v>42</v>
      </c>
      <c r="C47">
        <v>49</v>
      </c>
      <c r="D47" s="11">
        <f ca="1">IFERROR(__xludf.DUMMYFUNCTION("""COMPUTED_VALUE"""),0)</f>
        <v>0</v>
      </c>
      <c r="E47" s="11">
        <f ca="1">IFERROR(__xludf.DUMMYFUNCTION("""COMPUTED_VALUE"""),0)</f>
        <v>0</v>
      </c>
      <c r="F47" s="10">
        <v>0</v>
      </c>
    </row>
    <row r="48" spans="1:6" x14ac:dyDescent="0.3">
      <c r="A48" s="15">
        <v>43875</v>
      </c>
      <c r="B48">
        <v>40</v>
      </c>
      <c r="C48">
        <v>46</v>
      </c>
      <c r="D48" s="11">
        <f ca="1">IFERROR(__xludf.DUMMYFUNCTION("""COMPUTED_VALUE"""),0)</f>
        <v>0</v>
      </c>
      <c r="E48" s="11">
        <f ca="1">IFERROR(__xludf.DUMMYFUNCTION("""COMPUTED_VALUE"""),0)</f>
        <v>0</v>
      </c>
      <c r="F48" s="10">
        <v>0</v>
      </c>
    </row>
    <row r="49" spans="1:6" x14ac:dyDescent="0.3">
      <c r="A49" s="15">
        <v>43876</v>
      </c>
      <c r="B49">
        <v>35</v>
      </c>
      <c r="C49">
        <v>50</v>
      </c>
      <c r="D49" s="11">
        <f ca="1">IFERROR(__xludf.DUMMYFUNCTION("""COMPUTED_VALUE"""),0)</f>
        <v>0</v>
      </c>
      <c r="E49" s="11">
        <f ca="1">IFERROR(__xludf.DUMMYFUNCTION("""COMPUTED_VALUE"""),0)</f>
        <v>0</v>
      </c>
      <c r="F49" s="10">
        <v>0</v>
      </c>
    </row>
    <row r="50" spans="1:6" x14ac:dyDescent="0.3">
      <c r="A50" s="15">
        <v>43877</v>
      </c>
      <c r="B50">
        <v>44</v>
      </c>
      <c r="C50">
        <v>52</v>
      </c>
      <c r="D50" s="11">
        <f ca="1">IFERROR(__xludf.DUMMYFUNCTION("""COMPUTED_VALUE"""),0)</f>
        <v>0</v>
      </c>
      <c r="E50" s="11">
        <f ca="1">IFERROR(__xludf.DUMMYFUNCTION("""COMPUTED_VALUE"""),0)</f>
        <v>0</v>
      </c>
      <c r="F50" s="10">
        <v>0</v>
      </c>
    </row>
    <row r="51" spans="1:6" x14ac:dyDescent="0.3">
      <c r="A51" s="15">
        <v>43878</v>
      </c>
      <c r="B51">
        <v>45</v>
      </c>
      <c r="C51">
        <v>54</v>
      </c>
      <c r="D51" s="11">
        <f ca="1">IFERROR(__xludf.DUMMYFUNCTION("""COMPUTED_VALUE"""),0)</f>
        <v>0</v>
      </c>
      <c r="E51" s="11">
        <f ca="1">IFERROR(__xludf.DUMMYFUNCTION("""COMPUTED_VALUE"""),0)</f>
        <v>0</v>
      </c>
      <c r="F51" s="10">
        <v>0</v>
      </c>
    </row>
    <row r="52" spans="1:6" x14ac:dyDescent="0.3">
      <c r="A52" s="15">
        <v>43879</v>
      </c>
      <c r="B52">
        <v>46</v>
      </c>
      <c r="C52">
        <v>50</v>
      </c>
      <c r="D52" s="11">
        <f ca="1">IFERROR(__xludf.DUMMYFUNCTION("""COMPUTED_VALUE"""),0)</f>
        <v>0</v>
      </c>
      <c r="E52" s="11">
        <f ca="1">IFERROR(__xludf.DUMMYFUNCTION("""COMPUTED_VALUE"""),0)</f>
        <v>0</v>
      </c>
      <c r="F52" s="10">
        <v>0</v>
      </c>
    </row>
    <row r="53" spans="1:6" x14ac:dyDescent="0.3">
      <c r="A53" s="15">
        <v>43880</v>
      </c>
      <c r="B53">
        <v>42</v>
      </c>
      <c r="C53">
        <v>51</v>
      </c>
      <c r="D53" s="11">
        <f ca="1">IFERROR(__xludf.DUMMYFUNCTION("""COMPUTED_VALUE"""),0)</f>
        <v>0</v>
      </c>
      <c r="E53" s="11">
        <f ca="1">IFERROR(__xludf.DUMMYFUNCTION("""COMPUTED_VALUE"""),0)</f>
        <v>0</v>
      </c>
      <c r="F53" s="10">
        <v>0</v>
      </c>
    </row>
    <row r="54" spans="1:6" x14ac:dyDescent="0.3">
      <c r="A54" s="15">
        <v>43881</v>
      </c>
      <c r="B54">
        <v>45</v>
      </c>
      <c r="C54">
        <v>47</v>
      </c>
      <c r="D54" s="11">
        <f ca="1">IFERROR(__xludf.DUMMYFUNCTION("""COMPUTED_VALUE"""),0)</f>
        <v>0</v>
      </c>
      <c r="E54" s="11">
        <f ca="1">IFERROR(__xludf.DUMMYFUNCTION("""COMPUTED_VALUE"""),0)</f>
        <v>0</v>
      </c>
      <c r="F54" s="10">
        <v>0</v>
      </c>
    </row>
    <row r="55" spans="1:6" x14ac:dyDescent="0.3">
      <c r="A55" s="15">
        <v>43882</v>
      </c>
      <c r="B55">
        <v>35</v>
      </c>
      <c r="C55">
        <v>45</v>
      </c>
      <c r="D55" s="11">
        <f ca="1">IFERROR(__xludf.DUMMYFUNCTION("""COMPUTED_VALUE"""),0)</f>
        <v>0</v>
      </c>
      <c r="E55" s="11">
        <f ca="1">IFERROR(__xludf.DUMMYFUNCTION("""COMPUTED_VALUE"""),0)</f>
        <v>0</v>
      </c>
      <c r="F55" s="10">
        <v>0</v>
      </c>
    </row>
    <row r="56" spans="1:6" x14ac:dyDescent="0.3">
      <c r="A56" s="15">
        <v>43883</v>
      </c>
      <c r="B56">
        <v>35</v>
      </c>
      <c r="C56">
        <v>50</v>
      </c>
      <c r="D56" s="11">
        <f ca="1">IFERROR(__xludf.DUMMYFUNCTION("""COMPUTED_VALUE"""),0)</f>
        <v>0</v>
      </c>
      <c r="E56" s="11">
        <f ca="1">IFERROR(__xludf.DUMMYFUNCTION("""COMPUTED_VALUE"""),0)</f>
        <v>0</v>
      </c>
      <c r="F56" s="10">
        <v>0</v>
      </c>
    </row>
    <row r="57" spans="1:6" x14ac:dyDescent="0.3">
      <c r="A57" s="15">
        <v>43884</v>
      </c>
      <c r="B57">
        <v>39</v>
      </c>
      <c r="C57">
        <v>50</v>
      </c>
      <c r="D57" s="11">
        <f ca="1">IFERROR(__xludf.DUMMYFUNCTION("""COMPUTED_VALUE"""),0)</f>
        <v>0</v>
      </c>
      <c r="E57" s="11">
        <f ca="1">IFERROR(__xludf.DUMMYFUNCTION("""COMPUTED_VALUE"""),0)</f>
        <v>0</v>
      </c>
      <c r="F57" s="10">
        <v>0</v>
      </c>
    </row>
    <row r="58" spans="1:6" x14ac:dyDescent="0.3">
      <c r="A58" s="15">
        <v>43885</v>
      </c>
      <c r="B58">
        <v>43</v>
      </c>
      <c r="C58">
        <v>44</v>
      </c>
      <c r="D58" s="11">
        <f ca="1">IFERROR(__xludf.DUMMYFUNCTION("""COMPUTED_VALUE"""),0)</f>
        <v>0</v>
      </c>
      <c r="E58" s="11">
        <f ca="1">IFERROR(__xludf.DUMMYFUNCTION("""COMPUTED_VALUE"""),0)</f>
        <v>0</v>
      </c>
      <c r="F58" s="10">
        <v>0</v>
      </c>
    </row>
    <row r="59" spans="1:6" x14ac:dyDescent="0.3">
      <c r="A59" s="15">
        <v>43886</v>
      </c>
      <c r="B59">
        <v>38</v>
      </c>
      <c r="C59">
        <v>47</v>
      </c>
      <c r="D59" s="11">
        <f ca="1">IFERROR(__xludf.DUMMYFUNCTION("""COMPUTED_VALUE"""),0)</f>
        <v>0</v>
      </c>
      <c r="E59" s="11">
        <f ca="1">IFERROR(__xludf.DUMMYFUNCTION("""COMPUTED_VALUE"""),0)</f>
        <v>0</v>
      </c>
      <c r="F59" s="10">
        <v>0</v>
      </c>
    </row>
    <row r="60" spans="1:6" x14ac:dyDescent="0.3">
      <c r="A60" s="15">
        <v>43887</v>
      </c>
      <c r="B60">
        <v>40</v>
      </c>
      <c r="C60">
        <v>45</v>
      </c>
      <c r="D60" s="11">
        <f ca="1">IFERROR(__xludf.DUMMYFUNCTION("""COMPUTED_VALUE"""),0)</f>
        <v>0</v>
      </c>
      <c r="E60" s="11">
        <f ca="1">IFERROR(__xludf.DUMMYFUNCTION("""COMPUTED_VALUE"""),0)</f>
        <v>0</v>
      </c>
      <c r="F60" s="10">
        <v>0</v>
      </c>
    </row>
    <row r="61" spans="1:6" x14ac:dyDescent="0.3">
      <c r="A61" s="15">
        <v>43888</v>
      </c>
      <c r="B61">
        <v>41</v>
      </c>
      <c r="C61">
        <v>45</v>
      </c>
      <c r="D61" s="11">
        <f ca="1">IFERROR(__xludf.DUMMYFUNCTION("""COMPUTED_VALUE"""),0)</f>
        <v>0</v>
      </c>
      <c r="E61" s="11">
        <f ca="1">IFERROR(__xludf.DUMMYFUNCTION("""COMPUTED_VALUE"""),0)</f>
        <v>0</v>
      </c>
      <c r="F61" s="10">
        <v>0</v>
      </c>
    </row>
    <row r="62" spans="1:6" x14ac:dyDescent="0.3">
      <c r="A62" s="15">
        <v>43889</v>
      </c>
      <c r="B62">
        <v>36</v>
      </c>
      <c r="C62">
        <v>45</v>
      </c>
      <c r="D62" s="11">
        <f ca="1">IFERROR(__xludf.DUMMYFUNCTION("""COMPUTED_VALUE"""),0)</f>
        <v>0</v>
      </c>
      <c r="E62" s="11">
        <f ca="1">IFERROR(__xludf.DUMMYFUNCTION("""COMPUTED_VALUE"""),0)</f>
        <v>0</v>
      </c>
      <c r="F62" s="10">
        <v>0</v>
      </c>
    </row>
    <row r="63" spans="1:6" x14ac:dyDescent="0.3">
      <c r="A63" s="15">
        <v>43890</v>
      </c>
      <c r="B63">
        <v>35</v>
      </c>
      <c r="C63">
        <v>43</v>
      </c>
      <c r="D63" s="11">
        <f ca="1">IFERROR(__xludf.DUMMYFUNCTION("""COMPUTED_VALUE"""),0)</f>
        <v>0</v>
      </c>
      <c r="E63" s="11">
        <f ca="1">IFERROR(__xludf.DUMMYFUNCTION("""COMPUTED_VALUE"""),0)</f>
        <v>0</v>
      </c>
      <c r="F63" s="10">
        <v>0</v>
      </c>
    </row>
    <row r="64" spans="1:6" x14ac:dyDescent="0.3">
      <c r="A64" s="15">
        <v>43891</v>
      </c>
      <c r="B64">
        <v>41</v>
      </c>
      <c r="C64">
        <v>51</v>
      </c>
      <c r="D64" s="11">
        <f ca="1">IFERROR(__xludf.DUMMYFUNCTION("""COMPUTED_VALUE"""),0)</f>
        <v>0</v>
      </c>
      <c r="E64" s="11">
        <f ca="1">IFERROR(__xludf.DUMMYFUNCTION("""COMPUTED_VALUE"""),0)</f>
        <v>0</v>
      </c>
      <c r="F64" s="10">
        <v>0</v>
      </c>
    </row>
    <row r="65" spans="1:6" x14ac:dyDescent="0.3">
      <c r="A65" s="15">
        <v>43892</v>
      </c>
      <c r="B65">
        <v>41</v>
      </c>
      <c r="C65">
        <v>46</v>
      </c>
      <c r="D65" s="11">
        <f ca="1">IFERROR(__xludf.DUMMYFUNCTION("""COMPUTED_VALUE"""),2)</f>
        <v>2</v>
      </c>
      <c r="E65" s="11">
        <f ca="1">IFERROR(__xludf.DUMMYFUNCTION("""COMPUTED_VALUE"""),0)</f>
        <v>0</v>
      </c>
      <c r="F65" s="10">
        <v>0</v>
      </c>
    </row>
    <row r="66" spans="1:6" x14ac:dyDescent="0.3">
      <c r="A66" s="15">
        <v>43893</v>
      </c>
      <c r="B66">
        <v>44</v>
      </c>
      <c r="C66">
        <v>54</v>
      </c>
      <c r="D66" s="11">
        <f ca="1">IFERROR(__xludf.DUMMYFUNCTION("""COMPUTED_VALUE"""),1)</f>
        <v>1</v>
      </c>
      <c r="E66" s="11">
        <f ca="1">IFERROR(__xludf.DUMMYFUNCTION("""COMPUTED_VALUE"""),0)</f>
        <v>0</v>
      </c>
      <c r="F66" s="10">
        <v>0</v>
      </c>
    </row>
    <row r="67" spans="1:6" x14ac:dyDescent="0.3">
      <c r="A67" s="15">
        <v>43894</v>
      </c>
      <c r="B67">
        <v>46</v>
      </c>
      <c r="C67">
        <v>59</v>
      </c>
      <c r="D67" s="11">
        <f ca="1">IFERROR(__xludf.DUMMYFUNCTION("""COMPUTED_VALUE"""),22)</f>
        <v>22</v>
      </c>
      <c r="E67" s="11">
        <f ca="1">IFERROR(__xludf.DUMMYFUNCTION("""COMPUTED_VALUE"""),0)</f>
        <v>0</v>
      </c>
      <c r="F67" s="10">
        <v>0</v>
      </c>
    </row>
    <row r="68" spans="1:6" x14ac:dyDescent="0.3">
      <c r="A68" s="15">
        <v>43895</v>
      </c>
      <c r="B68">
        <v>48</v>
      </c>
      <c r="C68">
        <v>58</v>
      </c>
      <c r="D68" s="11">
        <f ca="1">IFERROR(__xludf.DUMMYFUNCTION("""COMPUTED_VALUE"""),2)</f>
        <v>2</v>
      </c>
      <c r="E68" s="11">
        <f ca="1">IFERROR(__xludf.DUMMYFUNCTION("""COMPUTED_VALUE"""),0)</f>
        <v>0</v>
      </c>
      <c r="F68" s="10">
        <v>0</v>
      </c>
    </row>
    <row r="69" spans="1:6" x14ac:dyDescent="0.3">
      <c r="A69" s="15">
        <v>43896</v>
      </c>
      <c r="B69">
        <v>41</v>
      </c>
      <c r="C69">
        <v>51</v>
      </c>
      <c r="D69" s="11">
        <f ca="1">IFERROR(__xludf.DUMMYFUNCTION("""COMPUTED_VALUE"""),1)</f>
        <v>1</v>
      </c>
      <c r="E69" s="11">
        <f ca="1">IFERROR(__xludf.DUMMYFUNCTION("""COMPUTED_VALUE"""),0)</f>
        <v>0</v>
      </c>
      <c r="F69" s="10">
        <v>0</v>
      </c>
    </row>
    <row r="70" spans="1:6" x14ac:dyDescent="0.3">
      <c r="A70" s="15">
        <v>43897</v>
      </c>
      <c r="B70">
        <v>38</v>
      </c>
      <c r="C70">
        <v>54</v>
      </c>
      <c r="D70" s="11">
        <f ca="1">IFERROR(__xludf.DUMMYFUNCTION("""COMPUTED_VALUE"""),3)</f>
        <v>3</v>
      </c>
      <c r="E70" s="11">
        <f ca="1">IFERROR(__xludf.DUMMYFUNCTION("""COMPUTED_VALUE"""),0)</f>
        <v>0</v>
      </c>
      <c r="F70" s="10">
        <v>0</v>
      </c>
    </row>
    <row r="71" spans="1:6" x14ac:dyDescent="0.3">
      <c r="A71" s="15">
        <v>43898</v>
      </c>
      <c r="B71">
        <v>41</v>
      </c>
      <c r="C71">
        <v>55</v>
      </c>
      <c r="D71" s="11">
        <f ca="1">IFERROR(__xludf.DUMMYFUNCTION("""COMPUTED_VALUE"""),5)</f>
        <v>5</v>
      </c>
      <c r="E71" s="11">
        <f ca="1">IFERROR(__xludf.DUMMYFUNCTION("""COMPUTED_VALUE"""),0)</f>
        <v>0</v>
      </c>
      <c r="F71" s="10">
        <v>0</v>
      </c>
    </row>
    <row r="72" spans="1:6" x14ac:dyDescent="0.3">
      <c r="A72" s="15">
        <v>43899</v>
      </c>
      <c r="B72">
        <v>48</v>
      </c>
      <c r="C72">
        <v>54</v>
      </c>
      <c r="D72" s="11">
        <f ca="1">IFERROR(__xludf.DUMMYFUNCTION("""COMPUTED_VALUE"""),9)</f>
        <v>9</v>
      </c>
      <c r="E72" s="11">
        <f ca="1">IFERROR(__xludf.DUMMYFUNCTION("""COMPUTED_VALUE"""),0)</f>
        <v>0</v>
      </c>
      <c r="F72" s="10">
        <v>0</v>
      </c>
    </row>
    <row r="73" spans="1:6" x14ac:dyDescent="0.3">
      <c r="A73" s="15">
        <v>43900</v>
      </c>
      <c r="B73">
        <v>49</v>
      </c>
      <c r="C73">
        <v>61</v>
      </c>
      <c r="D73" s="11">
        <f ca="1">IFERROR(__xludf.DUMMYFUNCTION("""COMPUTED_VALUE"""),15)</f>
        <v>15</v>
      </c>
      <c r="E73" s="11">
        <f ca="1">IFERROR(__xludf.DUMMYFUNCTION("""COMPUTED_VALUE"""),0)</f>
        <v>0</v>
      </c>
      <c r="F73" s="10">
        <v>0</v>
      </c>
    </row>
    <row r="74" spans="1:6" x14ac:dyDescent="0.3">
      <c r="A74" s="15">
        <v>43901</v>
      </c>
      <c r="B74">
        <v>48</v>
      </c>
      <c r="C74">
        <v>55</v>
      </c>
      <c r="D74" s="11">
        <f ca="1">IFERROR(__xludf.DUMMYFUNCTION("""COMPUTED_VALUE"""),8)</f>
        <v>8</v>
      </c>
      <c r="E74" s="11">
        <f ca="1">IFERROR(__xludf.DUMMYFUNCTION("""COMPUTED_VALUE"""),0)</f>
        <v>0</v>
      </c>
      <c r="F74" s="10">
        <v>0</v>
      </c>
    </row>
    <row r="75" spans="1:6" x14ac:dyDescent="0.3">
      <c r="A75" s="15">
        <v>43902</v>
      </c>
      <c r="B75">
        <v>42</v>
      </c>
      <c r="C75">
        <v>54</v>
      </c>
      <c r="D75" s="11">
        <f ca="1">IFERROR(__xludf.DUMMYFUNCTION("""COMPUTED_VALUE"""),10)</f>
        <v>10</v>
      </c>
      <c r="E75" s="11">
        <f ca="1">IFERROR(__xludf.DUMMYFUNCTION("""COMPUTED_VALUE"""),1)</f>
        <v>1</v>
      </c>
      <c r="F75" s="10">
        <v>0</v>
      </c>
    </row>
    <row r="76" spans="1:6" x14ac:dyDescent="0.3">
      <c r="A76" s="15">
        <v>43903</v>
      </c>
      <c r="B76">
        <v>48</v>
      </c>
      <c r="C76">
        <v>60</v>
      </c>
      <c r="D76" s="11">
        <f ca="1">IFERROR(__xludf.DUMMYFUNCTION("""COMPUTED_VALUE"""),10)</f>
        <v>10</v>
      </c>
      <c r="E76" s="11">
        <f ca="1">IFERROR(__xludf.DUMMYFUNCTION("""COMPUTED_VALUE"""),0)</f>
        <v>0</v>
      </c>
      <c r="F76" s="10">
        <v>0</v>
      </c>
    </row>
    <row r="77" spans="1:6" x14ac:dyDescent="0.3">
      <c r="A77" s="15">
        <v>43904</v>
      </c>
      <c r="B77">
        <v>52</v>
      </c>
      <c r="C77">
        <v>67</v>
      </c>
      <c r="D77" s="11">
        <f ca="1">IFERROR(__xludf.DUMMYFUNCTION("""COMPUTED_VALUE"""),11)</f>
        <v>11</v>
      </c>
      <c r="E77" s="11">
        <f ca="1">IFERROR(__xludf.DUMMYFUNCTION("""COMPUTED_VALUE"""),1)</f>
        <v>1</v>
      </c>
      <c r="F77" s="10">
        <v>0</v>
      </c>
    </row>
    <row r="78" spans="1:6" x14ac:dyDescent="0.3">
      <c r="A78" s="15">
        <v>43905</v>
      </c>
      <c r="B78">
        <v>53</v>
      </c>
      <c r="C78">
        <v>69</v>
      </c>
      <c r="D78" s="11">
        <f ca="1">IFERROR(__xludf.DUMMYFUNCTION("""COMPUTED_VALUE"""),10)</f>
        <v>10</v>
      </c>
      <c r="E78" s="11">
        <f ca="1">IFERROR(__xludf.DUMMYFUNCTION("""COMPUTED_VALUE"""),0)</f>
        <v>0</v>
      </c>
      <c r="F78" s="10">
        <v>0</v>
      </c>
    </row>
    <row r="79" spans="1:6" x14ac:dyDescent="0.3">
      <c r="A79" s="15">
        <v>43906</v>
      </c>
      <c r="B79">
        <v>58</v>
      </c>
      <c r="C79">
        <v>66</v>
      </c>
      <c r="D79" s="11">
        <f ca="1">IFERROR(__xludf.DUMMYFUNCTION("""COMPUTED_VALUE"""),14)</f>
        <v>14</v>
      </c>
      <c r="E79" s="11">
        <f ca="1">IFERROR(__xludf.DUMMYFUNCTION("""COMPUTED_VALUE"""),0)</f>
        <v>0</v>
      </c>
      <c r="F79" s="10">
        <v>0</v>
      </c>
    </row>
    <row r="80" spans="1:6" x14ac:dyDescent="0.3">
      <c r="A80" s="15">
        <v>43907</v>
      </c>
      <c r="B80">
        <v>60</v>
      </c>
      <c r="C80">
        <v>68</v>
      </c>
      <c r="D80" s="11">
        <f ca="1">IFERROR(__xludf.DUMMYFUNCTION("""COMPUTED_VALUE"""),20)</f>
        <v>20</v>
      </c>
      <c r="E80" s="11">
        <f ca="1">IFERROR(__xludf.DUMMYFUNCTION("""COMPUTED_VALUE"""),1)</f>
        <v>1</v>
      </c>
      <c r="F80" s="10">
        <v>0</v>
      </c>
    </row>
    <row r="81" spans="1:6" x14ac:dyDescent="0.3">
      <c r="A81" s="15">
        <v>43908</v>
      </c>
      <c r="B81">
        <v>64</v>
      </c>
      <c r="C81">
        <v>69</v>
      </c>
      <c r="D81" s="11">
        <f ca="1">IFERROR(__xludf.DUMMYFUNCTION("""COMPUTED_VALUE"""),25)</f>
        <v>25</v>
      </c>
      <c r="E81" s="11">
        <f ca="1">IFERROR(__xludf.DUMMYFUNCTION("""COMPUTED_VALUE"""),0)</f>
        <v>0</v>
      </c>
      <c r="F81" s="10">
        <v>0</v>
      </c>
    </row>
    <row r="82" spans="1:6" x14ac:dyDescent="0.3">
      <c r="A82" s="15">
        <v>43909</v>
      </c>
      <c r="B82">
        <v>62</v>
      </c>
      <c r="C82">
        <v>76</v>
      </c>
      <c r="D82" s="11">
        <f ca="1">IFERROR(__xludf.DUMMYFUNCTION("""COMPUTED_VALUE"""),27)</f>
        <v>27</v>
      </c>
      <c r="E82" s="11">
        <f ca="1">IFERROR(__xludf.DUMMYFUNCTION("""COMPUTED_VALUE"""),1)</f>
        <v>1</v>
      </c>
      <c r="F82">
        <v>1050</v>
      </c>
    </row>
    <row r="83" spans="1:6" x14ac:dyDescent="0.3">
      <c r="A83" s="15">
        <v>43910</v>
      </c>
      <c r="B83">
        <v>66</v>
      </c>
      <c r="C83">
        <v>86</v>
      </c>
      <c r="D83" s="11">
        <f ca="1">IFERROR(__xludf.DUMMYFUNCTION("""COMPUTED_VALUE"""),58)</f>
        <v>58</v>
      </c>
      <c r="E83" s="11">
        <f ca="1">IFERROR(__xludf.DUMMYFUNCTION("""COMPUTED_VALUE"""),0)</f>
        <v>0</v>
      </c>
      <c r="F83">
        <v>1229</v>
      </c>
    </row>
    <row r="84" spans="1:6" x14ac:dyDescent="0.3">
      <c r="A84" s="15">
        <v>43911</v>
      </c>
      <c r="B84">
        <v>75</v>
      </c>
      <c r="C84">
        <v>99</v>
      </c>
      <c r="D84" s="11">
        <f ca="1">IFERROR(__xludf.DUMMYFUNCTION("""COMPUTED_VALUE"""),78)</f>
        <v>78</v>
      </c>
      <c r="E84" s="11">
        <f ca="1">IFERROR(__xludf.DUMMYFUNCTION("""COMPUTED_VALUE"""),0)</f>
        <v>0</v>
      </c>
      <c r="F84">
        <v>1506</v>
      </c>
    </row>
    <row r="85" spans="1:6" x14ac:dyDescent="0.3">
      <c r="A85" s="15">
        <v>43912</v>
      </c>
      <c r="B85">
        <v>73</v>
      </c>
      <c r="C85">
        <v>83</v>
      </c>
      <c r="D85" s="11">
        <f ca="1">IFERROR(__xludf.DUMMYFUNCTION("""COMPUTED_VALUE"""),69)</f>
        <v>69</v>
      </c>
      <c r="E85" s="11">
        <f ca="1">IFERROR(__xludf.DUMMYFUNCTION("""COMPUTED_VALUE"""),3)</f>
        <v>3</v>
      </c>
      <c r="F85">
        <v>1216</v>
      </c>
    </row>
    <row r="86" spans="1:6" x14ac:dyDescent="0.3">
      <c r="A86" s="15">
        <v>43913</v>
      </c>
      <c r="B86">
        <v>78</v>
      </c>
      <c r="C86">
        <v>100</v>
      </c>
      <c r="D86" s="11">
        <f ca="1">IFERROR(__xludf.DUMMYFUNCTION("""COMPUTED_VALUE"""),94)</f>
        <v>94</v>
      </c>
      <c r="E86" s="11">
        <f ca="1">IFERROR(__xludf.DUMMYFUNCTION("""COMPUTED_VALUE"""),2)</f>
        <v>2</v>
      </c>
      <c r="F86">
        <v>2580</v>
      </c>
    </row>
    <row r="87" spans="1:6" x14ac:dyDescent="0.3">
      <c r="A87" s="15">
        <v>43914</v>
      </c>
      <c r="B87">
        <v>80</v>
      </c>
      <c r="C87">
        <v>93</v>
      </c>
      <c r="D87" s="11">
        <f ca="1">IFERROR(__xludf.DUMMYFUNCTION("""COMPUTED_VALUE"""),74)</f>
        <v>74</v>
      </c>
      <c r="E87" s="11">
        <f ca="1">IFERROR(__xludf.DUMMYFUNCTION("""COMPUTED_VALUE"""),1)</f>
        <v>1</v>
      </c>
      <c r="F87">
        <v>1987</v>
      </c>
    </row>
    <row r="88" spans="1:6" x14ac:dyDescent="0.3">
      <c r="A88" s="15">
        <v>43915</v>
      </c>
      <c r="B88">
        <v>77</v>
      </c>
      <c r="C88">
        <v>93</v>
      </c>
      <c r="D88" s="11">
        <f ca="1">IFERROR(__xludf.DUMMYFUNCTION("""COMPUTED_VALUE"""),86)</f>
        <v>86</v>
      </c>
      <c r="E88" s="11">
        <f ca="1">IFERROR(__xludf.DUMMYFUNCTION("""COMPUTED_VALUE"""),1)</f>
        <v>1</v>
      </c>
      <c r="F88">
        <v>2450</v>
      </c>
    </row>
    <row r="89" spans="1:6" x14ac:dyDescent="0.3">
      <c r="A89" s="15">
        <v>43916</v>
      </c>
      <c r="B89">
        <v>70</v>
      </c>
      <c r="C89">
        <v>86</v>
      </c>
      <c r="D89" s="11">
        <f ca="1">IFERROR(__xludf.DUMMYFUNCTION("""COMPUTED_VALUE"""),73)</f>
        <v>73</v>
      </c>
      <c r="E89" s="11">
        <f ca="1">IFERROR(__xludf.DUMMYFUNCTION("""COMPUTED_VALUE"""),5)</f>
        <v>5</v>
      </c>
      <c r="F89">
        <v>0</v>
      </c>
    </row>
    <row r="90" spans="1:6" x14ac:dyDescent="0.3">
      <c r="A90" s="15">
        <v>43917</v>
      </c>
      <c r="B90">
        <v>68</v>
      </c>
      <c r="C90">
        <v>87</v>
      </c>
      <c r="D90" s="11">
        <f ca="1">IFERROR(__xludf.DUMMYFUNCTION("""COMPUTED_VALUE"""),153)</f>
        <v>153</v>
      </c>
      <c r="E90" s="11">
        <f ca="1">IFERROR(__xludf.DUMMYFUNCTION("""COMPUTED_VALUE"""),3)</f>
        <v>3</v>
      </c>
      <c r="F90">
        <v>0</v>
      </c>
    </row>
    <row r="91" spans="1:6" x14ac:dyDescent="0.3">
      <c r="A91" s="15">
        <v>43918</v>
      </c>
      <c r="B91">
        <v>69</v>
      </c>
      <c r="C91">
        <v>88</v>
      </c>
      <c r="D91" s="11">
        <f ca="1">IFERROR(__xludf.DUMMYFUNCTION("""COMPUTED_VALUE"""),136)</f>
        <v>136</v>
      </c>
      <c r="E91" s="11">
        <f ca="1">IFERROR(__xludf.DUMMYFUNCTION("""COMPUTED_VALUE"""),5)</f>
        <v>5</v>
      </c>
      <c r="F91">
        <v>0</v>
      </c>
    </row>
    <row r="92" spans="1:6" x14ac:dyDescent="0.3">
      <c r="A92" s="15">
        <v>43919</v>
      </c>
      <c r="B92">
        <v>65</v>
      </c>
      <c r="C92">
        <v>72</v>
      </c>
      <c r="D92" s="11">
        <f ca="1">IFERROR(__xludf.DUMMYFUNCTION("""COMPUTED_VALUE"""),120)</f>
        <v>120</v>
      </c>
      <c r="E92" s="11">
        <f ca="1">IFERROR(__xludf.DUMMYFUNCTION("""COMPUTED_VALUE"""),3)</f>
        <v>3</v>
      </c>
      <c r="F92">
        <v>0</v>
      </c>
    </row>
    <row r="93" spans="1:6" x14ac:dyDescent="0.3">
      <c r="A93" s="15">
        <v>43920</v>
      </c>
      <c r="B93">
        <v>52</v>
      </c>
      <c r="C93">
        <v>71</v>
      </c>
      <c r="D93" s="11">
        <f ca="1">IFERROR(__xludf.DUMMYFUNCTION("""COMPUTED_VALUE"""),187)</f>
        <v>187</v>
      </c>
      <c r="E93" s="11">
        <f ca="1">IFERROR(__xludf.DUMMYFUNCTION("""COMPUTED_VALUE"""),14)</f>
        <v>14</v>
      </c>
      <c r="F93">
        <v>0</v>
      </c>
    </row>
    <row r="94" spans="1:6" x14ac:dyDescent="0.3">
      <c r="A94" s="15">
        <v>43921</v>
      </c>
      <c r="B94">
        <v>55</v>
      </c>
      <c r="C94">
        <v>64</v>
      </c>
      <c r="D94" s="11">
        <f ca="1">IFERROR(__xludf.DUMMYFUNCTION("""COMPUTED_VALUE"""),309)</f>
        <v>309</v>
      </c>
      <c r="E94" s="11">
        <f ca="1">IFERROR(__xludf.DUMMYFUNCTION("""COMPUTED_VALUE"""),6)</f>
        <v>6</v>
      </c>
      <c r="F94">
        <v>4346</v>
      </c>
    </row>
    <row r="95" spans="1:6" x14ac:dyDescent="0.3">
      <c r="A95" s="15">
        <v>43922</v>
      </c>
      <c r="B95">
        <v>52</v>
      </c>
      <c r="C95">
        <v>62</v>
      </c>
      <c r="D95" s="11">
        <f ca="1">IFERROR(__xludf.DUMMYFUNCTION("""COMPUTED_VALUE"""),424)</f>
        <v>424</v>
      </c>
      <c r="E95" s="11">
        <f ca="1">IFERROR(__xludf.DUMMYFUNCTION("""COMPUTED_VALUE"""),6)</f>
        <v>6</v>
      </c>
      <c r="F95">
        <v>5163</v>
      </c>
    </row>
    <row r="96" spans="1:6" x14ac:dyDescent="0.3">
      <c r="A96" s="15">
        <v>43923</v>
      </c>
      <c r="B96">
        <v>48</v>
      </c>
      <c r="C96">
        <v>61</v>
      </c>
      <c r="D96" s="11">
        <f ca="1">IFERROR(__xludf.DUMMYFUNCTION("""COMPUTED_VALUE"""),486)</f>
        <v>486</v>
      </c>
      <c r="E96" s="11">
        <f ca="1">IFERROR(__xludf.DUMMYFUNCTION("""COMPUTED_VALUE"""),16)</f>
        <v>16</v>
      </c>
      <c r="F96">
        <v>7900</v>
      </c>
    </row>
    <row r="97" spans="1:6" x14ac:dyDescent="0.3">
      <c r="A97" s="15">
        <v>43924</v>
      </c>
      <c r="B97">
        <v>45</v>
      </c>
      <c r="C97">
        <v>56</v>
      </c>
      <c r="D97" s="11">
        <f ca="1">IFERROR(__xludf.DUMMYFUNCTION("""COMPUTED_VALUE"""),560)</f>
        <v>560</v>
      </c>
      <c r="E97" s="11">
        <f ca="1">IFERROR(__xludf.DUMMYFUNCTION("""COMPUTED_VALUE"""),14)</f>
        <v>14</v>
      </c>
      <c r="F97">
        <v>13394</v>
      </c>
    </row>
    <row r="98" spans="1:6" x14ac:dyDescent="0.3">
      <c r="A98" s="15">
        <v>43925</v>
      </c>
      <c r="B98">
        <v>49</v>
      </c>
      <c r="C98">
        <v>56</v>
      </c>
      <c r="D98" s="11">
        <f ca="1">IFERROR(__xludf.DUMMYFUNCTION("""COMPUTED_VALUE"""),579)</f>
        <v>579</v>
      </c>
      <c r="E98" s="11">
        <f ca="1">IFERROR(__xludf.DUMMYFUNCTION("""COMPUTED_VALUE"""),13)</f>
        <v>13</v>
      </c>
      <c r="F98">
        <v>10705</v>
      </c>
    </row>
    <row r="99" spans="1:6" x14ac:dyDescent="0.3">
      <c r="A99" s="15">
        <v>43926</v>
      </c>
      <c r="B99">
        <v>40</v>
      </c>
      <c r="C99">
        <v>53</v>
      </c>
      <c r="D99" s="11">
        <f ca="1">IFERROR(__xludf.DUMMYFUNCTION("""COMPUTED_VALUE"""),609)</f>
        <v>609</v>
      </c>
      <c r="E99" s="11">
        <f ca="1">IFERROR(__xludf.DUMMYFUNCTION("""COMPUTED_VALUE"""),22)</f>
        <v>22</v>
      </c>
      <c r="F99">
        <v>9584</v>
      </c>
    </row>
    <row r="100" spans="1:6" x14ac:dyDescent="0.3">
      <c r="A100" s="15">
        <v>43927</v>
      </c>
      <c r="B100">
        <v>44</v>
      </c>
      <c r="C100">
        <v>52</v>
      </c>
      <c r="D100" s="11">
        <f ca="1">IFERROR(__xludf.DUMMYFUNCTION("""COMPUTED_VALUE"""),484)</f>
        <v>484</v>
      </c>
      <c r="E100" s="11">
        <f ca="1">IFERROR(__xludf.DUMMYFUNCTION("""COMPUTED_VALUE"""),16)</f>
        <v>16</v>
      </c>
      <c r="F100">
        <v>11534</v>
      </c>
    </row>
    <row r="101" spans="1:6" x14ac:dyDescent="0.3">
      <c r="A101" s="15">
        <v>43928</v>
      </c>
      <c r="B101">
        <v>44</v>
      </c>
      <c r="C101">
        <v>52</v>
      </c>
      <c r="D101" s="11">
        <f ca="1">IFERROR(__xludf.DUMMYFUNCTION("""COMPUTED_VALUE"""),573)</f>
        <v>573</v>
      </c>
      <c r="E101" s="11">
        <f ca="1">IFERROR(__xludf.DUMMYFUNCTION("""COMPUTED_VALUE"""),27)</f>
        <v>27</v>
      </c>
      <c r="F101">
        <v>12947</v>
      </c>
    </row>
    <row r="102" spans="1:6" x14ac:dyDescent="0.3">
      <c r="A102" s="15">
        <v>43929</v>
      </c>
      <c r="B102">
        <v>42</v>
      </c>
      <c r="C102">
        <v>52</v>
      </c>
      <c r="D102" s="11">
        <f ca="1">IFERROR(__xludf.DUMMYFUNCTION("""COMPUTED_VALUE"""),565)</f>
        <v>565</v>
      </c>
      <c r="E102" s="11">
        <f ca="1">IFERROR(__xludf.DUMMYFUNCTION("""COMPUTED_VALUE"""),20)</f>
        <v>20</v>
      </c>
      <c r="F102">
        <v>13904</v>
      </c>
    </row>
    <row r="103" spans="1:6" x14ac:dyDescent="0.3">
      <c r="A103" s="15">
        <v>43930</v>
      </c>
      <c r="B103">
        <v>43</v>
      </c>
      <c r="C103">
        <v>54</v>
      </c>
      <c r="D103" s="11">
        <f ca="1">IFERROR(__xludf.DUMMYFUNCTION("""COMPUTED_VALUE"""),813)</f>
        <v>813</v>
      </c>
      <c r="E103" s="11">
        <f ca="1">IFERROR(__xludf.DUMMYFUNCTION("""COMPUTED_VALUE"""),46)</f>
        <v>46</v>
      </c>
      <c r="F103">
        <v>16991</v>
      </c>
    </row>
    <row r="104" spans="1:6" x14ac:dyDescent="0.3">
      <c r="A104" s="15">
        <v>43931</v>
      </c>
      <c r="B104">
        <v>44</v>
      </c>
      <c r="C104">
        <v>54</v>
      </c>
      <c r="D104" s="11">
        <f ca="1">IFERROR(__xludf.DUMMYFUNCTION("""COMPUTED_VALUE"""),871)</f>
        <v>871</v>
      </c>
      <c r="E104" s="11">
        <f ca="1">IFERROR(__xludf.DUMMYFUNCTION("""COMPUTED_VALUE"""),22)</f>
        <v>22</v>
      </c>
      <c r="F104">
        <v>16420</v>
      </c>
    </row>
    <row r="105" spans="1:6" x14ac:dyDescent="0.3">
      <c r="A105" s="15">
        <v>43932</v>
      </c>
      <c r="B105">
        <v>46</v>
      </c>
      <c r="C105">
        <v>50</v>
      </c>
      <c r="D105" s="11">
        <f ca="1">IFERROR(__xludf.DUMMYFUNCTION("""COMPUTED_VALUE"""),854)</f>
        <v>854</v>
      </c>
      <c r="E105" s="11">
        <f ca="1">IFERROR(__xludf.DUMMYFUNCTION("""COMPUTED_VALUE"""),41)</f>
        <v>41</v>
      </c>
      <c r="F105">
        <v>18044</v>
      </c>
    </row>
    <row r="106" spans="1:6" x14ac:dyDescent="0.3">
      <c r="A106" s="15">
        <v>43933</v>
      </c>
      <c r="B106">
        <v>44</v>
      </c>
      <c r="C106">
        <v>49</v>
      </c>
      <c r="D106" s="11">
        <f ca="1">IFERROR(__xludf.DUMMYFUNCTION("""COMPUTED_VALUE"""),758)</f>
        <v>758</v>
      </c>
      <c r="E106" s="11">
        <f ca="1">IFERROR(__xludf.DUMMYFUNCTION("""COMPUTED_VALUE"""),42)</f>
        <v>42</v>
      </c>
      <c r="F106">
        <v>16374</v>
      </c>
    </row>
    <row r="107" spans="1:6" x14ac:dyDescent="0.3">
      <c r="A107" s="15">
        <v>43934</v>
      </c>
      <c r="B107">
        <v>43</v>
      </c>
      <c r="C107">
        <v>45</v>
      </c>
      <c r="D107" s="11">
        <f ca="1">IFERROR(__xludf.DUMMYFUNCTION("""COMPUTED_VALUE"""),1243)</f>
        <v>1243</v>
      </c>
      <c r="E107" s="11">
        <f ca="1">IFERROR(__xludf.DUMMYFUNCTION("""COMPUTED_VALUE"""),27)</f>
        <v>27</v>
      </c>
      <c r="F107">
        <v>21806</v>
      </c>
    </row>
    <row r="108" spans="1:6" x14ac:dyDescent="0.3">
      <c r="A108" s="15">
        <v>43935</v>
      </c>
      <c r="B108">
        <v>43</v>
      </c>
      <c r="C108">
        <v>49</v>
      </c>
      <c r="D108" s="11">
        <f ca="1">IFERROR(__xludf.DUMMYFUNCTION("""COMPUTED_VALUE"""),1031)</f>
        <v>1031</v>
      </c>
      <c r="E108" s="11">
        <f ca="1">IFERROR(__xludf.DUMMYFUNCTION("""COMPUTED_VALUE"""),37)</f>
        <v>37</v>
      </c>
      <c r="F108">
        <v>27339</v>
      </c>
    </row>
    <row r="109" spans="1:6" x14ac:dyDescent="0.3">
      <c r="A109" s="15">
        <v>43936</v>
      </c>
      <c r="B109">
        <v>42</v>
      </c>
      <c r="C109">
        <v>46</v>
      </c>
      <c r="D109" s="11">
        <f ca="1">IFERROR(__xludf.DUMMYFUNCTION("""COMPUTED_VALUE"""),886)</f>
        <v>886</v>
      </c>
      <c r="E109" s="11">
        <f ca="1">IFERROR(__xludf.DUMMYFUNCTION("""COMPUTED_VALUE"""),27)</f>
        <v>27</v>
      </c>
      <c r="F109">
        <v>29706</v>
      </c>
    </row>
    <row r="110" spans="1:6" x14ac:dyDescent="0.3">
      <c r="A110" s="15">
        <v>43937</v>
      </c>
      <c r="B110">
        <v>41</v>
      </c>
      <c r="C110">
        <v>49</v>
      </c>
      <c r="D110" s="11">
        <f ca="1">IFERROR(__xludf.DUMMYFUNCTION("""COMPUTED_VALUE"""),1061)</f>
        <v>1061</v>
      </c>
      <c r="E110" s="11">
        <f ca="1">IFERROR(__xludf.DUMMYFUNCTION("""COMPUTED_VALUE"""),26)</f>
        <v>26</v>
      </c>
      <c r="F110">
        <v>28357</v>
      </c>
    </row>
    <row r="111" spans="1:6" x14ac:dyDescent="0.3">
      <c r="A111" s="15">
        <v>43938</v>
      </c>
      <c r="B111">
        <v>36</v>
      </c>
      <c r="C111">
        <v>47</v>
      </c>
      <c r="D111" s="11">
        <f ca="1">IFERROR(__xludf.DUMMYFUNCTION("""COMPUTED_VALUE"""),922)</f>
        <v>922</v>
      </c>
      <c r="E111" s="11">
        <f ca="1">IFERROR(__xludf.DUMMYFUNCTION("""COMPUTED_VALUE"""),38)</f>
        <v>38</v>
      </c>
      <c r="F111">
        <v>32167</v>
      </c>
    </row>
    <row r="112" spans="1:6" x14ac:dyDescent="0.3">
      <c r="A112" s="15">
        <v>43939</v>
      </c>
      <c r="B112">
        <v>37</v>
      </c>
      <c r="C112">
        <v>43</v>
      </c>
      <c r="D112" s="11">
        <f ca="1">IFERROR(__xludf.DUMMYFUNCTION("""COMPUTED_VALUE"""),1371)</f>
        <v>1371</v>
      </c>
      <c r="E112" s="11">
        <f ca="1">IFERROR(__xludf.DUMMYFUNCTION("""COMPUTED_VALUE"""),35)</f>
        <v>35</v>
      </c>
      <c r="F112">
        <v>37000</v>
      </c>
    </row>
    <row r="113" spans="1:6" x14ac:dyDescent="0.3">
      <c r="A113" s="15">
        <v>43940</v>
      </c>
      <c r="B113">
        <v>40</v>
      </c>
      <c r="C113">
        <v>43</v>
      </c>
      <c r="D113" s="11">
        <f ca="1">IFERROR(__xludf.DUMMYFUNCTION("""COMPUTED_VALUE"""),1580)</f>
        <v>1580</v>
      </c>
      <c r="E113" s="11">
        <f ca="1">IFERROR(__xludf.DUMMYFUNCTION("""COMPUTED_VALUE"""),38)</f>
        <v>38</v>
      </c>
      <c r="F113">
        <v>29463</v>
      </c>
    </row>
    <row r="114" spans="1:6" x14ac:dyDescent="0.3">
      <c r="A114" s="15">
        <v>43941</v>
      </c>
      <c r="B114">
        <v>40</v>
      </c>
      <c r="C114">
        <v>44</v>
      </c>
      <c r="D114" s="11">
        <f ca="1">IFERROR(__xludf.DUMMYFUNCTION("""COMPUTED_VALUE"""),1239)</f>
        <v>1239</v>
      </c>
      <c r="E114" s="11">
        <f ca="1">IFERROR(__xludf.DUMMYFUNCTION("""COMPUTED_VALUE"""),33)</f>
        <v>33</v>
      </c>
      <c r="F114">
        <v>0</v>
      </c>
    </row>
    <row r="115" spans="1:6" x14ac:dyDescent="0.3">
      <c r="A115" s="15">
        <v>43942</v>
      </c>
      <c r="B115">
        <v>41</v>
      </c>
      <c r="C115">
        <v>44</v>
      </c>
      <c r="D115" s="11">
        <f ca="1">IFERROR(__xludf.DUMMYFUNCTION("""COMPUTED_VALUE"""),1537)</f>
        <v>1537</v>
      </c>
      <c r="E115" s="11">
        <f ca="1">IFERROR(__xludf.DUMMYFUNCTION("""COMPUTED_VALUE"""),53)</f>
        <v>53</v>
      </c>
      <c r="F115">
        <v>0</v>
      </c>
    </row>
    <row r="116" spans="1:6" x14ac:dyDescent="0.3">
      <c r="A116" s="15">
        <v>43943</v>
      </c>
      <c r="B116">
        <v>40</v>
      </c>
      <c r="C116">
        <v>43</v>
      </c>
      <c r="D116" s="11">
        <f ca="1">IFERROR(__xludf.DUMMYFUNCTION("""COMPUTED_VALUE"""),1292)</f>
        <v>1292</v>
      </c>
      <c r="E116" s="11">
        <f ca="1">IFERROR(__xludf.DUMMYFUNCTION("""COMPUTED_VALUE"""),36)</f>
        <v>36</v>
      </c>
      <c r="F116">
        <v>0</v>
      </c>
    </row>
    <row r="117" spans="1:6" x14ac:dyDescent="0.3">
      <c r="A117" s="15">
        <v>43944</v>
      </c>
      <c r="B117">
        <v>42</v>
      </c>
      <c r="C117">
        <v>39</v>
      </c>
      <c r="D117" s="11">
        <f ca="1">IFERROR(__xludf.DUMMYFUNCTION("""COMPUTED_VALUE"""),1667)</f>
        <v>1667</v>
      </c>
      <c r="E117" s="11">
        <f ca="1">IFERROR(__xludf.DUMMYFUNCTION("""COMPUTED_VALUE"""),40)</f>
        <v>40</v>
      </c>
      <c r="F117">
        <v>0</v>
      </c>
    </row>
    <row r="118" spans="1:6" x14ac:dyDescent="0.3">
      <c r="A118" s="15">
        <v>43945</v>
      </c>
      <c r="B118">
        <v>38</v>
      </c>
      <c r="C118">
        <v>38</v>
      </c>
      <c r="D118" s="11">
        <f ca="1">IFERROR(__xludf.DUMMYFUNCTION("""COMPUTED_VALUE"""),1408)</f>
        <v>1408</v>
      </c>
      <c r="E118" s="11">
        <f ca="1">IFERROR(__xludf.DUMMYFUNCTION("""COMPUTED_VALUE"""),59)</f>
        <v>59</v>
      </c>
      <c r="F118">
        <v>41247</v>
      </c>
    </row>
    <row r="119" spans="1:6" x14ac:dyDescent="0.3">
      <c r="A119" s="15">
        <v>43946</v>
      </c>
      <c r="B119">
        <v>40</v>
      </c>
      <c r="C119">
        <v>42</v>
      </c>
      <c r="D119" s="11">
        <f ca="1">IFERROR(__xludf.DUMMYFUNCTION("""COMPUTED_VALUE"""),1835)</f>
        <v>1835</v>
      </c>
      <c r="E119" s="11">
        <f ca="1">IFERROR(__xludf.DUMMYFUNCTION("""COMPUTED_VALUE"""),44)</f>
        <v>44</v>
      </c>
      <c r="F119">
        <v>38168</v>
      </c>
    </row>
    <row r="120" spans="1:6" x14ac:dyDescent="0.3">
      <c r="A120" s="15">
        <v>43947</v>
      </c>
      <c r="B120">
        <v>41</v>
      </c>
      <c r="C120">
        <v>41</v>
      </c>
      <c r="D120" s="11">
        <f ca="1">IFERROR(__xludf.DUMMYFUNCTION("""COMPUTED_VALUE"""),1607)</f>
        <v>1607</v>
      </c>
      <c r="E120" s="11">
        <f ca="1">IFERROR(__xludf.DUMMYFUNCTION("""COMPUTED_VALUE"""),56)</f>
        <v>56</v>
      </c>
      <c r="F120">
        <v>45352</v>
      </c>
    </row>
    <row r="121" spans="1:6" x14ac:dyDescent="0.3">
      <c r="A121" s="15">
        <v>43948</v>
      </c>
      <c r="B121">
        <v>41</v>
      </c>
      <c r="C121">
        <v>36</v>
      </c>
      <c r="D121" s="11">
        <f ca="1">IFERROR(__xludf.DUMMYFUNCTION("""COMPUTED_VALUE"""),1568)</f>
        <v>1568</v>
      </c>
      <c r="E121" s="11">
        <f ca="1">IFERROR(__xludf.DUMMYFUNCTION("""COMPUTED_VALUE"""),58)</f>
        <v>58</v>
      </c>
      <c r="F121">
        <v>40510</v>
      </c>
    </row>
    <row r="122" spans="1:6" x14ac:dyDescent="0.3">
      <c r="A122" s="15">
        <v>43949</v>
      </c>
      <c r="B122">
        <v>40</v>
      </c>
      <c r="C122">
        <v>33</v>
      </c>
      <c r="D122" s="11">
        <f ca="1">IFERROR(__xludf.DUMMYFUNCTION("""COMPUTED_VALUE"""),1902)</f>
        <v>1902</v>
      </c>
      <c r="E122" s="11">
        <f ca="1">IFERROR(__xludf.DUMMYFUNCTION("""COMPUTED_VALUE"""),69)</f>
        <v>69</v>
      </c>
      <c r="F122">
        <v>50914</v>
      </c>
    </row>
    <row r="123" spans="1:6" x14ac:dyDescent="0.3">
      <c r="A123" s="15">
        <v>43950</v>
      </c>
      <c r="B123">
        <v>39</v>
      </c>
      <c r="C123">
        <v>36</v>
      </c>
      <c r="D123" s="11">
        <f ca="1">IFERROR(__xludf.DUMMYFUNCTION("""COMPUTED_VALUE"""),1705)</f>
        <v>1705</v>
      </c>
      <c r="E123" s="11">
        <f ca="1">IFERROR(__xludf.DUMMYFUNCTION("""COMPUTED_VALUE"""),71)</f>
        <v>71</v>
      </c>
      <c r="F123">
        <v>54031</v>
      </c>
    </row>
    <row r="124" spans="1:6" x14ac:dyDescent="0.3">
      <c r="A124" s="15">
        <v>43951</v>
      </c>
      <c r="B124">
        <v>38</v>
      </c>
      <c r="C124">
        <v>36</v>
      </c>
      <c r="D124" s="11">
        <f ca="1">IFERROR(__xludf.DUMMYFUNCTION("""COMPUTED_VALUE"""),1801)</f>
        <v>1801</v>
      </c>
      <c r="E124" s="11">
        <f ca="1">IFERROR(__xludf.DUMMYFUNCTION("""COMPUTED_VALUE"""),75)</f>
        <v>75</v>
      </c>
      <c r="F124">
        <v>59437</v>
      </c>
    </row>
    <row r="125" spans="1:6" x14ac:dyDescent="0.3">
      <c r="A125" s="15">
        <v>43952</v>
      </c>
      <c r="B125">
        <v>42</v>
      </c>
      <c r="C125">
        <v>38</v>
      </c>
      <c r="D125" s="11">
        <f ca="1">IFERROR(__xludf.DUMMYFUNCTION("""COMPUTED_VALUE"""),2396)</f>
        <v>2396</v>
      </c>
      <c r="E125" s="11">
        <f ca="1">IFERROR(__xludf.DUMMYFUNCTION("""COMPUTED_VALUE"""),77)</f>
        <v>77</v>
      </c>
      <c r="F125">
        <v>72453</v>
      </c>
    </row>
    <row r="126" spans="1:6" x14ac:dyDescent="0.3">
      <c r="A126" s="15">
        <v>43953</v>
      </c>
      <c r="B126">
        <v>42</v>
      </c>
      <c r="C126">
        <v>40</v>
      </c>
      <c r="D126" s="11">
        <f ca="1">IFERROR(__xludf.DUMMYFUNCTION("""COMPUTED_VALUE"""),2564)</f>
        <v>2564</v>
      </c>
      <c r="E126" s="11">
        <f ca="1">IFERROR(__xludf.DUMMYFUNCTION("""COMPUTED_VALUE"""),92)</f>
        <v>92</v>
      </c>
      <c r="F126">
        <v>73709</v>
      </c>
    </row>
    <row r="127" spans="1:6" x14ac:dyDescent="0.3">
      <c r="A127" s="15">
        <v>43954</v>
      </c>
      <c r="B127">
        <v>43</v>
      </c>
      <c r="C127">
        <v>35</v>
      </c>
      <c r="D127" s="11">
        <f ca="1">IFERROR(__xludf.DUMMYFUNCTION("""COMPUTED_VALUE"""),2952)</f>
        <v>2952</v>
      </c>
      <c r="E127" s="11">
        <f ca="1">IFERROR(__xludf.DUMMYFUNCTION("""COMPUTED_VALUE"""),140)</f>
        <v>140</v>
      </c>
      <c r="F127">
        <v>70087</v>
      </c>
    </row>
    <row r="128" spans="1:6" x14ac:dyDescent="0.3">
      <c r="A128" s="15">
        <v>43955</v>
      </c>
      <c r="B128">
        <v>37</v>
      </c>
      <c r="C128">
        <v>34</v>
      </c>
      <c r="D128" s="11">
        <f ca="1">IFERROR(__xludf.DUMMYFUNCTION("""COMPUTED_VALUE"""),3656)</f>
        <v>3656</v>
      </c>
      <c r="E128" s="11">
        <f ca="1">IFERROR(__xludf.DUMMYFUNCTION("""COMPUTED_VALUE"""),103)</f>
        <v>103</v>
      </c>
      <c r="F128">
        <v>60783</v>
      </c>
    </row>
    <row r="129" spans="1:6" x14ac:dyDescent="0.3">
      <c r="A129" s="15">
        <v>43956</v>
      </c>
      <c r="B129">
        <v>44</v>
      </c>
      <c r="C129">
        <v>34</v>
      </c>
      <c r="D129" s="11">
        <f ca="1">IFERROR(__xludf.DUMMYFUNCTION("""COMPUTED_VALUE"""),2971)</f>
        <v>2971</v>
      </c>
      <c r="E129" s="11">
        <f ca="1">IFERROR(__xludf.DUMMYFUNCTION("""COMPUTED_VALUE"""),128)</f>
        <v>128</v>
      </c>
      <c r="F129">
        <v>84713</v>
      </c>
    </row>
    <row r="130" spans="1:6" x14ac:dyDescent="0.3">
      <c r="A130" s="15">
        <v>43957</v>
      </c>
      <c r="B130">
        <v>43</v>
      </c>
      <c r="C130">
        <v>36</v>
      </c>
      <c r="D130" s="11">
        <f ca="1">IFERROR(__xludf.DUMMYFUNCTION("""COMPUTED_VALUE"""),3602)</f>
        <v>3602</v>
      </c>
      <c r="E130" s="11">
        <f ca="1">IFERROR(__xludf.DUMMYFUNCTION("""COMPUTED_VALUE"""),91)</f>
        <v>91</v>
      </c>
      <c r="F130">
        <v>84835</v>
      </c>
    </row>
    <row r="131" spans="1:6" x14ac:dyDescent="0.3">
      <c r="A131" s="15">
        <v>43958</v>
      </c>
      <c r="B131">
        <v>42</v>
      </c>
      <c r="C131">
        <v>31</v>
      </c>
      <c r="D131" s="11">
        <f ca="1">IFERROR(__xludf.DUMMYFUNCTION("""COMPUTED_VALUE"""),3344)</f>
        <v>3344</v>
      </c>
      <c r="E131" s="11">
        <f ca="1">IFERROR(__xludf.DUMMYFUNCTION("""COMPUTED_VALUE"""),104)</f>
        <v>104</v>
      </c>
      <c r="F131">
        <v>80632</v>
      </c>
    </row>
    <row r="132" spans="1:6" x14ac:dyDescent="0.3">
      <c r="A132" s="15">
        <v>43959</v>
      </c>
      <c r="B132">
        <v>42</v>
      </c>
      <c r="C132">
        <v>32</v>
      </c>
      <c r="D132" s="11">
        <f ca="1">IFERROR(__xludf.DUMMYFUNCTION("""COMPUTED_VALUE"""),3339)</f>
        <v>3339</v>
      </c>
      <c r="E132" s="11">
        <f ca="1">IFERROR(__xludf.DUMMYFUNCTION("""COMPUTED_VALUE"""),97)</f>
        <v>97</v>
      </c>
      <c r="F132">
        <v>80375</v>
      </c>
    </row>
    <row r="133" spans="1:6" x14ac:dyDescent="0.3">
      <c r="A133" s="15">
        <v>43960</v>
      </c>
      <c r="B133">
        <v>43</v>
      </c>
      <c r="C133">
        <v>33</v>
      </c>
      <c r="D133" s="11">
        <f ca="1">IFERROR(__xludf.DUMMYFUNCTION("""COMPUTED_VALUE"""),3175)</f>
        <v>3175</v>
      </c>
      <c r="E133" s="11">
        <f ca="1">IFERROR(__xludf.DUMMYFUNCTION("""COMPUTED_VALUE"""),115)</f>
        <v>115</v>
      </c>
      <c r="F133">
        <v>85425</v>
      </c>
    </row>
    <row r="134" spans="1:6" x14ac:dyDescent="0.3">
      <c r="A134" s="15">
        <v>43961</v>
      </c>
      <c r="B134">
        <v>40</v>
      </c>
      <c r="C134">
        <v>34</v>
      </c>
      <c r="D134" s="11">
        <f ca="1">IFERROR(__xludf.DUMMYFUNCTION("""COMPUTED_VALUE"""),4311)</f>
        <v>4311</v>
      </c>
      <c r="E134" s="11">
        <f ca="1">IFERROR(__xludf.DUMMYFUNCTION("""COMPUTED_VALUE"""),112)</f>
        <v>112</v>
      </c>
      <c r="F134">
        <v>85824</v>
      </c>
    </row>
    <row r="135" spans="1:6" x14ac:dyDescent="0.3">
      <c r="A135" s="15">
        <v>43962</v>
      </c>
      <c r="B135">
        <v>42</v>
      </c>
      <c r="C135">
        <v>32</v>
      </c>
      <c r="D135" s="11">
        <f ca="1">IFERROR(__xludf.DUMMYFUNCTION("""COMPUTED_VALUE"""),3592)</f>
        <v>3592</v>
      </c>
      <c r="E135" s="11">
        <f ca="1">IFERROR(__xludf.DUMMYFUNCTION("""COMPUTED_VALUE"""),81)</f>
        <v>81</v>
      </c>
      <c r="F135">
        <v>64651</v>
      </c>
    </row>
    <row r="136" spans="1:6" x14ac:dyDescent="0.3">
      <c r="A136" s="15">
        <v>43963</v>
      </c>
      <c r="B136">
        <v>40</v>
      </c>
      <c r="C136">
        <v>30</v>
      </c>
      <c r="D136" s="11">
        <f ca="1">IFERROR(__xludf.DUMMYFUNCTION("""COMPUTED_VALUE"""),3562)</f>
        <v>3562</v>
      </c>
      <c r="E136" s="11">
        <f ca="1">IFERROR(__xludf.DUMMYFUNCTION("""COMPUTED_VALUE"""),120)</f>
        <v>120</v>
      </c>
      <c r="F136">
        <v>85891</v>
      </c>
    </row>
    <row r="137" spans="1:6" x14ac:dyDescent="0.3">
      <c r="A137" s="15">
        <v>43964</v>
      </c>
      <c r="B137">
        <v>42</v>
      </c>
      <c r="C137">
        <v>31</v>
      </c>
      <c r="D137" s="11">
        <f ca="1">IFERROR(__xludf.DUMMYFUNCTION("""COMPUTED_VALUE"""),3726)</f>
        <v>3726</v>
      </c>
      <c r="E137" s="11">
        <f ca="1">IFERROR(__xludf.DUMMYFUNCTION("""COMPUTED_VALUE"""),137)</f>
        <v>137</v>
      </c>
      <c r="F137">
        <v>94671</v>
      </c>
    </row>
    <row r="138" spans="1:6" x14ac:dyDescent="0.3">
      <c r="A138" s="15">
        <v>43965</v>
      </c>
      <c r="B138">
        <v>38</v>
      </c>
      <c r="C138">
        <v>28</v>
      </c>
      <c r="D138" s="11">
        <f ca="1">IFERROR(__xludf.DUMMYFUNCTION("""COMPUTED_VALUE"""),3991)</f>
        <v>3991</v>
      </c>
      <c r="E138" s="11">
        <f ca="1">IFERROR(__xludf.DUMMYFUNCTION("""COMPUTED_VALUE"""),97)</f>
        <v>97</v>
      </c>
      <c r="F138">
        <v>92791</v>
      </c>
    </row>
    <row r="139" spans="1:6" x14ac:dyDescent="0.3">
      <c r="A139" s="15">
        <v>43966</v>
      </c>
      <c r="B139">
        <v>40</v>
      </c>
      <c r="C139">
        <v>29</v>
      </c>
      <c r="D139" s="11">
        <f ca="1">IFERROR(__xludf.DUMMYFUNCTION("""COMPUTED_VALUE"""),3808)</f>
        <v>3808</v>
      </c>
      <c r="E139" s="11">
        <f ca="1">IFERROR(__xludf.DUMMYFUNCTION("""COMPUTED_VALUE"""),104)</f>
        <v>104</v>
      </c>
      <c r="F139">
        <v>92911</v>
      </c>
    </row>
    <row r="140" spans="1:6" x14ac:dyDescent="0.3">
      <c r="A140" s="15">
        <v>43967</v>
      </c>
      <c r="B140">
        <v>41</v>
      </c>
      <c r="C140">
        <v>30</v>
      </c>
      <c r="D140" s="11">
        <f ca="1">IFERROR(__xludf.DUMMYFUNCTION("""COMPUTED_VALUE"""),4794)</f>
        <v>4794</v>
      </c>
      <c r="E140" s="11">
        <f ca="1">IFERROR(__xludf.DUMMYFUNCTION("""COMPUTED_VALUE"""),120)</f>
        <v>120</v>
      </c>
      <c r="F140">
        <v>94325</v>
      </c>
    </row>
    <row r="141" spans="1:6" x14ac:dyDescent="0.3">
      <c r="A141" s="15">
        <v>43968</v>
      </c>
      <c r="B141">
        <v>45</v>
      </c>
      <c r="C141">
        <v>28</v>
      </c>
      <c r="D141" s="11">
        <f ca="1">IFERROR(__xludf.DUMMYFUNCTION("""COMPUTED_VALUE"""),5049)</f>
        <v>5049</v>
      </c>
      <c r="E141" s="11">
        <f ca="1">IFERROR(__xludf.DUMMYFUNCTION("""COMPUTED_VALUE"""),152)</f>
        <v>152</v>
      </c>
      <c r="F141">
        <v>93365</v>
      </c>
    </row>
    <row r="142" spans="1:6" x14ac:dyDescent="0.3">
      <c r="A142" s="15">
        <v>43969</v>
      </c>
      <c r="B142">
        <v>43</v>
      </c>
      <c r="C142">
        <v>29</v>
      </c>
      <c r="D142" s="11">
        <f ca="1">IFERROR(__xludf.DUMMYFUNCTION("""COMPUTED_VALUE"""),4628)</f>
        <v>4628</v>
      </c>
      <c r="E142" s="11">
        <f ca="1">IFERROR(__xludf.DUMMYFUNCTION("""COMPUTED_VALUE"""),131)</f>
        <v>131</v>
      </c>
      <c r="F142">
        <v>75150</v>
      </c>
    </row>
    <row r="143" spans="1:6" x14ac:dyDescent="0.3">
      <c r="A143" s="15">
        <v>43970</v>
      </c>
      <c r="B143">
        <v>44</v>
      </c>
      <c r="C143">
        <v>30</v>
      </c>
      <c r="D143" s="11">
        <f ca="1">IFERROR(__xludf.DUMMYFUNCTION("""COMPUTED_VALUE"""),6154)</f>
        <v>6154</v>
      </c>
      <c r="E143" s="11">
        <f ca="1">IFERROR(__xludf.DUMMYFUNCTION("""COMPUTED_VALUE"""),146)</f>
        <v>146</v>
      </c>
      <c r="F143">
        <v>101475</v>
      </c>
    </row>
    <row r="144" spans="1:6" x14ac:dyDescent="0.3">
      <c r="A144" s="15">
        <v>43971</v>
      </c>
      <c r="B144">
        <v>43</v>
      </c>
      <c r="C144">
        <v>25</v>
      </c>
      <c r="D144" s="11">
        <f ca="1">IFERROR(__xludf.DUMMYFUNCTION("""COMPUTED_VALUE"""),5720)</f>
        <v>5720</v>
      </c>
      <c r="E144" s="11">
        <f ca="1">IFERROR(__xludf.DUMMYFUNCTION("""COMPUTED_VALUE"""),134)</f>
        <v>134</v>
      </c>
      <c r="F144">
        <v>108121</v>
      </c>
    </row>
    <row r="145" spans="1:6" x14ac:dyDescent="0.3">
      <c r="A145" s="15">
        <v>43972</v>
      </c>
      <c r="B145">
        <v>43</v>
      </c>
      <c r="C145">
        <v>28</v>
      </c>
      <c r="D145" s="11">
        <f ca="1">IFERROR(__xludf.DUMMYFUNCTION("""COMPUTED_VALUE"""),6023)</f>
        <v>6023</v>
      </c>
      <c r="E145" s="11">
        <f ca="1">IFERROR(__xludf.DUMMYFUNCTION("""COMPUTED_VALUE"""),148)</f>
        <v>148</v>
      </c>
      <c r="F145">
        <v>103532</v>
      </c>
    </row>
    <row r="146" spans="1:6" x14ac:dyDescent="0.3">
      <c r="A146" s="15">
        <v>43973</v>
      </c>
      <c r="B146">
        <v>39</v>
      </c>
      <c r="C146">
        <v>31</v>
      </c>
      <c r="D146" s="11">
        <f ca="1">IFERROR(__xludf.DUMMYFUNCTION("""COMPUTED_VALUE"""),6536)</f>
        <v>6536</v>
      </c>
      <c r="E146" s="11">
        <f ca="1">IFERROR(__xludf.DUMMYFUNCTION("""COMPUTED_VALUE"""),142)</f>
        <v>142</v>
      </c>
      <c r="F146">
        <v>103514</v>
      </c>
    </row>
    <row r="147" spans="1:6" x14ac:dyDescent="0.3">
      <c r="A147" s="15">
        <v>43974</v>
      </c>
      <c r="B147">
        <v>45</v>
      </c>
      <c r="C147">
        <v>28</v>
      </c>
      <c r="D147" s="11">
        <f ca="1">IFERROR(__xludf.DUMMYFUNCTION("""COMPUTED_VALUE"""),6667)</f>
        <v>6667</v>
      </c>
      <c r="E147" s="11">
        <f ca="1">IFERROR(__xludf.DUMMYFUNCTION("""COMPUTED_VALUE"""),142)</f>
        <v>142</v>
      </c>
      <c r="F147">
        <v>115364</v>
      </c>
    </row>
    <row r="148" spans="1:6" x14ac:dyDescent="0.3">
      <c r="A148" s="15">
        <v>43975</v>
      </c>
      <c r="B148">
        <v>37</v>
      </c>
      <c r="C148">
        <v>28</v>
      </c>
      <c r="D148" s="11">
        <f ca="1">IFERROR(__xludf.DUMMYFUNCTION("""COMPUTED_VALUE"""),7111)</f>
        <v>7111</v>
      </c>
      <c r="E148" s="11">
        <f ca="1">IFERROR(__xludf.DUMMYFUNCTION("""COMPUTED_VALUE"""),156)</f>
        <v>156</v>
      </c>
      <c r="F148">
        <v>108623</v>
      </c>
    </row>
    <row r="149" spans="1:6" x14ac:dyDescent="0.3">
      <c r="A149" s="15">
        <v>43976</v>
      </c>
      <c r="B149">
        <v>46</v>
      </c>
      <c r="C149">
        <v>31</v>
      </c>
      <c r="D149" s="11">
        <f ca="1">IFERROR(__xludf.DUMMYFUNCTION("""COMPUTED_VALUE"""),6414)</f>
        <v>6414</v>
      </c>
      <c r="E149" s="11">
        <f ca="1">IFERROR(__xludf.DUMMYFUNCTION("""COMPUTED_VALUE"""),150)</f>
        <v>150</v>
      </c>
      <c r="F149">
        <v>90170</v>
      </c>
    </row>
    <row r="150" spans="1:6" x14ac:dyDescent="0.3">
      <c r="A150" s="15">
        <v>43977</v>
      </c>
      <c r="B150">
        <v>44</v>
      </c>
      <c r="C150">
        <v>27</v>
      </c>
      <c r="D150" s="11">
        <f ca="1">IFERROR(__xludf.DUMMYFUNCTION("""COMPUTED_VALUE"""),5907)</f>
        <v>5907</v>
      </c>
      <c r="E150" s="11">
        <f ca="1">IFERROR(__xludf.DUMMYFUNCTION("""COMPUTED_VALUE"""),173)</f>
        <v>173</v>
      </c>
      <c r="F150">
        <v>92528</v>
      </c>
    </row>
    <row r="151" spans="1:6" x14ac:dyDescent="0.3">
      <c r="A151" s="15">
        <v>43978</v>
      </c>
      <c r="B151">
        <v>41</v>
      </c>
      <c r="C151">
        <v>28</v>
      </c>
      <c r="D151" s="11">
        <f ca="1">IFERROR(__xludf.DUMMYFUNCTION("""COMPUTED_VALUE"""),7246)</f>
        <v>7246</v>
      </c>
      <c r="E151" s="11">
        <f ca="1">IFERROR(__xludf.DUMMYFUNCTION("""COMPUTED_VALUE"""),188)</f>
        <v>188</v>
      </c>
      <c r="F151">
        <v>116041</v>
      </c>
    </row>
    <row r="152" spans="1:6" x14ac:dyDescent="0.3">
      <c r="A152" s="15">
        <v>43979</v>
      </c>
      <c r="B152">
        <v>49</v>
      </c>
      <c r="C152">
        <v>29</v>
      </c>
      <c r="D152" s="11">
        <f ca="1">IFERROR(__xludf.DUMMYFUNCTION("""COMPUTED_VALUE"""),7254)</f>
        <v>7254</v>
      </c>
      <c r="E152" s="11">
        <f ca="1">IFERROR(__xludf.DUMMYFUNCTION("""COMPUTED_VALUE"""),176)</f>
        <v>176</v>
      </c>
      <c r="F152">
        <v>119976</v>
      </c>
    </row>
    <row r="153" spans="1:6" x14ac:dyDescent="0.3">
      <c r="A153" s="15">
        <v>43980</v>
      </c>
      <c r="B153">
        <v>47</v>
      </c>
      <c r="C153">
        <v>28</v>
      </c>
      <c r="D153" s="11">
        <f ca="1">IFERROR(__xludf.DUMMYFUNCTION("""COMPUTED_VALUE"""),8138)</f>
        <v>8138</v>
      </c>
      <c r="E153" s="11">
        <f ca="1">IFERROR(__xludf.DUMMYFUNCTION("""COMPUTED_VALUE"""),269)</f>
        <v>269</v>
      </c>
      <c r="F153">
        <v>121702</v>
      </c>
    </row>
    <row r="154" spans="1:6" x14ac:dyDescent="0.3">
      <c r="A154" s="15">
        <v>43981</v>
      </c>
      <c r="B154">
        <v>44</v>
      </c>
      <c r="C154">
        <v>29</v>
      </c>
      <c r="D154" s="11">
        <f ca="1">IFERROR(__xludf.DUMMYFUNCTION("""COMPUTED_VALUE"""),8364)</f>
        <v>8364</v>
      </c>
      <c r="E154" s="11">
        <f ca="1">IFERROR(__xludf.DUMMYFUNCTION("""COMPUTED_VALUE"""),205)</f>
        <v>205</v>
      </c>
      <c r="F154">
        <v>127761</v>
      </c>
    </row>
    <row r="155" spans="1:6" x14ac:dyDescent="0.3">
      <c r="A155" s="15">
        <v>43982</v>
      </c>
      <c r="B155">
        <v>49</v>
      </c>
      <c r="C155">
        <v>29</v>
      </c>
      <c r="D155" s="11">
        <f ca="1">IFERROR(__xludf.DUMMYFUNCTION("""COMPUTED_VALUE"""),8789)</f>
        <v>8789</v>
      </c>
      <c r="E155" s="11">
        <f ca="1">IFERROR(__xludf.DUMMYFUNCTION("""COMPUTED_VALUE"""),222)</f>
        <v>222</v>
      </c>
      <c r="F155">
        <v>125428</v>
      </c>
    </row>
  </sheetData>
  <pageMargins left="0.7" right="0.7" top="0.75" bottom="0.75" header="0.3" footer="0.3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EA5DE-DCF6-4452-8C24-22751BDD77FE}">
  <dimension ref="A3:D155"/>
  <sheetViews>
    <sheetView workbookViewId="0">
      <selection activeCell="A3" sqref="A3:D155"/>
    </sheetView>
  </sheetViews>
  <sheetFormatPr defaultRowHeight="14.4" x14ac:dyDescent="0.3"/>
  <sheetData>
    <row r="3" spans="1:4" x14ac:dyDescent="0.3">
      <c r="A3" s="17" t="s">
        <v>56</v>
      </c>
      <c r="B3" t="s">
        <v>251</v>
      </c>
      <c r="C3" t="s">
        <v>250</v>
      </c>
      <c r="D3" s="11" t="str">
        <f ca="1">IFERROR(__xludf.DUMMYFUNCTION("""COMPUTED_VALUE"""),"Daily Confirmed")</f>
        <v>Daily Confirmed</v>
      </c>
    </row>
    <row r="4" spans="1:4" x14ac:dyDescent="0.3">
      <c r="A4" s="15">
        <v>43831</v>
      </c>
      <c r="B4">
        <v>27</v>
      </c>
      <c r="C4">
        <v>40</v>
      </c>
      <c r="D4" s="11">
        <v>0</v>
      </c>
    </row>
    <row r="5" spans="1:4" x14ac:dyDescent="0.3">
      <c r="A5" s="15">
        <v>43832</v>
      </c>
      <c r="B5">
        <v>29</v>
      </c>
      <c r="C5">
        <v>43</v>
      </c>
      <c r="D5" s="11">
        <v>0</v>
      </c>
    </row>
    <row r="6" spans="1:4" x14ac:dyDescent="0.3">
      <c r="A6" s="15">
        <v>43833</v>
      </c>
      <c r="B6">
        <v>30</v>
      </c>
      <c r="C6">
        <v>45</v>
      </c>
      <c r="D6" s="11">
        <v>0</v>
      </c>
    </row>
    <row r="7" spans="1:4" x14ac:dyDescent="0.3">
      <c r="A7" s="15">
        <v>43834</v>
      </c>
      <c r="B7">
        <v>32</v>
      </c>
      <c r="C7">
        <v>42</v>
      </c>
      <c r="D7" s="11">
        <v>0</v>
      </c>
    </row>
    <row r="8" spans="1:4" x14ac:dyDescent="0.3">
      <c r="A8" s="15">
        <v>43835</v>
      </c>
      <c r="B8">
        <v>31</v>
      </c>
      <c r="C8">
        <v>43</v>
      </c>
      <c r="D8" s="11">
        <v>0</v>
      </c>
    </row>
    <row r="9" spans="1:4" x14ac:dyDescent="0.3">
      <c r="A9" s="15">
        <v>43836</v>
      </c>
      <c r="B9">
        <v>34</v>
      </c>
      <c r="C9">
        <v>44</v>
      </c>
      <c r="D9" s="11">
        <v>0</v>
      </c>
    </row>
    <row r="10" spans="1:4" x14ac:dyDescent="0.3">
      <c r="A10" s="15">
        <v>43837</v>
      </c>
      <c r="B10">
        <v>32</v>
      </c>
      <c r="C10">
        <v>38</v>
      </c>
      <c r="D10" s="11">
        <v>0</v>
      </c>
    </row>
    <row r="11" spans="1:4" x14ac:dyDescent="0.3">
      <c r="A11" s="15">
        <v>43838</v>
      </c>
      <c r="B11">
        <v>30</v>
      </c>
      <c r="C11">
        <v>40</v>
      </c>
      <c r="D11" s="11">
        <v>0</v>
      </c>
    </row>
    <row r="12" spans="1:4" x14ac:dyDescent="0.3">
      <c r="A12" s="15">
        <v>43839</v>
      </c>
      <c r="B12">
        <v>31</v>
      </c>
      <c r="C12">
        <v>39</v>
      </c>
      <c r="D12" s="11">
        <v>0</v>
      </c>
    </row>
    <row r="13" spans="1:4" x14ac:dyDescent="0.3">
      <c r="A13" s="15">
        <v>43840</v>
      </c>
      <c r="B13">
        <v>30</v>
      </c>
      <c r="C13">
        <v>36</v>
      </c>
      <c r="D13" s="11">
        <v>0</v>
      </c>
    </row>
    <row r="14" spans="1:4" x14ac:dyDescent="0.3">
      <c r="A14" s="15">
        <v>43841</v>
      </c>
      <c r="B14">
        <v>30</v>
      </c>
      <c r="C14">
        <v>39</v>
      </c>
      <c r="D14" s="11">
        <v>0</v>
      </c>
    </row>
    <row r="15" spans="1:4" x14ac:dyDescent="0.3">
      <c r="A15" s="15">
        <v>43842</v>
      </c>
      <c r="B15">
        <v>32</v>
      </c>
      <c r="C15">
        <v>41</v>
      </c>
      <c r="D15" s="11">
        <v>0</v>
      </c>
    </row>
    <row r="16" spans="1:4" x14ac:dyDescent="0.3">
      <c r="A16" s="15">
        <v>43843</v>
      </c>
      <c r="B16">
        <v>34</v>
      </c>
      <c r="C16">
        <v>44</v>
      </c>
      <c r="D16" s="11">
        <v>0</v>
      </c>
    </row>
    <row r="17" spans="1:4" x14ac:dyDescent="0.3">
      <c r="A17" s="15">
        <v>43844</v>
      </c>
      <c r="B17">
        <v>31</v>
      </c>
      <c r="C17">
        <v>40</v>
      </c>
      <c r="D17" s="11">
        <v>0</v>
      </c>
    </row>
    <row r="18" spans="1:4" x14ac:dyDescent="0.3">
      <c r="A18" s="15">
        <v>43845</v>
      </c>
      <c r="B18">
        <v>34</v>
      </c>
      <c r="C18">
        <v>42</v>
      </c>
      <c r="D18" s="11">
        <v>0</v>
      </c>
    </row>
    <row r="19" spans="1:4" x14ac:dyDescent="0.3">
      <c r="A19" s="15">
        <v>43846</v>
      </c>
      <c r="B19">
        <v>30</v>
      </c>
      <c r="C19">
        <v>42</v>
      </c>
      <c r="D19" s="11">
        <v>0</v>
      </c>
    </row>
    <row r="20" spans="1:4" x14ac:dyDescent="0.3">
      <c r="A20" s="15">
        <v>43847</v>
      </c>
      <c r="B20">
        <v>31</v>
      </c>
      <c r="C20">
        <v>36</v>
      </c>
      <c r="D20" s="11">
        <v>0</v>
      </c>
    </row>
    <row r="21" spans="1:4" x14ac:dyDescent="0.3">
      <c r="A21" s="15">
        <v>43848</v>
      </c>
      <c r="B21">
        <v>32</v>
      </c>
      <c r="C21">
        <v>40</v>
      </c>
      <c r="D21" s="11">
        <v>0</v>
      </c>
    </row>
    <row r="22" spans="1:4" x14ac:dyDescent="0.3">
      <c r="A22" s="15">
        <v>43849</v>
      </c>
      <c r="B22">
        <v>35</v>
      </c>
      <c r="C22">
        <v>41</v>
      </c>
      <c r="D22" s="11">
        <v>0</v>
      </c>
    </row>
    <row r="23" spans="1:4" x14ac:dyDescent="0.3">
      <c r="A23" s="15">
        <v>43850</v>
      </c>
      <c r="B23">
        <v>37</v>
      </c>
      <c r="C23">
        <v>43</v>
      </c>
      <c r="D23" s="11">
        <v>0</v>
      </c>
    </row>
    <row r="24" spans="1:4" x14ac:dyDescent="0.3">
      <c r="A24" s="15">
        <v>43851</v>
      </c>
      <c r="B24">
        <v>34</v>
      </c>
      <c r="C24">
        <v>42</v>
      </c>
      <c r="D24" s="11">
        <v>0</v>
      </c>
    </row>
    <row r="25" spans="1:4" x14ac:dyDescent="0.3">
      <c r="A25" s="15">
        <v>43852</v>
      </c>
      <c r="B25">
        <v>36</v>
      </c>
      <c r="C25">
        <v>45</v>
      </c>
      <c r="D25" s="11">
        <v>0</v>
      </c>
    </row>
    <row r="26" spans="1:4" x14ac:dyDescent="0.3">
      <c r="A26" s="15">
        <v>43853</v>
      </c>
      <c r="B26">
        <v>34</v>
      </c>
      <c r="C26">
        <v>42</v>
      </c>
      <c r="D26" s="11">
        <v>0</v>
      </c>
    </row>
    <row r="27" spans="1:4" x14ac:dyDescent="0.3">
      <c r="A27" s="15">
        <v>43854</v>
      </c>
      <c r="B27">
        <v>31</v>
      </c>
      <c r="C27">
        <v>41</v>
      </c>
      <c r="D27" s="11">
        <v>0</v>
      </c>
    </row>
    <row r="28" spans="1:4" x14ac:dyDescent="0.3">
      <c r="A28" s="15">
        <v>43855</v>
      </c>
      <c r="B28">
        <v>31</v>
      </c>
      <c r="C28">
        <v>44</v>
      </c>
      <c r="D28" s="11">
        <v>0</v>
      </c>
    </row>
    <row r="29" spans="1:4" x14ac:dyDescent="0.3">
      <c r="A29" s="15">
        <v>43856</v>
      </c>
      <c r="B29">
        <v>34</v>
      </c>
      <c r="C29">
        <v>43</v>
      </c>
      <c r="D29" s="11">
        <v>0</v>
      </c>
    </row>
    <row r="30" spans="1:4" x14ac:dyDescent="0.3">
      <c r="A30" s="15">
        <v>43857</v>
      </c>
      <c r="B30">
        <v>38</v>
      </c>
      <c r="C30">
        <v>51</v>
      </c>
      <c r="D30" s="11">
        <v>0</v>
      </c>
    </row>
    <row r="31" spans="1:4" x14ac:dyDescent="0.3">
      <c r="A31" s="15">
        <v>43858</v>
      </c>
      <c r="B31">
        <v>39</v>
      </c>
      <c r="C31">
        <v>50</v>
      </c>
      <c r="D31" s="11">
        <v>0</v>
      </c>
    </row>
    <row r="32" spans="1:4" x14ac:dyDescent="0.3">
      <c r="A32" s="15">
        <v>43859</v>
      </c>
      <c r="B32">
        <v>41</v>
      </c>
      <c r="C32">
        <v>47</v>
      </c>
      <c r="D32" s="11">
        <v>0</v>
      </c>
    </row>
    <row r="33" spans="1:4" x14ac:dyDescent="0.3">
      <c r="A33" s="15">
        <v>43860</v>
      </c>
      <c r="B33">
        <v>36</v>
      </c>
      <c r="C33">
        <v>51</v>
      </c>
      <c r="D33" s="11">
        <f ca="1">IFERROR(__xludf.DUMMYFUNCTION("""COMPUTED_VALUE"""),1)</f>
        <v>1</v>
      </c>
    </row>
    <row r="34" spans="1:4" x14ac:dyDescent="0.3">
      <c r="A34" s="15">
        <v>43861</v>
      </c>
      <c r="B34">
        <v>36</v>
      </c>
      <c r="C34">
        <v>46</v>
      </c>
      <c r="D34" s="11">
        <f ca="1">IFERROR(__xludf.DUMMYFUNCTION("""COMPUTED_VALUE"""),0)</f>
        <v>0</v>
      </c>
    </row>
    <row r="35" spans="1:4" x14ac:dyDescent="0.3">
      <c r="A35" s="15">
        <v>43862</v>
      </c>
      <c r="B35">
        <v>36</v>
      </c>
      <c r="C35">
        <v>48</v>
      </c>
      <c r="D35" s="11">
        <f ca="1">IFERROR(__xludf.DUMMYFUNCTION("""COMPUTED_VALUE"""),0)</f>
        <v>0</v>
      </c>
    </row>
    <row r="36" spans="1:4" x14ac:dyDescent="0.3">
      <c r="A36" s="15">
        <v>43863</v>
      </c>
      <c r="B36">
        <v>38</v>
      </c>
      <c r="C36">
        <v>48</v>
      </c>
      <c r="D36" s="11">
        <f ca="1">IFERROR(__xludf.DUMMYFUNCTION("""COMPUTED_VALUE"""),1)</f>
        <v>1</v>
      </c>
    </row>
    <row r="37" spans="1:4" x14ac:dyDescent="0.3">
      <c r="A37" s="15">
        <v>43864</v>
      </c>
      <c r="B37">
        <v>46</v>
      </c>
      <c r="C37">
        <v>56</v>
      </c>
      <c r="D37" s="11">
        <f ca="1">IFERROR(__xludf.DUMMYFUNCTION("""COMPUTED_VALUE"""),1)</f>
        <v>1</v>
      </c>
    </row>
    <row r="38" spans="1:4" x14ac:dyDescent="0.3">
      <c r="A38" s="15">
        <v>43865</v>
      </c>
      <c r="B38">
        <v>41</v>
      </c>
      <c r="C38">
        <v>52</v>
      </c>
      <c r="D38" s="11">
        <f ca="1">IFERROR(__xludf.DUMMYFUNCTION("""COMPUTED_VALUE"""),0)</f>
        <v>0</v>
      </c>
    </row>
    <row r="39" spans="1:4" x14ac:dyDescent="0.3">
      <c r="A39" s="15">
        <v>43866</v>
      </c>
      <c r="B39">
        <v>39</v>
      </c>
      <c r="C39">
        <v>46</v>
      </c>
      <c r="D39" s="11">
        <f ca="1">IFERROR(__xludf.DUMMYFUNCTION("""COMPUTED_VALUE"""),0)</f>
        <v>0</v>
      </c>
    </row>
    <row r="40" spans="1:4" x14ac:dyDescent="0.3">
      <c r="A40" s="15">
        <v>43867</v>
      </c>
      <c r="B40">
        <v>43</v>
      </c>
      <c r="C40">
        <v>55</v>
      </c>
      <c r="D40" s="11">
        <f ca="1">IFERROR(__xludf.DUMMYFUNCTION("""COMPUTED_VALUE"""),0)</f>
        <v>0</v>
      </c>
    </row>
    <row r="41" spans="1:4" x14ac:dyDescent="0.3">
      <c r="A41" s="15">
        <v>43868</v>
      </c>
      <c r="B41">
        <v>37</v>
      </c>
      <c r="C41">
        <v>45</v>
      </c>
      <c r="D41" s="11">
        <f ca="1">IFERROR(__xludf.DUMMYFUNCTION("""COMPUTED_VALUE"""),0)</f>
        <v>0</v>
      </c>
    </row>
    <row r="42" spans="1:4" x14ac:dyDescent="0.3">
      <c r="A42" s="15">
        <v>43869</v>
      </c>
      <c r="B42">
        <v>37</v>
      </c>
      <c r="C42">
        <v>45</v>
      </c>
      <c r="D42" s="11">
        <f ca="1">IFERROR(__xludf.DUMMYFUNCTION("""COMPUTED_VALUE"""),0)</f>
        <v>0</v>
      </c>
    </row>
    <row r="43" spans="1:4" x14ac:dyDescent="0.3">
      <c r="A43" s="15">
        <v>43870</v>
      </c>
      <c r="B43">
        <v>42</v>
      </c>
      <c r="C43">
        <v>48</v>
      </c>
      <c r="D43" s="11">
        <f ca="1">IFERROR(__xludf.DUMMYFUNCTION("""COMPUTED_VALUE"""),0)</f>
        <v>0</v>
      </c>
    </row>
    <row r="44" spans="1:4" x14ac:dyDescent="0.3">
      <c r="A44" s="15">
        <v>43871</v>
      </c>
      <c r="B44">
        <v>44</v>
      </c>
      <c r="C44">
        <v>53</v>
      </c>
      <c r="D44" s="11">
        <f ca="1">IFERROR(__xludf.DUMMYFUNCTION("""COMPUTED_VALUE"""),0)</f>
        <v>0</v>
      </c>
    </row>
    <row r="45" spans="1:4" x14ac:dyDescent="0.3">
      <c r="A45" s="15">
        <v>43872</v>
      </c>
      <c r="B45">
        <v>36</v>
      </c>
      <c r="C45">
        <v>45</v>
      </c>
      <c r="D45" s="11">
        <f ca="1">IFERROR(__xludf.DUMMYFUNCTION("""COMPUTED_VALUE"""),0)</f>
        <v>0</v>
      </c>
    </row>
    <row r="46" spans="1:4" x14ac:dyDescent="0.3">
      <c r="A46" s="15">
        <v>43873</v>
      </c>
      <c r="B46">
        <v>40</v>
      </c>
      <c r="C46">
        <v>50</v>
      </c>
      <c r="D46" s="11">
        <f ca="1">IFERROR(__xludf.DUMMYFUNCTION("""COMPUTED_VALUE"""),0)</f>
        <v>0</v>
      </c>
    </row>
    <row r="47" spans="1:4" x14ac:dyDescent="0.3">
      <c r="A47" s="15">
        <v>43874</v>
      </c>
      <c r="B47">
        <v>42</v>
      </c>
      <c r="C47">
        <v>49</v>
      </c>
      <c r="D47" s="11">
        <f ca="1">IFERROR(__xludf.DUMMYFUNCTION("""COMPUTED_VALUE"""),0)</f>
        <v>0</v>
      </c>
    </row>
    <row r="48" spans="1:4" x14ac:dyDescent="0.3">
      <c r="A48" s="15">
        <v>43875</v>
      </c>
      <c r="B48">
        <v>40</v>
      </c>
      <c r="C48">
        <v>46</v>
      </c>
      <c r="D48" s="11">
        <f ca="1">IFERROR(__xludf.DUMMYFUNCTION("""COMPUTED_VALUE"""),0)</f>
        <v>0</v>
      </c>
    </row>
    <row r="49" spans="1:4" x14ac:dyDescent="0.3">
      <c r="A49" s="15">
        <v>43876</v>
      </c>
      <c r="B49">
        <v>35</v>
      </c>
      <c r="C49">
        <v>50</v>
      </c>
      <c r="D49" s="11">
        <f ca="1">IFERROR(__xludf.DUMMYFUNCTION("""COMPUTED_VALUE"""),0)</f>
        <v>0</v>
      </c>
    </row>
    <row r="50" spans="1:4" x14ac:dyDescent="0.3">
      <c r="A50" s="15">
        <v>43877</v>
      </c>
      <c r="B50">
        <v>44</v>
      </c>
      <c r="C50">
        <v>52</v>
      </c>
      <c r="D50" s="11">
        <f ca="1">IFERROR(__xludf.DUMMYFUNCTION("""COMPUTED_VALUE"""),0)</f>
        <v>0</v>
      </c>
    </row>
    <row r="51" spans="1:4" x14ac:dyDescent="0.3">
      <c r="A51" s="15">
        <v>43878</v>
      </c>
      <c r="B51">
        <v>45</v>
      </c>
      <c r="C51">
        <v>54</v>
      </c>
      <c r="D51" s="11">
        <f ca="1">IFERROR(__xludf.DUMMYFUNCTION("""COMPUTED_VALUE"""),0)</f>
        <v>0</v>
      </c>
    </row>
    <row r="52" spans="1:4" x14ac:dyDescent="0.3">
      <c r="A52" s="15">
        <v>43879</v>
      </c>
      <c r="B52">
        <v>46</v>
      </c>
      <c r="C52">
        <v>50</v>
      </c>
      <c r="D52" s="11">
        <f ca="1">IFERROR(__xludf.DUMMYFUNCTION("""COMPUTED_VALUE"""),0)</f>
        <v>0</v>
      </c>
    </row>
    <row r="53" spans="1:4" x14ac:dyDescent="0.3">
      <c r="A53" s="15">
        <v>43880</v>
      </c>
      <c r="B53">
        <v>42</v>
      </c>
      <c r="C53">
        <v>51</v>
      </c>
      <c r="D53" s="11">
        <f ca="1">IFERROR(__xludf.DUMMYFUNCTION("""COMPUTED_VALUE"""),0)</f>
        <v>0</v>
      </c>
    </row>
    <row r="54" spans="1:4" x14ac:dyDescent="0.3">
      <c r="A54" s="15">
        <v>43881</v>
      </c>
      <c r="B54">
        <v>45</v>
      </c>
      <c r="C54">
        <v>47</v>
      </c>
      <c r="D54" s="11">
        <f ca="1">IFERROR(__xludf.DUMMYFUNCTION("""COMPUTED_VALUE"""),0)</f>
        <v>0</v>
      </c>
    </row>
    <row r="55" spans="1:4" x14ac:dyDescent="0.3">
      <c r="A55" s="15">
        <v>43882</v>
      </c>
      <c r="B55">
        <v>35</v>
      </c>
      <c r="C55">
        <v>45</v>
      </c>
      <c r="D55" s="11">
        <f ca="1">IFERROR(__xludf.DUMMYFUNCTION("""COMPUTED_VALUE"""),0)</f>
        <v>0</v>
      </c>
    </row>
    <row r="56" spans="1:4" x14ac:dyDescent="0.3">
      <c r="A56" s="15">
        <v>43883</v>
      </c>
      <c r="B56">
        <v>35</v>
      </c>
      <c r="C56">
        <v>50</v>
      </c>
      <c r="D56" s="11">
        <f ca="1">IFERROR(__xludf.DUMMYFUNCTION("""COMPUTED_VALUE"""),0)</f>
        <v>0</v>
      </c>
    </row>
    <row r="57" spans="1:4" x14ac:dyDescent="0.3">
      <c r="A57" s="15">
        <v>43884</v>
      </c>
      <c r="B57">
        <v>39</v>
      </c>
      <c r="C57">
        <v>50</v>
      </c>
      <c r="D57" s="11">
        <f ca="1">IFERROR(__xludf.DUMMYFUNCTION("""COMPUTED_VALUE"""),0)</f>
        <v>0</v>
      </c>
    </row>
    <row r="58" spans="1:4" x14ac:dyDescent="0.3">
      <c r="A58" s="15">
        <v>43885</v>
      </c>
      <c r="B58">
        <v>43</v>
      </c>
      <c r="C58">
        <v>44</v>
      </c>
      <c r="D58" s="11">
        <f ca="1">IFERROR(__xludf.DUMMYFUNCTION("""COMPUTED_VALUE"""),0)</f>
        <v>0</v>
      </c>
    </row>
    <row r="59" spans="1:4" x14ac:dyDescent="0.3">
      <c r="A59" s="15">
        <v>43886</v>
      </c>
      <c r="B59">
        <v>38</v>
      </c>
      <c r="C59">
        <v>47</v>
      </c>
      <c r="D59" s="11">
        <f ca="1">IFERROR(__xludf.DUMMYFUNCTION("""COMPUTED_VALUE"""),0)</f>
        <v>0</v>
      </c>
    </row>
    <row r="60" spans="1:4" x14ac:dyDescent="0.3">
      <c r="A60" s="15">
        <v>43887</v>
      </c>
      <c r="B60">
        <v>40</v>
      </c>
      <c r="C60">
        <v>45</v>
      </c>
      <c r="D60" s="11">
        <f ca="1">IFERROR(__xludf.DUMMYFUNCTION("""COMPUTED_VALUE"""),0)</f>
        <v>0</v>
      </c>
    </row>
    <row r="61" spans="1:4" x14ac:dyDescent="0.3">
      <c r="A61" s="15">
        <v>43888</v>
      </c>
      <c r="B61">
        <v>41</v>
      </c>
      <c r="C61">
        <v>45</v>
      </c>
      <c r="D61" s="11">
        <f ca="1">IFERROR(__xludf.DUMMYFUNCTION("""COMPUTED_VALUE"""),0)</f>
        <v>0</v>
      </c>
    </row>
    <row r="62" spans="1:4" x14ac:dyDescent="0.3">
      <c r="A62" s="15">
        <v>43889</v>
      </c>
      <c r="B62">
        <v>36</v>
      </c>
      <c r="C62">
        <v>45</v>
      </c>
      <c r="D62" s="11">
        <f ca="1">IFERROR(__xludf.DUMMYFUNCTION("""COMPUTED_VALUE"""),0)</f>
        <v>0</v>
      </c>
    </row>
    <row r="63" spans="1:4" x14ac:dyDescent="0.3">
      <c r="A63" s="15">
        <v>43890</v>
      </c>
      <c r="B63">
        <v>35</v>
      </c>
      <c r="C63">
        <v>43</v>
      </c>
      <c r="D63" s="11">
        <f ca="1">IFERROR(__xludf.DUMMYFUNCTION("""COMPUTED_VALUE"""),0)</f>
        <v>0</v>
      </c>
    </row>
    <row r="64" spans="1:4" x14ac:dyDescent="0.3">
      <c r="A64" s="15">
        <v>43891</v>
      </c>
      <c r="B64">
        <v>41</v>
      </c>
      <c r="C64">
        <v>51</v>
      </c>
      <c r="D64" s="11">
        <f ca="1">IFERROR(__xludf.DUMMYFUNCTION("""COMPUTED_VALUE"""),0)</f>
        <v>0</v>
      </c>
    </row>
    <row r="65" spans="1:4" x14ac:dyDescent="0.3">
      <c r="A65" s="15">
        <v>43892</v>
      </c>
      <c r="B65">
        <v>41</v>
      </c>
      <c r="C65">
        <v>46</v>
      </c>
      <c r="D65" s="11">
        <f ca="1">IFERROR(__xludf.DUMMYFUNCTION("""COMPUTED_VALUE"""),2)</f>
        <v>2</v>
      </c>
    </row>
    <row r="66" spans="1:4" x14ac:dyDescent="0.3">
      <c r="A66" s="15">
        <v>43893</v>
      </c>
      <c r="B66">
        <v>44</v>
      </c>
      <c r="C66">
        <v>54</v>
      </c>
      <c r="D66" s="11">
        <f ca="1">IFERROR(__xludf.DUMMYFUNCTION("""COMPUTED_VALUE"""),1)</f>
        <v>1</v>
      </c>
    </row>
    <row r="67" spans="1:4" x14ac:dyDescent="0.3">
      <c r="A67" s="15">
        <v>43894</v>
      </c>
      <c r="B67">
        <v>46</v>
      </c>
      <c r="C67">
        <v>59</v>
      </c>
      <c r="D67" s="11">
        <f ca="1">IFERROR(__xludf.DUMMYFUNCTION("""COMPUTED_VALUE"""),22)</f>
        <v>22</v>
      </c>
    </row>
    <row r="68" spans="1:4" x14ac:dyDescent="0.3">
      <c r="A68" s="15">
        <v>43895</v>
      </c>
      <c r="B68">
        <v>48</v>
      </c>
      <c r="C68">
        <v>58</v>
      </c>
      <c r="D68" s="11">
        <f ca="1">IFERROR(__xludf.DUMMYFUNCTION("""COMPUTED_VALUE"""),2)</f>
        <v>2</v>
      </c>
    </row>
    <row r="69" spans="1:4" x14ac:dyDescent="0.3">
      <c r="A69" s="15">
        <v>43896</v>
      </c>
      <c r="B69">
        <v>41</v>
      </c>
      <c r="C69">
        <v>51</v>
      </c>
      <c r="D69" s="11">
        <f ca="1">IFERROR(__xludf.DUMMYFUNCTION("""COMPUTED_VALUE"""),1)</f>
        <v>1</v>
      </c>
    </row>
    <row r="70" spans="1:4" x14ac:dyDescent="0.3">
      <c r="A70" s="15">
        <v>43897</v>
      </c>
      <c r="B70">
        <v>38</v>
      </c>
      <c r="C70">
        <v>54</v>
      </c>
      <c r="D70" s="11">
        <f ca="1">IFERROR(__xludf.DUMMYFUNCTION("""COMPUTED_VALUE"""),3)</f>
        <v>3</v>
      </c>
    </row>
    <row r="71" spans="1:4" x14ac:dyDescent="0.3">
      <c r="A71" s="15">
        <v>43898</v>
      </c>
      <c r="B71">
        <v>41</v>
      </c>
      <c r="C71">
        <v>55</v>
      </c>
      <c r="D71" s="11">
        <f ca="1">IFERROR(__xludf.DUMMYFUNCTION("""COMPUTED_VALUE"""),5)</f>
        <v>5</v>
      </c>
    </row>
    <row r="72" spans="1:4" x14ac:dyDescent="0.3">
      <c r="A72" s="15">
        <v>43899</v>
      </c>
      <c r="B72">
        <v>48</v>
      </c>
      <c r="C72">
        <v>54</v>
      </c>
      <c r="D72" s="11">
        <f ca="1">IFERROR(__xludf.DUMMYFUNCTION("""COMPUTED_VALUE"""),9)</f>
        <v>9</v>
      </c>
    </row>
    <row r="73" spans="1:4" x14ac:dyDescent="0.3">
      <c r="A73" s="15">
        <v>43900</v>
      </c>
      <c r="B73">
        <v>49</v>
      </c>
      <c r="C73">
        <v>61</v>
      </c>
      <c r="D73" s="11">
        <f ca="1">IFERROR(__xludf.DUMMYFUNCTION("""COMPUTED_VALUE"""),15)</f>
        <v>15</v>
      </c>
    </row>
    <row r="74" spans="1:4" x14ac:dyDescent="0.3">
      <c r="A74" s="15">
        <v>43901</v>
      </c>
      <c r="B74">
        <v>48</v>
      </c>
      <c r="C74">
        <v>55</v>
      </c>
      <c r="D74" s="11">
        <f ca="1">IFERROR(__xludf.DUMMYFUNCTION("""COMPUTED_VALUE"""),8)</f>
        <v>8</v>
      </c>
    </row>
    <row r="75" spans="1:4" x14ac:dyDescent="0.3">
      <c r="A75" s="15">
        <v>43902</v>
      </c>
      <c r="B75">
        <v>42</v>
      </c>
      <c r="C75">
        <v>54</v>
      </c>
      <c r="D75" s="11">
        <f ca="1">IFERROR(__xludf.DUMMYFUNCTION("""COMPUTED_VALUE"""),10)</f>
        <v>10</v>
      </c>
    </row>
    <row r="76" spans="1:4" x14ac:dyDescent="0.3">
      <c r="A76" s="15">
        <v>43903</v>
      </c>
      <c r="B76">
        <v>48</v>
      </c>
      <c r="C76">
        <v>60</v>
      </c>
      <c r="D76" s="11">
        <f ca="1">IFERROR(__xludf.DUMMYFUNCTION("""COMPUTED_VALUE"""),10)</f>
        <v>10</v>
      </c>
    </row>
    <row r="77" spans="1:4" x14ac:dyDescent="0.3">
      <c r="A77" s="15">
        <v>43904</v>
      </c>
      <c r="B77">
        <v>52</v>
      </c>
      <c r="C77">
        <v>67</v>
      </c>
      <c r="D77" s="11">
        <f ca="1">IFERROR(__xludf.DUMMYFUNCTION("""COMPUTED_VALUE"""),11)</f>
        <v>11</v>
      </c>
    </row>
    <row r="78" spans="1:4" x14ac:dyDescent="0.3">
      <c r="A78" s="15">
        <v>43905</v>
      </c>
      <c r="B78">
        <v>53</v>
      </c>
      <c r="C78">
        <v>69</v>
      </c>
      <c r="D78" s="11">
        <f ca="1">IFERROR(__xludf.DUMMYFUNCTION("""COMPUTED_VALUE"""),10)</f>
        <v>10</v>
      </c>
    </row>
    <row r="79" spans="1:4" x14ac:dyDescent="0.3">
      <c r="A79" s="15">
        <v>43906</v>
      </c>
      <c r="B79">
        <v>58</v>
      </c>
      <c r="C79">
        <v>66</v>
      </c>
      <c r="D79" s="11">
        <f ca="1">IFERROR(__xludf.DUMMYFUNCTION("""COMPUTED_VALUE"""),14)</f>
        <v>14</v>
      </c>
    </row>
    <row r="80" spans="1:4" x14ac:dyDescent="0.3">
      <c r="A80" s="15">
        <v>43907</v>
      </c>
      <c r="B80">
        <v>60</v>
      </c>
      <c r="C80">
        <v>68</v>
      </c>
      <c r="D80" s="11">
        <f ca="1">IFERROR(__xludf.DUMMYFUNCTION("""COMPUTED_VALUE"""),20)</f>
        <v>20</v>
      </c>
    </row>
    <row r="81" spans="1:4" x14ac:dyDescent="0.3">
      <c r="A81" s="15">
        <v>43908</v>
      </c>
      <c r="B81">
        <v>64</v>
      </c>
      <c r="C81">
        <v>69</v>
      </c>
      <c r="D81" s="11">
        <f ca="1">IFERROR(__xludf.DUMMYFUNCTION("""COMPUTED_VALUE"""),25)</f>
        <v>25</v>
      </c>
    </row>
    <row r="82" spans="1:4" x14ac:dyDescent="0.3">
      <c r="A82" s="15">
        <v>43909</v>
      </c>
      <c r="B82">
        <v>62</v>
      </c>
      <c r="C82">
        <v>76</v>
      </c>
      <c r="D82" s="11">
        <f ca="1">IFERROR(__xludf.DUMMYFUNCTION("""COMPUTED_VALUE"""),27)</f>
        <v>27</v>
      </c>
    </row>
    <row r="83" spans="1:4" x14ac:dyDescent="0.3">
      <c r="A83" s="15">
        <v>43910</v>
      </c>
      <c r="B83">
        <v>66</v>
      </c>
      <c r="C83">
        <v>86</v>
      </c>
      <c r="D83" s="11">
        <f ca="1">IFERROR(__xludf.DUMMYFUNCTION("""COMPUTED_VALUE"""),58)</f>
        <v>58</v>
      </c>
    </row>
    <row r="84" spans="1:4" x14ac:dyDescent="0.3">
      <c r="A84" s="15">
        <v>43911</v>
      </c>
      <c r="B84">
        <v>75</v>
      </c>
      <c r="C84">
        <v>99</v>
      </c>
      <c r="D84" s="11">
        <f ca="1">IFERROR(__xludf.DUMMYFUNCTION("""COMPUTED_VALUE"""),78)</f>
        <v>78</v>
      </c>
    </row>
    <row r="85" spans="1:4" x14ac:dyDescent="0.3">
      <c r="A85" s="15">
        <v>43912</v>
      </c>
      <c r="B85">
        <v>73</v>
      </c>
      <c r="C85">
        <v>83</v>
      </c>
      <c r="D85" s="11">
        <f ca="1">IFERROR(__xludf.DUMMYFUNCTION("""COMPUTED_VALUE"""),69)</f>
        <v>69</v>
      </c>
    </row>
    <row r="86" spans="1:4" x14ac:dyDescent="0.3">
      <c r="A86" s="15">
        <v>43913</v>
      </c>
      <c r="B86">
        <v>78</v>
      </c>
      <c r="C86">
        <v>100</v>
      </c>
      <c r="D86" s="11">
        <f ca="1">IFERROR(__xludf.DUMMYFUNCTION("""COMPUTED_VALUE"""),94)</f>
        <v>94</v>
      </c>
    </row>
    <row r="87" spans="1:4" x14ac:dyDescent="0.3">
      <c r="A87" s="15">
        <v>43914</v>
      </c>
      <c r="B87">
        <v>80</v>
      </c>
      <c r="C87">
        <v>93</v>
      </c>
      <c r="D87" s="11">
        <f ca="1">IFERROR(__xludf.DUMMYFUNCTION("""COMPUTED_VALUE"""),74)</f>
        <v>74</v>
      </c>
    </row>
    <row r="88" spans="1:4" x14ac:dyDescent="0.3">
      <c r="A88" s="15">
        <v>43915</v>
      </c>
      <c r="B88">
        <v>77</v>
      </c>
      <c r="C88">
        <v>93</v>
      </c>
      <c r="D88" s="11">
        <f ca="1">IFERROR(__xludf.DUMMYFUNCTION("""COMPUTED_VALUE"""),86)</f>
        <v>86</v>
      </c>
    </row>
    <row r="89" spans="1:4" x14ac:dyDescent="0.3">
      <c r="A89" s="15">
        <v>43916</v>
      </c>
      <c r="B89">
        <v>70</v>
      </c>
      <c r="C89">
        <v>86</v>
      </c>
      <c r="D89" s="11">
        <f ca="1">IFERROR(__xludf.DUMMYFUNCTION("""COMPUTED_VALUE"""),73)</f>
        <v>73</v>
      </c>
    </row>
    <row r="90" spans="1:4" x14ac:dyDescent="0.3">
      <c r="A90" s="15">
        <v>43917</v>
      </c>
      <c r="B90">
        <v>68</v>
      </c>
      <c r="C90">
        <v>87</v>
      </c>
      <c r="D90" s="11">
        <f ca="1">IFERROR(__xludf.DUMMYFUNCTION("""COMPUTED_VALUE"""),153)</f>
        <v>153</v>
      </c>
    </row>
    <row r="91" spans="1:4" x14ac:dyDescent="0.3">
      <c r="A91" s="15">
        <v>43918</v>
      </c>
      <c r="B91">
        <v>69</v>
      </c>
      <c r="C91">
        <v>88</v>
      </c>
      <c r="D91" s="11">
        <f ca="1">IFERROR(__xludf.DUMMYFUNCTION("""COMPUTED_VALUE"""),136)</f>
        <v>136</v>
      </c>
    </row>
    <row r="92" spans="1:4" x14ac:dyDescent="0.3">
      <c r="A92" s="15">
        <v>43919</v>
      </c>
      <c r="B92">
        <v>65</v>
      </c>
      <c r="C92">
        <v>72</v>
      </c>
      <c r="D92" s="11">
        <f ca="1">IFERROR(__xludf.DUMMYFUNCTION("""COMPUTED_VALUE"""),120)</f>
        <v>120</v>
      </c>
    </row>
    <row r="93" spans="1:4" x14ac:dyDescent="0.3">
      <c r="A93" s="15">
        <v>43920</v>
      </c>
      <c r="B93">
        <v>52</v>
      </c>
      <c r="C93">
        <v>71</v>
      </c>
      <c r="D93" s="11">
        <f ca="1">IFERROR(__xludf.DUMMYFUNCTION("""COMPUTED_VALUE"""),187)</f>
        <v>187</v>
      </c>
    </row>
    <row r="94" spans="1:4" x14ac:dyDescent="0.3">
      <c r="A94" s="15">
        <v>43921</v>
      </c>
      <c r="B94">
        <v>55</v>
      </c>
      <c r="C94">
        <v>64</v>
      </c>
      <c r="D94" s="11">
        <f ca="1">IFERROR(__xludf.DUMMYFUNCTION("""COMPUTED_VALUE"""),309)</f>
        <v>309</v>
      </c>
    </row>
    <row r="95" spans="1:4" x14ac:dyDescent="0.3">
      <c r="A95" s="15">
        <v>43922</v>
      </c>
      <c r="B95">
        <v>52</v>
      </c>
      <c r="C95">
        <v>62</v>
      </c>
      <c r="D95" s="11">
        <f ca="1">IFERROR(__xludf.DUMMYFUNCTION("""COMPUTED_VALUE"""),424)</f>
        <v>424</v>
      </c>
    </row>
    <row r="96" spans="1:4" x14ac:dyDescent="0.3">
      <c r="A96" s="15">
        <v>43923</v>
      </c>
      <c r="B96">
        <v>48</v>
      </c>
      <c r="C96">
        <v>61</v>
      </c>
      <c r="D96" s="11">
        <f ca="1">IFERROR(__xludf.DUMMYFUNCTION("""COMPUTED_VALUE"""),486)</f>
        <v>486</v>
      </c>
    </row>
    <row r="97" spans="1:4" x14ac:dyDescent="0.3">
      <c r="A97" s="15">
        <v>43924</v>
      </c>
      <c r="B97">
        <v>45</v>
      </c>
      <c r="C97">
        <v>56</v>
      </c>
      <c r="D97" s="11">
        <f ca="1">IFERROR(__xludf.DUMMYFUNCTION("""COMPUTED_VALUE"""),560)</f>
        <v>560</v>
      </c>
    </row>
    <row r="98" spans="1:4" x14ac:dyDescent="0.3">
      <c r="A98" s="15">
        <v>43925</v>
      </c>
      <c r="B98">
        <v>49</v>
      </c>
      <c r="C98">
        <v>56</v>
      </c>
      <c r="D98" s="11">
        <f ca="1">IFERROR(__xludf.DUMMYFUNCTION("""COMPUTED_VALUE"""),579)</f>
        <v>579</v>
      </c>
    </row>
    <row r="99" spans="1:4" x14ac:dyDescent="0.3">
      <c r="A99" s="15">
        <v>43926</v>
      </c>
      <c r="B99">
        <v>40</v>
      </c>
      <c r="C99">
        <v>53</v>
      </c>
      <c r="D99" s="11">
        <f ca="1">IFERROR(__xludf.DUMMYFUNCTION("""COMPUTED_VALUE"""),609)</f>
        <v>609</v>
      </c>
    </row>
    <row r="100" spans="1:4" x14ac:dyDescent="0.3">
      <c r="A100" s="15">
        <v>43927</v>
      </c>
      <c r="B100">
        <v>44</v>
      </c>
      <c r="C100">
        <v>52</v>
      </c>
      <c r="D100" s="11">
        <f ca="1">IFERROR(__xludf.DUMMYFUNCTION("""COMPUTED_VALUE"""),484)</f>
        <v>484</v>
      </c>
    </row>
    <row r="101" spans="1:4" x14ac:dyDescent="0.3">
      <c r="A101" s="15">
        <v>43928</v>
      </c>
      <c r="B101">
        <v>44</v>
      </c>
      <c r="C101">
        <v>52</v>
      </c>
      <c r="D101" s="11">
        <f ca="1">IFERROR(__xludf.DUMMYFUNCTION("""COMPUTED_VALUE"""),573)</f>
        <v>573</v>
      </c>
    </row>
    <row r="102" spans="1:4" x14ac:dyDescent="0.3">
      <c r="A102" s="15">
        <v>43929</v>
      </c>
      <c r="B102">
        <v>42</v>
      </c>
      <c r="C102">
        <v>52</v>
      </c>
      <c r="D102" s="11">
        <f ca="1">IFERROR(__xludf.DUMMYFUNCTION("""COMPUTED_VALUE"""),565)</f>
        <v>565</v>
      </c>
    </row>
    <row r="103" spans="1:4" x14ac:dyDescent="0.3">
      <c r="A103" s="15">
        <v>43930</v>
      </c>
      <c r="B103">
        <v>43</v>
      </c>
      <c r="C103">
        <v>54</v>
      </c>
      <c r="D103" s="11">
        <f ca="1">IFERROR(__xludf.DUMMYFUNCTION("""COMPUTED_VALUE"""),813)</f>
        <v>813</v>
      </c>
    </row>
    <row r="104" spans="1:4" x14ac:dyDescent="0.3">
      <c r="A104" s="15">
        <v>43931</v>
      </c>
      <c r="B104">
        <v>44</v>
      </c>
      <c r="C104">
        <v>54</v>
      </c>
      <c r="D104" s="11">
        <f ca="1">IFERROR(__xludf.DUMMYFUNCTION("""COMPUTED_VALUE"""),871)</f>
        <v>871</v>
      </c>
    </row>
    <row r="105" spans="1:4" x14ac:dyDescent="0.3">
      <c r="A105" s="15">
        <v>43932</v>
      </c>
      <c r="B105">
        <v>46</v>
      </c>
      <c r="C105">
        <v>50</v>
      </c>
      <c r="D105" s="11">
        <f ca="1">IFERROR(__xludf.DUMMYFUNCTION("""COMPUTED_VALUE"""),854)</f>
        <v>854</v>
      </c>
    </row>
    <row r="106" spans="1:4" x14ac:dyDescent="0.3">
      <c r="A106" s="15">
        <v>43933</v>
      </c>
      <c r="B106">
        <v>44</v>
      </c>
      <c r="C106">
        <v>49</v>
      </c>
      <c r="D106" s="11">
        <f ca="1">IFERROR(__xludf.DUMMYFUNCTION("""COMPUTED_VALUE"""),758)</f>
        <v>758</v>
      </c>
    </row>
    <row r="107" spans="1:4" x14ac:dyDescent="0.3">
      <c r="A107" s="15">
        <v>43934</v>
      </c>
      <c r="B107">
        <v>43</v>
      </c>
      <c r="C107">
        <v>45</v>
      </c>
      <c r="D107" s="11">
        <f ca="1">IFERROR(__xludf.DUMMYFUNCTION("""COMPUTED_VALUE"""),1243)</f>
        <v>1243</v>
      </c>
    </row>
    <row r="108" spans="1:4" x14ac:dyDescent="0.3">
      <c r="A108" s="15">
        <v>43935</v>
      </c>
      <c r="B108">
        <v>43</v>
      </c>
      <c r="C108">
        <v>49</v>
      </c>
      <c r="D108" s="11">
        <f ca="1">IFERROR(__xludf.DUMMYFUNCTION("""COMPUTED_VALUE"""),1031)</f>
        <v>1031</v>
      </c>
    </row>
    <row r="109" spans="1:4" x14ac:dyDescent="0.3">
      <c r="A109" s="15">
        <v>43936</v>
      </c>
      <c r="B109">
        <v>42</v>
      </c>
      <c r="C109">
        <v>46</v>
      </c>
      <c r="D109" s="11">
        <f ca="1">IFERROR(__xludf.DUMMYFUNCTION("""COMPUTED_VALUE"""),886)</f>
        <v>886</v>
      </c>
    </row>
    <row r="110" spans="1:4" x14ac:dyDescent="0.3">
      <c r="A110" s="15">
        <v>43937</v>
      </c>
      <c r="B110">
        <v>41</v>
      </c>
      <c r="C110">
        <v>49</v>
      </c>
      <c r="D110" s="11">
        <f ca="1">IFERROR(__xludf.DUMMYFUNCTION("""COMPUTED_VALUE"""),1061)</f>
        <v>1061</v>
      </c>
    </row>
    <row r="111" spans="1:4" x14ac:dyDescent="0.3">
      <c r="A111" s="15">
        <v>43938</v>
      </c>
      <c r="B111">
        <v>36</v>
      </c>
      <c r="C111">
        <v>47</v>
      </c>
      <c r="D111" s="11">
        <f ca="1">IFERROR(__xludf.DUMMYFUNCTION("""COMPUTED_VALUE"""),922)</f>
        <v>922</v>
      </c>
    </row>
    <row r="112" spans="1:4" x14ac:dyDescent="0.3">
      <c r="A112" s="15">
        <v>43939</v>
      </c>
      <c r="B112">
        <v>37</v>
      </c>
      <c r="C112">
        <v>43</v>
      </c>
      <c r="D112" s="11">
        <f ca="1">IFERROR(__xludf.DUMMYFUNCTION("""COMPUTED_VALUE"""),1371)</f>
        <v>1371</v>
      </c>
    </row>
    <row r="113" spans="1:4" x14ac:dyDescent="0.3">
      <c r="A113" s="15">
        <v>43940</v>
      </c>
      <c r="B113">
        <v>40</v>
      </c>
      <c r="C113">
        <v>43</v>
      </c>
      <c r="D113" s="11">
        <f ca="1">IFERROR(__xludf.DUMMYFUNCTION("""COMPUTED_VALUE"""),1580)</f>
        <v>1580</v>
      </c>
    </row>
    <row r="114" spans="1:4" x14ac:dyDescent="0.3">
      <c r="A114" s="15">
        <v>43941</v>
      </c>
      <c r="B114">
        <v>40</v>
      </c>
      <c r="C114">
        <v>44</v>
      </c>
      <c r="D114" s="11">
        <f ca="1">IFERROR(__xludf.DUMMYFUNCTION("""COMPUTED_VALUE"""),1239)</f>
        <v>1239</v>
      </c>
    </row>
    <row r="115" spans="1:4" x14ac:dyDescent="0.3">
      <c r="A115" s="15">
        <v>43942</v>
      </c>
      <c r="B115">
        <v>41</v>
      </c>
      <c r="C115">
        <v>44</v>
      </c>
      <c r="D115" s="11">
        <f ca="1">IFERROR(__xludf.DUMMYFUNCTION("""COMPUTED_VALUE"""),1537)</f>
        <v>1537</v>
      </c>
    </row>
    <row r="116" spans="1:4" x14ac:dyDescent="0.3">
      <c r="A116" s="15">
        <v>43943</v>
      </c>
      <c r="B116">
        <v>40</v>
      </c>
      <c r="C116">
        <v>43</v>
      </c>
      <c r="D116" s="11">
        <f ca="1">IFERROR(__xludf.DUMMYFUNCTION("""COMPUTED_VALUE"""),1292)</f>
        <v>1292</v>
      </c>
    </row>
    <row r="117" spans="1:4" x14ac:dyDescent="0.3">
      <c r="A117" s="15">
        <v>43944</v>
      </c>
      <c r="B117">
        <v>42</v>
      </c>
      <c r="C117">
        <v>39</v>
      </c>
      <c r="D117" s="11">
        <f ca="1">IFERROR(__xludf.DUMMYFUNCTION("""COMPUTED_VALUE"""),1667)</f>
        <v>1667</v>
      </c>
    </row>
    <row r="118" spans="1:4" x14ac:dyDescent="0.3">
      <c r="A118" s="15">
        <v>43945</v>
      </c>
      <c r="B118">
        <v>38</v>
      </c>
      <c r="C118">
        <v>38</v>
      </c>
      <c r="D118" s="11">
        <f ca="1">IFERROR(__xludf.DUMMYFUNCTION("""COMPUTED_VALUE"""),1408)</f>
        <v>1408</v>
      </c>
    </row>
    <row r="119" spans="1:4" x14ac:dyDescent="0.3">
      <c r="A119" s="15">
        <v>43946</v>
      </c>
      <c r="B119">
        <v>40</v>
      </c>
      <c r="C119">
        <v>42</v>
      </c>
      <c r="D119" s="11">
        <f ca="1">IFERROR(__xludf.DUMMYFUNCTION("""COMPUTED_VALUE"""),1835)</f>
        <v>1835</v>
      </c>
    </row>
    <row r="120" spans="1:4" x14ac:dyDescent="0.3">
      <c r="A120" s="15">
        <v>43947</v>
      </c>
      <c r="B120">
        <v>41</v>
      </c>
      <c r="C120">
        <v>41</v>
      </c>
      <c r="D120" s="11">
        <f ca="1">IFERROR(__xludf.DUMMYFUNCTION("""COMPUTED_VALUE"""),1607)</f>
        <v>1607</v>
      </c>
    </row>
    <row r="121" spans="1:4" x14ac:dyDescent="0.3">
      <c r="A121" s="15">
        <v>43948</v>
      </c>
      <c r="B121">
        <v>41</v>
      </c>
      <c r="C121">
        <v>36</v>
      </c>
      <c r="D121" s="11">
        <f ca="1">IFERROR(__xludf.DUMMYFUNCTION("""COMPUTED_VALUE"""),1568)</f>
        <v>1568</v>
      </c>
    </row>
    <row r="122" spans="1:4" x14ac:dyDescent="0.3">
      <c r="A122" s="15">
        <v>43949</v>
      </c>
      <c r="B122">
        <v>40</v>
      </c>
      <c r="C122">
        <v>33</v>
      </c>
      <c r="D122" s="11">
        <f ca="1">IFERROR(__xludf.DUMMYFUNCTION("""COMPUTED_VALUE"""),1902)</f>
        <v>1902</v>
      </c>
    </row>
    <row r="123" spans="1:4" x14ac:dyDescent="0.3">
      <c r="A123" s="15">
        <v>43950</v>
      </c>
      <c r="B123">
        <v>39</v>
      </c>
      <c r="C123">
        <v>36</v>
      </c>
      <c r="D123" s="11">
        <f ca="1">IFERROR(__xludf.DUMMYFUNCTION("""COMPUTED_VALUE"""),1705)</f>
        <v>1705</v>
      </c>
    </row>
    <row r="124" spans="1:4" x14ac:dyDescent="0.3">
      <c r="A124" s="15">
        <v>43951</v>
      </c>
      <c r="B124">
        <v>38</v>
      </c>
      <c r="C124">
        <v>36</v>
      </c>
      <c r="D124" s="11">
        <f ca="1">IFERROR(__xludf.DUMMYFUNCTION("""COMPUTED_VALUE"""),1801)</f>
        <v>1801</v>
      </c>
    </row>
    <row r="125" spans="1:4" x14ac:dyDescent="0.3">
      <c r="A125" s="15">
        <v>43952</v>
      </c>
      <c r="B125">
        <v>42</v>
      </c>
      <c r="C125">
        <v>38</v>
      </c>
      <c r="D125" s="11">
        <f ca="1">IFERROR(__xludf.DUMMYFUNCTION("""COMPUTED_VALUE"""),2396)</f>
        <v>2396</v>
      </c>
    </row>
    <row r="126" spans="1:4" x14ac:dyDescent="0.3">
      <c r="A126" s="15">
        <v>43953</v>
      </c>
      <c r="B126">
        <v>42</v>
      </c>
      <c r="C126">
        <v>40</v>
      </c>
      <c r="D126" s="11">
        <f ca="1">IFERROR(__xludf.DUMMYFUNCTION("""COMPUTED_VALUE"""),2564)</f>
        <v>2564</v>
      </c>
    </row>
    <row r="127" spans="1:4" x14ac:dyDescent="0.3">
      <c r="A127" s="15">
        <v>43954</v>
      </c>
      <c r="B127">
        <v>43</v>
      </c>
      <c r="C127">
        <v>35</v>
      </c>
      <c r="D127" s="11">
        <f ca="1">IFERROR(__xludf.DUMMYFUNCTION("""COMPUTED_VALUE"""),2952)</f>
        <v>2952</v>
      </c>
    </row>
    <row r="128" spans="1:4" x14ac:dyDescent="0.3">
      <c r="A128" s="15">
        <v>43955</v>
      </c>
      <c r="B128">
        <v>37</v>
      </c>
      <c r="C128">
        <v>34</v>
      </c>
      <c r="D128" s="11">
        <f ca="1">IFERROR(__xludf.DUMMYFUNCTION("""COMPUTED_VALUE"""),3656)</f>
        <v>3656</v>
      </c>
    </row>
    <row r="129" spans="1:4" x14ac:dyDescent="0.3">
      <c r="A129" s="15">
        <v>43956</v>
      </c>
      <c r="B129">
        <v>44</v>
      </c>
      <c r="C129">
        <v>34</v>
      </c>
      <c r="D129" s="11">
        <f ca="1">IFERROR(__xludf.DUMMYFUNCTION("""COMPUTED_VALUE"""),2971)</f>
        <v>2971</v>
      </c>
    </row>
    <row r="130" spans="1:4" x14ac:dyDescent="0.3">
      <c r="A130" s="15">
        <v>43957</v>
      </c>
      <c r="B130">
        <v>43</v>
      </c>
      <c r="C130">
        <v>36</v>
      </c>
      <c r="D130" s="11">
        <f ca="1">IFERROR(__xludf.DUMMYFUNCTION("""COMPUTED_VALUE"""),3602)</f>
        <v>3602</v>
      </c>
    </row>
    <row r="131" spans="1:4" x14ac:dyDescent="0.3">
      <c r="A131" s="15">
        <v>43958</v>
      </c>
      <c r="B131">
        <v>42</v>
      </c>
      <c r="C131">
        <v>31</v>
      </c>
      <c r="D131" s="11">
        <f ca="1">IFERROR(__xludf.DUMMYFUNCTION("""COMPUTED_VALUE"""),3344)</f>
        <v>3344</v>
      </c>
    </row>
    <row r="132" spans="1:4" x14ac:dyDescent="0.3">
      <c r="A132" s="15">
        <v>43959</v>
      </c>
      <c r="B132">
        <v>42</v>
      </c>
      <c r="C132">
        <v>32</v>
      </c>
      <c r="D132" s="11">
        <f ca="1">IFERROR(__xludf.DUMMYFUNCTION("""COMPUTED_VALUE"""),3339)</f>
        <v>3339</v>
      </c>
    </row>
    <row r="133" spans="1:4" x14ac:dyDescent="0.3">
      <c r="A133" s="15">
        <v>43960</v>
      </c>
      <c r="B133">
        <v>43</v>
      </c>
      <c r="C133">
        <v>33</v>
      </c>
      <c r="D133" s="11">
        <f ca="1">IFERROR(__xludf.DUMMYFUNCTION("""COMPUTED_VALUE"""),3175)</f>
        <v>3175</v>
      </c>
    </row>
    <row r="134" spans="1:4" x14ac:dyDescent="0.3">
      <c r="A134" s="15">
        <v>43961</v>
      </c>
      <c r="B134">
        <v>40</v>
      </c>
      <c r="C134">
        <v>34</v>
      </c>
      <c r="D134" s="11">
        <f ca="1">IFERROR(__xludf.DUMMYFUNCTION("""COMPUTED_VALUE"""),4311)</f>
        <v>4311</v>
      </c>
    </row>
    <row r="135" spans="1:4" x14ac:dyDescent="0.3">
      <c r="A135" s="15">
        <v>43962</v>
      </c>
      <c r="B135">
        <v>42</v>
      </c>
      <c r="C135">
        <v>32</v>
      </c>
      <c r="D135" s="11">
        <f ca="1">IFERROR(__xludf.DUMMYFUNCTION("""COMPUTED_VALUE"""),3592)</f>
        <v>3592</v>
      </c>
    </row>
    <row r="136" spans="1:4" x14ac:dyDescent="0.3">
      <c r="A136" s="15">
        <v>43963</v>
      </c>
      <c r="B136">
        <v>40</v>
      </c>
      <c r="C136">
        <v>30</v>
      </c>
      <c r="D136" s="11">
        <f ca="1">IFERROR(__xludf.DUMMYFUNCTION("""COMPUTED_VALUE"""),3562)</f>
        <v>3562</v>
      </c>
    </row>
    <row r="137" spans="1:4" x14ac:dyDescent="0.3">
      <c r="A137" s="15">
        <v>43964</v>
      </c>
      <c r="B137">
        <v>42</v>
      </c>
      <c r="C137">
        <v>31</v>
      </c>
      <c r="D137" s="11">
        <f ca="1">IFERROR(__xludf.DUMMYFUNCTION("""COMPUTED_VALUE"""),3726)</f>
        <v>3726</v>
      </c>
    </row>
    <row r="138" spans="1:4" x14ac:dyDescent="0.3">
      <c r="A138" s="15">
        <v>43965</v>
      </c>
      <c r="B138">
        <v>38</v>
      </c>
      <c r="C138">
        <v>28</v>
      </c>
      <c r="D138" s="11">
        <f ca="1">IFERROR(__xludf.DUMMYFUNCTION("""COMPUTED_VALUE"""),3991)</f>
        <v>3991</v>
      </c>
    </row>
    <row r="139" spans="1:4" x14ac:dyDescent="0.3">
      <c r="A139" s="15">
        <v>43966</v>
      </c>
      <c r="B139">
        <v>40</v>
      </c>
      <c r="C139">
        <v>29</v>
      </c>
      <c r="D139" s="11">
        <f ca="1">IFERROR(__xludf.DUMMYFUNCTION("""COMPUTED_VALUE"""),3808)</f>
        <v>3808</v>
      </c>
    </row>
    <row r="140" spans="1:4" x14ac:dyDescent="0.3">
      <c r="A140" s="15">
        <v>43967</v>
      </c>
      <c r="B140">
        <v>41</v>
      </c>
      <c r="C140">
        <v>30</v>
      </c>
      <c r="D140" s="11">
        <f ca="1">IFERROR(__xludf.DUMMYFUNCTION("""COMPUTED_VALUE"""),4794)</f>
        <v>4794</v>
      </c>
    </row>
    <row r="141" spans="1:4" x14ac:dyDescent="0.3">
      <c r="A141" s="15">
        <v>43968</v>
      </c>
      <c r="B141">
        <v>45</v>
      </c>
      <c r="C141">
        <v>28</v>
      </c>
      <c r="D141" s="11">
        <f ca="1">IFERROR(__xludf.DUMMYFUNCTION("""COMPUTED_VALUE"""),5049)</f>
        <v>5049</v>
      </c>
    </row>
    <row r="142" spans="1:4" x14ac:dyDescent="0.3">
      <c r="A142" s="15">
        <v>43969</v>
      </c>
      <c r="B142">
        <v>43</v>
      </c>
      <c r="C142">
        <v>29</v>
      </c>
      <c r="D142" s="11">
        <f ca="1">IFERROR(__xludf.DUMMYFUNCTION("""COMPUTED_VALUE"""),4628)</f>
        <v>4628</v>
      </c>
    </row>
    <row r="143" spans="1:4" x14ac:dyDescent="0.3">
      <c r="A143" s="15">
        <v>43970</v>
      </c>
      <c r="B143">
        <v>44</v>
      </c>
      <c r="C143">
        <v>30</v>
      </c>
      <c r="D143" s="11">
        <f ca="1">IFERROR(__xludf.DUMMYFUNCTION("""COMPUTED_VALUE"""),6154)</f>
        <v>6154</v>
      </c>
    </row>
    <row r="144" spans="1:4" x14ac:dyDescent="0.3">
      <c r="A144" s="15">
        <v>43971</v>
      </c>
      <c r="B144">
        <v>43</v>
      </c>
      <c r="C144">
        <v>25</v>
      </c>
      <c r="D144" s="11">
        <f ca="1">IFERROR(__xludf.DUMMYFUNCTION("""COMPUTED_VALUE"""),5720)</f>
        <v>5720</v>
      </c>
    </row>
    <row r="145" spans="1:4" x14ac:dyDescent="0.3">
      <c r="A145" s="15">
        <v>43972</v>
      </c>
      <c r="B145">
        <v>43</v>
      </c>
      <c r="C145">
        <v>28</v>
      </c>
      <c r="D145" s="11">
        <f ca="1">IFERROR(__xludf.DUMMYFUNCTION("""COMPUTED_VALUE"""),6023)</f>
        <v>6023</v>
      </c>
    </row>
    <row r="146" spans="1:4" x14ac:dyDescent="0.3">
      <c r="A146" s="15">
        <v>43973</v>
      </c>
      <c r="B146">
        <v>39</v>
      </c>
      <c r="C146">
        <v>31</v>
      </c>
      <c r="D146" s="11">
        <f ca="1">IFERROR(__xludf.DUMMYFUNCTION("""COMPUTED_VALUE"""),6536)</f>
        <v>6536</v>
      </c>
    </row>
    <row r="147" spans="1:4" x14ac:dyDescent="0.3">
      <c r="A147" s="15">
        <v>43974</v>
      </c>
      <c r="B147">
        <v>45</v>
      </c>
      <c r="C147">
        <v>28</v>
      </c>
      <c r="D147" s="11">
        <f ca="1">IFERROR(__xludf.DUMMYFUNCTION("""COMPUTED_VALUE"""),6667)</f>
        <v>6667</v>
      </c>
    </row>
    <row r="148" spans="1:4" x14ac:dyDescent="0.3">
      <c r="A148" s="15">
        <v>43975</v>
      </c>
      <c r="B148">
        <v>37</v>
      </c>
      <c r="C148">
        <v>28</v>
      </c>
      <c r="D148" s="11">
        <f ca="1">IFERROR(__xludf.DUMMYFUNCTION("""COMPUTED_VALUE"""),7111)</f>
        <v>7111</v>
      </c>
    </row>
    <row r="149" spans="1:4" x14ac:dyDescent="0.3">
      <c r="A149" s="15">
        <v>43976</v>
      </c>
      <c r="B149">
        <v>46</v>
      </c>
      <c r="C149">
        <v>31</v>
      </c>
      <c r="D149" s="11">
        <f ca="1">IFERROR(__xludf.DUMMYFUNCTION("""COMPUTED_VALUE"""),6414)</f>
        <v>6414</v>
      </c>
    </row>
    <row r="150" spans="1:4" x14ac:dyDescent="0.3">
      <c r="A150" s="15">
        <v>43977</v>
      </c>
      <c r="B150">
        <v>44</v>
      </c>
      <c r="C150">
        <v>27</v>
      </c>
      <c r="D150" s="11">
        <f ca="1">IFERROR(__xludf.DUMMYFUNCTION("""COMPUTED_VALUE"""),5907)</f>
        <v>5907</v>
      </c>
    </row>
    <row r="151" spans="1:4" x14ac:dyDescent="0.3">
      <c r="A151" s="15">
        <v>43978</v>
      </c>
      <c r="B151">
        <v>41</v>
      </c>
      <c r="C151">
        <v>28</v>
      </c>
      <c r="D151" s="11">
        <f ca="1">IFERROR(__xludf.DUMMYFUNCTION("""COMPUTED_VALUE"""),7246)</f>
        <v>7246</v>
      </c>
    </row>
    <row r="152" spans="1:4" x14ac:dyDescent="0.3">
      <c r="A152" s="15">
        <v>43979</v>
      </c>
      <c r="B152">
        <v>49</v>
      </c>
      <c r="C152">
        <v>29</v>
      </c>
      <c r="D152" s="11">
        <f ca="1">IFERROR(__xludf.DUMMYFUNCTION("""COMPUTED_VALUE"""),7254)</f>
        <v>7254</v>
      </c>
    </row>
    <row r="153" spans="1:4" x14ac:dyDescent="0.3">
      <c r="A153" s="15">
        <v>43980</v>
      </c>
      <c r="B153">
        <v>47</v>
      </c>
      <c r="C153">
        <v>28</v>
      </c>
      <c r="D153" s="11">
        <f ca="1">IFERROR(__xludf.DUMMYFUNCTION("""COMPUTED_VALUE"""),8138)</f>
        <v>8138</v>
      </c>
    </row>
    <row r="154" spans="1:4" x14ac:dyDescent="0.3">
      <c r="A154" s="15">
        <v>43981</v>
      </c>
      <c r="B154">
        <v>44</v>
      </c>
      <c r="C154">
        <v>29</v>
      </c>
      <c r="D154" s="11">
        <f ca="1">IFERROR(__xludf.DUMMYFUNCTION("""COMPUTED_VALUE"""),8364)</f>
        <v>8364</v>
      </c>
    </row>
    <row r="155" spans="1:4" x14ac:dyDescent="0.3">
      <c r="A155" s="15">
        <v>43982</v>
      </c>
      <c r="B155">
        <v>49</v>
      </c>
      <c r="C155">
        <v>29</v>
      </c>
      <c r="D155" s="11">
        <f ca="1">IFERROR(__xludf.DUMMYFUNCTION("""COMPUTED_VALUE"""),8789)</f>
        <v>8789</v>
      </c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A7827-5B3E-483D-BFFC-A0610D5CC9D6}">
  <dimension ref="A3:D155"/>
  <sheetViews>
    <sheetView workbookViewId="0">
      <selection activeCell="A3" sqref="A3:D155"/>
    </sheetView>
  </sheetViews>
  <sheetFormatPr defaultRowHeight="14.4" x14ac:dyDescent="0.3"/>
  <sheetData>
    <row r="3" spans="1:4" x14ac:dyDescent="0.3">
      <c r="A3" s="17" t="s">
        <v>56</v>
      </c>
      <c r="B3" t="s">
        <v>251</v>
      </c>
      <c r="C3" t="s">
        <v>250</v>
      </c>
      <c r="D3" s="10" t="s">
        <v>55</v>
      </c>
    </row>
    <row r="4" spans="1:4" x14ac:dyDescent="0.3">
      <c r="A4" s="15">
        <v>43831</v>
      </c>
      <c r="B4">
        <v>27</v>
      </c>
      <c r="C4">
        <v>40</v>
      </c>
      <c r="D4" s="10">
        <v>0</v>
      </c>
    </row>
    <row r="5" spans="1:4" x14ac:dyDescent="0.3">
      <c r="A5" s="15">
        <v>43832</v>
      </c>
      <c r="B5">
        <v>29</v>
      </c>
      <c r="C5">
        <v>43</v>
      </c>
      <c r="D5" s="10">
        <v>0</v>
      </c>
    </row>
    <row r="6" spans="1:4" x14ac:dyDescent="0.3">
      <c r="A6" s="15">
        <v>43833</v>
      </c>
      <c r="B6">
        <v>30</v>
      </c>
      <c r="C6">
        <v>45</v>
      </c>
      <c r="D6" s="10">
        <v>0</v>
      </c>
    </row>
    <row r="7" spans="1:4" x14ac:dyDescent="0.3">
      <c r="A7" s="15">
        <v>43834</v>
      </c>
      <c r="B7">
        <v>32</v>
      </c>
      <c r="C7">
        <v>42</v>
      </c>
      <c r="D7" s="10">
        <v>0</v>
      </c>
    </row>
    <row r="8" spans="1:4" x14ac:dyDescent="0.3">
      <c r="A8" s="15">
        <v>43835</v>
      </c>
      <c r="B8">
        <v>31</v>
      </c>
      <c r="C8">
        <v>43</v>
      </c>
      <c r="D8" s="10">
        <v>0</v>
      </c>
    </row>
    <row r="9" spans="1:4" x14ac:dyDescent="0.3">
      <c r="A9" s="15">
        <v>43836</v>
      </c>
      <c r="B9">
        <v>34</v>
      </c>
      <c r="C9">
        <v>44</v>
      </c>
      <c r="D9" s="10">
        <v>0</v>
      </c>
    </row>
    <row r="10" spans="1:4" x14ac:dyDescent="0.3">
      <c r="A10" s="15">
        <v>43837</v>
      </c>
      <c r="B10">
        <v>32</v>
      </c>
      <c r="C10">
        <v>38</v>
      </c>
      <c r="D10" s="10">
        <v>0</v>
      </c>
    </row>
    <row r="11" spans="1:4" x14ac:dyDescent="0.3">
      <c r="A11" s="15">
        <v>43838</v>
      </c>
      <c r="B11">
        <v>30</v>
      </c>
      <c r="C11">
        <v>40</v>
      </c>
      <c r="D11" s="10">
        <v>0</v>
      </c>
    </row>
    <row r="12" spans="1:4" x14ac:dyDescent="0.3">
      <c r="A12" s="15">
        <v>43839</v>
      </c>
      <c r="B12">
        <v>31</v>
      </c>
      <c r="C12">
        <v>39</v>
      </c>
      <c r="D12" s="10">
        <v>0</v>
      </c>
    </row>
    <row r="13" spans="1:4" x14ac:dyDescent="0.3">
      <c r="A13" s="15">
        <v>43840</v>
      </c>
      <c r="B13">
        <v>30</v>
      </c>
      <c r="C13">
        <v>36</v>
      </c>
      <c r="D13" s="10">
        <v>0</v>
      </c>
    </row>
    <row r="14" spans="1:4" x14ac:dyDescent="0.3">
      <c r="A14" s="15">
        <v>43841</v>
      </c>
      <c r="B14">
        <v>30</v>
      </c>
      <c r="C14">
        <v>39</v>
      </c>
      <c r="D14" s="10">
        <v>0</v>
      </c>
    </row>
    <row r="15" spans="1:4" x14ac:dyDescent="0.3">
      <c r="A15" s="15">
        <v>43842</v>
      </c>
      <c r="B15">
        <v>32</v>
      </c>
      <c r="C15">
        <v>41</v>
      </c>
      <c r="D15" s="10">
        <v>0</v>
      </c>
    </row>
    <row r="16" spans="1:4" x14ac:dyDescent="0.3">
      <c r="A16" s="15">
        <v>43843</v>
      </c>
      <c r="B16">
        <v>34</v>
      </c>
      <c r="C16">
        <v>44</v>
      </c>
      <c r="D16" s="10">
        <v>0</v>
      </c>
    </row>
    <row r="17" spans="1:4" x14ac:dyDescent="0.3">
      <c r="A17" s="15">
        <v>43844</v>
      </c>
      <c r="B17">
        <v>31</v>
      </c>
      <c r="C17">
        <v>40</v>
      </c>
      <c r="D17" s="10">
        <v>0</v>
      </c>
    </row>
    <row r="18" spans="1:4" x14ac:dyDescent="0.3">
      <c r="A18" s="15">
        <v>43845</v>
      </c>
      <c r="B18">
        <v>34</v>
      </c>
      <c r="C18">
        <v>42</v>
      </c>
      <c r="D18" s="10">
        <v>0</v>
      </c>
    </row>
    <row r="19" spans="1:4" x14ac:dyDescent="0.3">
      <c r="A19" s="15">
        <v>43846</v>
      </c>
      <c r="B19">
        <v>30</v>
      </c>
      <c r="C19">
        <v>42</v>
      </c>
      <c r="D19" s="10">
        <v>0</v>
      </c>
    </row>
    <row r="20" spans="1:4" x14ac:dyDescent="0.3">
      <c r="A20" s="15">
        <v>43847</v>
      </c>
      <c r="B20">
        <v>31</v>
      </c>
      <c r="C20">
        <v>36</v>
      </c>
      <c r="D20" s="10">
        <v>0</v>
      </c>
    </row>
    <row r="21" spans="1:4" x14ac:dyDescent="0.3">
      <c r="A21" s="15">
        <v>43848</v>
      </c>
      <c r="B21">
        <v>32</v>
      </c>
      <c r="C21">
        <v>40</v>
      </c>
      <c r="D21" s="10">
        <v>0</v>
      </c>
    </row>
    <row r="22" spans="1:4" x14ac:dyDescent="0.3">
      <c r="A22" s="15">
        <v>43849</v>
      </c>
      <c r="B22">
        <v>35</v>
      </c>
      <c r="C22">
        <v>41</v>
      </c>
      <c r="D22" s="10">
        <v>0</v>
      </c>
    </row>
    <row r="23" spans="1:4" x14ac:dyDescent="0.3">
      <c r="A23" s="15">
        <v>43850</v>
      </c>
      <c r="B23">
        <v>37</v>
      </c>
      <c r="C23">
        <v>43</v>
      </c>
      <c r="D23" s="10">
        <v>0</v>
      </c>
    </row>
    <row r="24" spans="1:4" x14ac:dyDescent="0.3">
      <c r="A24" s="15">
        <v>43851</v>
      </c>
      <c r="B24">
        <v>34</v>
      </c>
      <c r="C24">
        <v>42</v>
      </c>
      <c r="D24" s="10">
        <v>0</v>
      </c>
    </row>
    <row r="25" spans="1:4" x14ac:dyDescent="0.3">
      <c r="A25" s="15">
        <v>43852</v>
      </c>
      <c r="B25">
        <v>36</v>
      </c>
      <c r="C25">
        <v>45</v>
      </c>
      <c r="D25" s="10">
        <v>0</v>
      </c>
    </row>
    <row r="26" spans="1:4" x14ac:dyDescent="0.3">
      <c r="A26" s="15">
        <v>43853</v>
      </c>
      <c r="B26">
        <v>34</v>
      </c>
      <c r="C26">
        <v>42</v>
      </c>
      <c r="D26" s="10">
        <v>0</v>
      </c>
    </row>
    <row r="27" spans="1:4" x14ac:dyDescent="0.3">
      <c r="A27" s="15">
        <v>43854</v>
      </c>
      <c r="B27">
        <v>31</v>
      </c>
      <c r="C27">
        <v>41</v>
      </c>
      <c r="D27" s="10">
        <v>0</v>
      </c>
    </row>
    <row r="28" spans="1:4" x14ac:dyDescent="0.3">
      <c r="A28" s="15">
        <v>43855</v>
      </c>
      <c r="B28">
        <v>31</v>
      </c>
      <c r="C28">
        <v>44</v>
      </c>
      <c r="D28" s="10">
        <v>0</v>
      </c>
    </row>
    <row r="29" spans="1:4" x14ac:dyDescent="0.3">
      <c r="A29" s="15">
        <v>43856</v>
      </c>
      <c r="B29">
        <v>34</v>
      </c>
      <c r="C29">
        <v>43</v>
      </c>
      <c r="D29" s="10">
        <v>0</v>
      </c>
    </row>
    <row r="30" spans="1:4" x14ac:dyDescent="0.3">
      <c r="A30" s="15">
        <v>43857</v>
      </c>
      <c r="B30">
        <v>38</v>
      </c>
      <c r="C30">
        <v>51</v>
      </c>
      <c r="D30" s="10">
        <v>0</v>
      </c>
    </row>
    <row r="31" spans="1:4" x14ac:dyDescent="0.3">
      <c r="A31" s="15">
        <v>43858</v>
      </c>
      <c r="B31">
        <v>39</v>
      </c>
      <c r="C31">
        <v>50</v>
      </c>
      <c r="D31" s="10">
        <v>0</v>
      </c>
    </row>
    <row r="32" spans="1:4" x14ac:dyDescent="0.3">
      <c r="A32" s="15">
        <v>43859</v>
      </c>
      <c r="B32">
        <v>41</v>
      </c>
      <c r="C32">
        <v>47</v>
      </c>
      <c r="D32" s="10">
        <v>0</v>
      </c>
    </row>
    <row r="33" spans="1:4" x14ac:dyDescent="0.3">
      <c r="A33" s="15">
        <v>43860</v>
      </c>
      <c r="B33">
        <v>36</v>
      </c>
      <c r="C33">
        <v>51</v>
      </c>
      <c r="D33" s="10">
        <v>0</v>
      </c>
    </row>
    <row r="34" spans="1:4" x14ac:dyDescent="0.3">
      <c r="A34" s="15">
        <v>43861</v>
      </c>
      <c r="B34">
        <v>36</v>
      </c>
      <c r="C34">
        <v>46</v>
      </c>
      <c r="D34" s="10">
        <v>0</v>
      </c>
    </row>
    <row r="35" spans="1:4" x14ac:dyDescent="0.3">
      <c r="A35" s="15">
        <v>43862</v>
      </c>
      <c r="B35">
        <v>36</v>
      </c>
      <c r="C35">
        <v>48</v>
      </c>
      <c r="D35" s="10">
        <v>0</v>
      </c>
    </row>
    <row r="36" spans="1:4" x14ac:dyDescent="0.3">
      <c r="A36" s="15">
        <v>43863</v>
      </c>
      <c r="B36">
        <v>38</v>
      </c>
      <c r="C36">
        <v>48</v>
      </c>
      <c r="D36" s="10">
        <v>0</v>
      </c>
    </row>
    <row r="37" spans="1:4" x14ac:dyDescent="0.3">
      <c r="A37" s="15">
        <v>43864</v>
      </c>
      <c r="B37">
        <v>46</v>
      </c>
      <c r="C37">
        <v>56</v>
      </c>
      <c r="D37" s="10">
        <v>0</v>
      </c>
    </row>
    <row r="38" spans="1:4" x14ac:dyDescent="0.3">
      <c r="A38" s="15">
        <v>43865</v>
      </c>
      <c r="B38">
        <v>41</v>
      </c>
      <c r="C38">
        <v>52</v>
      </c>
      <c r="D38" s="10">
        <v>0</v>
      </c>
    </row>
    <row r="39" spans="1:4" x14ac:dyDescent="0.3">
      <c r="A39" s="15">
        <v>43866</v>
      </c>
      <c r="B39">
        <v>39</v>
      </c>
      <c r="C39">
        <v>46</v>
      </c>
      <c r="D39" s="10">
        <v>0</v>
      </c>
    </row>
    <row r="40" spans="1:4" x14ac:dyDescent="0.3">
      <c r="A40" s="15">
        <v>43867</v>
      </c>
      <c r="B40">
        <v>43</v>
      </c>
      <c r="C40">
        <v>55</v>
      </c>
      <c r="D40" s="10">
        <v>0</v>
      </c>
    </row>
    <row r="41" spans="1:4" x14ac:dyDescent="0.3">
      <c r="A41" s="15">
        <v>43868</v>
      </c>
      <c r="B41">
        <v>37</v>
      </c>
      <c r="C41">
        <v>45</v>
      </c>
      <c r="D41" s="10">
        <v>0</v>
      </c>
    </row>
    <row r="42" spans="1:4" x14ac:dyDescent="0.3">
      <c r="A42" s="15">
        <v>43869</v>
      </c>
      <c r="B42">
        <v>37</v>
      </c>
      <c r="C42">
        <v>45</v>
      </c>
      <c r="D42" s="10">
        <v>0</v>
      </c>
    </row>
    <row r="43" spans="1:4" x14ac:dyDescent="0.3">
      <c r="A43" s="15">
        <v>43870</v>
      </c>
      <c r="B43">
        <v>42</v>
      </c>
      <c r="C43">
        <v>48</v>
      </c>
      <c r="D43" s="10">
        <v>0</v>
      </c>
    </row>
    <row r="44" spans="1:4" x14ac:dyDescent="0.3">
      <c r="A44" s="15">
        <v>43871</v>
      </c>
      <c r="B44">
        <v>44</v>
      </c>
      <c r="C44">
        <v>53</v>
      </c>
      <c r="D44" s="10">
        <v>0</v>
      </c>
    </row>
    <row r="45" spans="1:4" x14ac:dyDescent="0.3">
      <c r="A45" s="15">
        <v>43872</v>
      </c>
      <c r="B45">
        <v>36</v>
      </c>
      <c r="C45">
        <v>45</v>
      </c>
      <c r="D45" s="10">
        <v>0</v>
      </c>
    </row>
    <row r="46" spans="1:4" x14ac:dyDescent="0.3">
      <c r="A46" s="15">
        <v>43873</v>
      </c>
      <c r="B46">
        <v>40</v>
      </c>
      <c r="C46">
        <v>50</v>
      </c>
      <c r="D46" s="10">
        <v>0</v>
      </c>
    </row>
    <row r="47" spans="1:4" x14ac:dyDescent="0.3">
      <c r="A47" s="15">
        <v>43874</v>
      </c>
      <c r="B47">
        <v>42</v>
      </c>
      <c r="C47">
        <v>49</v>
      </c>
      <c r="D47" s="10">
        <v>0</v>
      </c>
    </row>
    <row r="48" spans="1:4" x14ac:dyDescent="0.3">
      <c r="A48" s="15">
        <v>43875</v>
      </c>
      <c r="B48">
        <v>40</v>
      </c>
      <c r="C48">
        <v>46</v>
      </c>
      <c r="D48" s="10">
        <v>0</v>
      </c>
    </row>
    <row r="49" spans="1:4" x14ac:dyDescent="0.3">
      <c r="A49" s="15">
        <v>43876</v>
      </c>
      <c r="B49">
        <v>35</v>
      </c>
      <c r="C49">
        <v>50</v>
      </c>
      <c r="D49" s="10">
        <v>0</v>
      </c>
    </row>
    <row r="50" spans="1:4" x14ac:dyDescent="0.3">
      <c r="A50" s="15">
        <v>43877</v>
      </c>
      <c r="B50">
        <v>44</v>
      </c>
      <c r="C50">
        <v>52</v>
      </c>
      <c r="D50" s="10">
        <v>0</v>
      </c>
    </row>
    <row r="51" spans="1:4" x14ac:dyDescent="0.3">
      <c r="A51" s="15">
        <v>43878</v>
      </c>
      <c r="B51">
        <v>45</v>
      </c>
      <c r="C51">
        <v>54</v>
      </c>
      <c r="D51" s="10">
        <v>0</v>
      </c>
    </row>
    <row r="52" spans="1:4" x14ac:dyDescent="0.3">
      <c r="A52" s="15">
        <v>43879</v>
      </c>
      <c r="B52">
        <v>46</v>
      </c>
      <c r="C52">
        <v>50</v>
      </c>
      <c r="D52" s="10">
        <v>0</v>
      </c>
    </row>
    <row r="53" spans="1:4" x14ac:dyDescent="0.3">
      <c r="A53" s="15">
        <v>43880</v>
      </c>
      <c r="B53">
        <v>42</v>
      </c>
      <c r="C53">
        <v>51</v>
      </c>
      <c r="D53" s="10">
        <v>0</v>
      </c>
    </row>
    <row r="54" spans="1:4" x14ac:dyDescent="0.3">
      <c r="A54" s="15">
        <v>43881</v>
      </c>
      <c r="B54">
        <v>45</v>
      </c>
      <c r="C54">
        <v>47</v>
      </c>
      <c r="D54" s="10">
        <v>0</v>
      </c>
    </row>
    <row r="55" spans="1:4" x14ac:dyDescent="0.3">
      <c r="A55" s="15">
        <v>43882</v>
      </c>
      <c r="B55">
        <v>35</v>
      </c>
      <c r="C55">
        <v>45</v>
      </c>
      <c r="D55" s="10">
        <v>0</v>
      </c>
    </row>
    <row r="56" spans="1:4" x14ac:dyDescent="0.3">
      <c r="A56" s="15">
        <v>43883</v>
      </c>
      <c r="B56">
        <v>35</v>
      </c>
      <c r="C56">
        <v>50</v>
      </c>
      <c r="D56" s="10">
        <v>0</v>
      </c>
    </row>
    <row r="57" spans="1:4" x14ac:dyDescent="0.3">
      <c r="A57" s="15">
        <v>43884</v>
      </c>
      <c r="B57">
        <v>39</v>
      </c>
      <c r="C57">
        <v>50</v>
      </c>
      <c r="D57" s="10">
        <v>0</v>
      </c>
    </row>
    <row r="58" spans="1:4" x14ac:dyDescent="0.3">
      <c r="A58" s="15">
        <v>43885</v>
      </c>
      <c r="B58">
        <v>43</v>
      </c>
      <c r="C58">
        <v>44</v>
      </c>
      <c r="D58" s="10">
        <v>0</v>
      </c>
    </row>
    <row r="59" spans="1:4" x14ac:dyDescent="0.3">
      <c r="A59" s="15">
        <v>43886</v>
      </c>
      <c r="B59">
        <v>38</v>
      </c>
      <c r="C59">
        <v>47</v>
      </c>
      <c r="D59" s="10">
        <v>0</v>
      </c>
    </row>
    <row r="60" spans="1:4" x14ac:dyDescent="0.3">
      <c r="A60" s="15">
        <v>43887</v>
      </c>
      <c r="B60">
        <v>40</v>
      </c>
      <c r="C60">
        <v>45</v>
      </c>
      <c r="D60" s="10">
        <v>0</v>
      </c>
    </row>
    <row r="61" spans="1:4" x14ac:dyDescent="0.3">
      <c r="A61" s="15">
        <v>43888</v>
      </c>
      <c r="B61">
        <v>41</v>
      </c>
      <c r="C61">
        <v>45</v>
      </c>
      <c r="D61" s="10">
        <v>0</v>
      </c>
    </row>
    <row r="62" spans="1:4" x14ac:dyDescent="0.3">
      <c r="A62" s="15">
        <v>43889</v>
      </c>
      <c r="B62">
        <v>36</v>
      </c>
      <c r="C62">
        <v>45</v>
      </c>
      <c r="D62" s="10">
        <v>0</v>
      </c>
    </row>
    <row r="63" spans="1:4" x14ac:dyDescent="0.3">
      <c r="A63" s="15">
        <v>43890</v>
      </c>
      <c r="B63">
        <v>35</v>
      </c>
      <c r="C63">
        <v>43</v>
      </c>
      <c r="D63" s="10">
        <v>0</v>
      </c>
    </row>
    <row r="64" spans="1:4" x14ac:dyDescent="0.3">
      <c r="A64" s="15">
        <v>43891</v>
      </c>
      <c r="B64">
        <v>41</v>
      </c>
      <c r="C64">
        <v>51</v>
      </c>
      <c r="D64" s="10">
        <v>0</v>
      </c>
    </row>
    <row r="65" spans="1:4" x14ac:dyDescent="0.3">
      <c r="A65" s="15">
        <v>43892</v>
      </c>
      <c r="B65">
        <v>41</v>
      </c>
      <c r="C65">
        <v>46</v>
      </c>
      <c r="D65" s="10">
        <v>0</v>
      </c>
    </row>
    <row r="66" spans="1:4" x14ac:dyDescent="0.3">
      <c r="A66" s="15">
        <v>43893</v>
      </c>
      <c r="B66">
        <v>44</v>
      </c>
      <c r="C66">
        <v>54</v>
      </c>
      <c r="D66" s="10">
        <v>0</v>
      </c>
    </row>
    <row r="67" spans="1:4" x14ac:dyDescent="0.3">
      <c r="A67" s="15">
        <v>43894</v>
      </c>
      <c r="B67">
        <v>46</v>
      </c>
      <c r="C67">
        <v>59</v>
      </c>
      <c r="D67" s="10">
        <v>0</v>
      </c>
    </row>
    <row r="68" spans="1:4" x14ac:dyDescent="0.3">
      <c r="A68" s="15">
        <v>43895</v>
      </c>
      <c r="B68">
        <v>48</v>
      </c>
      <c r="C68">
        <v>58</v>
      </c>
      <c r="D68" s="10">
        <v>0</v>
      </c>
    </row>
    <row r="69" spans="1:4" x14ac:dyDescent="0.3">
      <c r="A69" s="15">
        <v>43896</v>
      </c>
      <c r="B69">
        <v>41</v>
      </c>
      <c r="C69">
        <v>51</v>
      </c>
      <c r="D69" s="10">
        <v>0</v>
      </c>
    </row>
    <row r="70" spans="1:4" x14ac:dyDescent="0.3">
      <c r="A70" s="15">
        <v>43897</v>
      </c>
      <c r="B70">
        <v>38</v>
      </c>
      <c r="C70">
        <v>54</v>
      </c>
      <c r="D70" s="10">
        <v>0</v>
      </c>
    </row>
    <row r="71" spans="1:4" x14ac:dyDescent="0.3">
      <c r="A71" s="15">
        <v>43898</v>
      </c>
      <c r="B71">
        <v>41</v>
      </c>
      <c r="C71">
        <v>55</v>
      </c>
      <c r="D71" s="10">
        <v>0</v>
      </c>
    </row>
    <row r="72" spans="1:4" x14ac:dyDescent="0.3">
      <c r="A72" s="15">
        <v>43899</v>
      </c>
      <c r="B72">
        <v>48</v>
      </c>
      <c r="C72">
        <v>54</v>
      </c>
      <c r="D72" s="10">
        <v>0</v>
      </c>
    </row>
    <row r="73" spans="1:4" x14ac:dyDescent="0.3">
      <c r="A73" s="15">
        <v>43900</v>
      </c>
      <c r="B73">
        <v>49</v>
      </c>
      <c r="C73">
        <v>61</v>
      </c>
      <c r="D73" s="10">
        <v>0</v>
      </c>
    </row>
    <row r="74" spans="1:4" x14ac:dyDescent="0.3">
      <c r="A74" s="15">
        <v>43901</v>
      </c>
      <c r="B74">
        <v>48</v>
      </c>
      <c r="C74">
        <v>55</v>
      </c>
      <c r="D74" s="10">
        <v>0</v>
      </c>
    </row>
    <row r="75" spans="1:4" x14ac:dyDescent="0.3">
      <c r="A75" s="15">
        <v>43902</v>
      </c>
      <c r="B75">
        <v>42</v>
      </c>
      <c r="C75">
        <v>54</v>
      </c>
      <c r="D75" s="10">
        <v>0</v>
      </c>
    </row>
    <row r="76" spans="1:4" x14ac:dyDescent="0.3">
      <c r="A76" s="15">
        <v>43903</v>
      </c>
      <c r="B76">
        <v>48</v>
      </c>
      <c r="C76">
        <v>60</v>
      </c>
      <c r="D76" s="10">
        <v>0</v>
      </c>
    </row>
    <row r="77" spans="1:4" x14ac:dyDescent="0.3">
      <c r="A77" s="15">
        <v>43904</v>
      </c>
      <c r="B77">
        <v>52</v>
      </c>
      <c r="C77">
        <v>67</v>
      </c>
      <c r="D77" s="10">
        <v>0</v>
      </c>
    </row>
    <row r="78" spans="1:4" x14ac:dyDescent="0.3">
      <c r="A78" s="15">
        <v>43905</v>
      </c>
      <c r="B78">
        <v>53</v>
      </c>
      <c r="C78">
        <v>69</v>
      </c>
      <c r="D78" s="10">
        <v>0</v>
      </c>
    </row>
    <row r="79" spans="1:4" x14ac:dyDescent="0.3">
      <c r="A79" s="15">
        <v>43906</v>
      </c>
      <c r="B79">
        <v>58</v>
      </c>
      <c r="C79">
        <v>66</v>
      </c>
      <c r="D79" s="10">
        <v>0</v>
      </c>
    </row>
    <row r="80" spans="1:4" x14ac:dyDescent="0.3">
      <c r="A80" s="15">
        <v>43907</v>
      </c>
      <c r="B80">
        <v>60</v>
      </c>
      <c r="C80">
        <v>68</v>
      </c>
      <c r="D80" s="10">
        <v>0</v>
      </c>
    </row>
    <row r="81" spans="1:4" x14ac:dyDescent="0.3">
      <c r="A81" s="15">
        <v>43908</v>
      </c>
      <c r="B81">
        <v>64</v>
      </c>
      <c r="C81">
        <v>69</v>
      </c>
      <c r="D81" s="10">
        <v>0</v>
      </c>
    </row>
    <row r="82" spans="1:4" x14ac:dyDescent="0.3">
      <c r="A82" s="15">
        <v>43909</v>
      </c>
      <c r="B82">
        <v>62</v>
      </c>
      <c r="C82">
        <v>76</v>
      </c>
      <c r="D82">
        <v>1050</v>
      </c>
    </row>
    <row r="83" spans="1:4" x14ac:dyDescent="0.3">
      <c r="A83" s="15">
        <v>43910</v>
      </c>
      <c r="B83">
        <v>66</v>
      </c>
      <c r="C83">
        <v>86</v>
      </c>
      <c r="D83">
        <v>1229</v>
      </c>
    </row>
    <row r="84" spans="1:4" x14ac:dyDescent="0.3">
      <c r="A84" s="15">
        <v>43911</v>
      </c>
      <c r="B84">
        <v>75</v>
      </c>
      <c r="C84">
        <v>99</v>
      </c>
      <c r="D84">
        <v>1506</v>
      </c>
    </row>
    <row r="85" spans="1:4" x14ac:dyDescent="0.3">
      <c r="A85" s="15">
        <v>43912</v>
      </c>
      <c r="B85">
        <v>73</v>
      </c>
      <c r="C85">
        <v>83</v>
      </c>
      <c r="D85">
        <v>1216</v>
      </c>
    </row>
    <row r="86" spans="1:4" x14ac:dyDescent="0.3">
      <c r="A86" s="15">
        <v>43913</v>
      </c>
      <c r="B86">
        <v>78</v>
      </c>
      <c r="C86">
        <v>100</v>
      </c>
      <c r="D86">
        <v>2580</v>
      </c>
    </row>
    <row r="87" spans="1:4" x14ac:dyDescent="0.3">
      <c r="A87" s="15">
        <v>43914</v>
      </c>
      <c r="B87">
        <v>80</v>
      </c>
      <c r="C87">
        <v>93</v>
      </c>
      <c r="D87">
        <v>1987</v>
      </c>
    </row>
    <row r="88" spans="1:4" x14ac:dyDescent="0.3">
      <c r="A88" s="15">
        <v>43915</v>
      </c>
      <c r="B88">
        <v>77</v>
      </c>
      <c r="C88">
        <v>93</v>
      </c>
      <c r="D88">
        <v>2450</v>
      </c>
    </row>
    <row r="89" spans="1:4" x14ac:dyDescent="0.3">
      <c r="A89" s="15">
        <v>43916</v>
      </c>
      <c r="B89">
        <v>70</v>
      </c>
      <c r="C89">
        <v>86</v>
      </c>
      <c r="D89">
        <v>0</v>
      </c>
    </row>
    <row r="90" spans="1:4" x14ac:dyDescent="0.3">
      <c r="A90" s="15">
        <v>43917</v>
      </c>
      <c r="B90">
        <v>68</v>
      </c>
      <c r="C90">
        <v>87</v>
      </c>
      <c r="D90">
        <v>0</v>
      </c>
    </row>
    <row r="91" spans="1:4" x14ac:dyDescent="0.3">
      <c r="A91" s="15">
        <v>43918</v>
      </c>
      <c r="B91">
        <v>69</v>
      </c>
      <c r="C91">
        <v>88</v>
      </c>
      <c r="D91">
        <v>0</v>
      </c>
    </row>
    <row r="92" spans="1:4" x14ac:dyDescent="0.3">
      <c r="A92" s="15">
        <v>43919</v>
      </c>
      <c r="B92">
        <v>65</v>
      </c>
      <c r="C92">
        <v>72</v>
      </c>
      <c r="D92">
        <v>0</v>
      </c>
    </row>
    <row r="93" spans="1:4" x14ac:dyDescent="0.3">
      <c r="A93" s="15">
        <v>43920</v>
      </c>
      <c r="B93">
        <v>52</v>
      </c>
      <c r="C93">
        <v>71</v>
      </c>
      <c r="D93">
        <v>0</v>
      </c>
    </row>
    <row r="94" spans="1:4" x14ac:dyDescent="0.3">
      <c r="A94" s="15">
        <v>43921</v>
      </c>
      <c r="B94">
        <v>55</v>
      </c>
      <c r="C94">
        <v>64</v>
      </c>
      <c r="D94">
        <v>4346</v>
      </c>
    </row>
    <row r="95" spans="1:4" x14ac:dyDescent="0.3">
      <c r="A95" s="15">
        <v>43922</v>
      </c>
      <c r="B95">
        <v>52</v>
      </c>
      <c r="C95">
        <v>62</v>
      </c>
      <c r="D95">
        <v>5163</v>
      </c>
    </row>
    <row r="96" spans="1:4" x14ac:dyDescent="0.3">
      <c r="A96" s="15">
        <v>43923</v>
      </c>
      <c r="B96">
        <v>48</v>
      </c>
      <c r="C96">
        <v>61</v>
      </c>
      <c r="D96">
        <v>7900</v>
      </c>
    </row>
    <row r="97" spans="1:4" x14ac:dyDescent="0.3">
      <c r="A97" s="15">
        <v>43924</v>
      </c>
      <c r="B97">
        <v>45</v>
      </c>
      <c r="C97">
        <v>56</v>
      </c>
      <c r="D97">
        <v>13394</v>
      </c>
    </row>
    <row r="98" spans="1:4" x14ac:dyDescent="0.3">
      <c r="A98" s="15">
        <v>43925</v>
      </c>
      <c r="B98">
        <v>49</v>
      </c>
      <c r="C98">
        <v>56</v>
      </c>
      <c r="D98">
        <v>10705</v>
      </c>
    </row>
    <row r="99" spans="1:4" x14ac:dyDescent="0.3">
      <c r="A99" s="15">
        <v>43926</v>
      </c>
      <c r="B99">
        <v>40</v>
      </c>
      <c r="C99">
        <v>53</v>
      </c>
      <c r="D99">
        <v>9584</v>
      </c>
    </row>
    <row r="100" spans="1:4" x14ac:dyDescent="0.3">
      <c r="A100" s="15">
        <v>43927</v>
      </c>
      <c r="B100">
        <v>44</v>
      </c>
      <c r="C100">
        <v>52</v>
      </c>
      <c r="D100">
        <v>11534</v>
      </c>
    </row>
    <row r="101" spans="1:4" x14ac:dyDescent="0.3">
      <c r="A101" s="15">
        <v>43928</v>
      </c>
      <c r="B101">
        <v>44</v>
      </c>
      <c r="C101">
        <v>52</v>
      </c>
      <c r="D101">
        <v>12947</v>
      </c>
    </row>
    <row r="102" spans="1:4" x14ac:dyDescent="0.3">
      <c r="A102" s="15">
        <v>43929</v>
      </c>
      <c r="B102">
        <v>42</v>
      </c>
      <c r="C102">
        <v>52</v>
      </c>
      <c r="D102">
        <v>13904</v>
      </c>
    </row>
    <row r="103" spans="1:4" x14ac:dyDescent="0.3">
      <c r="A103" s="15">
        <v>43930</v>
      </c>
      <c r="B103">
        <v>43</v>
      </c>
      <c r="C103">
        <v>54</v>
      </c>
      <c r="D103">
        <v>16991</v>
      </c>
    </row>
    <row r="104" spans="1:4" x14ac:dyDescent="0.3">
      <c r="A104" s="15">
        <v>43931</v>
      </c>
      <c r="B104">
        <v>44</v>
      </c>
      <c r="C104">
        <v>54</v>
      </c>
      <c r="D104">
        <v>16420</v>
      </c>
    </row>
    <row r="105" spans="1:4" x14ac:dyDescent="0.3">
      <c r="A105" s="15">
        <v>43932</v>
      </c>
      <c r="B105">
        <v>46</v>
      </c>
      <c r="C105">
        <v>50</v>
      </c>
      <c r="D105">
        <v>18044</v>
      </c>
    </row>
    <row r="106" spans="1:4" x14ac:dyDescent="0.3">
      <c r="A106" s="15">
        <v>43933</v>
      </c>
      <c r="B106">
        <v>44</v>
      </c>
      <c r="C106">
        <v>49</v>
      </c>
      <c r="D106">
        <v>16374</v>
      </c>
    </row>
    <row r="107" spans="1:4" x14ac:dyDescent="0.3">
      <c r="A107" s="15">
        <v>43934</v>
      </c>
      <c r="B107">
        <v>43</v>
      </c>
      <c r="C107">
        <v>45</v>
      </c>
      <c r="D107">
        <v>21806</v>
      </c>
    </row>
    <row r="108" spans="1:4" x14ac:dyDescent="0.3">
      <c r="A108" s="15">
        <v>43935</v>
      </c>
      <c r="B108">
        <v>43</v>
      </c>
      <c r="C108">
        <v>49</v>
      </c>
      <c r="D108">
        <v>27339</v>
      </c>
    </row>
    <row r="109" spans="1:4" x14ac:dyDescent="0.3">
      <c r="A109" s="15">
        <v>43936</v>
      </c>
      <c r="B109">
        <v>42</v>
      </c>
      <c r="C109">
        <v>46</v>
      </c>
      <c r="D109">
        <v>29706</v>
      </c>
    </row>
    <row r="110" spans="1:4" x14ac:dyDescent="0.3">
      <c r="A110" s="15">
        <v>43937</v>
      </c>
      <c r="B110">
        <v>41</v>
      </c>
      <c r="C110">
        <v>49</v>
      </c>
      <c r="D110">
        <v>28357</v>
      </c>
    </row>
    <row r="111" spans="1:4" x14ac:dyDescent="0.3">
      <c r="A111" s="15">
        <v>43938</v>
      </c>
      <c r="B111">
        <v>36</v>
      </c>
      <c r="C111">
        <v>47</v>
      </c>
      <c r="D111">
        <v>32167</v>
      </c>
    </row>
    <row r="112" spans="1:4" x14ac:dyDescent="0.3">
      <c r="A112" s="15">
        <v>43939</v>
      </c>
      <c r="B112">
        <v>37</v>
      </c>
      <c r="C112">
        <v>43</v>
      </c>
      <c r="D112">
        <v>37000</v>
      </c>
    </row>
    <row r="113" spans="1:4" x14ac:dyDescent="0.3">
      <c r="A113" s="15">
        <v>43940</v>
      </c>
      <c r="B113">
        <v>40</v>
      </c>
      <c r="C113">
        <v>43</v>
      </c>
      <c r="D113">
        <v>29463</v>
      </c>
    </row>
    <row r="114" spans="1:4" x14ac:dyDescent="0.3">
      <c r="A114" s="15">
        <v>43941</v>
      </c>
      <c r="B114">
        <v>40</v>
      </c>
      <c r="C114">
        <v>44</v>
      </c>
      <c r="D114">
        <v>0</v>
      </c>
    </row>
    <row r="115" spans="1:4" x14ac:dyDescent="0.3">
      <c r="A115" s="15">
        <v>43942</v>
      </c>
      <c r="B115">
        <v>41</v>
      </c>
      <c r="C115">
        <v>44</v>
      </c>
      <c r="D115">
        <v>0</v>
      </c>
    </row>
    <row r="116" spans="1:4" x14ac:dyDescent="0.3">
      <c r="A116" s="15">
        <v>43943</v>
      </c>
      <c r="B116">
        <v>40</v>
      </c>
      <c r="C116">
        <v>43</v>
      </c>
      <c r="D116">
        <v>0</v>
      </c>
    </row>
    <row r="117" spans="1:4" x14ac:dyDescent="0.3">
      <c r="A117" s="15">
        <v>43944</v>
      </c>
      <c r="B117">
        <v>42</v>
      </c>
      <c r="C117">
        <v>39</v>
      </c>
      <c r="D117">
        <v>0</v>
      </c>
    </row>
    <row r="118" spans="1:4" x14ac:dyDescent="0.3">
      <c r="A118" s="15">
        <v>43945</v>
      </c>
      <c r="B118">
        <v>38</v>
      </c>
      <c r="C118">
        <v>38</v>
      </c>
      <c r="D118">
        <v>41247</v>
      </c>
    </row>
    <row r="119" spans="1:4" x14ac:dyDescent="0.3">
      <c r="A119" s="15">
        <v>43946</v>
      </c>
      <c r="B119">
        <v>40</v>
      </c>
      <c r="C119">
        <v>42</v>
      </c>
      <c r="D119">
        <v>38168</v>
      </c>
    </row>
    <row r="120" spans="1:4" x14ac:dyDescent="0.3">
      <c r="A120" s="15">
        <v>43947</v>
      </c>
      <c r="B120">
        <v>41</v>
      </c>
      <c r="C120">
        <v>41</v>
      </c>
      <c r="D120">
        <v>45352</v>
      </c>
    </row>
    <row r="121" spans="1:4" x14ac:dyDescent="0.3">
      <c r="A121" s="15">
        <v>43948</v>
      </c>
      <c r="B121">
        <v>41</v>
      </c>
      <c r="C121">
        <v>36</v>
      </c>
      <c r="D121">
        <v>40510</v>
      </c>
    </row>
    <row r="122" spans="1:4" x14ac:dyDescent="0.3">
      <c r="A122" s="15">
        <v>43949</v>
      </c>
      <c r="B122">
        <v>40</v>
      </c>
      <c r="C122">
        <v>33</v>
      </c>
      <c r="D122">
        <v>50914</v>
      </c>
    </row>
    <row r="123" spans="1:4" x14ac:dyDescent="0.3">
      <c r="A123" s="15">
        <v>43950</v>
      </c>
      <c r="B123">
        <v>39</v>
      </c>
      <c r="C123">
        <v>36</v>
      </c>
      <c r="D123">
        <v>54031</v>
      </c>
    </row>
    <row r="124" spans="1:4" x14ac:dyDescent="0.3">
      <c r="A124" s="15">
        <v>43951</v>
      </c>
      <c r="B124">
        <v>38</v>
      </c>
      <c r="C124">
        <v>36</v>
      </c>
      <c r="D124">
        <v>59437</v>
      </c>
    </row>
    <row r="125" spans="1:4" x14ac:dyDescent="0.3">
      <c r="A125" s="15">
        <v>43952</v>
      </c>
      <c r="B125">
        <v>42</v>
      </c>
      <c r="C125">
        <v>38</v>
      </c>
      <c r="D125">
        <v>72453</v>
      </c>
    </row>
    <row r="126" spans="1:4" x14ac:dyDescent="0.3">
      <c r="A126" s="15">
        <v>43953</v>
      </c>
      <c r="B126">
        <v>42</v>
      </c>
      <c r="C126">
        <v>40</v>
      </c>
      <c r="D126">
        <v>73709</v>
      </c>
    </row>
    <row r="127" spans="1:4" x14ac:dyDescent="0.3">
      <c r="A127" s="15">
        <v>43954</v>
      </c>
      <c r="B127">
        <v>43</v>
      </c>
      <c r="C127">
        <v>35</v>
      </c>
      <c r="D127">
        <v>70087</v>
      </c>
    </row>
    <row r="128" spans="1:4" x14ac:dyDescent="0.3">
      <c r="A128" s="15">
        <v>43955</v>
      </c>
      <c r="B128">
        <v>37</v>
      </c>
      <c r="C128">
        <v>34</v>
      </c>
      <c r="D128">
        <v>60783</v>
      </c>
    </row>
    <row r="129" spans="1:4" x14ac:dyDescent="0.3">
      <c r="A129" s="15">
        <v>43956</v>
      </c>
      <c r="B129">
        <v>44</v>
      </c>
      <c r="C129">
        <v>34</v>
      </c>
      <c r="D129">
        <v>84713</v>
      </c>
    </row>
    <row r="130" spans="1:4" x14ac:dyDescent="0.3">
      <c r="A130" s="15">
        <v>43957</v>
      </c>
      <c r="B130">
        <v>43</v>
      </c>
      <c r="C130">
        <v>36</v>
      </c>
      <c r="D130">
        <v>84835</v>
      </c>
    </row>
    <row r="131" spans="1:4" x14ac:dyDescent="0.3">
      <c r="A131" s="15">
        <v>43958</v>
      </c>
      <c r="B131">
        <v>42</v>
      </c>
      <c r="C131">
        <v>31</v>
      </c>
      <c r="D131">
        <v>80632</v>
      </c>
    </row>
    <row r="132" spans="1:4" x14ac:dyDescent="0.3">
      <c r="A132" s="15">
        <v>43959</v>
      </c>
      <c r="B132">
        <v>42</v>
      </c>
      <c r="C132">
        <v>32</v>
      </c>
      <c r="D132">
        <v>80375</v>
      </c>
    </row>
    <row r="133" spans="1:4" x14ac:dyDescent="0.3">
      <c r="A133" s="15">
        <v>43960</v>
      </c>
      <c r="B133">
        <v>43</v>
      </c>
      <c r="C133">
        <v>33</v>
      </c>
      <c r="D133">
        <v>85425</v>
      </c>
    </row>
    <row r="134" spans="1:4" x14ac:dyDescent="0.3">
      <c r="A134" s="15">
        <v>43961</v>
      </c>
      <c r="B134">
        <v>40</v>
      </c>
      <c r="C134">
        <v>34</v>
      </c>
      <c r="D134">
        <v>85824</v>
      </c>
    </row>
    <row r="135" spans="1:4" x14ac:dyDescent="0.3">
      <c r="A135" s="15">
        <v>43962</v>
      </c>
      <c r="B135">
        <v>42</v>
      </c>
      <c r="C135">
        <v>32</v>
      </c>
      <c r="D135">
        <v>64651</v>
      </c>
    </row>
    <row r="136" spans="1:4" x14ac:dyDescent="0.3">
      <c r="A136" s="15">
        <v>43963</v>
      </c>
      <c r="B136">
        <v>40</v>
      </c>
      <c r="C136">
        <v>30</v>
      </c>
      <c r="D136">
        <v>85891</v>
      </c>
    </row>
    <row r="137" spans="1:4" x14ac:dyDescent="0.3">
      <c r="A137" s="15">
        <v>43964</v>
      </c>
      <c r="B137">
        <v>42</v>
      </c>
      <c r="C137">
        <v>31</v>
      </c>
      <c r="D137">
        <v>94671</v>
      </c>
    </row>
    <row r="138" spans="1:4" x14ac:dyDescent="0.3">
      <c r="A138" s="15">
        <v>43965</v>
      </c>
      <c r="B138">
        <v>38</v>
      </c>
      <c r="C138">
        <v>28</v>
      </c>
      <c r="D138">
        <v>92791</v>
      </c>
    </row>
    <row r="139" spans="1:4" x14ac:dyDescent="0.3">
      <c r="A139" s="15">
        <v>43966</v>
      </c>
      <c r="B139">
        <v>40</v>
      </c>
      <c r="C139">
        <v>29</v>
      </c>
      <c r="D139">
        <v>92911</v>
      </c>
    </row>
    <row r="140" spans="1:4" x14ac:dyDescent="0.3">
      <c r="A140" s="15">
        <v>43967</v>
      </c>
      <c r="B140">
        <v>41</v>
      </c>
      <c r="C140">
        <v>30</v>
      </c>
      <c r="D140">
        <v>94325</v>
      </c>
    </row>
    <row r="141" spans="1:4" x14ac:dyDescent="0.3">
      <c r="A141" s="15">
        <v>43968</v>
      </c>
      <c r="B141">
        <v>45</v>
      </c>
      <c r="C141">
        <v>28</v>
      </c>
      <c r="D141">
        <v>93365</v>
      </c>
    </row>
    <row r="142" spans="1:4" x14ac:dyDescent="0.3">
      <c r="A142" s="15">
        <v>43969</v>
      </c>
      <c r="B142">
        <v>43</v>
      </c>
      <c r="C142">
        <v>29</v>
      </c>
      <c r="D142">
        <v>75150</v>
      </c>
    </row>
    <row r="143" spans="1:4" x14ac:dyDescent="0.3">
      <c r="A143" s="15">
        <v>43970</v>
      </c>
      <c r="B143">
        <v>44</v>
      </c>
      <c r="C143">
        <v>30</v>
      </c>
      <c r="D143">
        <v>101475</v>
      </c>
    </row>
    <row r="144" spans="1:4" x14ac:dyDescent="0.3">
      <c r="A144" s="15">
        <v>43971</v>
      </c>
      <c r="B144">
        <v>43</v>
      </c>
      <c r="C144">
        <v>25</v>
      </c>
      <c r="D144">
        <v>108121</v>
      </c>
    </row>
    <row r="145" spans="1:4" x14ac:dyDescent="0.3">
      <c r="A145" s="15">
        <v>43972</v>
      </c>
      <c r="B145">
        <v>43</v>
      </c>
      <c r="C145">
        <v>28</v>
      </c>
      <c r="D145">
        <v>103532</v>
      </c>
    </row>
    <row r="146" spans="1:4" x14ac:dyDescent="0.3">
      <c r="A146" s="15">
        <v>43973</v>
      </c>
      <c r="B146">
        <v>39</v>
      </c>
      <c r="C146">
        <v>31</v>
      </c>
      <c r="D146">
        <v>103514</v>
      </c>
    </row>
    <row r="147" spans="1:4" x14ac:dyDescent="0.3">
      <c r="A147" s="15">
        <v>43974</v>
      </c>
      <c r="B147">
        <v>45</v>
      </c>
      <c r="C147">
        <v>28</v>
      </c>
      <c r="D147">
        <v>115364</v>
      </c>
    </row>
    <row r="148" spans="1:4" x14ac:dyDescent="0.3">
      <c r="A148" s="15">
        <v>43975</v>
      </c>
      <c r="B148">
        <v>37</v>
      </c>
      <c r="C148">
        <v>28</v>
      </c>
      <c r="D148">
        <v>108623</v>
      </c>
    </row>
    <row r="149" spans="1:4" x14ac:dyDescent="0.3">
      <c r="A149" s="15">
        <v>43976</v>
      </c>
      <c r="B149">
        <v>46</v>
      </c>
      <c r="C149">
        <v>31</v>
      </c>
      <c r="D149">
        <v>90170</v>
      </c>
    </row>
    <row r="150" spans="1:4" x14ac:dyDescent="0.3">
      <c r="A150" s="15">
        <v>43977</v>
      </c>
      <c r="B150">
        <v>44</v>
      </c>
      <c r="C150">
        <v>27</v>
      </c>
      <c r="D150">
        <v>92528</v>
      </c>
    </row>
    <row r="151" spans="1:4" x14ac:dyDescent="0.3">
      <c r="A151" s="15">
        <v>43978</v>
      </c>
      <c r="B151">
        <v>41</v>
      </c>
      <c r="C151">
        <v>28</v>
      </c>
      <c r="D151">
        <v>116041</v>
      </c>
    </row>
    <row r="152" spans="1:4" x14ac:dyDescent="0.3">
      <c r="A152" s="15">
        <v>43979</v>
      </c>
      <c r="B152">
        <v>49</v>
      </c>
      <c r="C152">
        <v>29</v>
      </c>
      <c r="D152">
        <v>119976</v>
      </c>
    </row>
    <row r="153" spans="1:4" x14ac:dyDescent="0.3">
      <c r="A153" s="15">
        <v>43980</v>
      </c>
      <c r="B153">
        <v>47</v>
      </c>
      <c r="C153">
        <v>28</v>
      </c>
      <c r="D153">
        <v>121702</v>
      </c>
    </row>
    <row r="154" spans="1:4" x14ac:dyDescent="0.3">
      <c r="A154" s="15">
        <v>43981</v>
      </c>
      <c r="B154">
        <v>44</v>
      </c>
      <c r="C154">
        <v>29</v>
      </c>
      <c r="D154">
        <v>127761</v>
      </c>
    </row>
    <row r="155" spans="1:4" x14ac:dyDescent="0.3">
      <c r="A155" s="15">
        <v>43982</v>
      </c>
      <c r="B155">
        <v>49</v>
      </c>
      <c r="C155">
        <v>29</v>
      </c>
      <c r="D155">
        <v>125428</v>
      </c>
    </row>
  </sheetData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22844-9815-481D-BC4E-1B2F1BD2A4D9}">
  <dimension ref="A3:T155"/>
  <sheetViews>
    <sheetView workbookViewId="0">
      <selection activeCell="D1" sqref="D1:E1048576"/>
    </sheetView>
  </sheetViews>
  <sheetFormatPr defaultRowHeight="14.4" x14ac:dyDescent="0.3"/>
  <cols>
    <col min="4" max="5" width="8.88671875" style="29"/>
  </cols>
  <sheetData>
    <row r="3" spans="1:20" x14ac:dyDescent="0.3">
      <c r="A3" s="12" t="s">
        <v>56</v>
      </c>
      <c r="B3" t="s">
        <v>253</v>
      </c>
      <c r="C3" t="s">
        <v>252</v>
      </c>
      <c r="D3" s="23" t="s">
        <v>59</v>
      </c>
      <c r="E3" s="23" t="s">
        <v>58</v>
      </c>
      <c r="F3" s="10" t="s">
        <v>57</v>
      </c>
    </row>
    <row r="4" spans="1:20" x14ac:dyDescent="0.3">
      <c r="A4" s="9">
        <v>43831</v>
      </c>
      <c r="B4">
        <v>16</v>
      </c>
      <c r="C4">
        <v>48</v>
      </c>
      <c r="D4" s="23">
        <v>0</v>
      </c>
      <c r="E4" s="23">
        <v>0</v>
      </c>
      <c r="F4" s="10">
        <v>0</v>
      </c>
    </row>
    <row r="5" spans="1:20" x14ac:dyDescent="0.3">
      <c r="A5" s="9">
        <v>43832</v>
      </c>
      <c r="B5">
        <v>20</v>
      </c>
      <c r="C5">
        <v>42</v>
      </c>
      <c r="D5" s="23">
        <v>0</v>
      </c>
      <c r="E5" s="23">
        <v>0</v>
      </c>
      <c r="F5" s="10">
        <v>0</v>
      </c>
    </row>
    <row r="6" spans="1:20" x14ac:dyDescent="0.3">
      <c r="A6" s="9">
        <v>43833</v>
      </c>
      <c r="B6">
        <v>23</v>
      </c>
      <c r="C6">
        <v>38</v>
      </c>
      <c r="D6" s="23">
        <v>0</v>
      </c>
      <c r="E6" s="23">
        <v>0</v>
      </c>
      <c r="F6" s="10">
        <v>0</v>
      </c>
    </row>
    <row r="7" spans="1:20" x14ac:dyDescent="0.3">
      <c r="A7" s="9">
        <v>43834</v>
      </c>
      <c r="B7">
        <v>17</v>
      </c>
      <c r="C7">
        <v>49</v>
      </c>
      <c r="D7" s="23">
        <v>0</v>
      </c>
      <c r="E7" s="23">
        <v>0</v>
      </c>
      <c r="F7" s="10">
        <v>0</v>
      </c>
    </row>
    <row r="8" spans="1:20" x14ac:dyDescent="0.3">
      <c r="A8" s="9">
        <v>43835</v>
      </c>
      <c r="B8">
        <v>25</v>
      </c>
      <c r="C8">
        <v>50</v>
      </c>
      <c r="D8" s="23">
        <v>0</v>
      </c>
      <c r="E8" s="23">
        <v>0</v>
      </c>
      <c r="F8" s="10">
        <v>0</v>
      </c>
      <c r="N8" t="s">
        <v>69</v>
      </c>
      <c r="S8" t="s">
        <v>122</v>
      </c>
    </row>
    <row r="9" spans="1:20" x14ac:dyDescent="0.3">
      <c r="A9" s="9">
        <v>43836</v>
      </c>
      <c r="B9">
        <v>25</v>
      </c>
      <c r="C9">
        <v>46</v>
      </c>
      <c r="D9" s="23">
        <v>0</v>
      </c>
      <c r="E9" s="23">
        <v>0</v>
      </c>
      <c r="F9" s="10">
        <v>0</v>
      </c>
      <c r="M9" t="s">
        <v>204</v>
      </c>
      <c r="N9" t="s">
        <v>240</v>
      </c>
      <c r="O9" t="s">
        <v>29</v>
      </c>
      <c r="R9" t="s">
        <v>204</v>
      </c>
      <c r="S9" t="s">
        <v>240</v>
      </c>
      <c r="T9" t="s">
        <v>29</v>
      </c>
    </row>
    <row r="10" spans="1:20" x14ac:dyDescent="0.3">
      <c r="A10" s="9">
        <v>43837</v>
      </c>
      <c r="B10">
        <v>24</v>
      </c>
      <c r="C10">
        <v>40</v>
      </c>
      <c r="D10" s="23">
        <v>0</v>
      </c>
      <c r="E10" s="23">
        <v>0</v>
      </c>
      <c r="F10" s="10">
        <v>0</v>
      </c>
      <c r="M10">
        <v>0</v>
      </c>
      <c r="N10">
        <v>0.51438691994649866</v>
      </c>
      <c r="O10">
        <v>-0.4423581388972494</v>
      </c>
      <c r="R10">
        <v>0</v>
      </c>
      <c r="S10">
        <v>0.45051343519105563</v>
      </c>
      <c r="T10">
        <v>-0.43220839000536732</v>
      </c>
    </row>
    <row r="11" spans="1:20" x14ac:dyDescent="0.3">
      <c r="A11" s="9">
        <v>43838</v>
      </c>
      <c r="B11">
        <v>24</v>
      </c>
      <c r="C11">
        <v>38</v>
      </c>
      <c r="D11" s="23">
        <v>0</v>
      </c>
      <c r="E11" s="23">
        <v>0</v>
      </c>
      <c r="F11" s="10">
        <v>0</v>
      </c>
      <c r="M11">
        <v>1</v>
      </c>
      <c r="N11">
        <v>0.50375862073576916</v>
      </c>
      <c r="O11">
        <v>-0.44995080023666728</v>
      </c>
      <c r="R11">
        <v>1</v>
      </c>
      <c r="S11">
        <v>0.44366380608437611</v>
      </c>
      <c r="T11">
        <v>-0.41688039540174282</v>
      </c>
    </row>
    <row r="12" spans="1:20" x14ac:dyDescent="0.3">
      <c r="A12" s="9">
        <v>43839</v>
      </c>
      <c r="B12">
        <v>27</v>
      </c>
      <c r="C12">
        <v>45</v>
      </c>
      <c r="D12" s="23">
        <v>0</v>
      </c>
      <c r="E12" s="23">
        <v>0</v>
      </c>
      <c r="F12" s="10">
        <v>0</v>
      </c>
      <c r="M12">
        <v>2</v>
      </c>
      <c r="N12">
        <v>0.51853525987314064</v>
      </c>
      <c r="O12">
        <v>-0.45630387027306341</v>
      </c>
      <c r="R12">
        <v>2</v>
      </c>
      <c r="S12">
        <v>0.4585387836063341</v>
      </c>
      <c r="T12">
        <v>-0.42531526637609557</v>
      </c>
    </row>
    <row r="13" spans="1:20" x14ac:dyDescent="0.3">
      <c r="A13" s="9">
        <v>43840</v>
      </c>
      <c r="B13">
        <v>27</v>
      </c>
      <c r="C13">
        <v>46</v>
      </c>
      <c r="D13" s="23">
        <v>0</v>
      </c>
      <c r="E13" s="23">
        <v>0</v>
      </c>
      <c r="F13" s="10">
        <v>0</v>
      </c>
      <c r="M13">
        <v>3</v>
      </c>
      <c r="N13">
        <v>0.5113574743169278</v>
      </c>
      <c r="O13">
        <v>-0.4473980588968795</v>
      </c>
      <c r="R13">
        <v>3</v>
      </c>
      <c r="S13">
        <v>0.4632674291933449</v>
      </c>
      <c r="T13">
        <v>-0.40711610971316103</v>
      </c>
    </row>
    <row r="14" spans="1:20" x14ac:dyDescent="0.3">
      <c r="A14" s="9">
        <v>43841</v>
      </c>
      <c r="B14">
        <v>22</v>
      </c>
      <c r="C14">
        <v>43</v>
      </c>
      <c r="D14" s="23">
        <v>0</v>
      </c>
      <c r="E14" s="23">
        <v>0</v>
      </c>
      <c r="F14" s="10">
        <v>0</v>
      </c>
      <c r="M14">
        <v>4</v>
      </c>
      <c r="N14">
        <v>0.51737743855064988</v>
      </c>
      <c r="O14">
        <v>-0.44657235177599369</v>
      </c>
      <c r="R14">
        <v>4</v>
      </c>
      <c r="S14">
        <v>0.43679596648926611</v>
      </c>
      <c r="T14">
        <v>-0.36079375068916353</v>
      </c>
    </row>
    <row r="15" spans="1:20" x14ac:dyDescent="0.3">
      <c r="A15" s="9">
        <v>43842</v>
      </c>
      <c r="B15">
        <v>26</v>
      </c>
      <c r="C15">
        <v>56</v>
      </c>
      <c r="D15" s="23">
        <v>0</v>
      </c>
      <c r="E15" s="23">
        <v>0</v>
      </c>
      <c r="F15" s="10">
        <v>0</v>
      </c>
      <c r="M15">
        <v>5</v>
      </c>
      <c r="N15">
        <v>0.50877846280039951</v>
      </c>
      <c r="O15">
        <v>-0.43404593130683328</v>
      </c>
      <c r="R15">
        <v>5</v>
      </c>
      <c r="S15">
        <v>0.45327183853646202</v>
      </c>
      <c r="T15">
        <v>-0.38629396176499942</v>
      </c>
    </row>
    <row r="16" spans="1:20" x14ac:dyDescent="0.3">
      <c r="A16" s="9">
        <v>43843</v>
      </c>
      <c r="B16">
        <v>29</v>
      </c>
      <c r="C16">
        <v>43</v>
      </c>
      <c r="D16" s="23">
        <v>0</v>
      </c>
      <c r="E16" s="23">
        <v>0</v>
      </c>
      <c r="F16" s="10">
        <v>0</v>
      </c>
      <c r="M16">
        <v>6</v>
      </c>
      <c r="N16">
        <v>0.48780750100585235</v>
      </c>
      <c r="O16">
        <v>-0.42943838430394082</v>
      </c>
      <c r="R16">
        <v>6</v>
      </c>
      <c r="S16">
        <v>0.44134172844958747</v>
      </c>
      <c r="T16">
        <v>-0.36998073479884147</v>
      </c>
    </row>
    <row r="17" spans="1:20" x14ac:dyDescent="0.3">
      <c r="A17" s="9">
        <v>43844</v>
      </c>
      <c r="B17">
        <v>28</v>
      </c>
      <c r="C17">
        <v>44</v>
      </c>
      <c r="D17" s="23">
        <v>0</v>
      </c>
      <c r="E17" s="23">
        <v>0</v>
      </c>
      <c r="F17" s="10">
        <v>0</v>
      </c>
      <c r="M17">
        <v>7</v>
      </c>
      <c r="N17">
        <v>0.48907527862193095</v>
      </c>
      <c r="O17">
        <v>-0.43159239833104857</v>
      </c>
      <c r="R17">
        <v>7</v>
      </c>
      <c r="S17">
        <v>0.44993378801315004</v>
      </c>
      <c r="T17">
        <v>-0.33936030875180434</v>
      </c>
    </row>
    <row r="18" spans="1:20" x14ac:dyDescent="0.3">
      <c r="A18" s="9">
        <v>43845</v>
      </c>
      <c r="B18">
        <v>20</v>
      </c>
      <c r="C18">
        <v>46</v>
      </c>
      <c r="D18" s="23">
        <v>0</v>
      </c>
      <c r="E18" s="23">
        <v>0</v>
      </c>
      <c r="F18" s="10">
        <v>0</v>
      </c>
      <c r="M18">
        <v>8</v>
      </c>
      <c r="N18">
        <v>0.4811797834752975</v>
      </c>
      <c r="O18">
        <v>-0.43216914975634552</v>
      </c>
      <c r="R18">
        <v>8</v>
      </c>
      <c r="S18">
        <v>0.44986770052909097</v>
      </c>
      <c r="T18">
        <v>-0.26651151723521166</v>
      </c>
    </row>
    <row r="19" spans="1:20" x14ac:dyDescent="0.3">
      <c r="A19" s="9">
        <v>43846</v>
      </c>
      <c r="B19">
        <v>23</v>
      </c>
      <c r="C19">
        <v>47</v>
      </c>
      <c r="D19" s="23">
        <v>0</v>
      </c>
      <c r="E19" s="23">
        <v>0</v>
      </c>
      <c r="F19" s="10">
        <v>0</v>
      </c>
      <c r="M19">
        <v>9</v>
      </c>
      <c r="N19">
        <v>0.45348416241316419</v>
      </c>
      <c r="O19">
        <v>-0.43393381167693634</v>
      </c>
      <c r="R19">
        <v>9</v>
      </c>
      <c r="S19">
        <v>0.43285789424502613</v>
      </c>
      <c r="T19">
        <v>-0.27222078371928837</v>
      </c>
    </row>
    <row r="20" spans="1:20" x14ac:dyDescent="0.3">
      <c r="A20" s="9">
        <v>43847</v>
      </c>
      <c r="B20">
        <v>20</v>
      </c>
      <c r="C20">
        <v>33</v>
      </c>
      <c r="D20" s="23">
        <v>0</v>
      </c>
      <c r="E20" s="23">
        <v>0</v>
      </c>
      <c r="F20" s="10">
        <v>0</v>
      </c>
      <c r="M20">
        <v>10</v>
      </c>
      <c r="N20">
        <v>0.45862615864738998</v>
      </c>
      <c r="O20">
        <v>-0.4338205487304555</v>
      </c>
      <c r="R20">
        <v>10</v>
      </c>
      <c r="S20">
        <v>0.4387809791154243</v>
      </c>
      <c r="T20">
        <v>-0.27149096808711415</v>
      </c>
    </row>
    <row r="21" spans="1:20" x14ac:dyDescent="0.3">
      <c r="A21" s="9">
        <v>43848</v>
      </c>
      <c r="B21">
        <v>19</v>
      </c>
      <c r="C21">
        <v>53</v>
      </c>
      <c r="D21" s="23">
        <v>0</v>
      </c>
      <c r="E21" s="23">
        <v>0</v>
      </c>
      <c r="F21" s="10">
        <v>0</v>
      </c>
      <c r="M21">
        <v>11</v>
      </c>
      <c r="N21">
        <v>0.45400088996800964</v>
      </c>
      <c r="O21">
        <v>-0.42529904072240582</v>
      </c>
      <c r="R21">
        <v>11</v>
      </c>
      <c r="S21">
        <v>0.45040877688662306</v>
      </c>
      <c r="T21">
        <v>-0.22177808060550641</v>
      </c>
    </row>
    <row r="22" spans="1:20" x14ac:dyDescent="0.3">
      <c r="A22" s="9">
        <v>43849</v>
      </c>
      <c r="B22">
        <v>19</v>
      </c>
      <c r="C22">
        <v>39</v>
      </c>
      <c r="D22" s="23">
        <v>0</v>
      </c>
      <c r="E22" s="23">
        <v>0</v>
      </c>
      <c r="F22" s="10">
        <v>0</v>
      </c>
      <c r="M22">
        <v>12</v>
      </c>
      <c r="N22">
        <v>0.42797018005633553</v>
      </c>
      <c r="O22">
        <v>-0.40814419352988413</v>
      </c>
      <c r="R22">
        <v>12</v>
      </c>
      <c r="S22">
        <v>0.43870820911625991</v>
      </c>
      <c r="T22">
        <v>-0.20157029274025637</v>
      </c>
    </row>
    <row r="23" spans="1:20" x14ac:dyDescent="0.3">
      <c r="A23" s="9">
        <v>43850</v>
      </c>
      <c r="B23">
        <v>33</v>
      </c>
      <c r="C23">
        <v>45</v>
      </c>
      <c r="D23" s="23">
        <v>0</v>
      </c>
      <c r="E23" s="23">
        <v>0</v>
      </c>
      <c r="F23" s="10">
        <v>0</v>
      </c>
      <c r="M23">
        <v>13</v>
      </c>
      <c r="N23">
        <v>0.42367285561183504</v>
      </c>
      <c r="O23">
        <v>-0.39808914661918088</v>
      </c>
      <c r="R23">
        <v>13</v>
      </c>
      <c r="S23">
        <v>0.42455229447864012</v>
      </c>
      <c r="T23">
        <v>-0.13761905613996928</v>
      </c>
    </row>
    <row r="24" spans="1:20" x14ac:dyDescent="0.3">
      <c r="A24" s="9">
        <v>43851</v>
      </c>
      <c r="B24">
        <v>26</v>
      </c>
      <c r="C24">
        <v>48</v>
      </c>
      <c r="D24" s="23">
        <v>0</v>
      </c>
      <c r="E24" s="23">
        <v>0</v>
      </c>
      <c r="F24" s="10">
        <v>0</v>
      </c>
      <c r="M24">
        <v>14</v>
      </c>
      <c r="N24">
        <v>0.39340581640301719</v>
      </c>
      <c r="O24">
        <v>-0.38526196329758233</v>
      </c>
      <c r="R24">
        <v>14</v>
      </c>
      <c r="S24">
        <v>0.41576057822148804</v>
      </c>
      <c r="T24">
        <v>-0.14724197810831741</v>
      </c>
    </row>
    <row r="25" spans="1:20" x14ac:dyDescent="0.3">
      <c r="A25" s="9">
        <v>43852</v>
      </c>
      <c r="B25">
        <v>28</v>
      </c>
      <c r="C25">
        <v>54</v>
      </c>
      <c r="D25" s="23">
        <v>0</v>
      </c>
      <c r="E25" s="23">
        <v>0</v>
      </c>
      <c r="F25" s="10">
        <v>0</v>
      </c>
    </row>
    <row r="26" spans="1:20" x14ac:dyDescent="0.3">
      <c r="A26" s="9">
        <v>43853</v>
      </c>
      <c r="B26">
        <v>27</v>
      </c>
      <c r="C26">
        <v>49</v>
      </c>
      <c r="D26" s="23">
        <v>0</v>
      </c>
      <c r="E26" s="23">
        <v>0</v>
      </c>
      <c r="F26" s="10">
        <v>0</v>
      </c>
    </row>
    <row r="27" spans="1:20" x14ac:dyDescent="0.3">
      <c r="A27" s="9">
        <v>43854</v>
      </c>
      <c r="B27">
        <v>28</v>
      </c>
      <c r="C27">
        <v>42</v>
      </c>
      <c r="D27" s="23">
        <v>0</v>
      </c>
      <c r="E27" s="23">
        <v>0</v>
      </c>
      <c r="F27" s="10">
        <v>0</v>
      </c>
    </row>
    <row r="28" spans="1:20" x14ac:dyDescent="0.3">
      <c r="A28" s="9">
        <v>43855</v>
      </c>
      <c r="B28">
        <v>30</v>
      </c>
      <c r="C28">
        <v>48</v>
      </c>
      <c r="D28" s="23">
        <v>0</v>
      </c>
      <c r="E28" s="23">
        <v>0</v>
      </c>
      <c r="F28" s="10">
        <v>0</v>
      </c>
    </row>
    <row r="29" spans="1:20" x14ac:dyDescent="0.3">
      <c r="A29" s="9">
        <v>43856</v>
      </c>
      <c r="B29">
        <v>32</v>
      </c>
      <c r="C29">
        <v>57</v>
      </c>
      <c r="D29" s="23">
        <v>0</v>
      </c>
      <c r="E29" s="23">
        <v>0</v>
      </c>
      <c r="F29" s="10">
        <v>0</v>
      </c>
    </row>
    <row r="30" spans="1:20" x14ac:dyDescent="0.3">
      <c r="A30" s="9">
        <v>43857</v>
      </c>
      <c r="B30">
        <v>33</v>
      </c>
      <c r="C30">
        <v>57</v>
      </c>
      <c r="D30" s="23">
        <v>0</v>
      </c>
      <c r="E30" s="23">
        <v>0</v>
      </c>
      <c r="F30" s="10">
        <v>0</v>
      </c>
    </row>
    <row r="31" spans="1:20" x14ac:dyDescent="0.3">
      <c r="A31" s="9">
        <v>43858</v>
      </c>
      <c r="B31">
        <v>29</v>
      </c>
      <c r="C31">
        <v>55</v>
      </c>
      <c r="D31" s="23">
        <v>0</v>
      </c>
      <c r="E31" s="23">
        <v>0</v>
      </c>
      <c r="F31" s="10">
        <v>0</v>
      </c>
    </row>
    <row r="32" spans="1:20" x14ac:dyDescent="0.3">
      <c r="A32" s="9">
        <v>43859</v>
      </c>
      <c r="B32">
        <v>32</v>
      </c>
      <c r="C32">
        <v>49</v>
      </c>
      <c r="D32" s="23">
        <v>0</v>
      </c>
      <c r="E32" s="23">
        <v>0</v>
      </c>
      <c r="F32" s="10">
        <v>0</v>
      </c>
    </row>
    <row r="33" spans="1:6" x14ac:dyDescent="0.3">
      <c r="A33" s="9">
        <v>43860</v>
      </c>
      <c r="B33">
        <v>22</v>
      </c>
      <c r="C33">
        <v>58</v>
      </c>
      <c r="D33" s="23">
        <f ca="1">IFERROR(__xludf.DUMMYFUNCTION("""COMPUTED_VALUE"""),1)</f>
        <v>1</v>
      </c>
      <c r="E33" s="23">
        <f ca="1">IFERROR(__xludf.DUMMYFUNCTION("""COMPUTED_VALUE"""),0)</f>
        <v>0</v>
      </c>
      <c r="F33" s="10">
        <v>0</v>
      </c>
    </row>
    <row r="34" spans="1:6" x14ac:dyDescent="0.3">
      <c r="A34" s="9">
        <v>43861</v>
      </c>
      <c r="B34">
        <v>30</v>
      </c>
      <c r="C34">
        <v>47</v>
      </c>
      <c r="D34" s="23">
        <f ca="1">IFERROR(__xludf.DUMMYFUNCTION("""COMPUTED_VALUE"""),0)</f>
        <v>0</v>
      </c>
      <c r="E34" s="23">
        <f ca="1">IFERROR(__xludf.DUMMYFUNCTION("""COMPUTED_VALUE"""),0)</f>
        <v>0</v>
      </c>
      <c r="F34" s="10">
        <v>0</v>
      </c>
    </row>
    <row r="35" spans="1:6" x14ac:dyDescent="0.3">
      <c r="A35" s="9">
        <v>43862</v>
      </c>
      <c r="B35">
        <v>23</v>
      </c>
      <c r="C35">
        <v>51</v>
      </c>
      <c r="D35" s="23">
        <f ca="1">IFERROR(__xludf.DUMMYFUNCTION("""COMPUTED_VALUE"""),0)</f>
        <v>0</v>
      </c>
      <c r="E35" s="23">
        <f ca="1">IFERROR(__xludf.DUMMYFUNCTION("""COMPUTED_VALUE"""),0)</f>
        <v>0</v>
      </c>
      <c r="F35" s="10">
        <v>0</v>
      </c>
    </row>
    <row r="36" spans="1:6" x14ac:dyDescent="0.3">
      <c r="A36" s="9">
        <v>43863</v>
      </c>
      <c r="B36">
        <v>24</v>
      </c>
      <c r="C36">
        <v>51</v>
      </c>
      <c r="D36" s="23">
        <f ca="1">IFERROR(__xludf.DUMMYFUNCTION("""COMPUTED_VALUE"""),1)</f>
        <v>1</v>
      </c>
      <c r="E36" s="23">
        <f ca="1">IFERROR(__xludf.DUMMYFUNCTION("""COMPUTED_VALUE"""),0)</f>
        <v>0</v>
      </c>
      <c r="F36" s="10">
        <v>0</v>
      </c>
    </row>
    <row r="37" spans="1:6" x14ac:dyDescent="0.3">
      <c r="A37" s="9">
        <v>43864</v>
      </c>
      <c r="B37">
        <v>32</v>
      </c>
      <c r="C37">
        <v>57</v>
      </c>
      <c r="D37" s="23">
        <f ca="1">IFERROR(__xludf.DUMMYFUNCTION("""COMPUTED_VALUE"""),1)</f>
        <v>1</v>
      </c>
      <c r="E37" s="23">
        <f ca="1">IFERROR(__xludf.DUMMYFUNCTION("""COMPUTED_VALUE"""),0)</f>
        <v>0</v>
      </c>
      <c r="F37" s="10">
        <v>0</v>
      </c>
    </row>
    <row r="38" spans="1:6" x14ac:dyDescent="0.3">
      <c r="A38" s="9">
        <v>43865</v>
      </c>
      <c r="B38">
        <v>31</v>
      </c>
      <c r="C38">
        <v>54</v>
      </c>
      <c r="D38" s="23">
        <f ca="1">IFERROR(__xludf.DUMMYFUNCTION("""COMPUTED_VALUE"""),0)</f>
        <v>0</v>
      </c>
      <c r="E38" s="23">
        <f ca="1">IFERROR(__xludf.DUMMYFUNCTION("""COMPUTED_VALUE"""),0)</f>
        <v>0</v>
      </c>
      <c r="F38" s="10">
        <v>0</v>
      </c>
    </row>
    <row r="39" spans="1:6" x14ac:dyDescent="0.3">
      <c r="A39" s="9">
        <v>43866</v>
      </c>
      <c r="B39">
        <v>29</v>
      </c>
      <c r="C39">
        <v>55</v>
      </c>
      <c r="D39" s="23">
        <f ca="1">IFERROR(__xludf.DUMMYFUNCTION("""COMPUTED_VALUE"""),0)</f>
        <v>0</v>
      </c>
      <c r="E39" s="23">
        <f ca="1">IFERROR(__xludf.DUMMYFUNCTION("""COMPUTED_VALUE"""),0)</f>
        <v>0</v>
      </c>
      <c r="F39" s="10">
        <v>0</v>
      </c>
    </row>
    <row r="40" spans="1:6" x14ac:dyDescent="0.3">
      <c r="A40" s="9">
        <v>43867</v>
      </c>
      <c r="B40">
        <v>36</v>
      </c>
      <c r="C40">
        <v>53</v>
      </c>
      <c r="D40" s="23">
        <f ca="1">IFERROR(__xludf.DUMMYFUNCTION("""COMPUTED_VALUE"""),0)</f>
        <v>0</v>
      </c>
      <c r="E40" s="23">
        <f ca="1">IFERROR(__xludf.DUMMYFUNCTION("""COMPUTED_VALUE"""),0)</f>
        <v>0</v>
      </c>
      <c r="F40" s="10">
        <v>0</v>
      </c>
    </row>
    <row r="41" spans="1:6" x14ac:dyDescent="0.3">
      <c r="A41" s="9">
        <v>43868</v>
      </c>
      <c r="B41">
        <v>25</v>
      </c>
      <c r="C41">
        <v>52</v>
      </c>
      <c r="D41" s="23">
        <f ca="1">IFERROR(__xludf.DUMMYFUNCTION("""COMPUTED_VALUE"""),0)</f>
        <v>0</v>
      </c>
      <c r="E41" s="23">
        <f ca="1">IFERROR(__xludf.DUMMYFUNCTION("""COMPUTED_VALUE"""),0)</f>
        <v>0</v>
      </c>
      <c r="F41" s="10">
        <v>0</v>
      </c>
    </row>
    <row r="42" spans="1:6" x14ac:dyDescent="0.3">
      <c r="A42" s="9">
        <v>43869</v>
      </c>
      <c r="B42">
        <v>28</v>
      </c>
      <c r="C42">
        <v>49</v>
      </c>
      <c r="D42" s="23">
        <f ca="1">IFERROR(__xludf.DUMMYFUNCTION("""COMPUTED_VALUE"""),0)</f>
        <v>0</v>
      </c>
      <c r="E42" s="23">
        <f ca="1">IFERROR(__xludf.DUMMYFUNCTION("""COMPUTED_VALUE"""),0)</f>
        <v>0</v>
      </c>
      <c r="F42" s="10">
        <v>0</v>
      </c>
    </row>
    <row r="43" spans="1:6" x14ac:dyDescent="0.3">
      <c r="A43" s="9">
        <v>43870</v>
      </c>
      <c r="B43">
        <v>26</v>
      </c>
      <c r="C43">
        <v>54</v>
      </c>
      <c r="D43" s="23">
        <f ca="1">IFERROR(__xludf.DUMMYFUNCTION("""COMPUTED_VALUE"""),0)</f>
        <v>0</v>
      </c>
      <c r="E43" s="23">
        <f ca="1">IFERROR(__xludf.DUMMYFUNCTION("""COMPUTED_VALUE"""),0)</f>
        <v>0</v>
      </c>
      <c r="F43" s="10">
        <v>0</v>
      </c>
    </row>
    <row r="44" spans="1:6" x14ac:dyDescent="0.3">
      <c r="A44" s="9">
        <v>43871</v>
      </c>
      <c r="B44">
        <v>25</v>
      </c>
      <c r="C44">
        <v>49</v>
      </c>
      <c r="D44" s="23">
        <f ca="1">IFERROR(__xludf.DUMMYFUNCTION("""COMPUTED_VALUE"""),0)</f>
        <v>0</v>
      </c>
      <c r="E44" s="23">
        <f ca="1">IFERROR(__xludf.DUMMYFUNCTION("""COMPUTED_VALUE"""),0)</f>
        <v>0</v>
      </c>
      <c r="F44" s="10">
        <v>0</v>
      </c>
    </row>
    <row r="45" spans="1:6" x14ac:dyDescent="0.3">
      <c r="A45" s="9">
        <v>43872</v>
      </c>
      <c r="B45">
        <v>25</v>
      </c>
      <c r="C45">
        <v>41</v>
      </c>
      <c r="D45" s="23">
        <f ca="1">IFERROR(__xludf.DUMMYFUNCTION("""COMPUTED_VALUE"""),0)</f>
        <v>0</v>
      </c>
      <c r="E45" s="23">
        <f ca="1">IFERROR(__xludf.DUMMYFUNCTION("""COMPUTED_VALUE"""),0)</f>
        <v>0</v>
      </c>
      <c r="F45" s="10">
        <v>0</v>
      </c>
    </row>
    <row r="46" spans="1:6" x14ac:dyDescent="0.3">
      <c r="A46" s="9">
        <v>43873</v>
      </c>
      <c r="B46">
        <v>23</v>
      </c>
      <c r="C46">
        <v>56</v>
      </c>
      <c r="D46" s="23">
        <f ca="1">IFERROR(__xludf.DUMMYFUNCTION("""COMPUTED_VALUE"""),0)</f>
        <v>0</v>
      </c>
      <c r="E46" s="23">
        <f ca="1">IFERROR(__xludf.DUMMYFUNCTION("""COMPUTED_VALUE"""),0)</f>
        <v>0</v>
      </c>
      <c r="F46" s="10">
        <v>0</v>
      </c>
    </row>
    <row r="47" spans="1:6" x14ac:dyDescent="0.3">
      <c r="A47" s="9">
        <v>43874</v>
      </c>
      <c r="B47">
        <v>26</v>
      </c>
      <c r="C47">
        <v>43</v>
      </c>
      <c r="D47" s="23">
        <f ca="1">IFERROR(__xludf.DUMMYFUNCTION("""COMPUTED_VALUE"""),0)</f>
        <v>0</v>
      </c>
      <c r="E47" s="23">
        <f ca="1">IFERROR(__xludf.DUMMYFUNCTION("""COMPUTED_VALUE"""),0)</f>
        <v>0</v>
      </c>
      <c r="F47" s="10">
        <v>0</v>
      </c>
    </row>
    <row r="48" spans="1:6" x14ac:dyDescent="0.3">
      <c r="A48" s="9">
        <v>43875</v>
      </c>
      <c r="B48">
        <v>25</v>
      </c>
      <c r="C48">
        <v>45</v>
      </c>
      <c r="D48" s="23">
        <f ca="1">IFERROR(__xludf.DUMMYFUNCTION("""COMPUTED_VALUE"""),0)</f>
        <v>0</v>
      </c>
      <c r="E48" s="23">
        <f ca="1">IFERROR(__xludf.DUMMYFUNCTION("""COMPUTED_VALUE"""),0)</f>
        <v>0</v>
      </c>
      <c r="F48" s="10">
        <v>0</v>
      </c>
    </row>
    <row r="49" spans="1:6" x14ac:dyDescent="0.3">
      <c r="A49" s="9">
        <v>43876</v>
      </c>
      <c r="B49">
        <v>32</v>
      </c>
      <c r="C49">
        <v>49</v>
      </c>
      <c r="D49" s="23">
        <f ca="1">IFERROR(__xludf.DUMMYFUNCTION("""COMPUTED_VALUE"""),0)</f>
        <v>0</v>
      </c>
      <c r="E49" s="23">
        <f ca="1">IFERROR(__xludf.DUMMYFUNCTION("""COMPUTED_VALUE"""),0)</f>
        <v>0</v>
      </c>
      <c r="F49" s="10">
        <v>0</v>
      </c>
    </row>
    <row r="50" spans="1:6" x14ac:dyDescent="0.3">
      <c r="A50" s="9">
        <v>43877</v>
      </c>
      <c r="B50">
        <v>37</v>
      </c>
      <c r="C50">
        <v>72</v>
      </c>
      <c r="D50" s="23">
        <f ca="1">IFERROR(__xludf.DUMMYFUNCTION("""COMPUTED_VALUE"""),0)</f>
        <v>0</v>
      </c>
      <c r="E50" s="23">
        <f ca="1">IFERROR(__xludf.DUMMYFUNCTION("""COMPUTED_VALUE"""),0)</f>
        <v>0</v>
      </c>
      <c r="F50" s="10">
        <v>0</v>
      </c>
    </row>
    <row r="51" spans="1:6" x14ac:dyDescent="0.3">
      <c r="A51" s="9">
        <v>43878</v>
      </c>
      <c r="B51">
        <v>32</v>
      </c>
      <c r="C51">
        <v>54</v>
      </c>
      <c r="D51" s="23">
        <f ca="1">IFERROR(__xludf.DUMMYFUNCTION("""COMPUTED_VALUE"""),0)</f>
        <v>0</v>
      </c>
      <c r="E51" s="23">
        <f ca="1">IFERROR(__xludf.DUMMYFUNCTION("""COMPUTED_VALUE"""),0)</f>
        <v>0</v>
      </c>
      <c r="F51" s="10">
        <v>0</v>
      </c>
    </row>
    <row r="52" spans="1:6" x14ac:dyDescent="0.3">
      <c r="A52" s="9">
        <v>43879</v>
      </c>
      <c r="B52">
        <v>32</v>
      </c>
      <c r="C52">
        <v>51</v>
      </c>
      <c r="D52" s="23">
        <f ca="1">IFERROR(__xludf.DUMMYFUNCTION("""COMPUTED_VALUE"""),0)</f>
        <v>0</v>
      </c>
      <c r="E52" s="23">
        <f ca="1">IFERROR(__xludf.DUMMYFUNCTION("""COMPUTED_VALUE"""),0)</f>
        <v>0</v>
      </c>
      <c r="F52" s="10">
        <v>0</v>
      </c>
    </row>
    <row r="53" spans="1:6" x14ac:dyDescent="0.3">
      <c r="A53" s="9">
        <v>43880</v>
      </c>
      <c r="B53">
        <v>30</v>
      </c>
      <c r="C53">
        <v>44</v>
      </c>
      <c r="D53" s="23">
        <f ca="1">IFERROR(__xludf.DUMMYFUNCTION("""COMPUTED_VALUE"""),0)</f>
        <v>0</v>
      </c>
      <c r="E53" s="23">
        <f ca="1">IFERROR(__xludf.DUMMYFUNCTION("""COMPUTED_VALUE"""),0)</f>
        <v>0</v>
      </c>
      <c r="F53" s="10">
        <v>0</v>
      </c>
    </row>
    <row r="54" spans="1:6" x14ac:dyDescent="0.3">
      <c r="A54" s="9">
        <v>43881</v>
      </c>
      <c r="B54">
        <v>30</v>
      </c>
      <c r="C54">
        <v>54</v>
      </c>
      <c r="D54" s="23">
        <f ca="1">IFERROR(__xludf.DUMMYFUNCTION("""COMPUTED_VALUE"""),0)</f>
        <v>0</v>
      </c>
      <c r="E54" s="23">
        <f ca="1">IFERROR(__xludf.DUMMYFUNCTION("""COMPUTED_VALUE"""),0)</f>
        <v>0</v>
      </c>
      <c r="F54" s="10">
        <v>0</v>
      </c>
    </row>
    <row r="55" spans="1:6" x14ac:dyDescent="0.3">
      <c r="A55" s="9">
        <v>43882</v>
      </c>
      <c r="B55">
        <v>22</v>
      </c>
      <c r="C55">
        <v>49</v>
      </c>
      <c r="D55" s="23">
        <f ca="1">IFERROR(__xludf.DUMMYFUNCTION("""COMPUTED_VALUE"""),0)</f>
        <v>0</v>
      </c>
      <c r="E55" s="23">
        <f ca="1">IFERROR(__xludf.DUMMYFUNCTION("""COMPUTED_VALUE"""),0)</f>
        <v>0</v>
      </c>
      <c r="F55" s="10">
        <v>0</v>
      </c>
    </row>
    <row r="56" spans="1:6" x14ac:dyDescent="0.3">
      <c r="A56" s="9">
        <v>43883</v>
      </c>
      <c r="B56">
        <v>29</v>
      </c>
      <c r="C56">
        <v>56</v>
      </c>
      <c r="D56" s="23">
        <f ca="1">IFERROR(__xludf.DUMMYFUNCTION("""COMPUTED_VALUE"""),0)</f>
        <v>0</v>
      </c>
      <c r="E56" s="23">
        <f ca="1">IFERROR(__xludf.DUMMYFUNCTION("""COMPUTED_VALUE"""),0)</f>
        <v>0</v>
      </c>
      <c r="F56" s="10">
        <v>0</v>
      </c>
    </row>
    <row r="57" spans="1:6" x14ac:dyDescent="0.3">
      <c r="A57" s="9">
        <v>43884</v>
      </c>
      <c r="B57">
        <v>33</v>
      </c>
      <c r="C57">
        <v>59</v>
      </c>
      <c r="D57" s="23">
        <f ca="1">IFERROR(__xludf.DUMMYFUNCTION("""COMPUTED_VALUE"""),0)</f>
        <v>0</v>
      </c>
      <c r="E57" s="23">
        <f ca="1">IFERROR(__xludf.DUMMYFUNCTION("""COMPUTED_VALUE"""),0)</f>
        <v>0</v>
      </c>
      <c r="F57" s="10">
        <v>0</v>
      </c>
    </row>
    <row r="58" spans="1:6" x14ac:dyDescent="0.3">
      <c r="A58" s="9">
        <v>43885</v>
      </c>
      <c r="B58">
        <v>34</v>
      </c>
      <c r="C58">
        <v>50</v>
      </c>
      <c r="D58" s="23">
        <f ca="1">IFERROR(__xludf.DUMMYFUNCTION("""COMPUTED_VALUE"""),0)</f>
        <v>0</v>
      </c>
      <c r="E58" s="23">
        <f ca="1">IFERROR(__xludf.DUMMYFUNCTION("""COMPUTED_VALUE"""),0)</f>
        <v>0</v>
      </c>
      <c r="F58" s="10">
        <v>0</v>
      </c>
    </row>
    <row r="59" spans="1:6" x14ac:dyDescent="0.3">
      <c r="A59" s="9">
        <v>43886</v>
      </c>
      <c r="B59">
        <v>37</v>
      </c>
      <c r="C59">
        <v>53</v>
      </c>
      <c r="D59" s="23">
        <f ca="1">IFERROR(__xludf.DUMMYFUNCTION("""COMPUTED_VALUE"""),0)</f>
        <v>0</v>
      </c>
      <c r="E59" s="23">
        <f ca="1">IFERROR(__xludf.DUMMYFUNCTION("""COMPUTED_VALUE"""),0)</f>
        <v>0</v>
      </c>
      <c r="F59" s="10">
        <v>0</v>
      </c>
    </row>
    <row r="60" spans="1:6" x14ac:dyDescent="0.3">
      <c r="A60" s="9">
        <v>43887</v>
      </c>
      <c r="B60">
        <v>33</v>
      </c>
      <c r="C60">
        <v>41</v>
      </c>
      <c r="D60" s="23">
        <f ca="1">IFERROR(__xludf.DUMMYFUNCTION("""COMPUTED_VALUE"""),0)</f>
        <v>0</v>
      </c>
      <c r="E60" s="23">
        <f ca="1">IFERROR(__xludf.DUMMYFUNCTION("""COMPUTED_VALUE"""),0)</f>
        <v>0</v>
      </c>
      <c r="F60" s="10">
        <v>0</v>
      </c>
    </row>
    <row r="61" spans="1:6" x14ac:dyDescent="0.3">
      <c r="A61" s="9">
        <v>43888</v>
      </c>
      <c r="B61">
        <v>24</v>
      </c>
      <c r="C61">
        <v>45</v>
      </c>
      <c r="D61" s="23">
        <f ca="1">IFERROR(__xludf.DUMMYFUNCTION("""COMPUTED_VALUE"""),0)</f>
        <v>0</v>
      </c>
      <c r="E61" s="23">
        <f ca="1">IFERROR(__xludf.DUMMYFUNCTION("""COMPUTED_VALUE"""),0)</f>
        <v>0</v>
      </c>
      <c r="F61" s="10">
        <v>0</v>
      </c>
    </row>
    <row r="62" spans="1:6" x14ac:dyDescent="0.3">
      <c r="A62" s="9">
        <v>43889</v>
      </c>
      <c r="B62">
        <v>27</v>
      </c>
      <c r="C62">
        <v>48</v>
      </c>
      <c r="D62" s="23">
        <f ca="1">IFERROR(__xludf.DUMMYFUNCTION("""COMPUTED_VALUE"""),0)</f>
        <v>0</v>
      </c>
      <c r="E62" s="23">
        <f ca="1">IFERROR(__xludf.DUMMYFUNCTION("""COMPUTED_VALUE"""),0)</f>
        <v>0</v>
      </c>
      <c r="F62" s="10">
        <v>0</v>
      </c>
    </row>
    <row r="63" spans="1:6" x14ac:dyDescent="0.3">
      <c r="A63" s="9">
        <v>43890</v>
      </c>
      <c r="B63">
        <v>29</v>
      </c>
      <c r="C63">
        <v>54</v>
      </c>
      <c r="D63" s="23">
        <f ca="1">IFERROR(__xludf.DUMMYFUNCTION("""COMPUTED_VALUE"""),0)</f>
        <v>0</v>
      </c>
      <c r="E63" s="23">
        <f ca="1">IFERROR(__xludf.DUMMYFUNCTION("""COMPUTED_VALUE"""),0)</f>
        <v>0</v>
      </c>
      <c r="F63" s="10">
        <v>0</v>
      </c>
    </row>
    <row r="64" spans="1:6" x14ac:dyDescent="0.3">
      <c r="A64" s="9">
        <v>43891</v>
      </c>
      <c r="B64">
        <v>23</v>
      </c>
      <c r="C64">
        <v>47</v>
      </c>
      <c r="D64" s="23">
        <f ca="1">IFERROR(__xludf.DUMMYFUNCTION("""COMPUTED_VALUE"""),0)</f>
        <v>0</v>
      </c>
      <c r="E64" s="23">
        <f ca="1">IFERROR(__xludf.DUMMYFUNCTION("""COMPUTED_VALUE"""),0)</f>
        <v>0</v>
      </c>
      <c r="F64" s="10">
        <v>0</v>
      </c>
    </row>
    <row r="65" spans="1:6" x14ac:dyDescent="0.3">
      <c r="A65" s="9">
        <v>43892</v>
      </c>
      <c r="B65">
        <v>29</v>
      </c>
      <c r="C65">
        <v>50</v>
      </c>
      <c r="D65" s="23">
        <f ca="1">IFERROR(__xludf.DUMMYFUNCTION("""COMPUTED_VALUE"""),0)</f>
        <v>0</v>
      </c>
      <c r="E65" s="23">
        <f ca="1">IFERROR(__xludf.DUMMYFUNCTION("""COMPUTED_VALUE"""),0)</f>
        <v>0</v>
      </c>
      <c r="F65" s="10">
        <v>0</v>
      </c>
    </row>
    <row r="66" spans="1:6" x14ac:dyDescent="0.3">
      <c r="A66" s="9">
        <v>43893</v>
      </c>
      <c r="B66">
        <v>32</v>
      </c>
      <c r="C66">
        <v>50</v>
      </c>
      <c r="D66" s="23">
        <f ca="1">IFERROR(__xludf.DUMMYFUNCTION("""COMPUTED_VALUE"""),0)</f>
        <v>0</v>
      </c>
      <c r="E66" s="23">
        <f ca="1">IFERROR(__xludf.DUMMYFUNCTION("""COMPUTED_VALUE"""),0)</f>
        <v>0</v>
      </c>
      <c r="F66" s="10">
        <v>0</v>
      </c>
    </row>
    <row r="67" spans="1:6" x14ac:dyDescent="0.3">
      <c r="A67" s="9">
        <v>43894</v>
      </c>
      <c r="B67">
        <v>34</v>
      </c>
      <c r="C67">
        <v>57</v>
      </c>
      <c r="D67" s="23">
        <f ca="1">IFERROR(__xludf.DUMMYFUNCTION("""COMPUTED_VALUE"""),0)</f>
        <v>0</v>
      </c>
      <c r="E67" s="23">
        <f ca="1">IFERROR(__xludf.DUMMYFUNCTION("""COMPUTED_VALUE"""),0)</f>
        <v>0</v>
      </c>
      <c r="F67" s="10">
        <v>0</v>
      </c>
    </row>
    <row r="68" spans="1:6" x14ac:dyDescent="0.3">
      <c r="A68" s="9">
        <v>43895</v>
      </c>
      <c r="B68">
        <v>33</v>
      </c>
      <c r="C68">
        <v>47</v>
      </c>
      <c r="D68" s="23">
        <f ca="1">IFERROR(__xludf.DUMMYFUNCTION("""COMPUTED_VALUE"""),0)</f>
        <v>0</v>
      </c>
      <c r="E68" s="23">
        <f ca="1">IFERROR(__xludf.DUMMYFUNCTION("""COMPUTED_VALUE"""),0)</f>
        <v>0</v>
      </c>
      <c r="F68" s="10">
        <v>0</v>
      </c>
    </row>
    <row r="69" spans="1:6" x14ac:dyDescent="0.3">
      <c r="A69" s="9">
        <v>43896</v>
      </c>
      <c r="B69">
        <v>32</v>
      </c>
      <c r="C69">
        <v>46</v>
      </c>
      <c r="D69" s="23">
        <f ca="1">IFERROR(__xludf.DUMMYFUNCTION("""COMPUTED_VALUE"""),0)</f>
        <v>0</v>
      </c>
      <c r="E69" s="23">
        <f ca="1">IFERROR(__xludf.DUMMYFUNCTION("""COMPUTED_VALUE"""),0)</f>
        <v>0</v>
      </c>
      <c r="F69" s="10">
        <v>0</v>
      </c>
    </row>
    <row r="70" spans="1:6" x14ac:dyDescent="0.3">
      <c r="A70" s="9">
        <v>43897</v>
      </c>
      <c r="B70">
        <v>39</v>
      </c>
      <c r="C70">
        <v>50</v>
      </c>
      <c r="D70" s="23">
        <f ca="1">IFERROR(__xludf.DUMMYFUNCTION("""COMPUTED_VALUE"""),0)</f>
        <v>0</v>
      </c>
      <c r="E70" s="23">
        <f ca="1">IFERROR(__xludf.DUMMYFUNCTION("""COMPUTED_VALUE"""),0)</f>
        <v>0</v>
      </c>
      <c r="F70" s="10">
        <v>0</v>
      </c>
    </row>
    <row r="71" spans="1:6" x14ac:dyDescent="0.3">
      <c r="A71" s="9">
        <v>43898</v>
      </c>
      <c r="B71">
        <v>36</v>
      </c>
      <c r="C71">
        <v>57</v>
      </c>
      <c r="D71" s="23">
        <f ca="1">IFERROR(__xludf.DUMMYFUNCTION("""COMPUTED_VALUE"""),0)</f>
        <v>0</v>
      </c>
      <c r="E71" s="23">
        <f ca="1">IFERROR(__xludf.DUMMYFUNCTION("""COMPUTED_VALUE"""),0)</f>
        <v>0</v>
      </c>
      <c r="F71" s="10">
        <v>0</v>
      </c>
    </row>
    <row r="72" spans="1:6" x14ac:dyDescent="0.3">
      <c r="A72" s="9">
        <v>43899</v>
      </c>
      <c r="B72">
        <v>35</v>
      </c>
      <c r="C72">
        <v>47</v>
      </c>
      <c r="D72" s="23">
        <f ca="1">IFERROR(__xludf.DUMMYFUNCTION("""COMPUTED_VALUE"""),0)</f>
        <v>0</v>
      </c>
      <c r="E72" s="23">
        <f ca="1">IFERROR(__xludf.DUMMYFUNCTION("""COMPUTED_VALUE"""),0)</f>
        <v>0</v>
      </c>
      <c r="F72" s="10">
        <v>0</v>
      </c>
    </row>
    <row r="73" spans="1:6" x14ac:dyDescent="0.3">
      <c r="A73" s="9">
        <v>43900</v>
      </c>
      <c r="B73">
        <v>50</v>
      </c>
      <c r="C73">
        <v>59</v>
      </c>
      <c r="D73" s="23">
        <f ca="1">IFERROR(__xludf.DUMMYFUNCTION("""COMPUTED_VALUE"""),0)</f>
        <v>0</v>
      </c>
      <c r="E73" s="23">
        <f ca="1">IFERROR(__xludf.DUMMYFUNCTION("""COMPUTED_VALUE"""),0)</f>
        <v>0</v>
      </c>
      <c r="F73" s="10">
        <v>0</v>
      </c>
    </row>
    <row r="74" spans="1:6" x14ac:dyDescent="0.3">
      <c r="A74" s="9">
        <v>43901</v>
      </c>
      <c r="B74">
        <v>50</v>
      </c>
      <c r="C74">
        <v>58</v>
      </c>
      <c r="D74" s="23">
        <f ca="1">IFERROR(__xludf.DUMMYFUNCTION("""COMPUTED_VALUE"""),0)</f>
        <v>0</v>
      </c>
      <c r="E74" s="23">
        <f ca="1">IFERROR(__xludf.DUMMYFUNCTION("""COMPUTED_VALUE"""),0)</f>
        <v>0</v>
      </c>
      <c r="F74" s="10">
        <v>0</v>
      </c>
    </row>
    <row r="75" spans="1:6" x14ac:dyDescent="0.3">
      <c r="A75" s="9">
        <v>43902</v>
      </c>
      <c r="B75">
        <v>48</v>
      </c>
      <c r="C75">
        <v>69</v>
      </c>
      <c r="D75" s="23">
        <f ca="1">IFERROR(__xludf.DUMMYFUNCTION("""COMPUTED_VALUE"""),0)</f>
        <v>0</v>
      </c>
      <c r="E75" s="23">
        <f ca="1">IFERROR(__xludf.DUMMYFUNCTION("""COMPUTED_VALUE"""),0)</f>
        <v>0</v>
      </c>
      <c r="F75" s="10">
        <v>0</v>
      </c>
    </row>
    <row r="76" spans="1:6" x14ac:dyDescent="0.3">
      <c r="A76" s="9">
        <v>43903</v>
      </c>
      <c r="B76">
        <v>49</v>
      </c>
      <c r="C76">
        <v>79</v>
      </c>
      <c r="D76" s="23">
        <f ca="1">IFERROR(__xludf.DUMMYFUNCTION("""COMPUTED_VALUE"""),0)</f>
        <v>0</v>
      </c>
      <c r="E76" s="23">
        <f ca="1">IFERROR(__xludf.DUMMYFUNCTION("""COMPUTED_VALUE"""),0)</f>
        <v>0</v>
      </c>
      <c r="F76" s="10">
        <v>0</v>
      </c>
    </row>
    <row r="77" spans="1:6" x14ac:dyDescent="0.3">
      <c r="A77" s="9">
        <v>43904</v>
      </c>
      <c r="B77">
        <v>50</v>
      </c>
      <c r="C77">
        <v>71</v>
      </c>
      <c r="D77" s="23">
        <v>14</v>
      </c>
      <c r="E77" s="23">
        <v>0</v>
      </c>
      <c r="F77" s="10">
        <v>0</v>
      </c>
    </row>
    <row r="78" spans="1:6" x14ac:dyDescent="0.3">
      <c r="A78" s="9">
        <v>43905</v>
      </c>
      <c r="B78">
        <v>46</v>
      </c>
      <c r="C78">
        <v>90</v>
      </c>
      <c r="D78" s="23">
        <v>18</v>
      </c>
      <c r="E78" s="23">
        <v>0</v>
      </c>
      <c r="F78" s="10">
        <v>0</v>
      </c>
    </row>
    <row r="79" spans="1:6" x14ac:dyDescent="0.3">
      <c r="A79" s="9">
        <v>43906</v>
      </c>
      <c r="B79">
        <v>57</v>
      </c>
      <c r="C79">
        <v>66</v>
      </c>
      <c r="D79" s="23">
        <v>6</v>
      </c>
      <c r="E79" s="23">
        <v>0</v>
      </c>
      <c r="F79" s="10">
        <v>0</v>
      </c>
    </row>
    <row r="80" spans="1:6" x14ac:dyDescent="0.3">
      <c r="A80" s="9">
        <v>43907</v>
      </c>
      <c r="B80">
        <v>55</v>
      </c>
      <c r="C80">
        <v>87</v>
      </c>
      <c r="D80" s="23">
        <v>3</v>
      </c>
      <c r="E80" s="23">
        <v>1</v>
      </c>
      <c r="F80" s="10">
        <v>0</v>
      </c>
    </row>
    <row r="81" spans="1:6" x14ac:dyDescent="0.3">
      <c r="A81" s="9">
        <v>43908</v>
      </c>
      <c r="B81">
        <v>63</v>
      </c>
      <c r="C81">
        <v>68</v>
      </c>
      <c r="D81" s="23">
        <v>3</v>
      </c>
      <c r="E81" s="23">
        <v>0</v>
      </c>
      <c r="F81" s="10">
        <v>0</v>
      </c>
    </row>
    <row r="82" spans="1:6" x14ac:dyDescent="0.3">
      <c r="A82" s="9">
        <v>43909</v>
      </c>
      <c r="B82">
        <v>60</v>
      </c>
      <c r="C82">
        <v>72</v>
      </c>
      <c r="D82" s="23">
        <v>4</v>
      </c>
      <c r="E82" s="23">
        <v>0</v>
      </c>
      <c r="F82" s="10">
        <v>0</v>
      </c>
    </row>
    <row r="83" spans="1:6" x14ac:dyDescent="0.3">
      <c r="A83" s="9">
        <v>43910</v>
      </c>
      <c r="B83">
        <v>55</v>
      </c>
      <c r="C83">
        <v>80</v>
      </c>
      <c r="D83" s="23">
        <v>4</v>
      </c>
      <c r="E83" s="23">
        <v>0</v>
      </c>
      <c r="F83" s="10">
        <v>0</v>
      </c>
    </row>
    <row r="84" spans="1:6" x14ac:dyDescent="0.3">
      <c r="A84" s="9">
        <v>43911</v>
      </c>
      <c r="B84">
        <v>68</v>
      </c>
      <c r="C84">
        <v>98</v>
      </c>
      <c r="D84" s="23">
        <v>12</v>
      </c>
      <c r="E84" s="23">
        <v>0</v>
      </c>
      <c r="F84" s="10">
        <v>0</v>
      </c>
    </row>
    <row r="85" spans="1:6" x14ac:dyDescent="0.3">
      <c r="A85" s="9">
        <v>43912</v>
      </c>
      <c r="B85">
        <v>62</v>
      </c>
      <c r="C85">
        <v>89</v>
      </c>
      <c r="D85" s="23">
        <v>10</v>
      </c>
      <c r="E85" s="23">
        <v>1</v>
      </c>
      <c r="F85" s="10">
        <v>0</v>
      </c>
    </row>
    <row r="86" spans="1:6" x14ac:dyDescent="0.3">
      <c r="A86" s="9">
        <v>43913</v>
      </c>
      <c r="B86">
        <v>61</v>
      </c>
      <c r="C86">
        <v>97</v>
      </c>
      <c r="D86" s="23">
        <v>23</v>
      </c>
      <c r="E86" s="23">
        <v>0</v>
      </c>
      <c r="F86" s="10">
        <v>0</v>
      </c>
    </row>
    <row r="87" spans="1:6" x14ac:dyDescent="0.3">
      <c r="A87" s="9">
        <v>43914</v>
      </c>
      <c r="B87">
        <v>55</v>
      </c>
      <c r="C87">
        <v>100</v>
      </c>
      <c r="D87" s="23">
        <v>10</v>
      </c>
      <c r="E87" s="23">
        <v>0</v>
      </c>
      <c r="F87" s="10">
        <v>0</v>
      </c>
    </row>
    <row r="88" spans="1:6" x14ac:dyDescent="0.3">
      <c r="A88" s="9">
        <v>43915</v>
      </c>
      <c r="B88">
        <v>60</v>
      </c>
      <c r="C88">
        <v>97</v>
      </c>
      <c r="D88" s="23">
        <v>15</v>
      </c>
      <c r="E88" s="23">
        <v>0</v>
      </c>
      <c r="F88" s="10">
        <v>0</v>
      </c>
    </row>
    <row r="89" spans="1:6" x14ac:dyDescent="0.3">
      <c r="A89" s="9">
        <v>43916</v>
      </c>
      <c r="B89">
        <v>56</v>
      </c>
      <c r="C89">
        <v>82</v>
      </c>
      <c r="D89" s="23">
        <v>3</v>
      </c>
      <c r="E89" s="23">
        <v>1</v>
      </c>
      <c r="F89" s="10">
        <v>0</v>
      </c>
    </row>
    <row r="90" spans="1:6" x14ac:dyDescent="0.3">
      <c r="A90" s="9">
        <v>43917</v>
      </c>
      <c r="B90">
        <v>57</v>
      </c>
      <c r="C90">
        <v>88</v>
      </c>
      <c r="D90" s="23">
        <v>31</v>
      </c>
      <c r="E90" s="23">
        <v>1</v>
      </c>
      <c r="F90" s="10">
        <v>0</v>
      </c>
    </row>
    <row r="91" spans="1:6" x14ac:dyDescent="0.3">
      <c r="A91" s="9">
        <v>43918</v>
      </c>
      <c r="B91">
        <v>53</v>
      </c>
      <c r="C91">
        <v>98</v>
      </c>
      <c r="D91" s="23">
        <v>30</v>
      </c>
      <c r="E91" s="23">
        <v>2</v>
      </c>
      <c r="F91" s="10">
        <v>0</v>
      </c>
    </row>
    <row r="92" spans="1:6" x14ac:dyDescent="0.3">
      <c r="A92" s="9">
        <v>43919</v>
      </c>
      <c r="B92">
        <v>56</v>
      </c>
      <c r="C92">
        <v>77</v>
      </c>
      <c r="D92" s="23">
        <v>17</v>
      </c>
      <c r="E92" s="23">
        <v>1</v>
      </c>
      <c r="F92" s="10">
        <v>0</v>
      </c>
    </row>
    <row r="93" spans="1:6" x14ac:dyDescent="0.3">
      <c r="A93" s="9">
        <v>43920</v>
      </c>
      <c r="B93">
        <v>48</v>
      </c>
      <c r="C93">
        <v>68</v>
      </c>
      <c r="D93" s="23">
        <v>17</v>
      </c>
      <c r="E93" s="23">
        <v>2</v>
      </c>
      <c r="F93" s="10">
        <v>0</v>
      </c>
    </row>
    <row r="94" spans="1:6" x14ac:dyDescent="0.3">
      <c r="A94" s="9">
        <v>43921</v>
      </c>
      <c r="B94">
        <v>50</v>
      </c>
      <c r="C94">
        <v>61</v>
      </c>
      <c r="D94" s="23">
        <v>82</v>
      </c>
      <c r="E94" s="23">
        <v>1</v>
      </c>
      <c r="F94" s="10">
        <v>0</v>
      </c>
    </row>
    <row r="95" spans="1:6" x14ac:dyDescent="0.3">
      <c r="A95" s="9">
        <v>43922</v>
      </c>
      <c r="B95">
        <v>35</v>
      </c>
      <c r="C95">
        <v>66</v>
      </c>
      <c r="D95" s="23">
        <v>33</v>
      </c>
      <c r="E95" s="23">
        <v>3</v>
      </c>
      <c r="F95" s="10">
        <v>0</v>
      </c>
    </row>
    <row r="96" spans="1:6" x14ac:dyDescent="0.3">
      <c r="A96" s="9">
        <v>43923</v>
      </c>
      <c r="B96">
        <v>36</v>
      </c>
      <c r="C96">
        <v>59</v>
      </c>
      <c r="D96" s="23">
        <v>88</v>
      </c>
      <c r="E96" s="23">
        <v>8</v>
      </c>
      <c r="F96" s="10">
        <v>0</v>
      </c>
    </row>
    <row r="97" spans="1:6" x14ac:dyDescent="0.3">
      <c r="A97" s="9">
        <v>43924</v>
      </c>
      <c r="B97">
        <v>34</v>
      </c>
      <c r="C97">
        <v>50</v>
      </c>
      <c r="D97" s="23">
        <v>64</v>
      </c>
      <c r="E97" s="23">
        <v>5</v>
      </c>
      <c r="F97" s="10">
        <v>0</v>
      </c>
    </row>
    <row r="98" spans="1:6" x14ac:dyDescent="0.3">
      <c r="A98" s="9">
        <v>43925</v>
      </c>
      <c r="B98">
        <v>33</v>
      </c>
      <c r="C98">
        <v>52</v>
      </c>
      <c r="D98" s="23">
        <v>148</v>
      </c>
      <c r="E98" s="23">
        <v>6</v>
      </c>
      <c r="F98" s="10">
        <v>0</v>
      </c>
    </row>
    <row r="99" spans="1:6" x14ac:dyDescent="0.3">
      <c r="A99" s="9">
        <v>43926</v>
      </c>
      <c r="B99">
        <v>40</v>
      </c>
      <c r="C99">
        <v>56</v>
      </c>
      <c r="D99" s="23">
        <v>112</v>
      </c>
      <c r="E99" s="23">
        <v>13</v>
      </c>
      <c r="F99" s="10">
        <v>16008</v>
      </c>
    </row>
    <row r="100" spans="1:6" x14ac:dyDescent="0.3">
      <c r="A100" s="9">
        <v>43927</v>
      </c>
      <c r="B100">
        <v>27</v>
      </c>
      <c r="C100">
        <v>65</v>
      </c>
      <c r="D100" s="23">
        <v>121</v>
      </c>
      <c r="E100" s="23">
        <v>7</v>
      </c>
      <c r="F100" s="10">
        <v>1555</v>
      </c>
    </row>
    <row r="101" spans="1:6" x14ac:dyDescent="0.3">
      <c r="A101" s="9">
        <v>43928</v>
      </c>
      <c r="B101">
        <v>37</v>
      </c>
      <c r="C101">
        <v>56</v>
      </c>
      <c r="D101" s="23">
        <v>150</v>
      </c>
      <c r="E101" s="23">
        <v>12</v>
      </c>
      <c r="F101" s="10">
        <v>3314</v>
      </c>
    </row>
    <row r="102" spans="1:6" x14ac:dyDescent="0.3">
      <c r="A102" s="9">
        <v>43929</v>
      </c>
      <c r="B102">
        <v>33</v>
      </c>
      <c r="C102">
        <v>61</v>
      </c>
      <c r="D102" s="23">
        <v>117</v>
      </c>
      <c r="E102" s="23">
        <v>8</v>
      </c>
      <c r="F102" s="10">
        <v>0</v>
      </c>
    </row>
    <row r="103" spans="1:6" x14ac:dyDescent="0.3">
      <c r="A103" s="9">
        <v>43930</v>
      </c>
      <c r="B103">
        <v>43</v>
      </c>
      <c r="C103">
        <v>60</v>
      </c>
      <c r="D103" s="23">
        <v>229</v>
      </c>
      <c r="E103" s="23">
        <v>25</v>
      </c>
      <c r="F103" s="10">
        <v>0</v>
      </c>
    </row>
    <row r="104" spans="1:6" x14ac:dyDescent="0.3">
      <c r="A104" s="9">
        <v>43931</v>
      </c>
      <c r="B104">
        <v>30</v>
      </c>
      <c r="C104">
        <v>45</v>
      </c>
      <c r="D104" s="23">
        <v>210</v>
      </c>
      <c r="E104" s="23">
        <v>12</v>
      </c>
      <c r="F104" s="10">
        <v>9123</v>
      </c>
    </row>
    <row r="105" spans="1:6" x14ac:dyDescent="0.3">
      <c r="A105" s="9">
        <v>43932</v>
      </c>
      <c r="B105">
        <v>34</v>
      </c>
      <c r="C105">
        <v>59</v>
      </c>
      <c r="D105" s="23">
        <v>187</v>
      </c>
      <c r="E105" s="23">
        <v>17</v>
      </c>
      <c r="F105" s="10">
        <v>1841</v>
      </c>
    </row>
    <row r="106" spans="1:6" x14ac:dyDescent="0.3">
      <c r="A106" s="9">
        <v>43933</v>
      </c>
      <c r="B106">
        <v>32</v>
      </c>
      <c r="C106">
        <v>46</v>
      </c>
      <c r="D106" s="23">
        <v>221</v>
      </c>
      <c r="E106" s="23">
        <v>22</v>
      </c>
      <c r="F106" s="10">
        <v>3827</v>
      </c>
    </row>
    <row r="107" spans="1:6" x14ac:dyDescent="0.3">
      <c r="A107" s="9">
        <v>43934</v>
      </c>
      <c r="B107">
        <v>27</v>
      </c>
      <c r="C107">
        <v>45</v>
      </c>
      <c r="D107" s="23">
        <v>352</v>
      </c>
      <c r="E107" s="23">
        <v>11</v>
      </c>
      <c r="F107" s="10">
        <v>4057</v>
      </c>
    </row>
    <row r="108" spans="1:6" x14ac:dyDescent="0.3">
      <c r="A108" s="9">
        <v>43935</v>
      </c>
      <c r="B108">
        <v>36</v>
      </c>
      <c r="C108">
        <v>44</v>
      </c>
      <c r="D108" s="23">
        <v>346</v>
      </c>
      <c r="E108" s="23">
        <v>18</v>
      </c>
      <c r="F108" s="10">
        <v>1346</v>
      </c>
    </row>
    <row r="109" spans="1:6" x14ac:dyDescent="0.3">
      <c r="A109" s="9">
        <v>43936</v>
      </c>
      <c r="B109">
        <v>31</v>
      </c>
      <c r="C109">
        <v>46</v>
      </c>
      <c r="D109" s="23">
        <v>236</v>
      </c>
      <c r="E109" s="23">
        <v>9</v>
      </c>
      <c r="F109" s="10">
        <v>4071</v>
      </c>
    </row>
    <row r="110" spans="1:6" x14ac:dyDescent="0.3">
      <c r="A110" s="9">
        <v>43937</v>
      </c>
      <c r="B110">
        <v>25</v>
      </c>
      <c r="C110">
        <v>44</v>
      </c>
      <c r="D110" s="23">
        <v>285</v>
      </c>
      <c r="E110" s="23">
        <v>7</v>
      </c>
      <c r="F110" s="10">
        <v>5740</v>
      </c>
    </row>
    <row r="111" spans="1:6" x14ac:dyDescent="0.3">
      <c r="A111" s="9">
        <v>43938</v>
      </c>
      <c r="B111">
        <v>33</v>
      </c>
      <c r="C111">
        <v>38</v>
      </c>
      <c r="D111" s="23">
        <v>120</v>
      </c>
      <c r="E111" s="23">
        <v>7</v>
      </c>
      <c r="F111" s="10">
        <v>4796</v>
      </c>
    </row>
    <row r="112" spans="1:6" x14ac:dyDescent="0.3">
      <c r="A112" s="9">
        <v>43939</v>
      </c>
      <c r="B112">
        <v>36</v>
      </c>
      <c r="C112">
        <v>45</v>
      </c>
      <c r="D112" s="23">
        <v>327</v>
      </c>
      <c r="E112" s="23">
        <v>10</v>
      </c>
      <c r="F112" s="10">
        <v>4488</v>
      </c>
    </row>
    <row r="113" spans="1:6" x14ac:dyDescent="0.3">
      <c r="A113" s="9">
        <v>43940</v>
      </c>
      <c r="B113">
        <v>32</v>
      </c>
      <c r="C113">
        <v>35</v>
      </c>
      <c r="D113" s="23">
        <v>552</v>
      </c>
      <c r="E113" s="23">
        <v>12</v>
      </c>
      <c r="F113" s="10">
        <v>6630</v>
      </c>
    </row>
    <row r="114" spans="1:6" x14ac:dyDescent="0.3">
      <c r="A114" s="9">
        <v>43941</v>
      </c>
      <c r="B114">
        <v>29</v>
      </c>
      <c r="C114">
        <v>47</v>
      </c>
      <c r="D114" s="23">
        <v>466</v>
      </c>
      <c r="E114" s="23">
        <v>9</v>
      </c>
      <c r="F114" s="10">
        <v>4525</v>
      </c>
    </row>
    <row r="115" spans="1:6" x14ac:dyDescent="0.3">
      <c r="A115" s="9">
        <v>43942</v>
      </c>
      <c r="B115">
        <v>43</v>
      </c>
      <c r="C115">
        <v>45</v>
      </c>
      <c r="D115" s="23">
        <v>552</v>
      </c>
      <c r="E115" s="23">
        <v>19</v>
      </c>
      <c r="F115" s="10">
        <v>4517</v>
      </c>
    </row>
    <row r="116" spans="1:6" x14ac:dyDescent="0.3">
      <c r="A116" s="9">
        <v>43943</v>
      </c>
      <c r="B116">
        <v>34</v>
      </c>
      <c r="C116">
        <v>44</v>
      </c>
      <c r="D116" s="23">
        <v>431</v>
      </c>
      <c r="E116" s="23">
        <v>18</v>
      </c>
      <c r="F116" s="10">
        <v>6466</v>
      </c>
    </row>
    <row r="117" spans="1:6" x14ac:dyDescent="0.3">
      <c r="A117" s="9">
        <v>43944</v>
      </c>
      <c r="B117">
        <v>38</v>
      </c>
      <c r="C117">
        <v>42</v>
      </c>
      <c r="D117" s="23">
        <v>778</v>
      </c>
      <c r="E117" s="23">
        <v>14</v>
      </c>
      <c r="F117" s="10">
        <v>6893</v>
      </c>
    </row>
    <row r="118" spans="1:6" x14ac:dyDescent="0.3">
      <c r="A118" s="9">
        <v>43945</v>
      </c>
      <c r="B118">
        <v>32</v>
      </c>
      <c r="C118">
        <v>36</v>
      </c>
      <c r="D118" s="23">
        <v>390</v>
      </c>
      <c r="E118" s="23">
        <v>18</v>
      </c>
      <c r="F118" s="10">
        <v>6013</v>
      </c>
    </row>
    <row r="119" spans="1:6" x14ac:dyDescent="0.3">
      <c r="A119" s="9">
        <v>43946</v>
      </c>
      <c r="B119">
        <v>31</v>
      </c>
      <c r="C119">
        <v>43</v>
      </c>
      <c r="D119" s="23">
        <v>811</v>
      </c>
      <c r="E119" s="23">
        <v>22</v>
      </c>
      <c r="F119" s="10">
        <v>5702</v>
      </c>
    </row>
    <row r="120" spans="1:6" x14ac:dyDescent="0.3">
      <c r="A120" s="9">
        <v>43947</v>
      </c>
      <c r="B120">
        <v>41</v>
      </c>
      <c r="C120">
        <v>41</v>
      </c>
      <c r="D120" s="23">
        <v>440</v>
      </c>
      <c r="E120" s="23">
        <v>19</v>
      </c>
      <c r="F120" s="10">
        <v>7067</v>
      </c>
    </row>
    <row r="121" spans="1:6" x14ac:dyDescent="0.3">
      <c r="A121" s="9">
        <v>43948</v>
      </c>
      <c r="B121">
        <v>49</v>
      </c>
      <c r="C121">
        <v>35</v>
      </c>
      <c r="D121" s="23">
        <v>522</v>
      </c>
      <c r="E121" s="23">
        <v>27</v>
      </c>
      <c r="F121" s="10">
        <v>7168</v>
      </c>
    </row>
    <row r="122" spans="1:6" x14ac:dyDescent="0.3">
      <c r="A122" s="9">
        <v>43949</v>
      </c>
      <c r="B122">
        <v>34</v>
      </c>
      <c r="C122">
        <v>41</v>
      </c>
      <c r="D122" s="23">
        <v>728</v>
      </c>
      <c r="E122" s="23">
        <v>31</v>
      </c>
      <c r="F122" s="10">
        <v>4573</v>
      </c>
    </row>
    <row r="123" spans="1:6" x14ac:dyDescent="0.3">
      <c r="A123" s="9">
        <v>43950</v>
      </c>
      <c r="B123">
        <v>39</v>
      </c>
      <c r="C123">
        <v>35</v>
      </c>
      <c r="D123" s="23">
        <v>597</v>
      </c>
      <c r="E123" s="23">
        <v>32</v>
      </c>
      <c r="F123" s="10">
        <v>8106</v>
      </c>
    </row>
    <row r="124" spans="1:6" x14ac:dyDescent="0.3">
      <c r="A124" s="9">
        <v>43951</v>
      </c>
      <c r="B124">
        <v>42</v>
      </c>
      <c r="C124">
        <v>42</v>
      </c>
      <c r="D124" s="23">
        <v>583</v>
      </c>
      <c r="E124" s="23">
        <v>27</v>
      </c>
      <c r="F124" s="10">
        <v>6968</v>
      </c>
    </row>
    <row r="125" spans="1:6" x14ac:dyDescent="0.3">
      <c r="A125" s="9">
        <v>43952</v>
      </c>
      <c r="B125">
        <v>38</v>
      </c>
      <c r="C125">
        <v>48</v>
      </c>
      <c r="D125" s="23">
        <v>1008</v>
      </c>
      <c r="E125" s="23">
        <v>26</v>
      </c>
      <c r="F125" s="10">
        <v>8465</v>
      </c>
    </row>
    <row r="126" spans="1:6" x14ac:dyDescent="0.3">
      <c r="A126" s="9">
        <v>43953</v>
      </c>
      <c r="B126">
        <v>53</v>
      </c>
      <c r="C126">
        <v>37</v>
      </c>
      <c r="D126" s="23">
        <v>790</v>
      </c>
      <c r="E126" s="23">
        <v>36</v>
      </c>
      <c r="F126" s="10">
        <v>6926</v>
      </c>
    </row>
    <row r="127" spans="1:6" x14ac:dyDescent="0.3">
      <c r="A127" s="9">
        <v>43954</v>
      </c>
      <c r="B127">
        <v>38</v>
      </c>
      <c r="C127">
        <v>43</v>
      </c>
      <c r="D127" s="23">
        <v>678</v>
      </c>
      <c r="E127" s="23">
        <v>27</v>
      </c>
      <c r="F127" s="10">
        <v>8669</v>
      </c>
    </row>
    <row r="128" spans="1:6" x14ac:dyDescent="0.3">
      <c r="A128" s="9">
        <v>43955</v>
      </c>
      <c r="B128">
        <v>43</v>
      </c>
      <c r="C128">
        <v>35</v>
      </c>
      <c r="D128" s="23">
        <v>1567</v>
      </c>
      <c r="E128" s="23">
        <v>35</v>
      </c>
      <c r="F128" s="10">
        <v>8620</v>
      </c>
    </row>
    <row r="129" spans="1:6" x14ac:dyDescent="0.3">
      <c r="A129" s="9">
        <v>43956</v>
      </c>
      <c r="B129">
        <v>51</v>
      </c>
      <c r="C129">
        <v>38</v>
      </c>
      <c r="D129" s="23">
        <v>984</v>
      </c>
      <c r="E129" s="23">
        <v>34</v>
      </c>
      <c r="F129" s="10">
        <v>6949</v>
      </c>
    </row>
    <row r="130" spans="1:6" x14ac:dyDescent="0.3">
      <c r="A130" s="9">
        <v>43957</v>
      </c>
      <c r="B130">
        <v>49</v>
      </c>
      <c r="C130">
        <v>36</v>
      </c>
      <c r="D130" s="23">
        <v>1233</v>
      </c>
      <c r="E130" s="23">
        <v>34</v>
      </c>
      <c r="F130" s="10">
        <v>6423</v>
      </c>
    </row>
    <row r="131" spans="1:6" x14ac:dyDescent="0.3">
      <c r="A131" s="9">
        <v>43958</v>
      </c>
      <c r="B131">
        <v>45</v>
      </c>
      <c r="C131">
        <v>42</v>
      </c>
      <c r="D131" s="23">
        <v>1216</v>
      </c>
      <c r="E131" s="23">
        <v>43</v>
      </c>
      <c r="F131" s="10">
        <v>7474</v>
      </c>
    </row>
    <row r="132" spans="1:6" x14ac:dyDescent="0.3">
      <c r="A132" s="9">
        <v>43959</v>
      </c>
      <c r="B132">
        <v>39</v>
      </c>
      <c r="C132">
        <v>31</v>
      </c>
      <c r="D132" s="23">
        <v>1089</v>
      </c>
      <c r="E132" s="23">
        <v>37</v>
      </c>
      <c r="F132" s="10">
        <v>11257</v>
      </c>
    </row>
    <row r="133" spans="1:6" x14ac:dyDescent="0.3">
      <c r="A133" s="9">
        <v>43960</v>
      </c>
      <c r="B133">
        <v>37</v>
      </c>
      <c r="C133">
        <v>46</v>
      </c>
      <c r="D133" s="23">
        <v>1165</v>
      </c>
      <c r="E133" s="23">
        <v>48</v>
      </c>
      <c r="F133" s="10">
        <v>9697</v>
      </c>
    </row>
    <row r="134" spans="1:6" x14ac:dyDescent="0.3">
      <c r="A134" s="9">
        <v>43961</v>
      </c>
      <c r="B134">
        <v>46</v>
      </c>
      <c r="C134">
        <v>39</v>
      </c>
      <c r="D134" s="23">
        <v>1943</v>
      </c>
      <c r="E134" s="23">
        <v>53</v>
      </c>
      <c r="F134" s="10">
        <v>5350</v>
      </c>
    </row>
    <row r="135" spans="1:6" x14ac:dyDescent="0.3">
      <c r="A135" s="9">
        <v>43962</v>
      </c>
      <c r="B135">
        <v>57</v>
      </c>
      <c r="C135">
        <v>44</v>
      </c>
      <c r="D135" s="23">
        <v>1230</v>
      </c>
      <c r="E135" s="23">
        <v>36</v>
      </c>
      <c r="F135" s="10">
        <v>3390</v>
      </c>
    </row>
    <row r="136" spans="1:6" x14ac:dyDescent="0.3">
      <c r="A136" s="9">
        <v>43963</v>
      </c>
      <c r="B136">
        <v>51</v>
      </c>
      <c r="C136">
        <v>34</v>
      </c>
      <c r="D136" s="23">
        <v>1026</v>
      </c>
      <c r="E136" s="23">
        <v>53</v>
      </c>
      <c r="F136">
        <v>3370</v>
      </c>
    </row>
    <row r="137" spans="1:6" x14ac:dyDescent="0.3">
      <c r="A137" s="9">
        <v>43964</v>
      </c>
      <c r="B137">
        <v>48</v>
      </c>
      <c r="C137">
        <v>37</v>
      </c>
      <c r="D137" s="23">
        <v>1495</v>
      </c>
      <c r="E137" s="23">
        <v>54</v>
      </c>
      <c r="F137">
        <v>8777</v>
      </c>
    </row>
    <row r="138" spans="1:6" x14ac:dyDescent="0.3">
      <c r="A138" s="9">
        <v>43965</v>
      </c>
      <c r="B138">
        <v>57</v>
      </c>
      <c r="C138">
        <v>31</v>
      </c>
      <c r="D138" s="23">
        <v>1602</v>
      </c>
      <c r="E138" s="23">
        <v>44</v>
      </c>
      <c r="F138">
        <v>9421</v>
      </c>
    </row>
    <row r="139" spans="1:6" x14ac:dyDescent="0.3">
      <c r="A139" s="9">
        <v>43966</v>
      </c>
      <c r="B139">
        <v>45</v>
      </c>
      <c r="C139">
        <v>45</v>
      </c>
      <c r="D139" s="23">
        <v>1576</v>
      </c>
      <c r="E139" s="23">
        <v>49</v>
      </c>
      <c r="F139">
        <v>10416</v>
      </c>
    </row>
    <row r="140" spans="1:6" x14ac:dyDescent="0.3">
      <c r="A140" s="9">
        <v>43967</v>
      </c>
      <c r="B140">
        <v>54</v>
      </c>
      <c r="C140">
        <v>45</v>
      </c>
      <c r="D140" s="23">
        <v>1606</v>
      </c>
      <c r="E140" s="23">
        <v>67</v>
      </c>
      <c r="F140">
        <v>10917</v>
      </c>
    </row>
    <row r="141" spans="1:6" x14ac:dyDescent="0.3">
      <c r="A141" s="9">
        <v>43968</v>
      </c>
      <c r="B141">
        <v>66</v>
      </c>
      <c r="C141">
        <v>42</v>
      </c>
      <c r="D141" s="23">
        <v>2347</v>
      </c>
      <c r="E141" s="23">
        <v>63</v>
      </c>
      <c r="F141">
        <v>12225</v>
      </c>
    </row>
    <row r="142" spans="1:6" x14ac:dyDescent="0.3">
      <c r="A142" s="9">
        <v>43969</v>
      </c>
      <c r="B142">
        <v>55</v>
      </c>
      <c r="C142">
        <v>35</v>
      </c>
      <c r="D142" s="23">
        <v>2005</v>
      </c>
      <c r="E142" s="23">
        <v>51</v>
      </c>
      <c r="F142">
        <v>8397</v>
      </c>
    </row>
    <row r="143" spans="1:6" x14ac:dyDescent="0.3">
      <c r="A143" s="9">
        <v>43970</v>
      </c>
      <c r="B143">
        <v>58</v>
      </c>
      <c r="C143">
        <v>39</v>
      </c>
      <c r="D143" s="23">
        <v>2078</v>
      </c>
      <c r="E143" s="23">
        <v>76</v>
      </c>
      <c r="F143">
        <v>11835</v>
      </c>
    </row>
    <row r="144" spans="1:6" x14ac:dyDescent="0.3">
      <c r="A144" s="9">
        <v>43971</v>
      </c>
      <c r="B144">
        <v>55</v>
      </c>
      <c r="C144">
        <v>37</v>
      </c>
      <c r="D144" s="23">
        <v>2161</v>
      </c>
      <c r="E144" s="23">
        <v>65</v>
      </c>
      <c r="F144">
        <v>13263</v>
      </c>
    </row>
    <row r="145" spans="1:6" x14ac:dyDescent="0.3">
      <c r="A145" s="9">
        <v>43972</v>
      </c>
      <c r="B145">
        <v>56</v>
      </c>
      <c r="C145">
        <v>34</v>
      </c>
      <c r="D145" s="23">
        <v>2345</v>
      </c>
      <c r="E145" s="23">
        <v>64</v>
      </c>
      <c r="F145">
        <v>12386</v>
      </c>
    </row>
    <row r="146" spans="1:6" x14ac:dyDescent="0.3">
      <c r="A146" s="9">
        <v>43973</v>
      </c>
      <c r="B146">
        <v>49</v>
      </c>
      <c r="C146">
        <v>40</v>
      </c>
      <c r="D146" s="23">
        <v>2940</v>
      </c>
      <c r="E146" s="23">
        <v>63</v>
      </c>
      <c r="F146">
        <v>13166</v>
      </c>
    </row>
    <row r="147" spans="1:6" x14ac:dyDescent="0.3">
      <c r="A147" s="9">
        <v>43974</v>
      </c>
      <c r="B147">
        <v>56</v>
      </c>
      <c r="C147">
        <v>38</v>
      </c>
      <c r="D147" s="23">
        <v>2608</v>
      </c>
      <c r="E147" s="23">
        <v>60</v>
      </c>
      <c r="F147">
        <v>15845</v>
      </c>
    </row>
    <row r="148" spans="1:6" x14ac:dyDescent="0.3">
      <c r="A148" s="9">
        <v>43975</v>
      </c>
      <c r="B148">
        <v>51</v>
      </c>
      <c r="C148">
        <v>41</v>
      </c>
      <c r="D148" s="23">
        <v>3041</v>
      </c>
      <c r="E148" s="23">
        <v>58</v>
      </c>
      <c r="F148">
        <v>14538</v>
      </c>
    </row>
    <row r="149" spans="1:6" x14ac:dyDescent="0.3">
      <c r="A149" s="9">
        <v>43976</v>
      </c>
      <c r="B149">
        <v>49</v>
      </c>
      <c r="C149">
        <v>45</v>
      </c>
      <c r="D149" s="23">
        <v>2436</v>
      </c>
      <c r="E149" s="23">
        <v>60</v>
      </c>
      <c r="F149">
        <v>15715</v>
      </c>
    </row>
    <row r="150" spans="1:6" x14ac:dyDescent="0.3">
      <c r="A150" s="9">
        <v>43977</v>
      </c>
      <c r="B150">
        <v>52</v>
      </c>
      <c r="C150">
        <v>36</v>
      </c>
      <c r="D150" s="23">
        <v>2091</v>
      </c>
      <c r="E150" s="23">
        <v>97</v>
      </c>
      <c r="F150">
        <v>11572</v>
      </c>
    </row>
    <row r="151" spans="1:6" x14ac:dyDescent="0.3">
      <c r="A151" s="9">
        <v>43978</v>
      </c>
      <c r="B151">
        <v>55</v>
      </c>
      <c r="C151">
        <v>32</v>
      </c>
      <c r="D151" s="23">
        <v>2190</v>
      </c>
      <c r="E151" s="23">
        <v>105</v>
      </c>
      <c r="F151">
        <v>14263</v>
      </c>
    </row>
    <row r="152" spans="1:6" x14ac:dyDescent="0.3">
      <c r="A152" s="9">
        <v>43979</v>
      </c>
      <c r="B152">
        <v>53</v>
      </c>
      <c r="C152">
        <v>35</v>
      </c>
      <c r="D152" s="23">
        <v>2598</v>
      </c>
      <c r="E152" s="23">
        <v>85</v>
      </c>
      <c r="F152">
        <v>15453</v>
      </c>
    </row>
    <row r="153" spans="1:6" x14ac:dyDescent="0.3">
      <c r="A153" s="9">
        <v>43980</v>
      </c>
      <c r="B153">
        <v>49</v>
      </c>
      <c r="C153">
        <v>39</v>
      </c>
      <c r="D153" s="23">
        <v>2682</v>
      </c>
      <c r="E153" s="23">
        <v>116</v>
      </c>
      <c r="F153">
        <v>14092</v>
      </c>
    </row>
    <row r="154" spans="1:6" x14ac:dyDescent="0.3">
      <c r="A154" s="9">
        <v>43981</v>
      </c>
      <c r="B154">
        <v>46</v>
      </c>
      <c r="C154">
        <v>36</v>
      </c>
      <c r="D154" s="23">
        <v>2940</v>
      </c>
      <c r="E154" s="23">
        <v>99</v>
      </c>
      <c r="F154">
        <v>14096</v>
      </c>
    </row>
    <row r="155" spans="1:6" x14ac:dyDescent="0.3">
      <c r="A155" s="9">
        <v>43982</v>
      </c>
      <c r="B155">
        <v>57</v>
      </c>
      <c r="C155">
        <v>44</v>
      </c>
      <c r="D155" s="23">
        <v>2487</v>
      </c>
      <c r="E155" s="23">
        <v>89</v>
      </c>
      <c r="F155">
        <v>14516</v>
      </c>
    </row>
  </sheetData>
  <pageMargins left="0.7" right="0.7" top="0.75" bottom="0.75" header="0.3" footer="0.3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A4DD1-07D4-4F11-8C91-E065FCF1A028}">
  <dimension ref="A3:D155"/>
  <sheetViews>
    <sheetView workbookViewId="0">
      <selection activeCell="D1" sqref="D1:D1048576"/>
    </sheetView>
  </sheetViews>
  <sheetFormatPr defaultRowHeight="14.4" x14ac:dyDescent="0.3"/>
  <cols>
    <col min="1" max="3" width="9.5546875" customWidth="1"/>
    <col min="4" max="4" width="8.88671875" style="29"/>
  </cols>
  <sheetData>
    <row r="3" spans="1:4" x14ac:dyDescent="0.3">
      <c r="A3" s="12" t="s">
        <v>56</v>
      </c>
      <c r="B3" t="s">
        <v>253</v>
      </c>
      <c r="C3" t="s">
        <v>252</v>
      </c>
      <c r="D3" s="23" t="s">
        <v>59</v>
      </c>
    </row>
    <row r="4" spans="1:4" x14ac:dyDescent="0.3">
      <c r="A4" s="9">
        <v>43831</v>
      </c>
      <c r="B4">
        <v>16</v>
      </c>
      <c r="C4">
        <v>48</v>
      </c>
      <c r="D4" s="23">
        <v>0</v>
      </c>
    </row>
    <row r="5" spans="1:4" x14ac:dyDescent="0.3">
      <c r="A5" s="9">
        <v>43832</v>
      </c>
      <c r="B5">
        <v>20</v>
      </c>
      <c r="C5">
        <v>42</v>
      </c>
      <c r="D5" s="23">
        <v>0</v>
      </c>
    </row>
    <row r="6" spans="1:4" x14ac:dyDescent="0.3">
      <c r="A6" s="9">
        <v>43833</v>
      </c>
      <c r="B6">
        <v>23</v>
      </c>
      <c r="C6">
        <v>38</v>
      </c>
      <c r="D6" s="23">
        <v>0</v>
      </c>
    </row>
    <row r="7" spans="1:4" x14ac:dyDescent="0.3">
      <c r="A7" s="9">
        <v>43834</v>
      </c>
      <c r="B7">
        <v>17</v>
      </c>
      <c r="C7">
        <v>49</v>
      </c>
      <c r="D7" s="23">
        <v>0</v>
      </c>
    </row>
    <row r="8" spans="1:4" x14ac:dyDescent="0.3">
      <c r="A8" s="9">
        <v>43835</v>
      </c>
      <c r="B8">
        <v>25</v>
      </c>
      <c r="C8">
        <v>50</v>
      </c>
      <c r="D8" s="23">
        <v>0</v>
      </c>
    </row>
    <row r="9" spans="1:4" x14ac:dyDescent="0.3">
      <c r="A9" s="9">
        <v>43836</v>
      </c>
      <c r="B9">
        <v>25</v>
      </c>
      <c r="C9">
        <v>46</v>
      </c>
      <c r="D9" s="23">
        <v>0</v>
      </c>
    </row>
    <row r="10" spans="1:4" x14ac:dyDescent="0.3">
      <c r="A10" s="9">
        <v>43837</v>
      </c>
      <c r="B10">
        <v>24</v>
      </c>
      <c r="C10">
        <v>40</v>
      </c>
      <c r="D10" s="23">
        <v>0</v>
      </c>
    </row>
    <row r="11" spans="1:4" x14ac:dyDescent="0.3">
      <c r="A11" s="9">
        <v>43838</v>
      </c>
      <c r="B11">
        <v>24</v>
      </c>
      <c r="C11">
        <v>38</v>
      </c>
      <c r="D11" s="23">
        <v>0</v>
      </c>
    </row>
    <row r="12" spans="1:4" x14ac:dyDescent="0.3">
      <c r="A12" s="9">
        <v>43839</v>
      </c>
      <c r="B12">
        <v>27</v>
      </c>
      <c r="C12">
        <v>45</v>
      </c>
      <c r="D12" s="23">
        <v>0</v>
      </c>
    </row>
    <row r="13" spans="1:4" x14ac:dyDescent="0.3">
      <c r="A13" s="9">
        <v>43840</v>
      </c>
      <c r="B13">
        <v>27</v>
      </c>
      <c r="C13">
        <v>46</v>
      </c>
      <c r="D13" s="23">
        <v>0</v>
      </c>
    </row>
    <row r="14" spans="1:4" x14ac:dyDescent="0.3">
      <c r="A14" s="9">
        <v>43841</v>
      </c>
      <c r="B14">
        <v>22</v>
      </c>
      <c r="C14">
        <v>43</v>
      </c>
      <c r="D14" s="23">
        <v>0</v>
      </c>
    </row>
    <row r="15" spans="1:4" x14ac:dyDescent="0.3">
      <c r="A15" s="9">
        <v>43842</v>
      </c>
      <c r="B15">
        <v>26</v>
      </c>
      <c r="C15">
        <v>56</v>
      </c>
      <c r="D15" s="23">
        <v>0</v>
      </c>
    </row>
    <row r="16" spans="1:4" x14ac:dyDescent="0.3">
      <c r="A16" s="9">
        <v>43843</v>
      </c>
      <c r="B16">
        <v>29</v>
      </c>
      <c r="C16">
        <v>43</v>
      </c>
      <c r="D16" s="23">
        <v>0</v>
      </c>
    </row>
    <row r="17" spans="1:4" x14ac:dyDescent="0.3">
      <c r="A17" s="9">
        <v>43844</v>
      </c>
      <c r="B17">
        <v>28</v>
      </c>
      <c r="C17">
        <v>44</v>
      </c>
      <c r="D17" s="23">
        <v>0</v>
      </c>
    </row>
    <row r="18" spans="1:4" x14ac:dyDescent="0.3">
      <c r="A18" s="9">
        <v>43845</v>
      </c>
      <c r="B18">
        <v>20</v>
      </c>
      <c r="C18">
        <v>46</v>
      </c>
      <c r="D18" s="23">
        <v>0</v>
      </c>
    </row>
    <row r="19" spans="1:4" x14ac:dyDescent="0.3">
      <c r="A19" s="9">
        <v>43846</v>
      </c>
      <c r="B19">
        <v>23</v>
      </c>
      <c r="C19">
        <v>47</v>
      </c>
      <c r="D19" s="23">
        <v>0</v>
      </c>
    </row>
    <row r="20" spans="1:4" x14ac:dyDescent="0.3">
      <c r="A20" s="9">
        <v>43847</v>
      </c>
      <c r="B20">
        <v>20</v>
      </c>
      <c r="C20">
        <v>33</v>
      </c>
      <c r="D20" s="23">
        <v>0</v>
      </c>
    </row>
    <row r="21" spans="1:4" x14ac:dyDescent="0.3">
      <c r="A21" s="9">
        <v>43848</v>
      </c>
      <c r="B21">
        <v>19</v>
      </c>
      <c r="C21">
        <v>53</v>
      </c>
      <c r="D21" s="23">
        <v>0</v>
      </c>
    </row>
    <row r="22" spans="1:4" x14ac:dyDescent="0.3">
      <c r="A22" s="9">
        <v>43849</v>
      </c>
      <c r="B22">
        <v>19</v>
      </c>
      <c r="C22">
        <v>39</v>
      </c>
      <c r="D22" s="23">
        <v>0</v>
      </c>
    </row>
    <row r="23" spans="1:4" x14ac:dyDescent="0.3">
      <c r="A23" s="9">
        <v>43850</v>
      </c>
      <c r="B23">
        <v>33</v>
      </c>
      <c r="C23">
        <v>45</v>
      </c>
      <c r="D23" s="23">
        <v>0</v>
      </c>
    </row>
    <row r="24" spans="1:4" x14ac:dyDescent="0.3">
      <c r="A24" s="9">
        <v>43851</v>
      </c>
      <c r="B24">
        <v>26</v>
      </c>
      <c r="C24">
        <v>48</v>
      </c>
      <c r="D24" s="23">
        <v>0</v>
      </c>
    </row>
    <row r="25" spans="1:4" x14ac:dyDescent="0.3">
      <c r="A25" s="9">
        <v>43852</v>
      </c>
      <c r="B25">
        <v>28</v>
      </c>
      <c r="C25">
        <v>54</v>
      </c>
      <c r="D25" s="23">
        <v>0</v>
      </c>
    </row>
    <row r="26" spans="1:4" x14ac:dyDescent="0.3">
      <c r="A26" s="9">
        <v>43853</v>
      </c>
      <c r="B26">
        <v>27</v>
      </c>
      <c r="C26">
        <v>49</v>
      </c>
      <c r="D26" s="23">
        <v>0</v>
      </c>
    </row>
    <row r="27" spans="1:4" x14ac:dyDescent="0.3">
      <c r="A27" s="9">
        <v>43854</v>
      </c>
      <c r="B27">
        <v>28</v>
      </c>
      <c r="C27">
        <v>42</v>
      </c>
      <c r="D27" s="23">
        <v>0</v>
      </c>
    </row>
    <row r="28" spans="1:4" x14ac:dyDescent="0.3">
      <c r="A28" s="9">
        <v>43855</v>
      </c>
      <c r="B28">
        <v>30</v>
      </c>
      <c r="C28">
        <v>48</v>
      </c>
      <c r="D28" s="23">
        <v>0</v>
      </c>
    </row>
    <row r="29" spans="1:4" x14ac:dyDescent="0.3">
      <c r="A29" s="9">
        <v>43856</v>
      </c>
      <c r="B29">
        <v>32</v>
      </c>
      <c r="C29">
        <v>57</v>
      </c>
      <c r="D29" s="23">
        <v>0</v>
      </c>
    </row>
    <row r="30" spans="1:4" x14ac:dyDescent="0.3">
      <c r="A30" s="9">
        <v>43857</v>
      </c>
      <c r="B30">
        <v>33</v>
      </c>
      <c r="C30">
        <v>57</v>
      </c>
      <c r="D30" s="23">
        <v>0</v>
      </c>
    </row>
    <row r="31" spans="1:4" x14ac:dyDescent="0.3">
      <c r="A31" s="9">
        <v>43858</v>
      </c>
      <c r="B31">
        <v>29</v>
      </c>
      <c r="C31">
        <v>55</v>
      </c>
      <c r="D31" s="23">
        <v>0</v>
      </c>
    </row>
    <row r="32" spans="1:4" x14ac:dyDescent="0.3">
      <c r="A32" s="9">
        <v>43859</v>
      </c>
      <c r="B32">
        <v>32</v>
      </c>
      <c r="C32">
        <v>49</v>
      </c>
      <c r="D32" s="23">
        <v>0</v>
      </c>
    </row>
    <row r="33" spans="1:4" x14ac:dyDescent="0.3">
      <c r="A33" s="9">
        <v>43860</v>
      </c>
      <c r="B33">
        <v>22</v>
      </c>
      <c r="C33">
        <v>58</v>
      </c>
      <c r="D33" s="23">
        <f ca="1">IFERROR(__xludf.DUMMYFUNCTION("""COMPUTED_VALUE"""),1)</f>
        <v>1</v>
      </c>
    </row>
    <row r="34" spans="1:4" x14ac:dyDescent="0.3">
      <c r="A34" s="9">
        <v>43861</v>
      </c>
      <c r="B34">
        <v>30</v>
      </c>
      <c r="C34">
        <v>47</v>
      </c>
      <c r="D34" s="23">
        <f ca="1">IFERROR(__xludf.DUMMYFUNCTION("""COMPUTED_VALUE"""),0)</f>
        <v>0</v>
      </c>
    </row>
    <row r="35" spans="1:4" x14ac:dyDescent="0.3">
      <c r="A35" s="9">
        <v>43862</v>
      </c>
      <c r="B35">
        <v>23</v>
      </c>
      <c r="C35">
        <v>51</v>
      </c>
      <c r="D35" s="23">
        <f ca="1">IFERROR(__xludf.DUMMYFUNCTION("""COMPUTED_VALUE"""),0)</f>
        <v>0</v>
      </c>
    </row>
    <row r="36" spans="1:4" x14ac:dyDescent="0.3">
      <c r="A36" s="9">
        <v>43863</v>
      </c>
      <c r="B36">
        <v>24</v>
      </c>
      <c r="C36">
        <v>51</v>
      </c>
      <c r="D36" s="23">
        <f ca="1">IFERROR(__xludf.DUMMYFUNCTION("""COMPUTED_VALUE"""),1)</f>
        <v>1</v>
      </c>
    </row>
    <row r="37" spans="1:4" x14ac:dyDescent="0.3">
      <c r="A37" s="9">
        <v>43864</v>
      </c>
      <c r="B37">
        <v>32</v>
      </c>
      <c r="C37">
        <v>57</v>
      </c>
      <c r="D37" s="23">
        <f ca="1">IFERROR(__xludf.DUMMYFUNCTION("""COMPUTED_VALUE"""),1)</f>
        <v>1</v>
      </c>
    </row>
    <row r="38" spans="1:4" x14ac:dyDescent="0.3">
      <c r="A38" s="9">
        <v>43865</v>
      </c>
      <c r="B38">
        <v>31</v>
      </c>
      <c r="C38">
        <v>54</v>
      </c>
      <c r="D38" s="23">
        <f ca="1">IFERROR(__xludf.DUMMYFUNCTION("""COMPUTED_VALUE"""),0)</f>
        <v>0</v>
      </c>
    </row>
    <row r="39" spans="1:4" x14ac:dyDescent="0.3">
      <c r="A39" s="9">
        <v>43866</v>
      </c>
      <c r="B39">
        <v>29</v>
      </c>
      <c r="C39">
        <v>55</v>
      </c>
      <c r="D39" s="23">
        <f ca="1">IFERROR(__xludf.DUMMYFUNCTION("""COMPUTED_VALUE"""),0)</f>
        <v>0</v>
      </c>
    </row>
    <row r="40" spans="1:4" x14ac:dyDescent="0.3">
      <c r="A40" s="9">
        <v>43867</v>
      </c>
      <c r="B40">
        <v>36</v>
      </c>
      <c r="C40">
        <v>53</v>
      </c>
      <c r="D40" s="23">
        <f ca="1">IFERROR(__xludf.DUMMYFUNCTION("""COMPUTED_VALUE"""),0)</f>
        <v>0</v>
      </c>
    </row>
    <row r="41" spans="1:4" x14ac:dyDescent="0.3">
      <c r="A41" s="9">
        <v>43868</v>
      </c>
      <c r="B41">
        <v>25</v>
      </c>
      <c r="C41">
        <v>52</v>
      </c>
      <c r="D41" s="23">
        <f ca="1">IFERROR(__xludf.DUMMYFUNCTION("""COMPUTED_VALUE"""),0)</f>
        <v>0</v>
      </c>
    </row>
    <row r="42" spans="1:4" x14ac:dyDescent="0.3">
      <c r="A42" s="9">
        <v>43869</v>
      </c>
      <c r="B42">
        <v>28</v>
      </c>
      <c r="C42">
        <v>49</v>
      </c>
      <c r="D42" s="23">
        <f ca="1">IFERROR(__xludf.DUMMYFUNCTION("""COMPUTED_VALUE"""),0)</f>
        <v>0</v>
      </c>
    </row>
    <row r="43" spans="1:4" x14ac:dyDescent="0.3">
      <c r="A43" s="9">
        <v>43870</v>
      </c>
      <c r="B43">
        <v>26</v>
      </c>
      <c r="C43">
        <v>54</v>
      </c>
      <c r="D43" s="23">
        <f ca="1">IFERROR(__xludf.DUMMYFUNCTION("""COMPUTED_VALUE"""),0)</f>
        <v>0</v>
      </c>
    </row>
    <row r="44" spans="1:4" x14ac:dyDescent="0.3">
      <c r="A44" s="9">
        <v>43871</v>
      </c>
      <c r="B44">
        <v>25</v>
      </c>
      <c r="C44">
        <v>49</v>
      </c>
      <c r="D44" s="23">
        <f ca="1">IFERROR(__xludf.DUMMYFUNCTION("""COMPUTED_VALUE"""),0)</f>
        <v>0</v>
      </c>
    </row>
    <row r="45" spans="1:4" x14ac:dyDescent="0.3">
      <c r="A45" s="9">
        <v>43872</v>
      </c>
      <c r="B45">
        <v>25</v>
      </c>
      <c r="C45">
        <v>41</v>
      </c>
      <c r="D45" s="23">
        <f ca="1">IFERROR(__xludf.DUMMYFUNCTION("""COMPUTED_VALUE"""),0)</f>
        <v>0</v>
      </c>
    </row>
    <row r="46" spans="1:4" x14ac:dyDescent="0.3">
      <c r="A46" s="9">
        <v>43873</v>
      </c>
      <c r="B46">
        <v>23</v>
      </c>
      <c r="C46">
        <v>56</v>
      </c>
      <c r="D46" s="23">
        <f ca="1">IFERROR(__xludf.DUMMYFUNCTION("""COMPUTED_VALUE"""),0)</f>
        <v>0</v>
      </c>
    </row>
    <row r="47" spans="1:4" x14ac:dyDescent="0.3">
      <c r="A47" s="9">
        <v>43874</v>
      </c>
      <c r="B47">
        <v>26</v>
      </c>
      <c r="C47">
        <v>43</v>
      </c>
      <c r="D47" s="23">
        <f ca="1">IFERROR(__xludf.DUMMYFUNCTION("""COMPUTED_VALUE"""),0)</f>
        <v>0</v>
      </c>
    </row>
    <row r="48" spans="1:4" x14ac:dyDescent="0.3">
      <c r="A48" s="9">
        <v>43875</v>
      </c>
      <c r="B48">
        <v>25</v>
      </c>
      <c r="C48">
        <v>45</v>
      </c>
      <c r="D48" s="23">
        <f ca="1">IFERROR(__xludf.DUMMYFUNCTION("""COMPUTED_VALUE"""),0)</f>
        <v>0</v>
      </c>
    </row>
    <row r="49" spans="1:4" x14ac:dyDescent="0.3">
      <c r="A49" s="9">
        <v>43876</v>
      </c>
      <c r="B49">
        <v>32</v>
      </c>
      <c r="C49">
        <v>49</v>
      </c>
      <c r="D49" s="23">
        <f ca="1">IFERROR(__xludf.DUMMYFUNCTION("""COMPUTED_VALUE"""),0)</f>
        <v>0</v>
      </c>
    </row>
    <row r="50" spans="1:4" x14ac:dyDescent="0.3">
      <c r="A50" s="9">
        <v>43877</v>
      </c>
      <c r="B50">
        <v>37</v>
      </c>
      <c r="C50">
        <v>72</v>
      </c>
      <c r="D50" s="23">
        <f ca="1">IFERROR(__xludf.DUMMYFUNCTION("""COMPUTED_VALUE"""),0)</f>
        <v>0</v>
      </c>
    </row>
    <row r="51" spans="1:4" x14ac:dyDescent="0.3">
      <c r="A51" s="9">
        <v>43878</v>
      </c>
      <c r="B51">
        <v>32</v>
      </c>
      <c r="C51">
        <v>54</v>
      </c>
      <c r="D51" s="23">
        <f ca="1">IFERROR(__xludf.DUMMYFUNCTION("""COMPUTED_VALUE"""),0)</f>
        <v>0</v>
      </c>
    </row>
    <row r="52" spans="1:4" x14ac:dyDescent="0.3">
      <c r="A52" s="9">
        <v>43879</v>
      </c>
      <c r="B52">
        <v>32</v>
      </c>
      <c r="C52">
        <v>51</v>
      </c>
      <c r="D52" s="23">
        <f ca="1">IFERROR(__xludf.DUMMYFUNCTION("""COMPUTED_VALUE"""),0)</f>
        <v>0</v>
      </c>
    </row>
    <row r="53" spans="1:4" x14ac:dyDescent="0.3">
      <c r="A53" s="9">
        <v>43880</v>
      </c>
      <c r="B53">
        <v>30</v>
      </c>
      <c r="C53">
        <v>44</v>
      </c>
      <c r="D53" s="23">
        <f ca="1">IFERROR(__xludf.DUMMYFUNCTION("""COMPUTED_VALUE"""),0)</f>
        <v>0</v>
      </c>
    </row>
    <row r="54" spans="1:4" x14ac:dyDescent="0.3">
      <c r="A54" s="9">
        <v>43881</v>
      </c>
      <c r="B54">
        <v>30</v>
      </c>
      <c r="C54">
        <v>54</v>
      </c>
      <c r="D54" s="23">
        <f ca="1">IFERROR(__xludf.DUMMYFUNCTION("""COMPUTED_VALUE"""),0)</f>
        <v>0</v>
      </c>
    </row>
    <row r="55" spans="1:4" x14ac:dyDescent="0.3">
      <c r="A55" s="9">
        <v>43882</v>
      </c>
      <c r="B55">
        <v>22</v>
      </c>
      <c r="C55">
        <v>49</v>
      </c>
      <c r="D55" s="23">
        <f ca="1">IFERROR(__xludf.DUMMYFUNCTION("""COMPUTED_VALUE"""),0)</f>
        <v>0</v>
      </c>
    </row>
    <row r="56" spans="1:4" x14ac:dyDescent="0.3">
      <c r="A56" s="9">
        <v>43883</v>
      </c>
      <c r="B56">
        <v>29</v>
      </c>
      <c r="C56">
        <v>56</v>
      </c>
      <c r="D56" s="23">
        <f ca="1">IFERROR(__xludf.DUMMYFUNCTION("""COMPUTED_VALUE"""),0)</f>
        <v>0</v>
      </c>
    </row>
    <row r="57" spans="1:4" x14ac:dyDescent="0.3">
      <c r="A57" s="9">
        <v>43884</v>
      </c>
      <c r="B57">
        <v>33</v>
      </c>
      <c r="C57">
        <v>59</v>
      </c>
      <c r="D57" s="23">
        <f ca="1">IFERROR(__xludf.DUMMYFUNCTION("""COMPUTED_VALUE"""),0)</f>
        <v>0</v>
      </c>
    </row>
    <row r="58" spans="1:4" x14ac:dyDescent="0.3">
      <c r="A58" s="9">
        <v>43885</v>
      </c>
      <c r="B58">
        <v>34</v>
      </c>
      <c r="C58">
        <v>50</v>
      </c>
      <c r="D58" s="23">
        <f ca="1">IFERROR(__xludf.DUMMYFUNCTION("""COMPUTED_VALUE"""),0)</f>
        <v>0</v>
      </c>
    </row>
    <row r="59" spans="1:4" x14ac:dyDescent="0.3">
      <c r="A59" s="9">
        <v>43886</v>
      </c>
      <c r="B59">
        <v>37</v>
      </c>
      <c r="C59">
        <v>53</v>
      </c>
      <c r="D59" s="23">
        <f ca="1">IFERROR(__xludf.DUMMYFUNCTION("""COMPUTED_VALUE"""),0)</f>
        <v>0</v>
      </c>
    </row>
    <row r="60" spans="1:4" x14ac:dyDescent="0.3">
      <c r="A60" s="9">
        <v>43887</v>
      </c>
      <c r="B60">
        <v>33</v>
      </c>
      <c r="C60">
        <v>41</v>
      </c>
      <c r="D60" s="23">
        <f ca="1">IFERROR(__xludf.DUMMYFUNCTION("""COMPUTED_VALUE"""),0)</f>
        <v>0</v>
      </c>
    </row>
    <row r="61" spans="1:4" x14ac:dyDescent="0.3">
      <c r="A61" s="9">
        <v>43888</v>
      </c>
      <c r="B61">
        <v>24</v>
      </c>
      <c r="C61">
        <v>45</v>
      </c>
      <c r="D61" s="23">
        <f ca="1">IFERROR(__xludf.DUMMYFUNCTION("""COMPUTED_VALUE"""),0)</f>
        <v>0</v>
      </c>
    </row>
    <row r="62" spans="1:4" x14ac:dyDescent="0.3">
      <c r="A62" s="9">
        <v>43889</v>
      </c>
      <c r="B62">
        <v>27</v>
      </c>
      <c r="C62">
        <v>48</v>
      </c>
      <c r="D62" s="23">
        <f ca="1">IFERROR(__xludf.DUMMYFUNCTION("""COMPUTED_VALUE"""),0)</f>
        <v>0</v>
      </c>
    </row>
    <row r="63" spans="1:4" x14ac:dyDescent="0.3">
      <c r="A63" s="9">
        <v>43890</v>
      </c>
      <c r="B63">
        <v>29</v>
      </c>
      <c r="C63">
        <v>54</v>
      </c>
      <c r="D63" s="23">
        <f ca="1">IFERROR(__xludf.DUMMYFUNCTION("""COMPUTED_VALUE"""),0)</f>
        <v>0</v>
      </c>
    </row>
    <row r="64" spans="1:4" x14ac:dyDescent="0.3">
      <c r="A64" s="9">
        <v>43891</v>
      </c>
      <c r="B64">
        <v>23</v>
      </c>
      <c r="C64">
        <v>47</v>
      </c>
      <c r="D64" s="23">
        <f ca="1">IFERROR(__xludf.DUMMYFUNCTION("""COMPUTED_VALUE"""),0)</f>
        <v>0</v>
      </c>
    </row>
    <row r="65" spans="1:4" x14ac:dyDescent="0.3">
      <c r="A65" s="9">
        <v>43892</v>
      </c>
      <c r="B65">
        <v>29</v>
      </c>
      <c r="C65">
        <v>50</v>
      </c>
      <c r="D65" s="23">
        <f ca="1">IFERROR(__xludf.DUMMYFUNCTION("""COMPUTED_VALUE"""),0)</f>
        <v>0</v>
      </c>
    </row>
    <row r="66" spans="1:4" x14ac:dyDescent="0.3">
      <c r="A66" s="9">
        <v>43893</v>
      </c>
      <c r="B66">
        <v>32</v>
      </c>
      <c r="C66">
        <v>50</v>
      </c>
      <c r="D66" s="23">
        <f ca="1">IFERROR(__xludf.DUMMYFUNCTION("""COMPUTED_VALUE"""),0)</f>
        <v>0</v>
      </c>
    </row>
    <row r="67" spans="1:4" x14ac:dyDescent="0.3">
      <c r="A67" s="9">
        <v>43894</v>
      </c>
      <c r="B67">
        <v>34</v>
      </c>
      <c r="C67">
        <v>57</v>
      </c>
      <c r="D67" s="23">
        <f ca="1">IFERROR(__xludf.DUMMYFUNCTION("""COMPUTED_VALUE"""),0)</f>
        <v>0</v>
      </c>
    </row>
    <row r="68" spans="1:4" x14ac:dyDescent="0.3">
      <c r="A68" s="9">
        <v>43895</v>
      </c>
      <c r="B68">
        <v>33</v>
      </c>
      <c r="C68">
        <v>47</v>
      </c>
      <c r="D68" s="23">
        <f ca="1">IFERROR(__xludf.DUMMYFUNCTION("""COMPUTED_VALUE"""),0)</f>
        <v>0</v>
      </c>
    </row>
    <row r="69" spans="1:4" x14ac:dyDescent="0.3">
      <c r="A69" s="9">
        <v>43896</v>
      </c>
      <c r="B69">
        <v>32</v>
      </c>
      <c r="C69">
        <v>46</v>
      </c>
      <c r="D69" s="23">
        <f ca="1">IFERROR(__xludf.DUMMYFUNCTION("""COMPUTED_VALUE"""),0)</f>
        <v>0</v>
      </c>
    </row>
    <row r="70" spans="1:4" x14ac:dyDescent="0.3">
      <c r="A70" s="9">
        <v>43897</v>
      </c>
      <c r="B70">
        <v>39</v>
      </c>
      <c r="C70">
        <v>50</v>
      </c>
      <c r="D70" s="23">
        <f ca="1">IFERROR(__xludf.DUMMYFUNCTION("""COMPUTED_VALUE"""),0)</f>
        <v>0</v>
      </c>
    </row>
    <row r="71" spans="1:4" x14ac:dyDescent="0.3">
      <c r="A71" s="9">
        <v>43898</v>
      </c>
      <c r="B71">
        <v>36</v>
      </c>
      <c r="C71">
        <v>57</v>
      </c>
      <c r="D71" s="23">
        <f ca="1">IFERROR(__xludf.DUMMYFUNCTION("""COMPUTED_VALUE"""),0)</f>
        <v>0</v>
      </c>
    </row>
    <row r="72" spans="1:4" x14ac:dyDescent="0.3">
      <c r="A72" s="9">
        <v>43899</v>
      </c>
      <c r="B72">
        <v>35</v>
      </c>
      <c r="C72">
        <v>47</v>
      </c>
      <c r="D72" s="23">
        <f ca="1">IFERROR(__xludf.DUMMYFUNCTION("""COMPUTED_VALUE"""),0)</f>
        <v>0</v>
      </c>
    </row>
    <row r="73" spans="1:4" x14ac:dyDescent="0.3">
      <c r="A73" s="9">
        <v>43900</v>
      </c>
      <c r="B73">
        <v>50</v>
      </c>
      <c r="C73">
        <v>59</v>
      </c>
      <c r="D73" s="23">
        <f ca="1">IFERROR(__xludf.DUMMYFUNCTION("""COMPUTED_VALUE"""),0)</f>
        <v>0</v>
      </c>
    </row>
    <row r="74" spans="1:4" x14ac:dyDescent="0.3">
      <c r="A74" s="9">
        <v>43901</v>
      </c>
      <c r="B74">
        <v>50</v>
      </c>
      <c r="C74">
        <v>58</v>
      </c>
      <c r="D74" s="23">
        <f ca="1">IFERROR(__xludf.DUMMYFUNCTION("""COMPUTED_VALUE"""),0)</f>
        <v>0</v>
      </c>
    </row>
    <row r="75" spans="1:4" x14ac:dyDescent="0.3">
      <c r="A75" s="9">
        <v>43902</v>
      </c>
      <c r="B75">
        <v>48</v>
      </c>
      <c r="C75">
        <v>69</v>
      </c>
      <c r="D75" s="23">
        <f ca="1">IFERROR(__xludf.DUMMYFUNCTION("""COMPUTED_VALUE"""),0)</f>
        <v>0</v>
      </c>
    </row>
    <row r="76" spans="1:4" x14ac:dyDescent="0.3">
      <c r="A76" s="9">
        <v>43903</v>
      </c>
      <c r="B76">
        <v>49</v>
      </c>
      <c r="C76">
        <v>79</v>
      </c>
      <c r="D76" s="23">
        <f ca="1">IFERROR(__xludf.DUMMYFUNCTION("""COMPUTED_VALUE"""),0)</f>
        <v>0</v>
      </c>
    </row>
    <row r="77" spans="1:4" x14ac:dyDescent="0.3">
      <c r="A77" s="9">
        <v>43904</v>
      </c>
      <c r="B77">
        <v>50</v>
      </c>
      <c r="C77">
        <v>71</v>
      </c>
      <c r="D77" s="23">
        <v>14</v>
      </c>
    </row>
    <row r="78" spans="1:4" x14ac:dyDescent="0.3">
      <c r="A78" s="9">
        <v>43905</v>
      </c>
      <c r="B78">
        <v>46</v>
      </c>
      <c r="C78">
        <v>90</v>
      </c>
      <c r="D78" s="23">
        <v>18</v>
      </c>
    </row>
    <row r="79" spans="1:4" x14ac:dyDescent="0.3">
      <c r="A79" s="9">
        <v>43906</v>
      </c>
      <c r="B79">
        <v>57</v>
      </c>
      <c r="C79">
        <v>66</v>
      </c>
      <c r="D79" s="23">
        <v>6</v>
      </c>
    </row>
    <row r="80" spans="1:4" x14ac:dyDescent="0.3">
      <c r="A80" s="9">
        <v>43907</v>
      </c>
      <c r="B80">
        <v>55</v>
      </c>
      <c r="C80">
        <v>87</v>
      </c>
      <c r="D80" s="23">
        <v>3</v>
      </c>
    </row>
    <row r="81" spans="1:4" x14ac:dyDescent="0.3">
      <c r="A81" s="9">
        <v>43908</v>
      </c>
      <c r="B81">
        <v>63</v>
      </c>
      <c r="C81">
        <v>68</v>
      </c>
      <c r="D81" s="23">
        <v>3</v>
      </c>
    </row>
    <row r="82" spans="1:4" x14ac:dyDescent="0.3">
      <c r="A82" s="9">
        <v>43909</v>
      </c>
      <c r="B82">
        <v>60</v>
      </c>
      <c r="C82">
        <v>72</v>
      </c>
      <c r="D82" s="23">
        <v>4</v>
      </c>
    </row>
    <row r="83" spans="1:4" x14ac:dyDescent="0.3">
      <c r="A83" s="9">
        <v>43910</v>
      </c>
      <c r="B83">
        <v>55</v>
      </c>
      <c r="C83">
        <v>80</v>
      </c>
      <c r="D83" s="23">
        <v>4</v>
      </c>
    </row>
    <row r="84" spans="1:4" x14ac:dyDescent="0.3">
      <c r="A84" s="9">
        <v>43911</v>
      </c>
      <c r="B84">
        <v>68</v>
      </c>
      <c r="C84">
        <v>98</v>
      </c>
      <c r="D84" s="23">
        <v>12</v>
      </c>
    </row>
    <row r="85" spans="1:4" x14ac:dyDescent="0.3">
      <c r="A85" s="9">
        <v>43912</v>
      </c>
      <c r="B85">
        <v>62</v>
      </c>
      <c r="C85">
        <v>89</v>
      </c>
      <c r="D85" s="23">
        <v>10</v>
      </c>
    </row>
    <row r="86" spans="1:4" x14ac:dyDescent="0.3">
      <c r="A86" s="9">
        <v>43913</v>
      </c>
      <c r="B86">
        <v>61</v>
      </c>
      <c r="C86">
        <v>97</v>
      </c>
      <c r="D86" s="23">
        <v>23</v>
      </c>
    </row>
    <row r="87" spans="1:4" x14ac:dyDescent="0.3">
      <c r="A87" s="9">
        <v>43914</v>
      </c>
      <c r="B87">
        <v>55</v>
      </c>
      <c r="C87">
        <v>100</v>
      </c>
      <c r="D87" s="23">
        <v>10</v>
      </c>
    </row>
    <row r="88" spans="1:4" x14ac:dyDescent="0.3">
      <c r="A88" s="9">
        <v>43915</v>
      </c>
      <c r="B88">
        <v>60</v>
      </c>
      <c r="C88">
        <v>97</v>
      </c>
      <c r="D88" s="23">
        <v>15</v>
      </c>
    </row>
    <row r="89" spans="1:4" x14ac:dyDescent="0.3">
      <c r="A89" s="9">
        <v>43916</v>
      </c>
      <c r="B89">
        <v>56</v>
      </c>
      <c r="C89">
        <v>82</v>
      </c>
      <c r="D89" s="23">
        <v>3</v>
      </c>
    </row>
    <row r="90" spans="1:4" x14ac:dyDescent="0.3">
      <c r="A90" s="9">
        <v>43917</v>
      </c>
      <c r="B90">
        <v>57</v>
      </c>
      <c r="C90">
        <v>88</v>
      </c>
      <c r="D90" s="23">
        <v>31</v>
      </c>
    </row>
    <row r="91" spans="1:4" x14ac:dyDescent="0.3">
      <c r="A91" s="9">
        <v>43918</v>
      </c>
      <c r="B91">
        <v>53</v>
      </c>
      <c r="C91">
        <v>98</v>
      </c>
      <c r="D91" s="23">
        <v>30</v>
      </c>
    </row>
    <row r="92" spans="1:4" x14ac:dyDescent="0.3">
      <c r="A92" s="9">
        <v>43919</v>
      </c>
      <c r="B92">
        <v>56</v>
      </c>
      <c r="C92">
        <v>77</v>
      </c>
      <c r="D92" s="23">
        <v>17</v>
      </c>
    </row>
    <row r="93" spans="1:4" x14ac:dyDescent="0.3">
      <c r="A93" s="9">
        <v>43920</v>
      </c>
      <c r="B93">
        <v>48</v>
      </c>
      <c r="C93">
        <v>68</v>
      </c>
      <c r="D93" s="23">
        <v>17</v>
      </c>
    </row>
    <row r="94" spans="1:4" x14ac:dyDescent="0.3">
      <c r="A94" s="9">
        <v>43921</v>
      </c>
      <c r="B94">
        <v>50</v>
      </c>
      <c r="C94">
        <v>61</v>
      </c>
      <c r="D94" s="23">
        <v>82</v>
      </c>
    </row>
    <row r="95" spans="1:4" x14ac:dyDescent="0.3">
      <c r="A95" s="9">
        <v>43922</v>
      </c>
      <c r="B95">
        <v>35</v>
      </c>
      <c r="C95">
        <v>66</v>
      </c>
      <c r="D95" s="23">
        <v>33</v>
      </c>
    </row>
    <row r="96" spans="1:4" x14ac:dyDescent="0.3">
      <c r="A96" s="9">
        <v>43923</v>
      </c>
      <c r="B96">
        <v>36</v>
      </c>
      <c r="C96">
        <v>59</v>
      </c>
      <c r="D96" s="23">
        <v>88</v>
      </c>
    </row>
    <row r="97" spans="1:4" x14ac:dyDescent="0.3">
      <c r="A97" s="9">
        <v>43924</v>
      </c>
      <c r="B97">
        <v>34</v>
      </c>
      <c r="C97">
        <v>50</v>
      </c>
      <c r="D97" s="23">
        <v>64</v>
      </c>
    </row>
    <row r="98" spans="1:4" x14ac:dyDescent="0.3">
      <c r="A98" s="9">
        <v>43925</v>
      </c>
      <c r="B98">
        <v>33</v>
      </c>
      <c r="C98">
        <v>52</v>
      </c>
      <c r="D98" s="23">
        <v>148</v>
      </c>
    </row>
    <row r="99" spans="1:4" x14ac:dyDescent="0.3">
      <c r="A99" s="9">
        <v>43926</v>
      </c>
      <c r="B99">
        <v>40</v>
      </c>
      <c r="C99">
        <v>56</v>
      </c>
      <c r="D99" s="23">
        <v>112</v>
      </c>
    </row>
    <row r="100" spans="1:4" x14ac:dyDescent="0.3">
      <c r="A100" s="9">
        <v>43927</v>
      </c>
      <c r="B100">
        <v>27</v>
      </c>
      <c r="C100">
        <v>65</v>
      </c>
      <c r="D100" s="23">
        <v>121</v>
      </c>
    </row>
    <row r="101" spans="1:4" x14ac:dyDescent="0.3">
      <c r="A101" s="9">
        <v>43928</v>
      </c>
      <c r="B101">
        <v>37</v>
      </c>
      <c r="C101">
        <v>56</v>
      </c>
      <c r="D101" s="23">
        <v>150</v>
      </c>
    </row>
    <row r="102" spans="1:4" x14ac:dyDescent="0.3">
      <c r="A102" s="9">
        <v>43929</v>
      </c>
      <c r="B102">
        <v>33</v>
      </c>
      <c r="C102">
        <v>61</v>
      </c>
      <c r="D102" s="23">
        <v>117</v>
      </c>
    </row>
    <row r="103" spans="1:4" x14ac:dyDescent="0.3">
      <c r="A103" s="9">
        <v>43930</v>
      </c>
      <c r="B103">
        <v>43</v>
      </c>
      <c r="C103">
        <v>60</v>
      </c>
      <c r="D103" s="23">
        <v>229</v>
      </c>
    </row>
    <row r="104" spans="1:4" x14ac:dyDescent="0.3">
      <c r="A104" s="9">
        <v>43931</v>
      </c>
      <c r="B104">
        <v>30</v>
      </c>
      <c r="C104">
        <v>45</v>
      </c>
      <c r="D104" s="23">
        <v>210</v>
      </c>
    </row>
    <row r="105" spans="1:4" x14ac:dyDescent="0.3">
      <c r="A105" s="9">
        <v>43932</v>
      </c>
      <c r="B105">
        <v>34</v>
      </c>
      <c r="C105">
        <v>59</v>
      </c>
      <c r="D105" s="23">
        <v>187</v>
      </c>
    </row>
    <row r="106" spans="1:4" x14ac:dyDescent="0.3">
      <c r="A106" s="9">
        <v>43933</v>
      </c>
      <c r="B106">
        <v>32</v>
      </c>
      <c r="C106">
        <v>46</v>
      </c>
      <c r="D106" s="23">
        <v>221</v>
      </c>
    </row>
    <row r="107" spans="1:4" x14ac:dyDescent="0.3">
      <c r="A107" s="9">
        <v>43934</v>
      </c>
      <c r="B107">
        <v>27</v>
      </c>
      <c r="C107">
        <v>45</v>
      </c>
      <c r="D107" s="23">
        <v>352</v>
      </c>
    </row>
    <row r="108" spans="1:4" x14ac:dyDescent="0.3">
      <c r="A108" s="9">
        <v>43935</v>
      </c>
      <c r="B108">
        <v>36</v>
      </c>
      <c r="C108">
        <v>44</v>
      </c>
      <c r="D108" s="23">
        <v>346</v>
      </c>
    </row>
    <row r="109" spans="1:4" x14ac:dyDescent="0.3">
      <c r="A109" s="9">
        <v>43936</v>
      </c>
      <c r="B109">
        <v>31</v>
      </c>
      <c r="C109">
        <v>46</v>
      </c>
      <c r="D109" s="23">
        <v>236</v>
      </c>
    </row>
    <row r="110" spans="1:4" x14ac:dyDescent="0.3">
      <c r="A110" s="9">
        <v>43937</v>
      </c>
      <c r="B110">
        <v>25</v>
      </c>
      <c r="C110">
        <v>44</v>
      </c>
      <c r="D110" s="23">
        <v>285</v>
      </c>
    </row>
    <row r="111" spans="1:4" x14ac:dyDescent="0.3">
      <c r="A111" s="9">
        <v>43938</v>
      </c>
      <c r="B111">
        <v>33</v>
      </c>
      <c r="C111">
        <v>38</v>
      </c>
      <c r="D111" s="23">
        <v>120</v>
      </c>
    </row>
    <row r="112" spans="1:4" x14ac:dyDescent="0.3">
      <c r="A112" s="9">
        <v>43939</v>
      </c>
      <c r="B112">
        <v>36</v>
      </c>
      <c r="C112">
        <v>45</v>
      </c>
      <c r="D112" s="23">
        <v>327</v>
      </c>
    </row>
    <row r="113" spans="1:4" x14ac:dyDescent="0.3">
      <c r="A113" s="9">
        <v>43940</v>
      </c>
      <c r="B113">
        <v>32</v>
      </c>
      <c r="C113">
        <v>35</v>
      </c>
      <c r="D113" s="23">
        <v>552</v>
      </c>
    </row>
    <row r="114" spans="1:4" x14ac:dyDescent="0.3">
      <c r="A114" s="9">
        <v>43941</v>
      </c>
      <c r="B114">
        <v>29</v>
      </c>
      <c r="C114">
        <v>47</v>
      </c>
      <c r="D114" s="23">
        <v>466</v>
      </c>
    </row>
    <row r="115" spans="1:4" x14ac:dyDescent="0.3">
      <c r="A115" s="9">
        <v>43942</v>
      </c>
      <c r="B115">
        <v>43</v>
      </c>
      <c r="C115">
        <v>45</v>
      </c>
      <c r="D115" s="23">
        <v>552</v>
      </c>
    </row>
    <row r="116" spans="1:4" x14ac:dyDescent="0.3">
      <c r="A116" s="9">
        <v>43943</v>
      </c>
      <c r="B116">
        <v>34</v>
      </c>
      <c r="C116">
        <v>44</v>
      </c>
      <c r="D116" s="23">
        <v>431</v>
      </c>
    </row>
    <row r="117" spans="1:4" x14ac:dyDescent="0.3">
      <c r="A117" s="9">
        <v>43944</v>
      </c>
      <c r="B117">
        <v>38</v>
      </c>
      <c r="C117">
        <v>42</v>
      </c>
      <c r="D117" s="23">
        <v>778</v>
      </c>
    </row>
    <row r="118" spans="1:4" x14ac:dyDescent="0.3">
      <c r="A118" s="9">
        <v>43945</v>
      </c>
      <c r="B118">
        <v>32</v>
      </c>
      <c r="C118">
        <v>36</v>
      </c>
      <c r="D118" s="23">
        <v>390</v>
      </c>
    </row>
    <row r="119" spans="1:4" x14ac:dyDescent="0.3">
      <c r="A119" s="9">
        <v>43946</v>
      </c>
      <c r="B119">
        <v>31</v>
      </c>
      <c r="C119">
        <v>43</v>
      </c>
      <c r="D119" s="23">
        <v>811</v>
      </c>
    </row>
    <row r="120" spans="1:4" x14ac:dyDescent="0.3">
      <c r="A120" s="9">
        <v>43947</v>
      </c>
      <c r="B120">
        <v>41</v>
      </c>
      <c r="C120">
        <v>41</v>
      </c>
      <c r="D120" s="23">
        <v>440</v>
      </c>
    </row>
    <row r="121" spans="1:4" x14ac:dyDescent="0.3">
      <c r="A121" s="9">
        <v>43948</v>
      </c>
      <c r="B121">
        <v>49</v>
      </c>
      <c r="C121">
        <v>35</v>
      </c>
      <c r="D121" s="23">
        <v>522</v>
      </c>
    </row>
    <row r="122" spans="1:4" x14ac:dyDescent="0.3">
      <c r="A122" s="9">
        <v>43949</v>
      </c>
      <c r="B122">
        <v>34</v>
      </c>
      <c r="C122">
        <v>41</v>
      </c>
      <c r="D122" s="23">
        <v>728</v>
      </c>
    </row>
    <row r="123" spans="1:4" x14ac:dyDescent="0.3">
      <c r="A123" s="9">
        <v>43950</v>
      </c>
      <c r="B123">
        <v>39</v>
      </c>
      <c r="C123">
        <v>35</v>
      </c>
      <c r="D123" s="23">
        <v>597</v>
      </c>
    </row>
    <row r="124" spans="1:4" x14ac:dyDescent="0.3">
      <c r="A124" s="9">
        <v>43951</v>
      </c>
      <c r="B124">
        <v>42</v>
      </c>
      <c r="C124">
        <v>42</v>
      </c>
      <c r="D124" s="23">
        <v>583</v>
      </c>
    </row>
    <row r="125" spans="1:4" x14ac:dyDescent="0.3">
      <c r="A125" s="9">
        <v>43952</v>
      </c>
      <c r="B125">
        <v>38</v>
      </c>
      <c r="C125">
        <v>48</v>
      </c>
      <c r="D125" s="23">
        <v>1008</v>
      </c>
    </row>
    <row r="126" spans="1:4" x14ac:dyDescent="0.3">
      <c r="A126" s="9">
        <v>43953</v>
      </c>
      <c r="B126">
        <v>53</v>
      </c>
      <c r="C126">
        <v>37</v>
      </c>
      <c r="D126" s="23">
        <v>790</v>
      </c>
    </row>
    <row r="127" spans="1:4" x14ac:dyDescent="0.3">
      <c r="A127" s="9">
        <v>43954</v>
      </c>
      <c r="B127">
        <v>38</v>
      </c>
      <c r="C127">
        <v>43</v>
      </c>
      <c r="D127" s="23">
        <v>678</v>
      </c>
    </row>
    <row r="128" spans="1:4" x14ac:dyDescent="0.3">
      <c r="A128" s="9">
        <v>43955</v>
      </c>
      <c r="B128">
        <v>43</v>
      </c>
      <c r="C128">
        <v>35</v>
      </c>
      <c r="D128" s="23">
        <v>1567</v>
      </c>
    </row>
    <row r="129" spans="1:4" x14ac:dyDescent="0.3">
      <c r="A129" s="9">
        <v>43956</v>
      </c>
      <c r="B129">
        <v>51</v>
      </c>
      <c r="C129">
        <v>38</v>
      </c>
      <c r="D129" s="23">
        <v>984</v>
      </c>
    </row>
    <row r="130" spans="1:4" x14ac:dyDescent="0.3">
      <c r="A130" s="9">
        <v>43957</v>
      </c>
      <c r="B130">
        <v>49</v>
      </c>
      <c r="C130">
        <v>36</v>
      </c>
      <c r="D130" s="23">
        <v>1233</v>
      </c>
    </row>
    <row r="131" spans="1:4" x14ac:dyDescent="0.3">
      <c r="A131" s="9">
        <v>43958</v>
      </c>
      <c r="B131">
        <v>45</v>
      </c>
      <c r="C131">
        <v>42</v>
      </c>
      <c r="D131" s="23">
        <v>1216</v>
      </c>
    </row>
    <row r="132" spans="1:4" x14ac:dyDescent="0.3">
      <c r="A132" s="9">
        <v>43959</v>
      </c>
      <c r="B132">
        <v>39</v>
      </c>
      <c r="C132">
        <v>31</v>
      </c>
      <c r="D132" s="23">
        <v>1089</v>
      </c>
    </row>
    <row r="133" spans="1:4" x14ac:dyDescent="0.3">
      <c r="A133" s="9">
        <v>43960</v>
      </c>
      <c r="B133">
        <v>37</v>
      </c>
      <c r="C133">
        <v>46</v>
      </c>
      <c r="D133" s="23">
        <v>1165</v>
      </c>
    </row>
    <row r="134" spans="1:4" x14ac:dyDescent="0.3">
      <c r="A134" s="9">
        <v>43961</v>
      </c>
      <c r="B134">
        <v>46</v>
      </c>
      <c r="C134">
        <v>39</v>
      </c>
      <c r="D134" s="23">
        <v>1943</v>
      </c>
    </row>
    <row r="135" spans="1:4" x14ac:dyDescent="0.3">
      <c r="A135" s="9">
        <v>43962</v>
      </c>
      <c r="B135">
        <v>57</v>
      </c>
      <c r="C135">
        <v>44</v>
      </c>
      <c r="D135" s="23">
        <v>1230</v>
      </c>
    </row>
    <row r="136" spans="1:4" x14ac:dyDescent="0.3">
      <c r="A136" s="9">
        <v>43963</v>
      </c>
      <c r="B136">
        <v>51</v>
      </c>
      <c r="C136">
        <v>34</v>
      </c>
      <c r="D136" s="23">
        <v>1026</v>
      </c>
    </row>
    <row r="137" spans="1:4" x14ac:dyDescent="0.3">
      <c r="A137" s="9">
        <v>43964</v>
      </c>
      <c r="B137">
        <v>48</v>
      </c>
      <c r="C137">
        <v>37</v>
      </c>
      <c r="D137" s="23">
        <v>1495</v>
      </c>
    </row>
    <row r="138" spans="1:4" x14ac:dyDescent="0.3">
      <c r="A138" s="9">
        <v>43965</v>
      </c>
      <c r="B138">
        <v>57</v>
      </c>
      <c r="C138">
        <v>31</v>
      </c>
      <c r="D138" s="23">
        <v>1602</v>
      </c>
    </row>
    <row r="139" spans="1:4" x14ac:dyDescent="0.3">
      <c r="A139" s="9">
        <v>43966</v>
      </c>
      <c r="B139">
        <v>45</v>
      </c>
      <c r="C139">
        <v>45</v>
      </c>
      <c r="D139" s="23">
        <v>1576</v>
      </c>
    </row>
    <row r="140" spans="1:4" x14ac:dyDescent="0.3">
      <c r="A140" s="9">
        <v>43967</v>
      </c>
      <c r="B140">
        <v>54</v>
      </c>
      <c r="C140">
        <v>45</v>
      </c>
      <c r="D140" s="23">
        <v>1606</v>
      </c>
    </row>
    <row r="141" spans="1:4" x14ac:dyDescent="0.3">
      <c r="A141" s="9">
        <v>43968</v>
      </c>
      <c r="B141">
        <v>66</v>
      </c>
      <c r="C141">
        <v>42</v>
      </c>
      <c r="D141" s="23">
        <v>2347</v>
      </c>
    </row>
    <row r="142" spans="1:4" x14ac:dyDescent="0.3">
      <c r="A142" s="9">
        <v>43969</v>
      </c>
      <c r="B142">
        <v>55</v>
      </c>
      <c r="C142">
        <v>35</v>
      </c>
      <c r="D142" s="23">
        <v>2005</v>
      </c>
    </row>
    <row r="143" spans="1:4" x14ac:dyDescent="0.3">
      <c r="A143" s="9">
        <v>43970</v>
      </c>
      <c r="B143">
        <v>58</v>
      </c>
      <c r="C143">
        <v>39</v>
      </c>
      <c r="D143" s="23">
        <v>2078</v>
      </c>
    </row>
    <row r="144" spans="1:4" x14ac:dyDescent="0.3">
      <c r="A144" s="9">
        <v>43971</v>
      </c>
      <c r="B144">
        <v>55</v>
      </c>
      <c r="C144">
        <v>37</v>
      </c>
      <c r="D144" s="23">
        <v>2161</v>
      </c>
    </row>
    <row r="145" spans="1:4" x14ac:dyDescent="0.3">
      <c r="A145" s="9">
        <v>43972</v>
      </c>
      <c r="B145">
        <v>56</v>
      </c>
      <c r="C145">
        <v>34</v>
      </c>
      <c r="D145" s="23">
        <v>2345</v>
      </c>
    </row>
    <row r="146" spans="1:4" x14ac:dyDescent="0.3">
      <c r="A146" s="9">
        <v>43973</v>
      </c>
      <c r="B146">
        <v>49</v>
      </c>
      <c r="C146">
        <v>40</v>
      </c>
      <c r="D146" s="23">
        <v>2940</v>
      </c>
    </row>
    <row r="147" spans="1:4" x14ac:dyDescent="0.3">
      <c r="A147" s="9">
        <v>43974</v>
      </c>
      <c r="B147">
        <v>56</v>
      </c>
      <c r="C147">
        <v>38</v>
      </c>
      <c r="D147" s="23">
        <v>2608</v>
      </c>
    </row>
    <row r="148" spans="1:4" x14ac:dyDescent="0.3">
      <c r="A148" s="9">
        <v>43975</v>
      </c>
      <c r="B148">
        <v>51</v>
      </c>
      <c r="C148">
        <v>41</v>
      </c>
      <c r="D148" s="23">
        <v>3041</v>
      </c>
    </row>
    <row r="149" spans="1:4" x14ac:dyDescent="0.3">
      <c r="A149" s="9">
        <v>43976</v>
      </c>
      <c r="B149">
        <v>49</v>
      </c>
      <c r="C149">
        <v>45</v>
      </c>
      <c r="D149" s="23">
        <v>2436</v>
      </c>
    </row>
    <row r="150" spans="1:4" x14ac:dyDescent="0.3">
      <c r="A150" s="9">
        <v>43977</v>
      </c>
      <c r="B150">
        <v>52</v>
      </c>
      <c r="C150">
        <v>36</v>
      </c>
      <c r="D150" s="23">
        <v>2091</v>
      </c>
    </row>
    <row r="151" spans="1:4" x14ac:dyDescent="0.3">
      <c r="A151" s="9">
        <v>43978</v>
      </c>
      <c r="B151">
        <v>55</v>
      </c>
      <c r="C151">
        <v>32</v>
      </c>
      <c r="D151" s="23">
        <v>2190</v>
      </c>
    </row>
    <row r="152" spans="1:4" x14ac:dyDescent="0.3">
      <c r="A152" s="9">
        <v>43979</v>
      </c>
      <c r="B152">
        <v>53</v>
      </c>
      <c r="C152">
        <v>35</v>
      </c>
      <c r="D152" s="23">
        <v>2598</v>
      </c>
    </row>
    <row r="153" spans="1:4" x14ac:dyDescent="0.3">
      <c r="A153" s="9">
        <v>43980</v>
      </c>
      <c r="B153">
        <v>49</v>
      </c>
      <c r="C153">
        <v>39</v>
      </c>
      <c r="D153" s="23">
        <v>2682</v>
      </c>
    </row>
    <row r="154" spans="1:4" x14ac:dyDescent="0.3">
      <c r="A154" s="9">
        <v>43981</v>
      </c>
      <c r="B154">
        <v>46</v>
      </c>
      <c r="C154">
        <v>36</v>
      </c>
      <c r="D154" s="23">
        <v>2940</v>
      </c>
    </row>
    <row r="155" spans="1:4" x14ac:dyDescent="0.3">
      <c r="A155" s="9">
        <v>43982</v>
      </c>
      <c r="B155">
        <v>57</v>
      </c>
      <c r="C155">
        <v>44</v>
      </c>
      <c r="D155" s="23">
        <v>2487</v>
      </c>
    </row>
  </sheetData>
  <pageMargins left="0.7" right="0.7" top="0.75" bottom="0.75" header="0.3" footer="0.3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C1B5F-F97A-4C8B-8A77-F13876215EAF}">
  <dimension ref="A3:D155"/>
  <sheetViews>
    <sheetView workbookViewId="0">
      <selection activeCell="A3" sqref="A3:D155"/>
    </sheetView>
  </sheetViews>
  <sheetFormatPr defaultRowHeight="14.4" x14ac:dyDescent="0.3"/>
  <cols>
    <col min="1" max="3" width="9.5546875" customWidth="1"/>
  </cols>
  <sheetData>
    <row r="3" spans="1:4" x14ac:dyDescent="0.3">
      <c r="A3" s="12" t="s">
        <v>56</v>
      </c>
      <c r="B3" t="s">
        <v>253</v>
      </c>
      <c r="C3" t="s">
        <v>252</v>
      </c>
      <c r="D3" s="10" t="s">
        <v>57</v>
      </c>
    </row>
    <row r="4" spans="1:4" x14ac:dyDescent="0.3">
      <c r="A4" s="9">
        <v>43831</v>
      </c>
      <c r="B4">
        <v>16</v>
      </c>
      <c r="C4">
        <v>48</v>
      </c>
      <c r="D4" s="10">
        <v>0</v>
      </c>
    </row>
    <row r="5" spans="1:4" x14ac:dyDescent="0.3">
      <c r="A5" s="9">
        <v>43832</v>
      </c>
      <c r="B5">
        <v>20</v>
      </c>
      <c r="C5">
        <v>42</v>
      </c>
      <c r="D5" s="10">
        <v>0</v>
      </c>
    </row>
    <row r="6" spans="1:4" x14ac:dyDescent="0.3">
      <c r="A6" s="9">
        <v>43833</v>
      </c>
      <c r="B6">
        <v>23</v>
      </c>
      <c r="C6">
        <v>38</v>
      </c>
      <c r="D6" s="10">
        <v>0</v>
      </c>
    </row>
    <row r="7" spans="1:4" x14ac:dyDescent="0.3">
      <c r="A7" s="9">
        <v>43834</v>
      </c>
      <c r="B7">
        <v>17</v>
      </c>
      <c r="C7">
        <v>49</v>
      </c>
      <c r="D7" s="10">
        <v>0</v>
      </c>
    </row>
    <row r="8" spans="1:4" x14ac:dyDescent="0.3">
      <c r="A8" s="9">
        <v>43835</v>
      </c>
      <c r="B8">
        <v>25</v>
      </c>
      <c r="C8">
        <v>50</v>
      </c>
      <c r="D8" s="10">
        <v>0</v>
      </c>
    </row>
    <row r="9" spans="1:4" x14ac:dyDescent="0.3">
      <c r="A9" s="9">
        <v>43836</v>
      </c>
      <c r="B9">
        <v>25</v>
      </c>
      <c r="C9">
        <v>46</v>
      </c>
      <c r="D9" s="10">
        <v>0</v>
      </c>
    </row>
    <row r="10" spans="1:4" x14ac:dyDescent="0.3">
      <c r="A10" s="9">
        <v>43837</v>
      </c>
      <c r="B10">
        <v>24</v>
      </c>
      <c r="C10">
        <v>40</v>
      </c>
      <c r="D10" s="10">
        <v>0</v>
      </c>
    </row>
    <row r="11" spans="1:4" x14ac:dyDescent="0.3">
      <c r="A11" s="9">
        <v>43838</v>
      </c>
      <c r="B11">
        <v>24</v>
      </c>
      <c r="C11">
        <v>38</v>
      </c>
      <c r="D11" s="10">
        <v>0</v>
      </c>
    </row>
    <row r="12" spans="1:4" x14ac:dyDescent="0.3">
      <c r="A12" s="9">
        <v>43839</v>
      </c>
      <c r="B12">
        <v>27</v>
      </c>
      <c r="C12">
        <v>45</v>
      </c>
      <c r="D12" s="10">
        <v>0</v>
      </c>
    </row>
    <row r="13" spans="1:4" x14ac:dyDescent="0.3">
      <c r="A13" s="9">
        <v>43840</v>
      </c>
      <c r="B13">
        <v>27</v>
      </c>
      <c r="C13">
        <v>46</v>
      </c>
      <c r="D13" s="10">
        <v>0</v>
      </c>
    </row>
    <row r="14" spans="1:4" x14ac:dyDescent="0.3">
      <c r="A14" s="9">
        <v>43841</v>
      </c>
      <c r="B14">
        <v>22</v>
      </c>
      <c r="C14">
        <v>43</v>
      </c>
      <c r="D14" s="10">
        <v>0</v>
      </c>
    </row>
    <row r="15" spans="1:4" x14ac:dyDescent="0.3">
      <c r="A15" s="9">
        <v>43842</v>
      </c>
      <c r="B15">
        <v>26</v>
      </c>
      <c r="C15">
        <v>56</v>
      </c>
      <c r="D15" s="10">
        <v>0</v>
      </c>
    </row>
    <row r="16" spans="1:4" x14ac:dyDescent="0.3">
      <c r="A16" s="9">
        <v>43843</v>
      </c>
      <c r="B16">
        <v>29</v>
      </c>
      <c r="C16">
        <v>43</v>
      </c>
      <c r="D16" s="10">
        <v>0</v>
      </c>
    </row>
    <row r="17" spans="1:4" x14ac:dyDescent="0.3">
      <c r="A17" s="9">
        <v>43844</v>
      </c>
      <c r="B17">
        <v>28</v>
      </c>
      <c r="C17">
        <v>44</v>
      </c>
      <c r="D17" s="10">
        <v>0</v>
      </c>
    </row>
    <row r="18" spans="1:4" x14ac:dyDescent="0.3">
      <c r="A18" s="9">
        <v>43845</v>
      </c>
      <c r="B18">
        <v>20</v>
      </c>
      <c r="C18">
        <v>46</v>
      </c>
      <c r="D18" s="10">
        <v>0</v>
      </c>
    </row>
    <row r="19" spans="1:4" x14ac:dyDescent="0.3">
      <c r="A19" s="9">
        <v>43846</v>
      </c>
      <c r="B19">
        <v>23</v>
      </c>
      <c r="C19">
        <v>47</v>
      </c>
      <c r="D19" s="10">
        <v>0</v>
      </c>
    </row>
    <row r="20" spans="1:4" x14ac:dyDescent="0.3">
      <c r="A20" s="9">
        <v>43847</v>
      </c>
      <c r="B20">
        <v>20</v>
      </c>
      <c r="C20">
        <v>33</v>
      </c>
      <c r="D20" s="10">
        <v>0</v>
      </c>
    </row>
    <row r="21" spans="1:4" x14ac:dyDescent="0.3">
      <c r="A21" s="9">
        <v>43848</v>
      </c>
      <c r="B21">
        <v>19</v>
      </c>
      <c r="C21">
        <v>53</v>
      </c>
      <c r="D21" s="10">
        <v>0</v>
      </c>
    </row>
    <row r="22" spans="1:4" x14ac:dyDescent="0.3">
      <c r="A22" s="9">
        <v>43849</v>
      </c>
      <c r="B22">
        <v>19</v>
      </c>
      <c r="C22">
        <v>39</v>
      </c>
      <c r="D22" s="10">
        <v>0</v>
      </c>
    </row>
    <row r="23" spans="1:4" x14ac:dyDescent="0.3">
      <c r="A23" s="9">
        <v>43850</v>
      </c>
      <c r="B23">
        <v>33</v>
      </c>
      <c r="C23">
        <v>45</v>
      </c>
      <c r="D23" s="10">
        <v>0</v>
      </c>
    </row>
    <row r="24" spans="1:4" x14ac:dyDescent="0.3">
      <c r="A24" s="9">
        <v>43851</v>
      </c>
      <c r="B24">
        <v>26</v>
      </c>
      <c r="C24">
        <v>48</v>
      </c>
      <c r="D24" s="10">
        <v>0</v>
      </c>
    </row>
    <row r="25" spans="1:4" x14ac:dyDescent="0.3">
      <c r="A25" s="9">
        <v>43852</v>
      </c>
      <c r="B25">
        <v>28</v>
      </c>
      <c r="C25">
        <v>54</v>
      </c>
      <c r="D25" s="10">
        <v>0</v>
      </c>
    </row>
    <row r="26" spans="1:4" x14ac:dyDescent="0.3">
      <c r="A26" s="9">
        <v>43853</v>
      </c>
      <c r="B26">
        <v>27</v>
      </c>
      <c r="C26">
        <v>49</v>
      </c>
      <c r="D26" s="10">
        <v>0</v>
      </c>
    </row>
    <row r="27" spans="1:4" x14ac:dyDescent="0.3">
      <c r="A27" s="9">
        <v>43854</v>
      </c>
      <c r="B27">
        <v>28</v>
      </c>
      <c r="C27">
        <v>42</v>
      </c>
      <c r="D27" s="10">
        <v>0</v>
      </c>
    </row>
    <row r="28" spans="1:4" x14ac:dyDescent="0.3">
      <c r="A28" s="9">
        <v>43855</v>
      </c>
      <c r="B28">
        <v>30</v>
      </c>
      <c r="C28">
        <v>48</v>
      </c>
      <c r="D28" s="10">
        <v>0</v>
      </c>
    </row>
    <row r="29" spans="1:4" x14ac:dyDescent="0.3">
      <c r="A29" s="9">
        <v>43856</v>
      </c>
      <c r="B29">
        <v>32</v>
      </c>
      <c r="C29">
        <v>57</v>
      </c>
      <c r="D29" s="10">
        <v>0</v>
      </c>
    </row>
    <row r="30" spans="1:4" x14ac:dyDescent="0.3">
      <c r="A30" s="9">
        <v>43857</v>
      </c>
      <c r="B30">
        <v>33</v>
      </c>
      <c r="C30">
        <v>57</v>
      </c>
      <c r="D30" s="10">
        <v>0</v>
      </c>
    </row>
    <row r="31" spans="1:4" x14ac:dyDescent="0.3">
      <c r="A31" s="9">
        <v>43858</v>
      </c>
      <c r="B31">
        <v>29</v>
      </c>
      <c r="C31">
        <v>55</v>
      </c>
      <c r="D31" s="10">
        <v>0</v>
      </c>
    </row>
    <row r="32" spans="1:4" x14ac:dyDescent="0.3">
      <c r="A32" s="9">
        <v>43859</v>
      </c>
      <c r="B32">
        <v>32</v>
      </c>
      <c r="C32">
        <v>49</v>
      </c>
      <c r="D32" s="10">
        <v>0</v>
      </c>
    </row>
    <row r="33" spans="1:4" x14ac:dyDescent="0.3">
      <c r="A33" s="9">
        <v>43860</v>
      </c>
      <c r="B33">
        <v>22</v>
      </c>
      <c r="C33">
        <v>58</v>
      </c>
      <c r="D33" s="10">
        <v>0</v>
      </c>
    </row>
    <row r="34" spans="1:4" x14ac:dyDescent="0.3">
      <c r="A34" s="9">
        <v>43861</v>
      </c>
      <c r="B34">
        <v>30</v>
      </c>
      <c r="C34">
        <v>47</v>
      </c>
      <c r="D34" s="10">
        <v>0</v>
      </c>
    </row>
    <row r="35" spans="1:4" x14ac:dyDescent="0.3">
      <c r="A35" s="9">
        <v>43862</v>
      </c>
      <c r="B35">
        <v>23</v>
      </c>
      <c r="C35">
        <v>51</v>
      </c>
      <c r="D35" s="10">
        <v>0</v>
      </c>
    </row>
    <row r="36" spans="1:4" x14ac:dyDescent="0.3">
      <c r="A36" s="9">
        <v>43863</v>
      </c>
      <c r="B36">
        <v>24</v>
      </c>
      <c r="C36">
        <v>51</v>
      </c>
      <c r="D36" s="10">
        <v>0</v>
      </c>
    </row>
    <row r="37" spans="1:4" x14ac:dyDescent="0.3">
      <c r="A37" s="9">
        <v>43864</v>
      </c>
      <c r="B37">
        <v>32</v>
      </c>
      <c r="C37">
        <v>57</v>
      </c>
      <c r="D37" s="10">
        <v>0</v>
      </c>
    </row>
    <row r="38" spans="1:4" x14ac:dyDescent="0.3">
      <c r="A38" s="9">
        <v>43865</v>
      </c>
      <c r="B38">
        <v>31</v>
      </c>
      <c r="C38">
        <v>54</v>
      </c>
      <c r="D38" s="10">
        <v>0</v>
      </c>
    </row>
    <row r="39" spans="1:4" x14ac:dyDescent="0.3">
      <c r="A39" s="9">
        <v>43866</v>
      </c>
      <c r="B39">
        <v>29</v>
      </c>
      <c r="C39">
        <v>55</v>
      </c>
      <c r="D39" s="10">
        <v>0</v>
      </c>
    </row>
    <row r="40" spans="1:4" x14ac:dyDescent="0.3">
      <c r="A40" s="9">
        <v>43867</v>
      </c>
      <c r="B40">
        <v>36</v>
      </c>
      <c r="C40">
        <v>53</v>
      </c>
      <c r="D40" s="10">
        <v>0</v>
      </c>
    </row>
    <row r="41" spans="1:4" x14ac:dyDescent="0.3">
      <c r="A41" s="9">
        <v>43868</v>
      </c>
      <c r="B41">
        <v>25</v>
      </c>
      <c r="C41">
        <v>52</v>
      </c>
      <c r="D41" s="10">
        <v>0</v>
      </c>
    </row>
    <row r="42" spans="1:4" x14ac:dyDescent="0.3">
      <c r="A42" s="9">
        <v>43869</v>
      </c>
      <c r="B42">
        <v>28</v>
      </c>
      <c r="C42">
        <v>49</v>
      </c>
      <c r="D42" s="10">
        <v>0</v>
      </c>
    </row>
    <row r="43" spans="1:4" x14ac:dyDescent="0.3">
      <c r="A43" s="9">
        <v>43870</v>
      </c>
      <c r="B43">
        <v>26</v>
      </c>
      <c r="C43">
        <v>54</v>
      </c>
      <c r="D43" s="10">
        <v>0</v>
      </c>
    </row>
    <row r="44" spans="1:4" x14ac:dyDescent="0.3">
      <c r="A44" s="9">
        <v>43871</v>
      </c>
      <c r="B44">
        <v>25</v>
      </c>
      <c r="C44">
        <v>49</v>
      </c>
      <c r="D44" s="10">
        <v>0</v>
      </c>
    </row>
    <row r="45" spans="1:4" x14ac:dyDescent="0.3">
      <c r="A45" s="9">
        <v>43872</v>
      </c>
      <c r="B45">
        <v>25</v>
      </c>
      <c r="C45">
        <v>41</v>
      </c>
      <c r="D45" s="10">
        <v>0</v>
      </c>
    </row>
    <row r="46" spans="1:4" x14ac:dyDescent="0.3">
      <c r="A46" s="9">
        <v>43873</v>
      </c>
      <c r="B46">
        <v>23</v>
      </c>
      <c r="C46">
        <v>56</v>
      </c>
      <c r="D46" s="10">
        <v>0</v>
      </c>
    </row>
    <row r="47" spans="1:4" x14ac:dyDescent="0.3">
      <c r="A47" s="9">
        <v>43874</v>
      </c>
      <c r="B47">
        <v>26</v>
      </c>
      <c r="C47">
        <v>43</v>
      </c>
      <c r="D47" s="10">
        <v>0</v>
      </c>
    </row>
    <row r="48" spans="1:4" x14ac:dyDescent="0.3">
      <c r="A48" s="9">
        <v>43875</v>
      </c>
      <c r="B48">
        <v>25</v>
      </c>
      <c r="C48">
        <v>45</v>
      </c>
      <c r="D48" s="10">
        <v>0</v>
      </c>
    </row>
    <row r="49" spans="1:4" x14ac:dyDescent="0.3">
      <c r="A49" s="9">
        <v>43876</v>
      </c>
      <c r="B49">
        <v>32</v>
      </c>
      <c r="C49">
        <v>49</v>
      </c>
      <c r="D49" s="10">
        <v>0</v>
      </c>
    </row>
    <row r="50" spans="1:4" x14ac:dyDescent="0.3">
      <c r="A50" s="9">
        <v>43877</v>
      </c>
      <c r="B50">
        <v>37</v>
      </c>
      <c r="C50">
        <v>72</v>
      </c>
      <c r="D50" s="10">
        <v>0</v>
      </c>
    </row>
    <row r="51" spans="1:4" x14ac:dyDescent="0.3">
      <c r="A51" s="9">
        <v>43878</v>
      </c>
      <c r="B51">
        <v>32</v>
      </c>
      <c r="C51">
        <v>54</v>
      </c>
      <c r="D51" s="10">
        <v>0</v>
      </c>
    </row>
    <row r="52" spans="1:4" x14ac:dyDescent="0.3">
      <c r="A52" s="9">
        <v>43879</v>
      </c>
      <c r="B52">
        <v>32</v>
      </c>
      <c r="C52">
        <v>51</v>
      </c>
      <c r="D52" s="10">
        <v>0</v>
      </c>
    </row>
    <row r="53" spans="1:4" x14ac:dyDescent="0.3">
      <c r="A53" s="9">
        <v>43880</v>
      </c>
      <c r="B53">
        <v>30</v>
      </c>
      <c r="C53">
        <v>44</v>
      </c>
      <c r="D53" s="10">
        <v>0</v>
      </c>
    </row>
    <row r="54" spans="1:4" x14ac:dyDescent="0.3">
      <c r="A54" s="9">
        <v>43881</v>
      </c>
      <c r="B54">
        <v>30</v>
      </c>
      <c r="C54">
        <v>54</v>
      </c>
      <c r="D54" s="10">
        <v>0</v>
      </c>
    </row>
    <row r="55" spans="1:4" x14ac:dyDescent="0.3">
      <c r="A55" s="9">
        <v>43882</v>
      </c>
      <c r="B55">
        <v>22</v>
      </c>
      <c r="C55">
        <v>49</v>
      </c>
      <c r="D55" s="10">
        <v>0</v>
      </c>
    </row>
    <row r="56" spans="1:4" x14ac:dyDescent="0.3">
      <c r="A56" s="9">
        <v>43883</v>
      </c>
      <c r="B56">
        <v>29</v>
      </c>
      <c r="C56">
        <v>56</v>
      </c>
      <c r="D56" s="10">
        <v>0</v>
      </c>
    </row>
    <row r="57" spans="1:4" x14ac:dyDescent="0.3">
      <c r="A57" s="9">
        <v>43884</v>
      </c>
      <c r="B57">
        <v>33</v>
      </c>
      <c r="C57">
        <v>59</v>
      </c>
      <c r="D57" s="10">
        <v>0</v>
      </c>
    </row>
    <row r="58" spans="1:4" x14ac:dyDescent="0.3">
      <c r="A58" s="9">
        <v>43885</v>
      </c>
      <c r="B58">
        <v>34</v>
      </c>
      <c r="C58">
        <v>50</v>
      </c>
      <c r="D58" s="10">
        <v>0</v>
      </c>
    </row>
    <row r="59" spans="1:4" x14ac:dyDescent="0.3">
      <c r="A59" s="9">
        <v>43886</v>
      </c>
      <c r="B59">
        <v>37</v>
      </c>
      <c r="C59">
        <v>53</v>
      </c>
      <c r="D59" s="10">
        <v>0</v>
      </c>
    </row>
    <row r="60" spans="1:4" x14ac:dyDescent="0.3">
      <c r="A60" s="9">
        <v>43887</v>
      </c>
      <c r="B60">
        <v>33</v>
      </c>
      <c r="C60">
        <v>41</v>
      </c>
      <c r="D60" s="10">
        <v>0</v>
      </c>
    </row>
    <row r="61" spans="1:4" x14ac:dyDescent="0.3">
      <c r="A61" s="9">
        <v>43888</v>
      </c>
      <c r="B61">
        <v>24</v>
      </c>
      <c r="C61">
        <v>45</v>
      </c>
      <c r="D61" s="10">
        <v>0</v>
      </c>
    </row>
    <row r="62" spans="1:4" x14ac:dyDescent="0.3">
      <c r="A62" s="9">
        <v>43889</v>
      </c>
      <c r="B62">
        <v>27</v>
      </c>
      <c r="C62">
        <v>48</v>
      </c>
      <c r="D62" s="10">
        <v>0</v>
      </c>
    </row>
    <row r="63" spans="1:4" x14ac:dyDescent="0.3">
      <c r="A63" s="9">
        <v>43890</v>
      </c>
      <c r="B63">
        <v>29</v>
      </c>
      <c r="C63">
        <v>54</v>
      </c>
      <c r="D63" s="10">
        <v>0</v>
      </c>
    </row>
    <row r="64" spans="1:4" x14ac:dyDescent="0.3">
      <c r="A64" s="9">
        <v>43891</v>
      </c>
      <c r="B64">
        <v>23</v>
      </c>
      <c r="C64">
        <v>47</v>
      </c>
      <c r="D64" s="10">
        <v>0</v>
      </c>
    </row>
    <row r="65" spans="1:4" x14ac:dyDescent="0.3">
      <c r="A65" s="9">
        <v>43892</v>
      </c>
      <c r="B65">
        <v>29</v>
      </c>
      <c r="C65">
        <v>50</v>
      </c>
      <c r="D65" s="10">
        <v>0</v>
      </c>
    </row>
    <row r="66" spans="1:4" x14ac:dyDescent="0.3">
      <c r="A66" s="9">
        <v>43893</v>
      </c>
      <c r="B66">
        <v>32</v>
      </c>
      <c r="C66">
        <v>50</v>
      </c>
      <c r="D66" s="10">
        <v>0</v>
      </c>
    </row>
    <row r="67" spans="1:4" x14ac:dyDescent="0.3">
      <c r="A67" s="9">
        <v>43894</v>
      </c>
      <c r="B67">
        <v>34</v>
      </c>
      <c r="C67">
        <v>57</v>
      </c>
      <c r="D67" s="10">
        <v>0</v>
      </c>
    </row>
    <row r="68" spans="1:4" x14ac:dyDescent="0.3">
      <c r="A68" s="9">
        <v>43895</v>
      </c>
      <c r="B68">
        <v>33</v>
      </c>
      <c r="C68">
        <v>47</v>
      </c>
      <c r="D68" s="10">
        <v>0</v>
      </c>
    </row>
    <row r="69" spans="1:4" x14ac:dyDescent="0.3">
      <c r="A69" s="9">
        <v>43896</v>
      </c>
      <c r="B69">
        <v>32</v>
      </c>
      <c r="C69">
        <v>46</v>
      </c>
      <c r="D69" s="10">
        <v>0</v>
      </c>
    </row>
    <row r="70" spans="1:4" x14ac:dyDescent="0.3">
      <c r="A70" s="9">
        <v>43897</v>
      </c>
      <c r="B70">
        <v>39</v>
      </c>
      <c r="C70">
        <v>50</v>
      </c>
      <c r="D70" s="10">
        <v>0</v>
      </c>
    </row>
    <row r="71" spans="1:4" x14ac:dyDescent="0.3">
      <c r="A71" s="9">
        <v>43898</v>
      </c>
      <c r="B71">
        <v>36</v>
      </c>
      <c r="C71">
        <v>57</v>
      </c>
      <c r="D71" s="10">
        <v>0</v>
      </c>
    </row>
    <row r="72" spans="1:4" x14ac:dyDescent="0.3">
      <c r="A72" s="9">
        <v>43899</v>
      </c>
      <c r="B72">
        <v>35</v>
      </c>
      <c r="C72">
        <v>47</v>
      </c>
      <c r="D72" s="10">
        <v>0</v>
      </c>
    </row>
    <row r="73" spans="1:4" x14ac:dyDescent="0.3">
      <c r="A73" s="9">
        <v>43900</v>
      </c>
      <c r="B73">
        <v>50</v>
      </c>
      <c r="C73">
        <v>59</v>
      </c>
      <c r="D73" s="10">
        <v>0</v>
      </c>
    </row>
    <row r="74" spans="1:4" x14ac:dyDescent="0.3">
      <c r="A74" s="9">
        <v>43901</v>
      </c>
      <c r="B74">
        <v>50</v>
      </c>
      <c r="C74">
        <v>58</v>
      </c>
      <c r="D74" s="10">
        <v>0</v>
      </c>
    </row>
    <row r="75" spans="1:4" x14ac:dyDescent="0.3">
      <c r="A75" s="9">
        <v>43902</v>
      </c>
      <c r="B75">
        <v>48</v>
      </c>
      <c r="C75">
        <v>69</v>
      </c>
      <c r="D75" s="10">
        <v>0</v>
      </c>
    </row>
    <row r="76" spans="1:4" x14ac:dyDescent="0.3">
      <c r="A76" s="9">
        <v>43903</v>
      </c>
      <c r="B76">
        <v>49</v>
      </c>
      <c r="C76">
        <v>79</v>
      </c>
      <c r="D76" s="10">
        <v>0</v>
      </c>
    </row>
    <row r="77" spans="1:4" x14ac:dyDescent="0.3">
      <c r="A77" s="9">
        <v>43904</v>
      </c>
      <c r="B77">
        <v>50</v>
      </c>
      <c r="C77">
        <v>71</v>
      </c>
      <c r="D77" s="10">
        <v>0</v>
      </c>
    </row>
    <row r="78" spans="1:4" x14ac:dyDescent="0.3">
      <c r="A78" s="9">
        <v>43905</v>
      </c>
      <c r="B78">
        <v>46</v>
      </c>
      <c r="C78">
        <v>90</v>
      </c>
      <c r="D78" s="10">
        <v>0</v>
      </c>
    </row>
    <row r="79" spans="1:4" x14ac:dyDescent="0.3">
      <c r="A79" s="9">
        <v>43906</v>
      </c>
      <c r="B79">
        <v>57</v>
      </c>
      <c r="C79">
        <v>66</v>
      </c>
      <c r="D79" s="10">
        <v>0</v>
      </c>
    </row>
    <row r="80" spans="1:4" x14ac:dyDescent="0.3">
      <c r="A80" s="9">
        <v>43907</v>
      </c>
      <c r="B80">
        <v>55</v>
      </c>
      <c r="C80">
        <v>87</v>
      </c>
      <c r="D80" s="10">
        <v>0</v>
      </c>
    </row>
    <row r="81" spans="1:4" x14ac:dyDescent="0.3">
      <c r="A81" s="9">
        <v>43908</v>
      </c>
      <c r="B81">
        <v>63</v>
      </c>
      <c r="C81">
        <v>68</v>
      </c>
      <c r="D81" s="10">
        <v>0</v>
      </c>
    </row>
    <row r="82" spans="1:4" x14ac:dyDescent="0.3">
      <c r="A82" s="9">
        <v>43909</v>
      </c>
      <c r="B82">
        <v>60</v>
      </c>
      <c r="C82">
        <v>72</v>
      </c>
      <c r="D82" s="10">
        <v>0</v>
      </c>
    </row>
    <row r="83" spans="1:4" x14ac:dyDescent="0.3">
      <c r="A83" s="9">
        <v>43910</v>
      </c>
      <c r="B83">
        <v>55</v>
      </c>
      <c r="C83">
        <v>80</v>
      </c>
      <c r="D83" s="10">
        <v>0</v>
      </c>
    </row>
    <row r="84" spans="1:4" x14ac:dyDescent="0.3">
      <c r="A84" s="9">
        <v>43911</v>
      </c>
      <c r="B84">
        <v>68</v>
      </c>
      <c r="C84">
        <v>98</v>
      </c>
      <c r="D84" s="10">
        <v>0</v>
      </c>
    </row>
    <row r="85" spans="1:4" x14ac:dyDescent="0.3">
      <c r="A85" s="9">
        <v>43912</v>
      </c>
      <c r="B85">
        <v>62</v>
      </c>
      <c r="C85">
        <v>89</v>
      </c>
      <c r="D85" s="10">
        <v>0</v>
      </c>
    </row>
    <row r="86" spans="1:4" x14ac:dyDescent="0.3">
      <c r="A86" s="9">
        <v>43913</v>
      </c>
      <c r="B86">
        <v>61</v>
      </c>
      <c r="C86">
        <v>97</v>
      </c>
      <c r="D86" s="10">
        <v>0</v>
      </c>
    </row>
    <row r="87" spans="1:4" x14ac:dyDescent="0.3">
      <c r="A87" s="9">
        <v>43914</v>
      </c>
      <c r="B87">
        <v>55</v>
      </c>
      <c r="C87">
        <v>100</v>
      </c>
      <c r="D87" s="10">
        <v>0</v>
      </c>
    </row>
    <row r="88" spans="1:4" x14ac:dyDescent="0.3">
      <c r="A88" s="9">
        <v>43915</v>
      </c>
      <c r="B88">
        <v>60</v>
      </c>
      <c r="C88">
        <v>97</v>
      </c>
      <c r="D88" s="10">
        <v>0</v>
      </c>
    </row>
    <row r="89" spans="1:4" x14ac:dyDescent="0.3">
      <c r="A89" s="9">
        <v>43916</v>
      </c>
      <c r="B89">
        <v>56</v>
      </c>
      <c r="C89">
        <v>82</v>
      </c>
      <c r="D89" s="10">
        <v>0</v>
      </c>
    </row>
    <row r="90" spans="1:4" x14ac:dyDescent="0.3">
      <c r="A90" s="9">
        <v>43917</v>
      </c>
      <c r="B90">
        <v>57</v>
      </c>
      <c r="C90">
        <v>88</v>
      </c>
      <c r="D90" s="10">
        <v>0</v>
      </c>
    </row>
    <row r="91" spans="1:4" x14ac:dyDescent="0.3">
      <c r="A91" s="9">
        <v>43918</v>
      </c>
      <c r="B91">
        <v>53</v>
      </c>
      <c r="C91">
        <v>98</v>
      </c>
      <c r="D91" s="10">
        <v>0</v>
      </c>
    </row>
    <row r="92" spans="1:4" x14ac:dyDescent="0.3">
      <c r="A92" s="9">
        <v>43919</v>
      </c>
      <c r="B92">
        <v>56</v>
      </c>
      <c r="C92">
        <v>77</v>
      </c>
      <c r="D92" s="10">
        <v>0</v>
      </c>
    </row>
    <row r="93" spans="1:4" x14ac:dyDescent="0.3">
      <c r="A93" s="9">
        <v>43920</v>
      </c>
      <c r="B93">
        <v>48</v>
      </c>
      <c r="C93">
        <v>68</v>
      </c>
      <c r="D93" s="10">
        <v>0</v>
      </c>
    </row>
    <row r="94" spans="1:4" x14ac:dyDescent="0.3">
      <c r="A94" s="9">
        <v>43921</v>
      </c>
      <c r="B94">
        <v>50</v>
      </c>
      <c r="C94">
        <v>61</v>
      </c>
      <c r="D94" s="10">
        <v>0</v>
      </c>
    </row>
    <row r="95" spans="1:4" x14ac:dyDescent="0.3">
      <c r="A95" s="9">
        <v>43922</v>
      </c>
      <c r="B95">
        <v>35</v>
      </c>
      <c r="C95">
        <v>66</v>
      </c>
      <c r="D95" s="10">
        <v>0</v>
      </c>
    </row>
    <row r="96" spans="1:4" x14ac:dyDescent="0.3">
      <c r="A96" s="9">
        <v>43923</v>
      </c>
      <c r="B96">
        <v>36</v>
      </c>
      <c r="C96">
        <v>59</v>
      </c>
      <c r="D96" s="10">
        <v>0</v>
      </c>
    </row>
    <row r="97" spans="1:4" x14ac:dyDescent="0.3">
      <c r="A97" s="9">
        <v>43924</v>
      </c>
      <c r="B97">
        <v>34</v>
      </c>
      <c r="C97">
        <v>50</v>
      </c>
      <c r="D97" s="10">
        <v>0</v>
      </c>
    </row>
    <row r="98" spans="1:4" x14ac:dyDescent="0.3">
      <c r="A98" s="9">
        <v>43925</v>
      </c>
      <c r="B98">
        <v>33</v>
      </c>
      <c r="C98">
        <v>52</v>
      </c>
      <c r="D98" s="10">
        <v>0</v>
      </c>
    </row>
    <row r="99" spans="1:4" x14ac:dyDescent="0.3">
      <c r="A99" s="9">
        <v>43926</v>
      </c>
      <c r="B99">
        <v>40</v>
      </c>
      <c r="C99">
        <v>56</v>
      </c>
      <c r="D99" s="10">
        <v>16008</v>
      </c>
    </row>
    <row r="100" spans="1:4" x14ac:dyDescent="0.3">
      <c r="A100" s="9">
        <v>43927</v>
      </c>
      <c r="B100">
        <v>27</v>
      </c>
      <c r="C100">
        <v>65</v>
      </c>
      <c r="D100" s="10">
        <v>1555</v>
      </c>
    </row>
    <row r="101" spans="1:4" x14ac:dyDescent="0.3">
      <c r="A101" s="9">
        <v>43928</v>
      </c>
      <c r="B101">
        <v>37</v>
      </c>
      <c r="C101">
        <v>56</v>
      </c>
      <c r="D101" s="10">
        <v>3314</v>
      </c>
    </row>
    <row r="102" spans="1:4" x14ac:dyDescent="0.3">
      <c r="A102" s="9">
        <v>43929</v>
      </c>
      <c r="B102">
        <v>33</v>
      </c>
      <c r="C102">
        <v>61</v>
      </c>
      <c r="D102" s="10">
        <v>0</v>
      </c>
    </row>
    <row r="103" spans="1:4" x14ac:dyDescent="0.3">
      <c r="A103" s="9">
        <v>43930</v>
      </c>
      <c r="B103">
        <v>43</v>
      </c>
      <c r="C103">
        <v>60</v>
      </c>
      <c r="D103" s="10">
        <v>0</v>
      </c>
    </row>
    <row r="104" spans="1:4" x14ac:dyDescent="0.3">
      <c r="A104" s="9">
        <v>43931</v>
      </c>
      <c r="B104">
        <v>30</v>
      </c>
      <c r="C104">
        <v>45</v>
      </c>
      <c r="D104" s="10">
        <v>9123</v>
      </c>
    </row>
    <row r="105" spans="1:4" x14ac:dyDescent="0.3">
      <c r="A105" s="9">
        <v>43932</v>
      </c>
      <c r="B105">
        <v>34</v>
      </c>
      <c r="C105">
        <v>59</v>
      </c>
      <c r="D105" s="10">
        <v>1841</v>
      </c>
    </row>
    <row r="106" spans="1:4" x14ac:dyDescent="0.3">
      <c r="A106" s="9">
        <v>43933</v>
      </c>
      <c r="B106">
        <v>32</v>
      </c>
      <c r="C106">
        <v>46</v>
      </c>
      <c r="D106" s="10">
        <v>3827</v>
      </c>
    </row>
    <row r="107" spans="1:4" x14ac:dyDescent="0.3">
      <c r="A107" s="9">
        <v>43934</v>
      </c>
      <c r="B107">
        <v>27</v>
      </c>
      <c r="C107">
        <v>45</v>
      </c>
      <c r="D107" s="10">
        <v>4057</v>
      </c>
    </row>
    <row r="108" spans="1:4" x14ac:dyDescent="0.3">
      <c r="A108" s="9">
        <v>43935</v>
      </c>
      <c r="B108">
        <v>36</v>
      </c>
      <c r="C108">
        <v>44</v>
      </c>
      <c r="D108" s="10">
        <v>1346</v>
      </c>
    </row>
    <row r="109" spans="1:4" x14ac:dyDescent="0.3">
      <c r="A109" s="9">
        <v>43936</v>
      </c>
      <c r="B109">
        <v>31</v>
      </c>
      <c r="C109">
        <v>46</v>
      </c>
      <c r="D109" s="10">
        <v>4071</v>
      </c>
    </row>
    <row r="110" spans="1:4" x14ac:dyDescent="0.3">
      <c r="A110" s="9">
        <v>43937</v>
      </c>
      <c r="B110">
        <v>25</v>
      </c>
      <c r="C110">
        <v>44</v>
      </c>
      <c r="D110" s="10">
        <v>5740</v>
      </c>
    </row>
    <row r="111" spans="1:4" x14ac:dyDescent="0.3">
      <c r="A111" s="9">
        <v>43938</v>
      </c>
      <c r="B111">
        <v>33</v>
      </c>
      <c r="C111">
        <v>38</v>
      </c>
      <c r="D111" s="10">
        <v>4796</v>
      </c>
    </row>
    <row r="112" spans="1:4" x14ac:dyDescent="0.3">
      <c r="A112" s="9">
        <v>43939</v>
      </c>
      <c r="B112">
        <v>36</v>
      </c>
      <c r="C112">
        <v>45</v>
      </c>
      <c r="D112" s="10">
        <v>4488</v>
      </c>
    </row>
    <row r="113" spans="1:4" x14ac:dyDescent="0.3">
      <c r="A113" s="9">
        <v>43940</v>
      </c>
      <c r="B113">
        <v>32</v>
      </c>
      <c r="C113">
        <v>35</v>
      </c>
      <c r="D113" s="10">
        <v>6630</v>
      </c>
    </row>
    <row r="114" spans="1:4" x14ac:dyDescent="0.3">
      <c r="A114" s="9">
        <v>43941</v>
      </c>
      <c r="B114">
        <v>29</v>
      </c>
      <c r="C114">
        <v>47</v>
      </c>
      <c r="D114" s="10">
        <v>4525</v>
      </c>
    </row>
    <row r="115" spans="1:4" x14ac:dyDescent="0.3">
      <c r="A115" s="9">
        <v>43942</v>
      </c>
      <c r="B115">
        <v>43</v>
      </c>
      <c r="C115">
        <v>45</v>
      </c>
      <c r="D115" s="10">
        <v>4517</v>
      </c>
    </row>
    <row r="116" spans="1:4" x14ac:dyDescent="0.3">
      <c r="A116" s="9">
        <v>43943</v>
      </c>
      <c r="B116">
        <v>34</v>
      </c>
      <c r="C116">
        <v>44</v>
      </c>
      <c r="D116" s="10">
        <v>6466</v>
      </c>
    </row>
    <row r="117" spans="1:4" x14ac:dyDescent="0.3">
      <c r="A117" s="9">
        <v>43944</v>
      </c>
      <c r="B117">
        <v>38</v>
      </c>
      <c r="C117">
        <v>42</v>
      </c>
      <c r="D117" s="10">
        <v>6893</v>
      </c>
    </row>
    <row r="118" spans="1:4" x14ac:dyDescent="0.3">
      <c r="A118" s="9">
        <v>43945</v>
      </c>
      <c r="B118">
        <v>32</v>
      </c>
      <c r="C118">
        <v>36</v>
      </c>
      <c r="D118" s="10">
        <v>6013</v>
      </c>
    </row>
    <row r="119" spans="1:4" x14ac:dyDescent="0.3">
      <c r="A119" s="9">
        <v>43946</v>
      </c>
      <c r="B119">
        <v>31</v>
      </c>
      <c r="C119">
        <v>43</v>
      </c>
      <c r="D119" s="10">
        <v>5702</v>
      </c>
    </row>
    <row r="120" spans="1:4" x14ac:dyDescent="0.3">
      <c r="A120" s="9">
        <v>43947</v>
      </c>
      <c r="B120">
        <v>41</v>
      </c>
      <c r="C120">
        <v>41</v>
      </c>
      <c r="D120" s="10">
        <v>7067</v>
      </c>
    </row>
    <row r="121" spans="1:4" x14ac:dyDescent="0.3">
      <c r="A121" s="9">
        <v>43948</v>
      </c>
      <c r="B121">
        <v>49</v>
      </c>
      <c r="C121">
        <v>35</v>
      </c>
      <c r="D121" s="10">
        <v>7168</v>
      </c>
    </row>
    <row r="122" spans="1:4" x14ac:dyDescent="0.3">
      <c r="A122" s="9">
        <v>43949</v>
      </c>
      <c r="B122">
        <v>34</v>
      </c>
      <c r="C122">
        <v>41</v>
      </c>
      <c r="D122" s="10">
        <v>4573</v>
      </c>
    </row>
    <row r="123" spans="1:4" x14ac:dyDescent="0.3">
      <c r="A123" s="9">
        <v>43950</v>
      </c>
      <c r="B123">
        <v>39</v>
      </c>
      <c r="C123">
        <v>35</v>
      </c>
      <c r="D123" s="10">
        <v>8106</v>
      </c>
    </row>
    <row r="124" spans="1:4" x14ac:dyDescent="0.3">
      <c r="A124" s="9">
        <v>43951</v>
      </c>
      <c r="B124">
        <v>42</v>
      </c>
      <c r="C124">
        <v>42</v>
      </c>
      <c r="D124" s="10">
        <v>6968</v>
      </c>
    </row>
    <row r="125" spans="1:4" x14ac:dyDescent="0.3">
      <c r="A125" s="9">
        <v>43952</v>
      </c>
      <c r="B125">
        <v>38</v>
      </c>
      <c r="C125">
        <v>48</v>
      </c>
      <c r="D125" s="10">
        <v>8465</v>
      </c>
    </row>
    <row r="126" spans="1:4" x14ac:dyDescent="0.3">
      <c r="A126" s="9">
        <v>43953</v>
      </c>
      <c r="B126">
        <v>53</v>
      </c>
      <c r="C126">
        <v>37</v>
      </c>
      <c r="D126" s="10">
        <v>6926</v>
      </c>
    </row>
    <row r="127" spans="1:4" x14ac:dyDescent="0.3">
      <c r="A127" s="9">
        <v>43954</v>
      </c>
      <c r="B127">
        <v>38</v>
      </c>
      <c r="C127">
        <v>43</v>
      </c>
      <c r="D127" s="10">
        <v>8669</v>
      </c>
    </row>
    <row r="128" spans="1:4" x14ac:dyDescent="0.3">
      <c r="A128" s="9">
        <v>43955</v>
      </c>
      <c r="B128">
        <v>43</v>
      </c>
      <c r="C128">
        <v>35</v>
      </c>
      <c r="D128" s="10">
        <v>8620</v>
      </c>
    </row>
    <row r="129" spans="1:4" x14ac:dyDescent="0.3">
      <c r="A129" s="9">
        <v>43956</v>
      </c>
      <c r="B129">
        <v>51</v>
      </c>
      <c r="C129">
        <v>38</v>
      </c>
      <c r="D129" s="10">
        <v>6949</v>
      </c>
    </row>
    <row r="130" spans="1:4" x14ac:dyDescent="0.3">
      <c r="A130" s="9">
        <v>43957</v>
      </c>
      <c r="B130">
        <v>49</v>
      </c>
      <c r="C130">
        <v>36</v>
      </c>
      <c r="D130" s="10">
        <v>6423</v>
      </c>
    </row>
    <row r="131" spans="1:4" x14ac:dyDescent="0.3">
      <c r="A131" s="9">
        <v>43958</v>
      </c>
      <c r="B131">
        <v>45</v>
      </c>
      <c r="C131">
        <v>42</v>
      </c>
      <c r="D131" s="10">
        <v>7474</v>
      </c>
    </row>
    <row r="132" spans="1:4" x14ac:dyDescent="0.3">
      <c r="A132" s="9">
        <v>43959</v>
      </c>
      <c r="B132">
        <v>39</v>
      </c>
      <c r="C132">
        <v>31</v>
      </c>
      <c r="D132" s="10">
        <v>11257</v>
      </c>
    </row>
    <row r="133" spans="1:4" x14ac:dyDescent="0.3">
      <c r="A133" s="9">
        <v>43960</v>
      </c>
      <c r="B133">
        <v>37</v>
      </c>
      <c r="C133">
        <v>46</v>
      </c>
      <c r="D133" s="10">
        <v>9697</v>
      </c>
    </row>
    <row r="134" spans="1:4" x14ac:dyDescent="0.3">
      <c r="A134" s="9">
        <v>43961</v>
      </c>
      <c r="B134">
        <v>46</v>
      </c>
      <c r="C134">
        <v>39</v>
      </c>
      <c r="D134" s="10">
        <v>5350</v>
      </c>
    </row>
    <row r="135" spans="1:4" x14ac:dyDescent="0.3">
      <c r="A135" s="9">
        <v>43962</v>
      </c>
      <c r="B135">
        <v>57</v>
      </c>
      <c r="C135">
        <v>44</v>
      </c>
      <c r="D135" s="10">
        <v>3390</v>
      </c>
    </row>
    <row r="136" spans="1:4" x14ac:dyDescent="0.3">
      <c r="A136" s="9">
        <v>43963</v>
      </c>
      <c r="B136">
        <v>51</v>
      </c>
      <c r="C136">
        <v>34</v>
      </c>
      <c r="D136">
        <v>3370</v>
      </c>
    </row>
    <row r="137" spans="1:4" x14ac:dyDescent="0.3">
      <c r="A137" s="9">
        <v>43964</v>
      </c>
      <c r="B137">
        <v>48</v>
      </c>
      <c r="C137">
        <v>37</v>
      </c>
      <c r="D137">
        <v>8777</v>
      </c>
    </row>
    <row r="138" spans="1:4" x14ac:dyDescent="0.3">
      <c r="A138" s="9">
        <v>43965</v>
      </c>
      <c r="B138">
        <v>57</v>
      </c>
      <c r="C138">
        <v>31</v>
      </c>
      <c r="D138">
        <v>9421</v>
      </c>
    </row>
    <row r="139" spans="1:4" x14ac:dyDescent="0.3">
      <c r="A139" s="9">
        <v>43966</v>
      </c>
      <c r="B139">
        <v>45</v>
      </c>
      <c r="C139">
        <v>45</v>
      </c>
      <c r="D139">
        <v>10416</v>
      </c>
    </row>
    <row r="140" spans="1:4" x14ac:dyDescent="0.3">
      <c r="A140" s="9">
        <v>43967</v>
      </c>
      <c r="B140">
        <v>54</v>
      </c>
      <c r="C140">
        <v>45</v>
      </c>
      <c r="D140">
        <v>10917</v>
      </c>
    </row>
    <row r="141" spans="1:4" x14ac:dyDescent="0.3">
      <c r="A141" s="9">
        <v>43968</v>
      </c>
      <c r="B141">
        <v>66</v>
      </c>
      <c r="C141">
        <v>42</v>
      </c>
      <c r="D141">
        <v>12225</v>
      </c>
    </row>
    <row r="142" spans="1:4" x14ac:dyDescent="0.3">
      <c r="A142" s="9">
        <v>43969</v>
      </c>
      <c r="B142">
        <v>55</v>
      </c>
      <c r="C142">
        <v>35</v>
      </c>
      <c r="D142">
        <v>8397</v>
      </c>
    </row>
    <row r="143" spans="1:4" x14ac:dyDescent="0.3">
      <c r="A143" s="9">
        <v>43970</v>
      </c>
      <c r="B143">
        <v>58</v>
      </c>
      <c r="C143">
        <v>39</v>
      </c>
      <c r="D143">
        <v>11835</v>
      </c>
    </row>
    <row r="144" spans="1:4" x14ac:dyDescent="0.3">
      <c r="A144" s="9">
        <v>43971</v>
      </c>
      <c r="B144">
        <v>55</v>
      </c>
      <c r="C144">
        <v>37</v>
      </c>
      <c r="D144">
        <v>13263</v>
      </c>
    </row>
    <row r="145" spans="1:4" x14ac:dyDescent="0.3">
      <c r="A145" s="9">
        <v>43972</v>
      </c>
      <c r="B145">
        <v>56</v>
      </c>
      <c r="C145">
        <v>34</v>
      </c>
      <c r="D145">
        <v>12386</v>
      </c>
    </row>
    <row r="146" spans="1:4" x14ac:dyDescent="0.3">
      <c r="A146" s="9">
        <v>43973</v>
      </c>
      <c r="B146">
        <v>49</v>
      </c>
      <c r="C146">
        <v>40</v>
      </c>
      <c r="D146">
        <v>13166</v>
      </c>
    </row>
    <row r="147" spans="1:4" x14ac:dyDescent="0.3">
      <c r="A147" s="9">
        <v>43974</v>
      </c>
      <c r="B147">
        <v>56</v>
      </c>
      <c r="C147">
        <v>38</v>
      </c>
      <c r="D147">
        <v>15845</v>
      </c>
    </row>
    <row r="148" spans="1:4" x14ac:dyDescent="0.3">
      <c r="A148" s="9">
        <v>43975</v>
      </c>
      <c r="B148">
        <v>51</v>
      </c>
      <c r="C148">
        <v>41</v>
      </c>
      <c r="D148">
        <v>14538</v>
      </c>
    </row>
    <row r="149" spans="1:4" x14ac:dyDescent="0.3">
      <c r="A149" s="9">
        <v>43976</v>
      </c>
      <c r="B149">
        <v>49</v>
      </c>
      <c r="C149">
        <v>45</v>
      </c>
      <c r="D149">
        <v>15715</v>
      </c>
    </row>
    <row r="150" spans="1:4" x14ac:dyDescent="0.3">
      <c r="A150" s="9">
        <v>43977</v>
      </c>
      <c r="B150">
        <v>52</v>
      </c>
      <c r="C150">
        <v>36</v>
      </c>
      <c r="D150">
        <v>11572</v>
      </c>
    </row>
    <row r="151" spans="1:4" x14ac:dyDescent="0.3">
      <c r="A151" s="9">
        <v>43978</v>
      </c>
      <c r="B151">
        <v>55</v>
      </c>
      <c r="C151">
        <v>32</v>
      </c>
      <c r="D151">
        <v>14263</v>
      </c>
    </row>
    <row r="152" spans="1:4" x14ac:dyDescent="0.3">
      <c r="A152" s="9">
        <v>43979</v>
      </c>
      <c r="B152">
        <v>53</v>
      </c>
      <c r="C152">
        <v>35</v>
      </c>
      <c r="D152">
        <v>15453</v>
      </c>
    </row>
    <row r="153" spans="1:4" x14ac:dyDescent="0.3">
      <c r="A153" s="9">
        <v>43980</v>
      </c>
      <c r="B153">
        <v>49</v>
      </c>
      <c r="C153">
        <v>39</v>
      </c>
      <c r="D153">
        <v>14092</v>
      </c>
    </row>
    <row r="154" spans="1:4" x14ac:dyDescent="0.3">
      <c r="A154" s="9">
        <v>43981</v>
      </c>
      <c r="B154">
        <v>46</v>
      </c>
      <c r="C154">
        <v>36</v>
      </c>
      <c r="D154">
        <v>14096</v>
      </c>
    </row>
    <row r="155" spans="1:4" x14ac:dyDescent="0.3">
      <c r="A155" s="9">
        <v>43982</v>
      </c>
      <c r="B155">
        <v>57</v>
      </c>
      <c r="C155">
        <v>44</v>
      </c>
      <c r="D155">
        <v>14516</v>
      </c>
    </row>
  </sheetData>
  <pageMargins left="0.7" right="0.7" top="0.75" bottom="0.75" header="0.3" footer="0.3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2D1688-DCBF-4830-B422-0F635641E229}">
  <dimension ref="A1:R155"/>
  <sheetViews>
    <sheetView workbookViewId="0">
      <selection activeCell="E1" sqref="E1:F1048576"/>
    </sheetView>
  </sheetViews>
  <sheetFormatPr defaultRowHeight="14.4" x14ac:dyDescent="0.3"/>
  <cols>
    <col min="5" max="6" width="8.88671875" style="29"/>
  </cols>
  <sheetData>
    <row r="1" spans="1:18" x14ac:dyDescent="0.3">
      <c r="A1" t="s">
        <v>63</v>
      </c>
    </row>
    <row r="3" spans="1:18" x14ac:dyDescent="0.3">
      <c r="A3" t="s">
        <v>62</v>
      </c>
      <c r="B3" t="s">
        <v>255</v>
      </c>
      <c r="C3" t="s">
        <v>254</v>
      </c>
      <c r="D3" s="12" t="s">
        <v>54</v>
      </c>
      <c r="E3" s="23" t="s">
        <v>60</v>
      </c>
      <c r="F3" s="23" t="s">
        <v>100</v>
      </c>
      <c r="G3" s="10" t="s">
        <v>99</v>
      </c>
    </row>
    <row r="4" spans="1:18" x14ac:dyDescent="0.3">
      <c r="A4" s="8">
        <v>43831</v>
      </c>
      <c r="B4">
        <v>0</v>
      </c>
      <c r="C4">
        <v>66</v>
      </c>
      <c r="D4" s="9">
        <v>43831</v>
      </c>
      <c r="E4" s="23">
        <v>0</v>
      </c>
      <c r="F4" s="23">
        <v>0</v>
      </c>
      <c r="G4" s="10">
        <v>0</v>
      </c>
    </row>
    <row r="5" spans="1:18" x14ac:dyDescent="0.3">
      <c r="A5" s="8">
        <v>43832</v>
      </c>
      <c r="B5">
        <v>0</v>
      </c>
      <c r="C5">
        <v>0</v>
      </c>
      <c r="D5" s="9">
        <v>43832</v>
      </c>
      <c r="E5" s="23">
        <v>0</v>
      </c>
      <c r="F5" s="23">
        <v>0</v>
      </c>
      <c r="G5" s="10">
        <v>0</v>
      </c>
    </row>
    <row r="6" spans="1:18" x14ac:dyDescent="0.3">
      <c r="A6" s="8">
        <v>43833</v>
      </c>
      <c r="B6">
        <v>44</v>
      </c>
      <c r="C6">
        <v>43</v>
      </c>
      <c r="D6" s="9">
        <v>43833</v>
      </c>
      <c r="E6" s="23">
        <v>0</v>
      </c>
      <c r="F6" s="23">
        <v>0</v>
      </c>
      <c r="G6" s="10">
        <v>0</v>
      </c>
    </row>
    <row r="7" spans="1:18" x14ac:dyDescent="0.3">
      <c r="A7" s="8">
        <v>43834</v>
      </c>
      <c r="B7">
        <v>0</v>
      </c>
      <c r="C7">
        <v>0</v>
      </c>
      <c r="D7" s="9">
        <v>43834</v>
      </c>
      <c r="E7" s="23">
        <v>0</v>
      </c>
      <c r="F7" s="23">
        <v>0</v>
      </c>
      <c r="G7" s="10">
        <v>0</v>
      </c>
    </row>
    <row r="8" spans="1:18" x14ac:dyDescent="0.3">
      <c r="A8" s="8">
        <v>43835</v>
      </c>
      <c r="B8">
        <v>0</v>
      </c>
      <c r="C8">
        <v>0</v>
      </c>
      <c r="D8" s="9">
        <v>43835</v>
      </c>
      <c r="E8" s="23">
        <v>0</v>
      </c>
      <c r="F8" s="23">
        <v>0</v>
      </c>
      <c r="G8" s="10">
        <v>0</v>
      </c>
    </row>
    <row r="9" spans="1:18" x14ac:dyDescent="0.3">
      <c r="A9" s="8">
        <v>43836</v>
      </c>
      <c r="B9">
        <v>0</v>
      </c>
      <c r="C9">
        <v>0</v>
      </c>
      <c r="D9" s="9">
        <v>43836</v>
      </c>
      <c r="E9" s="23">
        <v>0</v>
      </c>
      <c r="F9" s="23">
        <v>0</v>
      </c>
      <c r="G9" s="10">
        <v>0</v>
      </c>
    </row>
    <row r="10" spans="1:18" x14ac:dyDescent="0.3">
      <c r="A10" s="8">
        <v>43837</v>
      </c>
      <c r="B10">
        <v>0</v>
      </c>
      <c r="C10">
        <v>0</v>
      </c>
      <c r="D10" s="9">
        <v>43837</v>
      </c>
      <c r="E10" s="23">
        <v>0</v>
      </c>
      <c r="F10" s="23">
        <v>0</v>
      </c>
      <c r="G10" s="10">
        <v>0</v>
      </c>
      <c r="L10" t="s">
        <v>69</v>
      </c>
      <c r="Q10" t="s">
        <v>122</v>
      </c>
    </row>
    <row r="11" spans="1:18" x14ac:dyDescent="0.3">
      <c r="A11" s="8">
        <v>43838</v>
      </c>
      <c r="B11">
        <v>0</v>
      </c>
      <c r="C11">
        <v>45</v>
      </c>
      <c r="D11" s="9">
        <v>43838</v>
      </c>
      <c r="E11" s="23">
        <v>0</v>
      </c>
      <c r="F11" s="23">
        <v>0</v>
      </c>
      <c r="G11" s="10">
        <v>0</v>
      </c>
      <c r="K11" t="s">
        <v>204</v>
      </c>
      <c r="L11" t="s">
        <v>240</v>
      </c>
      <c r="M11" t="s">
        <v>29</v>
      </c>
      <c r="P11" t="s">
        <v>204</v>
      </c>
      <c r="Q11" t="s">
        <v>240</v>
      </c>
      <c r="R11" t="s">
        <v>29</v>
      </c>
    </row>
    <row r="12" spans="1:18" x14ac:dyDescent="0.3">
      <c r="A12" s="8">
        <v>43839</v>
      </c>
      <c r="B12">
        <v>0</v>
      </c>
      <c r="C12">
        <v>39</v>
      </c>
      <c r="D12" s="9">
        <v>43839</v>
      </c>
      <c r="E12" s="23">
        <v>0</v>
      </c>
      <c r="F12" s="23">
        <v>0</v>
      </c>
      <c r="G12" s="10">
        <v>0</v>
      </c>
      <c r="K12">
        <v>0</v>
      </c>
      <c r="L12">
        <v>0.15496302711370019</v>
      </c>
      <c r="M12">
        <v>-9.0729079132780818E-2</v>
      </c>
      <c r="P12">
        <v>0</v>
      </c>
      <c r="Q12">
        <v>0.12005781478653986</v>
      </c>
      <c r="R12">
        <v>-0.17698582975806607</v>
      </c>
    </row>
    <row r="13" spans="1:18" x14ac:dyDescent="0.3">
      <c r="A13" s="8">
        <v>43840</v>
      </c>
      <c r="B13">
        <v>0</v>
      </c>
      <c r="C13">
        <v>0</v>
      </c>
      <c r="D13" s="9">
        <v>43840</v>
      </c>
      <c r="E13" s="23">
        <v>0</v>
      </c>
      <c r="F13" s="23">
        <v>0</v>
      </c>
      <c r="G13" s="10">
        <v>0</v>
      </c>
      <c r="K13">
        <v>1</v>
      </c>
      <c r="L13">
        <v>0.12580208779074756</v>
      </c>
      <c r="M13">
        <v>-4.4028334987287525E-2</v>
      </c>
      <c r="P13">
        <v>1</v>
      </c>
      <c r="Q13">
        <v>0.16027181702472815</v>
      </c>
      <c r="R13">
        <v>-0.17538087535728678</v>
      </c>
    </row>
    <row r="14" spans="1:18" x14ac:dyDescent="0.3">
      <c r="A14" s="8">
        <v>43841</v>
      </c>
      <c r="B14">
        <v>0</v>
      </c>
      <c r="C14">
        <v>0</v>
      </c>
      <c r="D14" s="9">
        <v>43841</v>
      </c>
      <c r="E14" s="23">
        <v>0</v>
      </c>
      <c r="F14" s="23">
        <v>0</v>
      </c>
      <c r="G14" s="10">
        <v>0</v>
      </c>
      <c r="K14">
        <v>2</v>
      </c>
      <c r="L14">
        <v>-1.2861460557768623E-2</v>
      </c>
      <c r="M14">
        <v>1.1376750603853774E-3</v>
      </c>
      <c r="P14">
        <v>2</v>
      </c>
      <c r="Q14">
        <v>8.2263651023966877E-2</v>
      </c>
      <c r="R14">
        <v>-0.12079990856943229</v>
      </c>
    </row>
    <row r="15" spans="1:18" x14ac:dyDescent="0.3">
      <c r="A15" s="8">
        <v>43842</v>
      </c>
      <c r="B15">
        <v>0</v>
      </c>
      <c r="C15">
        <v>0</v>
      </c>
      <c r="D15" s="9">
        <v>43842</v>
      </c>
      <c r="E15" s="23">
        <v>0</v>
      </c>
      <c r="F15" s="23">
        <v>0</v>
      </c>
      <c r="G15" s="10">
        <v>0</v>
      </c>
      <c r="K15">
        <v>3</v>
      </c>
      <c r="L15">
        <v>-5.5944282986691393E-2</v>
      </c>
      <c r="M15">
        <v>-5.1138211618179226E-2</v>
      </c>
      <c r="P15">
        <v>3</v>
      </c>
      <c r="Q15">
        <v>3.3846878108794921E-2</v>
      </c>
      <c r="R15">
        <v>3.5198431783947021E-2</v>
      </c>
    </row>
    <row r="16" spans="1:18" x14ac:dyDescent="0.3">
      <c r="A16" s="8">
        <v>43843</v>
      </c>
      <c r="B16">
        <v>0</v>
      </c>
      <c r="C16">
        <v>45</v>
      </c>
      <c r="D16" s="9">
        <v>43843</v>
      </c>
      <c r="E16" s="23">
        <v>0</v>
      </c>
      <c r="F16" s="23">
        <v>0</v>
      </c>
      <c r="G16" s="10">
        <v>0</v>
      </c>
      <c r="K16">
        <v>4</v>
      </c>
      <c r="L16">
        <v>1.3382801725258307E-3</v>
      </c>
      <c r="M16">
        <v>-0.14416793668160682</v>
      </c>
      <c r="P16">
        <v>4</v>
      </c>
      <c r="Q16">
        <v>4.054605081138371E-2</v>
      </c>
      <c r="R16">
        <v>-4.9599380518728663E-2</v>
      </c>
    </row>
    <row r="17" spans="1:18" x14ac:dyDescent="0.3">
      <c r="A17" s="8">
        <v>43844</v>
      </c>
      <c r="B17">
        <v>0</v>
      </c>
      <c r="C17">
        <v>0</v>
      </c>
      <c r="D17" s="9">
        <v>43844</v>
      </c>
      <c r="E17" s="23">
        <v>0</v>
      </c>
      <c r="F17" s="23">
        <v>0</v>
      </c>
      <c r="G17" s="10">
        <v>0</v>
      </c>
      <c r="K17">
        <v>5</v>
      </c>
      <c r="L17">
        <v>-9.0326082100749966E-2</v>
      </c>
      <c r="M17">
        <v>4.1873096565975459E-2</v>
      </c>
      <c r="P17">
        <v>5</v>
      </c>
      <c r="Q17">
        <v>-1.8275491334172573E-2</v>
      </c>
      <c r="R17">
        <v>-2.0195588380764757E-2</v>
      </c>
    </row>
    <row r="18" spans="1:18" x14ac:dyDescent="0.3">
      <c r="A18" s="8">
        <v>43845</v>
      </c>
      <c r="B18">
        <v>0</v>
      </c>
      <c r="C18">
        <v>0</v>
      </c>
      <c r="D18" s="9">
        <v>43845</v>
      </c>
      <c r="E18" s="23">
        <v>0</v>
      </c>
      <c r="F18" s="23">
        <v>0</v>
      </c>
      <c r="G18" s="10">
        <v>0</v>
      </c>
      <c r="K18">
        <v>6</v>
      </c>
      <c r="L18">
        <v>0.16770601011325473</v>
      </c>
      <c r="M18">
        <v>-0.12108736962012898</v>
      </c>
      <c r="P18">
        <v>6</v>
      </c>
      <c r="Q18">
        <v>7.8487805670806488E-2</v>
      </c>
      <c r="R18">
        <v>-9.3528265119352753E-3</v>
      </c>
    </row>
    <row r="19" spans="1:18" x14ac:dyDescent="0.3">
      <c r="A19" s="8">
        <v>43846</v>
      </c>
      <c r="B19">
        <v>46</v>
      </c>
      <c r="C19">
        <v>44</v>
      </c>
      <c r="D19" s="9">
        <v>43846</v>
      </c>
      <c r="E19" s="23">
        <v>0</v>
      </c>
      <c r="F19" s="23">
        <v>0</v>
      </c>
      <c r="G19" s="10">
        <v>0</v>
      </c>
      <c r="K19">
        <v>7</v>
      </c>
      <c r="L19">
        <v>8.7073814997757678E-3</v>
      </c>
      <c r="M19">
        <v>-0.18697640276913724</v>
      </c>
      <c r="P19">
        <v>7</v>
      </c>
      <c r="Q19">
        <v>-9.1781797157417966E-2</v>
      </c>
      <c r="R19">
        <v>-6.2217432051811974E-2</v>
      </c>
    </row>
    <row r="20" spans="1:18" x14ac:dyDescent="0.3">
      <c r="A20" s="8">
        <v>43847</v>
      </c>
      <c r="B20">
        <v>0</v>
      </c>
      <c r="C20">
        <v>0</v>
      </c>
      <c r="D20" s="9">
        <v>43847</v>
      </c>
      <c r="E20" s="23">
        <v>0</v>
      </c>
      <c r="F20" s="23">
        <v>0</v>
      </c>
      <c r="G20" s="10">
        <v>0</v>
      </c>
      <c r="K20">
        <v>8</v>
      </c>
      <c r="L20">
        <v>3.011918537084015E-2</v>
      </c>
      <c r="M20">
        <v>1.1824604884455641E-2</v>
      </c>
      <c r="P20">
        <v>8</v>
      </c>
      <c r="Q20">
        <v>-4.7111920294515986E-3</v>
      </c>
      <c r="R20">
        <v>-1.9549893312103796E-2</v>
      </c>
    </row>
    <row r="21" spans="1:18" x14ac:dyDescent="0.3">
      <c r="A21" s="8">
        <v>43848</v>
      </c>
      <c r="B21">
        <v>46</v>
      </c>
      <c r="C21">
        <v>47</v>
      </c>
      <c r="D21" s="9">
        <v>43848</v>
      </c>
      <c r="E21" s="23">
        <v>0</v>
      </c>
      <c r="F21" s="23">
        <v>0</v>
      </c>
      <c r="G21" s="10">
        <v>0</v>
      </c>
      <c r="K21">
        <v>9</v>
      </c>
      <c r="L21">
        <v>3.9762784652217255E-2</v>
      </c>
      <c r="M21">
        <v>-4.6783538956354932E-2</v>
      </c>
      <c r="P21">
        <v>9</v>
      </c>
      <c r="Q21">
        <v>3.1426615052211795E-2</v>
      </c>
      <c r="R21">
        <v>-0.11385241972404225</v>
      </c>
    </row>
    <row r="22" spans="1:18" x14ac:dyDescent="0.3">
      <c r="A22" s="8">
        <v>43849</v>
      </c>
      <c r="B22">
        <v>0</v>
      </c>
      <c r="C22">
        <v>0</v>
      </c>
      <c r="D22" s="9">
        <v>43849</v>
      </c>
      <c r="E22" s="23">
        <v>0</v>
      </c>
      <c r="F22" s="23">
        <v>0</v>
      </c>
      <c r="G22" s="10">
        <v>0</v>
      </c>
      <c r="K22">
        <v>10</v>
      </c>
      <c r="L22">
        <v>4.6379571649802699E-2</v>
      </c>
      <c r="M22">
        <v>-0.19034303217668649</v>
      </c>
      <c r="P22">
        <v>10</v>
      </c>
      <c r="Q22">
        <v>5.9491389761337173E-2</v>
      </c>
      <c r="R22">
        <v>-1.4309711372560324E-2</v>
      </c>
    </row>
    <row r="23" spans="1:18" x14ac:dyDescent="0.3">
      <c r="A23" s="8">
        <v>43850</v>
      </c>
      <c r="B23">
        <v>0</v>
      </c>
      <c r="C23">
        <v>0</v>
      </c>
      <c r="D23" s="9">
        <v>43850</v>
      </c>
      <c r="E23" s="23">
        <v>0</v>
      </c>
      <c r="F23" s="23">
        <v>0</v>
      </c>
      <c r="G23" s="10">
        <v>0</v>
      </c>
      <c r="K23">
        <v>11</v>
      </c>
      <c r="L23">
        <v>6.6527392554829132E-2</v>
      </c>
      <c r="M23">
        <v>5.3580618615628522E-3</v>
      </c>
      <c r="P23">
        <v>11</v>
      </c>
      <c r="Q23">
        <v>-6.8936746728942067E-2</v>
      </c>
      <c r="R23">
        <v>-3.1962798285735831E-2</v>
      </c>
    </row>
    <row r="24" spans="1:18" x14ac:dyDescent="0.3">
      <c r="A24" s="8">
        <v>43851</v>
      </c>
      <c r="B24">
        <v>45</v>
      </c>
      <c r="C24">
        <v>0</v>
      </c>
      <c r="D24" s="9">
        <v>43851</v>
      </c>
      <c r="E24" s="23">
        <v>0</v>
      </c>
      <c r="F24" s="23">
        <v>0</v>
      </c>
      <c r="G24" s="10">
        <v>0</v>
      </c>
      <c r="K24">
        <v>12</v>
      </c>
      <c r="L24">
        <v>1.1000258588686881E-2</v>
      </c>
      <c r="M24">
        <v>4.0097520585766239E-2</v>
      </c>
      <c r="P24">
        <v>12</v>
      </c>
      <c r="Q24">
        <v>-7.0792276305211913E-2</v>
      </c>
      <c r="R24">
        <v>-8.9047875823665384E-2</v>
      </c>
    </row>
    <row r="25" spans="1:18" x14ac:dyDescent="0.3">
      <c r="A25" s="8">
        <v>43852</v>
      </c>
      <c r="B25">
        <v>0</v>
      </c>
      <c r="C25">
        <v>44</v>
      </c>
      <c r="D25" s="9">
        <v>43852</v>
      </c>
      <c r="E25" s="23">
        <v>0</v>
      </c>
      <c r="F25" s="23">
        <v>0</v>
      </c>
      <c r="G25" s="10">
        <v>0</v>
      </c>
      <c r="K25">
        <v>13</v>
      </c>
      <c r="L25">
        <v>-0.11115199583694896</v>
      </c>
      <c r="M25">
        <v>-6.7390932928890646E-2</v>
      </c>
      <c r="P25">
        <v>13</v>
      </c>
      <c r="Q25">
        <v>5.7432930191780402E-3</v>
      </c>
      <c r="R25">
        <v>-0.14667878338087301</v>
      </c>
    </row>
    <row r="26" spans="1:18" x14ac:dyDescent="0.3">
      <c r="A26" s="8">
        <v>43853</v>
      </c>
      <c r="B26">
        <v>43</v>
      </c>
      <c r="C26">
        <v>0</v>
      </c>
      <c r="D26" s="9">
        <v>43853</v>
      </c>
      <c r="E26" s="23">
        <v>0</v>
      </c>
      <c r="F26" s="23">
        <v>0</v>
      </c>
      <c r="G26" s="10">
        <v>0</v>
      </c>
      <c r="K26">
        <v>14</v>
      </c>
      <c r="L26">
        <v>-2.3465209799975382E-2</v>
      </c>
      <c r="M26">
        <v>1.647344768835967E-2</v>
      </c>
      <c r="P26">
        <v>14</v>
      </c>
      <c r="Q26">
        <v>3.3320114636593519E-2</v>
      </c>
      <c r="R26">
        <v>-0.19206493120504192</v>
      </c>
    </row>
    <row r="27" spans="1:18" x14ac:dyDescent="0.3">
      <c r="A27" s="8">
        <v>43854</v>
      </c>
      <c r="B27">
        <v>0</v>
      </c>
      <c r="C27">
        <v>0</v>
      </c>
      <c r="D27" s="9">
        <v>43854</v>
      </c>
      <c r="E27" s="23">
        <v>0</v>
      </c>
      <c r="F27" s="23">
        <v>0</v>
      </c>
      <c r="G27" s="10">
        <v>0</v>
      </c>
    </row>
    <row r="28" spans="1:18" x14ac:dyDescent="0.3">
      <c r="A28" s="8">
        <v>43855</v>
      </c>
      <c r="B28">
        <v>0</v>
      </c>
      <c r="C28">
        <v>46</v>
      </c>
      <c r="D28" s="9">
        <v>43855</v>
      </c>
      <c r="E28" s="23">
        <v>0</v>
      </c>
      <c r="F28" s="23">
        <v>0</v>
      </c>
      <c r="G28" s="10">
        <v>0</v>
      </c>
    </row>
    <row r="29" spans="1:18" x14ac:dyDescent="0.3">
      <c r="A29" s="8">
        <v>43856</v>
      </c>
      <c r="B29">
        <v>0</v>
      </c>
      <c r="C29">
        <v>0</v>
      </c>
      <c r="D29" s="9">
        <v>43856</v>
      </c>
      <c r="E29" s="23">
        <v>0</v>
      </c>
      <c r="F29" s="23">
        <v>0</v>
      </c>
      <c r="G29" s="10">
        <v>0</v>
      </c>
    </row>
    <row r="30" spans="1:18" x14ac:dyDescent="0.3">
      <c r="A30" s="8">
        <v>43857</v>
      </c>
      <c r="B30">
        <v>0</v>
      </c>
      <c r="C30">
        <v>40</v>
      </c>
      <c r="D30" s="9">
        <v>43857</v>
      </c>
      <c r="E30" s="23">
        <v>0</v>
      </c>
      <c r="F30" s="23">
        <v>0</v>
      </c>
      <c r="G30" s="10">
        <v>0</v>
      </c>
    </row>
    <row r="31" spans="1:18" x14ac:dyDescent="0.3">
      <c r="A31" s="8">
        <v>43858</v>
      </c>
      <c r="B31">
        <v>0</v>
      </c>
      <c r="C31">
        <v>0</v>
      </c>
      <c r="D31" s="9">
        <v>43858</v>
      </c>
      <c r="E31" s="23">
        <v>0</v>
      </c>
      <c r="F31" s="23">
        <v>0</v>
      </c>
      <c r="G31" s="10">
        <v>0</v>
      </c>
    </row>
    <row r="32" spans="1:18" x14ac:dyDescent="0.3">
      <c r="A32" s="8">
        <v>43859</v>
      </c>
      <c r="B32">
        <v>0</v>
      </c>
      <c r="C32">
        <v>0</v>
      </c>
      <c r="D32" s="9">
        <v>43859</v>
      </c>
      <c r="E32" s="23">
        <v>0</v>
      </c>
      <c r="F32" s="23">
        <v>0</v>
      </c>
      <c r="G32" s="10">
        <v>0</v>
      </c>
    </row>
    <row r="33" spans="1:7" x14ac:dyDescent="0.3">
      <c r="A33" s="8">
        <v>43860</v>
      </c>
      <c r="B33">
        <v>0</v>
      </c>
      <c r="C33">
        <v>41</v>
      </c>
      <c r="D33" s="9">
        <v>43860</v>
      </c>
      <c r="E33" s="23">
        <f ca="1">IFERROR(__xludf.DUMMYFUNCTION("""COMPUTED_VALUE"""),1)</f>
        <v>1</v>
      </c>
      <c r="F33" s="23">
        <f ca="1">IFERROR(__xludf.DUMMYFUNCTION("""COMPUTED_VALUE"""),0)</f>
        <v>0</v>
      </c>
      <c r="G33" s="10">
        <v>0</v>
      </c>
    </row>
    <row r="34" spans="1:7" x14ac:dyDescent="0.3">
      <c r="A34" s="8">
        <v>43861</v>
      </c>
      <c r="B34">
        <v>0</v>
      </c>
      <c r="C34">
        <v>0</v>
      </c>
      <c r="D34" s="9">
        <v>43861</v>
      </c>
      <c r="E34" s="23">
        <f ca="1">IFERROR(__xludf.DUMMYFUNCTION("""COMPUTED_VALUE"""),0)</f>
        <v>0</v>
      </c>
      <c r="F34" s="23">
        <f ca="1">IFERROR(__xludf.DUMMYFUNCTION("""COMPUTED_VALUE"""),0)</f>
        <v>0</v>
      </c>
      <c r="G34" s="10">
        <v>0</v>
      </c>
    </row>
    <row r="35" spans="1:7" x14ac:dyDescent="0.3">
      <c r="A35" s="8">
        <v>43862</v>
      </c>
      <c r="B35">
        <v>45</v>
      </c>
      <c r="C35">
        <v>46</v>
      </c>
      <c r="D35" s="9">
        <v>43862</v>
      </c>
      <c r="E35" s="23">
        <f ca="1">IFERROR(__xludf.DUMMYFUNCTION("""COMPUTED_VALUE"""),0)</f>
        <v>0</v>
      </c>
      <c r="F35" s="23">
        <f ca="1">IFERROR(__xludf.DUMMYFUNCTION("""COMPUTED_VALUE"""),0)</f>
        <v>0</v>
      </c>
      <c r="G35" s="10">
        <v>0</v>
      </c>
    </row>
    <row r="36" spans="1:7" x14ac:dyDescent="0.3">
      <c r="A36" s="8">
        <v>43863</v>
      </c>
      <c r="B36">
        <v>0</v>
      </c>
      <c r="C36">
        <v>52</v>
      </c>
      <c r="D36" s="9">
        <v>43863</v>
      </c>
      <c r="E36" s="23">
        <f ca="1">IFERROR(__xludf.DUMMYFUNCTION("""COMPUTED_VALUE"""),1)</f>
        <v>1</v>
      </c>
      <c r="F36" s="23">
        <f ca="1">IFERROR(__xludf.DUMMYFUNCTION("""COMPUTED_VALUE"""),0)</f>
        <v>0</v>
      </c>
      <c r="G36" s="10">
        <v>0</v>
      </c>
    </row>
    <row r="37" spans="1:7" x14ac:dyDescent="0.3">
      <c r="A37" s="8">
        <v>43864</v>
      </c>
      <c r="B37">
        <v>0</v>
      </c>
      <c r="C37">
        <v>39</v>
      </c>
      <c r="D37" s="9">
        <v>43864</v>
      </c>
      <c r="E37" s="23">
        <f ca="1">IFERROR(__xludf.DUMMYFUNCTION("""COMPUTED_VALUE"""),1)</f>
        <v>1</v>
      </c>
      <c r="F37" s="23">
        <f ca="1">IFERROR(__xludf.DUMMYFUNCTION("""COMPUTED_VALUE"""),0)</f>
        <v>0</v>
      </c>
      <c r="G37" s="10">
        <v>0</v>
      </c>
    </row>
    <row r="38" spans="1:7" x14ac:dyDescent="0.3">
      <c r="A38" s="8">
        <v>43865</v>
      </c>
      <c r="B38">
        <v>42</v>
      </c>
      <c r="C38">
        <v>42</v>
      </c>
      <c r="D38" s="9">
        <v>43865</v>
      </c>
      <c r="E38" s="23">
        <f ca="1">IFERROR(__xludf.DUMMYFUNCTION("""COMPUTED_VALUE"""),0)</f>
        <v>0</v>
      </c>
      <c r="F38" s="23">
        <f ca="1">IFERROR(__xludf.DUMMYFUNCTION("""COMPUTED_VALUE"""),0)</f>
        <v>0</v>
      </c>
      <c r="G38" s="10">
        <v>0</v>
      </c>
    </row>
    <row r="39" spans="1:7" x14ac:dyDescent="0.3">
      <c r="A39" s="8">
        <v>43866</v>
      </c>
      <c r="B39">
        <v>0</v>
      </c>
      <c r="C39">
        <v>40</v>
      </c>
      <c r="D39" s="9">
        <v>43866</v>
      </c>
      <c r="E39" s="23">
        <f ca="1">IFERROR(__xludf.DUMMYFUNCTION("""COMPUTED_VALUE"""),0)</f>
        <v>0</v>
      </c>
      <c r="F39" s="23">
        <f ca="1">IFERROR(__xludf.DUMMYFUNCTION("""COMPUTED_VALUE"""),0)</f>
        <v>0</v>
      </c>
      <c r="G39" s="10">
        <v>0</v>
      </c>
    </row>
    <row r="40" spans="1:7" x14ac:dyDescent="0.3">
      <c r="A40" s="8">
        <v>43867</v>
      </c>
      <c r="B40">
        <v>86</v>
      </c>
      <c r="C40">
        <v>0</v>
      </c>
      <c r="D40" s="9">
        <v>43867</v>
      </c>
      <c r="E40" s="23">
        <f ca="1">IFERROR(__xludf.DUMMYFUNCTION("""COMPUTED_VALUE"""),0)</f>
        <v>0</v>
      </c>
      <c r="F40" s="23">
        <f ca="1">IFERROR(__xludf.DUMMYFUNCTION("""COMPUTED_VALUE"""),0)</f>
        <v>0</v>
      </c>
      <c r="G40" s="10">
        <v>0</v>
      </c>
    </row>
    <row r="41" spans="1:7" x14ac:dyDescent="0.3">
      <c r="A41" s="8">
        <v>43868</v>
      </c>
      <c r="B41">
        <v>0</v>
      </c>
      <c r="C41">
        <v>40</v>
      </c>
      <c r="D41" s="9">
        <v>43868</v>
      </c>
      <c r="E41" s="23">
        <f ca="1">IFERROR(__xludf.DUMMYFUNCTION("""COMPUTED_VALUE"""),0)</f>
        <v>0</v>
      </c>
      <c r="F41" s="23">
        <f ca="1">IFERROR(__xludf.DUMMYFUNCTION("""COMPUTED_VALUE"""),0)</f>
        <v>0</v>
      </c>
      <c r="G41" s="10">
        <v>0</v>
      </c>
    </row>
    <row r="42" spans="1:7" x14ac:dyDescent="0.3">
      <c r="A42" s="8">
        <v>43869</v>
      </c>
      <c r="B42">
        <v>0</v>
      </c>
      <c r="C42">
        <v>0</v>
      </c>
      <c r="D42" s="9">
        <v>43869</v>
      </c>
      <c r="E42" s="23">
        <f ca="1">IFERROR(__xludf.DUMMYFUNCTION("""COMPUTED_VALUE"""),0)</f>
        <v>0</v>
      </c>
      <c r="F42" s="23">
        <f ca="1">IFERROR(__xludf.DUMMYFUNCTION("""COMPUTED_VALUE"""),0)</f>
        <v>0</v>
      </c>
      <c r="G42" s="10">
        <v>0</v>
      </c>
    </row>
    <row r="43" spans="1:7" x14ac:dyDescent="0.3">
      <c r="A43" s="8">
        <v>43870</v>
      </c>
      <c r="B43">
        <v>50</v>
      </c>
      <c r="C43">
        <v>51</v>
      </c>
      <c r="D43" s="9">
        <v>43870</v>
      </c>
      <c r="E43" s="23">
        <f ca="1">IFERROR(__xludf.DUMMYFUNCTION("""COMPUTED_VALUE"""),0)</f>
        <v>0</v>
      </c>
      <c r="F43" s="23">
        <f ca="1">IFERROR(__xludf.DUMMYFUNCTION("""COMPUTED_VALUE"""),0)</f>
        <v>0</v>
      </c>
      <c r="G43" s="10">
        <v>0</v>
      </c>
    </row>
    <row r="44" spans="1:7" x14ac:dyDescent="0.3">
      <c r="A44" s="8">
        <v>43871</v>
      </c>
      <c r="B44">
        <v>40</v>
      </c>
      <c r="C44">
        <v>40</v>
      </c>
      <c r="D44" s="9">
        <v>43871</v>
      </c>
      <c r="E44" s="23">
        <f ca="1">IFERROR(__xludf.DUMMYFUNCTION("""COMPUTED_VALUE"""),0)</f>
        <v>0</v>
      </c>
      <c r="F44" s="23">
        <f ca="1">IFERROR(__xludf.DUMMYFUNCTION("""COMPUTED_VALUE"""),0)</f>
        <v>0</v>
      </c>
      <c r="G44" s="10">
        <v>0</v>
      </c>
    </row>
    <row r="45" spans="1:7" x14ac:dyDescent="0.3">
      <c r="A45" s="8">
        <v>43872</v>
      </c>
      <c r="B45">
        <v>34</v>
      </c>
      <c r="C45">
        <v>33</v>
      </c>
      <c r="D45" s="9">
        <v>43872</v>
      </c>
      <c r="E45" s="23">
        <f ca="1">IFERROR(__xludf.DUMMYFUNCTION("""COMPUTED_VALUE"""),0)</f>
        <v>0</v>
      </c>
      <c r="F45" s="23">
        <f ca="1">IFERROR(__xludf.DUMMYFUNCTION("""COMPUTED_VALUE"""),0)</f>
        <v>0</v>
      </c>
      <c r="G45" s="10">
        <v>0</v>
      </c>
    </row>
    <row r="46" spans="1:7" x14ac:dyDescent="0.3">
      <c r="A46" s="8">
        <v>43873</v>
      </c>
      <c r="B46">
        <v>35</v>
      </c>
      <c r="C46">
        <v>39</v>
      </c>
      <c r="D46" s="9">
        <v>43873</v>
      </c>
      <c r="E46" s="23">
        <f ca="1">IFERROR(__xludf.DUMMYFUNCTION("""COMPUTED_VALUE"""),0)</f>
        <v>0</v>
      </c>
      <c r="F46" s="23">
        <f ca="1">IFERROR(__xludf.DUMMYFUNCTION("""COMPUTED_VALUE"""),0)</f>
        <v>0</v>
      </c>
      <c r="G46" s="10">
        <v>0</v>
      </c>
    </row>
    <row r="47" spans="1:7" x14ac:dyDescent="0.3">
      <c r="A47" s="8">
        <v>43874</v>
      </c>
      <c r="B47">
        <v>0</v>
      </c>
      <c r="C47">
        <v>0</v>
      </c>
      <c r="D47" s="9">
        <v>43874</v>
      </c>
      <c r="E47" s="23">
        <f ca="1">IFERROR(__xludf.DUMMYFUNCTION("""COMPUTED_VALUE"""),0)</f>
        <v>0</v>
      </c>
      <c r="F47" s="23">
        <f ca="1">IFERROR(__xludf.DUMMYFUNCTION("""COMPUTED_VALUE"""),0)</f>
        <v>0</v>
      </c>
      <c r="G47" s="10">
        <v>0</v>
      </c>
    </row>
    <row r="48" spans="1:7" x14ac:dyDescent="0.3">
      <c r="A48" s="8">
        <v>43875</v>
      </c>
      <c r="B48">
        <v>39</v>
      </c>
      <c r="C48">
        <v>37</v>
      </c>
      <c r="D48" s="9">
        <v>43875</v>
      </c>
      <c r="E48" s="23">
        <f ca="1">IFERROR(__xludf.DUMMYFUNCTION("""COMPUTED_VALUE"""),0)</f>
        <v>0</v>
      </c>
      <c r="F48" s="23">
        <f ca="1">IFERROR(__xludf.DUMMYFUNCTION("""COMPUTED_VALUE"""),0)</f>
        <v>0</v>
      </c>
      <c r="G48" s="10">
        <v>0</v>
      </c>
    </row>
    <row r="49" spans="1:7" x14ac:dyDescent="0.3">
      <c r="A49" s="8">
        <v>43876</v>
      </c>
      <c r="B49">
        <v>39</v>
      </c>
      <c r="C49">
        <v>38</v>
      </c>
      <c r="D49" s="9">
        <v>43876</v>
      </c>
      <c r="E49" s="23">
        <f ca="1">IFERROR(__xludf.DUMMYFUNCTION("""COMPUTED_VALUE"""),0)</f>
        <v>0</v>
      </c>
      <c r="F49" s="23">
        <f ca="1">IFERROR(__xludf.DUMMYFUNCTION("""COMPUTED_VALUE"""),0)</f>
        <v>0</v>
      </c>
      <c r="G49" s="10">
        <v>0</v>
      </c>
    </row>
    <row r="50" spans="1:7" x14ac:dyDescent="0.3">
      <c r="A50" s="8">
        <v>43877</v>
      </c>
      <c r="B50">
        <v>0</v>
      </c>
      <c r="C50">
        <v>48</v>
      </c>
      <c r="D50" s="9">
        <v>43877</v>
      </c>
      <c r="E50" s="23">
        <f ca="1">IFERROR(__xludf.DUMMYFUNCTION("""COMPUTED_VALUE"""),0)</f>
        <v>0</v>
      </c>
      <c r="F50" s="23">
        <f ca="1">IFERROR(__xludf.DUMMYFUNCTION("""COMPUTED_VALUE"""),0)</f>
        <v>0</v>
      </c>
      <c r="G50" s="10">
        <v>0</v>
      </c>
    </row>
    <row r="51" spans="1:7" x14ac:dyDescent="0.3">
      <c r="A51" s="8">
        <v>43878</v>
      </c>
      <c r="B51">
        <v>0</v>
      </c>
      <c r="C51">
        <v>36</v>
      </c>
      <c r="D51" s="9">
        <v>43878</v>
      </c>
      <c r="E51" s="23">
        <f ca="1">IFERROR(__xludf.DUMMYFUNCTION("""COMPUTED_VALUE"""),0)</f>
        <v>0</v>
      </c>
      <c r="F51" s="23">
        <f ca="1">IFERROR(__xludf.DUMMYFUNCTION("""COMPUTED_VALUE"""),0)</f>
        <v>0</v>
      </c>
      <c r="G51" s="10">
        <v>0</v>
      </c>
    </row>
    <row r="52" spans="1:7" x14ac:dyDescent="0.3">
      <c r="A52" s="8">
        <v>43879</v>
      </c>
      <c r="B52">
        <v>0</v>
      </c>
      <c r="C52">
        <v>0</v>
      </c>
      <c r="D52" s="9">
        <v>43879</v>
      </c>
      <c r="E52" s="23">
        <f ca="1">IFERROR(__xludf.DUMMYFUNCTION("""COMPUTED_VALUE"""),0)</f>
        <v>0</v>
      </c>
      <c r="F52" s="23">
        <f ca="1">IFERROR(__xludf.DUMMYFUNCTION("""COMPUTED_VALUE"""),0)</f>
        <v>0</v>
      </c>
      <c r="G52" s="10">
        <v>0</v>
      </c>
    </row>
    <row r="53" spans="1:7" x14ac:dyDescent="0.3">
      <c r="A53" s="8">
        <v>43880</v>
      </c>
      <c r="B53">
        <v>0</v>
      </c>
      <c r="C53">
        <v>33</v>
      </c>
      <c r="D53" s="9">
        <v>43880</v>
      </c>
      <c r="E53" s="23">
        <f ca="1">IFERROR(__xludf.DUMMYFUNCTION("""COMPUTED_VALUE"""),0)</f>
        <v>0</v>
      </c>
      <c r="F53" s="23">
        <f ca="1">IFERROR(__xludf.DUMMYFUNCTION("""COMPUTED_VALUE"""),0)</f>
        <v>0</v>
      </c>
      <c r="G53" s="10">
        <v>0</v>
      </c>
    </row>
    <row r="54" spans="1:7" x14ac:dyDescent="0.3">
      <c r="A54" s="8">
        <v>43881</v>
      </c>
      <c r="B54">
        <v>0</v>
      </c>
      <c r="C54">
        <v>33</v>
      </c>
      <c r="D54" s="9">
        <v>43881</v>
      </c>
      <c r="E54" s="23">
        <f ca="1">IFERROR(__xludf.DUMMYFUNCTION("""COMPUTED_VALUE"""),0)</f>
        <v>0</v>
      </c>
      <c r="F54" s="23">
        <f ca="1">IFERROR(__xludf.DUMMYFUNCTION("""COMPUTED_VALUE"""),0)</f>
        <v>0</v>
      </c>
      <c r="G54" s="10">
        <v>0</v>
      </c>
    </row>
    <row r="55" spans="1:7" x14ac:dyDescent="0.3">
      <c r="A55" s="8">
        <v>43882</v>
      </c>
      <c r="B55">
        <v>35</v>
      </c>
      <c r="C55">
        <v>37</v>
      </c>
      <c r="D55" s="9">
        <v>43882</v>
      </c>
      <c r="E55" s="23">
        <f ca="1">IFERROR(__xludf.DUMMYFUNCTION("""COMPUTED_VALUE"""),0)</f>
        <v>0</v>
      </c>
      <c r="F55" s="23">
        <f ca="1">IFERROR(__xludf.DUMMYFUNCTION("""COMPUTED_VALUE"""),0)</f>
        <v>0</v>
      </c>
      <c r="G55" s="10">
        <v>0</v>
      </c>
    </row>
    <row r="56" spans="1:7" x14ac:dyDescent="0.3">
      <c r="A56" s="8">
        <v>43883</v>
      </c>
      <c r="B56">
        <v>0</v>
      </c>
      <c r="C56">
        <v>0</v>
      </c>
      <c r="D56" s="9">
        <v>43883</v>
      </c>
      <c r="E56" s="23">
        <f ca="1">IFERROR(__xludf.DUMMYFUNCTION("""COMPUTED_VALUE"""),0)</f>
        <v>0</v>
      </c>
      <c r="F56" s="23">
        <f ca="1">IFERROR(__xludf.DUMMYFUNCTION("""COMPUTED_VALUE"""),0)</f>
        <v>0</v>
      </c>
      <c r="G56" s="10">
        <v>0</v>
      </c>
    </row>
    <row r="57" spans="1:7" x14ac:dyDescent="0.3">
      <c r="A57" s="8">
        <v>43884</v>
      </c>
      <c r="B57">
        <v>0</v>
      </c>
      <c r="C57">
        <v>40</v>
      </c>
      <c r="D57" s="9">
        <v>43884</v>
      </c>
      <c r="E57" s="23">
        <f ca="1">IFERROR(__xludf.DUMMYFUNCTION("""COMPUTED_VALUE"""),0)</f>
        <v>0</v>
      </c>
      <c r="F57" s="23">
        <f ca="1">IFERROR(__xludf.DUMMYFUNCTION("""COMPUTED_VALUE"""),0)</f>
        <v>0</v>
      </c>
      <c r="G57" s="10">
        <v>0</v>
      </c>
    </row>
    <row r="58" spans="1:7" x14ac:dyDescent="0.3">
      <c r="A58" s="8">
        <v>43885</v>
      </c>
      <c r="B58">
        <v>33</v>
      </c>
      <c r="C58">
        <v>32</v>
      </c>
      <c r="D58" s="9">
        <v>43885</v>
      </c>
      <c r="E58" s="23">
        <f ca="1">IFERROR(__xludf.DUMMYFUNCTION("""COMPUTED_VALUE"""),0)</f>
        <v>0</v>
      </c>
      <c r="F58" s="23">
        <f ca="1">IFERROR(__xludf.DUMMYFUNCTION("""COMPUTED_VALUE"""),0)</f>
        <v>0</v>
      </c>
      <c r="G58" s="10">
        <v>0</v>
      </c>
    </row>
    <row r="59" spans="1:7" x14ac:dyDescent="0.3">
      <c r="A59" s="8">
        <v>43886</v>
      </c>
      <c r="B59">
        <v>32</v>
      </c>
      <c r="C59">
        <v>31</v>
      </c>
      <c r="D59" s="9">
        <v>43886</v>
      </c>
      <c r="E59" s="23">
        <f ca="1">IFERROR(__xludf.DUMMYFUNCTION("""COMPUTED_VALUE"""),0)</f>
        <v>0</v>
      </c>
      <c r="F59" s="23">
        <f ca="1">IFERROR(__xludf.DUMMYFUNCTION("""COMPUTED_VALUE"""),0)</f>
        <v>0</v>
      </c>
      <c r="G59" s="10">
        <v>0</v>
      </c>
    </row>
    <row r="60" spans="1:7" x14ac:dyDescent="0.3">
      <c r="A60" s="8">
        <v>43887</v>
      </c>
      <c r="B60">
        <v>0</v>
      </c>
      <c r="C60">
        <v>0</v>
      </c>
      <c r="D60" s="9">
        <v>43887</v>
      </c>
      <c r="E60" s="23">
        <f ca="1">IFERROR(__xludf.DUMMYFUNCTION("""COMPUTED_VALUE"""),0)</f>
        <v>0</v>
      </c>
      <c r="F60" s="23">
        <f ca="1">IFERROR(__xludf.DUMMYFUNCTION("""COMPUTED_VALUE"""),0)</f>
        <v>0</v>
      </c>
      <c r="G60" s="10">
        <v>0</v>
      </c>
    </row>
    <row r="61" spans="1:7" x14ac:dyDescent="0.3">
      <c r="A61" s="8">
        <v>43888</v>
      </c>
      <c r="B61">
        <v>0</v>
      </c>
      <c r="C61">
        <v>66</v>
      </c>
      <c r="D61" s="9">
        <v>43888</v>
      </c>
      <c r="E61" s="23">
        <f ca="1">IFERROR(__xludf.DUMMYFUNCTION("""COMPUTED_VALUE"""),0)</f>
        <v>0</v>
      </c>
      <c r="F61" s="23">
        <f ca="1">IFERROR(__xludf.DUMMYFUNCTION("""COMPUTED_VALUE"""),0)</f>
        <v>0</v>
      </c>
      <c r="G61" s="10">
        <v>0</v>
      </c>
    </row>
    <row r="62" spans="1:7" x14ac:dyDescent="0.3">
      <c r="A62" s="8">
        <v>43889</v>
      </c>
      <c r="B62">
        <v>0</v>
      </c>
      <c r="C62">
        <v>0</v>
      </c>
      <c r="D62" s="9">
        <v>43889</v>
      </c>
      <c r="E62" s="23">
        <f ca="1">IFERROR(__xludf.DUMMYFUNCTION("""COMPUTED_VALUE"""),0)</f>
        <v>0</v>
      </c>
      <c r="F62" s="23">
        <f ca="1">IFERROR(__xludf.DUMMYFUNCTION("""COMPUTED_VALUE"""),0)</f>
        <v>0</v>
      </c>
      <c r="G62" s="10">
        <v>0</v>
      </c>
    </row>
    <row r="63" spans="1:7" x14ac:dyDescent="0.3">
      <c r="A63" s="8">
        <v>43890</v>
      </c>
      <c r="B63">
        <v>0</v>
      </c>
      <c r="C63">
        <v>74</v>
      </c>
      <c r="D63" s="9">
        <v>43890</v>
      </c>
      <c r="E63" s="23">
        <f ca="1">IFERROR(__xludf.DUMMYFUNCTION("""COMPUTED_VALUE"""),0)</f>
        <v>0</v>
      </c>
      <c r="F63" s="23">
        <f ca="1">IFERROR(__xludf.DUMMYFUNCTION("""COMPUTED_VALUE"""),0)</f>
        <v>0</v>
      </c>
      <c r="G63" s="10">
        <v>0</v>
      </c>
    </row>
    <row r="64" spans="1:7" x14ac:dyDescent="0.3">
      <c r="A64" s="8">
        <v>43891</v>
      </c>
      <c r="B64">
        <v>0</v>
      </c>
      <c r="C64">
        <v>0</v>
      </c>
      <c r="D64" s="9">
        <v>43891</v>
      </c>
      <c r="E64" s="23">
        <f ca="1">IFERROR(__xludf.DUMMYFUNCTION("""COMPUTED_VALUE"""),0)</f>
        <v>0</v>
      </c>
      <c r="F64" s="23">
        <f ca="1">IFERROR(__xludf.DUMMYFUNCTION("""COMPUTED_VALUE"""),0)</f>
        <v>0</v>
      </c>
      <c r="G64" s="10">
        <v>0</v>
      </c>
    </row>
    <row r="65" spans="1:7" x14ac:dyDescent="0.3">
      <c r="A65" s="8">
        <v>43892</v>
      </c>
      <c r="B65">
        <v>0</v>
      </c>
      <c r="C65">
        <v>0</v>
      </c>
      <c r="D65" s="9">
        <v>43892</v>
      </c>
      <c r="E65" s="23">
        <f ca="1">IFERROR(__xludf.DUMMYFUNCTION("""COMPUTED_VALUE"""),0)</f>
        <v>0</v>
      </c>
      <c r="F65" s="23">
        <f ca="1">IFERROR(__xludf.DUMMYFUNCTION("""COMPUTED_VALUE"""),0)</f>
        <v>0</v>
      </c>
      <c r="G65" s="10">
        <v>0</v>
      </c>
    </row>
    <row r="66" spans="1:7" x14ac:dyDescent="0.3">
      <c r="A66" s="8">
        <v>43893</v>
      </c>
      <c r="B66">
        <v>70</v>
      </c>
      <c r="C66">
        <v>0</v>
      </c>
      <c r="D66" s="9">
        <v>43893</v>
      </c>
      <c r="E66" s="23">
        <f ca="1">IFERROR(__xludf.DUMMYFUNCTION("""COMPUTED_VALUE"""),0)</f>
        <v>0</v>
      </c>
      <c r="F66" s="23">
        <f ca="1">IFERROR(__xludf.DUMMYFUNCTION("""COMPUTED_VALUE"""),0)</f>
        <v>0</v>
      </c>
      <c r="G66" s="10">
        <v>0</v>
      </c>
    </row>
    <row r="67" spans="1:7" x14ac:dyDescent="0.3">
      <c r="A67" s="8">
        <v>43894</v>
      </c>
      <c r="B67">
        <v>0</v>
      </c>
      <c r="C67">
        <v>59</v>
      </c>
      <c r="D67" s="9">
        <v>43894</v>
      </c>
      <c r="E67" s="23">
        <f ca="1">IFERROR(__xludf.DUMMYFUNCTION("""COMPUTED_VALUE"""),0)</f>
        <v>0</v>
      </c>
      <c r="F67" s="23">
        <f ca="1">IFERROR(__xludf.DUMMYFUNCTION("""COMPUTED_VALUE"""),0)</f>
        <v>0</v>
      </c>
      <c r="G67" s="10">
        <v>0</v>
      </c>
    </row>
    <row r="68" spans="1:7" x14ac:dyDescent="0.3">
      <c r="A68" s="8">
        <v>43895</v>
      </c>
      <c r="B68">
        <v>0</v>
      </c>
      <c r="C68">
        <v>0</v>
      </c>
      <c r="D68" s="9">
        <v>43895</v>
      </c>
      <c r="E68" s="23">
        <f ca="1">IFERROR(__xludf.DUMMYFUNCTION("""COMPUTED_VALUE"""),0)</f>
        <v>0</v>
      </c>
      <c r="F68" s="23">
        <f ca="1">IFERROR(__xludf.DUMMYFUNCTION("""COMPUTED_VALUE"""),0)</f>
        <v>0</v>
      </c>
      <c r="G68" s="10">
        <v>0</v>
      </c>
    </row>
    <row r="69" spans="1:7" x14ac:dyDescent="0.3">
      <c r="A69" s="8">
        <v>43896</v>
      </c>
      <c r="B69">
        <v>34</v>
      </c>
      <c r="C69">
        <v>34</v>
      </c>
      <c r="D69" s="9">
        <v>43896</v>
      </c>
      <c r="E69" s="23">
        <f ca="1">IFERROR(__xludf.DUMMYFUNCTION("""COMPUTED_VALUE"""),0)</f>
        <v>0</v>
      </c>
      <c r="F69" s="23">
        <f ca="1">IFERROR(__xludf.DUMMYFUNCTION("""COMPUTED_VALUE"""),0)</f>
        <v>0</v>
      </c>
      <c r="G69" s="10">
        <v>0</v>
      </c>
    </row>
    <row r="70" spans="1:7" x14ac:dyDescent="0.3">
      <c r="A70" s="8">
        <v>43897</v>
      </c>
      <c r="B70">
        <v>70</v>
      </c>
      <c r="C70">
        <v>0</v>
      </c>
      <c r="D70" s="9">
        <v>43897</v>
      </c>
      <c r="E70" s="23">
        <f ca="1">IFERROR(__xludf.DUMMYFUNCTION("""COMPUTED_VALUE"""),0)</f>
        <v>0</v>
      </c>
      <c r="F70" s="23">
        <f ca="1">IFERROR(__xludf.DUMMYFUNCTION("""COMPUTED_VALUE"""),0)</f>
        <v>0</v>
      </c>
      <c r="G70" s="10">
        <v>0</v>
      </c>
    </row>
    <row r="71" spans="1:7" x14ac:dyDescent="0.3">
      <c r="A71" s="8">
        <v>43898</v>
      </c>
      <c r="B71">
        <v>39</v>
      </c>
      <c r="C71">
        <v>76</v>
      </c>
      <c r="D71" s="9">
        <v>43898</v>
      </c>
      <c r="E71" s="23">
        <f ca="1">IFERROR(__xludf.DUMMYFUNCTION("""COMPUTED_VALUE"""),0)</f>
        <v>0</v>
      </c>
      <c r="F71" s="23">
        <f ca="1">IFERROR(__xludf.DUMMYFUNCTION("""COMPUTED_VALUE"""),0)</f>
        <v>0</v>
      </c>
      <c r="G71" s="10">
        <v>0</v>
      </c>
    </row>
    <row r="72" spans="1:7" x14ac:dyDescent="0.3">
      <c r="A72" s="8">
        <v>43899</v>
      </c>
      <c r="B72">
        <v>36</v>
      </c>
      <c r="C72">
        <v>36</v>
      </c>
      <c r="D72" s="9">
        <v>43899</v>
      </c>
      <c r="E72" s="23">
        <f ca="1">IFERROR(__xludf.DUMMYFUNCTION("""COMPUTED_VALUE"""),0)</f>
        <v>0</v>
      </c>
      <c r="F72" s="23">
        <f ca="1">IFERROR(__xludf.DUMMYFUNCTION("""COMPUTED_VALUE"""),0)</f>
        <v>0</v>
      </c>
      <c r="G72" s="10">
        <v>0</v>
      </c>
    </row>
    <row r="73" spans="1:7" x14ac:dyDescent="0.3">
      <c r="A73" s="8">
        <v>43900</v>
      </c>
      <c r="B73">
        <v>38</v>
      </c>
      <c r="C73">
        <v>0</v>
      </c>
      <c r="D73" s="9">
        <v>43900</v>
      </c>
      <c r="E73" s="23">
        <f ca="1">IFERROR(__xludf.DUMMYFUNCTION("""COMPUTED_VALUE"""),0)</f>
        <v>0</v>
      </c>
      <c r="F73" s="23">
        <f ca="1">IFERROR(__xludf.DUMMYFUNCTION("""COMPUTED_VALUE"""),0)</f>
        <v>0</v>
      </c>
      <c r="G73" s="10">
        <v>0</v>
      </c>
    </row>
    <row r="74" spans="1:7" x14ac:dyDescent="0.3">
      <c r="A74" s="8">
        <v>43901</v>
      </c>
      <c r="B74">
        <v>52</v>
      </c>
      <c r="C74">
        <v>0</v>
      </c>
      <c r="D74" s="9">
        <v>43901</v>
      </c>
      <c r="E74" s="23">
        <f ca="1">IFERROR(__xludf.DUMMYFUNCTION("""COMPUTED_VALUE"""),0)</f>
        <v>0</v>
      </c>
      <c r="F74" s="23">
        <f ca="1">IFERROR(__xludf.DUMMYFUNCTION("""COMPUTED_VALUE"""),0)</f>
        <v>0</v>
      </c>
      <c r="G74" s="10">
        <v>0</v>
      </c>
    </row>
    <row r="75" spans="1:7" x14ac:dyDescent="0.3">
      <c r="A75" s="8">
        <v>43902</v>
      </c>
      <c r="B75">
        <v>0</v>
      </c>
      <c r="C75">
        <v>34</v>
      </c>
      <c r="D75" s="9">
        <v>43902</v>
      </c>
      <c r="E75" s="23">
        <f ca="1">IFERROR(__xludf.DUMMYFUNCTION("""COMPUTED_VALUE"""),0)</f>
        <v>0</v>
      </c>
      <c r="F75" s="23">
        <f ca="1">IFERROR(__xludf.DUMMYFUNCTION("""COMPUTED_VALUE"""),0)</f>
        <v>0</v>
      </c>
      <c r="G75" s="10">
        <v>0</v>
      </c>
    </row>
    <row r="76" spans="1:7" x14ac:dyDescent="0.3">
      <c r="A76" s="8">
        <v>43903</v>
      </c>
      <c r="B76">
        <v>34</v>
      </c>
      <c r="C76">
        <v>34</v>
      </c>
      <c r="D76" s="9">
        <v>43903</v>
      </c>
      <c r="E76" s="23">
        <f ca="1">IFERROR(__xludf.DUMMYFUNCTION("""COMPUTED_VALUE"""),0)</f>
        <v>0</v>
      </c>
      <c r="F76" s="23">
        <f ca="1">IFERROR(__xludf.DUMMYFUNCTION("""COMPUTED_VALUE"""),0)</f>
        <v>0</v>
      </c>
      <c r="G76" s="10">
        <v>0</v>
      </c>
    </row>
    <row r="77" spans="1:7" x14ac:dyDescent="0.3">
      <c r="A77" s="8">
        <v>43904</v>
      </c>
      <c r="B77">
        <v>57</v>
      </c>
      <c r="C77">
        <v>39</v>
      </c>
      <c r="D77" s="9">
        <v>43904</v>
      </c>
      <c r="E77" s="23">
        <v>0</v>
      </c>
      <c r="F77" s="23">
        <v>0</v>
      </c>
      <c r="G77">
        <v>0</v>
      </c>
    </row>
    <row r="78" spans="1:7" x14ac:dyDescent="0.3">
      <c r="A78" s="8">
        <v>43905</v>
      </c>
      <c r="B78">
        <v>45</v>
      </c>
      <c r="C78">
        <v>0</v>
      </c>
      <c r="D78" s="9">
        <v>43905</v>
      </c>
      <c r="E78" s="23">
        <v>0</v>
      </c>
      <c r="F78" s="23">
        <v>0</v>
      </c>
      <c r="G78">
        <v>0</v>
      </c>
    </row>
    <row r="79" spans="1:7" x14ac:dyDescent="0.3">
      <c r="A79" s="8">
        <v>43906</v>
      </c>
      <c r="B79">
        <v>51</v>
      </c>
      <c r="C79">
        <v>34</v>
      </c>
      <c r="D79" s="9">
        <v>43906</v>
      </c>
      <c r="E79" s="23">
        <v>0</v>
      </c>
      <c r="F79" s="23">
        <v>0</v>
      </c>
      <c r="G79">
        <v>0</v>
      </c>
    </row>
    <row r="80" spans="1:7" x14ac:dyDescent="0.3">
      <c r="A80" s="8">
        <v>43907</v>
      </c>
      <c r="B80">
        <v>38</v>
      </c>
      <c r="C80">
        <v>37</v>
      </c>
      <c r="D80" s="9">
        <v>43907</v>
      </c>
      <c r="E80" s="23">
        <v>0</v>
      </c>
      <c r="F80" s="23">
        <v>0</v>
      </c>
      <c r="G80">
        <v>0</v>
      </c>
    </row>
    <row r="81" spans="1:7" x14ac:dyDescent="0.3">
      <c r="A81" s="8">
        <v>43908</v>
      </c>
      <c r="B81">
        <v>0</v>
      </c>
      <c r="C81">
        <v>100</v>
      </c>
      <c r="D81" s="9">
        <v>43908</v>
      </c>
      <c r="E81" s="23">
        <v>0</v>
      </c>
      <c r="F81" s="23">
        <v>0</v>
      </c>
      <c r="G81">
        <v>0</v>
      </c>
    </row>
    <row r="82" spans="1:7" x14ac:dyDescent="0.3">
      <c r="A82" s="8">
        <v>43909</v>
      </c>
      <c r="B82">
        <v>0</v>
      </c>
      <c r="C82">
        <v>0</v>
      </c>
      <c r="D82" s="9">
        <v>43909</v>
      </c>
      <c r="E82" s="23">
        <v>0</v>
      </c>
      <c r="F82" s="23">
        <v>0</v>
      </c>
      <c r="G82">
        <v>0</v>
      </c>
    </row>
    <row r="83" spans="1:7" x14ac:dyDescent="0.3">
      <c r="A83" s="8">
        <v>43910</v>
      </c>
      <c r="B83">
        <v>35</v>
      </c>
      <c r="C83">
        <v>0</v>
      </c>
      <c r="D83" s="9">
        <v>43910</v>
      </c>
      <c r="E83" s="23">
        <v>0</v>
      </c>
      <c r="F83" s="23">
        <v>0</v>
      </c>
      <c r="G83">
        <v>0</v>
      </c>
    </row>
    <row r="84" spans="1:7" x14ac:dyDescent="0.3">
      <c r="A84" s="8">
        <v>43911</v>
      </c>
      <c r="B84">
        <v>40</v>
      </c>
      <c r="C84">
        <v>62</v>
      </c>
      <c r="D84" s="9">
        <v>43911</v>
      </c>
      <c r="E84" s="23">
        <v>0</v>
      </c>
      <c r="F84" s="23">
        <v>0</v>
      </c>
      <c r="G84">
        <v>0</v>
      </c>
    </row>
    <row r="85" spans="1:7" x14ac:dyDescent="0.3">
      <c r="A85" s="8">
        <v>43912</v>
      </c>
      <c r="B85">
        <v>42</v>
      </c>
      <c r="C85">
        <v>39</v>
      </c>
      <c r="D85" s="9">
        <v>43912</v>
      </c>
      <c r="E85" s="23">
        <v>0</v>
      </c>
      <c r="F85" s="23">
        <v>0</v>
      </c>
      <c r="G85">
        <v>0</v>
      </c>
    </row>
    <row r="86" spans="1:7" x14ac:dyDescent="0.3">
      <c r="A86" s="8">
        <v>43913</v>
      </c>
      <c r="B86">
        <v>0</v>
      </c>
      <c r="C86">
        <v>72</v>
      </c>
      <c r="D86" s="9">
        <v>43913</v>
      </c>
      <c r="E86" s="23">
        <v>0</v>
      </c>
      <c r="F86" s="23">
        <v>0</v>
      </c>
      <c r="G86">
        <v>0</v>
      </c>
    </row>
    <row r="87" spans="1:7" x14ac:dyDescent="0.3">
      <c r="A87" s="8">
        <v>43914</v>
      </c>
      <c r="B87">
        <v>34</v>
      </c>
      <c r="C87">
        <v>38</v>
      </c>
      <c r="D87" s="9">
        <v>43914</v>
      </c>
      <c r="E87" s="23">
        <v>0</v>
      </c>
      <c r="F87" s="23">
        <v>0</v>
      </c>
      <c r="G87">
        <v>0</v>
      </c>
    </row>
    <row r="88" spans="1:7" x14ac:dyDescent="0.3">
      <c r="A88" s="8">
        <v>43915</v>
      </c>
      <c r="B88">
        <v>0</v>
      </c>
      <c r="C88">
        <v>81</v>
      </c>
      <c r="D88" s="9">
        <v>43915</v>
      </c>
      <c r="E88" s="23">
        <v>0</v>
      </c>
      <c r="F88" s="23">
        <v>0</v>
      </c>
      <c r="G88">
        <v>0</v>
      </c>
    </row>
    <row r="89" spans="1:7" x14ac:dyDescent="0.3">
      <c r="A89" s="8">
        <v>43916</v>
      </c>
      <c r="B89">
        <v>41</v>
      </c>
      <c r="C89">
        <v>86</v>
      </c>
      <c r="D89" s="9">
        <v>43916</v>
      </c>
      <c r="E89" s="23">
        <v>0</v>
      </c>
      <c r="F89" s="23">
        <v>0</v>
      </c>
      <c r="G89">
        <v>0</v>
      </c>
    </row>
    <row r="90" spans="1:7" x14ac:dyDescent="0.3">
      <c r="A90" s="8">
        <v>43917</v>
      </c>
      <c r="B90">
        <v>37</v>
      </c>
      <c r="C90">
        <v>51</v>
      </c>
      <c r="D90" s="9">
        <v>43917</v>
      </c>
      <c r="E90" s="23">
        <v>0</v>
      </c>
      <c r="F90" s="23">
        <v>0</v>
      </c>
      <c r="G90">
        <v>0</v>
      </c>
    </row>
    <row r="91" spans="1:7" x14ac:dyDescent="0.3">
      <c r="A91" s="8">
        <v>43918</v>
      </c>
      <c r="B91">
        <v>40</v>
      </c>
      <c r="C91">
        <v>39</v>
      </c>
      <c r="D91" s="9">
        <v>43918</v>
      </c>
      <c r="E91" s="23">
        <v>0</v>
      </c>
      <c r="F91" s="23">
        <v>0</v>
      </c>
      <c r="G91">
        <v>0</v>
      </c>
    </row>
    <row r="92" spans="1:7" x14ac:dyDescent="0.3">
      <c r="A92" s="8">
        <v>43919</v>
      </c>
      <c r="B92">
        <v>40</v>
      </c>
      <c r="C92">
        <v>0</v>
      </c>
      <c r="D92" s="9">
        <v>43919</v>
      </c>
      <c r="E92" s="23">
        <v>0</v>
      </c>
      <c r="F92" s="23">
        <v>0</v>
      </c>
      <c r="G92">
        <v>0</v>
      </c>
    </row>
    <row r="93" spans="1:7" x14ac:dyDescent="0.3">
      <c r="A93" s="8">
        <v>43920</v>
      </c>
      <c r="B93">
        <v>38</v>
      </c>
      <c r="C93">
        <v>0</v>
      </c>
      <c r="D93" s="9">
        <v>43920</v>
      </c>
      <c r="E93" s="23">
        <v>0</v>
      </c>
      <c r="F93" s="23">
        <v>0</v>
      </c>
      <c r="G93">
        <v>0</v>
      </c>
    </row>
    <row r="94" spans="1:7" x14ac:dyDescent="0.3">
      <c r="A94" s="8">
        <v>43921</v>
      </c>
      <c r="B94">
        <v>0</v>
      </c>
      <c r="C94">
        <v>80</v>
      </c>
      <c r="D94" s="9">
        <v>43921</v>
      </c>
      <c r="E94" s="23">
        <v>0</v>
      </c>
      <c r="F94" s="23">
        <v>0</v>
      </c>
      <c r="G94">
        <v>0</v>
      </c>
    </row>
    <row r="95" spans="1:7" x14ac:dyDescent="0.3">
      <c r="A95" s="8">
        <v>43922</v>
      </c>
      <c r="B95">
        <v>0</v>
      </c>
      <c r="C95">
        <v>35</v>
      </c>
      <c r="D95" s="9">
        <v>43922</v>
      </c>
      <c r="E95" s="23">
        <v>0</v>
      </c>
      <c r="F95" s="23">
        <v>0</v>
      </c>
      <c r="G95">
        <v>0</v>
      </c>
    </row>
    <row r="96" spans="1:7" x14ac:dyDescent="0.3">
      <c r="A96" s="8">
        <v>43923</v>
      </c>
      <c r="B96">
        <v>0</v>
      </c>
      <c r="C96">
        <v>38</v>
      </c>
      <c r="D96" s="9">
        <v>43923</v>
      </c>
      <c r="E96" s="23">
        <v>0</v>
      </c>
      <c r="F96" s="23">
        <v>0</v>
      </c>
      <c r="G96">
        <v>0</v>
      </c>
    </row>
    <row r="97" spans="1:7" x14ac:dyDescent="0.3">
      <c r="A97" s="8">
        <v>43924</v>
      </c>
      <c r="B97">
        <v>38</v>
      </c>
      <c r="C97">
        <v>0</v>
      </c>
      <c r="D97" s="9">
        <v>43924</v>
      </c>
      <c r="E97" s="23">
        <v>1</v>
      </c>
      <c r="F97" s="23">
        <v>0</v>
      </c>
      <c r="G97">
        <v>0</v>
      </c>
    </row>
    <row r="98" spans="1:7" x14ac:dyDescent="0.3">
      <c r="A98" s="8">
        <v>43925</v>
      </c>
      <c r="B98">
        <v>41</v>
      </c>
      <c r="C98">
        <v>40</v>
      </c>
      <c r="D98" s="9">
        <v>43925</v>
      </c>
      <c r="E98" s="23">
        <v>0</v>
      </c>
      <c r="F98" s="23">
        <v>0</v>
      </c>
      <c r="G98">
        <v>0</v>
      </c>
    </row>
    <row r="99" spans="1:7" x14ac:dyDescent="0.3">
      <c r="A99" s="8">
        <v>43926</v>
      </c>
      <c r="B99">
        <v>36</v>
      </c>
      <c r="C99">
        <v>0</v>
      </c>
      <c r="D99" s="9">
        <v>43926</v>
      </c>
      <c r="E99" s="23">
        <v>2</v>
      </c>
      <c r="F99" s="23">
        <v>0</v>
      </c>
      <c r="G99">
        <v>0</v>
      </c>
    </row>
    <row r="100" spans="1:7" x14ac:dyDescent="0.3">
      <c r="A100" s="8">
        <v>43927</v>
      </c>
      <c r="B100">
        <v>0</v>
      </c>
      <c r="C100">
        <v>0</v>
      </c>
      <c r="D100" s="9">
        <v>43927</v>
      </c>
      <c r="E100" s="23">
        <v>0</v>
      </c>
      <c r="F100" s="23">
        <v>0</v>
      </c>
      <c r="G100">
        <v>0</v>
      </c>
    </row>
    <row r="101" spans="1:7" x14ac:dyDescent="0.3">
      <c r="A101" s="8">
        <v>43928</v>
      </c>
      <c r="B101">
        <v>0</v>
      </c>
      <c r="C101">
        <v>42</v>
      </c>
      <c r="D101" s="9">
        <v>43928</v>
      </c>
      <c r="E101" s="23">
        <v>0</v>
      </c>
      <c r="F101" s="23">
        <v>0</v>
      </c>
      <c r="G101">
        <v>0</v>
      </c>
    </row>
    <row r="102" spans="1:7" x14ac:dyDescent="0.3">
      <c r="A102" s="8">
        <v>43929</v>
      </c>
      <c r="B102">
        <v>0</v>
      </c>
      <c r="C102">
        <v>0</v>
      </c>
      <c r="D102" s="9">
        <v>43929</v>
      </c>
      <c r="E102" s="23">
        <v>0</v>
      </c>
      <c r="F102" s="23">
        <v>0</v>
      </c>
      <c r="G102">
        <v>0</v>
      </c>
    </row>
    <row r="103" spans="1:7" x14ac:dyDescent="0.3">
      <c r="A103" s="8">
        <v>43930</v>
      </c>
      <c r="B103">
        <v>79</v>
      </c>
      <c r="C103">
        <v>0</v>
      </c>
      <c r="D103" s="9">
        <v>43930</v>
      </c>
      <c r="E103" s="23">
        <v>0</v>
      </c>
      <c r="F103" s="23">
        <v>0</v>
      </c>
      <c r="G103">
        <v>0</v>
      </c>
    </row>
    <row r="104" spans="1:7" x14ac:dyDescent="0.3">
      <c r="A104" s="8">
        <v>43931</v>
      </c>
      <c r="B104">
        <v>0</v>
      </c>
      <c r="C104">
        <v>38</v>
      </c>
      <c r="D104" s="9">
        <v>43931</v>
      </c>
      <c r="E104" s="23">
        <v>0</v>
      </c>
      <c r="F104" s="23">
        <v>0</v>
      </c>
      <c r="G104">
        <v>0</v>
      </c>
    </row>
    <row r="105" spans="1:7" x14ac:dyDescent="0.3">
      <c r="A105" s="8">
        <v>43932</v>
      </c>
      <c r="B105">
        <v>0</v>
      </c>
      <c r="C105">
        <v>0</v>
      </c>
      <c r="D105" s="9">
        <v>43932</v>
      </c>
      <c r="E105" s="23">
        <v>0</v>
      </c>
      <c r="F105" s="23">
        <v>0</v>
      </c>
      <c r="G105">
        <v>0</v>
      </c>
    </row>
    <row r="106" spans="1:7" x14ac:dyDescent="0.3">
      <c r="A106" s="8">
        <v>43933</v>
      </c>
      <c r="B106">
        <v>43</v>
      </c>
      <c r="C106">
        <v>41</v>
      </c>
      <c r="D106" s="9">
        <v>43933</v>
      </c>
      <c r="E106" s="23">
        <v>0</v>
      </c>
      <c r="F106" s="23">
        <v>0</v>
      </c>
      <c r="G106">
        <v>0</v>
      </c>
    </row>
    <row r="107" spans="1:7" x14ac:dyDescent="0.3">
      <c r="A107" s="8">
        <v>43934</v>
      </c>
      <c r="B107">
        <v>0</v>
      </c>
      <c r="C107">
        <v>38</v>
      </c>
      <c r="D107" s="9">
        <v>43934</v>
      </c>
      <c r="E107" s="23">
        <v>1</v>
      </c>
      <c r="F107" s="23">
        <v>0</v>
      </c>
      <c r="G107">
        <v>0</v>
      </c>
    </row>
    <row r="108" spans="1:7" x14ac:dyDescent="0.3">
      <c r="A108" s="8">
        <v>43935</v>
      </c>
      <c r="B108">
        <v>38</v>
      </c>
      <c r="C108">
        <v>38</v>
      </c>
      <c r="D108" s="9">
        <v>43935</v>
      </c>
      <c r="E108" s="23">
        <v>0</v>
      </c>
      <c r="F108" s="23">
        <v>0</v>
      </c>
      <c r="G108">
        <v>0</v>
      </c>
    </row>
    <row r="109" spans="1:7" x14ac:dyDescent="0.3">
      <c r="A109" s="8">
        <v>43936</v>
      </c>
      <c r="B109">
        <v>74</v>
      </c>
      <c r="C109">
        <v>0</v>
      </c>
      <c r="D109" s="9">
        <v>43936</v>
      </c>
      <c r="E109" s="23">
        <v>6</v>
      </c>
      <c r="F109" s="23">
        <v>1</v>
      </c>
      <c r="G109">
        <v>0</v>
      </c>
    </row>
    <row r="110" spans="1:7" x14ac:dyDescent="0.3">
      <c r="A110" s="8">
        <v>43937</v>
      </c>
      <c r="B110">
        <v>0</v>
      </c>
      <c r="C110">
        <v>0</v>
      </c>
      <c r="D110" s="9">
        <v>43937</v>
      </c>
      <c r="E110" s="23">
        <v>2</v>
      </c>
      <c r="F110" s="23">
        <v>0</v>
      </c>
      <c r="G110">
        <v>0</v>
      </c>
    </row>
    <row r="111" spans="1:7" x14ac:dyDescent="0.3">
      <c r="A111" s="8">
        <v>43938</v>
      </c>
      <c r="B111">
        <v>0</v>
      </c>
      <c r="C111">
        <v>0</v>
      </c>
      <c r="D111" s="9">
        <v>43938</v>
      </c>
      <c r="E111" s="23">
        <v>0</v>
      </c>
      <c r="F111" s="23">
        <v>0</v>
      </c>
      <c r="G111">
        <v>65</v>
      </c>
    </row>
    <row r="112" spans="1:7" x14ac:dyDescent="0.3">
      <c r="A112" s="8">
        <v>43939</v>
      </c>
      <c r="B112">
        <v>39</v>
      </c>
      <c r="C112">
        <v>0</v>
      </c>
      <c r="D112" s="9">
        <v>43939</v>
      </c>
      <c r="E112" s="23">
        <v>2</v>
      </c>
      <c r="F112" s="23">
        <v>0</v>
      </c>
      <c r="G112">
        <v>121</v>
      </c>
    </row>
    <row r="113" spans="1:7" x14ac:dyDescent="0.3">
      <c r="A113" s="8">
        <v>43940</v>
      </c>
      <c r="B113">
        <v>44</v>
      </c>
      <c r="C113">
        <v>43</v>
      </c>
      <c r="D113" s="9">
        <v>43940</v>
      </c>
      <c r="E113" s="23">
        <v>0</v>
      </c>
      <c r="F113" s="23">
        <v>0</v>
      </c>
      <c r="G113">
        <v>28</v>
      </c>
    </row>
    <row r="114" spans="1:7" x14ac:dyDescent="0.3">
      <c r="A114" s="8">
        <v>43941</v>
      </c>
      <c r="B114">
        <v>0</v>
      </c>
      <c r="C114">
        <v>40</v>
      </c>
      <c r="D114" s="9">
        <v>43941</v>
      </c>
      <c r="E114" s="23">
        <v>0</v>
      </c>
      <c r="F114" s="23">
        <v>0</v>
      </c>
      <c r="G114">
        <v>72</v>
      </c>
    </row>
    <row r="115" spans="1:7" x14ac:dyDescent="0.3">
      <c r="A115" s="8">
        <v>43942</v>
      </c>
      <c r="B115">
        <v>39</v>
      </c>
      <c r="C115">
        <v>0</v>
      </c>
      <c r="D115" s="9">
        <v>43942</v>
      </c>
      <c r="E115" s="23">
        <v>1</v>
      </c>
      <c r="F115" s="23">
        <v>0</v>
      </c>
      <c r="G115">
        <v>95</v>
      </c>
    </row>
    <row r="116" spans="1:7" x14ac:dyDescent="0.3">
      <c r="A116" s="8">
        <v>43943</v>
      </c>
      <c r="B116">
        <v>39</v>
      </c>
      <c r="C116">
        <v>39</v>
      </c>
      <c r="D116" s="9">
        <v>43943</v>
      </c>
      <c r="E116" s="23">
        <v>0</v>
      </c>
      <c r="F116" s="23">
        <v>0</v>
      </c>
      <c r="G116">
        <v>113</v>
      </c>
    </row>
    <row r="117" spans="1:7" x14ac:dyDescent="0.3">
      <c r="A117" s="8">
        <v>43944</v>
      </c>
      <c r="B117">
        <v>0</v>
      </c>
      <c r="C117">
        <v>0</v>
      </c>
      <c r="D117" s="9">
        <v>43944</v>
      </c>
      <c r="E117" s="23">
        <v>0</v>
      </c>
      <c r="F117" s="23">
        <v>0</v>
      </c>
      <c r="G117">
        <v>63</v>
      </c>
    </row>
    <row r="118" spans="1:7" x14ac:dyDescent="0.3">
      <c r="A118" s="8">
        <v>43945</v>
      </c>
      <c r="B118">
        <v>41</v>
      </c>
      <c r="C118">
        <v>41</v>
      </c>
      <c r="D118" s="9">
        <v>43945</v>
      </c>
      <c r="E118" s="23">
        <v>0</v>
      </c>
      <c r="F118" s="23">
        <v>0</v>
      </c>
      <c r="G118">
        <v>21</v>
      </c>
    </row>
    <row r="119" spans="1:7" x14ac:dyDescent="0.3">
      <c r="A119" s="8">
        <v>43946</v>
      </c>
      <c r="B119">
        <v>41</v>
      </c>
      <c r="C119">
        <v>83</v>
      </c>
      <c r="D119" s="9">
        <v>43946</v>
      </c>
      <c r="E119" s="23">
        <v>0</v>
      </c>
      <c r="F119" s="23">
        <v>0</v>
      </c>
      <c r="G119">
        <v>39</v>
      </c>
    </row>
    <row r="120" spans="1:7" x14ac:dyDescent="0.3">
      <c r="A120" s="8">
        <v>43947</v>
      </c>
      <c r="B120">
        <v>44</v>
      </c>
      <c r="C120">
        <v>40</v>
      </c>
      <c r="D120" s="9">
        <v>43947</v>
      </c>
      <c r="E120" s="23">
        <v>0</v>
      </c>
      <c r="F120" s="23">
        <v>0</v>
      </c>
      <c r="G120">
        <v>0</v>
      </c>
    </row>
    <row r="121" spans="1:7" x14ac:dyDescent="0.3">
      <c r="A121" s="8">
        <v>43948</v>
      </c>
      <c r="B121">
        <v>41</v>
      </c>
      <c r="C121">
        <v>0</v>
      </c>
      <c r="D121" s="9">
        <v>43948</v>
      </c>
      <c r="E121" s="23">
        <v>0</v>
      </c>
      <c r="F121" s="23">
        <v>1</v>
      </c>
      <c r="G121">
        <v>0</v>
      </c>
    </row>
    <row r="122" spans="1:7" x14ac:dyDescent="0.3">
      <c r="A122" s="8">
        <v>43949</v>
      </c>
      <c r="B122">
        <v>39</v>
      </c>
      <c r="C122">
        <v>0</v>
      </c>
      <c r="D122" s="9">
        <v>43949</v>
      </c>
      <c r="E122" s="23">
        <v>0</v>
      </c>
      <c r="F122" s="23">
        <v>0</v>
      </c>
      <c r="G122">
        <v>128</v>
      </c>
    </row>
    <row r="123" spans="1:7" x14ac:dyDescent="0.3">
      <c r="A123" s="8">
        <v>43950</v>
      </c>
      <c r="B123">
        <v>39</v>
      </c>
      <c r="C123">
        <v>0</v>
      </c>
      <c r="D123" s="9">
        <v>43950</v>
      </c>
      <c r="E123" s="23">
        <v>0</v>
      </c>
      <c r="F123" s="23">
        <v>0</v>
      </c>
      <c r="G123">
        <v>15</v>
      </c>
    </row>
    <row r="124" spans="1:7" x14ac:dyDescent="0.3">
      <c r="A124" s="8">
        <v>43951</v>
      </c>
      <c r="B124">
        <v>0</v>
      </c>
      <c r="C124">
        <v>0</v>
      </c>
      <c r="D124" s="9">
        <v>43951</v>
      </c>
      <c r="E124" s="23">
        <v>0</v>
      </c>
      <c r="F124" s="23">
        <v>0</v>
      </c>
      <c r="G124">
        <v>198</v>
      </c>
    </row>
    <row r="125" spans="1:7" x14ac:dyDescent="0.3">
      <c r="A125" s="8">
        <v>43952</v>
      </c>
      <c r="B125">
        <v>78</v>
      </c>
      <c r="C125">
        <v>79</v>
      </c>
      <c r="D125" s="9">
        <v>43952</v>
      </c>
      <c r="E125" s="23">
        <v>1</v>
      </c>
      <c r="F125" s="23">
        <v>5</v>
      </c>
      <c r="G125">
        <v>0</v>
      </c>
    </row>
    <row r="126" spans="1:7" x14ac:dyDescent="0.3">
      <c r="A126" s="8">
        <v>43953</v>
      </c>
      <c r="B126">
        <v>0</v>
      </c>
      <c r="C126">
        <v>0</v>
      </c>
      <c r="D126" s="9">
        <v>43953</v>
      </c>
      <c r="E126" s="23">
        <v>0</v>
      </c>
      <c r="F126" s="23">
        <v>0</v>
      </c>
      <c r="G126">
        <v>0</v>
      </c>
    </row>
    <row r="127" spans="1:7" x14ac:dyDescent="0.3">
      <c r="A127" s="8">
        <v>43954</v>
      </c>
      <c r="B127">
        <v>41</v>
      </c>
      <c r="C127">
        <v>0</v>
      </c>
      <c r="D127" s="9">
        <v>43954</v>
      </c>
      <c r="E127" s="23">
        <v>1</v>
      </c>
      <c r="F127" s="23">
        <v>6</v>
      </c>
      <c r="G127">
        <v>0</v>
      </c>
    </row>
    <row r="128" spans="1:7" x14ac:dyDescent="0.3">
      <c r="A128" s="8">
        <v>43955</v>
      </c>
      <c r="B128">
        <v>0</v>
      </c>
      <c r="C128">
        <v>38</v>
      </c>
      <c r="D128" s="9">
        <v>43955</v>
      </c>
      <c r="E128" s="23">
        <v>0</v>
      </c>
      <c r="F128" s="23">
        <v>0</v>
      </c>
      <c r="G128">
        <v>0</v>
      </c>
    </row>
    <row r="129" spans="1:7" x14ac:dyDescent="0.3">
      <c r="A129" s="8">
        <v>43956</v>
      </c>
      <c r="B129">
        <v>53</v>
      </c>
      <c r="C129">
        <v>0</v>
      </c>
      <c r="D129" s="9">
        <v>43956</v>
      </c>
      <c r="E129" s="23">
        <v>0</v>
      </c>
      <c r="F129" s="23">
        <v>1</v>
      </c>
      <c r="G129">
        <v>60</v>
      </c>
    </row>
    <row r="130" spans="1:7" x14ac:dyDescent="0.3">
      <c r="A130" s="8">
        <v>43957</v>
      </c>
      <c r="B130">
        <v>0</v>
      </c>
      <c r="C130">
        <v>0</v>
      </c>
      <c r="D130" s="9">
        <v>43957</v>
      </c>
      <c r="E130" s="23">
        <v>0</v>
      </c>
      <c r="F130" s="29">
        <v>0</v>
      </c>
      <c r="G130">
        <v>0</v>
      </c>
    </row>
    <row r="131" spans="1:7" x14ac:dyDescent="0.3">
      <c r="A131" s="8">
        <v>43958</v>
      </c>
      <c r="B131">
        <v>0</v>
      </c>
      <c r="C131">
        <v>0</v>
      </c>
      <c r="D131" s="9">
        <v>43958</v>
      </c>
      <c r="E131" s="29">
        <v>0</v>
      </c>
      <c r="F131" s="29">
        <v>0</v>
      </c>
      <c r="G131">
        <v>0</v>
      </c>
    </row>
    <row r="132" spans="1:7" x14ac:dyDescent="0.3">
      <c r="A132" s="8">
        <v>43959</v>
      </c>
      <c r="B132">
        <v>0</v>
      </c>
      <c r="C132">
        <v>72</v>
      </c>
      <c r="D132" s="9">
        <v>43959</v>
      </c>
      <c r="E132" s="29">
        <v>0</v>
      </c>
      <c r="F132" s="29">
        <v>0</v>
      </c>
      <c r="G132">
        <v>0</v>
      </c>
    </row>
    <row r="133" spans="1:7" x14ac:dyDescent="0.3">
      <c r="A133" s="8">
        <v>43960</v>
      </c>
      <c r="B133">
        <v>0</v>
      </c>
      <c r="C133">
        <v>0</v>
      </c>
      <c r="D133" s="9">
        <v>43960</v>
      </c>
      <c r="E133" s="29">
        <v>1</v>
      </c>
      <c r="F133" s="29">
        <v>0</v>
      </c>
      <c r="G133">
        <v>0</v>
      </c>
    </row>
    <row r="134" spans="1:7" x14ac:dyDescent="0.3">
      <c r="A134" s="8">
        <v>43961</v>
      </c>
      <c r="B134">
        <v>38</v>
      </c>
      <c r="C134">
        <v>0</v>
      </c>
      <c r="D134" s="9">
        <v>43961</v>
      </c>
      <c r="E134" s="29">
        <v>0</v>
      </c>
      <c r="F134" s="29">
        <v>0</v>
      </c>
      <c r="G134">
        <v>0</v>
      </c>
    </row>
    <row r="135" spans="1:7" x14ac:dyDescent="0.3">
      <c r="A135" s="8">
        <v>43962</v>
      </c>
      <c r="B135">
        <v>0</v>
      </c>
      <c r="C135">
        <v>0</v>
      </c>
      <c r="D135" s="9">
        <v>43962</v>
      </c>
      <c r="E135" s="29">
        <v>0</v>
      </c>
      <c r="F135" s="29">
        <v>0</v>
      </c>
      <c r="G135">
        <v>193</v>
      </c>
    </row>
    <row r="136" spans="1:7" x14ac:dyDescent="0.3">
      <c r="A136" s="8">
        <v>43963</v>
      </c>
      <c r="B136">
        <v>0</v>
      </c>
      <c r="C136">
        <v>39</v>
      </c>
      <c r="D136" s="9">
        <v>43963</v>
      </c>
      <c r="E136" s="29">
        <v>0</v>
      </c>
      <c r="F136" s="29">
        <v>0</v>
      </c>
      <c r="G136">
        <v>0</v>
      </c>
    </row>
    <row r="137" spans="1:7" x14ac:dyDescent="0.3">
      <c r="A137" s="8">
        <v>43964</v>
      </c>
      <c r="B137">
        <v>0</v>
      </c>
      <c r="C137">
        <v>0</v>
      </c>
      <c r="D137" s="9">
        <v>43964</v>
      </c>
      <c r="E137" s="29">
        <v>0</v>
      </c>
      <c r="F137" s="29">
        <v>0</v>
      </c>
      <c r="G137">
        <v>0</v>
      </c>
    </row>
    <row r="138" spans="1:7" x14ac:dyDescent="0.3">
      <c r="A138" s="8">
        <v>43965</v>
      </c>
      <c r="B138">
        <v>0</v>
      </c>
      <c r="C138">
        <v>60</v>
      </c>
      <c r="D138" s="9">
        <v>43965</v>
      </c>
      <c r="E138" s="29">
        <v>0</v>
      </c>
      <c r="F138" s="29">
        <v>0</v>
      </c>
      <c r="G138">
        <v>0</v>
      </c>
    </row>
    <row r="139" spans="1:7" x14ac:dyDescent="0.3">
      <c r="A139" s="8">
        <v>43966</v>
      </c>
      <c r="B139">
        <v>39</v>
      </c>
      <c r="C139">
        <v>0</v>
      </c>
      <c r="D139" s="9">
        <v>43966</v>
      </c>
      <c r="E139" s="29">
        <v>0</v>
      </c>
      <c r="F139" s="29">
        <v>0</v>
      </c>
      <c r="G139">
        <v>0</v>
      </c>
    </row>
    <row r="140" spans="1:7" x14ac:dyDescent="0.3">
      <c r="A140" s="8">
        <v>43967</v>
      </c>
      <c r="B140">
        <v>0</v>
      </c>
      <c r="C140">
        <v>0</v>
      </c>
      <c r="D140" s="9">
        <v>43967</v>
      </c>
      <c r="E140" s="29">
        <v>0</v>
      </c>
      <c r="F140" s="29">
        <v>0</v>
      </c>
      <c r="G140">
        <v>0</v>
      </c>
    </row>
    <row r="141" spans="1:7" x14ac:dyDescent="0.3">
      <c r="A141" s="8">
        <v>43968</v>
      </c>
      <c r="B141">
        <v>0</v>
      </c>
      <c r="C141">
        <v>40</v>
      </c>
      <c r="D141" s="9">
        <v>43968</v>
      </c>
      <c r="E141" s="29">
        <v>0</v>
      </c>
      <c r="F141" s="29">
        <v>0</v>
      </c>
      <c r="G141">
        <v>0</v>
      </c>
    </row>
    <row r="142" spans="1:7" x14ac:dyDescent="0.3">
      <c r="A142" s="8">
        <v>43969</v>
      </c>
      <c r="B142">
        <v>42</v>
      </c>
      <c r="C142">
        <v>0</v>
      </c>
      <c r="D142" s="9">
        <v>43969</v>
      </c>
      <c r="E142" s="29">
        <v>0</v>
      </c>
      <c r="F142" s="29">
        <v>0</v>
      </c>
      <c r="G142">
        <v>0</v>
      </c>
    </row>
    <row r="143" spans="1:7" x14ac:dyDescent="0.3">
      <c r="A143" s="8">
        <v>43970</v>
      </c>
      <c r="B143">
        <v>37</v>
      </c>
      <c r="C143">
        <v>0</v>
      </c>
      <c r="D143" s="9">
        <v>43970</v>
      </c>
      <c r="E143" s="29">
        <v>0</v>
      </c>
      <c r="F143" s="29">
        <v>0</v>
      </c>
      <c r="G143">
        <v>208</v>
      </c>
    </row>
    <row r="144" spans="1:7" x14ac:dyDescent="0.3">
      <c r="A144" s="8">
        <v>43971</v>
      </c>
      <c r="B144">
        <v>55</v>
      </c>
      <c r="C144">
        <v>0</v>
      </c>
      <c r="D144" s="9">
        <v>43971</v>
      </c>
      <c r="E144" s="29">
        <v>1</v>
      </c>
      <c r="F144" s="29">
        <v>0</v>
      </c>
      <c r="G144">
        <v>315</v>
      </c>
    </row>
    <row r="145" spans="1:7" x14ac:dyDescent="0.3">
      <c r="A145" s="8">
        <v>43972</v>
      </c>
      <c r="B145">
        <v>39</v>
      </c>
      <c r="C145">
        <v>0</v>
      </c>
      <c r="D145" s="9">
        <v>43972</v>
      </c>
      <c r="E145" s="29">
        <v>0</v>
      </c>
      <c r="F145" s="29">
        <v>0</v>
      </c>
      <c r="G145">
        <v>132</v>
      </c>
    </row>
    <row r="146" spans="1:7" x14ac:dyDescent="0.3">
      <c r="A146" s="8">
        <v>43973</v>
      </c>
      <c r="B146">
        <v>0</v>
      </c>
      <c r="C146">
        <v>0</v>
      </c>
      <c r="D146" s="9">
        <v>43973</v>
      </c>
      <c r="E146" s="29">
        <v>0</v>
      </c>
      <c r="F146" s="29">
        <v>0</v>
      </c>
      <c r="G146">
        <v>0</v>
      </c>
    </row>
    <row r="147" spans="1:7" x14ac:dyDescent="0.3">
      <c r="A147" s="8">
        <v>43974</v>
      </c>
      <c r="B147">
        <v>0</v>
      </c>
      <c r="C147">
        <v>0</v>
      </c>
      <c r="D147" s="9">
        <v>43974</v>
      </c>
      <c r="E147" s="29">
        <v>0</v>
      </c>
      <c r="F147" s="29">
        <v>0</v>
      </c>
      <c r="G147">
        <v>0</v>
      </c>
    </row>
    <row r="148" spans="1:7" x14ac:dyDescent="0.3">
      <c r="A148" s="8">
        <v>43975</v>
      </c>
      <c r="B148">
        <v>0</v>
      </c>
      <c r="C148">
        <v>62</v>
      </c>
      <c r="D148" s="9">
        <v>43975</v>
      </c>
      <c r="E148" s="29">
        <v>0</v>
      </c>
      <c r="F148" s="29">
        <v>0</v>
      </c>
      <c r="G148">
        <v>0</v>
      </c>
    </row>
    <row r="149" spans="1:7" x14ac:dyDescent="0.3">
      <c r="A149" s="8">
        <v>43976</v>
      </c>
      <c r="B149">
        <v>40</v>
      </c>
      <c r="C149">
        <v>0</v>
      </c>
      <c r="D149" s="9">
        <v>43976</v>
      </c>
      <c r="E149" s="29">
        <v>1</v>
      </c>
      <c r="F149" s="29">
        <v>0</v>
      </c>
      <c r="G149">
        <v>0</v>
      </c>
    </row>
    <row r="150" spans="1:7" x14ac:dyDescent="0.3">
      <c r="A150" s="8">
        <v>43977</v>
      </c>
      <c r="B150">
        <v>0</v>
      </c>
      <c r="C150">
        <v>0</v>
      </c>
      <c r="D150" s="9">
        <v>43977</v>
      </c>
      <c r="E150" s="29">
        <v>5</v>
      </c>
      <c r="F150" s="29">
        <v>0</v>
      </c>
      <c r="G150">
        <v>0</v>
      </c>
    </row>
    <row r="151" spans="1:7" x14ac:dyDescent="0.3">
      <c r="A151" s="8">
        <v>43978</v>
      </c>
      <c r="B151">
        <v>43</v>
      </c>
      <c r="C151">
        <v>0</v>
      </c>
      <c r="D151" s="9">
        <v>43978</v>
      </c>
      <c r="E151" s="29">
        <v>0</v>
      </c>
      <c r="F151" s="29">
        <v>0</v>
      </c>
      <c r="G151">
        <v>0</v>
      </c>
    </row>
    <row r="152" spans="1:7" x14ac:dyDescent="0.3">
      <c r="A152" s="8">
        <v>43979</v>
      </c>
      <c r="B152">
        <v>41</v>
      </c>
      <c r="C152">
        <v>0</v>
      </c>
      <c r="D152" s="9">
        <v>43979</v>
      </c>
      <c r="E152" s="29">
        <v>1</v>
      </c>
      <c r="F152" s="29">
        <v>0</v>
      </c>
      <c r="G152">
        <v>0</v>
      </c>
    </row>
    <row r="153" spans="1:7" x14ac:dyDescent="0.3">
      <c r="A153" s="8">
        <v>43980</v>
      </c>
      <c r="B153">
        <v>40</v>
      </c>
      <c r="C153">
        <v>41</v>
      </c>
      <c r="D153" s="9">
        <v>43980</v>
      </c>
      <c r="E153" s="29">
        <v>6</v>
      </c>
      <c r="F153" s="29">
        <v>0</v>
      </c>
      <c r="G153">
        <v>0</v>
      </c>
    </row>
    <row r="154" spans="1:7" x14ac:dyDescent="0.3">
      <c r="A154" s="8">
        <v>43981</v>
      </c>
      <c r="B154">
        <v>0</v>
      </c>
      <c r="C154">
        <v>0</v>
      </c>
      <c r="D154" s="9">
        <v>43981</v>
      </c>
      <c r="E154" s="29">
        <v>0</v>
      </c>
      <c r="F154" s="29">
        <v>0</v>
      </c>
      <c r="G154">
        <v>0</v>
      </c>
    </row>
    <row r="155" spans="1:7" x14ac:dyDescent="0.3">
      <c r="A155" s="8">
        <v>43982</v>
      </c>
      <c r="B155">
        <v>40</v>
      </c>
      <c r="C155">
        <v>0</v>
      </c>
      <c r="D155" s="9">
        <v>43982</v>
      </c>
      <c r="E155" s="29">
        <v>0</v>
      </c>
      <c r="F155" s="29">
        <v>0</v>
      </c>
      <c r="G155">
        <v>0</v>
      </c>
    </row>
  </sheetData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8F1BBA-8479-4AE9-95D3-5A606BF54295}">
  <dimension ref="A3:D155"/>
  <sheetViews>
    <sheetView workbookViewId="0">
      <selection activeCell="D1" sqref="D1:D1048576"/>
    </sheetView>
  </sheetViews>
  <sheetFormatPr defaultRowHeight="14.4" x14ac:dyDescent="0.3"/>
  <cols>
    <col min="4" max="4" width="8.88671875" style="29"/>
  </cols>
  <sheetData>
    <row r="3" spans="1:4" x14ac:dyDescent="0.3">
      <c r="A3" s="12" t="s">
        <v>54</v>
      </c>
      <c r="B3" t="s">
        <v>255</v>
      </c>
      <c r="C3" t="s">
        <v>254</v>
      </c>
      <c r="D3" s="23" t="s">
        <v>60</v>
      </c>
    </row>
    <row r="4" spans="1:4" x14ac:dyDescent="0.3">
      <c r="A4" s="9">
        <v>43831</v>
      </c>
      <c r="B4">
        <v>0</v>
      </c>
      <c r="C4">
        <v>66</v>
      </c>
      <c r="D4" s="23">
        <v>0</v>
      </c>
    </row>
    <row r="5" spans="1:4" x14ac:dyDescent="0.3">
      <c r="A5" s="9">
        <v>43832</v>
      </c>
      <c r="B5">
        <v>0</v>
      </c>
      <c r="C5">
        <v>0</v>
      </c>
      <c r="D5" s="23">
        <v>0</v>
      </c>
    </row>
    <row r="6" spans="1:4" x14ac:dyDescent="0.3">
      <c r="A6" s="9">
        <v>43833</v>
      </c>
      <c r="B6">
        <v>44</v>
      </c>
      <c r="C6">
        <v>43</v>
      </c>
      <c r="D6" s="23">
        <v>0</v>
      </c>
    </row>
    <row r="7" spans="1:4" x14ac:dyDescent="0.3">
      <c r="A7" s="9">
        <v>43834</v>
      </c>
      <c r="B7">
        <v>0</v>
      </c>
      <c r="C7">
        <v>0</v>
      </c>
      <c r="D7" s="23">
        <v>0</v>
      </c>
    </row>
    <row r="8" spans="1:4" x14ac:dyDescent="0.3">
      <c r="A8" s="9">
        <v>43835</v>
      </c>
      <c r="B8">
        <v>0</v>
      </c>
      <c r="C8">
        <v>0</v>
      </c>
      <c r="D8" s="23">
        <v>0</v>
      </c>
    </row>
    <row r="9" spans="1:4" x14ac:dyDescent="0.3">
      <c r="A9" s="9">
        <v>43836</v>
      </c>
      <c r="B9">
        <v>0</v>
      </c>
      <c r="C9">
        <v>0</v>
      </c>
      <c r="D9" s="23">
        <v>0</v>
      </c>
    </row>
    <row r="10" spans="1:4" x14ac:dyDescent="0.3">
      <c r="A10" s="9">
        <v>43837</v>
      </c>
      <c r="B10">
        <v>0</v>
      </c>
      <c r="C10">
        <v>0</v>
      </c>
      <c r="D10" s="23">
        <v>0</v>
      </c>
    </row>
    <row r="11" spans="1:4" x14ac:dyDescent="0.3">
      <c r="A11" s="9">
        <v>43838</v>
      </c>
      <c r="B11">
        <v>0</v>
      </c>
      <c r="C11">
        <v>45</v>
      </c>
      <c r="D11" s="23">
        <v>0</v>
      </c>
    </row>
    <row r="12" spans="1:4" x14ac:dyDescent="0.3">
      <c r="A12" s="9">
        <v>43839</v>
      </c>
      <c r="B12">
        <v>0</v>
      </c>
      <c r="C12">
        <v>39</v>
      </c>
      <c r="D12" s="23">
        <v>0</v>
      </c>
    </row>
    <row r="13" spans="1:4" x14ac:dyDescent="0.3">
      <c r="A13" s="9">
        <v>43840</v>
      </c>
      <c r="B13">
        <v>0</v>
      </c>
      <c r="C13">
        <v>0</v>
      </c>
      <c r="D13" s="23">
        <v>0</v>
      </c>
    </row>
    <row r="14" spans="1:4" x14ac:dyDescent="0.3">
      <c r="A14" s="9">
        <v>43841</v>
      </c>
      <c r="B14">
        <v>0</v>
      </c>
      <c r="C14">
        <v>0</v>
      </c>
      <c r="D14" s="23">
        <v>0</v>
      </c>
    </row>
    <row r="15" spans="1:4" x14ac:dyDescent="0.3">
      <c r="A15" s="9">
        <v>43842</v>
      </c>
      <c r="B15">
        <v>0</v>
      </c>
      <c r="C15">
        <v>0</v>
      </c>
      <c r="D15" s="23">
        <v>0</v>
      </c>
    </row>
    <row r="16" spans="1:4" x14ac:dyDescent="0.3">
      <c r="A16" s="9">
        <v>43843</v>
      </c>
      <c r="B16">
        <v>0</v>
      </c>
      <c r="C16">
        <v>45</v>
      </c>
      <c r="D16" s="23">
        <v>0</v>
      </c>
    </row>
    <row r="17" spans="1:4" x14ac:dyDescent="0.3">
      <c r="A17" s="9">
        <v>43844</v>
      </c>
      <c r="B17">
        <v>0</v>
      </c>
      <c r="C17">
        <v>0</v>
      </c>
      <c r="D17" s="23">
        <v>0</v>
      </c>
    </row>
    <row r="18" spans="1:4" x14ac:dyDescent="0.3">
      <c r="A18" s="9">
        <v>43845</v>
      </c>
      <c r="B18">
        <v>0</v>
      </c>
      <c r="C18">
        <v>0</v>
      </c>
      <c r="D18" s="23">
        <v>0</v>
      </c>
    </row>
    <row r="19" spans="1:4" x14ac:dyDescent="0.3">
      <c r="A19" s="9">
        <v>43846</v>
      </c>
      <c r="B19">
        <v>46</v>
      </c>
      <c r="C19">
        <v>44</v>
      </c>
      <c r="D19" s="23">
        <v>0</v>
      </c>
    </row>
    <row r="20" spans="1:4" x14ac:dyDescent="0.3">
      <c r="A20" s="9">
        <v>43847</v>
      </c>
      <c r="B20">
        <v>0</v>
      </c>
      <c r="C20">
        <v>0</v>
      </c>
      <c r="D20" s="23">
        <v>0</v>
      </c>
    </row>
    <row r="21" spans="1:4" x14ac:dyDescent="0.3">
      <c r="A21" s="9">
        <v>43848</v>
      </c>
      <c r="B21">
        <v>46</v>
      </c>
      <c r="C21">
        <v>47</v>
      </c>
      <c r="D21" s="23">
        <v>0</v>
      </c>
    </row>
    <row r="22" spans="1:4" x14ac:dyDescent="0.3">
      <c r="A22" s="9">
        <v>43849</v>
      </c>
      <c r="B22">
        <v>0</v>
      </c>
      <c r="C22">
        <v>0</v>
      </c>
      <c r="D22" s="23">
        <v>0</v>
      </c>
    </row>
    <row r="23" spans="1:4" x14ac:dyDescent="0.3">
      <c r="A23" s="9">
        <v>43850</v>
      </c>
      <c r="B23">
        <v>0</v>
      </c>
      <c r="C23">
        <v>0</v>
      </c>
      <c r="D23" s="23">
        <v>0</v>
      </c>
    </row>
    <row r="24" spans="1:4" x14ac:dyDescent="0.3">
      <c r="A24" s="9">
        <v>43851</v>
      </c>
      <c r="B24">
        <v>45</v>
      </c>
      <c r="C24">
        <v>0</v>
      </c>
      <c r="D24" s="23">
        <v>0</v>
      </c>
    </row>
    <row r="25" spans="1:4" x14ac:dyDescent="0.3">
      <c r="A25" s="9">
        <v>43852</v>
      </c>
      <c r="B25">
        <v>0</v>
      </c>
      <c r="C25">
        <v>44</v>
      </c>
      <c r="D25" s="23">
        <v>0</v>
      </c>
    </row>
    <row r="26" spans="1:4" x14ac:dyDescent="0.3">
      <c r="A26" s="9">
        <v>43853</v>
      </c>
      <c r="B26">
        <v>43</v>
      </c>
      <c r="C26">
        <v>0</v>
      </c>
      <c r="D26" s="23">
        <v>0</v>
      </c>
    </row>
    <row r="27" spans="1:4" x14ac:dyDescent="0.3">
      <c r="A27" s="9">
        <v>43854</v>
      </c>
      <c r="B27">
        <v>0</v>
      </c>
      <c r="C27">
        <v>0</v>
      </c>
      <c r="D27" s="23">
        <v>0</v>
      </c>
    </row>
    <row r="28" spans="1:4" x14ac:dyDescent="0.3">
      <c r="A28" s="9">
        <v>43855</v>
      </c>
      <c r="B28">
        <v>0</v>
      </c>
      <c r="C28">
        <v>46</v>
      </c>
      <c r="D28" s="23">
        <v>0</v>
      </c>
    </row>
    <row r="29" spans="1:4" x14ac:dyDescent="0.3">
      <c r="A29" s="9">
        <v>43856</v>
      </c>
      <c r="B29">
        <v>0</v>
      </c>
      <c r="C29">
        <v>0</v>
      </c>
      <c r="D29" s="23">
        <v>0</v>
      </c>
    </row>
    <row r="30" spans="1:4" x14ac:dyDescent="0.3">
      <c r="A30" s="9">
        <v>43857</v>
      </c>
      <c r="B30">
        <v>0</v>
      </c>
      <c r="C30">
        <v>40</v>
      </c>
      <c r="D30" s="23">
        <v>0</v>
      </c>
    </row>
    <row r="31" spans="1:4" x14ac:dyDescent="0.3">
      <c r="A31" s="9">
        <v>43858</v>
      </c>
      <c r="B31">
        <v>0</v>
      </c>
      <c r="C31">
        <v>0</v>
      </c>
      <c r="D31" s="23">
        <v>0</v>
      </c>
    </row>
    <row r="32" spans="1:4" x14ac:dyDescent="0.3">
      <c r="A32" s="9">
        <v>43859</v>
      </c>
      <c r="B32">
        <v>0</v>
      </c>
      <c r="C32">
        <v>0</v>
      </c>
      <c r="D32" s="23">
        <v>0</v>
      </c>
    </row>
    <row r="33" spans="1:4" x14ac:dyDescent="0.3">
      <c r="A33" s="9">
        <v>43860</v>
      </c>
      <c r="B33">
        <v>0</v>
      </c>
      <c r="C33">
        <v>41</v>
      </c>
      <c r="D33" s="23">
        <f ca="1">IFERROR(__xludf.DUMMYFUNCTION("""COMPUTED_VALUE"""),1)</f>
        <v>1</v>
      </c>
    </row>
    <row r="34" spans="1:4" x14ac:dyDescent="0.3">
      <c r="A34" s="9">
        <v>43861</v>
      </c>
      <c r="B34">
        <v>0</v>
      </c>
      <c r="C34">
        <v>0</v>
      </c>
      <c r="D34" s="23">
        <f ca="1">IFERROR(__xludf.DUMMYFUNCTION("""COMPUTED_VALUE"""),0)</f>
        <v>0</v>
      </c>
    </row>
    <row r="35" spans="1:4" x14ac:dyDescent="0.3">
      <c r="A35" s="9">
        <v>43862</v>
      </c>
      <c r="B35">
        <v>45</v>
      </c>
      <c r="C35">
        <v>46</v>
      </c>
      <c r="D35" s="23">
        <f ca="1">IFERROR(__xludf.DUMMYFUNCTION("""COMPUTED_VALUE"""),0)</f>
        <v>0</v>
      </c>
    </row>
    <row r="36" spans="1:4" x14ac:dyDescent="0.3">
      <c r="A36" s="9">
        <v>43863</v>
      </c>
      <c r="B36">
        <v>0</v>
      </c>
      <c r="C36">
        <v>52</v>
      </c>
      <c r="D36" s="23">
        <f ca="1">IFERROR(__xludf.DUMMYFUNCTION("""COMPUTED_VALUE"""),1)</f>
        <v>1</v>
      </c>
    </row>
    <row r="37" spans="1:4" x14ac:dyDescent="0.3">
      <c r="A37" s="9">
        <v>43864</v>
      </c>
      <c r="B37">
        <v>0</v>
      </c>
      <c r="C37">
        <v>39</v>
      </c>
      <c r="D37" s="23">
        <f ca="1">IFERROR(__xludf.DUMMYFUNCTION("""COMPUTED_VALUE"""),1)</f>
        <v>1</v>
      </c>
    </row>
    <row r="38" spans="1:4" x14ac:dyDescent="0.3">
      <c r="A38" s="9">
        <v>43865</v>
      </c>
      <c r="B38">
        <v>42</v>
      </c>
      <c r="C38">
        <v>42</v>
      </c>
      <c r="D38" s="23">
        <f ca="1">IFERROR(__xludf.DUMMYFUNCTION("""COMPUTED_VALUE"""),0)</f>
        <v>0</v>
      </c>
    </row>
    <row r="39" spans="1:4" x14ac:dyDescent="0.3">
      <c r="A39" s="9">
        <v>43866</v>
      </c>
      <c r="B39">
        <v>0</v>
      </c>
      <c r="C39">
        <v>40</v>
      </c>
      <c r="D39" s="23">
        <f ca="1">IFERROR(__xludf.DUMMYFUNCTION("""COMPUTED_VALUE"""),0)</f>
        <v>0</v>
      </c>
    </row>
    <row r="40" spans="1:4" x14ac:dyDescent="0.3">
      <c r="A40" s="9">
        <v>43867</v>
      </c>
      <c r="B40">
        <v>86</v>
      </c>
      <c r="C40">
        <v>0</v>
      </c>
      <c r="D40" s="23">
        <f ca="1">IFERROR(__xludf.DUMMYFUNCTION("""COMPUTED_VALUE"""),0)</f>
        <v>0</v>
      </c>
    </row>
    <row r="41" spans="1:4" x14ac:dyDescent="0.3">
      <c r="A41" s="9">
        <v>43868</v>
      </c>
      <c r="B41">
        <v>0</v>
      </c>
      <c r="C41">
        <v>40</v>
      </c>
      <c r="D41" s="23">
        <f ca="1">IFERROR(__xludf.DUMMYFUNCTION("""COMPUTED_VALUE"""),0)</f>
        <v>0</v>
      </c>
    </row>
    <row r="42" spans="1:4" x14ac:dyDescent="0.3">
      <c r="A42" s="9">
        <v>43869</v>
      </c>
      <c r="B42">
        <v>0</v>
      </c>
      <c r="C42">
        <v>0</v>
      </c>
      <c r="D42" s="23">
        <f ca="1">IFERROR(__xludf.DUMMYFUNCTION("""COMPUTED_VALUE"""),0)</f>
        <v>0</v>
      </c>
    </row>
    <row r="43" spans="1:4" x14ac:dyDescent="0.3">
      <c r="A43" s="9">
        <v>43870</v>
      </c>
      <c r="B43">
        <v>50</v>
      </c>
      <c r="C43">
        <v>51</v>
      </c>
      <c r="D43" s="23">
        <f ca="1">IFERROR(__xludf.DUMMYFUNCTION("""COMPUTED_VALUE"""),0)</f>
        <v>0</v>
      </c>
    </row>
    <row r="44" spans="1:4" x14ac:dyDescent="0.3">
      <c r="A44" s="9">
        <v>43871</v>
      </c>
      <c r="B44">
        <v>40</v>
      </c>
      <c r="C44">
        <v>40</v>
      </c>
      <c r="D44" s="23">
        <f ca="1">IFERROR(__xludf.DUMMYFUNCTION("""COMPUTED_VALUE"""),0)</f>
        <v>0</v>
      </c>
    </row>
    <row r="45" spans="1:4" x14ac:dyDescent="0.3">
      <c r="A45" s="9">
        <v>43872</v>
      </c>
      <c r="B45">
        <v>34</v>
      </c>
      <c r="C45">
        <v>33</v>
      </c>
      <c r="D45" s="23">
        <f ca="1">IFERROR(__xludf.DUMMYFUNCTION("""COMPUTED_VALUE"""),0)</f>
        <v>0</v>
      </c>
    </row>
    <row r="46" spans="1:4" x14ac:dyDescent="0.3">
      <c r="A46" s="9">
        <v>43873</v>
      </c>
      <c r="B46">
        <v>35</v>
      </c>
      <c r="C46">
        <v>39</v>
      </c>
      <c r="D46" s="23">
        <f ca="1">IFERROR(__xludf.DUMMYFUNCTION("""COMPUTED_VALUE"""),0)</f>
        <v>0</v>
      </c>
    </row>
    <row r="47" spans="1:4" x14ac:dyDescent="0.3">
      <c r="A47" s="9">
        <v>43874</v>
      </c>
      <c r="B47">
        <v>0</v>
      </c>
      <c r="C47">
        <v>0</v>
      </c>
      <c r="D47" s="23">
        <f ca="1">IFERROR(__xludf.DUMMYFUNCTION("""COMPUTED_VALUE"""),0)</f>
        <v>0</v>
      </c>
    </row>
    <row r="48" spans="1:4" x14ac:dyDescent="0.3">
      <c r="A48" s="9">
        <v>43875</v>
      </c>
      <c r="B48">
        <v>39</v>
      </c>
      <c r="C48">
        <v>37</v>
      </c>
      <c r="D48" s="23">
        <f ca="1">IFERROR(__xludf.DUMMYFUNCTION("""COMPUTED_VALUE"""),0)</f>
        <v>0</v>
      </c>
    </row>
    <row r="49" spans="1:4" x14ac:dyDescent="0.3">
      <c r="A49" s="9">
        <v>43876</v>
      </c>
      <c r="B49">
        <v>39</v>
      </c>
      <c r="C49">
        <v>38</v>
      </c>
      <c r="D49" s="23">
        <f ca="1">IFERROR(__xludf.DUMMYFUNCTION("""COMPUTED_VALUE"""),0)</f>
        <v>0</v>
      </c>
    </row>
    <row r="50" spans="1:4" x14ac:dyDescent="0.3">
      <c r="A50" s="9">
        <v>43877</v>
      </c>
      <c r="B50">
        <v>0</v>
      </c>
      <c r="C50">
        <v>48</v>
      </c>
      <c r="D50" s="23">
        <f ca="1">IFERROR(__xludf.DUMMYFUNCTION("""COMPUTED_VALUE"""),0)</f>
        <v>0</v>
      </c>
    </row>
    <row r="51" spans="1:4" x14ac:dyDescent="0.3">
      <c r="A51" s="9">
        <v>43878</v>
      </c>
      <c r="B51">
        <v>0</v>
      </c>
      <c r="C51">
        <v>36</v>
      </c>
      <c r="D51" s="23">
        <f ca="1">IFERROR(__xludf.DUMMYFUNCTION("""COMPUTED_VALUE"""),0)</f>
        <v>0</v>
      </c>
    </row>
    <row r="52" spans="1:4" x14ac:dyDescent="0.3">
      <c r="A52" s="9">
        <v>43879</v>
      </c>
      <c r="B52">
        <v>0</v>
      </c>
      <c r="C52">
        <v>0</v>
      </c>
      <c r="D52" s="23">
        <f ca="1">IFERROR(__xludf.DUMMYFUNCTION("""COMPUTED_VALUE"""),0)</f>
        <v>0</v>
      </c>
    </row>
    <row r="53" spans="1:4" x14ac:dyDescent="0.3">
      <c r="A53" s="9">
        <v>43880</v>
      </c>
      <c r="B53">
        <v>0</v>
      </c>
      <c r="C53">
        <v>33</v>
      </c>
      <c r="D53" s="23">
        <f ca="1">IFERROR(__xludf.DUMMYFUNCTION("""COMPUTED_VALUE"""),0)</f>
        <v>0</v>
      </c>
    </row>
    <row r="54" spans="1:4" x14ac:dyDescent="0.3">
      <c r="A54" s="9">
        <v>43881</v>
      </c>
      <c r="B54">
        <v>0</v>
      </c>
      <c r="C54">
        <v>33</v>
      </c>
      <c r="D54" s="23">
        <f ca="1">IFERROR(__xludf.DUMMYFUNCTION("""COMPUTED_VALUE"""),0)</f>
        <v>0</v>
      </c>
    </row>
    <row r="55" spans="1:4" x14ac:dyDescent="0.3">
      <c r="A55" s="9">
        <v>43882</v>
      </c>
      <c r="B55">
        <v>35</v>
      </c>
      <c r="C55">
        <v>37</v>
      </c>
      <c r="D55" s="23">
        <f ca="1">IFERROR(__xludf.DUMMYFUNCTION("""COMPUTED_VALUE"""),0)</f>
        <v>0</v>
      </c>
    </row>
    <row r="56" spans="1:4" x14ac:dyDescent="0.3">
      <c r="A56" s="9">
        <v>43883</v>
      </c>
      <c r="B56">
        <v>0</v>
      </c>
      <c r="C56">
        <v>0</v>
      </c>
      <c r="D56" s="23">
        <f ca="1">IFERROR(__xludf.DUMMYFUNCTION("""COMPUTED_VALUE"""),0)</f>
        <v>0</v>
      </c>
    </row>
    <row r="57" spans="1:4" x14ac:dyDescent="0.3">
      <c r="A57" s="9">
        <v>43884</v>
      </c>
      <c r="B57">
        <v>0</v>
      </c>
      <c r="C57">
        <v>40</v>
      </c>
      <c r="D57" s="23">
        <f ca="1">IFERROR(__xludf.DUMMYFUNCTION("""COMPUTED_VALUE"""),0)</f>
        <v>0</v>
      </c>
    </row>
    <row r="58" spans="1:4" x14ac:dyDescent="0.3">
      <c r="A58" s="9">
        <v>43885</v>
      </c>
      <c r="B58">
        <v>33</v>
      </c>
      <c r="C58">
        <v>32</v>
      </c>
      <c r="D58" s="23">
        <f ca="1">IFERROR(__xludf.DUMMYFUNCTION("""COMPUTED_VALUE"""),0)</f>
        <v>0</v>
      </c>
    </row>
    <row r="59" spans="1:4" x14ac:dyDescent="0.3">
      <c r="A59" s="9">
        <v>43886</v>
      </c>
      <c r="B59">
        <v>32</v>
      </c>
      <c r="C59">
        <v>31</v>
      </c>
      <c r="D59" s="23">
        <f ca="1">IFERROR(__xludf.DUMMYFUNCTION("""COMPUTED_VALUE"""),0)</f>
        <v>0</v>
      </c>
    </row>
    <row r="60" spans="1:4" x14ac:dyDescent="0.3">
      <c r="A60" s="9">
        <v>43887</v>
      </c>
      <c r="B60">
        <v>0</v>
      </c>
      <c r="C60">
        <v>0</v>
      </c>
      <c r="D60" s="23">
        <f ca="1">IFERROR(__xludf.DUMMYFUNCTION("""COMPUTED_VALUE"""),0)</f>
        <v>0</v>
      </c>
    </row>
    <row r="61" spans="1:4" x14ac:dyDescent="0.3">
      <c r="A61" s="9">
        <v>43888</v>
      </c>
      <c r="B61">
        <v>0</v>
      </c>
      <c r="C61">
        <v>66</v>
      </c>
      <c r="D61" s="23">
        <f ca="1">IFERROR(__xludf.DUMMYFUNCTION("""COMPUTED_VALUE"""),0)</f>
        <v>0</v>
      </c>
    </row>
    <row r="62" spans="1:4" x14ac:dyDescent="0.3">
      <c r="A62" s="9">
        <v>43889</v>
      </c>
      <c r="B62">
        <v>0</v>
      </c>
      <c r="C62">
        <v>0</v>
      </c>
      <c r="D62" s="23">
        <f ca="1">IFERROR(__xludf.DUMMYFUNCTION("""COMPUTED_VALUE"""),0)</f>
        <v>0</v>
      </c>
    </row>
    <row r="63" spans="1:4" x14ac:dyDescent="0.3">
      <c r="A63" s="9">
        <v>43890</v>
      </c>
      <c r="B63">
        <v>0</v>
      </c>
      <c r="C63">
        <v>74</v>
      </c>
      <c r="D63" s="23">
        <f ca="1">IFERROR(__xludf.DUMMYFUNCTION("""COMPUTED_VALUE"""),0)</f>
        <v>0</v>
      </c>
    </row>
    <row r="64" spans="1:4" x14ac:dyDescent="0.3">
      <c r="A64" s="9">
        <v>43891</v>
      </c>
      <c r="B64">
        <v>0</v>
      </c>
      <c r="C64">
        <v>0</v>
      </c>
      <c r="D64" s="23">
        <f ca="1">IFERROR(__xludf.DUMMYFUNCTION("""COMPUTED_VALUE"""),0)</f>
        <v>0</v>
      </c>
    </row>
    <row r="65" spans="1:4" x14ac:dyDescent="0.3">
      <c r="A65" s="9">
        <v>43892</v>
      </c>
      <c r="B65">
        <v>0</v>
      </c>
      <c r="C65">
        <v>0</v>
      </c>
      <c r="D65" s="23">
        <f ca="1">IFERROR(__xludf.DUMMYFUNCTION("""COMPUTED_VALUE"""),0)</f>
        <v>0</v>
      </c>
    </row>
    <row r="66" spans="1:4" x14ac:dyDescent="0.3">
      <c r="A66" s="9">
        <v>43893</v>
      </c>
      <c r="B66">
        <v>70</v>
      </c>
      <c r="C66">
        <v>0</v>
      </c>
      <c r="D66" s="23">
        <f ca="1">IFERROR(__xludf.DUMMYFUNCTION("""COMPUTED_VALUE"""),0)</f>
        <v>0</v>
      </c>
    </row>
    <row r="67" spans="1:4" x14ac:dyDescent="0.3">
      <c r="A67" s="9">
        <v>43894</v>
      </c>
      <c r="B67">
        <v>0</v>
      </c>
      <c r="C67">
        <v>59</v>
      </c>
      <c r="D67" s="23">
        <f ca="1">IFERROR(__xludf.DUMMYFUNCTION("""COMPUTED_VALUE"""),0)</f>
        <v>0</v>
      </c>
    </row>
    <row r="68" spans="1:4" x14ac:dyDescent="0.3">
      <c r="A68" s="9">
        <v>43895</v>
      </c>
      <c r="B68">
        <v>0</v>
      </c>
      <c r="C68">
        <v>0</v>
      </c>
      <c r="D68" s="23">
        <f ca="1">IFERROR(__xludf.DUMMYFUNCTION("""COMPUTED_VALUE"""),0)</f>
        <v>0</v>
      </c>
    </row>
    <row r="69" spans="1:4" x14ac:dyDescent="0.3">
      <c r="A69" s="9">
        <v>43896</v>
      </c>
      <c r="B69">
        <v>34</v>
      </c>
      <c r="C69">
        <v>34</v>
      </c>
      <c r="D69" s="23">
        <f ca="1">IFERROR(__xludf.DUMMYFUNCTION("""COMPUTED_VALUE"""),0)</f>
        <v>0</v>
      </c>
    </row>
    <row r="70" spans="1:4" x14ac:dyDescent="0.3">
      <c r="A70" s="9">
        <v>43897</v>
      </c>
      <c r="B70">
        <v>70</v>
      </c>
      <c r="C70">
        <v>0</v>
      </c>
      <c r="D70" s="23">
        <f ca="1">IFERROR(__xludf.DUMMYFUNCTION("""COMPUTED_VALUE"""),0)</f>
        <v>0</v>
      </c>
    </row>
    <row r="71" spans="1:4" x14ac:dyDescent="0.3">
      <c r="A71" s="9">
        <v>43898</v>
      </c>
      <c r="B71">
        <v>39</v>
      </c>
      <c r="C71">
        <v>76</v>
      </c>
      <c r="D71" s="23">
        <f ca="1">IFERROR(__xludf.DUMMYFUNCTION("""COMPUTED_VALUE"""),0)</f>
        <v>0</v>
      </c>
    </row>
    <row r="72" spans="1:4" x14ac:dyDescent="0.3">
      <c r="A72" s="9">
        <v>43899</v>
      </c>
      <c r="B72">
        <v>36</v>
      </c>
      <c r="C72">
        <v>36</v>
      </c>
      <c r="D72" s="23">
        <f ca="1">IFERROR(__xludf.DUMMYFUNCTION("""COMPUTED_VALUE"""),0)</f>
        <v>0</v>
      </c>
    </row>
    <row r="73" spans="1:4" x14ac:dyDescent="0.3">
      <c r="A73" s="9">
        <v>43900</v>
      </c>
      <c r="B73">
        <v>38</v>
      </c>
      <c r="C73">
        <v>0</v>
      </c>
      <c r="D73" s="23">
        <f ca="1">IFERROR(__xludf.DUMMYFUNCTION("""COMPUTED_VALUE"""),0)</f>
        <v>0</v>
      </c>
    </row>
    <row r="74" spans="1:4" x14ac:dyDescent="0.3">
      <c r="A74" s="9">
        <v>43901</v>
      </c>
      <c r="B74">
        <v>52</v>
      </c>
      <c r="C74">
        <v>0</v>
      </c>
      <c r="D74" s="23">
        <f ca="1">IFERROR(__xludf.DUMMYFUNCTION("""COMPUTED_VALUE"""),0)</f>
        <v>0</v>
      </c>
    </row>
    <row r="75" spans="1:4" x14ac:dyDescent="0.3">
      <c r="A75" s="9">
        <v>43902</v>
      </c>
      <c r="B75">
        <v>0</v>
      </c>
      <c r="C75">
        <v>34</v>
      </c>
      <c r="D75" s="23">
        <f ca="1">IFERROR(__xludf.DUMMYFUNCTION("""COMPUTED_VALUE"""),0)</f>
        <v>0</v>
      </c>
    </row>
    <row r="76" spans="1:4" x14ac:dyDescent="0.3">
      <c r="A76" s="9">
        <v>43903</v>
      </c>
      <c r="B76">
        <v>34</v>
      </c>
      <c r="C76">
        <v>34</v>
      </c>
      <c r="D76" s="23">
        <f ca="1">IFERROR(__xludf.DUMMYFUNCTION("""COMPUTED_VALUE"""),0)</f>
        <v>0</v>
      </c>
    </row>
    <row r="77" spans="1:4" x14ac:dyDescent="0.3">
      <c r="A77" s="9">
        <v>43904</v>
      </c>
      <c r="B77">
        <v>57</v>
      </c>
      <c r="C77">
        <v>39</v>
      </c>
      <c r="D77" s="23">
        <v>0</v>
      </c>
    </row>
    <row r="78" spans="1:4" x14ac:dyDescent="0.3">
      <c r="A78" s="9">
        <v>43905</v>
      </c>
      <c r="B78">
        <v>45</v>
      </c>
      <c r="C78">
        <v>0</v>
      </c>
      <c r="D78" s="23">
        <v>0</v>
      </c>
    </row>
    <row r="79" spans="1:4" x14ac:dyDescent="0.3">
      <c r="A79" s="9">
        <v>43906</v>
      </c>
      <c r="B79">
        <v>51</v>
      </c>
      <c r="C79">
        <v>34</v>
      </c>
      <c r="D79" s="23">
        <v>0</v>
      </c>
    </row>
    <row r="80" spans="1:4" x14ac:dyDescent="0.3">
      <c r="A80" s="9">
        <v>43907</v>
      </c>
      <c r="B80">
        <v>38</v>
      </c>
      <c r="C80">
        <v>37</v>
      </c>
      <c r="D80" s="23">
        <v>0</v>
      </c>
    </row>
    <row r="81" spans="1:4" x14ac:dyDescent="0.3">
      <c r="A81" s="9">
        <v>43908</v>
      </c>
      <c r="B81">
        <v>0</v>
      </c>
      <c r="C81">
        <v>100</v>
      </c>
      <c r="D81" s="23">
        <v>0</v>
      </c>
    </row>
    <row r="82" spans="1:4" x14ac:dyDescent="0.3">
      <c r="A82" s="9">
        <v>43909</v>
      </c>
      <c r="B82">
        <v>0</v>
      </c>
      <c r="C82">
        <v>0</v>
      </c>
      <c r="D82" s="23">
        <v>0</v>
      </c>
    </row>
    <row r="83" spans="1:4" x14ac:dyDescent="0.3">
      <c r="A83" s="9">
        <v>43910</v>
      </c>
      <c r="B83">
        <v>35</v>
      </c>
      <c r="C83">
        <v>0</v>
      </c>
      <c r="D83" s="23">
        <v>0</v>
      </c>
    </row>
    <row r="84" spans="1:4" x14ac:dyDescent="0.3">
      <c r="A84" s="9">
        <v>43911</v>
      </c>
      <c r="B84">
        <v>40</v>
      </c>
      <c r="C84">
        <v>62</v>
      </c>
      <c r="D84" s="23">
        <v>0</v>
      </c>
    </row>
    <row r="85" spans="1:4" x14ac:dyDescent="0.3">
      <c r="A85" s="9">
        <v>43912</v>
      </c>
      <c r="B85">
        <v>42</v>
      </c>
      <c r="C85">
        <v>39</v>
      </c>
      <c r="D85" s="23">
        <v>0</v>
      </c>
    </row>
    <row r="86" spans="1:4" x14ac:dyDescent="0.3">
      <c r="A86" s="9">
        <v>43913</v>
      </c>
      <c r="B86">
        <v>0</v>
      </c>
      <c r="C86">
        <v>72</v>
      </c>
      <c r="D86" s="23">
        <v>0</v>
      </c>
    </row>
    <row r="87" spans="1:4" x14ac:dyDescent="0.3">
      <c r="A87" s="9">
        <v>43914</v>
      </c>
      <c r="B87">
        <v>34</v>
      </c>
      <c r="C87">
        <v>38</v>
      </c>
      <c r="D87" s="23">
        <v>0</v>
      </c>
    </row>
    <row r="88" spans="1:4" x14ac:dyDescent="0.3">
      <c r="A88" s="9">
        <v>43915</v>
      </c>
      <c r="B88">
        <v>0</v>
      </c>
      <c r="C88">
        <v>81</v>
      </c>
      <c r="D88" s="23">
        <v>0</v>
      </c>
    </row>
    <row r="89" spans="1:4" x14ac:dyDescent="0.3">
      <c r="A89" s="9">
        <v>43916</v>
      </c>
      <c r="B89">
        <v>41</v>
      </c>
      <c r="C89">
        <v>86</v>
      </c>
      <c r="D89" s="23">
        <v>0</v>
      </c>
    </row>
    <row r="90" spans="1:4" x14ac:dyDescent="0.3">
      <c r="A90" s="9">
        <v>43917</v>
      </c>
      <c r="B90">
        <v>37</v>
      </c>
      <c r="C90">
        <v>51</v>
      </c>
      <c r="D90" s="23">
        <v>0</v>
      </c>
    </row>
    <row r="91" spans="1:4" x14ac:dyDescent="0.3">
      <c r="A91" s="9">
        <v>43918</v>
      </c>
      <c r="B91">
        <v>40</v>
      </c>
      <c r="C91">
        <v>39</v>
      </c>
      <c r="D91" s="23">
        <v>0</v>
      </c>
    </row>
    <row r="92" spans="1:4" x14ac:dyDescent="0.3">
      <c r="A92" s="9">
        <v>43919</v>
      </c>
      <c r="B92">
        <v>40</v>
      </c>
      <c r="C92">
        <v>0</v>
      </c>
      <c r="D92" s="23">
        <v>0</v>
      </c>
    </row>
    <row r="93" spans="1:4" x14ac:dyDescent="0.3">
      <c r="A93" s="9">
        <v>43920</v>
      </c>
      <c r="B93">
        <v>38</v>
      </c>
      <c r="C93">
        <v>0</v>
      </c>
      <c r="D93" s="23">
        <v>0</v>
      </c>
    </row>
    <row r="94" spans="1:4" x14ac:dyDescent="0.3">
      <c r="A94" s="9">
        <v>43921</v>
      </c>
      <c r="B94">
        <v>0</v>
      </c>
      <c r="C94">
        <v>80</v>
      </c>
      <c r="D94" s="23">
        <v>0</v>
      </c>
    </row>
    <row r="95" spans="1:4" x14ac:dyDescent="0.3">
      <c r="A95" s="9">
        <v>43922</v>
      </c>
      <c r="B95">
        <v>0</v>
      </c>
      <c r="C95">
        <v>35</v>
      </c>
      <c r="D95" s="23">
        <v>0</v>
      </c>
    </row>
    <row r="96" spans="1:4" x14ac:dyDescent="0.3">
      <c r="A96" s="9">
        <v>43923</v>
      </c>
      <c r="B96">
        <v>0</v>
      </c>
      <c r="C96">
        <v>38</v>
      </c>
      <c r="D96" s="23">
        <v>0</v>
      </c>
    </row>
    <row r="97" spans="1:4" x14ac:dyDescent="0.3">
      <c r="A97" s="9">
        <v>43924</v>
      </c>
      <c r="B97">
        <v>38</v>
      </c>
      <c r="C97">
        <v>0</v>
      </c>
      <c r="D97" s="23">
        <v>1</v>
      </c>
    </row>
    <row r="98" spans="1:4" x14ac:dyDescent="0.3">
      <c r="A98" s="9">
        <v>43925</v>
      </c>
      <c r="B98">
        <v>41</v>
      </c>
      <c r="C98">
        <v>40</v>
      </c>
      <c r="D98" s="23">
        <v>0</v>
      </c>
    </row>
    <row r="99" spans="1:4" x14ac:dyDescent="0.3">
      <c r="A99" s="9">
        <v>43926</v>
      </c>
      <c r="B99">
        <v>36</v>
      </c>
      <c r="C99">
        <v>0</v>
      </c>
      <c r="D99" s="23">
        <v>2</v>
      </c>
    </row>
    <row r="100" spans="1:4" x14ac:dyDescent="0.3">
      <c r="A100" s="9">
        <v>43927</v>
      </c>
      <c r="B100">
        <v>0</v>
      </c>
      <c r="C100">
        <v>0</v>
      </c>
      <c r="D100" s="23">
        <v>0</v>
      </c>
    </row>
    <row r="101" spans="1:4" x14ac:dyDescent="0.3">
      <c r="A101" s="9">
        <v>43928</v>
      </c>
      <c r="B101">
        <v>0</v>
      </c>
      <c r="C101">
        <v>42</v>
      </c>
      <c r="D101" s="23">
        <v>0</v>
      </c>
    </row>
    <row r="102" spans="1:4" x14ac:dyDescent="0.3">
      <c r="A102" s="9">
        <v>43929</v>
      </c>
      <c r="B102">
        <v>0</v>
      </c>
      <c r="C102">
        <v>0</v>
      </c>
      <c r="D102" s="23">
        <v>0</v>
      </c>
    </row>
    <row r="103" spans="1:4" x14ac:dyDescent="0.3">
      <c r="A103" s="9">
        <v>43930</v>
      </c>
      <c r="B103">
        <v>79</v>
      </c>
      <c r="C103">
        <v>0</v>
      </c>
      <c r="D103" s="23">
        <v>0</v>
      </c>
    </row>
    <row r="104" spans="1:4" x14ac:dyDescent="0.3">
      <c r="A104" s="9">
        <v>43931</v>
      </c>
      <c r="B104">
        <v>0</v>
      </c>
      <c r="C104">
        <v>38</v>
      </c>
      <c r="D104" s="23">
        <v>0</v>
      </c>
    </row>
    <row r="105" spans="1:4" x14ac:dyDescent="0.3">
      <c r="A105" s="9">
        <v>43932</v>
      </c>
      <c r="B105">
        <v>0</v>
      </c>
      <c r="C105">
        <v>0</v>
      </c>
      <c r="D105" s="23">
        <v>0</v>
      </c>
    </row>
    <row r="106" spans="1:4" x14ac:dyDescent="0.3">
      <c r="A106" s="9">
        <v>43933</v>
      </c>
      <c r="B106">
        <v>43</v>
      </c>
      <c r="C106">
        <v>41</v>
      </c>
      <c r="D106" s="23">
        <v>0</v>
      </c>
    </row>
    <row r="107" spans="1:4" x14ac:dyDescent="0.3">
      <c r="A107" s="9">
        <v>43934</v>
      </c>
      <c r="B107">
        <v>0</v>
      </c>
      <c r="C107">
        <v>38</v>
      </c>
      <c r="D107" s="23">
        <v>1</v>
      </c>
    </row>
    <row r="108" spans="1:4" x14ac:dyDescent="0.3">
      <c r="A108" s="9">
        <v>43935</v>
      </c>
      <c r="B108">
        <v>38</v>
      </c>
      <c r="C108">
        <v>38</v>
      </c>
      <c r="D108" s="23">
        <v>0</v>
      </c>
    </row>
    <row r="109" spans="1:4" x14ac:dyDescent="0.3">
      <c r="A109" s="9">
        <v>43936</v>
      </c>
      <c r="B109">
        <v>74</v>
      </c>
      <c r="C109">
        <v>0</v>
      </c>
      <c r="D109" s="23">
        <v>6</v>
      </c>
    </row>
    <row r="110" spans="1:4" x14ac:dyDescent="0.3">
      <c r="A110" s="9">
        <v>43937</v>
      </c>
      <c r="B110">
        <v>0</v>
      </c>
      <c r="C110">
        <v>0</v>
      </c>
      <c r="D110" s="23">
        <v>2</v>
      </c>
    </row>
    <row r="111" spans="1:4" x14ac:dyDescent="0.3">
      <c r="A111" s="9">
        <v>43938</v>
      </c>
      <c r="B111">
        <v>0</v>
      </c>
      <c r="C111">
        <v>0</v>
      </c>
      <c r="D111" s="23">
        <v>0</v>
      </c>
    </row>
    <row r="112" spans="1:4" x14ac:dyDescent="0.3">
      <c r="A112" s="9">
        <v>43939</v>
      </c>
      <c r="B112">
        <v>39</v>
      </c>
      <c r="C112">
        <v>0</v>
      </c>
      <c r="D112" s="23">
        <v>2</v>
      </c>
    </row>
    <row r="113" spans="1:4" x14ac:dyDescent="0.3">
      <c r="A113" s="9">
        <v>43940</v>
      </c>
      <c r="B113">
        <v>44</v>
      </c>
      <c r="C113">
        <v>43</v>
      </c>
      <c r="D113" s="23">
        <v>0</v>
      </c>
    </row>
    <row r="114" spans="1:4" x14ac:dyDescent="0.3">
      <c r="A114" s="9">
        <v>43941</v>
      </c>
      <c r="B114">
        <v>0</v>
      </c>
      <c r="C114">
        <v>40</v>
      </c>
      <c r="D114" s="23">
        <v>0</v>
      </c>
    </row>
    <row r="115" spans="1:4" x14ac:dyDescent="0.3">
      <c r="A115" s="9">
        <v>43942</v>
      </c>
      <c r="B115">
        <v>39</v>
      </c>
      <c r="C115">
        <v>0</v>
      </c>
      <c r="D115" s="23">
        <v>1</v>
      </c>
    </row>
    <row r="116" spans="1:4" x14ac:dyDescent="0.3">
      <c r="A116" s="9">
        <v>43943</v>
      </c>
      <c r="B116">
        <v>39</v>
      </c>
      <c r="C116">
        <v>39</v>
      </c>
      <c r="D116" s="23">
        <v>0</v>
      </c>
    </row>
    <row r="117" spans="1:4" x14ac:dyDescent="0.3">
      <c r="A117" s="9">
        <v>43944</v>
      </c>
      <c r="B117">
        <v>0</v>
      </c>
      <c r="C117">
        <v>0</v>
      </c>
      <c r="D117" s="23">
        <v>0</v>
      </c>
    </row>
    <row r="118" spans="1:4" x14ac:dyDescent="0.3">
      <c r="A118" s="9">
        <v>43945</v>
      </c>
      <c r="B118">
        <v>41</v>
      </c>
      <c r="C118">
        <v>41</v>
      </c>
      <c r="D118" s="23">
        <v>0</v>
      </c>
    </row>
    <row r="119" spans="1:4" x14ac:dyDescent="0.3">
      <c r="A119" s="9">
        <v>43946</v>
      </c>
      <c r="B119">
        <v>41</v>
      </c>
      <c r="C119">
        <v>83</v>
      </c>
      <c r="D119" s="23">
        <v>0</v>
      </c>
    </row>
    <row r="120" spans="1:4" x14ac:dyDescent="0.3">
      <c r="A120" s="9">
        <v>43947</v>
      </c>
      <c r="B120">
        <v>44</v>
      </c>
      <c r="C120">
        <v>40</v>
      </c>
      <c r="D120" s="23">
        <v>0</v>
      </c>
    </row>
    <row r="121" spans="1:4" x14ac:dyDescent="0.3">
      <c r="A121" s="9">
        <v>43948</v>
      </c>
      <c r="B121">
        <v>41</v>
      </c>
      <c r="C121">
        <v>0</v>
      </c>
      <c r="D121" s="23">
        <v>0</v>
      </c>
    </row>
    <row r="122" spans="1:4" x14ac:dyDescent="0.3">
      <c r="A122" s="9">
        <v>43949</v>
      </c>
      <c r="B122">
        <v>39</v>
      </c>
      <c r="C122">
        <v>0</v>
      </c>
      <c r="D122" s="23">
        <v>0</v>
      </c>
    </row>
    <row r="123" spans="1:4" x14ac:dyDescent="0.3">
      <c r="A123" s="9">
        <v>43950</v>
      </c>
      <c r="B123">
        <v>39</v>
      </c>
      <c r="C123">
        <v>0</v>
      </c>
      <c r="D123" s="23">
        <v>0</v>
      </c>
    </row>
    <row r="124" spans="1:4" x14ac:dyDescent="0.3">
      <c r="A124" s="9">
        <v>43951</v>
      </c>
      <c r="B124">
        <v>0</v>
      </c>
      <c r="C124">
        <v>0</v>
      </c>
      <c r="D124" s="23">
        <v>0</v>
      </c>
    </row>
    <row r="125" spans="1:4" x14ac:dyDescent="0.3">
      <c r="A125" s="9">
        <v>43952</v>
      </c>
      <c r="B125">
        <v>78</v>
      </c>
      <c r="C125">
        <v>79</v>
      </c>
      <c r="D125" s="23">
        <v>1</v>
      </c>
    </row>
    <row r="126" spans="1:4" x14ac:dyDescent="0.3">
      <c r="A126" s="9">
        <v>43953</v>
      </c>
      <c r="B126">
        <v>0</v>
      </c>
      <c r="C126">
        <v>0</v>
      </c>
      <c r="D126" s="23">
        <v>0</v>
      </c>
    </row>
    <row r="127" spans="1:4" x14ac:dyDescent="0.3">
      <c r="A127" s="9">
        <v>43954</v>
      </c>
      <c r="B127">
        <v>41</v>
      </c>
      <c r="C127">
        <v>0</v>
      </c>
      <c r="D127" s="23">
        <v>1</v>
      </c>
    </row>
    <row r="128" spans="1:4" x14ac:dyDescent="0.3">
      <c r="A128" s="9">
        <v>43955</v>
      </c>
      <c r="B128">
        <v>0</v>
      </c>
      <c r="C128">
        <v>38</v>
      </c>
      <c r="D128" s="23">
        <v>0</v>
      </c>
    </row>
    <row r="129" spans="1:4" x14ac:dyDescent="0.3">
      <c r="A129" s="9">
        <v>43956</v>
      </c>
      <c r="B129">
        <v>53</v>
      </c>
      <c r="C129">
        <v>0</v>
      </c>
      <c r="D129" s="23">
        <v>0</v>
      </c>
    </row>
    <row r="130" spans="1:4" x14ac:dyDescent="0.3">
      <c r="A130" s="9">
        <v>43957</v>
      </c>
      <c r="B130">
        <v>0</v>
      </c>
      <c r="C130">
        <v>0</v>
      </c>
      <c r="D130" s="23">
        <v>0</v>
      </c>
    </row>
    <row r="131" spans="1:4" x14ac:dyDescent="0.3">
      <c r="A131" s="9">
        <v>43958</v>
      </c>
      <c r="B131">
        <v>0</v>
      </c>
      <c r="C131">
        <v>0</v>
      </c>
      <c r="D131" s="29">
        <v>0</v>
      </c>
    </row>
    <row r="132" spans="1:4" x14ac:dyDescent="0.3">
      <c r="A132" s="9">
        <v>43959</v>
      </c>
      <c r="B132">
        <v>0</v>
      </c>
      <c r="C132">
        <v>72</v>
      </c>
      <c r="D132" s="29">
        <v>0</v>
      </c>
    </row>
    <row r="133" spans="1:4" x14ac:dyDescent="0.3">
      <c r="A133" s="9">
        <v>43960</v>
      </c>
      <c r="B133">
        <v>0</v>
      </c>
      <c r="C133">
        <v>0</v>
      </c>
      <c r="D133" s="29">
        <v>1</v>
      </c>
    </row>
    <row r="134" spans="1:4" x14ac:dyDescent="0.3">
      <c r="A134" s="9">
        <v>43961</v>
      </c>
      <c r="B134">
        <v>38</v>
      </c>
      <c r="C134">
        <v>0</v>
      </c>
      <c r="D134" s="29">
        <v>0</v>
      </c>
    </row>
    <row r="135" spans="1:4" x14ac:dyDescent="0.3">
      <c r="A135" s="9">
        <v>43962</v>
      </c>
      <c r="B135">
        <v>0</v>
      </c>
      <c r="C135">
        <v>0</v>
      </c>
      <c r="D135" s="29">
        <v>0</v>
      </c>
    </row>
    <row r="136" spans="1:4" x14ac:dyDescent="0.3">
      <c r="A136" s="9">
        <v>43963</v>
      </c>
      <c r="B136">
        <v>0</v>
      </c>
      <c r="C136">
        <v>39</v>
      </c>
      <c r="D136" s="29">
        <v>0</v>
      </c>
    </row>
    <row r="137" spans="1:4" x14ac:dyDescent="0.3">
      <c r="A137" s="9">
        <v>43964</v>
      </c>
      <c r="B137">
        <v>0</v>
      </c>
      <c r="C137">
        <v>0</v>
      </c>
      <c r="D137" s="29">
        <v>0</v>
      </c>
    </row>
    <row r="138" spans="1:4" x14ac:dyDescent="0.3">
      <c r="A138" s="9">
        <v>43965</v>
      </c>
      <c r="B138">
        <v>0</v>
      </c>
      <c r="C138">
        <v>60</v>
      </c>
      <c r="D138" s="29">
        <v>0</v>
      </c>
    </row>
    <row r="139" spans="1:4" x14ac:dyDescent="0.3">
      <c r="A139" s="9">
        <v>43966</v>
      </c>
      <c r="B139">
        <v>39</v>
      </c>
      <c r="C139">
        <v>0</v>
      </c>
      <c r="D139" s="29">
        <v>0</v>
      </c>
    </row>
    <row r="140" spans="1:4" x14ac:dyDescent="0.3">
      <c r="A140" s="9">
        <v>43967</v>
      </c>
      <c r="B140">
        <v>0</v>
      </c>
      <c r="C140">
        <v>0</v>
      </c>
      <c r="D140" s="29">
        <v>0</v>
      </c>
    </row>
    <row r="141" spans="1:4" x14ac:dyDescent="0.3">
      <c r="A141" s="9">
        <v>43968</v>
      </c>
      <c r="B141">
        <v>0</v>
      </c>
      <c r="C141">
        <v>40</v>
      </c>
      <c r="D141" s="29">
        <v>0</v>
      </c>
    </row>
    <row r="142" spans="1:4" x14ac:dyDescent="0.3">
      <c r="A142" s="9">
        <v>43969</v>
      </c>
      <c r="B142">
        <v>42</v>
      </c>
      <c r="C142">
        <v>0</v>
      </c>
      <c r="D142" s="29">
        <v>0</v>
      </c>
    </row>
    <row r="143" spans="1:4" x14ac:dyDescent="0.3">
      <c r="A143" s="9">
        <v>43970</v>
      </c>
      <c r="B143">
        <v>37</v>
      </c>
      <c r="C143">
        <v>0</v>
      </c>
      <c r="D143" s="29">
        <v>0</v>
      </c>
    </row>
    <row r="144" spans="1:4" x14ac:dyDescent="0.3">
      <c r="A144" s="9">
        <v>43971</v>
      </c>
      <c r="B144">
        <v>55</v>
      </c>
      <c r="C144">
        <v>0</v>
      </c>
      <c r="D144" s="29">
        <v>1</v>
      </c>
    </row>
    <row r="145" spans="1:4" x14ac:dyDescent="0.3">
      <c r="A145" s="9">
        <v>43972</v>
      </c>
      <c r="B145">
        <v>39</v>
      </c>
      <c r="C145">
        <v>0</v>
      </c>
      <c r="D145" s="29">
        <v>0</v>
      </c>
    </row>
    <row r="146" spans="1:4" x14ac:dyDescent="0.3">
      <c r="A146" s="9">
        <v>43973</v>
      </c>
      <c r="B146">
        <v>0</v>
      </c>
      <c r="C146">
        <v>0</v>
      </c>
      <c r="D146" s="29">
        <v>0</v>
      </c>
    </row>
    <row r="147" spans="1:4" x14ac:dyDescent="0.3">
      <c r="A147" s="9">
        <v>43974</v>
      </c>
      <c r="B147">
        <v>0</v>
      </c>
      <c r="C147">
        <v>0</v>
      </c>
      <c r="D147" s="29">
        <v>0</v>
      </c>
    </row>
    <row r="148" spans="1:4" x14ac:dyDescent="0.3">
      <c r="A148" s="9">
        <v>43975</v>
      </c>
      <c r="B148">
        <v>0</v>
      </c>
      <c r="C148">
        <v>62</v>
      </c>
      <c r="D148" s="29">
        <v>0</v>
      </c>
    </row>
    <row r="149" spans="1:4" x14ac:dyDescent="0.3">
      <c r="A149" s="9">
        <v>43976</v>
      </c>
      <c r="B149">
        <v>40</v>
      </c>
      <c r="C149">
        <v>0</v>
      </c>
      <c r="D149" s="29">
        <v>1</v>
      </c>
    </row>
    <row r="150" spans="1:4" x14ac:dyDescent="0.3">
      <c r="A150" s="9">
        <v>43977</v>
      </c>
      <c r="B150">
        <v>0</v>
      </c>
      <c r="C150">
        <v>0</v>
      </c>
      <c r="D150" s="29">
        <v>5</v>
      </c>
    </row>
    <row r="151" spans="1:4" x14ac:dyDescent="0.3">
      <c r="A151" s="9">
        <v>43978</v>
      </c>
      <c r="B151">
        <v>43</v>
      </c>
      <c r="C151">
        <v>0</v>
      </c>
      <c r="D151" s="29">
        <v>0</v>
      </c>
    </row>
    <row r="152" spans="1:4" x14ac:dyDescent="0.3">
      <c r="A152" s="9">
        <v>43979</v>
      </c>
      <c r="B152">
        <v>41</v>
      </c>
      <c r="C152">
        <v>0</v>
      </c>
      <c r="D152" s="29">
        <v>1</v>
      </c>
    </row>
    <row r="153" spans="1:4" x14ac:dyDescent="0.3">
      <c r="A153" s="9">
        <v>43980</v>
      </c>
      <c r="B153">
        <v>40</v>
      </c>
      <c r="C153">
        <v>41</v>
      </c>
      <c r="D153" s="29">
        <v>6</v>
      </c>
    </row>
    <row r="154" spans="1:4" x14ac:dyDescent="0.3">
      <c r="A154" s="9">
        <v>43981</v>
      </c>
      <c r="B154">
        <v>0</v>
      </c>
      <c r="C154">
        <v>0</v>
      </c>
      <c r="D154" s="29">
        <v>0</v>
      </c>
    </row>
    <row r="155" spans="1:4" x14ac:dyDescent="0.3">
      <c r="A155" s="9">
        <v>43982</v>
      </c>
      <c r="B155">
        <v>40</v>
      </c>
      <c r="C155">
        <v>0</v>
      </c>
      <c r="D155" s="29">
        <v>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06B8D-7910-41BC-B39B-DA28C8CAC534}">
  <dimension ref="A3:F155"/>
  <sheetViews>
    <sheetView workbookViewId="0">
      <selection activeCell="F1" sqref="F1:F1048576"/>
    </sheetView>
  </sheetViews>
  <sheetFormatPr defaultRowHeight="14.4" x14ac:dyDescent="0.3"/>
  <cols>
    <col min="6" max="6" width="8.88671875" style="29"/>
  </cols>
  <sheetData>
    <row r="3" spans="1:6" x14ac:dyDescent="0.3">
      <c r="A3" s="12" t="s">
        <v>56</v>
      </c>
      <c r="B3" t="s">
        <v>73</v>
      </c>
      <c r="C3" t="s">
        <v>72</v>
      </c>
      <c r="D3" t="s">
        <v>71</v>
      </c>
      <c r="E3" t="s">
        <v>70</v>
      </c>
      <c r="F3" s="23" t="s">
        <v>59</v>
      </c>
    </row>
    <row r="4" spans="1:6" x14ac:dyDescent="0.3">
      <c r="A4" s="9">
        <v>43831</v>
      </c>
      <c r="B4">
        <v>0</v>
      </c>
      <c r="C4">
        <v>0</v>
      </c>
      <c r="D4">
        <v>0</v>
      </c>
      <c r="E4">
        <v>0</v>
      </c>
      <c r="F4" s="23">
        <v>0</v>
      </c>
    </row>
    <row r="5" spans="1:6" x14ac:dyDescent="0.3">
      <c r="A5" s="9">
        <v>43832</v>
      </c>
      <c r="B5">
        <v>0</v>
      </c>
      <c r="C5">
        <v>0</v>
      </c>
      <c r="D5">
        <v>0</v>
      </c>
      <c r="E5">
        <v>0</v>
      </c>
      <c r="F5" s="23">
        <v>0</v>
      </c>
    </row>
    <row r="6" spans="1:6" x14ac:dyDescent="0.3">
      <c r="A6" s="9">
        <v>43833</v>
      </c>
      <c r="B6">
        <v>0</v>
      </c>
      <c r="C6">
        <v>0</v>
      </c>
      <c r="D6">
        <v>0</v>
      </c>
      <c r="E6">
        <v>0</v>
      </c>
      <c r="F6" s="23">
        <v>0</v>
      </c>
    </row>
    <row r="7" spans="1:6" x14ac:dyDescent="0.3">
      <c r="A7" s="9">
        <v>43834</v>
      </c>
      <c r="B7">
        <v>0</v>
      </c>
      <c r="C7">
        <v>0</v>
      </c>
      <c r="D7">
        <v>0</v>
      </c>
      <c r="E7">
        <v>0</v>
      </c>
      <c r="F7" s="23">
        <v>0</v>
      </c>
    </row>
    <row r="8" spans="1:6" x14ac:dyDescent="0.3">
      <c r="A8" s="9">
        <v>43835</v>
      </c>
      <c r="B8">
        <v>0</v>
      </c>
      <c r="C8">
        <v>0</v>
      </c>
      <c r="D8">
        <v>0</v>
      </c>
      <c r="E8">
        <v>0</v>
      </c>
      <c r="F8" s="23">
        <v>0</v>
      </c>
    </row>
    <row r="9" spans="1:6" x14ac:dyDescent="0.3">
      <c r="A9" s="9">
        <v>43836</v>
      </c>
      <c r="B9">
        <v>0</v>
      </c>
      <c r="C9">
        <v>0</v>
      </c>
      <c r="D9">
        <v>0</v>
      </c>
      <c r="E9">
        <v>0</v>
      </c>
      <c r="F9" s="23">
        <v>0</v>
      </c>
    </row>
    <row r="10" spans="1:6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 s="23">
        <v>0</v>
      </c>
    </row>
    <row r="11" spans="1:6" x14ac:dyDescent="0.3">
      <c r="A11" s="9">
        <v>43838</v>
      </c>
      <c r="B11">
        <v>0</v>
      </c>
      <c r="C11">
        <v>0</v>
      </c>
      <c r="D11">
        <v>0</v>
      </c>
      <c r="E11">
        <v>0</v>
      </c>
      <c r="F11" s="23">
        <v>0</v>
      </c>
    </row>
    <row r="12" spans="1:6" x14ac:dyDescent="0.3">
      <c r="A12" s="9">
        <v>43839</v>
      </c>
      <c r="B12">
        <v>0</v>
      </c>
      <c r="C12">
        <v>0</v>
      </c>
      <c r="D12">
        <v>0</v>
      </c>
      <c r="E12">
        <v>0</v>
      </c>
      <c r="F12" s="23">
        <v>0</v>
      </c>
    </row>
    <row r="13" spans="1:6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 s="23">
        <v>0</v>
      </c>
    </row>
    <row r="14" spans="1:6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 s="23">
        <v>0</v>
      </c>
    </row>
    <row r="15" spans="1:6" x14ac:dyDescent="0.3">
      <c r="A15" s="9">
        <v>43842</v>
      </c>
      <c r="B15">
        <v>0</v>
      </c>
      <c r="C15">
        <v>0</v>
      </c>
      <c r="D15">
        <v>0</v>
      </c>
      <c r="E15">
        <v>0</v>
      </c>
      <c r="F15" s="23">
        <v>0</v>
      </c>
    </row>
    <row r="16" spans="1:6" x14ac:dyDescent="0.3">
      <c r="A16" s="9">
        <v>43843</v>
      </c>
      <c r="B16">
        <v>0</v>
      </c>
      <c r="C16">
        <v>0</v>
      </c>
      <c r="D16">
        <v>0</v>
      </c>
      <c r="E16">
        <v>0</v>
      </c>
      <c r="F16" s="23">
        <v>0</v>
      </c>
    </row>
    <row r="17" spans="1:6" x14ac:dyDescent="0.3">
      <c r="A17" s="9">
        <v>43844</v>
      </c>
      <c r="B17">
        <v>0</v>
      </c>
      <c r="C17">
        <v>0</v>
      </c>
      <c r="D17">
        <v>0</v>
      </c>
      <c r="E17">
        <v>0</v>
      </c>
      <c r="F17" s="23">
        <v>0</v>
      </c>
    </row>
    <row r="18" spans="1:6" x14ac:dyDescent="0.3">
      <c r="A18" s="9">
        <v>43845</v>
      </c>
      <c r="B18">
        <v>0</v>
      </c>
      <c r="C18">
        <v>0</v>
      </c>
      <c r="D18">
        <v>0</v>
      </c>
      <c r="E18">
        <v>0</v>
      </c>
      <c r="F18" s="23">
        <v>0</v>
      </c>
    </row>
    <row r="19" spans="1:6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 s="23">
        <v>0</v>
      </c>
    </row>
    <row r="20" spans="1:6" x14ac:dyDescent="0.3">
      <c r="A20" s="9">
        <v>43847</v>
      </c>
      <c r="B20">
        <v>0</v>
      </c>
      <c r="C20">
        <v>0</v>
      </c>
      <c r="D20">
        <v>0</v>
      </c>
      <c r="E20">
        <v>0</v>
      </c>
      <c r="F20" s="23">
        <v>0</v>
      </c>
    </row>
    <row r="21" spans="1:6" x14ac:dyDescent="0.3">
      <c r="A21" s="9">
        <v>43848</v>
      </c>
      <c r="B21">
        <v>0</v>
      </c>
      <c r="C21">
        <v>0</v>
      </c>
      <c r="D21">
        <v>0</v>
      </c>
      <c r="E21">
        <v>0</v>
      </c>
      <c r="F21" s="23">
        <v>0</v>
      </c>
    </row>
    <row r="22" spans="1:6" x14ac:dyDescent="0.3">
      <c r="A22" s="9">
        <v>43849</v>
      </c>
      <c r="B22">
        <v>0</v>
      </c>
      <c r="C22">
        <v>0</v>
      </c>
      <c r="D22">
        <v>0</v>
      </c>
      <c r="E22">
        <v>0</v>
      </c>
      <c r="F22" s="23">
        <v>0</v>
      </c>
    </row>
    <row r="23" spans="1:6" x14ac:dyDescent="0.3">
      <c r="A23" s="9">
        <v>43850</v>
      </c>
      <c r="B23">
        <v>4</v>
      </c>
      <c r="C23">
        <v>0</v>
      </c>
      <c r="D23">
        <v>0</v>
      </c>
      <c r="E23">
        <v>0</v>
      </c>
      <c r="F23" s="23">
        <v>0</v>
      </c>
    </row>
    <row r="24" spans="1:6" x14ac:dyDescent="0.3">
      <c r="A24" s="9">
        <v>43851</v>
      </c>
      <c r="B24">
        <v>4</v>
      </c>
      <c r="C24">
        <v>0</v>
      </c>
      <c r="D24">
        <v>0</v>
      </c>
      <c r="E24">
        <v>0</v>
      </c>
      <c r="F24" s="23">
        <v>0</v>
      </c>
    </row>
    <row r="25" spans="1:6" x14ac:dyDescent="0.3">
      <c r="A25" s="9">
        <v>43852</v>
      </c>
      <c r="B25">
        <v>0</v>
      </c>
      <c r="C25">
        <v>4</v>
      </c>
      <c r="D25">
        <v>0</v>
      </c>
      <c r="E25">
        <v>0</v>
      </c>
      <c r="F25" s="23">
        <v>0</v>
      </c>
    </row>
    <row r="26" spans="1:6" x14ac:dyDescent="0.3">
      <c r="A26" s="9">
        <v>43853</v>
      </c>
      <c r="B26">
        <v>0</v>
      </c>
      <c r="C26">
        <v>0</v>
      </c>
      <c r="D26">
        <v>0</v>
      </c>
      <c r="E26">
        <v>0</v>
      </c>
      <c r="F26" s="23">
        <v>0</v>
      </c>
    </row>
    <row r="27" spans="1:6" x14ac:dyDescent="0.3">
      <c r="A27" s="9">
        <v>43854</v>
      </c>
      <c r="B27">
        <v>4</v>
      </c>
      <c r="C27">
        <v>3</v>
      </c>
      <c r="D27">
        <v>0</v>
      </c>
      <c r="E27">
        <v>0</v>
      </c>
      <c r="F27" s="23">
        <v>0</v>
      </c>
    </row>
    <row r="28" spans="1:6" x14ac:dyDescent="0.3">
      <c r="A28" s="9">
        <v>43855</v>
      </c>
      <c r="B28">
        <v>9</v>
      </c>
      <c r="C28">
        <v>3</v>
      </c>
      <c r="D28">
        <v>0</v>
      </c>
      <c r="E28">
        <v>0</v>
      </c>
      <c r="F28" s="23">
        <v>0</v>
      </c>
    </row>
    <row r="29" spans="1:6" x14ac:dyDescent="0.3">
      <c r="A29" s="9">
        <v>43856</v>
      </c>
      <c r="B29">
        <v>3</v>
      </c>
      <c r="C29">
        <v>3</v>
      </c>
      <c r="D29">
        <v>0</v>
      </c>
      <c r="E29">
        <v>0</v>
      </c>
      <c r="F29" s="23">
        <v>0</v>
      </c>
    </row>
    <row r="30" spans="1:6" x14ac:dyDescent="0.3">
      <c r="A30" s="9">
        <v>43857</v>
      </c>
      <c r="B30">
        <v>7</v>
      </c>
      <c r="C30">
        <v>0</v>
      </c>
      <c r="D30">
        <v>0</v>
      </c>
      <c r="E30">
        <v>0</v>
      </c>
      <c r="F30" s="23">
        <v>0</v>
      </c>
    </row>
    <row r="31" spans="1:6" x14ac:dyDescent="0.3">
      <c r="A31" s="9">
        <v>43858</v>
      </c>
      <c r="B31">
        <v>8</v>
      </c>
      <c r="C31">
        <v>4</v>
      </c>
      <c r="D31">
        <v>0</v>
      </c>
      <c r="E31">
        <v>0</v>
      </c>
      <c r="F31" s="23">
        <v>0</v>
      </c>
    </row>
    <row r="32" spans="1:6" x14ac:dyDescent="0.3">
      <c r="A32" s="9">
        <v>43859</v>
      </c>
      <c r="B32">
        <v>13</v>
      </c>
      <c r="C32">
        <v>0</v>
      </c>
      <c r="D32">
        <v>0</v>
      </c>
      <c r="E32">
        <v>0</v>
      </c>
      <c r="F32" s="23">
        <v>0</v>
      </c>
    </row>
    <row r="33" spans="1:6" x14ac:dyDescent="0.3">
      <c r="A33" s="9">
        <v>43860</v>
      </c>
      <c r="B33">
        <v>18</v>
      </c>
      <c r="C33">
        <v>9</v>
      </c>
      <c r="D33">
        <v>0</v>
      </c>
      <c r="E33">
        <v>0</v>
      </c>
      <c r="F33" s="23">
        <f ca="1">IFERROR(__xludf.DUMMYFUNCTION("""COMPUTED_VALUE"""),1)</f>
        <v>1</v>
      </c>
    </row>
    <row r="34" spans="1:6" x14ac:dyDescent="0.3">
      <c r="A34" s="9">
        <v>43861</v>
      </c>
      <c r="B34">
        <v>15</v>
      </c>
      <c r="C34">
        <v>6</v>
      </c>
      <c r="D34">
        <v>0</v>
      </c>
      <c r="E34">
        <v>0</v>
      </c>
      <c r="F34" s="23">
        <f ca="1">IFERROR(__xludf.DUMMYFUNCTION("""COMPUTED_VALUE"""),0)</f>
        <v>0</v>
      </c>
    </row>
    <row r="35" spans="1:6" x14ac:dyDescent="0.3">
      <c r="A35" s="9">
        <v>43862</v>
      </c>
      <c r="B35">
        <v>13</v>
      </c>
      <c r="C35">
        <v>7</v>
      </c>
      <c r="D35">
        <v>0</v>
      </c>
      <c r="E35">
        <v>0</v>
      </c>
      <c r="F35" s="23">
        <f ca="1">IFERROR(__xludf.DUMMYFUNCTION("""COMPUTED_VALUE"""),0)</f>
        <v>0</v>
      </c>
    </row>
    <row r="36" spans="1:6" x14ac:dyDescent="0.3">
      <c r="A36" s="9">
        <v>43863</v>
      </c>
      <c r="B36">
        <v>19</v>
      </c>
      <c r="C36">
        <v>11</v>
      </c>
      <c r="D36">
        <v>0</v>
      </c>
      <c r="E36">
        <v>0</v>
      </c>
      <c r="F36" s="23">
        <f ca="1">IFERROR(__xludf.DUMMYFUNCTION("""COMPUTED_VALUE"""),1)</f>
        <v>1</v>
      </c>
    </row>
    <row r="37" spans="1:6" x14ac:dyDescent="0.3">
      <c r="A37" s="9">
        <v>43864</v>
      </c>
      <c r="B37">
        <v>16</v>
      </c>
      <c r="C37">
        <v>9</v>
      </c>
      <c r="D37">
        <v>0</v>
      </c>
      <c r="E37">
        <v>0</v>
      </c>
      <c r="F37" s="23">
        <f ca="1">IFERROR(__xludf.DUMMYFUNCTION("""COMPUTED_VALUE"""),1)</f>
        <v>1</v>
      </c>
    </row>
    <row r="38" spans="1:6" x14ac:dyDescent="0.3">
      <c r="A38" s="9">
        <v>43865</v>
      </c>
      <c r="B38">
        <v>8</v>
      </c>
      <c r="C38">
        <v>6</v>
      </c>
      <c r="D38">
        <v>0</v>
      </c>
      <c r="E38">
        <v>0</v>
      </c>
      <c r="F38" s="23">
        <f ca="1">IFERROR(__xludf.DUMMYFUNCTION("""COMPUTED_VALUE"""),0)</f>
        <v>0</v>
      </c>
    </row>
    <row r="39" spans="1:6" x14ac:dyDescent="0.3">
      <c r="A39" s="9">
        <v>43866</v>
      </c>
      <c r="B39">
        <v>7</v>
      </c>
      <c r="C39">
        <v>8</v>
      </c>
      <c r="D39">
        <v>0</v>
      </c>
      <c r="E39">
        <v>0</v>
      </c>
      <c r="F39" s="23">
        <f ca="1">IFERROR(__xludf.DUMMYFUNCTION("""COMPUTED_VALUE"""),0)</f>
        <v>0</v>
      </c>
    </row>
    <row r="40" spans="1:6" x14ac:dyDescent="0.3">
      <c r="A40" s="9">
        <v>43867</v>
      </c>
      <c r="B40">
        <v>5</v>
      </c>
      <c r="C40">
        <v>6</v>
      </c>
      <c r="D40">
        <v>0</v>
      </c>
      <c r="E40">
        <v>0</v>
      </c>
      <c r="F40" s="23">
        <f ca="1">IFERROR(__xludf.DUMMYFUNCTION("""COMPUTED_VALUE"""),0)</f>
        <v>0</v>
      </c>
    </row>
    <row r="41" spans="1:6" x14ac:dyDescent="0.3">
      <c r="A41" s="9">
        <v>43868</v>
      </c>
      <c r="B41">
        <v>8</v>
      </c>
      <c r="C41">
        <v>3</v>
      </c>
      <c r="D41">
        <v>0</v>
      </c>
      <c r="E41">
        <v>0</v>
      </c>
      <c r="F41" s="23">
        <f ca="1">IFERROR(__xludf.DUMMYFUNCTION("""COMPUTED_VALUE"""),0)</f>
        <v>0</v>
      </c>
    </row>
    <row r="42" spans="1:6" x14ac:dyDescent="0.3">
      <c r="A42" s="9">
        <v>43869</v>
      </c>
      <c r="B42">
        <v>9</v>
      </c>
      <c r="C42">
        <v>6</v>
      </c>
      <c r="D42">
        <v>0</v>
      </c>
      <c r="E42">
        <v>0</v>
      </c>
      <c r="F42" s="23">
        <f ca="1">IFERROR(__xludf.DUMMYFUNCTION("""COMPUTED_VALUE"""),0)</f>
        <v>0</v>
      </c>
    </row>
    <row r="43" spans="1:6" x14ac:dyDescent="0.3">
      <c r="A43" s="9">
        <v>43870</v>
      </c>
      <c r="B43">
        <v>11</v>
      </c>
      <c r="C43">
        <v>5</v>
      </c>
      <c r="D43">
        <v>0</v>
      </c>
      <c r="E43">
        <v>0</v>
      </c>
      <c r="F43" s="23">
        <f ca="1">IFERROR(__xludf.DUMMYFUNCTION("""COMPUTED_VALUE"""),0)</f>
        <v>0</v>
      </c>
    </row>
    <row r="44" spans="1:6" x14ac:dyDescent="0.3">
      <c r="A44" s="9">
        <v>43871</v>
      </c>
      <c r="B44">
        <v>8</v>
      </c>
      <c r="C44">
        <v>3</v>
      </c>
      <c r="D44">
        <v>0</v>
      </c>
      <c r="E44">
        <v>0</v>
      </c>
      <c r="F44" s="23">
        <f ca="1">IFERROR(__xludf.DUMMYFUNCTION("""COMPUTED_VALUE"""),0)</f>
        <v>0</v>
      </c>
    </row>
    <row r="45" spans="1:6" x14ac:dyDescent="0.3">
      <c r="A45" s="9">
        <v>43872</v>
      </c>
      <c r="B45">
        <v>9</v>
      </c>
      <c r="C45">
        <v>0</v>
      </c>
      <c r="D45">
        <v>0</v>
      </c>
      <c r="E45">
        <v>0</v>
      </c>
      <c r="F45" s="23">
        <f ca="1">IFERROR(__xludf.DUMMYFUNCTION("""COMPUTED_VALUE"""),0)</f>
        <v>0</v>
      </c>
    </row>
    <row r="46" spans="1:6" x14ac:dyDescent="0.3">
      <c r="A46" s="9">
        <v>43873</v>
      </c>
      <c r="B46">
        <v>3</v>
      </c>
      <c r="C46">
        <v>3</v>
      </c>
      <c r="D46">
        <v>0</v>
      </c>
      <c r="E46">
        <v>0</v>
      </c>
      <c r="F46" s="23">
        <f ca="1">IFERROR(__xludf.DUMMYFUNCTION("""COMPUTED_VALUE"""),0)</f>
        <v>0</v>
      </c>
    </row>
    <row r="47" spans="1:6" x14ac:dyDescent="0.3">
      <c r="A47" s="9">
        <v>43874</v>
      </c>
      <c r="B47">
        <v>6</v>
      </c>
      <c r="C47">
        <v>3</v>
      </c>
      <c r="D47">
        <v>3</v>
      </c>
      <c r="E47">
        <v>3</v>
      </c>
      <c r="F47" s="23">
        <f ca="1">IFERROR(__xludf.DUMMYFUNCTION("""COMPUTED_VALUE"""),0)</f>
        <v>0</v>
      </c>
    </row>
    <row r="48" spans="1:6" x14ac:dyDescent="0.3">
      <c r="A48" s="9">
        <v>43875</v>
      </c>
      <c r="B48">
        <v>6</v>
      </c>
      <c r="C48">
        <v>6</v>
      </c>
      <c r="D48">
        <v>0</v>
      </c>
      <c r="E48">
        <v>0</v>
      </c>
      <c r="F48" s="23">
        <f ca="1">IFERROR(__xludf.DUMMYFUNCTION("""COMPUTED_VALUE"""),0)</f>
        <v>0</v>
      </c>
    </row>
    <row r="49" spans="1:6" x14ac:dyDescent="0.3">
      <c r="A49" s="9">
        <v>43876</v>
      </c>
      <c r="B49">
        <v>6</v>
      </c>
      <c r="C49">
        <v>3</v>
      </c>
      <c r="D49">
        <v>0</v>
      </c>
      <c r="E49">
        <v>0</v>
      </c>
      <c r="F49" s="23">
        <f ca="1">IFERROR(__xludf.DUMMYFUNCTION("""COMPUTED_VALUE"""),0)</f>
        <v>0</v>
      </c>
    </row>
    <row r="50" spans="1:6" x14ac:dyDescent="0.3">
      <c r="A50" s="9">
        <v>43877</v>
      </c>
      <c r="B50">
        <v>4</v>
      </c>
      <c r="C50">
        <v>3</v>
      </c>
      <c r="D50">
        <v>0</v>
      </c>
      <c r="E50">
        <v>0</v>
      </c>
      <c r="F50" s="23">
        <f ca="1">IFERROR(__xludf.DUMMYFUNCTION("""COMPUTED_VALUE"""),0)</f>
        <v>0</v>
      </c>
    </row>
    <row r="51" spans="1:6" x14ac:dyDescent="0.3">
      <c r="A51" s="9">
        <v>43878</v>
      </c>
      <c r="B51">
        <v>5</v>
      </c>
      <c r="C51">
        <v>3</v>
      </c>
      <c r="D51">
        <v>0</v>
      </c>
      <c r="E51">
        <v>0</v>
      </c>
      <c r="F51" s="23">
        <f ca="1">IFERROR(__xludf.DUMMYFUNCTION("""COMPUTED_VALUE"""),0)</f>
        <v>0</v>
      </c>
    </row>
    <row r="52" spans="1:6" x14ac:dyDescent="0.3">
      <c r="A52" s="9">
        <v>43879</v>
      </c>
      <c r="B52">
        <v>4</v>
      </c>
      <c r="C52">
        <v>0</v>
      </c>
      <c r="D52">
        <v>0</v>
      </c>
      <c r="E52">
        <v>0</v>
      </c>
      <c r="F52" s="23">
        <f ca="1">IFERROR(__xludf.DUMMYFUNCTION("""COMPUTED_VALUE"""),0)</f>
        <v>0</v>
      </c>
    </row>
    <row r="53" spans="1:6" x14ac:dyDescent="0.3">
      <c r="A53" s="9">
        <v>43880</v>
      </c>
      <c r="B53">
        <v>3</v>
      </c>
      <c r="C53">
        <v>0</v>
      </c>
      <c r="D53">
        <v>0</v>
      </c>
      <c r="E53">
        <v>0</v>
      </c>
      <c r="F53" s="23">
        <f ca="1">IFERROR(__xludf.DUMMYFUNCTION("""COMPUTED_VALUE"""),0)</f>
        <v>0</v>
      </c>
    </row>
    <row r="54" spans="1:6" x14ac:dyDescent="0.3">
      <c r="A54" s="9">
        <v>43881</v>
      </c>
      <c r="B54">
        <v>3</v>
      </c>
      <c r="C54">
        <v>0</v>
      </c>
      <c r="D54">
        <v>0</v>
      </c>
      <c r="E54">
        <v>0</v>
      </c>
      <c r="F54" s="23">
        <f ca="1">IFERROR(__xludf.DUMMYFUNCTION("""COMPUTED_VALUE"""),0)</f>
        <v>0</v>
      </c>
    </row>
    <row r="55" spans="1:6" x14ac:dyDescent="0.3">
      <c r="A55" s="9">
        <v>43882</v>
      </c>
      <c r="B55">
        <v>3</v>
      </c>
      <c r="C55">
        <v>3</v>
      </c>
      <c r="D55">
        <v>0</v>
      </c>
      <c r="E55">
        <v>0</v>
      </c>
      <c r="F55" s="23">
        <f ca="1">IFERROR(__xludf.DUMMYFUNCTION("""COMPUTED_VALUE"""),0)</f>
        <v>0</v>
      </c>
    </row>
    <row r="56" spans="1:6" x14ac:dyDescent="0.3">
      <c r="A56" s="9">
        <v>43883</v>
      </c>
      <c r="B56">
        <v>5</v>
      </c>
      <c r="C56">
        <v>3</v>
      </c>
      <c r="D56">
        <v>0</v>
      </c>
      <c r="E56">
        <v>0</v>
      </c>
      <c r="F56" s="23">
        <f ca="1">IFERROR(__xludf.DUMMYFUNCTION("""COMPUTED_VALUE"""),0)</f>
        <v>0</v>
      </c>
    </row>
    <row r="57" spans="1:6" x14ac:dyDescent="0.3">
      <c r="A57" s="9">
        <v>43884</v>
      </c>
      <c r="B57">
        <v>7</v>
      </c>
      <c r="C57">
        <v>0</v>
      </c>
      <c r="D57">
        <v>3</v>
      </c>
      <c r="E57">
        <v>3</v>
      </c>
      <c r="F57" s="23">
        <f ca="1">IFERROR(__xludf.DUMMYFUNCTION("""COMPUTED_VALUE"""),0)</f>
        <v>0</v>
      </c>
    </row>
    <row r="58" spans="1:6" x14ac:dyDescent="0.3">
      <c r="A58" s="9">
        <v>43885</v>
      </c>
      <c r="B58">
        <v>5</v>
      </c>
      <c r="C58">
        <v>3</v>
      </c>
      <c r="D58">
        <v>0</v>
      </c>
      <c r="E58">
        <v>0</v>
      </c>
      <c r="F58" s="23">
        <f ca="1">IFERROR(__xludf.DUMMYFUNCTION("""COMPUTED_VALUE"""),0)</f>
        <v>0</v>
      </c>
    </row>
    <row r="59" spans="1:6" x14ac:dyDescent="0.3">
      <c r="A59" s="9">
        <v>43886</v>
      </c>
      <c r="B59">
        <v>3</v>
      </c>
      <c r="C59">
        <v>0</v>
      </c>
      <c r="D59">
        <v>0</v>
      </c>
      <c r="E59">
        <v>0</v>
      </c>
      <c r="F59" s="23">
        <f ca="1">IFERROR(__xludf.DUMMYFUNCTION("""COMPUTED_VALUE"""),0)</f>
        <v>0</v>
      </c>
    </row>
    <row r="60" spans="1:6" x14ac:dyDescent="0.3">
      <c r="A60" s="9">
        <v>43887</v>
      </c>
      <c r="B60">
        <v>3</v>
      </c>
      <c r="C60">
        <v>0</v>
      </c>
      <c r="D60">
        <v>0</v>
      </c>
      <c r="E60">
        <v>0</v>
      </c>
      <c r="F60" s="23">
        <f ca="1">IFERROR(__xludf.DUMMYFUNCTION("""COMPUTED_VALUE"""),0)</f>
        <v>0</v>
      </c>
    </row>
    <row r="61" spans="1:6" x14ac:dyDescent="0.3">
      <c r="A61" s="9">
        <v>43888</v>
      </c>
      <c r="B61">
        <v>5</v>
      </c>
      <c r="C61">
        <v>0</v>
      </c>
      <c r="D61">
        <v>0</v>
      </c>
      <c r="E61">
        <v>0</v>
      </c>
      <c r="F61" s="23">
        <f ca="1">IFERROR(__xludf.DUMMYFUNCTION("""COMPUTED_VALUE"""),0)</f>
        <v>0</v>
      </c>
    </row>
    <row r="62" spans="1:6" x14ac:dyDescent="0.3">
      <c r="A62" s="9">
        <v>43889</v>
      </c>
      <c r="B62">
        <v>5</v>
      </c>
      <c r="C62">
        <v>3</v>
      </c>
      <c r="D62">
        <v>3</v>
      </c>
      <c r="E62">
        <v>3</v>
      </c>
      <c r="F62" s="23">
        <f ca="1">IFERROR(__xludf.DUMMYFUNCTION("""COMPUTED_VALUE"""),0)</f>
        <v>0</v>
      </c>
    </row>
    <row r="63" spans="1:6" x14ac:dyDescent="0.3">
      <c r="A63" s="9">
        <v>43890</v>
      </c>
      <c r="B63">
        <v>6</v>
      </c>
      <c r="C63">
        <v>3</v>
      </c>
      <c r="D63">
        <v>0</v>
      </c>
      <c r="E63">
        <v>0</v>
      </c>
      <c r="F63" s="23">
        <f ca="1">IFERROR(__xludf.DUMMYFUNCTION("""COMPUTED_VALUE"""),0)</f>
        <v>0</v>
      </c>
    </row>
    <row r="64" spans="1:6" x14ac:dyDescent="0.3">
      <c r="A64" s="9">
        <v>43891</v>
      </c>
      <c r="B64">
        <v>3</v>
      </c>
      <c r="C64">
        <v>3</v>
      </c>
      <c r="D64">
        <v>0</v>
      </c>
      <c r="E64">
        <v>0</v>
      </c>
      <c r="F64" s="23">
        <f ca="1">IFERROR(__xludf.DUMMYFUNCTION("""COMPUTED_VALUE"""),0)</f>
        <v>0</v>
      </c>
    </row>
    <row r="65" spans="1:6" x14ac:dyDescent="0.3">
      <c r="A65" s="9">
        <v>43892</v>
      </c>
      <c r="B65">
        <v>3</v>
      </c>
      <c r="C65">
        <v>3</v>
      </c>
      <c r="D65">
        <v>0</v>
      </c>
      <c r="E65">
        <v>0</v>
      </c>
      <c r="F65" s="23">
        <f ca="1">IFERROR(__xludf.DUMMYFUNCTION("""COMPUTED_VALUE"""),0)</f>
        <v>0</v>
      </c>
    </row>
    <row r="66" spans="1:6" x14ac:dyDescent="0.3">
      <c r="A66" s="9">
        <v>43893</v>
      </c>
      <c r="B66">
        <v>9</v>
      </c>
      <c r="C66">
        <v>6</v>
      </c>
      <c r="D66">
        <v>0</v>
      </c>
      <c r="E66">
        <v>0</v>
      </c>
      <c r="F66" s="23">
        <f ca="1">IFERROR(__xludf.DUMMYFUNCTION("""COMPUTED_VALUE"""),0)</f>
        <v>0</v>
      </c>
    </row>
    <row r="67" spans="1:6" x14ac:dyDescent="0.3">
      <c r="A67" s="9">
        <v>43894</v>
      </c>
      <c r="B67">
        <v>16</v>
      </c>
      <c r="C67">
        <v>6</v>
      </c>
      <c r="D67">
        <v>0</v>
      </c>
      <c r="E67">
        <v>0</v>
      </c>
      <c r="F67" s="23">
        <f ca="1">IFERROR(__xludf.DUMMYFUNCTION("""COMPUTED_VALUE"""),0)</f>
        <v>0</v>
      </c>
    </row>
    <row r="68" spans="1:6" x14ac:dyDescent="0.3">
      <c r="A68" s="9">
        <v>43895</v>
      </c>
      <c r="B68">
        <v>12</v>
      </c>
      <c r="C68">
        <v>6</v>
      </c>
      <c r="D68">
        <v>3</v>
      </c>
      <c r="E68">
        <v>3</v>
      </c>
      <c r="F68" s="23">
        <f ca="1">IFERROR(__xludf.DUMMYFUNCTION("""COMPUTED_VALUE"""),0)</f>
        <v>0</v>
      </c>
    </row>
    <row r="69" spans="1:6" x14ac:dyDescent="0.3">
      <c r="A69" s="9">
        <v>43896</v>
      </c>
      <c r="B69">
        <v>19</v>
      </c>
      <c r="C69">
        <v>13</v>
      </c>
      <c r="D69">
        <v>0</v>
      </c>
      <c r="E69">
        <v>0</v>
      </c>
      <c r="F69" s="23">
        <f ca="1">IFERROR(__xludf.DUMMYFUNCTION("""COMPUTED_VALUE"""),0)</f>
        <v>0</v>
      </c>
    </row>
    <row r="70" spans="1:6" x14ac:dyDescent="0.3">
      <c r="A70" s="9">
        <v>43897</v>
      </c>
      <c r="B70">
        <v>32</v>
      </c>
      <c r="C70">
        <v>18</v>
      </c>
      <c r="D70">
        <v>3</v>
      </c>
      <c r="E70">
        <v>3</v>
      </c>
      <c r="F70" s="23">
        <f ca="1">IFERROR(__xludf.DUMMYFUNCTION("""COMPUTED_VALUE"""),0)</f>
        <v>0</v>
      </c>
    </row>
    <row r="71" spans="1:6" x14ac:dyDescent="0.3">
      <c r="A71" s="9">
        <v>43898</v>
      </c>
      <c r="B71">
        <v>16</v>
      </c>
      <c r="C71">
        <v>9</v>
      </c>
      <c r="D71">
        <v>0</v>
      </c>
      <c r="E71">
        <v>0</v>
      </c>
      <c r="F71" s="23">
        <f ca="1">IFERROR(__xludf.DUMMYFUNCTION("""COMPUTED_VALUE"""),0)</f>
        <v>0</v>
      </c>
    </row>
    <row r="72" spans="1:6" x14ac:dyDescent="0.3">
      <c r="A72" s="9">
        <v>43899</v>
      </c>
      <c r="B72">
        <v>13</v>
      </c>
      <c r="C72">
        <v>4</v>
      </c>
      <c r="D72">
        <v>0</v>
      </c>
      <c r="E72">
        <v>0</v>
      </c>
      <c r="F72" s="23">
        <f ca="1">IFERROR(__xludf.DUMMYFUNCTION("""COMPUTED_VALUE"""),0)</f>
        <v>0</v>
      </c>
    </row>
    <row r="73" spans="1:6" x14ac:dyDescent="0.3">
      <c r="A73" s="9">
        <v>43900</v>
      </c>
      <c r="B73">
        <v>20</v>
      </c>
      <c r="C73">
        <v>10</v>
      </c>
      <c r="D73">
        <v>3</v>
      </c>
      <c r="E73">
        <v>3</v>
      </c>
      <c r="F73" s="23">
        <f ca="1">IFERROR(__xludf.DUMMYFUNCTION("""COMPUTED_VALUE"""),0)</f>
        <v>0</v>
      </c>
    </row>
    <row r="74" spans="1:6" x14ac:dyDescent="0.3">
      <c r="A74" s="9">
        <v>43901</v>
      </c>
      <c r="B74">
        <v>15</v>
      </c>
      <c r="C74">
        <v>3</v>
      </c>
      <c r="D74">
        <v>3</v>
      </c>
      <c r="E74">
        <v>3</v>
      </c>
      <c r="F74" s="23">
        <f ca="1">IFERROR(__xludf.DUMMYFUNCTION("""COMPUTED_VALUE"""),0)</f>
        <v>0</v>
      </c>
    </row>
    <row r="75" spans="1:6" x14ac:dyDescent="0.3">
      <c r="A75" s="9">
        <v>43902</v>
      </c>
      <c r="B75">
        <v>19</v>
      </c>
      <c r="C75">
        <v>9</v>
      </c>
      <c r="D75">
        <v>3</v>
      </c>
      <c r="E75">
        <v>3</v>
      </c>
      <c r="F75" s="23">
        <f ca="1">IFERROR(__xludf.DUMMYFUNCTION("""COMPUTED_VALUE"""),0)</f>
        <v>0</v>
      </c>
    </row>
    <row r="76" spans="1:6" x14ac:dyDescent="0.3">
      <c r="A76" s="9">
        <v>43903</v>
      </c>
      <c r="B76">
        <v>13</v>
      </c>
      <c r="C76">
        <v>8</v>
      </c>
      <c r="D76">
        <v>3</v>
      </c>
      <c r="E76">
        <v>3</v>
      </c>
      <c r="F76" s="23">
        <f ca="1">IFERROR(__xludf.DUMMYFUNCTION("""COMPUTED_VALUE"""),0)</f>
        <v>0</v>
      </c>
    </row>
    <row r="77" spans="1:6" x14ac:dyDescent="0.3">
      <c r="A77" s="9">
        <v>43904</v>
      </c>
      <c r="B77">
        <v>11</v>
      </c>
      <c r="C77">
        <v>3</v>
      </c>
      <c r="D77">
        <v>3</v>
      </c>
      <c r="E77">
        <v>3</v>
      </c>
      <c r="F77" s="23">
        <v>0</v>
      </c>
    </row>
    <row r="78" spans="1:6" x14ac:dyDescent="0.3">
      <c r="A78" s="9">
        <v>43905</v>
      </c>
      <c r="B78">
        <v>17</v>
      </c>
      <c r="C78">
        <v>12</v>
      </c>
      <c r="D78">
        <v>3</v>
      </c>
      <c r="E78">
        <v>3</v>
      </c>
      <c r="F78" s="23">
        <v>0</v>
      </c>
    </row>
    <row r="79" spans="1:6" x14ac:dyDescent="0.3">
      <c r="A79" s="9">
        <v>43906</v>
      </c>
      <c r="B79">
        <v>36</v>
      </c>
      <c r="C79">
        <v>23</v>
      </c>
      <c r="D79">
        <v>5</v>
      </c>
      <c r="E79">
        <v>5</v>
      </c>
      <c r="F79" s="23">
        <v>0</v>
      </c>
    </row>
    <row r="80" spans="1:6" x14ac:dyDescent="0.3">
      <c r="A80" s="9">
        <v>43907</v>
      </c>
      <c r="B80">
        <v>34</v>
      </c>
      <c r="C80">
        <v>21</v>
      </c>
      <c r="D80">
        <v>7</v>
      </c>
      <c r="E80">
        <v>8</v>
      </c>
      <c r="F80" s="23">
        <v>0</v>
      </c>
    </row>
    <row r="81" spans="1:6" x14ac:dyDescent="0.3">
      <c r="A81" s="9">
        <v>43908</v>
      </c>
      <c r="B81">
        <v>43</v>
      </c>
      <c r="C81">
        <v>32</v>
      </c>
      <c r="D81">
        <v>6</v>
      </c>
      <c r="E81">
        <v>7</v>
      </c>
      <c r="F81" s="23">
        <v>0</v>
      </c>
    </row>
    <row r="82" spans="1:6" x14ac:dyDescent="0.3">
      <c r="A82" s="9">
        <v>43909</v>
      </c>
      <c r="B82">
        <v>66</v>
      </c>
      <c r="C82">
        <v>28</v>
      </c>
      <c r="D82">
        <v>4</v>
      </c>
      <c r="E82">
        <v>6</v>
      </c>
      <c r="F82" s="23">
        <v>0</v>
      </c>
    </row>
    <row r="83" spans="1:6" x14ac:dyDescent="0.3">
      <c r="A83" s="9">
        <v>43910</v>
      </c>
      <c r="B83">
        <v>45</v>
      </c>
      <c r="C83">
        <v>32</v>
      </c>
      <c r="D83">
        <v>6</v>
      </c>
      <c r="E83">
        <v>8</v>
      </c>
      <c r="F83" s="23">
        <v>0</v>
      </c>
    </row>
    <row r="84" spans="1:6" x14ac:dyDescent="0.3">
      <c r="A84" s="9">
        <v>43911</v>
      </c>
      <c r="B84">
        <v>74</v>
      </c>
      <c r="C84">
        <v>48</v>
      </c>
      <c r="D84">
        <v>11</v>
      </c>
      <c r="E84">
        <v>11</v>
      </c>
      <c r="F84" s="23">
        <v>0</v>
      </c>
    </row>
    <row r="85" spans="1:6" x14ac:dyDescent="0.3">
      <c r="A85" s="9">
        <v>43912</v>
      </c>
      <c r="B85">
        <v>83</v>
      </c>
      <c r="C85">
        <v>49</v>
      </c>
      <c r="D85">
        <v>10</v>
      </c>
      <c r="E85">
        <v>14</v>
      </c>
      <c r="F85" s="23">
        <v>0</v>
      </c>
    </row>
    <row r="86" spans="1:6" x14ac:dyDescent="0.3">
      <c r="A86" s="9">
        <v>43913</v>
      </c>
      <c r="B86">
        <v>62</v>
      </c>
      <c r="C86">
        <v>47</v>
      </c>
      <c r="D86">
        <v>11</v>
      </c>
      <c r="E86">
        <v>12</v>
      </c>
      <c r="F86" s="23">
        <v>0</v>
      </c>
    </row>
    <row r="87" spans="1:6" x14ac:dyDescent="0.3">
      <c r="A87" s="9">
        <v>43914</v>
      </c>
      <c r="B87">
        <v>100</v>
      </c>
      <c r="C87">
        <v>70</v>
      </c>
      <c r="D87">
        <v>11</v>
      </c>
      <c r="E87">
        <v>13</v>
      </c>
      <c r="F87" s="23">
        <v>0</v>
      </c>
    </row>
    <row r="88" spans="1:6" x14ac:dyDescent="0.3">
      <c r="A88" s="9">
        <v>43915</v>
      </c>
      <c r="B88">
        <v>96</v>
      </c>
      <c r="C88">
        <v>54</v>
      </c>
      <c r="D88">
        <v>15</v>
      </c>
      <c r="E88">
        <v>22</v>
      </c>
      <c r="F88" s="23">
        <v>0</v>
      </c>
    </row>
    <row r="89" spans="1:6" x14ac:dyDescent="0.3">
      <c r="A89" s="9">
        <v>43916</v>
      </c>
      <c r="B89">
        <v>86</v>
      </c>
      <c r="C89">
        <v>50</v>
      </c>
      <c r="D89">
        <v>8</v>
      </c>
      <c r="E89">
        <v>11</v>
      </c>
      <c r="F89" s="23">
        <v>0</v>
      </c>
    </row>
    <row r="90" spans="1:6" x14ac:dyDescent="0.3">
      <c r="A90" s="9">
        <v>43917</v>
      </c>
      <c r="B90">
        <v>90</v>
      </c>
      <c r="C90">
        <v>47</v>
      </c>
      <c r="D90">
        <v>19</v>
      </c>
      <c r="E90">
        <v>23</v>
      </c>
      <c r="F90" s="23">
        <v>0</v>
      </c>
    </row>
    <row r="91" spans="1:6" x14ac:dyDescent="0.3">
      <c r="A91" s="9">
        <v>43918</v>
      </c>
      <c r="B91">
        <v>77</v>
      </c>
      <c r="C91">
        <v>45</v>
      </c>
      <c r="D91">
        <v>11</v>
      </c>
      <c r="E91">
        <v>16</v>
      </c>
      <c r="F91" s="23">
        <v>0</v>
      </c>
    </row>
    <row r="92" spans="1:6" x14ac:dyDescent="0.3">
      <c r="A92" s="9">
        <v>43919</v>
      </c>
      <c r="B92">
        <v>67</v>
      </c>
      <c r="C92">
        <v>40</v>
      </c>
      <c r="D92">
        <v>27</v>
      </c>
      <c r="E92">
        <v>31</v>
      </c>
      <c r="F92" s="23">
        <v>0</v>
      </c>
    </row>
    <row r="93" spans="1:6" x14ac:dyDescent="0.3">
      <c r="A93" s="9">
        <v>43920</v>
      </c>
      <c r="B93">
        <v>62</v>
      </c>
      <c r="C93">
        <v>23</v>
      </c>
      <c r="D93">
        <v>12</v>
      </c>
      <c r="E93">
        <v>15</v>
      </c>
      <c r="F93" s="23">
        <v>0</v>
      </c>
    </row>
    <row r="94" spans="1:6" x14ac:dyDescent="0.3">
      <c r="A94" s="9">
        <v>43921</v>
      </c>
      <c r="B94">
        <v>67</v>
      </c>
      <c r="C94">
        <v>43</v>
      </c>
      <c r="D94">
        <v>22</v>
      </c>
      <c r="E94">
        <v>28</v>
      </c>
      <c r="F94" s="23">
        <v>0</v>
      </c>
    </row>
    <row r="95" spans="1:6" x14ac:dyDescent="0.3">
      <c r="A95" s="9">
        <v>43922</v>
      </c>
      <c r="B95">
        <v>81</v>
      </c>
      <c r="C95">
        <v>38</v>
      </c>
      <c r="D95">
        <v>31</v>
      </c>
      <c r="E95">
        <v>37</v>
      </c>
      <c r="F95" s="23">
        <v>0</v>
      </c>
    </row>
    <row r="96" spans="1:6" x14ac:dyDescent="0.3">
      <c r="A96" s="9">
        <v>43923</v>
      </c>
      <c r="B96">
        <v>58</v>
      </c>
      <c r="C96">
        <v>50</v>
      </c>
      <c r="D96">
        <v>24</v>
      </c>
      <c r="E96">
        <v>31</v>
      </c>
      <c r="F96" s="23">
        <v>1</v>
      </c>
    </row>
    <row r="97" spans="1:6" x14ac:dyDescent="0.3">
      <c r="A97" s="9">
        <v>43924</v>
      </c>
      <c r="B97">
        <v>71</v>
      </c>
      <c r="C97">
        <v>24</v>
      </c>
      <c r="D97">
        <v>13</v>
      </c>
      <c r="E97">
        <v>18</v>
      </c>
      <c r="F97" s="23">
        <v>0</v>
      </c>
    </row>
    <row r="98" spans="1:6" x14ac:dyDescent="0.3">
      <c r="A98" s="9">
        <v>43925</v>
      </c>
      <c r="B98">
        <v>73</v>
      </c>
      <c r="C98">
        <v>38</v>
      </c>
      <c r="D98">
        <v>18</v>
      </c>
      <c r="E98">
        <v>21</v>
      </c>
      <c r="F98" s="23">
        <v>0</v>
      </c>
    </row>
    <row r="99" spans="1:6" x14ac:dyDescent="0.3">
      <c r="A99" s="9">
        <v>43926</v>
      </c>
      <c r="B99">
        <v>63</v>
      </c>
      <c r="C99">
        <v>31</v>
      </c>
      <c r="D99">
        <v>12</v>
      </c>
      <c r="E99">
        <v>16</v>
      </c>
      <c r="F99" s="23">
        <v>0</v>
      </c>
    </row>
    <row r="100" spans="1:6" x14ac:dyDescent="0.3">
      <c r="A100" s="9">
        <v>43927</v>
      </c>
      <c r="B100">
        <v>48</v>
      </c>
      <c r="C100">
        <v>21</v>
      </c>
      <c r="D100">
        <v>15</v>
      </c>
      <c r="E100">
        <v>18</v>
      </c>
      <c r="F100" s="23">
        <v>0</v>
      </c>
    </row>
    <row r="101" spans="1:6" x14ac:dyDescent="0.3">
      <c r="A101" s="9">
        <v>43928</v>
      </c>
      <c r="B101">
        <v>50</v>
      </c>
      <c r="C101">
        <v>17</v>
      </c>
      <c r="D101">
        <v>15</v>
      </c>
      <c r="E101">
        <v>17</v>
      </c>
      <c r="F101" s="23">
        <v>0</v>
      </c>
    </row>
    <row r="102" spans="1:6" x14ac:dyDescent="0.3">
      <c r="A102" s="9">
        <v>43929</v>
      </c>
      <c r="B102">
        <v>39</v>
      </c>
      <c r="C102">
        <v>24</v>
      </c>
      <c r="D102">
        <v>14</v>
      </c>
      <c r="E102">
        <v>19</v>
      </c>
      <c r="F102" s="23">
        <v>0</v>
      </c>
    </row>
    <row r="103" spans="1:6" x14ac:dyDescent="0.3">
      <c r="A103" s="9">
        <v>43930</v>
      </c>
      <c r="B103">
        <v>53</v>
      </c>
      <c r="C103">
        <v>23</v>
      </c>
      <c r="D103">
        <v>13</v>
      </c>
      <c r="E103">
        <v>16</v>
      </c>
      <c r="F103" s="23">
        <v>0</v>
      </c>
    </row>
    <row r="104" spans="1:6" x14ac:dyDescent="0.3">
      <c r="A104" s="9">
        <v>43931</v>
      </c>
      <c r="B104">
        <v>41</v>
      </c>
      <c r="C104">
        <v>26</v>
      </c>
      <c r="D104">
        <v>12</v>
      </c>
      <c r="E104">
        <v>12</v>
      </c>
      <c r="F104" s="23">
        <v>0</v>
      </c>
    </row>
    <row r="105" spans="1:6" x14ac:dyDescent="0.3">
      <c r="A105" s="9">
        <v>43932</v>
      </c>
      <c r="B105">
        <v>42</v>
      </c>
      <c r="C105">
        <v>26</v>
      </c>
      <c r="D105">
        <v>15</v>
      </c>
      <c r="E105">
        <v>23</v>
      </c>
      <c r="F105" s="23">
        <v>0</v>
      </c>
    </row>
    <row r="106" spans="1:6" x14ac:dyDescent="0.3">
      <c r="A106" s="9">
        <v>43933</v>
      </c>
      <c r="B106">
        <v>34</v>
      </c>
      <c r="C106">
        <v>17</v>
      </c>
      <c r="D106">
        <v>15</v>
      </c>
      <c r="E106">
        <v>17</v>
      </c>
      <c r="F106" s="23">
        <v>0</v>
      </c>
    </row>
    <row r="107" spans="1:6" x14ac:dyDescent="0.3">
      <c r="A107" s="9">
        <v>43934</v>
      </c>
      <c r="B107">
        <v>63</v>
      </c>
      <c r="C107">
        <v>19</v>
      </c>
      <c r="D107">
        <v>13</v>
      </c>
      <c r="E107">
        <v>14</v>
      </c>
      <c r="F107" s="23">
        <v>0</v>
      </c>
    </row>
    <row r="108" spans="1:6" x14ac:dyDescent="0.3">
      <c r="A108" s="9">
        <v>43935</v>
      </c>
      <c r="B108">
        <v>41</v>
      </c>
      <c r="C108">
        <v>13</v>
      </c>
      <c r="D108">
        <v>19</v>
      </c>
      <c r="E108">
        <v>25</v>
      </c>
      <c r="F108" s="23">
        <v>0</v>
      </c>
    </row>
    <row r="109" spans="1:6" x14ac:dyDescent="0.3">
      <c r="A109" s="9">
        <v>43936</v>
      </c>
      <c r="B109">
        <v>62</v>
      </c>
      <c r="C109">
        <v>29</v>
      </c>
      <c r="D109">
        <v>17</v>
      </c>
      <c r="E109">
        <v>21</v>
      </c>
      <c r="F109" s="23">
        <v>0</v>
      </c>
    </row>
    <row r="110" spans="1:6" x14ac:dyDescent="0.3">
      <c r="A110" s="9">
        <v>43937</v>
      </c>
      <c r="B110">
        <v>44</v>
      </c>
      <c r="C110">
        <v>11</v>
      </c>
      <c r="D110">
        <v>14</v>
      </c>
      <c r="E110">
        <v>17</v>
      </c>
      <c r="F110" s="23">
        <v>0</v>
      </c>
    </row>
    <row r="111" spans="1:6" x14ac:dyDescent="0.3">
      <c r="A111" s="9">
        <v>43938</v>
      </c>
      <c r="B111">
        <v>42</v>
      </c>
      <c r="C111">
        <v>17</v>
      </c>
      <c r="D111">
        <v>15</v>
      </c>
      <c r="E111">
        <v>16</v>
      </c>
      <c r="F111" s="23">
        <v>0</v>
      </c>
    </row>
    <row r="112" spans="1:6" x14ac:dyDescent="0.3">
      <c r="A112" s="9">
        <v>43939</v>
      </c>
      <c r="B112">
        <v>45</v>
      </c>
      <c r="C112">
        <v>20</v>
      </c>
      <c r="D112">
        <v>13</v>
      </c>
      <c r="E112">
        <v>13</v>
      </c>
      <c r="F112" s="23">
        <v>0</v>
      </c>
    </row>
    <row r="113" spans="1:6" x14ac:dyDescent="0.3">
      <c r="A113" s="9">
        <v>43940</v>
      </c>
      <c r="B113">
        <v>41</v>
      </c>
      <c r="C113">
        <v>10</v>
      </c>
      <c r="D113">
        <v>17</v>
      </c>
      <c r="E113">
        <v>20</v>
      </c>
      <c r="F113" s="23">
        <v>0</v>
      </c>
    </row>
    <row r="114" spans="1:6" x14ac:dyDescent="0.3">
      <c r="A114" s="9">
        <v>43941</v>
      </c>
      <c r="B114">
        <v>27</v>
      </c>
      <c r="C114">
        <v>18</v>
      </c>
      <c r="D114">
        <v>14</v>
      </c>
      <c r="E114">
        <v>16</v>
      </c>
      <c r="F114" s="23">
        <v>0</v>
      </c>
    </row>
    <row r="115" spans="1:6" x14ac:dyDescent="0.3">
      <c r="A115" s="9">
        <v>43942</v>
      </c>
      <c r="B115">
        <v>38</v>
      </c>
      <c r="C115">
        <v>10</v>
      </c>
      <c r="D115">
        <v>12</v>
      </c>
      <c r="E115">
        <v>14</v>
      </c>
      <c r="F115" s="23">
        <v>0</v>
      </c>
    </row>
    <row r="116" spans="1:6" x14ac:dyDescent="0.3">
      <c r="A116" s="9">
        <v>43943</v>
      </c>
      <c r="B116">
        <v>28</v>
      </c>
      <c r="C116">
        <v>18</v>
      </c>
      <c r="D116">
        <v>14</v>
      </c>
      <c r="E116">
        <v>18</v>
      </c>
      <c r="F116" s="23">
        <v>0</v>
      </c>
    </row>
    <row r="117" spans="1:6" x14ac:dyDescent="0.3">
      <c r="A117" s="9">
        <v>43944</v>
      </c>
      <c r="B117">
        <v>32</v>
      </c>
      <c r="C117">
        <v>15</v>
      </c>
      <c r="D117">
        <v>11</v>
      </c>
      <c r="E117">
        <v>11</v>
      </c>
      <c r="F117" s="23">
        <v>0</v>
      </c>
    </row>
    <row r="118" spans="1:6" x14ac:dyDescent="0.3">
      <c r="A118" s="9">
        <v>43945</v>
      </c>
      <c r="B118">
        <v>42</v>
      </c>
      <c r="C118">
        <v>14</v>
      </c>
      <c r="D118">
        <v>9</v>
      </c>
      <c r="E118">
        <v>12</v>
      </c>
      <c r="F118" s="23">
        <v>0</v>
      </c>
    </row>
    <row r="119" spans="1:6" x14ac:dyDescent="0.3">
      <c r="A119" s="9">
        <v>43946</v>
      </c>
      <c r="B119">
        <v>26</v>
      </c>
      <c r="C119">
        <v>16</v>
      </c>
      <c r="D119">
        <v>10</v>
      </c>
      <c r="E119">
        <v>15</v>
      </c>
      <c r="F119" s="23">
        <v>0</v>
      </c>
    </row>
    <row r="120" spans="1:6" x14ac:dyDescent="0.3">
      <c r="A120" s="9">
        <v>43947</v>
      </c>
      <c r="B120">
        <v>34</v>
      </c>
      <c r="C120">
        <v>18</v>
      </c>
      <c r="D120">
        <v>10</v>
      </c>
      <c r="E120">
        <v>13</v>
      </c>
      <c r="F120" s="23">
        <v>0</v>
      </c>
    </row>
    <row r="121" spans="1:6" x14ac:dyDescent="0.3">
      <c r="A121" s="9">
        <v>43948</v>
      </c>
      <c r="B121">
        <v>26</v>
      </c>
      <c r="C121">
        <v>20</v>
      </c>
      <c r="D121">
        <v>8</v>
      </c>
      <c r="E121">
        <v>12</v>
      </c>
      <c r="F121" s="23">
        <v>0</v>
      </c>
    </row>
    <row r="122" spans="1:6" x14ac:dyDescent="0.3">
      <c r="A122" s="9">
        <v>43949</v>
      </c>
      <c r="B122">
        <v>38</v>
      </c>
      <c r="C122">
        <v>19</v>
      </c>
      <c r="D122">
        <v>9</v>
      </c>
      <c r="E122">
        <v>11</v>
      </c>
      <c r="F122" s="23">
        <v>0</v>
      </c>
    </row>
    <row r="123" spans="1:6" x14ac:dyDescent="0.3">
      <c r="A123" s="9">
        <v>43950</v>
      </c>
      <c r="B123">
        <v>33</v>
      </c>
      <c r="C123">
        <v>14</v>
      </c>
      <c r="D123">
        <v>11</v>
      </c>
      <c r="E123">
        <v>13</v>
      </c>
      <c r="F123" s="23">
        <v>0</v>
      </c>
    </row>
    <row r="124" spans="1:6" x14ac:dyDescent="0.3">
      <c r="A124" s="9">
        <v>43951</v>
      </c>
      <c r="B124">
        <v>25</v>
      </c>
      <c r="C124">
        <v>11</v>
      </c>
      <c r="D124">
        <v>14</v>
      </c>
      <c r="E124">
        <v>16</v>
      </c>
      <c r="F124" s="23">
        <v>0</v>
      </c>
    </row>
    <row r="125" spans="1:6" x14ac:dyDescent="0.3">
      <c r="A125" s="9">
        <v>43952</v>
      </c>
      <c r="B125">
        <v>21</v>
      </c>
      <c r="C125">
        <v>22</v>
      </c>
      <c r="D125">
        <v>15</v>
      </c>
      <c r="E125">
        <v>13</v>
      </c>
      <c r="F125" s="23">
        <v>0</v>
      </c>
    </row>
    <row r="126" spans="1:6" x14ac:dyDescent="0.3">
      <c r="A126" s="9">
        <v>43953</v>
      </c>
      <c r="B126">
        <v>24</v>
      </c>
      <c r="C126">
        <v>22</v>
      </c>
      <c r="D126">
        <v>9</v>
      </c>
      <c r="E126">
        <v>12</v>
      </c>
      <c r="F126" s="23">
        <v>0</v>
      </c>
    </row>
    <row r="127" spans="1:6" x14ac:dyDescent="0.3">
      <c r="A127" s="9">
        <v>43954</v>
      </c>
      <c r="B127">
        <v>23</v>
      </c>
      <c r="C127">
        <v>12</v>
      </c>
      <c r="D127">
        <v>6</v>
      </c>
      <c r="E127">
        <v>7</v>
      </c>
      <c r="F127" s="23">
        <v>0</v>
      </c>
    </row>
    <row r="128" spans="1:6" x14ac:dyDescent="0.3">
      <c r="A128" s="9">
        <v>43955</v>
      </c>
      <c r="B128">
        <v>25</v>
      </c>
      <c r="C128">
        <v>10</v>
      </c>
      <c r="D128">
        <v>9</v>
      </c>
      <c r="E128">
        <v>12</v>
      </c>
      <c r="F128" s="23">
        <v>0</v>
      </c>
    </row>
    <row r="129" spans="1:6" x14ac:dyDescent="0.3">
      <c r="A129" s="9">
        <v>43956</v>
      </c>
      <c r="B129">
        <v>30</v>
      </c>
      <c r="C129">
        <v>15</v>
      </c>
      <c r="D129">
        <v>13</v>
      </c>
      <c r="E129">
        <v>18</v>
      </c>
      <c r="F129" s="23">
        <v>0</v>
      </c>
    </row>
    <row r="130" spans="1:6" x14ac:dyDescent="0.3">
      <c r="A130" s="9">
        <v>43957</v>
      </c>
      <c r="B130">
        <v>44</v>
      </c>
      <c r="C130">
        <v>15</v>
      </c>
      <c r="D130">
        <v>9</v>
      </c>
      <c r="E130">
        <v>18</v>
      </c>
      <c r="F130" s="23">
        <v>0</v>
      </c>
    </row>
    <row r="131" spans="1:6" x14ac:dyDescent="0.3">
      <c r="A131" s="9">
        <v>43958</v>
      </c>
      <c r="B131">
        <v>32</v>
      </c>
      <c r="C131">
        <v>16</v>
      </c>
      <c r="D131">
        <v>12</v>
      </c>
      <c r="E131">
        <v>15</v>
      </c>
      <c r="F131" s="23">
        <v>0</v>
      </c>
    </row>
    <row r="132" spans="1:6" x14ac:dyDescent="0.3">
      <c r="A132" s="9">
        <v>43959</v>
      </c>
      <c r="B132">
        <v>32</v>
      </c>
      <c r="C132">
        <v>19</v>
      </c>
      <c r="D132">
        <v>12</v>
      </c>
      <c r="E132">
        <v>14</v>
      </c>
      <c r="F132" s="23">
        <v>0</v>
      </c>
    </row>
    <row r="133" spans="1:6" x14ac:dyDescent="0.3">
      <c r="A133" s="9">
        <v>43960</v>
      </c>
      <c r="B133">
        <v>33</v>
      </c>
      <c r="C133">
        <v>20</v>
      </c>
      <c r="D133">
        <v>10</v>
      </c>
      <c r="E133">
        <v>13</v>
      </c>
      <c r="F133" s="23">
        <v>0</v>
      </c>
    </row>
    <row r="134" spans="1:6" x14ac:dyDescent="0.3">
      <c r="A134" s="9">
        <v>43961</v>
      </c>
      <c r="B134">
        <v>23</v>
      </c>
      <c r="C134">
        <v>18</v>
      </c>
      <c r="D134">
        <v>11</v>
      </c>
      <c r="E134">
        <v>12</v>
      </c>
      <c r="F134" s="23">
        <v>0</v>
      </c>
    </row>
    <row r="135" spans="1:6" x14ac:dyDescent="0.3">
      <c r="A135" s="9">
        <v>43962</v>
      </c>
      <c r="B135">
        <v>29</v>
      </c>
      <c r="C135">
        <v>17</v>
      </c>
      <c r="D135">
        <v>11</v>
      </c>
      <c r="E135">
        <v>13</v>
      </c>
      <c r="F135" s="23">
        <v>0</v>
      </c>
    </row>
    <row r="136" spans="1:6" x14ac:dyDescent="0.3">
      <c r="A136" s="9">
        <v>43963</v>
      </c>
      <c r="B136">
        <v>26</v>
      </c>
      <c r="C136">
        <v>15</v>
      </c>
      <c r="D136">
        <v>10</v>
      </c>
      <c r="E136">
        <v>11</v>
      </c>
      <c r="F136" s="23">
        <v>0</v>
      </c>
    </row>
    <row r="137" spans="1:6" x14ac:dyDescent="0.3">
      <c r="A137" s="9">
        <v>43964</v>
      </c>
      <c r="B137">
        <v>32</v>
      </c>
      <c r="C137">
        <v>16</v>
      </c>
      <c r="D137">
        <v>16</v>
      </c>
      <c r="E137">
        <v>19</v>
      </c>
      <c r="F137" s="23">
        <v>0</v>
      </c>
    </row>
    <row r="138" spans="1:6" x14ac:dyDescent="0.3">
      <c r="A138" s="9">
        <v>43965</v>
      </c>
      <c r="B138">
        <v>28</v>
      </c>
      <c r="C138">
        <v>16</v>
      </c>
      <c r="D138">
        <v>13</v>
      </c>
      <c r="E138">
        <v>14</v>
      </c>
      <c r="F138" s="23">
        <v>0</v>
      </c>
    </row>
    <row r="139" spans="1:6" x14ac:dyDescent="0.3">
      <c r="A139" s="9">
        <v>43966</v>
      </c>
      <c r="B139">
        <v>20</v>
      </c>
      <c r="C139">
        <v>10</v>
      </c>
      <c r="D139">
        <v>7</v>
      </c>
      <c r="E139">
        <v>10</v>
      </c>
      <c r="F139" s="23">
        <v>0</v>
      </c>
    </row>
    <row r="140" spans="1:6" x14ac:dyDescent="0.3">
      <c r="A140" s="9">
        <v>43967</v>
      </c>
      <c r="B140">
        <v>28</v>
      </c>
      <c r="C140">
        <v>18</v>
      </c>
      <c r="D140">
        <v>21</v>
      </c>
      <c r="E140">
        <v>25</v>
      </c>
      <c r="F140" s="23">
        <v>0</v>
      </c>
    </row>
    <row r="141" spans="1:6" x14ac:dyDescent="0.3">
      <c r="A141" s="9">
        <v>43968</v>
      </c>
      <c r="B141">
        <v>30</v>
      </c>
      <c r="C141">
        <v>19</v>
      </c>
      <c r="D141">
        <v>13</v>
      </c>
      <c r="E141">
        <v>16</v>
      </c>
      <c r="F141" s="23">
        <v>0</v>
      </c>
    </row>
    <row r="142" spans="1:6" x14ac:dyDescent="0.3">
      <c r="A142" s="9">
        <v>43969</v>
      </c>
      <c r="B142">
        <v>22</v>
      </c>
      <c r="C142">
        <v>11</v>
      </c>
      <c r="D142">
        <v>14</v>
      </c>
      <c r="E142">
        <v>14</v>
      </c>
      <c r="F142" s="23">
        <v>0</v>
      </c>
    </row>
    <row r="143" spans="1:6" x14ac:dyDescent="0.3">
      <c r="A143" s="9">
        <v>43970</v>
      </c>
      <c r="B143">
        <v>21</v>
      </c>
      <c r="C143">
        <v>19</v>
      </c>
      <c r="D143">
        <v>12</v>
      </c>
      <c r="E143">
        <v>15</v>
      </c>
      <c r="F143" s="23">
        <v>0</v>
      </c>
    </row>
    <row r="144" spans="1:6" x14ac:dyDescent="0.3">
      <c r="A144" s="9">
        <v>43971</v>
      </c>
      <c r="B144">
        <v>14</v>
      </c>
      <c r="C144">
        <v>8</v>
      </c>
      <c r="D144">
        <v>19</v>
      </c>
      <c r="E144">
        <v>25</v>
      </c>
      <c r="F144" s="23">
        <v>0</v>
      </c>
    </row>
    <row r="145" spans="1:6" x14ac:dyDescent="0.3">
      <c r="A145" s="9">
        <v>43972</v>
      </c>
      <c r="B145">
        <v>12</v>
      </c>
      <c r="C145">
        <v>12</v>
      </c>
      <c r="D145">
        <v>12</v>
      </c>
      <c r="E145">
        <v>16</v>
      </c>
      <c r="F145" s="23">
        <v>0</v>
      </c>
    </row>
    <row r="146" spans="1:6" x14ac:dyDescent="0.3">
      <c r="A146" s="9">
        <v>43973</v>
      </c>
      <c r="B146">
        <v>16</v>
      </c>
      <c r="C146">
        <v>11</v>
      </c>
      <c r="D146">
        <v>7</v>
      </c>
      <c r="E146">
        <v>10</v>
      </c>
      <c r="F146" s="23">
        <v>0</v>
      </c>
    </row>
    <row r="147" spans="1:6" x14ac:dyDescent="0.3">
      <c r="A147" s="9">
        <v>43974</v>
      </c>
      <c r="B147">
        <v>15</v>
      </c>
      <c r="C147">
        <v>13</v>
      </c>
      <c r="D147">
        <v>13</v>
      </c>
      <c r="E147">
        <v>13</v>
      </c>
      <c r="F147" s="23">
        <v>0</v>
      </c>
    </row>
    <row r="148" spans="1:6" x14ac:dyDescent="0.3">
      <c r="A148" s="9">
        <v>43975</v>
      </c>
      <c r="B148">
        <v>24</v>
      </c>
      <c r="C148">
        <v>20</v>
      </c>
      <c r="D148">
        <v>29</v>
      </c>
      <c r="E148">
        <v>35</v>
      </c>
      <c r="F148" s="23">
        <v>1</v>
      </c>
    </row>
    <row r="149" spans="1:6" x14ac:dyDescent="0.3">
      <c r="A149" s="9">
        <v>43976</v>
      </c>
      <c r="B149">
        <v>21</v>
      </c>
      <c r="C149">
        <v>15</v>
      </c>
      <c r="D149">
        <v>17</v>
      </c>
      <c r="E149">
        <v>25</v>
      </c>
      <c r="F149" s="23">
        <v>0</v>
      </c>
    </row>
    <row r="150" spans="1:6" x14ac:dyDescent="0.3">
      <c r="A150" s="9">
        <v>43977</v>
      </c>
      <c r="B150">
        <v>15</v>
      </c>
      <c r="C150">
        <v>15</v>
      </c>
      <c r="D150">
        <v>11</v>
      </c>
      <c r="E150">
        <v>13</v>
      </c>
      <c r="F150" s="23">
        <v>0</v>
      </c>
    </row>
    <row r="151" spans="1:6" x14ac:dyDescent="0.3">
      <c r="A151" s="9">
        <v>43978</v>
      </c>
      <c r="B151">
        <v>19</v>
      </c>
      <c r="C151">
        <v>13</v>
      </c>
      <c r="D151">
        <v>15</v>
      </c>
      <c r="E151">
        <v>18</v>
      </c>
      <c r="F151" s="23">
        <v>0</v>
      </c>
    </row>
    <row r="152" spans="1:6" x14ac:dyDescent="0.3">
      <c r="A152" s="9">
        <v>43979</v>
      </c>
      <c r="B152">
        <v>18</v>
      </c>
      <c r="C152">
        <v>12</v>
      </c>
      <c r="D152">
        <v>11</v>
      </c>
      <c r="E152">
        <v>19</v>
      </c>
      <c r="F152" s="23">
        <v>1</v>
      </c>
    </row>
    <row r="153" spans="1:6" x14ac:dyDescent="0.3">
      <c r="A153" s="9">
        <v>43980</v>
      </c>
      <c r="B153">
        <v>18</v>
      </c>
      <c r="C153">
        <v>11</v>
      </c>
      <c r="D153">
        <v>13</v>
      </c>
      <c r="E153">
        <v>17</v>
      </c>
      <c r="F153" s="23">
        <v>0</v>
      </c>
    </row>
    <row r="154" spans="1:6" x14ac:dyDescent="0.3">
      <c r="A154" s="9">
        <v>43981</v>
      </c>
      <c r="B154">
        <v>13</v>
      </c>
      <c r="C154">
        <v>14</v>
      </c>
      <c r="D154">
        <v>19</v>
      </c>
      <c r="E154">
        <v>24</v>
      </c>
      <c r="F154" s="23">
        <v>1</v>
      </c>
    </row>
    <row r="155" spans="1:6" x14ac:dyDescent="0.3">
      <c r="A155" s="9">
        <v>43982</v>
      </c>
      <c r="B155">
        <v>15</v>
      </c>
      <c r="C155">
        <v>10</v>
      </c>
      <c r="D155">
        <v>14</v>
      </c>
      <c r="E155">
        <v>24</v>
      </c>
      <c r="F155" s="23">
        <v>0</v>
      </c>
    </row>
  </sheetData>
  <pageMargins left="0.7" right="0.7" top="0.75" bottom="0.75" header="0.3" footer="0.3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7045D-DA97-45FC-A685-27CBA6AABFB9}">
  <dimension ref="A3:D155"/>
  <sheetViews>
    <sheetView workbookViewId="0">
      <selection activeCell="A3" sqref="A3:D155"/>
    </sheetView>
  </sheetViews>
  <sheetFormatPr defaultRowHeight="14.4" x14ac:dyDescent="0.3"/>
  <sheetData>
    <row r="3" spans="1:4" x14ac:dyDescent="0.3">
      <c r="A3" s="12" t="s">
        <v>54</v>
      </c>
      <c r="B3" t="s">
        <v>255</v>
      </c>
      <c r="C3" t="s">
        <v>254</v>
      </c>
      <c r="D3" s="10" t="s">
        <v>99</v>
      </c>
    </row>
    <row r="4" spans="1:4" x14ac:dyDescent="0.3">
      <c r="A4" s="9">
        <v>43831</v>
      </c>
      <c r="B4">
        <v>0</v>
      </c>
      <c r="C4">
        <v>66</v>
      </c>
      <c r="D4" s="10">
        <v>0</v>
      </c>
    </row>
    <row r="5" spans="1:4" x14ac:dyDescent="0.3">
      <c r="A5" s="9">
        <v>43832</v>
      </c>
      <c r="B5">
        <v>0</v>
      </c>
      <c r="C5">
        <v>0</v>
      </c>
      <c r="D5" s="10">
        <v>0</v>
      </c>
    </row>
    <row r="6" spans="1:4" x14ac:dyDescent="0.3">
      <c r="A6" s="9">
        <v>43833</v>
      </c>
      <c r="B6">
        <v>44</v>
      </c>
      <c r="C6">
        <v>43</v>
      </c>
      <c r="D6" s="10">
        <v>0</v>
      </c>
    </row>
    <row r="7" spans="1:4" x14ac:dyDescent="0.3">
      <c r="A7" s="9">
        <v>43834</v>
      </c>
      <c r="B7">
        <v>0</v>
      </c>
      <c r="C7">
        <v>0</v>
      </c>
      <c r="D7" s="10">
        <v>0</v>
      </c>
    </row>
    <row r="8" spans="1:4" x14ac:dyDescent="0.3">
      <c r="A8" s="9">
        <v>43835</v>
      </c>
      <c r="B8">
        <v>0</v>
      </c>
      <c r="C8">
        <v>0</v>
      </c>
      <c r="D8" s="10">
        <v>0</v>
      </c>
    </row>
    <row r="9" spans="1:4" x14ac:dyDescent="0.3">
      <c r="A9" s="9">
        <v>43836</v>
      </c>
      <c r="B9">
        <v>0</v>
      </c>
      <c r="C9">
        <v>0</v>
      </c>
      <c r="D9" s="10">
        <v>0</v>
      </c>
    </row>
    <row r="10" spans="1:4" x14ac:dyDescent="0.3">
      <c r="A10" s="9">
        <v>43837</v>
      </c>
      <c r="B10">
        <v>0</v>
      </c>
      <c r="C10">
        <v>0</v>
      </c>
      <c r="D10" s="10">
        <v>0</v>
      </c>
    </row>
    <row r="11" spans="1:4" x14ac:dyDescent="0.3">
      <c r="A11" s="9">
        <v>43838</v>
      </c>
      <c r="B11">
        <v>0</v>
      </c>
      <c r="C11">
        <v>45</v>
      </c>
      <c r="D11" s="10">
        <v>0</v>
      </c>
    </row>
    <row r="12" spans="1:4" x14ac:dyDescent="0.3">
      <c r="A12" s="9">
        <v>43839</v>
      </c>
      <c r="B12">
        <v>0</v>
      </c>
      <c r="C12">
        <v>39</v>
      </c>
      <c r="D12" s="10">
        <v>0</v>
      </c>
    </row>
    <row r="13" spans="1:4" x14ac:dyDescent="0.3">
      <c r="A13" s="9">
        <v>43840</v>
      </c>
      <c r="B13">
        <v>0</v>
      </c>
      <c r="C13">
        <v>0</v>
      </c>
      <c r="D13" s="10">
        <v>0</v>
      </c>
    </row>
    <row r="14" spans="1:4" x14ac:dyDescent="0.3">
      <c r="A14" s="9">
        <v>43841</v>
      </c>
      <c r="B14">
        <v>0</v>
      </c>
      <c r="C14">
        <v>0</v>
      </c>
      <c r="D14" s="10">
        <v>0</v>
      </c>
    </row>
    <row r="15" spans="1:4" x14ac:dyDescent="0.3">
      <c r="A15" s="9">
        <v>43842</v>
      </c>
      <c r="B15">
        <v>0</v>
      </c>
      <c r="C15">
        <v>0</v>
      </c>
      <c r="D15" s="10">
        <v>0</v>
      </c>
    </row>
    <row r="16" spans="1:4" x14ac:dyDescent="0.3">
      <c r="A16" s="9">
        <v>43843</v>
      </c>
      <c r="B16">
        <v>0</v>
      </c>
      <c r="C16">
        <v>45</v>
      </c>
      <c r="D16" s="10">
        <v>0</v>
      </c>
    </row>
    <row r="17" spans="1:4" x14ac:dyDescent="0.3">
      <c r="A17" s="9">
        <v>43844</v>
      </c>
      <c r="B17">
        <v>0</v>
      </c>
      <c r="C17">
        <v>0</v>
      </c>
      <c r="D17" s="10">
        <v>0</v>
      </c>
    </row>
    <row r="18" spans="1:4" x14ac:dyDescent="0.3">
      <c r="A18" s="9">
        <v>43845</v>
      </c>
      <c r="B18">
        <v>0</v>
      </c>
      <c r="C18">
        <v>0</v>
      </c>
      <c r="D18" s="10">
        <v>0</v>
      </c>
    </row>
    <row r="19" spans="1:4" x14ac:dyDescent="0.3">
      <c r="A19" s="9">
        <v>43846</v>
      </c>
      <c r="B19">
        <v>46</v>
      </c>
      <c r="C19">
        <v>44</v>
      </c>
      <c r="D19" s="10">
        <v>0</v>
      </c>
    </row>
    <row r="20" spans="1:4" x14ac:dyDescent="0.3">
      <c r="A20" s="9">
        <v>43847</v>
      </c>
      <c r="B20">
        <v>0</v>
      </c>
      <c r="C20">
        <v>0</v>
      </c>
      <c r="D20" s="10">
        <v>0</v>
      </c>
    </row>
    <row r="21" spans="1:4" x14ac:dyDescent="0.3">
      <c r="A21" s="9">
        <v>43848</v>
      </c>
      <c r="B21">
        <v>46</v>
      </c>
      <c r="C21">
        <v>47</v>
      </c>
      <c r="D21" s="10">
        <v>0</v>
      </c>
    </row>
    <row r="22" spans="1:4" x14ac:dyDescent="0.3">
      <c r="A22" s="9">
        <v>43849</v>
      </c>
      <c r="B22">
        <v>0</v>
      </c>
      <c r="C22">
        <v>0</v>
      </c>
      <c r="D22" s="10">
        <v>0</v>
      </c>
    </row>
    <row r="23" spans="1:4" x14ac:dyDescent="0.3">
      <c r="A23" s="9">
        <v>43850</v>
      </c>
      <c r="B23">
        <v>0</v>
      </c>
      <c r="C23">
        <v>0</v>
      </c>
      <c r="D23" s="10">
        <v>0</v>
      </c>
    </row>
    <row r="24" spans="1:4" x14ac:dyDescent="0.3">
      <c r="A24" s="9">
        <v>43851</v>
      </c>
      <c r="B24">
        <v>45</v>
      </c>
      <c r="C24">
        <v>0</v>
      </c>
      <c r="D24" s="10">
        <v>0</v>
      </c>
    </row>
    <row r="25" spans="1:4" x14ac:dyDescent="0.3">
      <c r="A25" s="9">
        <v>43852</v>
      </c>
      <c r="B25">
        <v>0</v>
      </c>
      <c r="C25">
        <v>44</v>
      </c>
      <c r="D25" s="10">
        <v>0</v>
      </c>
    </row>
    <row r="26" spans="1:4" x14ac:dyDescent="0.3">
      <c r="A26" s="9">
        <v>43853</v>
      </c>
      <c r="B26">
        <v>43</v>
      </c>
      <c r="C26">
        <v>0</v>
      </c>
      <c r="D26" s="10">
        <v>0</v>
      </c>
    </row>
    <row r="27" spans="1:4" x14ac:dyDescent="0.3">
      <c r="A27" s="9">
        <v>43854</v>
      </c>
      <c r="B27">
        <v>0</v>
      </c>
      <c r="C27">
        <v>0</v>
      </c>
      <c r="D27" s="10">
        <v>0</v>
      </c>
    </row>
    <row r="28" spans="1:4" x14ac:dyDescent="0.3">
      <c r="A28" s="9">
        <v>43855</v>
      </c>
      <c r="B28">
        <v>0</v>
      </c>
      <c r="C28">
        <v>46</v>
      </c>
      <c r="D28" s="10">
        <v>0</v>
      </c>
    </row>
    <row r="29" spans="1:4" x14ac:dyDescent="0.3">
      <c r="A29" s="9">
        <v>43856</v>
      </c>
      <c r="B29">
        <v>0</v>
      </c>
      <c r="C29">
        <v>0</v>
      </c>
      <c r="D29" s="10">
        <v>0</v>
      </c>
    </row>
    <row r="30" spans="1:4" x14ac:dyDescent="0.3">
      <c r="A30" s="9">
        <v>43857</v>
      </c>
      <c r="B30">
        <v>0</v>
      </c>
      <c r="C30">
        <v>40</v>
      </c>
      <c r="D30" s="10">
        <v>0</v>
      </c>
    </row>
    <row r="31" spans="1:4" x14ac:dyDescent="0.3">
      <c r="A31" s="9">
        <v>43858</v>
      </c>
      <c r="B31">
        <v>0</v>
      </c>
      <c r="C31">
        <v>0</v>
      </c>
      <c r="D31" s="10">
        <v>0</v>
      </c>
    </row>
    <row r="32" spans="1:4" x14ac:dyDescent="0.3">
      <c r="A32" s="9">
        <v>43859</v>
      </c>
      <c r="B32">
        <v>0</v>
      </c>
      <c r="C32">
        <v>0</v>
      </c>
      <c r="D32" s="10">
        <v>0</v>
      </c>
    </row>
    <row r="33" spans="1:4" x14ac:dyDescent="0.3">
      <c r="A33" s="9">
        <v>43860</v>
      </c>
      <c r="B33">
        <v>0</v>
      </c>
      <c r="C33">
        <v>41</v>
      </c>
      <c r="D33" s="10">
        <v>0</v>
      </c>
    </row>
    <row r="34" spans="1:4" x14ac:dyDescent="0.3">
      <c r="A34" s="9">
        <v>43861</v>
      </c>
      <c r="B34">
        <v>0</v>
      </c>
      <c r="C34">
        <v>0</v>
      </c>
      <c r="D34" s="10">
        <v>0</v>
      </c>
    </row>
    <row r="35" spans="1:4" x14ac:dyDescent="0.3">
      <c r="A35" s="9">
        <v>43862</v>
      </c>
      <c r="B35">
        <v>45</v>
      </c>
      <c r="C35">
        <v>46</v>
      </c>
      <c r="D35" s="10">
        <v>0</v>
      </c>
    </row>
    <row r="36" spans="1:4" x14ac:dyDescent="0.3">
      <c r="A36" s="9">
        <v>43863</v>
      </c>
      <c r="B36">
        <v>0</v>
      </c>
      <c r="C36">
        <v>52</v>
      </c>
      <c r="D36" s="10">
        <v>0</v>
      </c>
    </row>
    <row r="37" spans="1:4" x14ac:dyDescent="0.3">
      <c r="A37" s="9">
        <v>43864</v>
      </c>
      <c r="B37">
        <v>0</v>
      </c>
      <c r="C37">
        <v>39</v>
      </c>
      <c r="D37" s="10">
        <v>0</v>
      </c>
    </row>
    <row r="38" spans="1:4" x14ac:dyDescent="0.3">
      <c r="A38" s="9">
        <v>43865</v>
      </c>
      <c r="B38">
        <v>42</v>
      </c>
      <c r="C38">
        <v>42</v>
      </c>
      <c r="D38" s="10">
        <v>0</v>
      </c>
    </row>
    <row r="39" spans="1:4" x14ac:dyDescent="0.3">
      <c r="A39" s="9">
        <v>43866</v>
      </c>
      <c r="B39">
        <v>0</v>
      </c>
      <c r="C39">
        <v>40</v>
      </c>
      <c r="D39" s="10">
        <v>0</v>
      </c>
    </row>
    <row r="40" spans="1:4" x14ac:dyDescent="0.3">
      <c r="A40" s="9">
        <v>43867</v>
      </c>
      <c r="B40">
        <v>86</v>
      </c>
      <c r="C40">
        <v>0</v>
      </c>
      <c r="D40" s="10">
        <v>0</v>
      </c>
    </row>
    <row r="41" spans="1:4" x14ac:dyDescent="0.3">
      <c r="A41" s="9">
        <v>43868</v>
      </c>
      <c r="B41">
        <v>0</v>
      </c>
      <c r="C41">
        <v>40</v>
      </c>
      <c r="D41" s="10">
        <v>0</v>
      </c>
    </row>
    <row r="42" spans="1:4" x14ac:dyDescent="0.3">
      <c r="A42" s="9">
        <v>43869</v>
      </c>
      <c r="B42">
        <v>0</v>
      </c>
      <c r="C42">
        <v>0</v>
      </c>
      <c r="D42" s="10">
        <v>0</v>
      </c>
    </row>
    <row r="43" spans="1:4" x14ac:dyDescent="0.3">
      <c r="A43" s="9">
        <v>43870</v>
      </c>
      <c r="B43">
        <v>50</v>
      </c>
      <c r="C43">
        <v>51</v>
      </c>
      <c r="D43" s="10">
        <v>0</v>
      </c>
    </row>
    <row r="44" spans="1:4" x14ac:dyDescent="0.3">
      <c r="A44" s="9">
        <v>43871</v>
      </c>
      <c r="B44">
        <v>40</v>
      </c>
      <c r="C44">
        <v>40</v>
      </c>
      <c r="D44" s="10">
        <v>0</v>
      </c>
    </row>
    <row r="45" spans="1:4" x14ac:dyDescent="0.3">
      <c r="A45" s="9">
        <v>43872</v>
      </c>
      <c r="B45">
        <v>34</v>
      </c>
      <c r="C45">
        <v>33</v>
      </c>
      <c r="D45" s="10">
        <v>0</v>
      </c>
    </row>
    <row r="46" spans="1:4" x14ac:dyDescent="0.3">
      <c r="A46" s="9">
        <v>43873</v>
      </c>
      <c r="B46">
        <v>35</v>
      </c>
      <c r="C46">
        <v>39</v>
      </c>
      <c r="D46" s="10">
        <v>0</v>
      </c>
    </row>
    <row r="47" spans="1:4" x14ac:dyDescent="0.3">
      <c r="A47" s="9">
        <v>43874</v>
      </c>
      <c r="B47">
        <v>0</v>
      </c>
      <c r="C47">
        <v>0</v>
      </c>
      <c r="D47" s="10">
        <v>0</v>
      </c>
    </row>
    <row r="48" spans="1:4" x14ac:dyDescent="0.3">
      <c r="A48" s="9">
        <v>43875</v>
      </c>
      <c r="B48">
        <v>39</v>
      </c>
      <c r="C48">
        <v>37</v>
      </c>
      <c r="D48" s="10">
        <v>0</v>
      </c>
    </row>
    <row r="49" spans="1:4" x14ac:dyDescent="0.3">
      <c r="A49" s="9">
        <v>43876</v>
      </c>
      <c r="B49">
        <v>39</v>
      </c>
      <c r="C49">
        <v>38</v>
      </c>
      <c r="D49" s="10">
        <v>0</v>
      </c>
    </row>
    <row r="50" spans="1:4" x14ac:dyDescent="0.3">
      <c r="A50" s="9">
        <v>43877</v>
      </c>
      <c r="B50">
        <v>0</v>
      </c>
      <c r="C50">
        <v>48</v>
      </c>
      <c r="D50" s="10">
        <v>0</v>
      </c>
    </row>
    <row r="51" spans="1:4" x14ac:dyDescent="0.3">
      <c r="A51" s="9">
        <v>43878</v>
      </c>
      <c r="B51">
        <v>0</v>
      </c>
      <c r="C51">
        <v>36</v>
      </c>
      <c r="D51" s="10">
        <v>0</v>
      </c>
    </row>
    <row r="52" spans="1:4" x14ac:dyDescent="0.3">
      <c r="A52" s="9">
        <v>43879</v>
      </c>
      <c r="B52">
        <v>0</v>
      </c>
      <c r="C52">
        <v>0</v>
      </c>
      <c r="D52" s="10">
        <v>0</v>
      </c>
    </row>
    <row r="53" spans="1:4" x14ac:dyDescent="0.3">
      <c r="A53" s="9">
        <v>43880</v>
      </c>
      <c r="B53">
        <v>0</v>
      </c>
      <c r="C53">
        <v>33</v>
      </c>
      <c r="D53" s="10">
        <v>0</v>
      </c>
    </row>
    <row r="54" spans="1:4" x14ac:dyDescent="0.3">
      <c r="A54" s="9">
        <v>43881</v>
      </c>
      <c r="B54">
        <v>0</v>
      </c>
      <c r="C54">
        <v>33</v>
      </c>
      <c r="D54" s="10">
        <v>0</v>
      </c>
    </row>
    <row r="55" spans="1:4" x14ac:dyDescent="0.3">
      <c r="A55" s="9">
        <v>43882</v>
      </c>
      <c r="B55">
        <v>35</v>
      </c>
      <c r="C55">
        <v>37</v>
      </c>
      <c r="D55" s="10">
        <v>0</v>
      </c>
    </row>
    <row r="56" spans="1:4" x14ac:dyDescent="0.3">
      <c r="A56" s="9">
        <v>43883</v>
      </c>
      <c r="B56">
        <v>0</v>
      </c>
      <c r="C56">
        <v>0</v>
      </c>
      <c r="D56" s="10">
        <v>0</v>
      </c>
    </row>
    <row r="57" spans="1:4" x14ac:dyDescent="0.3">
      <c r="A57" s="9">
        <v>43884</v>
      </c>
      <c r="B57">
        <v>0</v>
      </c>
      <c r="C57">
        <v>40</v>
      </c>
      <c r="D57" s="10">
        <v>0</v>
      </c>
    </row>
    <row r="58" spans="1:4" x14ac:dyDescent="0.3">
      <c r="A58" s="9">
        <v>43885</v>
      </c>
      <c r="B58">
        <v>33</v>
      </c>
      <c r="C58">
        <v>32</v>
      </c>
      <c r="D58" s="10">
        <v>0</v>
      </c>
    </row>
    <row r="59" spans="1:4" x14ac:dyDescent="0.3">
      <c r="A59" s="9">
        <v>43886</v>
      </c>
      <c r="B59">
        <v>32</v>
      </c>
      <c r="C59">
        <v>31</v>
      </c>
      <c r="D59" s="10">
        <v>0</v>
      </c>
    </row>
    <row r="60" spans="1:4" x14ac:dyDescent="0.3">
      <c r="A60" s="9">
        <v>43887</v>
      </c>
      <c r="B60">
        <v>0</v>
      </c>
      <c r="C60">
        <v>0</v>
      </c>
      <c r="D60" s="10">
        <v>0</v>
      </c>
    </row>
    <row r="61" spans="1:4" x14ac:dyDescent="0.3">
      <c r="A61" s="9">
        <v>43888</v>
      </c>
      <c r="B61">
        <v>0</v>
      </c>
      <c r="C61">
        <v>66</v>
      </c>
      <c r="D61" s="10">
        <v>0</v>
      </c>
    </row>
    <row r="62" spans="1:4" x14ac:dyDescent="0.3">
      <c r="A62" s="9">
        <v>43889</v>
      </c>
      <c r="B62">
        <v>0</v>
      </c>
      <c r="C62">
        <v>0</v>
      </c>
      <c r="D62" s="10">
        <v>0</v>
      </c>
    </row>
    <row r="63" spans="1:4" x14ac:dyDescent="0.3">
      <c r="A63" s="9">
        <v>43890</v>
      </c>
      <c r="B63">
        <v>0</v>
      </c>
      <c r="C63">
        <v>74</v>
      </c>
      <c r="D63" s="10">
        <v>0</v>
      </c>
    </row>
    <row r="64" spans="1:4" x14ac:dyDescent="0.3">
      <c r="A64" s="9">
        <v>43891</v>
      </c>
      <c r="B64">
        <v>0</v>
      </c>
      <c r="C64">
        <v>0</v>
      </c>
      <c r="D64" s="10">
        <v>0</v>
      </c>
    </row>
    <row r="65" spans="1:4" x14ac:dyDescent="0.3">
      <c r="A65" s="9">
        <v>43892</v>
      </c>
      <c r="B65">
        <v>0</v>
      </c>
      <c r="C65">
        <v>0</v>
      </c>
      <c r="D65" s="10">
        <v>0</v>
      </c>
    </row>
    <row r="66" spans="1:4" x14ac:dyDescent="0.3">
      <c r="A66" s="9">
        <v>43893</v>
      </c>
      <c r="B66">
        <v>70</v>
      </c>
      <c r="C66">
        <v>0</v>
      </c>
      <c r="D66" s="10">
        <v>0</v>
      </c>
    </row>
    <row r="67" spans="1:4" x14ac:dyDescent="0.3">
      <c r="A67" s="9">
        <v>43894</v>
      </c>
      <c r="B67">
        <v>0</v>
      </c>
      <c r="C67">
        <v>59</v>
      </c>
      <c r="D67" s="10">
        <v>0</v>
      </c>
    </row>
    <row r="68" spans="1:4" x14ac:dyDescent="0.3">
      <c r="A68" s="9">
        <v>43895</v>
      </c>
      <c r="B68">
        <v>0</v>
      </c>
      <c r="C68">
        <v>0</v>
      </c>
      <c r="D68" s="10">
        <v>0</v>
      </c>
    </row>
    <row r="69" spans="1:4" x14ac:dyDescent="0.3">
      <c r="A69" s="9">
        <v>43896</v>
      </c>
      <c r="B69">
        <v>34</v>
      </c>
      <c r="C69">
        <v>34</v>
      </c>
      <c r="D69" s="10">
        <v>0</v>
      </c>
    </row>
    <row r="70" spans="1:4" x14ac:dyDescent="0.3">
      <c r="A70" s="9">
        <v>43897</v>
      </c>
      <c r="B70">
        <v>70</v>
      </c>
      <c r="C70">
        <v>0</v>
      </c>
      <c r="D70" s="10">
        <v>0</v>
      </c>
    </row>
    <row r="71" spans="1:4" x14ac:dyDescent="0.3">
      <c r="A71" s="9">
        <v>43898</v>
      </c>
      <c r="B71">
        <v>39</v>
      </c>
      <c r="C71">
        <v>76</v>
      </c>
      <c r="D71" s="10">
        <v>0</v>
      </c>
    </row>
    <row r="72" spans="1:4" x14ac:dyDescent="0.3">
      <c r="A72" s="9">
        <v>43899</v>
      </c>
      <c r="B72">
        <v>36</v>
      </c>
      <c r="C72">
        <v>36</v>
      </c>
      <c r="D72" s="10">
        <v>0</v>
      </c>
    </row>
    <row r="73" spans="1:4" x14ac:dyDescent="0.3">
      <c r="A73" s="9">
        <v>43900</v>
      </c>
      <c r="B73">
        <v>38</v>
      </c>
      <c r="C73">
        <v>0</v>
      </c>
      <c r="D73" s="10">
        <v>0</v>
      </c>
    </row>
    <row r="74" spans="1:4" x14ac:dyDescent="0.3">
      <c r="A74" s="9">
        <v>43901</v>
      </c>
      <c r="B74">
        <v>52</v>
      </c>
      <c r="C74">
        <v>0</v>
      </c>
      <c r="D74" s="10">
        <v>0</v>
      </c>
    </row>
    <row r="75" spans="1:4" x14ac:dyDescent="0.3">
      <c r="A75" s="9">
        <v>43902</v>
      </c>
      <c r="B75">
        <v>0</v>
      </c>
      <c r="C75">
        <v>34</v>
      </c>
      <c r="D75" s="10">
        <v>0</v>
      </c>
    </row>
    <row r="76" spans="1:4" x14ac:dyDescent="0.3">
      <c r="A76" s="9">
        <v>43903</v>
      </c>
      <c r="B76">
        <v>34</v>
      </c>
      <c r="C76">
        <v>34</v>
      </c>
      <c r="D76" s="10">
        <v>0</v>
      </c>
    </row>
    <row r="77" spans="1:4" x14ac:dyDescent="0.3">
      <c r="A77" s="9">
        <v>43904</v>
      </c>
      <c r="B77">
        <v>57</v>
      </c>
      <c r="C77">
        <v>39</v>
      </c>
      <c r="D77">
        <v>0</v>
      </c>
    </row>
    <row r="78" spans="1:4" x14ac:dyDescent="0.3">
      <c r="A78" s="9">
        <v>43905</v>
      </c>
      <c r="B78">
        <v>45</v>
      </c>
      <c r="C78">
        <v>0</v>
      </c>
      <c r="D78">
        <v>0</v>
      </c>
    </row>
    <row r="79" spans="1:4" x14ac:dyDescent="0.3">
      <c r="A79" s="9">
        <v>43906</v>
      </c>
      <c r="B79">
        <v>51</v>
      </c>
      <c r="C79">
        <v>34</v>
      </c>
      <c r="D79">
        <v>0</v>
      </c>
    </row>
    <row r="80" spans="1:4" x14ac:dyDescent="0.3">
      <c r="A80" s="9">
        <v>43907</v>
      </c>
      <c r="B80">
        <v>38</v>
      </c>
      <c r="C80">
        <v>37</v>
      </c>
      <c r="D80">
        <v>0</v>
      </c>
    </row>
    <row r="81" spans="1:4" x14ac:dyDescent="0.3">
      <c r="A81" s="9">
        <v>43908</v>
      </c>
      <c r="B81">
        <v>0</v>
      </c>
      <c r="C81">
        <v>100</v>
      </c>
      <c r="D81">
        <v>0</v>
      </c>
    </row>
    <row r="82" spans="1:4" x14ac:dyDescent="0.3">
      <c r="A82" s="9">
        <v>43909</v>
      </c>
      <c r="B82">
        <v>0</v>
      </c>
      <c r="C82">
        <v>0</v>
      </c>
      <c r="D82">
        <v>0</v>
      </c>
    </row>
    <row r="83" spans="1:4" x14ac:dyDescent="0.3">
      <c r="A83" s="9">
        <v>43910</v>
      </c>
      <c r="B83">
        <v>35</v>
      </c>
      <c r="C83">
        <v>0</v>
      </c>
      <c r="D83">
        <v>0</v>
      </c>
    </row>
    <row r="84" spans="1:4" x14ac:dyDescent="0.3">
      <c r="A84" s="9">
        <v>43911</v>
      </c>
      <c r="B84">
        <v>40</v>
      </c>
      <c r="C84">
        <v>62</v>
      </c>
      <c r="D84">
        <v>0</v>
      </c>
    </row>
    <row r="85" spans="1:4" x14ac:dyDescent="0.3">
      <c r="A85" s="9">
        <v>43912</v>
      </c>
      <c r="B85">
        <v>42</v>
      </c>
      <c r="C85">
        <v>39</v>
      </c>
      <c r="D85">
        <v>0</v>
      </c>
    </row>
    <row r="86" spans="1:4" x14ac:dyDescent="0.3">
      <c r="A86" s="9">
        <v>43913</v>
      </c>
      <c r="B86">
        <v>0</v>
      </c>
      <c r="C86">
        <v>72</v>
      </c>
      <c r="D86">
        <v>0</v>
      </c>
    </row>
    <row r="87" spans="1:4" x14ac:dyDescent="0.3">
      <c r="A87" s="9">
        <v>43914</v>
      </c>
      <c r="B87">
        <v>34</v>
      </c>
      <c r="C87">
        <v>38</v>
      </c>
      <c r="D87">
        <v>0</v>
      </c>
    </row>
    <row r="88" spans="1:4" x14ac:dyDescent="0.3">
      <c r="A88" s="9">
        <v>43915</v>
      </c>
      <c r="B88">
        <v>0</v>
      </c>
      <c r="C88">
        <v>81</v>
      </c>
      <c r="D88">
        <v>0</v>
      </c>
    </row>
    <row r="89" spans="1:4" x14ac:dyDescent="0.3">
      <c r="A89" s="9">
        <v>43916</v>
      </c>
      <c r="B89">
        <v>41</v>
      </c>
      <c r="C89">
        <v>86</v>
      </c>
      <c r="D89">
        <v>0</v>
      </c>
    </row>
    <row r="90" spans="1:4" x14ac:dyDescent="0.3">
      <c r="A90" s="9">
        <v>43917</v>
      </c>
      <c r="B90">
        <v>37</v>
      </c>
      <c r="C90">
        <v>51</v>
      </c>
      <c r="D90">
        <v>0</v>
      </c>
    </row>
    <row r="91" spans="1:4" x14ac:dyDescent="0.3">
      <c r="A91" s="9">
        <v>43918</v>
      </c>
      <c r="B91">
        <v>40</v>
      </c>
      <c r="C91">
        <v>39</v>
      </c>
      <c r="D91">
        <v>0</v>
      </c>
    </row>
    <row r="92" spans="1:4" x14ac:dyDescent="0.3">
      <c r="A92" s="9">
        <v>43919</v>
      </c>
      <c r="B92">
        <v>40</v>
      </c>
      <c r="C92">
        <v>0</v>
      </c>
      <c r="D92">
        <v>0</v>
      </c>
    </row>
    <row r="93" spans="1:4" x14ac:dyDescent="0.3">
      <c r="A93" s="9">
        <v>43920</v>
      </c>
      <c r="B93">
        <v>38</v>
      </c>
      <c r="C93">
        <v>0</v>
      </c>
      <c r="D93">
        <v>0</v>
      </c>
    </row>
    <row r="94" spans="1:4" x14ac:dyDescent="0.3">
      <c r="A94" s="9">
        <v>43921</v>
      </c>
      <c r="B94">
        <v>0</v>
      </c>
      <c r="C94">
        <v>80</v>
      </c>
      <c r="D94">
        <v>0</v>
      </c>
    </row>
    <row r="95" spans="1:4" x14ac:dyDescent="0.3">
      <c r="A95" s="9">
        <v>43922</v>
      </c>
      <c r="B95">
        <v>0</v>
      </c>
      <c r="C95">
        <v>35</v>
      </c>
      <c r="D95">
        <v>0</v>
      </c>
    </row>
    <row r="96" spans="1:4" x14ac:dyDescent="0.3">
      <c r="A96" s="9">
        <v>43923</v>
      </c>
      <c r="B96">
        <v>0</v>
      </c>
      <c r="C96">
        <v>38</v>
      </c>
      <c r="D96">
        <v>0</v>
      </c>
    </row>
    <row r="97" spans="1:4" x14ac:dyDescent="0.3">
      <c r="A97" s="9">
        <v>43924</v>
      </c>
      <c r="B97">
        <v>38</v>
      </c>
      <c r="C97">
        <v>0</v>
      </c>
      <c r="D97">
        <v>0</v>
      </c>
    </row>
    <row r="98" spans="1:4" x14ac:dyDescent="0.3">
      <c r="A98" s="9">
        <v>43925</v>
      </c>
      <c r="B98">
        <v>41</v>
      </c>
      <c r="C98">
        <v>40</v>
      </c>
      <c r="D98">
        <v>0</v>
      </c>
    </row>
    <row r="99" spans="1:4" x14ac:dyDescent="0.3">
      <c r="A99" s="9">
        <v>43926</v>
      </c>
      <c r="B99">
        <v>36</v>
      </c>
      <c r="C99">
        <v>0</v>
      </c>
      <c r="D99">
        <v>0</v>
      </c>
    </row>
    <row r="100" spans="1:4" x14ac:dyDescent="0.3">
      <c r="A100" s="9">
        <v>43927</v>
      </c>
      <c r="B100">
        <v>0</v>
      </c>
      <c r="C100">
        <v>0</v>
      </c>
      <c r="D100">
        <v>0</v>
      </c>
    </row>
    <row r="101" spans="1:4" x14ac:dyDescent="0.3">
      <c r="A101" s="9">
        <v>43928</v>
      </c>
      <c r="B101">
        <v>0</v>
      </c>
      <c r="C101">
        <v>42</v>
      </c>
      <c r="D101">
        <v>0</v>
      </c>
    </row>
    <row r="102" spans="1:4" x14ac:dyDescent="0.3">
      <c r="A102" s="9">
        <v>43929</v>
      </c>
      <c r="B102">
        <v>0</v>
      </c>
      <c r="C102">
        <v>0</v>
      </c>
      <c r="D102">
        <v>0</v>
      </c>
    </row>
    <row r="103" spans="1:4" x14ac:dyDescent="0.3">
      <c r="A103" s="9">
        <v>43930</v>
      </c>
      <c r="B103">
        <v>79</v>
      </c>
      <c r="C103">
        <v>0</v>
      </c>
      <c r="D103">
        <v>0</v>
      </c>
    </row>
    <row r="104" spans="1:4" x14ac:dyDescent="0.3">
      <c r="A104" s="9">
        <v>43931</v>
      </c>
      <c r="B104">
        <v>0</v>
      </c>
      <c r="C104">
        <v>38</v>
      </c>
      <c r="D104">
        <v>0</v>
      </c>
    </row>
    <row r="105" spans="1:4" x14ac:dyDescent="0.3">
      <c r="A105" s="9">
        <v>43932</v>
      </c>
      <c r="B105">
        <v>0</v>
      </c>
      <c r="C105">
        <v>0</v>
      </c>
      <c r="D105">
        <v>0</v>
      </c>
    </row>
    <row r="106" spans="1:4" x14ac:dyDescent="0.3">
      <c r="A106" s="9">
        <v>43933</v>
      </c>
      <c r="B106">
        <v>43</v>
      </c>
      <c r="C106">
        <v>41</v>
      </c>
      <c r="D106">
        <v>0</v>
      </c>
    </row>
    <row r="107" spans="1:4" x14ac:dyDescent="0.3">
      <c r="A107" s="9">
        <v>43934</v>
      </c>
      <c r="B107">
        <v>0</v>
      </c>
      <c r="C107">
        <v>38</v>
      </c>
      <c r="D107">
        <v>0</v>
      </c>
    </row>
    <row r="108" spans="1:4" x14ac:dyDescent="0.3">
      <c r="A108" s="9">
        <v>43935</v>
      </c>
      <c r="B108">
        <v>38</v>
      </c>
      <c r="C108">
        <v>38</v>
      </c>
      <c r="D108">
        <v>0</v>
      </c>
    </row>
    <row r="109" spans="1:4" x14ac:dyDescent="0.3">
      <c r="A109" s="9">
        <v>43936</v>
      </c>
      <c r="B109">
        <v>74</v>
      </c>
      <c r="C109">
        <v>0</v>
      </c>
      <c r="D109">
        <v>0</v>
      </c>
    </row>
    <row r="110" spans="1:4" x14ac:dyDescent="0.3">
      <c r="A110" s="9">
        <v>43937</v>
      </c>
      <c r="B110">
        <v>0</v>
      </c>
      <c r="C110">
        <v>0</v>
      </c>
      <c r="D110">
        <v>0</v>
      </c>
    </row>
    <row r="111" spans="1:4" x14ac:dyDescent="0.3">
      <c r="A111" s="9">
        <v>43938</v>
      </c>
      <c r="B111">
        <v>0</v>
      </c>
      <c r="C111">
        <v>0</v>
      </c>
      <c r="D111">
        <v>65</v>
      </c>
    </row>
    <row r="112" spans="1:4" x14ac:dyDescent="0.3">
      <c r="A112" s="9">
        <v>43939</v>
      </c>
      <c r="B112">
        <v>39</v>
      </c>
      <c r="C112">
        <v>0</v>
      </c>
      <c r="D112">
        <v>121</v>
      </c>
    </row>
    <row r="113" spans="1:4" x14ac:dyDescent="0.3">
      <c r="A113" s="9">
        <v>43940</v>
      </c>
      <c r="B113">
        <v>44</v>
      </c>
      <c r="C113">
        <v>43</v>
      </c>
      <c r="D113">
        <v>28</v>
      </c>
    </row>
    <row r="114" spans="1:4" x14ac:dyDescent="0.3">
      <c r="A114" s="9">
        <v>43941</v>
      </c>
      <c r="B114">
        <v>0</v>
      </c>
      <c r="C114">
        <v>40</v>
      </c>
      <c r="D114">
        <v>72</v>
      </c>
    </row>
    <row r="115" spans="1:4" x14ac:dyDescent="0.3">
      <c r="A115" s="9">
        <v>43942</v>
      </c>
      <c r="B115">
        <v>39</v>
      </c>
      <c r="C115">
        <v>0</v>
      </c>
      <c r="D115">
        <v>95</v>
      </c>
    </row>
    <row r="116" spans="1:4" x14ac:dyDescent="0.3">
      <c r="A116" s="9">
        <v>43943</v>
      </c>
      <c r="B116">
        <v>39</v>
      </c>
      <c r="C116">
        <v>39</v>
      </c>
      <c r="D116">
        <v>113</v>
      </c>
    </row>
    <row r="117" spans="1:4" x14ac:dyDescent="0.3">
      <c r="A117" s="9">
        <v>43944</v>
      </c>
      <c r="B117">
        <v>0</v>
      </c>
      <c r="C117">
        <v>0</v>
      </c>
      <c r="D117">
        <v>63</v>
      </c>
    </row>
    <row r="118" spans="1:4" x14ac:dyDescent="0.3">
      <c r="A118" s="9">
        <v>43945</v>
      </c>
      <c r="B118">
        <v>41</v>
      </c>
      <c r="C118">
        <v>41</v>
      </c>
      <c r="D118">
        <v>21</v>
      </c>
    </row>
    <row r="119" spans="1:4" x14ac:dyDescent="0.3">
      <c r="A119" s="9">
        <v>43946</v>
      </c>
      <c r="B119">
        <v>41</v>
      </c>
      <c r="C119">
        <v>83</v>
      </c>
      <c r="D119">
        <v>39</v>
      </c>
    </row>
    <row r="120" spans="1:4" x14ac:dyDescent="0.3">
      <c r="A120" s="9">
        <v>43947</v>
      </c>
      <c r="B120">
        <v>44</v>
      </c>
      <c r="C120">
        <v>40</v>
      </c>
      <c r="D120">
        <v>0</v>
      </c>
    </row>
    <row r="121" spans="1:4" x14ac:dyDescent="0.3">
      <c r="A121" s="9">
        <v>43948</v>
      </c>
      <c r="B121">
        <v>41</v>
      </c>
      <c r="C121">
        <v>0</v>
      </c>
      <c r="D121">
        <v>0</v>
      </c>
    </row>
    <row r="122" spans="1:4" x14ac:dyDescent="0.3">
      <c r="A122" s="9">
        <v>43949</v>
      </c>
      <c r="B122">
        <v>39</v>
      </c>
      <c r="C122">
        <v>0</v>
      </c>
      <c r="D122">
        <v>128</v>
      </c>
    </row>
    <row r="123" spans="1:4" x14ac:dyDescent="0.3">
      <c r="A123" s="9">
        <v>43950</v>
      </c>
      <c r="B123">
        <v>39</v>
      </c>
      <c r="C123">
        <v>0</v>
      </c>
      <c r="D123">
        <v>15</v>
      </c>
    </row>
    <row r="124" spans="1:4" x14ac:dyDescent="0.3">
      <c r="A124" s="9">
        <v>43951</v>
      </c>
      <c r="B124">
        <v>0</v>
      </c>
      <c r="C124">
        <v>0</v>
      </c>
      <c r="D124">
        <v>198</v>
      </c>
    </row>
    <row r="125" spans="1:4" x14ac:dyDescent="0.3">
      <c r="A125" s="9">
        <v>43952</v>
      </c>
      <c r="B125">
        <v>78</v>
      </c>
      <c r="C125">
        <v>79</v>
      </c>
      <c r="D125">
        <v>0</v>
      </c>
    </row>
    <row r="126" spans="1:4" x14ac:dyDescent="0.3">
      <c r="A126" s="9">
        <v>43953</v>
      </c>
      <c r="B126">
        <v>0</v>
      </c>
      <c r="C126">
        <v>0</v>
      </c>
      <c r="D126">
        <v>0</v>
      </c>
    </row>
    <row r="127" spans="1:4" x14ac:dyDescent="0.3">
      <c r="A127" s="9">
        <v>43954</v>
      </c>
      <c r="B127">
        <v>41</v>
      </c>
      <c r="C127">
        <v>0</v>
      </c>
      <c r="D127">
        <v>0</v>
      </c>
    </row>
    <row r="128" spans="1:4" x14ac:dyDescent="0.3">
      <c r="A128" s="9">
        <v>43955</v>
      </c>
      <c r="B128">
        <v>0</v>
      </c>
      <c r="C128">
        <v>38</v>
      </c>
      <c r="D128">
        <v>0</v>
      </c>
    </row>
    <row r="129" spans="1:4" x14ac:dyDescent="0.3">
      <c r="A129" s="9">
        <v>43956</v>
      </c>
      <c r="B129">
        <v>53</v>
      </c>
      <c r="C129">
        <v>0</v>
      </c>
      <c r="D129">
        <v>60</v>
      </c>
    </row>
    <row r="130" spans="1:4" x14ac:dyDescent="0.3">
      <c r="A130" s="9">
        <v>43957</v>
      </c>
      <c r="B130">
        <v>0</v>
      </c>
      <c r="C130">
        <v>0</v>
      </c>
      <c r="D130">
        <v>0</v>
      </c>
    </row>
    <row r="131" spans="1:4" x14ac:dyDescent="0.3">
      <c r="A131" s="9">
        <v>43958</v>
      </c>
      <c r="B131">
        <v>0</v>
      </c>
      <c r="C131">
        <v>0</v>
      </c>
      <c r="D131">
        <v>0</v>
      </c>
    </row>
    <row r="132" spans="1:4" x14ac:dyDescent="0.3">
      <c r="A132" s="9">
        <v>43959</v>
      </c>
      <c r="B132">
        <v>0</v>
      </c>
      <c r="C132">
        <v>72</v>
      </c>
      <c r="D132">
        <v>0</v>
      </c>
    </row>
    <row r="133" spans="1:4" x14ac:dyDescent="0.3">
      <c r="A133" s="9">
        <v>43960</v>
      </c>
      <c r="B133">
        <v>0</v>
      </c>
      <c r="C133">
        <v>0</v>
      </c>
      <c r="D133">
        <v>0</v>
      </c>
    </row>
    <row r="134" spans="1:4" x14ac:dyDescent="0.3">
      <c r="A134" s="9">
        <v>43961</v>
      </c>
      <c r="B134">
        <v>38</v>
      </c>
      <c r="C134">
        <v>0</v>
      </c>
      <c r="D134">
        <v>0</v>
      </c>
    </row>
    <row r="135" spans="1:4" x14ac:dyDescent="0.3">
      <c r="A135" s="9">
        <v>43962</v>
      </c>
      <c r="B135">
        <v>0</v>
      </c>
      <c r="C135">
        <v>0</v>
      </c>
      <c r="D135">
        <v>193</v>
      </c>
    </row>
    <row r="136" spans="1:4" x14ac:dyDescent="0.3">
      <c r="A136" s="9">
        <v>43963</v>
      </c>
      <c r="B136">
        <v>0</v>
      </c>
      <c r="C136">
        <v>39</v>
      </c>
      <c r="D136">
        <v>0</v>
      </c>
    </row>
    <row r="137" spans="1:4" x14ac:dyDescent="0.3">
      <c r="A137" s="9">
        <v>43964</v>
      </c>
      <c r="B137">
        <v>0</v>
      </c>
      <c r="C137">
        <v>0</v>
      </c>
      <c r="D137">
        <v>0</v>
      </c>
    </row>
    <row r="138" spans="1:4" x14ac:dyDescent="0.3">
      <c r="A138" s="9">
        <v>43965</v>
      </c>
      <c r="B138">
        <v>0</v>
      </c>
      <c r="C138">
        <v>60</v>
      </c>
      <c r="D138">
        <v>0</v>
      </c>
    </row>
    <row r="139" spans="1:4" x14ac:dyDescent="0.3">
      <c r="A139" s="9">
        <v>43966</v>
      </c>
      <c r="B139">
        <v>39</v>
      </c>
      <c r="C139">
        <v>0</v>
      </c>
      <c r="D139">
        <v>0</v>
      </c>
    </row>
    <row r="140" spans="1:4" x14ac:dyDescent="0.3">
      <c r="A140" s="9">
        <v>43967</v>
      </c>
      <c r="B140">
        <v>0</v>
      </c>
      <c r="C140">
        <v>0</v>
      </c>
      <c r="D140">
        <v>0</v>
      </c>
    </row>
    <row r="141" spans="1:4" x14ac:dyDescent="0.3">
      <c r="A141" s="9">
        <v>43968</v>
      </c>
      <c r="B141">
        <v>0</v>
      </c>
      <c r="C141">
        <v>40</v>
      </c>
      <c r="D141">
        <v>0</v>
      </c>
    </row>
    <row r="142" spans="1:4" x14ac:dyDescent="0.3">
      <c r="A142" s="9">
        <v>43969</v>
      </c>
      <c r="B142">
        <v>42</v>
      </c>
      <c r="C142">
        <v>0</v>
      </c>
      <c r="D142">
        <v>0</v>
      </c>
    </row>
    <row r="143" spans="1:4" x14ac:dyDescent="0.3">
      <c r="A143" s="9">
        <v>43970</v>
      </c>
      <c r="B143">
        <v>37</v>
      </c>
      <c r="C143">
        <v>0</v>
      </c>
      <c r="D143">
        <v>208</v>
      </c>
    </row>
    <row r="144" spans="1:4" x14ac:dyDescent="0.3">
      <c r="A144" s="9">
        <v>43971</v>
      </c>
      <c r="B144">
        <v>55</v>
      </c>
      <c r="C144">
        <v>0</v>
      </c>
      <c r="D144">
        <v>315</v>
      </c>
    </row>
    <row r="145" spans="1:4" x14ac:dyDescent="0.3">
      <c r="A145" s="9">
        <v>43972</v>
      </c>
      <c r="B145">
        <v>39</v>
      </c>
      <c r="C145">
        <v>0</v>
      </c>
      <c r="D145">
        <v>132</v>
      </c>
    </row>
    <row r="146" spans="1:4" x14ac:dyDescent="0.3">
      <c r="A146" s="9">
        <v>43973</v>
      </c>
      <c r="B146">
        <v>0</v>
      </c>
      <c r="C146">
        <v>0</v>
      </c>
      <c r="D146">
        <v>0</v>
      </c>
    </row>
    <row r="147" spans="1:4" x14ac:dyDescent="0.3">
      <c r="A147" s="9">
        <v>43974</v>
      </c>
      <c r="B147">
        <v>0</v>
      </c>
      <c r="C147">
        <v>0</v>
      </c>
      <c r="D147">
        <v>0</v>
      </c>
    </row>
    <row r="148" spans="1:4" x14ac:dyDescent="0.3">
      <c r="A148" s="9">
        <v>43975</v>
      </c>
      <c r="B148">
        <v>0</v>
      </c>
      <c r="C148">
        <v>62</v>
      </c>
      <c r="D148">
        <v>0</v>
      </c>
    </row>
    <row r="149" spans="1:4" x14ac:dyDescent="0.3">
      <c r="A149" s="9">
        <v>43976</v>
      </c>
      <c r="B149">
        <v>40</v>
      </c>
      <c r="C149">
        <v>0</v>
      </c>
      <c r="D149">
        <v>0</v>
      </c>
    </row>
    <row r="150" spans="1:4" x14ac:dyDescent="0.3">
      <c r="A150" s="9">
        <v>43977</v>
      </c>
      <c r="B150">
        <v>0</v>
      </c>
      <c r="C150">
        <v>0</v>
      </c>
      <c r="D150">
        <v>0</v>
      </c>
    </row>
    <row r="151" spans="1:4" x14ac:dyDescent="0.3">
      <c r="A151" s="9">
        <v>43978</v>
      </c>
      <c r="B151">
        <v>43</v>
      </c>
      <c r="C151">
        <v>0</v>
      </c>
      <c r="D151">
        <v>0</v>
      </c>
    </row>
    <row r="152" spans="1:4" x14ac:dyDescent="0.3">
      <c r="A152" s="9">
        <v>43979</v>
      </c>
      <c r="B152">
        <v>41</v>
      </c>
      <c r="C152">
        <v>0</v>
      </c>
      <c r="D152">
        <v>0</v>
      </c>
    </row>
    <row r="153" spans="1:4" x14ac:dyDescent="0.3">
      <c r="A153" s="9">
        <v>43980</v>
      </c>
      <c r="B153">
        <v>40</v>
      </c>
      <c r="C153">
        <v>41</v>
      </c>
      <c r="D153">
        <v>0</v>
      </c>
    </row>
    <row r="154" spans="1:4" x14ac:dyDescent="0.3">
      <c r="A154" s="9">
        <v>43981</v>
      </c>
      <c r="B154">
        <v>0</v>
      </c>
      <c r="C154">
        <v>0</v>
      </c>
      <c r="D154">
        <v>0</v>
      </c>
    </row>
    <row r="155" spans="1:4" x14ac:dyDescent="0.3">
      <c r="A155" s="9">
        <v>43982</v>
      </c>
      <c r="B155">
        <v>40</v>
      </c>
      <c r="C155">
        <v>0</v>
      </c>
      <c r="D155">
        <v>0</v>
      </c>
    </row>
  </sheetData>
  <pageMargins left="0.7" right="0.7" top="0.75" bottom="0.75" header="0.3" footer="0.3"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FC1E8-1F7F-4E22-9DB1-058B0BB27432}">
  <dimension ref="A1:W155"/>
  <sheetViews>
    <sheetView workbookViewId="0">
      <selection activeCell="E1" sqref="E1:F1048576"/>
    </sheetView>
  </sheetViews>
  <sheetFormatPr defaultRowHeight="14.4" x14ac:dyDescent="0.3"/>
  <cols>
    <col min="5" max="6" width="8.88671875" style="29"/>
  </cols>
  <sheetData>
    <row r="1" spans="1:23" x14ac:dyDescent="0.3">
      <c r="A1" t="s">
        <v>63</v>
      </c>
    </row>
    <row r="3" spans="1:23" x14ac:dyDescent="0.3">
      <c r="A3" t="s">
        <v>62</v>
      </c>
      <c r="B3" t="s">
        <v>257</v>
      </c>
      <c r="C3" t="s">
        <v>256</v>
      </c>
      <c r="D3" s="12" t="s">
        <v>54</v>
      </c>
      <c r="E3" s="23" t="s">
        <v>59</v>
      </c>
      <c r="F3" s="23" t="s">
        <v>58</v>
      </c>
      <c r="G3" s="10" t="s">
        <v>57</v>
      </c>
    </row>
    <row r="4" spans="1:23" x14ac:dyDescent="0.3">
      <c r="A4" s="8">
        <v>43831</v>
      </c>
      <c r="B4">
        <v>45</v>
      </c>
      <c r="C4">
        <v>0</v>
      </c>
      <c r="D4" s="9">
        <v>43831</v>
      </c>
      <c r="E4" s="23">
        <v>0</v>
      </c>
      <c r="F4" s="23">
        <v>0</v>
      </c>
      <c r="G4" s="10">
        <v>0</v>
      </c>
    </row>
    <row r="5" spans="1:23" x14ac:dyDescent="0.3">
      <c r="A5" s="8">
        <v>43832</v>
      </c>
      <c r="B5">
        <v>0</v>
      </c>
      <c r="C5">
        <v>41</v>
      </c>
      <c r="D5" s="9">
        <v>43832</v>
      </c>
      <c r="E5" s="23">
        <v>0</v>
      </c>
      <c r="F5" s="23">
        <v>0</v>
      </c>
      <c r="G5" s="10">
        <v>0</v>
      </c>
    </row>
    <row r="6" spans="1:23" x14ac:dyDescent="0.3">
      <c r="A6" s="8">
        <v>43833</v>
      </c>
      <c r="B6">
        <v>0</v>
      </c>
      <c r="C6">
        <v>0</v>
      </c>
      <c r="D6" s="9">
        <v>43833</v>
      </c>
      <c r="E6" s="23">
        <v>0</v>
      </c>
      <c r="F6" s="23">
        <v>0</v>
      </c>
      <c r="G6" s="10">
        <v>0</v>
      </c>
    </row>
    <row r="7" spans="1:23" x14ac:dyDescent="0.3">
      <c r="A7" s="8">
        <v>43834</v>
      </c>
      <c r="B7">
        <v>0</v>
      </c>
      <c r="C7">
        <v>0</v>
      </c>
      <c r="D7" s="9">
        <v>43834</v>
      </c>
      <c r="E7" s="23">
        <v>0</v>
      </c>
      <c r="F7" s="23">
        <v>0</v>
      </c>
      <c r="G7" s="10">
        <v>0</v>
      </c>
    </row>
    <row r="8" spans="1:23" x14ac:dyDescent="0.3">
      <c r="A8" s="8">
        <v>43835</v>
      </c>
      <c r="B8">
        <v>41</v>
      </c>
      <c r="C8">
        <v>38</v>
      </c>
      <c r="D8" s="9">
        <v>43835</v>
      </c>
      <c r="E8" s="23">
        <v>0</v>
      </c>
      <c r="F8" s="23">
        <v>0</v>
      </c>
      <c r="G8" s="10">
        <v>0</v>
      </c>
    </row>
    <row r="9" spans="1:23" x14ac:dyDescent="0.3">
      <c r="A9" s="8">
        <v>43836</v>
      </c>
      <c r="B9">
        <v>0</v>
      </c>
      <c r="C9">
        <v>0</v>
      </c>
      <c r="D9" s="9">
        <v>43836</v>
      </c>
      <c r="E9" s="23">
        <v>0</v>
      </c>
      <c r="F9" s="23">
        <v>0</v>
      </c>
      <c r="G9" s="10">
        <v>0</v>
      </c>
      <c r="Q9" t="s">
        <v>69</v>
      </c>
      <c r="V9" t="s">
        <v>122</v>
      </c>
    </row>
    <row r="10" spans="1:23" x14ac:dyDescent="0.3">
      <c r="A10" s="8">
        <v>43837</v>
      </c>
      <c r="B10">
        <v>0</v>
      </c>
      <c r="C10">
        <v>40</v>
      </c>
      <c r="D10" s="9">
        <v>43837</v>
      </c>
      <c r="E10" s="23">
        <v>0</v>
      </c>
      <c r="F10" s="23">
        <v>0</v>
      </c>
      <c r="G10" s="10">
        <v>0</v>
      </c>
      <c r="P10" t="s">
        <v>204</v>
      </c>
      <c r="Q10" t="s">
        <v>240</v>
      </c>
      <c r="R10" t="s">
        <v>29</v>
      </c>
      <c r="U10" t="s">
        <v>204</v>
      </c>
      <c r="V10" t="s">
        <v>240</v>
      </c>
      <c r="W10" t="s">
        <v>29</v>
      </c>
    </row>
    <row r="11" spans="1:23" x14ac:dyDescent="0.3">
      <c r="A11" s="8">
        <v>43838</v>
      </c>
      <c r="B11">
        <v>0</v>
      </c>
      <c r="C11">
        <v>0</v>
      </c>
      <c r="D11" s="9">
        <v>43838</v>
      </c>
      <c r="E11" s="23">
        <v>0</v>
      </c>
      <c r="F11" s="23">
        <v>0</v>
      </c>
      <c r="G11" s="10">
        <v>0</v>
      </c>
      <c r="P11">
        <v>0</v>
      </c>
      <c r="Q11">
        <v>2.0914021806219579E-2</v>
      </c>
      <c r="R11">
        <v>0.15858427620041882</v>
      </c>
      <c r="U11">
        <v>0</v>
      </c>
      <c r="V11">
        <v>2.4911126745638137E-2</v>
      </c>
      <c r="W11">
        <v>-2.7172676080248179E-2</v>
      </c>
    </row>
    <row r="12" spans="1:23" x14ac:dyDescent="0.3">
      <c r="A12" s="8">
        <v>43839</v>
      </c>
      <c r="B12">
        <v>41</v>
      </c>
      <c r="C12">
        <v>41</v>
      </c>
      <c r="D12" s="9">
        <v>43839</v>
      </c>
      <c r="E12" s="23">
        <v>0</v>
      </c>
      <c r="F12" s="23">
        <v>0</v>
      </c>
      <c r="G12" s="10">
        <v>0</v>
      </c>
      <c r="P12">
        <v>1</v>
      </c>
      <c r="Q12">
        <v>0.10294269862569361</v>
      </c>
      <c r="R12">
        <v>-1.1530776025784294E-2</v>
      </c>
      <c r="U12">
        <v>1</v>
      </c>
      <c r="V12">
        <v>1.8555670699614477E-2</v>
      </c>
      <c r="W12">
        <v>-1.7665198072572306E-2</v>
      </c>
    </row>
    <row r="13" spans="1:23" x14ac:dyDescent="0.3">
      <c r="A13" s="8">
        <v>43840</v>
      </c>
      <c r="B13">
        <v>88</v>
      </c>
      <c r="C13">
        <v>88</v>
      </c>
      <c r="D13" s="9">
        <v>43840</v>
      </c>
      <c r="E13" s="23">
        <v>0</v>
      </c>
      <c r="F13" s="23">
        <v>0</v>
      </c>
      <c r="G13" s="10">
        <v>0</v>
      </c>
      <c r="P13">
        <v>2</v>
      </c>
      <c r="Q13">
        <v>2.5131181602363314E-2</v>
      </c>
      <c r="R13">
        <v>-8.8924749890378421E-2</v>
      </c>
      <c r="U13">
        <v>2</v>
      </c>
      <c r="V13">
        <v>-4.4628469659616178E-2</v>
      </c>
      <c r="W13">
        <v>6.4316233900082925E-2</v>
      </c>
    </row>
    <row r="14" spans="1:23" x14ac:dyDescent="0.3">
      <c r="A14" s="8">
        <v>43841</v>
      </c>
      <c r="B14">
        <v>0</v>
      </c>
      <c r="C14">
        <v>0</v>
      </c>
      <c r="D14" s="9">
        <v>43841</v>
      </c>
      <c r="E14" s="23">
        <v>0</v>
      </c>
      <c r="F14" s="23">
        <v>0</v>
      </c>
      <c r="G14" s="10">
        <v>0</v>
      </c>
      <c r="P14">
        <v>3</v>
      </c>
      <c r="Q14">
        <v>-4.9191193666645969E-2</v>
      </c>
      <c r="R14">
        <v>-1.615282943565523E-3</v>
      </c>
      <c r="U14">
        <v>3</v>
      </c>
      <c r="V14">
        <v>-3.9025913584891991E-2</v>
      </c>
      <c r="W14">
        <v>-8.9937988635479582E-2</v>
      </c>
    </row>
    <row r="15" spans="1:23" x14ac:dyDescent="0.3">
      <c r="A15" s="8">
        <v>43842</v>
      </c>
      <c r="B15">
        <v>0</v>
      </c>
      <c r="C15">
        <v>0</v>
      </c>
      <c r="D15" s="9">
        <v>43842</v>
      </c>
      <c r="E15" s="23">
        <v>0</v>
      </c>
      <c r="F15" s="23">
        <v>0</v>
      </c>
      <c r="G15" s="10">
        <v>0</v>
      </c>
      <c r="P15">
        <v>4</v>
      </c>
      <c r="Q15">
        <v>5.9018264658006588E-2</v>
      </c>
      <c r="R15">
        <v>7.9656256731312269E-2</v>
      </c>
      <c r="U15">
        <v>4</v>
      </c>
      <c r="V15">
        <v>-5.4730525182557201E-2</v>
      </c>
      <c r="W15">
        <v>8.4580984797094944E-2</v>
      </c>
    </row>
    <row r="16" spans="1:23" x14ac:dyDescent="0.3">
      <c r="A16" s="8">
        <v>43843</v>
      </c>
      <c r="B16">
        <v>0</v>
      </c>
      <c r="C16">
        <v>0</v>
      </c>
      <c r="D16" s="9">
        <v>43843</v>
      </c>
      <c r="E16" s="23">
        <v>0</v>
      </c>
      <c r="F16" s="23">
        <v>0</v>
      </c>
      <c r="G16" s="10">
        <v>0</v>
      </c>
      <c r="P16">
        <v>5</v>
      </c>
      <c r="Q16">
        <v>4.4414783916981081E-2</v>
      </c>
      <c r="R16">
        <v>-8.9458423136064696E-2</v>
      </c>
      <c r="U16">
        <v>5</v>
      </c>
      <c r="V16">
        <v>-2.6260976303139963E-2</v>
      </c>
      <c r="W16">
        <v>-2.164861134282535E-2</v>
      </c>
    </row>
    <row r="17" spans="1:23" x14ac:dyDescent="0.3">
      <c r="A17" s="8">
        <v>43844</v>
      </c>
      <c r="B17">
        <v>0</v>
      </c>
      <c r="C17">
        <v>0</v>
      </c>
      <c r="D17" s="9">
        <v>43844</v>
      </c>
      <c r="E17" s="23">
        <v>0</v>
      </c>
      <c r="F17" s="23">
        <v>0</v>
      </c>
      <c r="G17" s="10">
        <v>0</v>
      </c>
      <c r="P17">
        <v>6</v>
      </c>
      <c r="Q17">
        <v>3.3760846706364651E-2</v>
      </c>
      <c r="R17">
        <v>0.10260738255731097</v>
      </c>
      <c r="U17">
        <v>6</v>
      </c>
      <c r="V17">
        <v>-0.12306298904823239</v>
      </c>
      <c r="W17">
        <v>4.2710614903622088E-2</v>
      </c>
    </row>
    <row r="18" spans="1:23" x14ac:dyDescent="0.3">
      <c r="A18" s="8">
        <v>43845</v>
      </c>
      <c r="B18">
        <v>0</v>
      </c>
      <c r="C18">
        <v>0</v>
      </c>
      <c r="D18" s="9">
        <v>43845</v>
      </c>
      <c r="E18" s="23">
        <v>0</v>
      </c>
      <c r="F18" s="23">
        <v>0</v>
      </c>
      <c r="G18" s="10">
        <v>0</v>
      </c>
      <c r="P18">
        <v>7</v>
      </c>
      <c r="Q18">
        <v>-4.4896762135376092E-2</v>
      </c>
      <c r="R18">
        <v>8.855037833275136E-3</v>
      </c>
      <c r="U18">
        <v>7</v>
      </c>
      <c r="V18">
        <v>-1.8633847181364075E-2</v>
      </c>
      <c r="W18">
        <v>-3.2426163126827653E-2</v>
      </c>
    </row>
    <row r="19" spans="1:23" x14ac:dyDescent="0.3">
      <c r="A19" s="8">
        <v>43846</v>
      </c>
      <c r="B19">
        <v>0</v>
      </c>
      <c r="C19">
        <v>0</v>
      </c>
      <c r="D19" s="9">
        <v>43846</v>
      </c>
      <c r="E19" s="23">
        <v>0</v>
      </c>
      <c r="F19" s="23">
        <v>0</v>
      </c>
      <c r="G19" s="10">
        <v>0</v>
      </c>
      <c r="P19">
        <v>8</v>
      </c>
      <c r="Q19">
        <v>0.12629869506566052</v>
      </c>
      <c r="R19">
        <v>-8.811871832308113E-2</v>
      </c>
      <c r="U19">
        <v>8</v>
      </c>
      <c r="V19">
        <v>-6.6306863902427599E-2</v>
      </c>
      <c r="W19">
        <v>-0.10079532671186289</v>
      </c>
    </row>
    <row r="20" spans="1:23" x14ac:dyDescent="0.3">
      <c r="A20" s="8">
        <v>43847</v>
      </c>
      <c r="B20">
        <v>0</v>
      </c>
      <c r="C20">
        <v>0</v>
      </c>
      <c r="D20" s="9">
        <v>43847</v>
      </c>
      <c r="E20" s="23">
        <v>0</v>
      </c>
      <c r="F20" s="23">
        <v>0</v>
      </c>
      <c r="G20" s="10">
        <v>0</v>
      </c>
      <c r="P20">
        <v>9</v>
      </c>
      <c r="Q20">
        <v>4.9752752770518709E-2</v>
      </c>
      <c r="R20">
        <v>0.10904409973084737</v>
      </c>
      <c r="U20">
        <v>9</v>
      </c>
      <c r="V20">
        <v>-7.3507395016864124E-2</v>
      </c>
      <c r="W20">
        <v>-0.10378360741828829</v>
      </c>
    </row>
    <row r="21" spans="1:23" x14ac:dyDescent="0.3">
      <c r="A21" s="8">
        <v>43848</v>
      </c>
      <c r="B21">
        <v>44</v>
      </c>
      <c r="C21">
        <v>0</v>
      </c>
      <c r="D21" s="9">
        <v>43848</v>
      </c>
      <c r="E21" s="23">
        <v>0</v>
      </c>
      <c r="F21" s="23">
        <v>0</v>
      </c>
      <c r="G21" s="10">
        <v>0</v>
      </c>
      <c r="P21">
        <v>10</v>
      </c>
      <c r="Q21">
        <v>4.0950333787514989E-2</v>
      </c>
      <c r="R21">
        <v>0.30903376604619115</v>
      </c>
      <c r="U21">
        <v>10</v>
      </c>
      <c r="V21">
        <v>-6.6081561191700014E-2</v>
      </c>
      <c r="W21">
        <v>-9.2533752660997642E-2</v>
      </c>
    </row>
    <row r="22" spans="1:23" x14ac:dyDescent="0.3">
      <c r="A22" s="8">
        <v>43849</v>
      </c>
      <c r="B22">
        <v>40</v>
      </c>
      <c r="C22">
        <v>0</v>
      </c>
      <c r="D22" s="9">
        <v>43849</v>
      </c>
      <c r="E22" s="23">
        <v>0</v>
      </c>
      <c r="F22" s="23">
        <v>0</v>
      </c>
      <c r="G22" s="10">
        <v>0</v>
      </c>
      <c r="P22">
        <v>11</v>
      </c>
      <c r="Q22">
        <v>4.2190726092949875E-2</v>
      </c>
      <c r="R22">
        <v>8.8670167757416585E-3</v>
      </c>
      <c r="U22">
        <v>11</v>
      </c>
      <c r="V22">
        <v>1.0694062638635968E-2</v>
      </c>
      <c r="W22">
        <v>-6.7566925539453343E-2</v>
      </c>
    </row>
    <row r="23" spans="1:23" x14ac:dyDescent="0.3">
      <c r="A23" s="8">
        <v>43850</v>
      </c>
      <c r="B23">
        <v>41</v>
      </c>
      <c r="C23">
        <v>41</v>
      </c>
      <c r="D23" s="9">
        <v>43850</v>
      </c>
      <c r="E23" s="23">
        <v>0</v>
      </c>
      <c r="F23" s="23">
        <v>0</v>
      </c>
      <c r="G23" s="10">
        <v>0</v>
      </c>
      <c r="P23">
        <v>12</v>
      </c>
      <c r="Q23">
        <v>4.9488154740894907E-2</v>
      </c>
      <c r="R23">
        <v>3.3893222545527775E-3</v>
      </c>
      <c r="U23">
        <v>12</v>
      </c>
      <c r="V23">
        <v>-2.2234356290897945E-2</v>
      </c>
      <c r="W23">
        <v>-3.1667697458657072E-2</v>
      </c>
    </row>
    <row r="24" spans="1:23" x14ac:dyDescent="0.3">
      <c r="A24" s="8">
        <v>43851</v>
      </c>
      <c r="B24">
        <v>0</v>
      </c>
      <c r="C24">
        <v>39</v>
      </c>
      <c r="D24" s="9">
        <v>43851</v>
      </c>
      <c r="E24" s="23">
        <v>0</v>
      </c>
      <c r="F24" s="23">
        <v>0</v>
      </c>
      <c r="G24" s="10">
        <v>0</v>
      </c>
      <c r="P24">
        <v>13</v>
      </c>
      <c r="Q24">
        <v>3.250238228950595E-2</v>
      </c>
      <c r="R24">
        <v>0.10210749146810269</v>
      </c>
      <c r="U24">
        <v>13</v>
      </c>
      <c r="V24">
        <v>1.9507870372880452E-2</v>
      </c>
      <c r="W24">
        <v>-7.6727788810780476E-2</v>
      </c>
    </row>
    <row r="25" spans="1:23" x14ac:dyDescent="0.3">
      <c r="A25" s="8">
        <v>43852</v>
      </c>
      <c r="B25">
        <v>41</v>
      </c>
      <c r="C25">
        <v>0</v>
      </c>
      <c r="D25" s="9">
        <v>43852</v>
      </c>
      <c r="E25" s="23">
        <v>0</v>
      </c>
      <c r="F25" s="23">
        <v>0</v>
      </c>
      <c r="G25" s="10">
        <v>0</v>
      </c>
      <c r="P25">
        <v>14</v>
      </c>
      <c r="Q25">
        <v>0.11697308314793872</v>
      </c>
      <c r="R25">
        <v>6.9276025254172337E-3</v>
      </c>
      <c r="U25">
        <v>14</v>
      </c>
      <c r="V25">
        <v>-9.3156853395064132E-2</v>
      </c>
      <c r="W25">
        <v>-6.8577561725412142E-2</v>
      </c>
    </row>
    <row r="26" spans="1:23" x14ac:dyDescent="0.3">
      <c r="A26" s="8">
        <v>43853</v>
      </c>
      <c r="B26">
        <v>0</v>
      </c>
      <c r="C26">
        <v>41</v>
      </c>
      <c r="D26" s="9">
        <v>43853</v>
      </c>
      <c r="E26" s="23">
        <v>0</v>
      </c>
      <c r="F26" s="23">
        <v>0</v>
      </c>
      <c r="G26" s="10">
        <v>0</v>
      </c>
    </row>
    <row r="27" spans="1:23" x14ac:dyDescent="0.3">
      <c r="A27" s="8">
        <v>43854</v>
      </c>
      <c r="B27">
        <v>39</v>
      </c>
      <c r="C27">
        <v>43</v>
      </c>
      <c r="D27" s="9">
        <v>43854</v>
      </c>
      <c r="E27" s="23">
        <v>0</v>
      </c>
      <c r="F27" s="23">
        <v>0</v>
      </c>
      <c r="G27" s="10">
        <v>0</v>
      </c>
    </row>
    <row r="28" spans="1:23" x14ac:dyDescent="0.3">
      <c r="A28" s="8">
        <v>43855</v>
      </c>
      <c r="B28">
        <v>45</v>
      </c>
      <c r="C28">
        <v>0</v>
      </c>
      <c r="D28" s="9">
        <v>43855</v>
      </c>
      <c r="E28" s="23">
        <v>0</v>
      </c>
      <c r="F28" s="23">
        <v>0</v>
      </c>
      <c r="G28" s="10">
        <v>0</v>
      </c>
    </row>
    <row r="29" spans="1:23" x14ac:dyDescent="0.3">
      <c r="A29" s="8">
        <v>43856</v>
      </c>
      <c r="B29">
        <v>0</v>
      </c>
      <c r="C29">
        <v>0</v>
      </c>
      <c r="D29" s="9">
        <v>43856</v>
      </c>
      <c r="E29" s="23">
        <v>0</v>
      </c>
      <c r="F29" s="23">
        <v>0</v>
      </c>
      <c r="G29" s="10">
        <v>0</v>
      </c>
    </row>
    <row r="30" spans="1:23" x14ac:dyDescent="0.3">
      <c r="A30" s="8">
        <v>43857</v>
      </c>
      <c r="B30">
        <v>0</v>
      </c>
      <c r="C30">
        <v>0</v>
      </c>
      <c r="D30" s="9">
        <v>43857</v>
      </c>
      <c r="E30" s="23">
        <v>0</v>
      </c>
      <c r="F30" s="23">
        <v>0</v>
      </c>
      <c r="G30" s="10">
        <v>0</v>
      </c>
    </row>
    <row r="31" spans="1:23" x14ac:dyDescent="0.3">
      <c r="A31" s="8">
        <v>43858</v>
      </c>
      <c r="B31">
        <v>0</v>
      </c>
      <c r="C31">
        <v>0</v>
      </c>
      <c r="D31" s="9">
        <v>43858</v>
      </c>
      <c r="E31" s="23">
        <v>0</v>
      </c>
      <c r="F31" s="23">
        <v>0</v>
      </c>
      <c r="G31" s="10">
        <v>0</v>
      </c>
    </row>
    <row r="32" spans="1:23" x14ac:dyDescent="0.3">
      <c r="A32" s="8">
        <v>43859</v>
      </c>
      <c r="B32">
        <v>37</v>
      </c>
      <c r="C32">
        <v>0</v>
      </c>
      <c r="D32" s="9">
        <v>43859</v>
      </c>
      <c r="E32" s="23">
        <v>0</v>
      </c>
      <c r="F32" s="23">
        <v>0</v>
      </c>
      <c r="G32" s="10">
        <v>0</v>
      </c>
    </row>
    <row r="33" spans="1:7" x14ac:dyDescent="0.3">
      <c r="A33" s="8">
        <v>43860</v>
      </c>
      <c r="B33">
        <v>0</v>
      </c>
      <c r="C33">
        <v>37</v>
      </c>
      <c r="D33" s="9">
        <v>43860</v>
      </c>
      <c r="E33" s="23">
        <f ca="1">IFERROR(__xludf.DUMMYFUNCTION("""COMPUTED_VALUE"""),1)</f>
        <v>1</v>
      </c>
      <c r="F33" s="23">
        <f ca="1">IFERROR(__xludf.DUMMYFUNCTION("""COMPUTED_VALUE"""),0)</f>
        <v>0</v>
      </c>
      <c r="G33" s="10">
        <v>0</v>
      </c>
    </row>
    <row r="34" spans="1:7" x14ac:dyDescent="0.3">
      <c r="A34" s="8">
        <v>43861</v>
      </c>
      <c r="B34">
        <v>0</v>
      </c>
      <c r="C34">
        <v>0</v>
      </c>
      <c r="D34" s="9">
        <v>43861</v>
      </c>
      <c r="E34" s="23">
        <f ca="1">IFERROR(__xludf.DUMMYFUNCTION("""COMPUTED_VALUE"""),0)</f>
        <v>0</v>
      </c>
      <c r="F34" s="23">
        <f ca="1">IFERROR(__xludf.DUMMYFUNCTION("""COMPUTED_VALUE"""),0)</f>
        <v>0</v>
      </c>
      <c r="G34" s="10">
        <v>0</v>
      </c>
    </row>
    <row r="35" spans="1:7" x14ac:dyDescent="0.3">
      <c r="A35" s="8">
        <v>43862</v>
      </c>
      <c r="B35">
        <v>42</v>
      </c>
      <c r="C35">
        <v>0</v>
      </c>
      <c r="D35" s="9">
        <v>43862</v>
      </c>
      <c r="E35" s="23">
        <f ca="1">IFERROR(__xludf.DUMMYFUNCTION("""COMPUTED_VALUE"""),0)</f>
        <v>0</v>
      </c>
      <c r="F35" s="23">
        <f ca="1">IFERROR(__xludf.DUMMYFUNCTION("""COMPUTED_VALUE"""),0)</f>
        <v>0</v>
      </c>
      <c r="G35" s="10">
        <v>0</v>
      </c>
    </row>
    <row r="36" spans="1:7" x14ac:dyDescent="0.3">
      <c r="A36" s="8">
        <v>43863</v>
      </c>
      <c r="B36">
        <v>0</v>
      </c>
      <c r="C36">
        <v>0</v>
      </c>
      <c r="D36" s="9">
        <v>43863</v>
      </c>
      <c r="E36" s="23">
        <f ca="1">IFERROR(__xludf.DUMMYFUNCTION("""COMPUTED_VALUE"""),1)</f>
        <v>1</v>
      </c>
      <c r="F36" s="23">
        <f ca="1">IFERROR(__xludf.DUMMYFUNCTION("""COMPUTED_VALUE"""),0)</f>
        <v>0</v>
      </c>
      <c r="G36" s="10">
        <v>0</v>
      </c>
    </row>
    <row r="37" spans="1:7" x14ac:dyDescent="0.3">
      <c r="A37" s="8">
        <v>43864</v>
      </c>
      <c r="B37">
        <v>36</v>
      </c>
      <c r="C37">
        <v>0</v>
      </c>
      <c r="D37" s="9">
        <v>43864</v>
      </c>
      <c r="E37" s="23">
        <f ca="1">IFERROR(__xludf.DUMMYFUNCTION("""COMPUTED_VALUE"""),1)</f>
        <v>1</v>
      </c>
      <c r="F37" s="23">
        <f ca="1">IFERROR(__xludf.DUMMYFUNCTION("""COMPUTED_VALUE"""),0)</f>
        <v>0</v>
      </c>
      <c r="G37" s="10">
        <v>0</v>
      </c>
    </row>
    <row r="38" spans="1:7" x14ac:dyDescent="0.3">
      <c r="A38" s="8">
        <v>43865</v>
      </c>
      <c r="B38">
        <v>0</v>
      </c>
      <c r="C38">
        <v>39</v>
      </c>
      <c r="D38" s="9">
        <v>43865</v>
      </c>
      <c r="E38" s="23">
        <f ca="1">IFERROR(__xludf.DUMMYFUNCTION("""COMPUTED_VALUE"""),0)</f>
        <v>0</v>
      </c>
      <c r="F38" s="23">
        <f ca="1">IFERROR(__xludf.DUMMYFUNCTION("""COMPUTED_VALUE"""),0)</f>
        <v>0</v>
      </c>
      <c r="G38" s="10">
        <v>0</v>
      </c>
    </row>
    <row r="39" spans="1:7" x14ac:dyDescent="0.3">
      <c r="A39" s="8">
        <v>43866</v>
      </c>
      <c r="B39">
        <v>0</v>
      </c>
      <c r="C39">
        <v>0</v>
      </c>
      <c r="D39" s="9">
        <v>43866</v>
      </c>
      <c r="E39" s="23">
        <f ca="1">IFERROR(__xludf.DUMMYFUNCTION("""COMPUTED_VALUE"""),0)</f>
        <v>0</v>
      </c>
      <c r="F39" s="23">
        <f ca="1">IFERROR(__xludf.DUMMYFUNCTION("""COMPUTED_VALUE"""),0)</f>
        <v>0</v>
      </c>
      <c r="G39" s="10">
        <v>0</v>
      </c>
    </row>
    <row r="40" spans="1:7" x14ac:dyDescent="0.3">
      <c r="A40" s="8">
        <v>43867</v>
      </c>
      <c r="B40">
        <v>0</v>
      </c>
      <c r="C40">
        <v>0</v>
      </c>
      <c r="D40" s="9">
        <v>43867</v>
      </c>
      <c r="E40" s="23">
        <f ca="1">IFERROR(__xludf.DUMMYFUNCTION("""COMPUTED_VALUE"""),0)</f>
        <v>0</v>
      </c>
      <c r="F40" s="23">
        <f ca="1">IFERROR(__xludf.DUMMYFUNCTION("""COMPUTED_VALUE"""),0)</f>
        <v>0</v>
      </c>
      <c r="G40" s="10">
        <v>0</v>
      </c>
    </row>
    <row r="41" spans="1:7" x14ac:dyDescent="0.3">
      <c r="A41" s="8">
        <v>43868</v>
      </c>
      <c r="B41">
        <v>0</v>
      </c>
      <c r="C41">
        <v>0</v>
      </c>
      <c r="D41" s="9">
        <v>43868</v>
      </c>
      <c r="E41" s="23">
        <f ca="1">IFERROR(__xludf.DUMMYFUNCTION("""COMPUTED_VALUE"""),0)</f>
        <v>0</v>
      </c>
      <c r="F41" s="23">
        <f ca="1">IFERROR(__xludf.DUMMYFUNCTION("""COMPUTED_VALUE"""),0)</f>
        <v>0</v>
      </c>
      <c r="G41" s="10">
        <v>0</v>
      </c>
    </row>
    <row r="42" spans="1:7" x14ac:dyDescent="0.3">
      <c r="A42" s="8">
        <v>43869</v>
      </c>
      <c r="B42">
        <v>0</v>
      </c>
      <c r="C42">
        <v>0</v>
      </c>
      <c r="D42" s="9">
        <v>43869</v>
      </c>
      <c r="E42" s="23">
        <f ca="1">IFERROR(__xludf.DUMMYFUNCTION("""COMPUTED_VALUE"""),0)</f>
        <v>0</v>
      </c>
      <c r="F42" s="23">
        <f ca="1">IFERROR(__xludf.DUMMYFUNCTION("""COMPUTED_VALUE"""),0)</f>
        <v>0</v>
      </c>
      <c r="G42" s="10">
        <v>0</v>
      </c>
    </row>
    <row r="43" spans="1:7" x14ac:dyDescent="0.3">
      <c r="A43" s="8">
        <v>43870</v>
      </c>
      <c r="B43">
        <v>0</v>
      </c>
      <c r="C43">
        <v>0</v>
      </c>
      <c r="D43" s="9">
        <v>43870</v>
      </c>
      <c r="E43" s="23">
        <f ca="1">IFERROR(__xludf.DUMMYFUNCTION("""COMPUTED_VALUE"""),0)</f>
        <v>0</v>
      </c>
      <c r="F43" s="23">
        <f ca="1">IFERROR(__xludf.DUMMYFUNCTION("""COMPUTED_VALUE"""),0)</f>
        <v>0</v>
      </c>
      <c r="G43" s="10">
        <v>0</v>
      </c>
    </row>
    <row r="44" spans="1:7" x14ac:dyDescent="0.3">
      <c r="A44" s="8">
        <v>43871</v>
      </c>
      <c r="B44">
        <v>0</v>
      </c>
      <c r="C44">
        <v>40</v>
      </c>
      <c r="D44" s="9">
        <v>43871</v>
      </c>
      <c r="E44" s="23">
        <f ca="1">IFERROR(__xludf.DUMMYFUNCTION("""COMPUTED_VALUE"""),0)</f>
        <v>0</v>
      </c>
      <c r="F44" s="23">
        <f ca="1">IFERROR(__xludf.DUMMYFUNCTION("""COMPUTED_VALUE"""),0)</f>
        <v>0</v>
      </c>
      <c r="G44" s="10">
        <v>0</v>
      </c>
    </row>
    <row r="45" spans="1:7" x14ac:dyDescent="0.3">
      <c r="A45" s="8">
        <v>43872</v>
      </c>
      <c r="B45">
        <v>0</v>
      </c>
      <c r="C45">
        <v>0</v>
      </c>
      <c r="D45" s="9">
        <v>43872</v>
      </c>
      <c r="E45" s="23">
        <f ca="1">IFERROR(__xludf.DUMMYFUNCTION("""COMPUTED_VALUE"""),0)</f>
        <v>0</v>
      </c>
      <c r="F45" s="23">
        <f ca="1">IFERROR(__xludf.DUMMYFUNCTION("""COMPUTED_VALUE"""),0)</f>
        <v>0</v>
      </c>
      <c r="G45" s="10">
        <v>0</v>
      </c>
    </row>
    <row r="46" spans="1:7" x14ac:dyDescent="0.3">
      <c r="A46" s="8">
        <v>43873</v>
      </c>
      <c r="B46">
        <v>40</v>
      </c>
      <c r="C46">
        <v>0</v>
      </c>
      <c r="D46" s="9">
        <v>43873</v>
      </c>
      <c r="E46" s="23">
        <f ca="1">IFERROR(__xludf.DUMMYFUNCTION("""COMPUTED_VALUE"""),0)</f>
        <v>0</v>
      </c>
      <c r="F46" s="23">
        <f ca="1">IFERROR(__xludf.DUMMYFUNCTION("""COMPUTED_VALUE"""),0)</f>
        <v>0</v>
      </c>
      <c r="G46" s="10">
        <v>0</v>
      </c>
    </row>
    <row r="47" spans="1:7" x14ac:dyDescent="0.3">
      <c r="A47" s="8">
        <v>43874</v>
      </c>
      <c r="B47">
        <v>0</v>
      </c>
      <c r="C47">
        <v>0</v>
      </c>
      <c r="D47" s="9">
        <v>43874</v>
      </c>
      <c r="E47" s="23">
        <f ca="1">IFERROR(__xludf.DUMMYFUNCTION("""COMPUTED_VALUE"""),0)</f>
        <v>0</v>
      </c>
      <c r="F47" s="23">
        <f ca="1">IFERROR(__xludf.DUMMYFUNCTION("""COMPUTED_VALUE"""),0)</f>
        <v>0</v>
      </c>
      <c r="G47" s="10">
        <v>0</v>
      </c>
    </row>
    <row r="48" spans="1:7" x14ac:dyDescent="0.3">
      <c r="A48" s="8">
        <v>43875</v>
      </c>
      <c r="B48">
        <v>0</v>
      </c>
      <c r="C48">
        <v>0</v>
      </c>
      <c r="D48" s="9">
        <v>43875</v>
      </c>
      <c r="E48" s="23">
        <f ca="1">IFERROR(__xludf.DUMMYFUNCTION("""COMPUTED_VALUE"""),0)</f>
        <v>0</v>
      </c>
      <c r="F48" s="23">
        <f ca="1">IFERROR(__xludf.DUMMYFUNCTION("""COMPUTED_VALUE"""),0)</f>
        <v>0</v>
      </c>
      <c r="G48" s="10">
        <v>0</v>
      </c>
    </row>
    <row r="49" spans="1:7" x14ac:dyDescent="0.3">
      <c r="A49" s="8">
        <v>43876</v>
      </c>
      <c r="B49">
        <v>0</v>
      </c>
      <c r="C49">
        <v>0</v>
      </c>
      <c r="D49" s="9">
        <v>43876</v>
      </c>
      <c r="E49" s="23">
        <f ca="1">IFERROR(__xludf.DUMMYFUNCTION("""COMPUTED_VALUE"""),0)</f>
        <v>0</v>
      </c>
      <c r="F49" s="23">
        <f ca="1">IFERROR(__xludf.DUMMYFUNCTION("""COMPUTED_VALUE"""),0)</f>
        <v>0</v>
      </c>
      <c r="G49" s="10">
        <v>0</v>
      </c>
    </row>
    <row r="50" spans="1:7" x14ac:dyDescent="0.3">
      <c r="A50" s="8">
        <v>43877</v>
      </c>
      <c r="B50">
        <v>0</v>
      </c>
      <c r="C50">
        <v>0</v>
      </c>
      <c r="D50" s="9">
        <v>43877</v>
      </c>
      <c r="E50" s="23">
        <f ca="1">IFERROR(__xludf.DUMMYFUNCTION("""COMPUTED_VALUE"""),0)</f>
        <v>0</v>
      </c>
      <c r="F50" s="23">
        <f ca="1">IFERROR(__xludf.DUMMYFUNCTION("""COMPUTED_VALUE"""),0)</f>
        <v>0</v>
      </c>
      <c r="G50" s="10">
        <v>0</v>
      </c>
    </row>
    <row r="51" spans="1:7" x14ac:dyDescent="0.3">
      <c r="A51" s="8">
        <v>43878</v>
      </c>
      <c r="B51">
        <v>0</v>
      </c>
      <c r="C51">
        <v>0</v>
      </c>
      <c r="D51" s="9">
        <v>43878</v>
      </c>
      <c r="E51" s="23">
        <f ca="1">IFERROR(__xludf.DUMMYFUNCTION("""COMPUTED_VALUE"""),0)</f>
        <v>0</v>
      </c>
      <c r="F51" s="23">
        <f ca="1">IFERROR(__xludf.DUMMYFUNCTION("""COMPUTED_VALUE"""),0)</f>
        <v>0</v>
      </c>
      <c r="G51" s="10">
        <v>0</v>
      </c>
    </row>
    <row r="52" spans="1:7" x14ac:dyDescent="0.3">
      <c r="A52" s="8">
        <v>43879</v>
      </c>
      <c r="B52">
        <v>0</v>
      </c>
      <c r="C52">
        <v>0</v>
      </c>
      <c r="D52" s="9">
        <v>43879</v>
      </c>
      <c r="E52" s="23">
        <f ca="1">IFERROR(__xludf.DUMMYFUNCTION("""COMPUTED_VALUE"""),0)</f>
        <v>0</v>
      </c>
      <c r="F52" s="23">
        <f ca="1">IFERROR(__xludf.DUMMYFUNCTION("""COMPUTED_VALUE"""),0)</f>
        <v>0</v>
      </c>
      <c r="G52" s="10">
        <v>0</v>
      </c>
    </row>
    <row r="53" spans="1:7" x14ac:dyDescent="0.3">
      <c r="A53" s="8">
        <v>43880</v>
      </c>
      <c r="B53">
        <v>0</v>
      </c>
      <c r="C53">
        <v>36</v>
      </c>
      <c r="D53" s="9">
        <v>43880</v>
      </c>
      <c r="E53" s="23">
        <f ca="1">IFERROR(__xludf.DUMMYFUNCTION("""COMPUTED_VALUE"""),0)</f>
        <v>0</v>
      </c>
      <c r="F53" s="23">
        <f ca="1">IFERROR(__xludf.DUMMYFUNCTION("""COMPUTED_VALUE"""),0)</f>
        <v>0</v>
      </c>
      <c r="G53" s="10">
        <v>0</v>
      </c>
    </row>
    <row r="54" spans="1:7" x14ac:dyDescent="0.3">
      <c r="A54" s="8">
        <v>43881</v>
      </c>
      <c r="B54">
        <v>37</v>
      </c>
      <c r="C54">
        <v>0</v>
      </c>
      <c r="D54" s="9">
        <v>43881</v>
      </c>
      <c r="E54" s="23">
        <f ca="1">IFERROR(__xludf.DUMMYFUNCTION("""COMPUTED_VALUE"""),0)</f>
        <v>0</v>
      </c>
      <c r="F54" s="23">
        <f ca="1">IFERROR(__xludf.DUMMYFUNCTION("""COMPUTED_VALUE"""),0)</f>
        <v>0</v>
      </c>
      <c r="G54" s="10">
        <v>0</v>
      </c>
    </row>
    <row r="55" spans="1:7" x14ac:dyDescent="0.3">
      <c r="A55" s="8">
        <v>43882</v>
      </c>
      <c r="B55">
        <v>0</v>
      </c>
      <c r="C55">
        <v>0</v>
      </c>
      <c r="D55" s="9">
        <v>43882</v>
      </c>
      <c r="E55" s="23">
        <f ca="1">IFERROR(__xludf.DUMMYFUNCTION("""COMPUTED_VALUE"""),0)</f>
        <v>0</v>
      </c>
      <c r="F55" s="23">
        <f ca="1">IFERROR(__xludf.DUMMYFUNCTION("""COMPUTED_VALUE"""),0)</f>
        <v>0</v>
      </c>
      <c r="G55" s="10">
        <v>0</v>
      </c>
    </row>
    <row r="56" spans="1:7" x14ac:dyDescent="0.3">
      <c r="A56" s="8">
        <v>43883</v>
      </c>
      <c r="B56">
        <v>0</v>
      </c>
      <c r="C56">
        <v>0</v>
      </c>
      <c r="D56" s="9">
        <v>43883</v>
      </c>
      <c r="E56" s="23">
        <f ca="1">IFERROR(__xludf.DUMMYFUNCTION("""COMPUTED_VALUE"""),0)</f>
        <v>0</v>
      </c>
      <c r="F56" s="23">
        <f ca="1">IFERROR(__xludf.DUMMYFUNCTION("""COMPUTED_VALUE"""),0)</f>
        <v>0</v>
      </c>
      <c r="G56" s="10">
        <v>0</v>
      </c>
    </row>
    <row r="57" spans="1:7" x14ac:dyDescent="0.3">
      <c r="A57" s="8">
        <v>43884</v>
      </c>
      <c r="B57">
        <v>0</v>
      </c>
      <c r="C57">
        <v>36</v>
      </c>
      <c r="D57" s="9">
        <v>43884</v>
      </c>
      <c r="E57" s="23">
        <f ca="1">IFERROR(__xludf.DUMMYFUNCTION("""COMPUTED_VALUE"""),0)</f>
        <v>0</v>
      </c>
      <c r="F57" s="23">
        <f ca="1">IFERROR(__xludf.DUMMYFUNCTION("""COMPUTED_VALUE"""),0)</f>
        <v>0</v>
      </c>
      <c r="G57" s="10">
        <v>0</v>
      </c>
    </row>
    <row r="58" spans="1:7" x14ac:dyDescent="0.3">
      <c r="A58" s="8">
        <v>43885</v>
      </c>
      <c r="B58">
        <v>0</v>
      </c>
      <c r="C58">
        <v>0</v>
      </c>
      <c r="D58" s="9">
        <v>43885</v>
      </c>
      <c r="E58" s="23">
        <f ca="1">IFERROR(__xludf.DUMMYFUNCTION("""COMPUTED_VALUE"""),0)</f>
        <v>0</v>
      </c>
      <c r="F58" s="23">
        <f ca="1">IFERROR(__xludf.DUMMYFUNCTION("""COMPUTED_VALUE"""),0)</f>
        <v>0</v>
      </c>
      <c r="G58" s="10">
        <v>0</v>
      </c>
    </row>
    <row r="59" spans="1:7" x14ac:dyDescent="0.3">
      <c r="A59" s="8">
        <v>43886</v>
      </c>
      <c r="B59">
        <v>0</v>
      </c>
      <c r="C59">
        <v>0</v>
      </c>
      <c r="D59" s="9">
        <v>43886</v>
      </c>
      <c r="E59" s="23">
        <f ca="1">IFERROR(__xludf.DUMMYFUNCTION("""COMPUTED_VALUE"""),0)</f>
        <v>0</v>
      </c>
      <c r="F59" s="23">
        <f ca="1">IFERROR(__xludf.DUMMYFUNCTION("""COMPUTED_VALUE"""),0)</f>
        <v>0</v>
      </c>
      <c r="G59" s="10">
        <v>0</v>
      </c>
    </row>
    <row r="60" spans="1:7" x14ac:dyDescent="0.3">
      <c r="A60" s="8">
        <v>43887</v>
      </c>
      <c r="B60">
        <v>31</v>
      </c>
      <c r="C60">
        <v>0</v>
      </c>
      <c r="D60" s="9">
        <v>43887</v>
      </c>
      <c r="E60" s="23">
        <f ca="1">IFERROR(__xludf.DUMMYFUNCTION("""COMPUTED_VALUE"""),0)</f>
        <v>0</v>
      </c>
      <c r="F60" s="23">
        <f ca="1">IFERROR(__xludf.DUMMYFUNCTION("""COMPUTED_VALUE"""),0)</f>
        <v>0</v>
      </c>
      <c r="G60" s="10">
        <v>0</v>
      </c>
    </row>
    <row r="61" spans="1:7" x14ac:dyDescent="0.3">
      <c r="A61" s="8">
        <v>43888</v>
      </c>
      <c r="B61">
        <v>36</v>
      </c>
      <c r="C61">
        <v>0</v>
      </c>
      <c r="D61" s="9">
        <v>43888</v>
      </c>
      <c r="E61" s="23">
        <f ca="1">IFERROR(__xludf.DUMMYFUNCTION("""COMPUTED_VALUE"""),0)</f>
        <v>0</v>
      </c>
      <c r="F61" s="23">
        <f ca="1">IFERROR(__xludf.DUMMYFUNCTION("""COMPUTED_VALUE"""),0)</f>
        <v>0</v>
      </c>
      <c r="G61" s="10">
        <v>0</v>
      </c>
    </row>
    <row r="62" spans="1:7" x14ac:dyDescent="0.3">
      <c r="A62" s="8">
        <v>43889</v>
      </c>
      <c r="B62">
        <v>0</v>
      </c>
      <c r="C62">
        <v>0</v>
      </c>
      <c r="D62" s="9">
        <v>43889</v>
      </c>
      <c r="E62" s="23">
        <f ca="1">IFERROR(__xludf.DUMMYFUNCTION("""COMPUTED_VALUE"""),0)</f>
        <v>0</v>
      </c>
      <c r="F62" s="23">
        <f ca="1">IFERROR(__xludf.DUMMYFUNCTION("""COMPUTED_VALUE"""),0)</f>
        <v>0</v>
      </c>
      <c r="G62" s="10">
        <v>0</v>
      </c>
    </row>
    <row r="63" spans="1:7" x14ac:dyDescent="0.3">
      <c r="A63" s="8">
        <v>43890</v>
      </c>
      <c r="B63">
        <v>0</v>
      </c>
      <c r="C63">
        <v>0</v>
      </c>
      <c r="D63" s="9">
        <v>43890</v>
      </c>
      <c r="E63" s="23">
        <f ca="1">IFERROR(__xludf.DUMMYFUNCTION("""COMPUTED_VALUE"""),0)</f>
        <v>0</v>
      </c>
      <c r="F63" s="23">
        <f ca="1">IFERROR(__xludf.DUMMYFUNCTION("""COMPUTED_VALUE"""),0)</f>
        <v>0</v>
      </c>
      <c r="G63" s="10">
        <v>0</v>
      </c>
    </row>
    <row r="64" spans="1:7" x14ac:dyDescent="0.3">
      <c r="A64" s="8">
        <v>43891</v>
      </c>
      <c r="B64">
        <v>40</v>
      </c>
      <c r="C64">
        <v>0</v>
      </c>
      <c r="D64" s="9">
        <v>43891</v>
      </c>
      <c r="E64" s="23">
        <f ca="1">IFERROR(__xludf.DUMMYFUNCTION("""COMPUTED_VALUE"""),0)</f>
        <v>0</v>
      </c>
      <c r="F64" s="23">
        <f ca="1">IFERROR(__xludf.DUMMYFUNCTION("""COMPUTED_VALUE"""),0)</f>
        <v>0</v>
      </c>
      <c r="G64" s="10">
        <v>0</v>
      </c>
    </row>
    <row r="65" spans="1:7" x14ac:dyDescent="0.3">
      <c r="A65" s="8">
        <v>43892</v>
      </c>
      <c r="B65">
        <v>39</v>
      </c>
      <c r="C65">
        <v>41</v>
      </c>
      <c r="D65" s="9">
        <v>43892</v>
      </c>
      <c r="E65" s="23">
        <f ca="1">IFERROR(__xludf.DUMMYFUNCTION("""COMPUTED_VALUE"""),0)</f>
        <v>0</v>
      </c>
      <c r="F65" s="23">
        <f ca="1">IFERROR(__xludf.DUMMYFUNCTION("""COMPUTED_VALUE"""),0)</f>
        <v>0</v>
      </c>
      <c r="G65" s="10">
        <v>0</v>
      </c>
    </row>
    <row r="66" spans="1:7" x14ac:dyDescent="0.3">
      <c r="A66" s="8">
        <v>43893</v>
      </c>
      <c r="B66">
        <v>0</v>
      </c>
      <c r="C66">
        <v>0</v>
      </c>
      <c r="D66" s="9">
        <v>43893</v>
      </c>
      <c r="E66" s="23">
        <f ca="1">IFERROR(__xludf.DUMMYFUNCTION("""COMPUTED_VALUE"""),0)</f>
        <v>0</v>
      </c>
      <c r="F66" s="23">
        <f ca="1">IFERROR(__xludf.DUMMYFUNCTION("""COMPUTED_VALUE"""),0)</f>
        <v>0</v>
      </c>
      <c r="G66" s="10">
        <v>0</v>
      </c>
    </row>
    <row r="67" spans="1:7" x14ac:dyDescent="0.3">
      <c r="A67" s="8">
        <v>43894</v>
      </c>
      <c r="B67">
        <v>0</v>
      </c>
      <c r="C67">
        <v>36</v>
      </c>
      <c r="D67" s="9">
        <v>43894</v>
      </c>
      <c r="E67" s="23">
        <f ca="1">IFERROR(__xludf.DUMMYFUNCTION("""COMPUTED_VALUE"""),0)</f>
        <v>0</v>
      </c>
      <c r="F67" s="23">
        <f ca="1">IFERROR(__xludf.DUMMYFUNCTION("""COMPUTED_VALUE"""),0)</f>
        <v>0</v>
      </c>
      <c r="G67" s="10">
        <v>0</v>
      </c>
    </row>
    <row r="68" spans="1:7" x14ac:dyDescent="0.3">
      <c r="A68" s="8">
        <v>43895</v>
      </c>
      <c r="B68">
        <v>38</v>
      </c>
      <c r="C68">
        <v>0</v>
      </c>
      <c r="D68" s="9">
        <v>43895</v>
      </c>
      <c r="E68" s="23">
        <f ca="1">IFERROR(__xludf.DUMMYFUNCTION("""COMPUTED_VALUE"""),0)</f>
        <v>0</v>
      </c>
      <c r="F68" s="23">
        <f ca="1">IFERROR(__xludf.DUMMYFUNCTION("""COMPUTED_VALUE"""),0)</f>
        <v>0</v>
      </c>
      <c r="G68" s="10">
        <v>0</v>
      </c>
    </row>
    <row r="69" spans="1:7" x14ac:dyDescent="0.3">
      <c r="A69" s="8">
        <v>43896</v>
      </c>
      <c r="B69">
        <v>0</v>
      </c>
      <c r="C69">
        <v>0</v>
      </c>
      <c r="D69" s="9">
        <v>43896</v>
      </c>
      <c r="E69" s="23">
        <f ca="1">IFERROR(__xludf.DUMMYFUNCTION("""COMPUTED_VALUE"""),0)</f>
        <v>0</v>
      </c>
      <c r="F69" s="23">
        <f ca="1">IFERROR(__xludf.DUMMYFUNCTION("""COMPUTED_VALUE"""),0)</f>
        <v>0</v>
      </c>
      <c r="G69" s="10">
        <v>0</v>
      </c>
    </row>
    <row r="70" spans="1:7" x14ac:dyDescent="0.3">
      <c r="A70" s="8">
        <v>43897</v>
      </c>
      <c r="B70">
        <v>38</v>
      </c>
      <c r="C70">
        <v>0</v>
      </c>
      <c r="D70" s="9">
        <v>43897</v>
      </c>
      <c r="E70" s="23">
        <f ca="1">IFERROR(__xludf.DUMMYFUNCTION("""COMPUTED_VALUE"""),0)</f>
        <v>0</v>
      </c>
      <c r="F70" s="23">
        <f ca="1">IFERROR(__xludf.DUMMYFUNCTION("""COMPUTED_VALUE"""),0)</f>
        <v>0</v>
      </c>
      <c r="G70" s="10">
        <v>0</v>
      </c>
    </row>
    <row r="71" spans="1:7" x14ac:dyDescent="0.3">
      <c r="A71" s="8">
        <v>43898</v>
      </c>
      <c r="B71">
        <v>38</v>
      </c>
      <c r="C71">
        <v>0</v>
      </c>
      <c r="D71" s="9">
        <v>43898</v>
      </c>
      <c r="E71" s="23">
        <f ca="1">IFERROR(__xludf.DUMMYFUNCTION("""COMPUTED_VALUE"""),0)</f>
        <v>0</v>
      </c>
      <c r="F71" s="23">
        <f ca="1">IFERROR(__xludf.DUMMYFUNCTION("""COMPUTED_VALUE"""),0)</f>
        <v>0</v>
      </c>
      <c r="G71" s="10">
        <v>0</v>
      </c>
    </row>
    <row r="72" spans="1:7" x14ac:dyDescent="0.3">
      <c r="A72" s="8">
        <v>43899</v>
      </c>
      <c r="B72">
        <v>0</v>
      </c>
      <c r="C72">
        <v>0</v>
      </c>
      <c r="D72" s="9">
        <v>43899</v>
      </c>
      <c r="E72" s="23">
        <f ca="1">IFERROR(__xludf.DUMMYFUNCTION("""COMPUTED_VALUE"""),0)</f>
        <v>0</v>
      </c>
      <c r="F72" s="23">
        <f ca="1">IFERROR(__xludf.DUMMYFUNCTION("""COMPUTED_VALUE"""),0)</f>
        <v>0</v>
      </c>
      <c r="G72" s="10">
        <v>0</v>
      </c>
    </row>
    <row r="73" spans="1:7" x14ac:dyDescent="0.3">
      <c r="A73" s="8">
        <v>43900</v>
      </c>
      <c r="B73">
        <v>0</v>
      </c>
      <c r="C73">
        <v>42</v>
      </c>
      <c r="D73" s="9">
        <v>43900</v>
      </c>
      <c r="E73" s="23">
        <f ca="1">IFERROR(__xludf.DUMMYFUNCTION("""COMPUTED_VALUE"""),0)</f>
        <v>0</v>
      </c>
      <c r="F73" s="23">
        <f ca="1">IFERROR(__xludf.DUMMYFUNCTION("""COMPUTED_VALUE"""),0)</f>
        <v>0</v>
      </c>
      <c r="G73" s="10">
        <v>0</v>
      </c>
    </row>
    <row r="74" spans="1:7" x14ac:dyDescent="0.3">
      <c r="A74" s="8">
        <v>43901</v>
      </c>
      <c r="B74">
        <v>37</v>
      </c>
      <c r="C74">
        <v>0</v>
      </c>
      <c r="D74" s="9">
        <v>43901</v>
      </c>
      <c r="E74" s="23">
        <f ca="1">IFERROR(__xludf.DUMMYFUNCTION("""COMPUTED_VALUE"""),0)</f>
        <v>0</v>
      </c>
      <c r="F74" s="23">
        <f ca="1">IFERROR(__xludf.DUMMYFUNCTION("""COMPUTED_VALUE"""),0)</f>
        <v>0</v>
      </c>
      <c r="G74" s="10">
        <v>0</v>
      </c>
    </row>
    <row r="75" spans="1:7" x14ac:dyDescent="0.3">
      <c r="A75" s="8">
        <v>43902</v>
      </c>
      <c r="B75">
        <v>36</v>
      </c>
      <c r="C75">
        <v>0</v>
      </c>
      <c r="D75" s="9">
        <v>43902</v>
      </c>
      <c r="E75" s="23">
        <f ca="1">IFERROR(__xludf.DUMMYFUNCTION("""COMPUTED_VALUE"""),0)</f>
        <v>0</v>
      </c>
      <c r="F75" s="23">
        <f ca="1">IFERROR(__xludf.DUMMYFUNCTION("""COMPUTED_VALUE"""),0)</f>
        <v>0</v>
      </c>
      <c r="G75" s="10">
        <v>0</v>
      </c>
    </row>
    <row r="76" spans="1:7" x14ac:dyDescent="0.3">
      <c r="A76" s="8">
        <v>43903</v>
      </c>
      <c r="B76">
        <v>0</v>
      </c>
      <c r="C76">
        <v>0</v>
      </c>
      <c r="D76" s="9">
        <v>43903</v>
      </c>
      <c r="E76" s="23">
        <f ca="1">IFERROR(__xludf.DUMMYFUNCTION("""COMPUTED_VALUE"""),0)</f>
        <v>0</v>
      </c>
      <c r="F76" s="23">
        <f ca="1">IFERROR(__xludf.DUMMYFUNCTION("""COMPUTED_VALUE"""),0)</f>
        <v>0</v>
      </c>
      <c r="G76" s="10">
        <v>0</v>
      </c>
    </row>
    <row r="77" spans="1:7" x14ac:dyDescent="0.3">
      <c r="A77" s="8">
        <v>43904</v>
      </c>
      <c r="B77">
        <v>0</v>
      </c>
      <c r="C77">
        <v>0</v>
      </c>
      <c r="D77" s="9">
        <v>43904</v>
      </c>
      <c r="E77" s="23">
        <v>0</v>
      </c>
      <c r="F77" s="23">
        <v>0</v>
      </c>
      <c r="G77" s="10">
        <v>0</v>
      </c>
    </row>
    <row r="78" spans="1:7" x14ac:dyDescent="0.3">
      <c r="A78" s="8">
        <v>43905</v>
      </c>
      <c r="B78">
        <v>0</v>
      </c>
      <c r="C78">
        <v>40</v>
      </c>
      <c r="D78" s="9">
        <v>43905</v>
      </c>
      <c r="E78" s="23">
        <v>0</v>
      </c>
      <c r="F78" s="23">
        <v>0</v>
      </c>
      <c r="G78" s="10">
        <v>0</v>
      </c>
    </row>
    <row r="79" spans="1:7" x14ac:dyDescent="0.3">
      <c r="A79" s="8">
        <v>43906</v>
      </c>
      <c r="B79">
        <v>0</v>
      </c>
      <c r="C79">
        <v>0</v>
      </c>
      <c r="D79" s="9">
        <v>43906</v>
      </c>
      <c r="E79" s="23">
        <v>0</v>
      </c>
      <c r="F79" s="23">
        <v>0</v>
      </c>
      <c r="G79" s="10">
        <v>0</v>
      </c>
    </row>
    <row r="80" spans="1:7" x14ac:dyDescent="0.3">
      <c r="A80" s="8">
        <v>43907</v>
      </c>
      <c r="B80">
        <v>37</v>
      </c>
      <c r="C80">
        <v>0</v>
      </c>
      <c r="D80" s="9">
        <v>43907</v>
      </c>
      <c r="E80" s="23">
        <v>0</v>
      </c>
      <c r="F80" s="23">
        <v>0</v>
      </c>
      <c r="G80" s="10">
        <v>0</v>
      </c>
    </row>
    <row r="81" spans="1:7" x14ac:dyDescent="0.3">
      <c r="A81" s="8">
        <v>43908</v>
      </c>
      <c r="B81">
        <v>37</v>
      </c>
      <c r="C81">
        <v>0</v>
      </c>
      <c r="D81" s="9">
        <v>43908</v>
      </c>
      <c r="E81" s="23">
        <v>0</v>
      </c>
      <c r="F81" s="23">
        <v>0</v>
      </c>
      <c r="G81" s="10">
        <v>0</v>
      </c>
    </row>
    <row r="82" spans="1:7" x14ac:dyDescent="0.3">
      <c r="A82" s="8">
        <v>43909</v>
      </c>
      <c r="B82">
        <v>37</v>
      </c>
      <c r="C82">
        <v>37</v>
      </c>
      <c r="D82" s="9">
        <v>43909</v>
      </c>
      <c r="E82" s="23">
        <v>0</v>
      </c>
      <c r="F82" s="23">
        <v>0</v>
      </c>
      <c r="G82" s="10">
        <v>0</v>
      </c>
    </row>
    <row r="83" spans="1:7" x14ac:dyDescent="0.3">
      <c r="A83" s="8">
        <v>43910</v>
      </c>
      <c r="B83">
        <v>0</v>
      </c>
      <c r="C83">
        <v>0</v>
      </c>
      <c r="D83" s="9">
        <v>43910</v>
      </c>
      <c r="E83" s="23">
        <v>0</v>
      </c>
      <c r="F83" s="23">
        <v>0</v>
      </c>
      <c r="G83" s="10">
        <v>0</v>
      </c>
    </row>
    <row r="84" spans="1:7" x14ac:dyDescent="0.3">
      <c r="A84" s="8">
        <v>43911</v>
      </c>
      <c r="B84">
        <v>52</v>
      </c>
      <c r="C84">
        <v>35</v>
      </c>
      <c r="D84" s="9">
        <v>43911</v>
      </c>
      <c r="E84" s="23">
        <v>0</v>
      </c>
      <c r="F84" s="23">
        <v>0</v>
      </c>
      <c r="G84" s="10">
        <v>0</v>
      </c>
    </row>
    <row r="85" spans="1:7" x14ac:dyDescent="0.3">
      <c r="A85" s="8">
        <v>43912</v>
      </c>
      <c r="B85">
        <v>34</v>
      </c>
      <c r="C85">
        <v>0</v>
      </c>
      <c r="D85" s="9">
        <v>43912</v>
      </c>
      <c r="E85" s="23">
        <v>0</v>
      </c>
      <c r="F85" s="23">
        <v>0</v>
      </c>
      <c r="G85" s="10">
        <v>0</v>
      </c>
    </row>
    <row r="86" spans="1:7" x14ac:dyDescent="0.3">
      <c r="A86" s="8">
        <v>43913</v>
      </c>
      <c r="B86">
        <v>30</v>
      </c>
      <c r="C86">
        <v>0</v>
      </c>
      <c r="D86" s="9">
        <v>43913</v>
      </c>
      <c r="E86" s="23">
        <v>0</v>
      </c>
      <c r="F86" s="23">
        <v>0</v>
      </c>
      <c r="G86" s="10">
        <v>0</v>
      </c>
    </row>
    <row r="87" spans="1:7" x14ac:dyDescent="0.3">
      <c r="A87" s="8">
        <v>43914</v>
      </c>
      <c r="B87">
        <v>33</v>
      </c>
      <c r="C87">
        <v>33</v>
      </c>
      <c r="D87" s="9">
        <v>43914</v>
      </c>
      <c r="E87" s="23">
        <v>0</v>
      </c>
      <c r="F87" s="23">
        <v>0</v>
      </c>
      <c r="G87" s="10">
        <v>0</v>
      </c>
    </row>
    <row r="88" spans="1:7" x14ac:dyDescent="0.3">
      <c r="A88" s="8">
        <v>43915</v>
      </c>
      <c r="B88">
        <v>34</v>
      </c>
      <c r="C88">
        <v>69</v>
      </c>
      <c r="D88" s="9">
        <v>43915</v>
      </c>
      <c r="E88" s="23">
        <v>1</v>
      </c>
      <c r="F88" s="23">
        <v>0</v>
      </c>
      <c r="G88" s="10">
        <v>0</v>
      </c>
    </row>
    <row r="89" spans="1:7" x14ac:dyDescent="0.3">
      <c r="A89" s="8">
        <v>43916</v>
      </c>
      <c r="B89">
        <v>100</v>
      </c>
      <c r="C89">
        <v>34</v>
      </c>
      <c r="D89" s="9">
        <v>43916</v>
      </c>
      <c r="E89" s="23">
        <v>0</v>
      </c>
      <c r="F89" s="23">
        <v>0</v>
      </c>
      <c r="G89" s="10">
        <v>0</v>
      </c>
    </row>
    <row r="90" spans="1:7" x14ac:dyDescent="0.3">
      <c r="A90" s="8">
        <v>43917</v>
      </c>
      <c r="B90">
        <v>32</v>
      </c>
      <c r="C90">
        <v>32</v>
      </c>
      <c r="D90" s="9">
        <v>43917</v>
      </c>
      <c r="E90" s="23">
        <v>0</v>
      </c>
      <c r="F90" s="23">
        <v>0</v>
      </c>
      <c r="G90" s="10">
        <v>0</v>
      </c>
    </row>
    <row r="91" spans="1:7" x14ac:dyDescent="0.3">
      <c r="A91" s="8">
        <v>43918</v>
      </c>
      <c r="B91">
        <v>35</v>
      </c>
      <c r="C91">
        <v>0</v>
      </c>
      <c r="D91" s="9">
        <v>43918</v>
      </c>
      <c r="E91" s="23">
        <v>0</v>
      </c>
      <c r="F91" s="23">
        <v>0</v>
      </c>
      <c r="G91" s="10">
        <v>0</v>
      </c>
    </row>
    <row r="92" spans="1:7" x14ac:dyDescent="0.3">
      <c r="A92" s="8">
        <v>43919</v>
      </c>
      <c r="B92">
        <v>0</v>
      </c>
      <c r="C92">
        <v>0</v>
      </c>
      <c r="D92" s="9">
        <v>43919</v>
      </c>
      <c r="E92" s="23">
        <v>0</v>
      </c>
      <c r="F92" s="23">
        <v>0</v>
      </c>
      <c r="G92" s="10">
        <v>0</v>
      </c>
    </row>
    <row r="93" spans="1:7" x14ac:dyDescent="0.3">
      <c r="A93" s="8">
        <v>43920</v>
      </c>
      <c r="B93">
        <v>33</v>
      </c>
      <c r="C93">
        <v>0</v>
      </c>
      <c r="D93" s="9">
        <v>43920</v>
      </c>
      <c r="E93" s="23">
        <v>0</v>
      </c>
      <c r="F93" s="23">
        <v>0</v>
      </c>
      <c r="G93" s="10">
        <v>0</v>
      </c>
    </row>
    <row r="94" spans="1:7" x14ac:dyDescent="0.3">
      <c r="A94" s="8">
        <v>43921</v>
      </c>
      <c r="B94">
        <v>0</v>
      </c>
      <c r="C94">
        <v>36</v>
      </c>
      <c r="D94" s="9">
        <v>43921</v>
      </c>
      <c r="E94" s="23">
        <v>0</v>
      </c>
      <c r="F94" s="23">
        <v>0</v>
      </c>
      <c r="G94" s="10">
        <v>0</v>
      </c>
    </row>
    <row r="95" spans="1:7" x14ac:dyDescent="0.3">
      <c r="A95" s="8">
        <v>43922</v>
      </c>
      <c r="B95">
        <v>0</v>
      </c>
      <c r="C95">
        <v>0</v>
      </c>
      <c r="D95" s="9">
        <v>43922</v>
      </c>
      <c r="E95" s="23">
        <v>0</v>
      </c>
      <c r="F95" s="23">
        <v>0</v>
      </c>
      <c r="G95" s="10">
        <v>0</v>
      </c>
    </row>
    <row r="96" spans="1:7" x14ac:dyDescent="0.3">
      <c r="A96" s="8">
        <v>43923</v>
      </c>
      <c r="B96">
        <v>0</v>
      </c>
      <c r="C96">
        <v>0</v>
      </c>
      <c r="D96" s="9">
        <v>43923</v>
      </c>
      <c r="E96" s="23">
        <v>0</v>
      </c>
      <c r="F96" s="23">
        <v>0</v>
      </c>
      <c r="G96" s="10">
        <v>0</v>
      </c>
    </row>
    <row r="97" spans="1:7" x14ac:dyDescent="0.3">
      <c r="A97" s="8">
        <v>43924</v>
      </c>
      <c r="B97">
        <v>51</v>
      </c>
      <c r="C97">
        <v>34</v>
      </c>
      <c r="D97" s="9">
        <v>43924</v>
      </c>
      <c r="E97" s="23">
        <v>0</v>
      </c>
      <c r="F97" s="23">
        <v>0</v>
      </c>
      <c r="G97" s="10">
        <v>0</v>
      </c>
    </row>
    <row r="98" spans="1:7" x14ac:dyDescent="0.3">
      <c r="A98" s="8">
        <v>43925</v>
      </c>
      <c r="B98">
        <v>35</v>
      </c>
      <c r="C98">
        <v>0</v>
      </c>
      <c r="D98" s="9">
        <v>43925</v>
      </c>
      <c r="E98" s="23">
        <v>0</v>
      </c>
      <c r="F98" s="23">
        <v>0</v>
      </c>
      <c r="G98" s="10">
        <v>0</v>
      </c>
    </row>
    <row r="99" spans="1:7" x14ac:dyDescent="0.3">
      <c r="A99" s="8">
        <v>43926</v>
      </c>
      <c r="B99">
        <v>32</v>
      </c>
      <c r="C99">
        <v>0</v>
      </c>
      <c r="D99" s="9">
        <v>43926</v>
      </c>
      <c r="E99" s="23">
        <v>0</v>
      </c>
      <c r="F99" s="23">
        <v>0</v>
      </c>
      <c r="G99" s="10">
        <v>0</v>
      </c>
    </row>
    <row r="100" spans="1:7" x14ac:dyDescent="0.3">
      <c r="A100" s="8">
        <v>43927</v>
      </c>
      <c r="B100">
        <v>0</v>
      </c>
      <c r="C100">
        <v>0</v>
      </c>
      <c r="D100" s="9">
        <v>43927</v>
      </c>
      <c r="E100" s="23">
        <v>0</v>
      </c>
      <c r="F100" s="23">
        <v>0</v>
      </c>
      <c r="G100" s="10">
        <v>58</v>
      </c>
    </row>
    <row r="101" spans="1:7" x14ac:dyDescent="0.3">
      <c r="A101" s="8">
        <v>43928</v>
      </c>
      <c r="B101">
        <v>33</v>
      </c>
      <c r="C101">
        <v>0</v>
      </c>
      <c r="D101" s="9">
        <v>43928</v>
      </c>
      <c r="E101" s="23">
        <v>0</v>
      </c>
      <c r="F101" s="23">
        <v>0</v>
      </c>
      <c r="G101" s="10">
        <v>0</v>
      </c>
    </row>
    <row r="102" spans="1:7" x14ac:dyDescent="0.3">
      <c r="A102" s="8">
        <v>43929</v>
      </c>
      <c r="B102">
        <v>32</v>
      </c>
      <c r="C102">
        <v>33</v>
      </c>
      <c r="D102" s="9">
        <v>43929</v>
      </c>
      <c r="E102" s="23">
        <v>0</v>
      </c>
      <c r="F102" s="23">
        <v>0</v>
      </c>
      <c r="G102" s="10">
        <v>16</v>
      </c>
    </row>
    <row r="103" spans="1:7" x14ac:dyDescent="0.3">
      <c r="A103" s="8">
        <v>43930</v>
      </c>
      <c r="B103">
        <v>69</v>
      </c>
      <c r="C103">
        <v>0</v>
      </c>
      <c r="D103" s="9">
        <v>43930</v>
      </c>
      <c r="E103" s="23">
        <v>0</v>
      </c>
      <c r="F103" s="23">
        <v>0</v>
      </c>
      <c r="G103" s="10">
        <v>10</v>
      </c>
    </row>
    <row r="104" spans="1:7" x14ac:dyDescent="0.3">
      <c r="A104" s="8">
        <v>43931</v>
      </c>
      <c r="B104">
        <v>0</v>
      </c>
      <c r="C104">
        <v>0</v>
      </c>
      <c r="D104" s="9">
        <v>43931</v>
      </c>
      <c r="E104" s="23">
        <v>0</v>
      </c>
      <c r="F104" s="23">
        <v>0</v>
      </c>
      <c r="G104" s="10">
        <v>0</v>
      </c>
    </row>
    <row r="105" spans="1:7" x14ac:dyDescent="0.3">
      <c r="A105" s="8">
        <v>43932</v>
      </c>
      <c r="B105">
        <v>35</v>
      </c>
      <c r="C105">
        <v>0</v>
      </c>
      <c r="D105" s="9">
        <v>43932</v>
      </c>
      <c r="E105" s="23">
        <v>0</v>
      </c>
      <c r="F105" s="23">
        <v>0</v>
      </c>
      <c r="G105" s="10">
        <v>0</v>
      </c>
    </row>
    <row r="106" spans="1:7" x14ac:dyDescent="0.3">
      <c r="A106" s="8">
        <v>43933</v>
      </c>
      <c r="B106">
        <v>0</v>
      </c>
      <c r="C106">
        <v>32</v>
      </c>
      <c r="D106" s="9">
        <v>43933</v>
      </c>
      <c r="E106" s="23">
        <v>0</v>
      </c>
      <c r="F106" s="23">
        <v>0</v>
      </c>
      <c r="G106" s="10">
        <v>3</v>
      </c>
    </row>
    <row r="107" spans="1:7" x14ac:dyDescent="0.3">
      <c r="A107" s="8">
        <v>43934</v>
      </c>
      <c r="B107">
        <v>0</v>
      </c>
      <c r="C107">
        <v>0</v>
      </c>
      <c r="D107" s="9">
        <v>43934</v>
      </c>
      <c r="E107" s="23">
        <v>0</v>
      </c>
      <c r="F107" s="23">
        <v>0</v>
      </c>
      <c r="G107" s="10">
        <v>2</v>
      </c>
    </row>
    <row r="108" spans="1:7" x14ac:dyDescent="0.3">
      <c r="A108" s="8">
        <v>43935</v>
      </c>
      <c r="B108">
        <v>36</v>
      </c>
      <c r="C108">
        <v>0</v>
      </c>
      <c r="D108" s="9">
        <v>43935</v>
      </c>
      <c r="E108" s="23">
        <v>0</v>
      </c>
      <c r="F108" s="23">
        <v>0</v>
      </c>
      <c r="G108" s="10">
        <v>2</v>
      </c>
    </row>
    <row r="109" spans="1:7" x14ac:dyDescent="0.3">
      <c r="A109" s="8">
        <v>43936</v>
      </c>
      <c r="B109">
        <v>37</v>
      </c>
      <c r="C109">
        <v>0</v>
      </c>
      <c r="D109" s="9">
        <v>43936</v>
      </c>
      <c r="E109" s="23">
        <v>0</v>
      </c>
      <c r="F109" s="23">
        <v>0</v>
      </c>
      <c r="G109" s="10">
        <v>3</v>
      </c>
    </row>
    <row r="110" spans="1:7" x14ac:dyDescent="0.3">
      <c r="A110" s="8">
        <v>43937</v>
      </c>
      <c r="B110">
        <v>0</v>
      </c>
      <c r="C110">
        <v>0</v>
      </c>
      <c r="D110" s="9">
        <v>43937</v>
      </c>
      <c r="E110" s="23">
        <v>0</v>
      </c>
      <c r="F110" s="23">
        <v>0</v>
      </c>
      <c r="G110" s="10">
        <v>0</v>
      </c>
    </row>
    <row r="111" spans="1:7" x14ac:dyDescent="0.3">
      <c r="A111" s="8">
        <v>43938</v>
      </c>
      <c r="B111">
        <v>0</v>
      </c>
      <c r="C111">
        <v>0</v>
      </c>
      <c r="D111" s="9">
        <v>43938</v>
      </c>
      <c r="E111" s="23">
        <v>0</v>
      </c>
      <c r="F111" s="23">
        <v>0</v>
      </c>
      <c r="G111" s="10">
        <v>0</v>
      </c>
    </row>
    <row r="112" spans="1:7" x14ac:dyDescent="0.3">
      <c r="A112" s="8">
        <v>43939</v>
      </c>
      <c r="B112">
        <v>0</v>
      </c>
      <c r="C112">
        <v>46</v>
      </c>
      <c r="D112" s="9">
        <v>43939</v>
      </c>
      <c r="E112" s="23">
        <v>0</v>
      </c>
      <c r="F112" s="23">
        <v>0</v>
      </c>
      <c r="G112" s="10">
        <v>8</v>
      </c>
    </row>
    <row r="113" spans="1:7" x14ac:dyDescent="0.3">
      <c r="A113" s="8">
        <v>43940</v>
      </c>
      <c r="B113">
        <v>35</v>
      </c>
      <c r="C113">
        <v>0</v>
      </c>
      <c r="D113" s="9">
        <v>43940</v>
      </c>
      <c r="E113" s="23">
        <v>0</v>
      </c>
      <c r="F113" s="23">
        <v>0</v>
      </c>
      <c r="G113" s="10">
        <v>14</v>
      </c>
    </row>
    <row r="114" spans="1:7" x14ac:dyDescent="0.3">
      <c r="A114" s="8">
        <v>43941</v>
      </c>
      <c r="B114">
        <v>34</v>
      </c>
      <c r="C114">
        <v>0</v>
      </c>
      <c r="D114" s="9">
        <v>43941</v>
      </c>
      <c r="E114" s="23">
        <v>0</v>
      </c>
      <c r="F114" s="23">
        <v>0</v>
      </c>
      <c r="G114" s="10">
        <v>16</v>
      </c>
    </row>
    <row r="115" spans="1:7" x14ac:dyDescent="0.3">
      <c r="A115" s="8">
        <v>43942</v>
      </c>
      <c r="B115">
        <v>0</v>
      </c>
      <c r="C115">
        <v>36</v>
      </c>
      <c r="D115" s="9">
        <v>43942</v>
      </c>
      <c r="E115" s="23">
        <v>0</v>
      </c>
      <c r="F115" s="23">
        <v>0</v>
      </c>
      <c r="G115" s="10">
        <v>3</v>
      </c>
    </row>
    <row r="116" spans="1:7" x14ac:dyDescent="0.3">
      <c r="A116" s="8">
        <v>43943</v>
      </c>
      <c r="B116">
        <v>0</v>
      </c>
      <c r="C116">
        <v>38</v>
      </c>
      <c r="D116" s="9">
        <v>43943</v>
      </c>
      <c r="E116" s="23">
        <v>0</v>
      </c>
      <c r="F116" s="23">
        <v>0</v>
      </c>
      <c r="G116" s="10">
        <v>0</v>
      </c>
    </row>
    <row r="117" spans="1:7" x14ac:dyDescent="0.3">
      <c r="A117" s="8">
        <v>43944</v>
      </c>
      <c r="B117">
        <v>67</v>
      </c>
      <c r="C117">
        <v>0</v>
      </c>
      <c r="D117" s="9">
        <v>43944</v>
      </c>
      <c r="E117" s="23">
        <v>0</v>
      </c>
      <c r="F117" s="23">
        <v>0</v>
      </c>
      <c r="G117" s="10">
        <v>2</v>
      </c>
    </row>
    <row r="118" spans="1:7" x14ac:dyDescent="0.3">
      <c r="A118" s="8">
        <v>43945</v>
      </c>
      <c r="B118">
        <v>0</v>
      </c>
      <c r="C118">
        <v>0</v>
      </c>
      <c r="D118" s="9">
        <v>43945</v>
      </c>
      <c r="E118" s="23">
        <v>0</v>
      </c>
      <c r="F118" s="23">
        <v>0</v>
      </c>
      <c r="G118" s="10">
        <v>0</v>
      </c>
    </row>
    <row r="119" spans="1:7" x14ac:dyDescent="0.3">
      <c r="A119" s="8">
        <v>43946</v>
      </c>
      <c r="B119">
        <v>0</v>
      </c>
      <c r="C119">
        <v>0</v>
      </c>
      <c r="D119" s="9">
        <v>43946</v>
      </c>
      <c r="E119" s="23">
        <v>0</v>
      </c>
      <c r="F119" s="23">
        <v>0</v>
      </c>
      <c r="G119" s="10">
        <v>0</v>
      </c>
    </row>
    <row r="120" spans="1:7" x14ac:dyDescent="0.3">
      <c r="A120" s="8">
        <v>43947</v>
      </c>
      <c r="B120">
        <v>0</v>
      </c>
      <c r="C120">
        <v>0</v>
      </c>
      <c r="D120" s="9">
        <v>43947</v>
      </c>
      <c r="E120" s="23">
        <v>0</v>
      </c>
      <c r="F120" s="23">
        <v>0</v>
      </c>
      <c r="G120" s="10">
        <v>9</v>
      </c>
    </row>
    <row r="121" spans="1:7" x14ac:dyDescent="0.3">
      <c r="A121" s="8">
        <v>43948</v>
      </c>
      <c r="B121">
        <v>0</v>
      </c>
      <c r="C121">
        <v>0</v>
      </c>
      <c r="D121" s="9">
        <v>43948</v>
      </c>
      <c r="E121" s="23">
        <v>0</v>
      </c>
      <c r="F121" s="23">
        <v>0</v>
      </c>
      <c r="G121" s="10">
        <v>0</v>
      </c>
    </row>
    <row r="122" spans="1:7" x14ac:dyDescent="0.3">
      <c r="A122" s="8">
        <v>43949</v>
      </c>
      <c r="B122">
        <v>0</v>
      </c>
      <c r="C122">
        <v>0</v>
      </c>
      <c r="D122" s="9">
        <v>43949</v>
      </c>
      <c r="E122" s="23">
        <v>0</v>
      </c>
      <c r="F122" s="23">
        <v>0</v>
      </c>
      <c r="G122" s="10">
        <v>12</v>
      </c>
    </row>
    <row r="123" spans="1:7" x14ac:dyDescent="0.3">
      <c r="A123" s="8">
        <v>43950</v>
      </c>
      <c r="B123">
        <v>34</v>
      </c>
      <c r="C123">
        <v>0</v>
      </c>
      <c r="D123" s="9">
        <v>43950</v>
      </c>
      <c r="E123" s="23">
        <v>0</v>
      </c>
      <c r="F123" s="23">
        <v>0</v>
      </c>
      <c r="G123" s="10">
        <v>21</v>
      </c>
    </row>
    <row r="124" spans="1:7" x14ac:dyDescent="0.3">
      <c r="A124" s="8">
        <v>43951</v>
      </c>
      <c r="B124">
        <v>0</v>
      </c>
      <c r="C124">
        <v>29</v>
      </c>
      <c r="D124" s="9">
        <v>43951</v>
      </c>
      <c r="E124" s="23">
        <v>0</v>
      </c>
      <c r="F124" s="23">
        <v>0</v>
      </c>
      <c r="G124" s="10">
        <v>1</v>
      </c>
    </row>
    <row r="125" spans="1:7" x14ac:dyDescent="0.3">
      <c r="A125" s="8">
        <v>43952</v>
      </c>
      <c r="B125">
        <v>0</v>
      </c>
      <c r="C125">
        <v>0</v>
      </c>
      <c r="D125" s="9">
        <v>43952</v>
      </c>
      <c r="E125" s="23">
        <v>0</v>
      </c>
      <c r="F125" s="23">
        <v>0</v>
      </c>
      <c r="G125" s="10">
        <v>0</v>
      </c>
    </row>
    <row r="126" spans="1:7" x14ac:dyDescent="0.3">
      <c r="A126" s="8">
        <v>43953</v>
      </c>
      <c r="B126">
        <v>0</v>
      </c>
      <c r="C126">
        <v>0</v>
      </c>
      <c r="D126" s="9">
        <v>43953</v>
      </c>
      <c r="E126" s="23">
        <v>0</v>
      </c>
      <c r="F126" s="23">
        <v>0</v>
      </c>
      <c r="G126" s="10">
        <v>3</v>
      </c>
    </row>
    <row r="127" spans="1:7" x14ac:dyDescent="0.3">
      <c r="A127" s="8">
        <v>43954</v>
      </c>
      <c r="B127">
        <v>0</v>
      </c>
      <c r="C127">
        <v>0</v>
      </c>
      <c r="D127" s="9">
        <v>43954</v>
      </c>
      <c r="E127" s="23">
        <v>0</v>
      </c>
      <c r="F127" s="23">
        <v>0</v>
      </c>
      <c r="G127" s="10">
        <v>0</v>
      </c>
    </row>
    <row r="128" spans="1:7" x14ac:dyDescent="0.3">
      <c r="A128" s="8">
        <v>43955</v>
      </c>
      <c r="B128">
        <v>0</v>
      </c>
      <c r="C128">
        <v>0</v>
      </c>
      <c r="D128" s="9">
        <v>43955</v>
      </c>
      <c r="E128" s="23">
        <v>0</v>
      </c>
      <c r="F128" s="23">
        <v>0</v>
      </c>
      <c r="G128" s="10">
        <v>0</v>
      </c>
    </row>
    <row r="129" spans="1:7" x14ac:dyDescent="0.3">
      <c r="A129" s="8">
        <v>43956</v>
      </c>
      <c r="B129">
        <v>35</v>
      </c>
      <c r="C129">
        <v>33</v>
      </c>
      <c r="D129" s="9">
        <v>43956</v>
      </c>
      <c r="E129" s="23">
        <v>0</v>
      </c>
      <c r="F129" s="23">
        <v>0</v>
      </c>
      <c r="G129" s="10">
        <v>5</v>
      </c>
    </row>
    <row r="130" spans="1:7" x14ac:dyDescent="0.3">
      <c r="A130" s="8">
        <v>43957</v>
      </c>
      <c r="B130">
        <v>0</v>
      </c>
      <c r="C130">
        <v>0</v>
      </c>
      <c r="D130" s="9">
        <v>43957</v>
      </c>
      <c r="E130" s="23">
        <v>0</v>
      </c>
      <c r="F130" s="23">
        <v>0</v>
      </c>
      <c r="G130" s="10">
        <v>7</v>
      </c>
    </row>
    <row r="131" spans="1:7" x14ac:dyDescent="0.3">
      <c r="A131" s="8">
        <v>43958</v>
      </c>
      <c r="B131">
        <v>0</v>
      </c>
      <c r="C131">
        <v>0</v>
      </c>
      <c r="D131" s="9">
        <v>43958</v>
      </c>
      <c r="E131" s="23">
        <v>0</v>
      </c>
      <c r="F131" s="23">
        <v>0</v>
      </c>
      <c r="G131" s="10">
        <v>2</v>
      </c>
    </row>
    <row r="132" spans="1:7" x14ac:dyDescent="0.3">
      <c r="A132" s="8">
        <v>43959</v>
      </c>
      <c r="B132">
        <v>0</v>
      </c>
      <c r="C132">
        <v>0</v>
      </c>
      <c r="D132" s="9">
        <v>43959</v>
      </c>
      <c r="E132" s="23">
        <v>0</v>
      </c>
      <c r="F132" s="23">
        <v>0</v>
      </c>
      <c r="G132" s="10">
        <v>2</v>
      </c>
    </row>
    <row r="133" spans="1:7" x14ac:dyDescent="0.3">
      <c r="A133" s="8">
        <v>43960</v>
      </c>
      <c r="B133">
        <v>0</v>
      </c>
      <c r="C133">
        <v>0</v>
      </c>
      <c r="D133" s="9">
        <v>43960</v>
      </c>
      <c r="E133" s="23">
        <v>0</v>
      </c>
      <c r="F133" s="23">
        <v>0</v>
      </c>
      <c r="G133" s="10">
        <v>2</v>
      </c>
    </row>
    <row r="134" spans="1:7" x14ac:dyDescent="0.3">
      <c r="A134" s="8">
        <v>43961</v>
      </c>
      <c r="B134">
        <v>0</v>
      </c>
      <c r="C134">
        <v>0</v>
      </c>
      <c r="D134" s="9">
        <v>43961</v>
      </c>
      <c r="E134" s="23">
        <v>0</v>
      </c>
      <c r="F134" s="23">
        <v>0</v>
      </c>
      <c r="G134" s="10">
        <v>0</v>
      </c>
    </row>
    <row r="135" spans="1:7" x14ac:dyDescent="0.3">
      <c r="A135" s="8">
        <v>43962</v>
      </c>
      <c r="B135">
        <v>0</v>
      </c>
      <c r="C135">
        <v>0</v>
      </c>
      <c r="D135" s="9">
        <v>43962</v>
      </c>
      <c r="E135" s="23">
        <v>0</v>
      </c>
      <c r="F135" s="23">
        <v>0</v>
      </c>
      <c r="G135" s="10">
        <v>5</v>
      </c>
    </row>
    <row r="136" spans="1:7" x14ac:dyDescent="0.3">
      <c r="A136" s="8">
        <v>43963</v>
      </c>
      <c r="B136">
        <v>0</v>
      </c>
      <c r="C136">
        <v>0</v>
      </c>
      <c r="D136" s="9">
        <v>43963</v>
      </c>
      <c r="E136" s="23">
        <v>0</v>
      </c>
      <c r="F136" s="23">
        <v>0</v>
      </c>
      <c r="G136" s="10">
        <v>18</v>
      </c>
    </row>
    <row r="137" spans="1:7" x14ac:dyDescent="0.3">
      <c r="A137" s="8">
        <v>43964</v>
      </c>
      <c r="B137">
        <v>0</v>
      </c>
      <c r="C137">
        <v>0</v>
      </c>
      <c r="D137" s="9">
        <v>43964</v>
      </c>
      <c r="E137" s="23">
        <v>0</v>
      </c>
      <c r="F137" s="23">
        <v>0</v>
      </c>
      <c r="G137" s="10">
        <v>0</v>
      </c>
    </row>
    <row r="138" spans="1:7" x14ac:dyDescent="0.3">
      <c r="A138" s="8">
        <v>43965</v>
      </c>
      <c r="B138">
        <v>0</v>
      </c>
      <c r="C138">
        <v>0</v>
      </c>
      <c r="D138" s="9">
        <v>43965</v>
      </c>
      <c r="E138" s="23">
        <v>0</v>
      </c>
      <c r="F138" s="23">
        <v>0</v>
      </c>
      <c r="G138" s="10">
        <v>49</v>
      </c>
    </row>
    <row r="139" spans="1:7" x14ac:dyDescent="0.3">
      <c r="A139" s="8">
        <v>43966</v>
      </c>
      <c r="B139">
        <v>35</v>
      </c>
      <c r="C139">
        <v>0</v>
      </c>
      <c r="D139" s="9">
        <v>43966</v>
      </c>
      <c r="E139" s="23">
        <v>0</v>
      </c>
      <c r="F139" s="23">
        <v>0</v>
      </c>
      <c r="G139" s="10">
        <v>0</v>
      </c>
    </row>
    <row r="140" spans="1:7" x14ac:dyDescent="0.3">
      <c r="A140" s="8">
        <v>43967</v>
      </c>
      <c r="B140">
        <v>0</v>
      </c>
      <c r="C140">
        <v>0</v>
      </c>
      <c r="D140" s="9">
        <v>43967</v>
      </c>
      <c r="E140" s="23">
        <v>0</v>
      </c>
      <c r="F140" s="23">
        <v>0</v>
      </c>
      <c r="G140" s="10">
        <v>9</v>
      </c>
    </row>
    <row r="141" spans="1:7" x14ac:dyDescent="0.3">
      <c r="A141" s="8">
        <v>43968</v>
      </c>
      <c r="B141">
        <v>0</v>
      </c>
      <c r="C141">
        <v>0</v>
      </c>
      <c r="D141" s="9">
        <v>43968</v>
      </c>
      <c r="E141" s="23">
        <v>0</v>
      </c>
      <c r="F141" s="23">
        <v>0</v>
      </c>
      <c r="G141" s="10">
        <v>0</v>
      </c>
    </row>
    <row r="142" spans="1:7" x14ac:dyDescent="0.3">
      <c r="A142" s="8">
        <v>43969</v>
      </c>
      <c r="B142">
        <v>34</v>
      </c>
      <c r="C142">
        <v>0</v>
      </c>
      <c r="D142" s="9">
        <v>43969</v>
      </c>
      <c r="E142" s="23">
        <v>0</v>
      </c>
      <c r="F142" s="23">
        <v>0</v>
      </c>
      <c r="G142" s="10">
        <v>19</v>
      </c>
    </row>
    <row r="143" spans="1:7" x14ac:dyDescent="0.3">
      <c r="A143" s="8">
        <v>43970</v>
      </c>
      <c r="B143">
        <v>0</v>
      </c>
      <c r="C143">
        <v>0</v>
      </c>
      <c r="D143" s="9">
        <v>43970</v>
      </c>
      <c r="E143" s="23">
        <v>0</v>
      </c>
      <c r="F143" s="23">
        <v>0</v>
      </c>
      <c r="G143" s="10">
        <v>12</v>
      </c>
    </row>
    <row r="144" spans="1:7" x14ac:dyDescent="0.3">
      <c r="A144" s="8">
        <v>43971</v>
      </c>
      <c r="B144">
        <v>0</v>
      </c>
      <c r="C144">
        <v>0</v>
      </c>
      <c r="D144" s="9">
        <v>43971</v>
      </c>
      <c r="E144" s="23">
        <v>0</v>
      </c>
      <c r="F144" s="23">
        <v>0</v>
      </c>
      <c r="G144" s="10">
        <v>2</v>
      </c>
    </row>
    <row r="145" spans="1:7" x14ac:dyDescent="0.3">
      <c r="A145" s="8">
        <v>43972</v>
      </c>
      <c r="B145">
        <v>0</v>
      </c>
      <c r="C145">
        <v>0</v>
      </c>
      <c r="D145" s="9">
        <v>43972</v>
      </c>
      <c r="E145" s="23">
        <v>0</v>
      </c>
      <c r="F145" s="23">
        <v>0</v>
      </c>
      <c r="G145" s="10">
        <v>5</v>
      </c>
    </row>
    <row r="146" spans="1:7" x14ac:dyDescent="0.3">
      <c r="A146" s="8">
        <v>43973</v>
      </c>
      <c r="B146">
        <v>0</v>
      </c>
      <c r="C146">
        <v>0</v>
      </c>
      <c r="D146" s="9">
        <v>43973</v>
      </c>
      <c r="E146" s="23">
        <v>0</v>
      </c>
      <c r="F146" s="23">
        <v>0</v>
      </c>
      <c r="G146" s="10">
        <v>4</v>
      </c>
    </row>
    <row r="147" spans="1:7" x14ac:dyDescent="0.3">
      <c r="A147" s="8">
        <v>43974</v>
      </c>
      <c r="B147">
        <v>38</v>
      </c>
      <c r="C147">
        <v>0</v>
      </c>
      <c r="D147" s="9">
        <v>43974</v>
      </c>
      <c r="E147" s="23">
        <v>0</v>
      </c>
      <c r="F147" s="23">
        <v>0</v>
      </c>
      <c r="G147" s="10">
        <v>12</v>
      </c>
    </row>
    <row r="148" spans="1:7" x14ac:dyDescent="0.3">
      <c r="A148" s="8">
        <v>43975</v>
      </c>
      <c r="B148">
        <v>0</v>
      </c>
      <c r="C148">
        <v>36</v>
      </c>
      <c r="D148" s="9">
        <v>43975</v>
      </c>
      <c r="E148" s="23">
        <v>0</v>
      </c>
      <c r="F148" s="23">
        <v>0</v>
      </c>
      <c r="G148" s="10">
        <v>6</v>
      </c>
    </row>
    <row r="149" spans="1:7" x14ac:dyDescent="0.3">
      <c r="A149" s="8">
        <v>43976</v>
      </c>
      <c r="B149">
        <v>0</v>
      </c>
      <c r="C149">
        <v>0</v>
      </c>
      <c r="D149" s="9">
        <v>43976</v>
      </c>
      <c r="E149" s="23">
        <v>0</v>
      </c>
      <c r="F149" s="23">
        <v>0</v>
      </c>
      <c r="G149" s="10">
        <v>17</v>
      </c>
    </row>
    <row r="150" spans="1:7" x14ac:dyDescent="0.3">
      <c r="A150" s="8">
        <v>43977</v>
      </c>
      <c r="B150">
        <v>36</v>
      </c>
      <c r="C150">
        <v>52</v>
      </c>
      <c r="D150" s="9">
        <v>43977</v>
      </c>
      <c r="E150" s="23">
        <v>0</v>
      </c>
      <c r="F150" s="23">
        <v>0</v>
      </c>
      <c r="G150" s="10">
        <v>79</v>
      </c>
    </row>
    <row r="151" spans="1:7" x14ac:dyDescent="0.3">
      <c r="A151" s="8">
        <v>43978</v>
      </c>
      <c r="B151">
        <v>0</v>
      </c>
      <c r="C151">
        <v>0</v>
      </c>
      <c r="D151" s="9">
        <v>43978</v>
      </c>
      <c r="E151" s="23">
        <v>0</v>
      </c>
      <c r="F151" s="23">
        <v>0</v>
      </c>
      <c r="G151" s="10">
        <v>0</v>
      </c>
    </row>
    <row r="152" spans="1:7" x14ac:dyDescent="0.3">
      <c r="A152" s="8">
        <v>43979</v>
      </c>
      <c r="B152">
        <v>0</v>
      </c>
      <c r="C152">
        <v>0</v>
      </c>
      <c r="D152" s="9">
        <v>43979</v>
      </c>
      <c r="E152" s="23">
        <v>0</v>
      </c>
      <c r="F152" s="23">
        <v>0</v>
      </c>
      <c r="G152" s="10">
        <v>78</v>
      </c>
    </row>
    <row r="153" spans="1:7" x14ac:dyDescent="0.3">
      <c r="A153" s="8">
        <v>43980</v>
      </c>
      <c r="B153">
        <v>31</v>
      </c>
      <c r="C153">
        <v>29</v>
      </c>
      <c r="D153" s="9">
        <v>43980</v>
      </c>
      <c r="E153" s="23">
        <v>0</v>
      </c>
      <c r="F153" s="23">
        <v>0</v>
      </c>
      <c r="G153" s="10">
        <v>13</v>
      </c>
    </row>
    <row r="154" spans="1:7" x14ac:dyDescent="0.3">
      <c r="A154" s="8">
        <v>43981</v>
      </c>
      <c r="B154">
        <v>33</v>
      </c>
      <c r="C154">
        <v>0</v>
      </c>
      <c r="D154" s="9">
        <v>43981</v>
      </c>
      <c r="E154" s="23">
        <v>0</v>
      </c>
      <c r="F154" s="23">
        <v>0</v>
      </c>
      <c r="G154" s="10">
        <v>157</v>
      </c>
    </row>
    <row r="155" spans="1:7" x14ac:dyDescent="0.3">
      <c r="A155" s="8">
        <v>43982</v>
      </c>
      <c r="B155">
        <v>0</v>
      </c>
      <c r="C155">
        <v>0</v>
      </c>
      <c r="D155" s="9">
        <v>43982</v>
      </c>
      <c r="E155" s="23">
        <v>0</v>
      </c>
      <c r="F155" s="23">
        <v>0</v>
      </c>
      <c r="G155" s="10">
        <v>91</v>
      </c>
    </row>
  </sheetData>
  <pageMargins left="0.7" right="0.7" top="0.75" bottom="0.75" header="0.3" footer="0.3"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41C576-915E-4160-9C7D-EF2178A315DE}">
  <dimension ref="A3:D155"/>
  <sheetViews>
    <sheetView workbookViewId="0">
      <selection activeCell="D1" sqref="D1:D1048576"/>
    </sheetView>
  </sheetViews>
  <sheetFormatPr defaultRowHeight="14.4" x14ac:dyDescent="0.3"/>
  <cols>
    <col min="4" max="4" width="8.88671875" style="29"/>
  </cols>
  <sheetData>
    <row r="3" spans="1:4" x14ac:dyDescent="0.3">
      <c r="A3" s="12" t="s">
        <v>54</v>
      </c>
      <c r="B3" t="s">
        <v>257</v>
      </c>
      <c r="C3" t="s">
        <v>256</v>
      </c>
      <c r="D3" s="23" t="s">
        <v>59</v>
      </c>
    </row>
    <row r="4" spans="1:4" x14ac:dyDescent="0.3">
      <c r="A4" s="9">
        <v>43831</v>
      </c>
      <c r="B4">
        <v>45</v>
      </c>
      <c r="C4">
        <v>0</v>
      </c>
      <c r="D4" s="23">
        <v>0</v>
      </c>
    </row>
    <row r="5" spans="1:4" x14ac:dyDescent="0.3">
      <c r="A5" s="9">
        <v>43832</v>
      </c>
      <c r="B5">
        <v>0</v>
      </c>
      <c r="C5">
        <v>41</v>
      </c>
      <c r="D5" s="23">
        <v>0</v>
      </c>
    </row>
    <row r="6" spans="1:4" x14ac:dyDescent="0.3">
      <c r="A6" s="9">
        <v>43833</v>
      </c>
      <c r="B6">
        <v>0</v>
      </c>
      <c r="C6">
        <v>0</v>
      </c>
      <c r="D6" s="23">
        <v>0</v>
      </c>
    </row>
    <row r="7" spans="1:4" x14ac:dyDescent="0.3">
      <c r="A7" s="9">
        <v>43834</v>
      </c>
      <c r="B7">
        <v>0</v>
      </c>
      <c r="C7">
        <v>0</v>
      </c>
      <c r="D7" s="23">
        <v>0</v>
      </c>
    </row>
    <row r="8" spans="1:4" x14ac:dyDescent="0.3">
      <c r="A8" s="9">
        <v>43835</v>
      </c>
      <c r="B8">
        <v>41</v>
      </c>
      <c r="C8">
        <v>38</v>
      </c>
      <c r="D8" s="23">
        <v>0</v>
      </c>
    </row>
    <row r="9" spans="1:4" x14ac:dyDescent="0.3">
      <c r="A9" s="9">
        <v>43836</v>
      </c>
      <c r="B9">
        <v>0</v>
      </c>
      <c r="C9">
        <v>0</v>
      </c>
      <c r="D9" s="23">
        <v>0</v>
      </c>
    </row>
    <row r="10" spans="1:4" x14ac:dyDescent="0.3">
      <c r="A10" s="9">
        <v>43837</v>
      </c>
      <c r="B10">
        <v>0</v>
      </c>
      <c r="C10">
        <v>40</v>
      </c>
      <c r="D10" s="23">
        <v>0</v>
      </c>
    </row>
    <row r="11" spans="1:4" x14ac:dyDescent="0.3">
      <c r="A11" s="9">
        <v>43838</v>
      </c>
      <c r="B11">
        <v>0</v>
      </c>
      <c r="C11">
        <v>0</v>
      </c>
      <c r="D11" s="23">
        <v>0</v>
      </c>
    </row>
    <row r="12" spans="1:4" x14ac:dyDescent="0.3">
      <c r="A12" s="9">
        <v>43839</v>
      </c>
      <c r="B12">
        <v>41</v>
      </c>
      <c r="C12">
        <v>41</v>
      </c>
      <c r="D12" s="23">
        <v>0</v>
      </c>
    </row>
    <row r="13" spans="1:4" x14ac:dyDescent="0.3">
      <c r="A13" s="9">
        <v>43840</v>
      </c>
      <c r="B13">
        <v>88</v>
      </c>
      <c r="C13">
        <v>88</v>
      </c>
      <c r="D13" s="23">
        <v>0</v>
      </c>
    </row>
    <row r="14" spans="1:4" x14ac:dyDescent="0.3">
      <c r="A14" s="9">
        <v>43841</v>
      </c>
      <c r="B14">
        <v>0</v>
      </c>
      <c r="C14">
        <v>0</v>
      </c>
      <c r="D14" s="23">
        <v>0</v>
      </c>
    </row>
    <row r="15" spans="1:4" x14ac:dyDescent="0.3">
      <c r="A15" s="9">
        <v>43842</v>
      </c>
      <c r="B15">
        <v>0</v>
      </c>
      <c r="C15">
        <v>0</v>
      </c>
      <c r="D15" s="23">
        <v>0</v>
      </c>
    </row>
    <row r="16" spans="1:4" x14ac:dyDescent="0.3">
      <c r="A16" s="9">
        <v>43843</v>
      </c>
      <c r="B16">
        <v>0</v>
      </c>
      <c r="C16">
        <v>0</v>
      </c>
      <c r="D16" s="23">
        <v>0</v>
      </c>
    </row>
    <row r="17" spans="1:4" x14ac:dyDescent="0.3">
      <c r="A17" s="9">
        <v>43844</v>
      </c>
      <c r="B17">
        <v>0</v>
      </c>
      <c r="C17">
        <v>0</v>
      </c>
      <c r="D17" s="23">
        <v>0</v>
      </c>
    </row>
    <row r="18" spans="1:4" x14ac:dyDescent="0.3">
      <c r="A18" s="9">
        <v>43845</v>
      </c>
      <c r="B18">
        <v>0</v>
      </c>
      <c r="C18">
        <v>0</v>
      </c>
      <c r="D18" s="23">
        <v>0</v>
      </c>
    </row>
    <row r="19" spans="1:4" x14ac:dyDescent="0.3">
      <c r="A19" s="9">
        <v>43846</v>
      </c>
      <c r="B19">
        <v>0</v>
      </c>
      <c r="C19">
        <v>0</v>
      </c>
      <c r="D19" s="23">
        <v>0</v>
      </c>
    </row>
    <row r="20" spans="1:4" x14ac:dyDescent="0.3">
      <c r="A20" s="9">
        <v>43847</v>
      </c>
      <c r="B20">
        <v>0</v>
      </c>
      <c r="C20">
        <v>0</v>
      </c>
      <c r="D20" s="23">
        <v>0</v>
      </c>
    </row>
    <row r="21" spans="1:4" x14ac:dyDescent="0.3">
      <c r="A21" s="9">
        <v>43848</v>
      </c>
      <c r="B21">
        <v>44</v>
      </c>
      <c r="C21">
        <v>0</v>
      </c>
      <c r="D21" s="23">
        <v>0</v>
      </c>
    </row>
    <row r="22" spans="1:4" x14ac:dyDescent="0.3">
      <c r="A22" s="9">
        <v>43849</v>
      </c>
      <c r="B22">
        <v>40</v>
      </c>
      <c r="C22">
        <v>0</v>
      </c>
      <c r="D22" s="23">
        <v>0</v>
      </c>
    </row>
    <row r="23" spans="1:4" x14ac:dyDescent="0.3">
      <c r="A23" s="9">
        <v>43850</v>
      </c>
      <c r="B23">
        <v>41</v>
      </c>
      <c r="C23">
        <v>41</v>
      </c>
      <c r="D23" s="23">
        <v>0</v>
      </c>
    </row>
    <row r="24" spans="1:4" x14ac:dyDescent="0.3">
      <c r="A24" s="9">
        <v>43851</v>
      </c>
      <c r="B24">
        <v>0</v>
      </c>
      <c r="C24">
        <v>39</v>
      </c>
      <c r="D24" s="23">
        <v>0</v>
      </c>
    </row>
    <row r="25" spans="1:4" x14ac:dyDescent="0.3">
      <c r="A25" s="9">
        <v>43852</v>
      </c>
      <c r="B25">
        <v>41</v>
      </c>
      <c r="C25">
        <v>0</v>
      </c>
      <c r="D25" s="23">
        <v>0</v>
      </c>
    </row>
    <row r="26" spans="1:4" x14ac:dyDescent="0.3">
      <c r="A26" s="9">
        <v>43853</v>
      </c>
      <c r="B26">
        <v>0</v>
      </c>
      <c r="C26">
        <v>41</v>
      </c>
      <c r="D26" s="23">
        <v>0</v>
      </c>
    </row>
    <row r="27" spans="1:4" x14ac:dyDescent="0.3">
      <c r="A27" s="9">
        <v>43854</v>
      </c>
      <c r="B27">
        <v>39</v>
      </c>
      <c r="C27">
        <v>43</v>
      </c>
      <c r="D27" s="23">
        <v>0</v>
      </c>
    </row>
    <row r="28" spans="1:4" x14ac:dyDescent="0.3">
      <c r="A28" s="9">
        <v>43855</v>
      </c>
      <c r="B28">
        <v>45</v>
      </c>
      <c r="C28">
        <v>0</v>
      </c>
      <c r="D28" s="23">
        <v>0</v>
      </c>
    </row>
    <row r="29" spans="1:4" x14ac:dyDescent="0.3">
      <c r="A29" s="9">
        <v>43856</v>
      </c>
      <c r="B29">
        <v>0</v>
      </c>
      <c r="C29">
        <v>0</v>
      </c>
      <c r="D29" s="23">
        <v>0</v>
      </c>
    </row>
    <row r="30" spans="1:4" x14ac:dyDescent="0.3">
      <c r="A30" s="9">
        <v>43857</v>
      </c>
      <c r="B30">
        <v>0</v>
      </c>
      <c r="C30">
        <v>0</v>
      </c>
      <c r="D30" s="23">
        <v>0</v>
      </c>
    </row>
    <row r="31" spans="1:4" x14ac:dyDescent="0.3">
      <c r="A31" s="9">
        <v>43858</v>
      </c>
      <c r="B31">
        <v>0</v>
      </c>
      <c r="C31">
        <v>0</v>
      </c>
      <c r="D31" s="23">
        <v>0</v>
      </c>
    </row>
    <row r="32" spans="1:4" x14ac:dyDescent="0.3">
      <c r="A32" s="9">
        <v>43859</v>
      </c>
      <c r="B32">
        <v>37</v>
      </c>
      <c r="C32">
        <v>0</v>
      </c>
      <c r="D32" s="23">
        <v>0</v>
      </c>
    </row>
    <row r="33" spans="1:4" x14ac:dyDescent="0.3">
      <c r="A33" s="9">
        <v>43860</v>
      </c>
      <c r="B33">
        <v>0</v>
      </c>
      <c r="C33">
        <v>37</v>
      </c>
      <c r="D33" s="23">
        <f ca="1">IFERROR(__xludf.DUMMYFUNCTION("""COMPUTED_VALUE"""),1)</f>
        <v>1</v>
      </c>
    </row>
    <row r="34" spans="1:4" x14ac:dyDescent="0.3">
      <c r="A34" s="9">
        <v>43861</v>
      </c>
      <c r="B34">
        <v>0</v>
      </c>
      <c r="C34">
        <v>0</v>
      </c>
      <c r="D34" s="23">
        <f ca="1">IFERROR(__xludf.DUMMYFUNCTION("""COMPUTED_VALUE"""),0)</f>
        <v>0</v>
      </c>
    </row>
    <row r="35" spans="1:4" x14ac:dyDescent="0.3">
      <c r="A35" s="9">
        <v>43862</v>
      </c>
      <c r="B35">
        <v>42</v>
      </c>
      <c r="C35">
        <v>0</v>
      </c>
      <c r="D35" s="23">
        <f ca="1">IFERROR(__xludf.DUMMYFUNCTION("""COMPUTED_VALUE"""),0)</f>
        <v>0</v>
      </c>
    </row>
    <row r="36" spans="1:4" x14ac:dyDescent="0.3">
      <c r="A36" s="9">
        <v>43863</v>
      </c>
      <c r="B36">
        <v>0</v>
      </c>
      <c r="C36">
        <v>0</v>
      </c>
      <c r="D36" s="23">
        <f ca="1">IFERROR(__xludf.DUMMYFUNCTION("""COMPUTED_VALUE"""),1)</f>
        <v>1</v>
      </c>
    </row>
    <row r="37" spans="1:4" x14ac:dyDescent="0.3">
      <c r="A37" s="9">
        <v>43864</v>
      </c>
      <c r="B37">
        <v>36</v>
      </c>
      <c r="C37">
        <v>0</v>
      </c>
      <c r="D37" s="23">
        <f ca="1">IFERROR(__xludf.DUMMYFUNCTION("""COMPUTED_VALUE"""),1)</f>
        <v>1</v>
      </c>
    </row>
    <row r="38" spans="1:4" x14ac:dyDescent="0.3">
      <c r="A38" s="9">
        <v>43865</v>
      </c>
      <c r="B38">
        <v>0</v>
      </c>
      <c r="C38">
        <v>39</v>
      </c>
      <c r="D38" s="23">
        <f ca="1">IFERROR(__xludf.DUMMYFUNCTION("""COMPUTED_VALUE"""),0)</f>
        <v>0</v>
      </c>
    </row>
    <row r="39" spans="1:4" x14ac:dyDescent="0.3">
      <c r="A39" s="9">
        <v>43866</v>
      </c>
      <c r="B39">
        <v>0</v>
      </c>
      <c r="C39">
        <v>0</v>
      </c>
      <c r="D39" s="23">
        <f ca="1">IFERROR(__xludf.DUMMYFUNCTION("""COMPUTED_VALUE"""),0)</f>
        <v>0</v>
      </c>
    </row>
    <row r="40" spans="1:4" x14ac:dyDescent="0.3">
      <c r="A40" s="9">
        <v>43867</v>
      </c>
      <c r="B40">
        <v>0</v>
      </c>
      <c r="C40">
        <v>0</v>
      </c>
      <c r="D40" s="23">
        <f ca="1">IFERROR(__xludf.DUMMYFUNCTION("""COMPUTED_VALUE"""),0)</f>
        <v>0</v>
      </c>
    </row>
    <row r="41" spans="1:4" x14ac:dyDescent="0.3">
      <c r="A41" s="9">
        <v>43868</v>
      </c>
      <c r="B41">
        <v>0</v>
      </c>
      <c r="C41">
        <v>0</v>
      </c>
      <c r="D41" s="23">
        <f ca="1">IFERROR(__xludf.DUMMYFUNCTION("""COMPUTED_VALUE"""),0)</f>
        <v>0</v>
      </c>
    </row>
    <row r="42" spans="1:4" x14ac:dyDescent="0.3">
      <c r="A42" s="9">
        <v>43869</v>
      </c>
      <c r="B42">
        <v>0</v>
      </c>
      <c r="C42">
        <v>0</v>
      </c>
      <c r="D42" s="23">
        <f ca="1">IFERROR(__xludf.DUMMYFUNCTION("""COMPUTED_VALUE"""),0)</f>
        <v>0</v>
      </c>
    </row>
    <row r="43" spans="1:4" x14ac:dyDescent="0.3">
      <c r="A43" s="9">
        <v>43870</v>
      </c>
      <c r="B43">
        <v>0</v>
      </c>
      <c r="C43">
        <v>0</v>
      </c>
      <c r="D43" s="23">
        <f ca="1">IFERROR(__xludf.DUMMYFUNCTION("""COMPUTED_VALUE"""),0)</f>
        <v>0</v>
      </c>
    </row>
    <row r="44" spans="1:4" x14ac:dyDescent="0.3">
      <c r="A44" s="9">
        <v>43871</v>
      </c>
      <c r="B44">
        <v>0</v>
      </c>
      <c r="C44">
        <v>40</v>
      </c>
      <c r="D44" s="23">
        <f ca="1">IFERROR(__xludf.DUMMYFUNCTION("""COMPUTED_VALUE"""),0)</f>
        <v>0</v>
      </c>
    </row>
    <row r="45" spans="1:4" x14ac:dyDescent="0.3">
      <c r="A45" s="9">
        <v>43872</v>
      </c>
      <c r="B45">
        <v>0</v>
      </c>
      <c r="C45">
        <v>0</v>
      </c>
      <c r="D45" s="23">
        <f ca="1">IFERROR(__xludf.DUMMYFUNCTION("""COMPUTED_VALUE"""),0)</f>
        <v>0</v>
      </c>
    </row>
    <row r="46" spans="1:4" x14ac:dyDescent="0.3">
      <c r="A46" s="9">
        <v>43873</v>
      </c>
      <c r="B46">
        <v>40</v>
      </c>
      <c r="C46">
        <v>0</v>
      </c>
      <c r="D46" s="23">
        <f ca="1">IFERROR(__xludf.DUMMYFUNCTION("""COMPUTED_VALUE"""),0)</f>
        <v>0</v>
      </c>
    </row>
    <row r="47" spans="1:4" x14ac:dyDescent="0.3">
      <c r="A47" s="9">
        <v>43874</v>
      </c>
      <c r="B47">
        <v>0</v>
      </c>
      <c r="C47">
        <v>0</v>
      </c>
      <c r="D47" s="23">
        <f ca="1">IFERROR(__xludf.DUMMYFUNCTION("""COMPUTED_VALUE"""),0)</f>
        <v>0</v>
      </c>
    </row>
    <row r="48" spans="1:4" x14ac:dyDescent="0.3">
      <c r="A48" s="9">
        <v>43875</v>
      </c>
      <c r="B48">
        <v>0</v>
      </c>
      <c r="C48">
        <v>0</v>
      </c>
      <c r="D48" s="23">
        <f ca="1">IFERROR(__xludf.DUMMYFUNCTION("""COMPUTED_VALUE"""),0)</f>
        <v>0</v>
      </c>
    </row>
    <row r="49" spans="1:4" x14ac:dyDescent="0.3">
      <c r="A49" s="9">
        <v>43876</v>
      </c>
      <c r="B49">
        <v>0</v>
      </c>
      <c r="C49">
        <v>0</v>
      </c>
      <c r="D49" s="23">
        <f ca="1">IFERROR(__xludf.DUMMYFUNCTION("""COMPUTED_VALUE"""),0)</f>
        <v>0</v>
      </c>
    </row>
    <row r="50" spans="1:4" x14ac:dyDescent="0.3">
      <c r="A50" s="9">
        <v>43877</v>
      </c>
      <c r="B50">
        <v>0</v>
      </c>
      <c r="C50">
        <v>0</v>
      </c>
      <c r="D50" s="23">
        <f ca="1">IFERROR(__xludf.DUMMYFUNCTION("""COMPUTED_VALUE"""),0)</f>
        <v>0</v>
      </c>
    </row>
    <row r="51" spans="1:4" x14ac:dyDescent="0.3">
      <c r="A51" s="9">
        <v>43878</v>
      </c>
      <c r="B51">
        <v>0</v>
      </c>
      <c r="C51">
        <v>0</v>
      </c>
      <c r="D51" s="23">
        <f ca="1">IFERROR(__xludf.DUMMYFUNCTION("""COMPUTED_VALUE"""),0)</f>
        <v>0</v>
      </c>
    </row>
    <row r="52" spans="1:4" x14ac:dyDescent="0.3">
      <c r="A52" s="9">
        <v>43879</v>
      </c>
      <c r="B52">
        <v>0</v>
      </c>
      <c r="C52">
        <v>0</v>
      </c>
      <c r="D52" s="23">
        <f ca="1">IFERROR(__xludf.DUMMYFUNCTION("""COMPUTED_VALUE"""),0)</f>
        <v>0</v>
      </c>
    </row>
    <row r="53" spans="1:4" x14ac:dyDescent="0.3">
      <c r="A53" s="9">
        <v>43880</v>
      </c>
      <c r="B53">
        <v>0</v>
      </c>
      <c r="C53">
        <v>36</v>
      </c>
      <c r="D53" s="23">
        <f ca="1">IFERROR(__xludf.DUMMYFUNCTION("""COMPUTED_VALUE"""),0)</f>
        <v>0</v>
      </c>
    </row>
    <row r="54" spans="1:4" x14ac:dyDescent="0.3">
      <c r="A54" s="9">
        <v>43881</v>
      </c>
      <c r="B54">
        <v>37</v>
      </c>
      <c r="C54">
        <v>0</v>
      </c>
      <c r="D54" s="23">
        <f ca="1">IFERROR(__xludf.DUMMYFUNCTION("""COMPUTED_VALUE"""),0)</f>
        <v>0</v>
      </c>
    </row>
    <row r="55" spans="1:4" x14ac:dyDescent="0.3">
      <c r="A55" s="9">
        <v>43882</v>
      </c>
      <c r="B55">
        <v>0</v>
      </c>
      <c r="C55">
        <v>0</v>
      </c>
      <c r="D55" s="23">
        <f ca="1">IFERROR(__xludf.DUMMYFUNCTION("""COMPUTED_VALUE"""),0)</f>
        <v>0</v>
      </c>
    </row>
    <row r="56" spans="1:4" x14ac:dyDescent="0.3">
      <c r="A56" s="9">
        <v>43883</v>
      </c>
      <c r="B56">
        <v>0</v>
      </c>
      <c r="C56">
        <v>0</v>
      </c>
      <c r="D56" s="23">
        <f ca="1">IFERROR(__xludf.DUMMYFUNCTION("""COMPUTED_VALUE"""),0)</f>
        <v>0</v>
      </c>
    </row>
    <row r="57" spans="1:4" x14ac:dyDescent="0.3">
      <c r="A57" s="9">
        <v>43884</v>
      </c>
      <c r="B57">
        <v>0</v>
      </c>
      <c r="C57">
        <v>36</v>
      </c>
      <c r="D57" s="23">
        <f ca="1">IFERROR(__xludf.DUMMYFUNCTION("""COMPUTED_VALUE"""),0)</f>
        <v>0</v>
      </c>
    </row>
    <row r="58" spans="1:4" x14ac:dyDescent="0.3">
      <c r="A58" s="9">
        <v>43885</v>
      </c>
      <c r="B58">
        <v>0</v>
      </c>
      <c r="C58">
        <v>0</v>
      </c>
      <c r="D58" s="23">
        <f ca="1">IFERROR(__xludf.DUMMYFUNCTION("""COMPUTED_VALUE"""),0)</f>
        <v>0</v>
      </c>
    </row>
    <row r="59" spans="1:4" x14ac:dyDescent="0.3">
      <c r="A59" s="9">
        <v>43886</v>
      </c>
      <c r="B59">
        <v>0</v>
      </c>
      <c r="C59">
        <v>0</v>
      </c>
      <c r="D59" s="23">
        <f ca="1">IFERROR(__xludf.DUMMYFUNCTION("""COMPUTED_VALUE"""),0)</f>
        <v>0</v>
      </c>
    </row>
    <row r="60" spans="1:4" x14ac:dyDescent="0.3">
      <c r="A60" s="9">
        <v>43887</v>
      </c>
      <c r="B60">
        <v>31</v>
      </c>
      <c r="C60">
        <v>0</v>
      </c>
      <c r="D60" s="23">
        <f ca="1">IFERROR(__xludf.DUMMYFUNCTION("""COMPUTED_VALUE"""),0)</f>
        <v>0</v>
      </c>
    </row>
    <row r="61" spans="1:4" x14ac:dyDescent="0.3">
      <c r="A61" s="9">
        <v>43888</v>
      </c>
      <c r="B61">
        <v>36</v>
      </c>
      <c r="C61">
        <v>0</v>
      </c>
      <c r="D61" s="23">
        <f ca="1">IFERROR(__xludf.DUMMYFUNCTION("""COMPUTED_VALUE"""),0)</f>
        <v>0</v>
      </c>
    </row>
    <row r="62" spans="1:4" x14ac:dyDescent="0.3">
      <c r="A62" s="9">
        <v>43889</v>
      </c>
      <c r="B62">
        <v>0</v>
      </c>
      <c r="C62">
        <v>0</v>
      </c>
      <c r="D62" s="23">
        <f ca="1">IFERROR(__xludf.DUMMYFUNCTION("""COMPUTED_VALUE"""),0)</f>
        <v>0</v>
      </c>
    </row>
    <row r="63" spans="1:4" x14ac:dyDescent="0.3">
      <c r="A63" s="9">
        <v>43890</v>
      </c>
      <c r="B63">
        <v>0</v>
      </c>
      <c r="C63">
        <v>0</v>
      </c>
      <c r="D63" s="23">
        <f ca="1">IFERROR(__xludf.DUMMYFUNCTION("""COMPUTED_VALUE"""),0)</f>
        <v>0</v>
      </c>
    </row>
    <row r="64" spans="1:4" x14ac:dyDescent="0.3">
      <c r="A64" s="9">
        <v>43891</v>
      </c>
      <c r="B64">
        <v>40</v>
      </c>
      <c r="C64">
        <v>0</v>
      </c>
      <c r="D64" s="23">
        <f ca="1">IFERROR(__xludf.DUMMYFUNCTION("""COMPUTED_VALUE"""),0)</f>
        <v>0</v>
      </c>
    </row>
    <row r="65" spans="1:4" x14ac:dyDescent="0.3">
      <c r="A65" s="9">
        <v>43892</v>
      </c>
      <c r="B65">
        <v>39</v>
      </c>
      <c r="C65">
        <v>41</v>
      </c>
      <c r="D65" s="23">
        <f ca="1">IFERROR(__xludf.DUMMYFUNCTION("""COMPUTED_VALUE"""),0)</f>
        <v>0</v>
      </c>
    </row>
    <row r="66" spans="1:4" x14ac:dyDescent="0.3">
      <c r="A66" s="9">
        <v>43893</v>
      </c>
      <c r="B66">
        <v>0</v>
      </c>
      <c r="C66">
        <v>0</v>
      </c>
      <c r="D66" s="23">
        <f ca="1">IFERROR(__xludf.DUMMYFUNCTION("""COMPUTED_VALUE"""),0)</f>
        <v>0</v>
      </c>
    </row>
    <row r="67" spans="1:4" x14ac:dyDescent="0.3">
      <c r="A67" s="9">
        <v>43894</v>
      </c>
      <c r="B67">
        <v>0</v>
      </c>
      <c r="C67">
        <v>36</v>
      </c>
      <c r="D67" s="23">
        <f ca="1">IFERROR(__xludf.DUMMYFUNCTION("""COMPUTED_VALUE"""),0)</f>
        <v>0</v>
      </c>
    </row>
    <row r="68" spans="1:4" x14ac:dyDescent="0.3">
      <c r="A68" s="9">
        <v>43895</v>
      </c>
      <c r="B68">
        <v>38</v>
      </c>
      <c r="C68">
        <v>0</v>
      </c>
      <c r="D68" s="23">
        <f ca="1">IFERROR(__xludf.DUMMYFUNCTION("""COMPUTED_VALUE"""),0)</f>
        <v>0</v>
      </c>
    </row>
    <row r="69" spans="1:4" x14ac:dyDescent="0.3">
      <c r="A69" s="9">
        <v>43896</v>
      </c>
      <c r="B69">
        <v>0</v>
      </c>
      <c r="C69">
        <v>0</v>
      </c>
      <c r="D69" s="23">
        <f ca="1">IFERROR(__xludf.DUMMYFUNCTION("""COMPUTED_VALUE"""),0)</f>
        <v>0</v>
      </c>
    </row>
    <row r="70" spans="1:4" x14ac:dyDescent="0.3">
      <c r="A70" s="9">
        <v>43897</v>
      </c>
      <c r="B70">
        <v>38</v>
      </c>
      <c r="C70">
        <v>0</v>
      </c>
      <c r="D70" s="23">
        <f ca="1">IFERROR(__xludf.DUMMYFUNCTION("""COMPUTED_VALUE"""),0)</f>
        <v>0</v>
      </c>
    </row>
    <row r="71" spans="1:4" x14ac:dyDescent="0.3">
      <c r="A71" s="9">
        <v>43898</v>
      </c>
      <c r="B71">
        <v>38</v>
      </c>
      <c r="C71">
        <v>0</v>
      </c>
      <c r="D71" s="23">
        <f ca="1">IFERROR(__xludf.DUMMYFUNCTION("""COMPUTED_VALUE"""),0)</f>
        <v>0</v>
      </c>
    </row>
    <row r="72" spans="1:4" x14ac:dyDescent="0.3">
      <c r="A72" s="9">
        <v>43899</v>
      </c>
      <c r="B72">
        <v>0</v>
      </c>
      <c r="C72">
        <v>0</v>
      </c>
      <c r="D72" s="23">
        <f ca="1">IFERROR(__xludf.DUMMYFUNCTION("""COMPUTED_VALUE"""),0)</f>
        <v>0</v>
      </c>
    </row>
    <row r="73" spans="1:4" x14ac:dyDescent="0.3">
      <c r="A73" s="9">
        <v>43900</v>
      </c>
      <c r="B73">
        <v>0</v>
      </c>
      <c r="C73">
        <v>42</v>
      </c>
      <c r="D73" s="23">
        <f ca="1">IFERROR(__xludf.DUMMYFUNCTION("""COMPUTED_VALUE"""),0)</f>
        <v>0</v>
      </c>
    </row>
    <row r="74" spans="1:4" x14ac:dyDescent="0.3">
      <c r="A74" s="9">
        <v>43901</v>
      </c>
      <c r="B74">
        <v>37</v>
      </c>
      <c r="C74">
        <v>0</v>
      </c>
      <c r="D74" s="23">
        <f ca="1">IFERROR(__xludf.DUMMYFUNCTION("""COMPUTED_VALUE"""),0)</f>
        <v>0</v>
      </c>
    </row>
    <row r="75" spans="1:4" x14ac:dyDescent="0.3">
      <c r="A75" s="9">
        <v>43902</v>
      </c>
      <c r="B75">
        <v>36</v>
      </c>
      <c r="C75">
        <v>0</v>
      </c>
      <c r="D75" s="23">
        <f ca="1">IFERROR(__xludf.DUMMYFUNCTION("""COMPUTED_VALUE"""),0)</f>
        <v>0</v>
      </c>
    </row>
    <row r="76" spans="1:4" x14ac:dyDescent="0.3">
      <c r="A76" s="9">
        <v>43903</v>
      </c>
      <c r="B76">
        <v>0</v>
      </c>
      <c r="C76">
        <v>0</v>
      </c>
      <c r="D76" s="23">
        <f ca="1">IFERROR(__xludf.DUMMYFUNCTION("""COMPUTED_VALUE"""),0)</f>
        <v>0</v>
      </c>
    </row>
    <row r="77" spans="1:4" x14ac:dyDescent="0.3">
      <c r="A77" s="9">
        <v>43904</v>
      </c>
      <c r="B77">
        <v>0</v>
      </c>
      <c r="C77">
        <v>0</v>
      </c>
      <c r="D77" s="23">
        <v>0</v>
      </c>
    </row>
    <row r="78" spans="1:4" x14ac:dyDescent="0.3">
      <c r="A78" s="9">
        <v>43905</v>
      </c>
      <c r="B78">
        <v>0</v>
      </c>
      <c r="C78">
        <v>40</v>
      </c>
      <c r="D78" s="23">
        <v>0</v>
      </c>
    </row>
    <row r="79" spans="1:4" x14ac:dyDescent="0.3">
      <c r="A79" s="9">
        <v>43906</v>
      </c>
      <c r="B79">
        <v>0</v>
      </c>
      <c r="C79">
        <v>0</v>
      </c>
      <c r="D79" s="23">
        <v>0</v>
      </c>
    </row>
    <row r="80" spans="1:4" x14ac:dyDescent="0.3">
      <c r="A80" s="9">
        <v>43907</v>
      </c>
      <c r="B80">
        <v>37</v>
      </c>
      <c r="C80">
        <v>0</v>
      </c>
      <c r="D80" s="23">
        <v>0</v>
      </c>
    </row>
    <row r="81" spans="1:4" x14ac:dyDescent="0.3">
      <c r="A81" s="9">
        <v>43908</v>
      </c>
      <c r="B81">
        <v>37</v>
      </c>
      <c r="C81">
        <v>0</v>
      </c>
      <c r="D81" s="23">
        <v>0</v>
      </c>
    </row>
    <row r="82" spans="1:4" x14ac:dyDescent="0.3">
      <c r="A82" s="9">
        <v>43909</v>
      </c>
      <c r="B82">
        <v>37</v>
      </c>
      <c r="C82">
        <v>37</v>
      </c>
      <c r="D82" s="23">
        <v>0</v>
      </c>
    </row>
    <row r="83" spans="1:4" x14ac:dyDescent="0.3">
      <c r="A83" s="9">
        <v>43910</v>
      </c>
      <c r="B83">
        <v>0</v>
      </c>
      <c r="C83">
        <v>0</v>
      </c>
      <c r="D83" s="23">
        <v>0</v>
      </c>
    </row>
    <row r="84" spans="1:4" x14ac:dyDescent="0.3">
      <c r="A84" s="9">
        <v>43911</v>
      </c>
      <c r="B84">
        <v>52</v>
      </c>
      <c r="C84">
        <v>35</v>
      </c>
      <c r="D84" s="23">
        <v>0</v>
      </c>
    </row>
    <row r="85" spans="1:4" x14ac:dyDescent="0.3">
      <c r="A85" s="9">
        <v>43912</v>
      </c>
      <c r="B85">
        <v>34</v>
      </c>
      <c r="C85">
        <v>0</v>
      </c>
      <c r="D85" s="23">
        <v>0</v>
      </c>
    </row>
    <row r="86" spans="1:4" x14ac:dyDescent="0.3">
      <c r="A86" s="9">
        <v>43913</v>
      </c>
      <c r="B86">
        <v>30</v>
      </c>
      <c r="C86">
        <v>0</v>
      </c>
      <c r="D86" s="23">
        <v>0</v>
      </c>
    </row>
    <row r="87" spans="1:4" x14ac:dyDescent="0.3">
      <c r="A87" s="9">
        <v>43914</v>
      </c>
      <c r="B87">
        <v>33</v>
      </c>
      <c r="C87">
        <v>33</v>
      </c>
      <c r="D87" s="23">
        <v>0</v>
      </c>
    </row>
    <row r="88" spans="1:4" x14ac:dyDescent="0.3">
      <c r="A88" s="9">
        <v>43915</v>
      </c>
      <c r="B88">
        <v>34</v>
      </c>
      <c r="C88">
        <v>69</v>
      </c>
      <c r="D88" s="23">
        <v>1</v>
      </c>
    </row>
    <row r="89" spans="1:4" x14ac:dyDescent="0.3">
      <c r="A89" s="9">
        <v>43916</v>
      </c>
      <c r="B89">
        <v>100</v>
      </c>
      <c r="C89">
        <v>34</v>
      </c>
      <c r="D89" s="23">
        <v>0</v>
      </c>
    </row>
    <row r="90" spans="1:4" x14ac:dyDescent="0.3">
      <c r="A90" s="9">
        <v>43917</v>
      </c>
      <c r="B90">
        <v>32</v>
      </c>
      <c r="C90">
        <v>32</v>
      </c>
      <c r="D90" s="23">
        <v>0</v>
      </c>
    </row>
    <row r="91" spans="1:4" x14ac:dyDescent="0.3">
      <c r="A91" s="9">
        <v>43918</v>
      </c>
      <c r="B91">
        <v>35</v>
      </c>
      <c r="C91">
        <v>0</v>
      </c>
      <c r="D91" s="23">
        <v>0</v>
      </c>
    </row>
    <row r="92" spans="1:4" x14ac:dyDescent="0.3">
      <c r="A92" s="9">
        <v>43919</v>
      </c>
      <c r="B92">
        <v>0</v>
      </c>
      <c r="C92">
        <v>0</v>
      </c>
      <c r="D92" s="23">
        <v>0</v>
      </c>
    </row>
    <row r="93" spans="1:4" x14ac:dyDescent="0.3">
      <c r="A93" s="9">
        <v>43920</v>
      </c>
      <c r="B93">
        <v>33</v>
      </c>
      <c r="C93">
        <v>0</v>
      </c>
      <c r="D93" s="23">
        <v>0</v>
      </c>
    </row>
    <row r="94" spans="1:4" x14ac:dyDescent="0.3">
      <c r="A94" s="9">
        <v>43921</v>
      </c>
      <c r="B94">
        <v>0</v>
      </c>
      <c r="C94">
        <v>36</v>
      </c>
      <c r="D94" s="23">
        <v>0</v>
      </c>
    </row>
    <row r="95" spans="1:4" x14ac:dyDescent="0.3">
      <c r="A95" s="9">
        <v>43922</v>
      </c>
      <c r="B95">
        <v>0</v>
      </c>
      <c r="C95">
        <v>0</v>
      </c>
      <c r="D95" s="23">
        <v>0</v>
      </c>
    </row>
    <row r="96" spans="1:4" x14ac:dyDescent="0.3">
      <c r="A96" s="9">
        <v>43923</v>
      </c>
      <c r="B96">
        <v>0</v>
      </c>
      <c r="C96">
        <v>0</v>
      </c>
      <c r="D96" s="23">
        <v>0</v>
      </c>
    </row>
    <row r="97" spans="1:4" x14ac:dyDescent="0.3">
      <c r="A97" s="9">
        <v>43924</v>
      </c>
      <c r="B97">
        <v>51</v>
      </c>
      <c r="C97">
        <v>34</v>
      </c>
      <c r="D97" s="23">
        <v>0</v>
      </c>
    </row>
    <row r="98" spans="1:4" x14ac:dyDescent="0.3">
      <c r="A98" s="9">
        <v>43925</v>
      </c>
      <c r="B98">
        <v>35</v>
      </c>
      <c r="C98">
        <v>0</v>
      </c>
      <c r="D98" s="23">
        <v>0</v>
      </c>
    </row>
    <row r="99" spans="1:4" x14ac:dyDescent="0.3">
      <c r="A99" s="9">
        <v>43926</v>
      </c>
      <c r="B99">
        <v>32</v>
      </c>
      <c r="C99">
        <v>0</v>
      </c>
      <c r="D99" s="23">
        <v>0</v>
      </c>
    </row>
    <row r="100" spans="1:4" x14ac:dyDescent="0.3">
      <c r="A100" s="9">
        <v>43927</v>
      </c>
      <c r="B100">
        <v>0</v>
      </c>
      <c r="C100">
        <v>0</v>
      </c>
      <c r="D100" s="23">
        <v>0</v>
      </c>
    </row>
    <row r="101" spans="1:4" x14ac:dyDescent="0.3">
      <c r="A101" s="9">
        <v>43928</v>
      </c>
      <c r="B101">
        <v>33</v>
      </c>
      <c r="C101">
        <v>0</v>
      </c>
      <c r="D101" s="23">
        <v>0</v>
      </c>
    </row>
    <row r="102" spans="1:4" x14ac:dyDescent="0.3">
      <c r="A102" s="9">
        <v>43929</v>
      </c>
      <c r="B102">
        <v>32</v>
      </c>
      <c r="C102">
        <v>33</v>
      </c>
      <c r="D102" s="23">
        <v>0</v>
      </c>
    </row>
    <row r="103" spans="1:4" x14ac:dyDescent="0.3">
      <c r="A103" s="9">
        <v>43930</v>
      </c>
      <c r="B103">
        <v>69</v>
      </c>
      <c r="C103">
        <v>0</v>
      </c>
      <c r="D103" s="23">
        <v>0</v>
      </c>
    </row>
    <row r="104" spans="1:4" x14ac:dyDescent="0.3">
      <c r="A104" s="9">
        <v>43931</v>
      </c>
      <c r="B104">
        <v>0</v>
      </c>
      <c r="C104">
        <v>0</v>
      </c>
      <c r="D104" s="23">
        <v>0</v>
      </c>
    </row>
    <row r="105" spans="1:4" x14ac:dyDescent="0.3">
      <c r="A105" s="9">
        <v>43932</v>
      </c>
      <c r="B105">
        <v>35</v>
      </c>
      <c r="C105">
        <v>0</v>
      </c>
      <c r="D105" s="23">
        <v>0</v>
      </c>
    </row>
    <row r="106" spans="1:4" x14ac:dyDescent="0.3">
      <c r="A106" s="9">
        <v>43933</v>
      </c>
      <c r="B106">
        <v>0</v>
      </c>
      <c r="C106">
        <v>32</v>
      </c>
      <c r="D106" s="23">
        <v>0</v>
      </c>
    </row>
    <row r="107" spans="1:4" x14ac:dyDescent="0.3">
      <c r="A107" s="9">
        <v>43934</v>
      </c>
      <c r="B107">
        <v>0</v>
      </c>
      <c r="C107">
        <v>0</v>
      </c>
      <c r="D107" s="23">
        <v>0</v>
      </c>
    </row>
    <row r="108" spans="1:4" x14ac:dyDescent="0.3">
      <c r="A108" s="9">
        <v>43935</v>
      </c>
      <c r="B108">
        <v>36</v>
      </c>
      <c r="C108">
        <v>0</v>
      </c>
      <c r="D108" s="23">
        <v>0</v>
      </c>
    </row>
    <row r="109" spans="1:4" x14ac:dyDescent="0.3">
      <c r="A109" s="9">
        <v>43936</v>
      </c>
      <c r="B109">
        <v>37</v>
      </c>
      <c r="C109">
        <v>0</v>
      </c>
      <c r="D109" s="23">
        <v>0</v>
      </c>
    </row>
    <row r="110" spans="1:4" x14ac:dyDescent="0.3">
      <c r="A110" s="9">
        <v>43937</v>
      </c>
      <c r="B110">
        <v>0</v>
      </c>
      <c r="C110">
        <v>0</v>
      </c>
      <c r="D110" s="23">
        <v>0</v>
      </c>
    </row>
    <row r="111" spans="1:4" x14ac:dyDescent="0.3">
      <c r="A111" s="9">
        <v>43938</v>
      </c>
      <c r="B111">
        <v>0</v>
      </c>
      <c r="C111">
        <v>0</v>
      </c>
      <c r="D111" s="23">
        <v>0</v>
      </c>
    </row>
    <row r="112" spans="1:4" x14ac:dyDescent="0.3">
      <c r="A112" s="9">
        <v>43939</v>
      </c>
      <c r="B112">
        <v>0</v>
      </c>
      <c r="C112">
        <v>46</v>
      </c>
      <c r="D112" s="23">
        <v>0</v>
      </c>
    </row>
    <row r="113" spans="1:4" x14ac:dyDescent="0.3">
      <c r="A113" s="9">
        <v>43940</v>
      </c>
      <c r="B113">
        <v>35</v>
      </c>
      <c r="C113">
        <v>0</v>
      </c>
      <c r="D113" s="23">
        <v>0</v>
      </c>
    </row>
    <row r="114" spans="1:4" x14ac:dyDescent="0.3">
      <c r="A114" s="9">
        <v>43941</v>
      </c>
      <c r="B114">
        <v>34</v>
      </c>
      <c r="C114">
        <v>0</v>
      </c>
      <c r="D114" s="23">
        <v>0</v>
      </c>
    </row>
    <row r="115" spans="1:4" x14ac:dyDescent="0.3">
      <c r="A115" s="9">
        <v>43942</v>
      </c>
      <c r="B115">
        <v>0</v>
      </c>
      <c r="C115">
        <v>36</v>
      </c>
      <c r="D115" s="23">
        <v>0</v>
      </c>
    </row>
    <row r="116" spans="1:4" x14ac:dyDescent="0.3">
      <c r="A116" s="9">
        <v>43943</v>
      </c>
      <c r="B116">
        <v>0</v>
      </c>
      <c r="C116">
        <v>38</v>
      </c>
      <c r="D116" s="23">
        <v>0</v>
      </c>
    </row>
    <row r="117" spans="1:4" x14ac:dyDescent="0.3">
      <c r="A117" s="9">
        <v>43944</v>
      </c>
      <c r="B117">
        <v>67</v>
      </c>
      <c r="C117">
        <v>0</v>
      </c>
      <c r="D117" s="23">
        <v>0</v>
      </c>
    </row>
    <row r="118" spans="1:4" x14ac:dyDescent="0.3">
      <c r="A118" s="9">
        <v>43945</v>
      </c>
      <c r="B118">
        <v>0</v>
      </c>
      <c r="C118">
        <v>0</v>
      </c>
      <c r="D118" s="23">
        <v>0</v>
      </c>
    </row>
    <row r="119" spans="1:4" x14ac:dyDescent="0.3">
      <c r="A119" s="9">
        <v>43946</v>
      </c>
      <c r="B119">
        <v>0</v>
      </c>
      <c r="C119">
        <v>0</v>
      </c>
      <c r="D119" s="23">
        <v>0</v>
      </c>
    </row>
    <row r="120" spans="1:4" x14ac:dyDescent="0.3">
      <c r="A120" s="9">
        <v>43947</v>
      </c>
      <c r="B120">
        <v>0</v>
      </c>
      <c r="C120">
        <v>0</v>
      </c>
      <c r="D120" s="23">
        <v>0</v>
      </c>
    </row>
    <row r="121" spans="1:4" x14ac:dyDescent="0.3">
      <c r="A121" s="9">
        <v>43948</v>
      </c>
      <c r="B121">
        <v>0</v>
      </c>
      <c r="C121">
        <v>0</v>
      </c>
      <c r="D121" s="23">
        <v>0</v>
      </c>
    </row>
    <row r="122" spans="1:4" x14ac:dyDescent="0.3">
      <c r="A122" s="9">
        <v>43949</v>
      </c>
      <c r="B122">
        <v>0</v>
      </c>
      <c r="C122">
        <v>0</v>
      </c>
      <c r="D122" s="23">
        <v>0</v>
      </c>
    </row>
    <row r="123" spans="1:4" x14ac:dyDescent="0.3">
      <c r="A123" s="9">
        <v>43950</v>
      </c>
      <c r="B123">
        <v>34</v>
      </c>
      <c r="C123">
        <v>0</v>
      </c>
      <c r="D123" s="23">
        <v>0</v>
      </c>
    </row>
    <row r="124" spans="1:4" x14ac:dyDescent="0.3">
      <c r="A124" s="9">
        <v>43951</v>
      </c>
      <c r="B124">
        <v>0</v>
      </c>
      <c r="C124">
        <v>29</v>
      </c>
      <c r="D124" s="23">
        <v>0</v>
      </c>
    </row>
    <row r="125" spans="1:4" x14ac:dyDescent="0.3">
      <c r="A125" s="9">
        <v>43952</v>
      </c>
      <c r="B125">
        <v>0</v>
      </c>
      <c r="C125">
        <v>0</v>
      </c>
      <c r="D125" s="23">
        <v>0</v>
      </c>
    </row>
    <row r="126" spans="1:4" x14ac:dyDescent="0.3">
      <c r="A126" s="9">
        <v>43953</v>
      </c>
      <c r="B126">
        <v>0</v>
      </c>
      <c r="C126">
        <v>0</v>
      </c>
      <c r="D126" s="23">
        <v>0</v>
      </c>
    </row>
    <row r="127" spans="1:4" x14ac:dyDescent="0.3">
      <c r="A127" s="9">
        <v>43954</v>
      </c>
      <c r="B127">
        <v>0</v>
      </c>
      <c r="C127">
        <v>0</v>
      </c>
      <c r="D127" s="23">
        <v>0</v>
      </c>
    </row>
    <row r="128" spans="1:4" x14ac:dyDescent="0.3">
      <c r="A128" s="9">
        <v>43955</v>
      </c>
      <c r="B128">
        <v>0</v>
      </c>
      <c r="C128">
        <v>0</v>
      </c>
      <c r="D128" s="23">
        <v>0</v>
      </c>
    </row>
    <row r="129" spans="1:4" x14ac:dyDescent="0.3">
      <c r="A129" s="9">
        <v>43956</v>
      </c>
      <c r="B129">
        <v>35</v>
      </c>
      <c r="C129">
        <v>33</v>
      </c>
      <c r="D129" s="23">
        <v>0</v>
      </c>
    </row>
    <row r="130" spans="1:4" x14ac:dyDescent="0.3">
      <c r="A130" s="9">
        <v>43957</v>
      </c>
      <c r="B130">
        <v>0</v>
      </c>
      <c r="C130">
        <v>0</v>
      </c>
      <c r="D130" s="23">
        <v>0</v>
      </c>
    </row>
    <row r="131" spans="1:4" x14ac:dyDescent="0.3">
      <c r="A131" s="9">
        <v>43958</v>
      </c>
      <c r="B131">
        <v>0</v>
      </c>
      <c r="C131">
        <v>0</v>
      </c>
      <c r="D131" s="23">
        <v>0</v>
      </c>
    </row>
    <row r="132" spans="1:4" x14ac:dyDescent="0.3">
      <c r="A132" s="9">
        <v>43959</v>
      </c>
      <c r="B132">
        <v>0</v>
      </c>
      <c r="C132">
        <v>0</v>
      </c>
      <c r="D132" s="23">
        <v>0</v>
      </c>
    </row>
    <row r="133" spans="1:4" x14ac:dyDescent="0.3">
      <c r="A133" s="9">
        <v>43960</v>
      </c>
      <c r="B133">
        <v>0</v>
      </c>
      <c r="C133">
        <v>0</v>
      </c>
      <c r="D133" s="23">
        <v>0</v>
      </c>
    </row>
    <row r="134" spans="1:4" x14ac:dyDescent="0.3">
      <c r="A134" s="9">
        <v>43961</v>
      </c>
      <c r="B134">
        <v>0</v>
      </c>
      <c r="C134">
        <v>0</v>
      </c>
      <c r="D134" s="23">
        <v>0</v>
      </c>
    </row>
    <row r="135" spans="1:4" x14ac:dyDescent="0.3">
      <c r="A135" s="9">
        <v>43962</v>
      </c>
      <c r="B135">
        <v>0</v>
      </c>
      <c r="C135">
        <v>0</v>
      </c>
      <c r="D135" s="23">
        <v>0</v>
      </c>
    </row>
    <row r="136" spans="1:4" x14ac:dyDescent="0.3">
      <c r="A136" s="9">
        <v>43963</v>
      </c>
      <c r="B136">
        <v>0</v>
      </c>
      <c r="C136">
        <v>0</v>
      </c>
      <c r="D136" s="23">
        <v>0</v>
      </c>
    </row>
    <row r="137" spans="1:4" x14ac:dyDescent="0.3">
      <c r="A137" s="9">
        <v>43964</v>
      </c>
      <c r="B137">
        <v>0</v>
      </c>
      <c r="C137">
        <v>0</v>
      </c>
      <c r="D137" s="23">
        <v>0</v>
      </c>
    </row>
    <row r="138" spans="1:4" x14ac:dyDescent="0.3">
      <c r="A138" s="9">
        <v>43965</v>
      </c>
      <c r="B138">
        <v>0</v>
      </c>
      <c r="C138">
        <v>0</v>
      </c>
      <c r="D138" s="23">
        <v>0</v>
      </c>
    </row>
    <row r="139" spans="1:4" x14ac:dyDescent="0.3">
      <c r="A139" s="9">
        <v>43966</v>
      </c>
      <c r="B139">
        <v>35</v>
      </c>
      <c r="C139">
        <v>0</v>
      </c>
      <c r="D139" s="23">
        <v>0</v>
      </c>
    </row>
    <row r="140" spans="1:4" x14ac:dyDescent="0.3">
      <c r="A140" s="9">
        <v>43967</v>
      </c>
      <c r="B140">
        <v>0</v>
      </c>
      <c r="C140">
        <v>0</v>
      </c>
      <c r="D140" s="23">
        <v>0</v>
      </c>
    </row>
    <row r="141" spans="1:4" x14ac:dyDescent="0.3">
      <c r="A141" s="9">
        <v>43968</v>
      </c>
      <c r="B141">
        <v>0</v>
      </c>
      <c r="C141">
        <v>0</v>
      </c>
      <c r="D141" s="23">
        <v>0</v>
      </c>
    </row>
    <row r="142" spans="1:4" x14ac:dyDescent="0.3">
      <c r="A142" s="9">
        <v>43969</v>
      </c>
      <c r="B142">
        <v>34</v>
      </c>
      <c r="C142">
        <v>0</v>
      </c>
      <c r="D142" s="23">
        <v>0</v>
      </c>
    </row>
    <row r="143" spans="1:4" x14ac:dyDescent="0.3">
      <c r="A143" s="9">
        <v>43970</v>
      </c>
      <c r="B143">
        <v>0</v>
      </c>
      <c r="C143">
        <v>0</v>
      </c>
      <c r="D143" s="23">
        <v>0</v>
      </c>
    </row>
    <row r="144" spans="1:4" x14ac:dyDescent="0.3">
      <c r="A144" s="9">
        <v>43971</v>
      </c>
      <c r="B144">
        <v>0</v>
      </c>
      <c r="C144">
        <v>0</v>
      </c>
      <c r="D144" s="23">
        <v>0</v>
      </c>
    </row>
    <row r="145" spans="1:4" x14ac:dyDescent="0.3">
      <c r="A145" s="9">
        <v>43972</v>
      </c>
      <c r="B145">
        <v>0</v>
      </c>
      <c r="C145">
        <v>0</v>
      </c>
      <c r="D145" s="23">
        <v>0</v>
      </c>
    </row>
    <row r="146" spans="1:4" x14ac:dyDescent="0.3">
      <c r="A146" s="9">
        <v>43973</v>
      </c>
      <c r="B146">
        <v>0</v>
      </c>
      <c r="C146">
        <v>0</v>
      </c>
      <c r="D146" s="23">
        <v>0</v>
      </c>
    </row>
    <row r="147" spans="1:4" x14ac:dyDescent="0.3">
      <c r="A147" s="9">
        <v>43974</v>
      </c>
      <c r="B147">
        <v>38</v>
      </c>
      <c r="C147">
        <v>0</v>
      </c>
      <c r="D147" s="23">
        <v>0</v>
      </c>
    </row>
    <row r="148" spans="1:4" x14ac:dyDescent="0.3">
      <c r="A148" s="9">
        <v>43975</v>
      </c>
      <c r="B148">
        <v>0</v>
      </c>
      <c r="C148">
        <v>36</v>
      </c>
      <c r="D148" s="23">
        <v>0</v>
      </c>
    </row>
    <row r="149" spans="1:4" x14ac:dyDescent="0.3">
      <c r="A149" s="9">
        <v>43976</v>
      </c>
      <c r="B149">
        <v>0</v>
      </c>
      <c r="C149">
        <v>0</v>
      </c>
      <c r="D149" s="23">
        <v>0</v>
      </c>
    </row>
    <row r="150" spans="1:4" x14ac:dyDescent="0.3">
      <c r="A150" s="9">
        <v>43977</v>
      </c>
      <c r="B150">
        <v>36</v>
      </c>
      <c r="C150">
        <v>52</v>
      </c>
      <c r="D150" s="23">
        <v>0</v>
      </c>
    </row>
    <row r="151" spans="1:4" x14ac:dyDescent="0.3">
      <c r="A151" s="9">
        <v>43978</v>
      </c>
      <c r="B151">
        <v>0</v>
      </c>
      <c r="C151">
        <v>0</v>
      </c>
      <c r="D151" s="23">
        <v>0</v>
      </c>
    </row>
    <row r="152" spans="1:4" x14ac:dyDescent="0.3">
      <c r="A152" s="9">
        <v>43979</v>
      </c>
      <c r="B152">
        <v>0</v>
      </c>
      <c r="C152">
        <v>0</v>
      </c>
      <c r="D152" s="23">
        <v>0</v>
      </c>
    </row>
    <row r="153" spans="1:4" x14ac:dyDescent="0.3">
      <c r="A153" s="9">
        <v>43980</v>
      </c>
      <c r="B153">
        <v>31</v>
      </c>
      <c r="C153">
        <v>29</v>
      </c>
      <c r="D153" s="23">
        <v>0</v>
      </c>
    </row>
    <row r="154" spans="1:4" x14ac:dyDescent="0.3">
      <c r="A154" s="9">
        <v>43981</v>
      </c>
      <c r="B154">
        <v>33</v>
      </c>
      <c r="C154">
        <v>0</v>
      </c>
      <c r="D154" s="23">
        <v>0</v>
      </c>
    </row>
    <row r="155" spans="1:4" x14ac:dyDescent="0.3">
      <c r="A155" s="9">
        <v>43982</v>
      </c>
      <c r="B155">
        <v>0</v>
      </c>
      <c r="C155">
        <v>0</v>
      </c>
      <c r="D155" s="23">
        <v>0</v>
      </c>
    </row>
  </sheetData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906911-440D-4260-BFB8-87753ED3805C}">
  <dimension ref="A3:D155"/>
  <sheetViews>
    <sheetView workbookViewId="0">
      <selection activeCell="A3" sqref="A3:D155"/>
    </sheetView>
  </sheetViews>
  <sheetFormatPr defaultRowHeight="14.4" x14ac:dyDescent="0.3"/>
  <sheetData>
    <row r="3" spans="1:4" x14ac:dyDescent="0.3">
      <c r="A3" s="12" t="s">
        <v>54</v>
      </c>
      <c r="B3" t="s">
        <v>257</v>
      </c>
      <c r="C3" t="s">
        <v>256</v>
      </c>
      <c r="D3" s="10" t="s">
        <v>57</v>
      </c>
    </row>
    <row r="4" spans="1:4" x14ac:dyDescent="0.3">
      <c r="A4" s="9">
        <v>43831</v>
      </c>
      <c r="B4">
        <v>45</v>
      </c>
      <c r="C4">
        <v>0</v>
      </c>
      <c r="D4" s="10">
        <v>0</v>
      </c>
    </row>
    <row r="5" spans="1:4" x14ac:dyDescent="0.3">
      <c r="A5" s="9">
        <v>43832</v>
      </c>
      <c r="B5">
        <v>0</v>
      </c>
      <c r="C5">
        <v>41</v>
      </c>
      <c r="D5" s="10">
        <v>0</v>
      </c>
    </row>
    <row r="6" spans="1:4" x14ac:dyDescent="0.3">
      <c r="A6" s="9">
        <v>43833</v>
      </c>
      <c r="B6">
        <v>0</v>
      </c>
      <c r="C6">
        <v>0</v>
      </c>
      <c r="D6" s="10">
        <v>0</v>
      </c>
    </row>
    <row r="7" spans="1:4" x14ac:dyDescent="0.3">
      <c r="A7" s="9">
        <v>43834</v>
      </c>
      <c r="B7">
        <v>0</v>
      </c>
      <c r="C7">
        <v>0</v>
      </c>
      <c r="D7" s="10">
        <v>0</v>
      </c>
    </row>
    <row r="8" spans="1:4" x14ac:dyDescent="0.3">
      <c r="A8" s="9">
        <v>43835</v>
      </c>
      <c r="B8">
        <v>41</v>
      </c>
      <c r="C8">
        <v>38</v>
      </c>
      <c r="D8" s="10">
        <v>0</v>
      </c>
    </row>
    <row r="9" spans="1:4" x14ac:dyDescent="0.3">
      <c r="A9" s="9">
        <v>43836</v>
      </c>
      <c r="B9">
        <v>0</v>
      </c>
      <c r="C9">
        <v>0</v>
      </c>
      <c r="D9" s="10">
        <v>0</v>
      </c>
    </row>
    <row r="10" spans="1:4" x14ac:dyDescent="0.3">
      <c r="A10" s="9">
        <v>43837</v>
      </c>
      <c r="B10">
        <v>0</v>
      </c>
      <c r="C10">
        <v>40</v>
      </c>
      <c r="D10" s="10">
        <v>0</v>
      </c>
    </row>
    <row r="11" spans="1:4" x14ac:dyDescent="0.3">
      <c r="A11" s="9">
        <v>43838</v>
      </c>
      <c r="B11">
        <v>0</v>
      </c>
      <c r="C11">
        <v>0</v>
      </c>
      <c r="D11" s="10">
        <v>0</v>
      </c>
    </row>
    <row r="12" spans="1:4" x14ac:dyDescent="0.3">
      <c r="A12" s="9">
        <v>43839</v>
      </c>
      <c r="B12">
        <v>41</v>
      </c>
      <c r="C12">
        <v>41</v>
      </c>
      <c r="D12" s="10">
        <v>0</v>
      </c>
    </row>
    <row r="13" spans="1:4" x14ac:dyDescent="0.3">
      <c r="A13" s="9">
        <v>43840</v>
      </c>
      <c r="B13">
        <v>88</v>
      </c>
      <c r="C13">
        <v>88</v>
      </c>
      <c r="D13" s="10">
        <v>0</v>
      </c>
    </row>
    <row r="14" spans="1:4" x14ac:dyDescent="0.3">
      <c r="A14" s="9">
        <v>43841</v>
      </c>
      <c r="B14">
        <v>0</v>
      </c>
      <c r="C14">
        <v>0</v>
      </c>
      <c r="D14" s="10">
        <v>0</v>
      </c>
    </row>
    <row r="15" spans="1:4" x14ac:dyDescent="0.3">
      <c r="A15" s="9">
        <v>43842</v>
      </c>
      <c r="B15">
        <v>0</v>
      </c>
      <c r="C15">
        <v>0</v>
      </c>
      <c r="D15" s="10">
        <v>0</v>
      </c>
    </row>
    <row r="16" spans="1:4" x14ac:dyDescent="0.3">
      <c r="A16" s="9">
        <v>43843</v>
      </c>
      <c r="B16">
        <v>0</v>
      </c>
      <c r="C16">
        <v>0</v>
      </c>
      <c r="D16" s="10">
        <v>0</v>
      </c>
    </row>
    <row r="17" spans="1:4" x14ac:dyDescent="0.3">
      <c r="A17" s="9">
        <v>43844</v>
      </c>
      <c r="B17">
        <v>0</v>
      </c>
      <c r="C17">
        <v>0</v>
      </c>
      <c r="D17" s="10">
        <v>0</v>
      </c>
    </row>
    <row r="18" spans="1:4" x14ac:dyDescent="0.3">
      <c r="A18" s="9">
        <v>43845</v>
      </c>
      <c r="B18">
        <v>0</v>
      </c>
      <c r="C18">
        <v>0</v>
      </c>
      <c r="D18" s="10">
        <v>0</v>
      </c>
    </row>
    <row r="19" spans="1:4" x14ac:dyDescent="0.3">
      <c r="A19" s="9">
        <v>43846</v>
      </c>
      <c r="B19">
        <v>0</v>
      </c>
      <c r="C19">
        <v>0</v>
      </c>
      <c r="D19" s="10">
        <v>0</v>
      </c>
    </row>
    <row r="20" spans="1:4" x14ac:dyDescent="0.3">
      <c r="A20" s="9">
        <v>43847</v>
      </c>
      <c r="B20">
        <v>0</v>
      </c>
      <c r="C20">
        <v>0</v>
      </c>
      <c r="D20" s="10">
        <v>0</v>
      </c>
    </row>
    <row r="21" spans="1:4" x14ac:dyDescent="0.3">
      <c r="A21" s="9">
        <v>43848</v>
      </c>
      <c r="B21">
        <v>44</v>
      </c>
      <c r="C21">
        <v>0</v>
      </c>
      <c r="D21" s="10">
        <v>0</v>
      </c>
    </row>
    <row r="22" spans="1:4" x14ac:dyDescent="0.3">
      <c r="A22" s="9">
        <v>43849</v>
      </c>
      <c r="B22">
        <v>40</v>
      </c>
      <c r="C22">
        <v>0</v>
      </c>
      <c r="D22" s="10">
        <v>0</v>
      </c>
    </row>
    <row r="23" spans="1:4" x14ac:dyDescent="0.3">
      <c r="A23" s="9">
        <v>43850</v>
      </c>
      <c r="B23">
        <v>41</v>
      </c>
      <c r="C23">
        <v>41</v>
      </c>
      <c r="D23" s="10">
        <v>0</v>
      </c>
    </row>
    <row r="24" spans="1:4" x14ac:dyDescent="0.3">
      <c r="A24" s="9">
        <v>43851</v>
      </c>
      <c r="B24">
        <v>0</v>
      </c>
      <c r="C24">
        <v>39</v>
      </c>
      <c r="D24" s="10">
        <v>0</v>
      </c>
    </row>
    <row r="25" spans="1:4" x14ac:dyDescent="0.3">
      <c r="A25" s="9">
        <v>43852</v>
      </c>
      <c r="B25">
        <v>41</v>
      </c>
      <c r="C25">
        <v>0</v>
      </c>
      <c r="D25" s="10">
        <v>0</v>
      </c>
    </row>
    <row r="26" spans="1:4" x14ac:dyDescent="0.3">
      <c r="A26" s="9">
        <v>43853</v>
      </c>
      <c r="B26">
        <v>0</v>
      </c>
      <c r="C26">
        <v>41</v>
      </c>
      <c r="D26" s="10">
        <v>0</v>
      </c>
    </row>
    <row r="27" spans="1:4" x14ac:dyDescent="0.3">
      <c r="A27" s="9">
        <v>43854</v>
      </c>
      <c r="B27">
        <v>39</v>
      </c>
      <c r="C27">
        <v>43</v>
      </c>
      <c r="D27" s="10">
        <v>0</v>
      </c>
    </row>
    <row r="28" spans="1:4" x14ac:dyDescent="0.3">
      <c r="A28" s="9">
        <v>43855</v>
      </c>
      <c r="B28">
        <v>45</v>
      </c>
      <c r="C28">
        <v>0</v>
      </c>
      <c r="D28" s="10">
        <v>0</v>
      </c>
    </row>
    <row r="29" spans="1:4" x14ac:dyDescent="0.3">
      <c r="A29" s="9">
        <v>43856</v>
      </c>
      <c r="B29">
        <v>0</v>
      </c>
      <c r="C29">
        <v>0</v>
      </c>
      <c r="D29" s="10">
        <v>0</v>
      </c>
    </row>
    <row r="30" spans="1:4" x14ac:dyDescent="0.3">
      <c r="A30" s="9">
        <v>43857</v>
      </c>
      <c r="B30">
        <v>0</v>
      </c>
      <c r="C30">
        <v>0</v>
      </c>
      <c r="D30" s="10">
        <v>0</v>
      </c>
    </row>
    <row r="31" spans="1:4" x14ac:dyDescent="0.3">
      <c r="A31" s="9">
        <v>43858</v>
      </c>
      <c r="B31">
        <v>0</v>
      </c>
      <c r="C31">
        <v>0</v>
      </c>
      <c r="D31" s="10">
        <v>0</v>
      </c>
    </row>
    <row r="32" spans="1:4" x14ac:dyDescent="0.3">
      <c r="A32" s="9">
        <v>43859</v>
      </c>
      <c r="B32">
        <v>37</v>
      </c>
      <c r="C32">
        <v>0</v>
      </c>
      <c r="D32" s="10">
        <v>0</v>
      </c>
    </row>
    <row r="33" spans="1:4" x14ac:dyDescent="0.3">
      <c r="A33" s="9">
        <v>43860</v>
      </c>
      <c r="B33">
        <v>0</v>
      </c>
      <c r="C33">
        <v>37</v>
      </c>
      <c r="D33" s="10">
        <v>0</v>
      </c>
    </row>
    <row r="34" spans="1:4" x14ac:dyDescent="0.3">
      <c r="A34" s="9">
        <v>43861</v>
      </c>
      <c r="B34">
        <v>0</v>
      </c>
      <c r="C34">
        <v>0</v>
      </c>
      <c r="D34" s="10">
        <v>0</v>
      </c>
    </row>
    <row r="35" spans="1:4" x14ac:dyDescent="0.3">
      <c r="A35" s="9">
        <v>43862</v>
      </c>
      <c r="B35">
        <v>42</v>
      </c>
      <c r="C35">
        <v>0</v>
      </c>
      <c r="D35" s="10">
        <v>0</v>
      </c>
    </row>
    <row r="36" spans="1:4" x14ac:dyDescent="0.3">
      <c r="A36" s="9">
        <v>43863</v>
      </c>
      <c r="B36">
        <v>0</v>
      </c>
      <c r="C36">
        <v>0</v>
      </c>
      <c r="D36" s="10">
        <v>0</v>
      </c>
    </row>
    <row r="37" spans="1:4" x14ac:dyDescent="0.3">
      <c r="A37" s="9">
        <v>43864</v>
      </c>
      <c r="B37">
        <v>36</v>
      </c>
      <c r="C37">
        <v>0</v>
      </c>
      <c r="D37" s="10">
        <v>0</v>
      </c>
    </row>
    <row r="38" spans="1:4" x14ac:dyDescent="0.3">
      <c r="A38" s="9">
        <v>43865</v>
      </c>
      <c r="B38">
        <v>0</v>
      </c>
      <c r="C38">
        <v>39</v>
      </c>
      <c r="D38" s="10">
        <v>0</v>
      </c>
    </row>
    <row r="39" spans="1:4" x14ac:dyDescent="0.3">
      <c r="A39" s="9">
        <v>43866</v>
      </c>
      <c r="B39">
        <v>0</v>
      </c>
      <c r="C39">
        <v>0</v>
      </c>
      <c r="D39" s="10">
        <v>0</v>
      </c>
    </row>
    <row r="40" spans="1:4" x14ac:dyDescent="0.3">
      <c r="A40" s="9">
        <v>43867</v>
      </c>
      <c r="B40">
        <v>0</v>
      </c>
      <c r="C40">
        <v>0</v>
      </c>
      <c r="D40" s="10">
        <v>0</v>
      </c>
    </row>
    <row r="41" spans="1:4" x14ac:dyDescent="0.3">
      <c r="A41" s="9">
        <v>43868</v>
      </c>
      <c r="B41">
        <v>0</v>
      </c>
      <c r="C41">
        <v>0</v>
      </c>
      <c r="D41" s="10">
        <v>0</v>
      </c>
    </row>
    <row r="42" spans="1:4" x14ac:dyDescent="0.3">
      <c r="A42" s="9">
        <v>43869</v>
      </c>
      <c r="B42">
        <v>0</v>
      </c>
      <c r="C42">
        <v>0</v>
      </c>
      <c r="D42" s="10">
        <v>0</v>
      </c>
    </row>
    <row r="43" spans="1:4" x14ac:dyDescent="0.3">
      <c r="A43" s="9">
        <v>43870</v>
      </c>
      <c r="B43">
        <v>0</v>
      </c>
      <c r="C43">
        <v>0</v>
      </c>
      <c r="D43" s="10">
        <v>0</v>
      </c>
    </row>
    <row r="44" spans="1:4" x14ac:dyDescent="0.3">
      <c r="A44" s="9">
        <v>43871</v>
      </c>
      <c r="B44">
        <v>0</v>
      </c>
      <c r="C44">
        <v>40</v>
      </c>
      <c r="D44" s="10">
        <v>0</v>
      </c>
    </row>
    <row r="45" spans="1:4" x14ac:dyDescent="0.3">
      <c r="A45" s="9">
        <v>43872</v>
      </c>
      <c r="B45">
        <v>0</v>
      </c>
      <c r="C45">
        <v>0</v>
      </c>
      <c r="D45" s="10">
        <v>0</v>
      </c>
    </row>
    <row r="46" spans="1:4" x14ac:dyDescent="0.3">
      <c r="A46" s="9">
        <v>43873</v>
      </c>
      <c r="B46">
        <v>40</v>
      </c>
      <c r="C46">
        <v>0</v>
      </c>
      <c r="D46" s="10">
        <v>0</v>
      </c>
    </row>
    <row r="47" spans="1:4" x14ac:dyDescent="0.3">
      <c r="A47" s="9">
        <v>43874</v>
      </c>
      <c r="B47">
        <v>0</v>
      </c>
      <c r="C47">
        <v>0</v>
      </c>
      <c r="D47" s="10">
        <v>0</v>
      </c>
    </row>
    <row r="48" spans="1:4" x14ac:dyDescent="0.3">
      <c r="A48" s="9">
        <v>43875</v>
      </c>
      <c r="B48">
        <v>0</v>
      </c>
      <c r="C48">
        <v>0</v>
      </c>
      <c r="D48" s="10">
        <v>0</v>
      </c>
    </row>
    <row r="49" spans="1:4" x14ac:dyDescent="0.3">
      <c r="A49" s="9">
        <v>43876</v>
      </c>
      <c r="B49">
        <v>0</v>
      </c>
      <c r="C49">
        <v>0</v>
      </c>
      <c r="D49" s="10">
        <v>0</v>
      </c>
    </row>
    <row r="50" spans="1:4" x14ac:dyDescent="0.3">
      <c r="A50" s="9">
        <v>43877</v>
      </c>
      <c r="B50">
        <v>0</v>
      </c>
      <c r="C50">
        <v>0</v>
      </c>
      <c r="D50" s="10">
        <v>0</v>
      </c>
    </row>
    <row r="51" spans="1:4" x14ac:dyDescent="0.3">
      <c r="A51" s="9">
        <v>43878</v>
      </c>
      <c r="B51">
        <v>0</v>
      </c>
      <c r="C51">
        <v>0</v>
      </c>
      <c r="D51" s="10">
        <v>0</v>
      </c>
    </row>
    <row r="52" spans="1:4" x14ac:dyDescent="0.3">
      <c r="A52" s="9">
        <v>43879</v>
      </c>
      <c r="B52">
        <v>0</v>
      </c>
      <c r="C52">
        <v>0</v>
      </c>
      <c r="D52" s="10">
        <v>0</v>
      </c>
    </row>
    <row r="53" spans="1:4" x14ac:dyDescent="0.3">
      <c r="A53" s="9">
        <v>43880</v>
      </c>
      <c r="B53">
        <v>0</v>
      </c>
      <c r="C53">
        <v>36</v>
      </c>
      <c r="D53" s="10">
        <v>0</v>
      </c>
    </row>
    <row r="54" spans="1:4" x14ac:dyDescent="0.3">
      <c r="A54" s="9">
        <v>43881</v>
      </c>
      <c r="B54">
        <v>37</v>
      </c>
      <c r="C54">
        <v>0</v>
      </c>
      <c r="D54" s="10">
        <v>0</v>
      </c>
    </row>
    <row r="55" spans="1:4" x14ac:dyDescent="0.3">
      <c r="A55" s="9">
        <v>43882</v>
      </c>
      <c r="B55">
        <v>0</v>
      </c>
      <c r="C55">
        <v>0</v>
      </c>
      <c r="D55" s="10">
        <v>0</v>
      </c>
    </row>
    <row r="56" spans="1:4" x14ac:dyDescent="0.3">
      <c r="A56" s="9">
        <v>43883</v>
      </c>
      <c r="B56">
        <v>0</v>
      </c>
      <c r="C56">
        <v>0</v>
      </c>
      <c r="D56" s="10">
        <v>0</v>
      </c>
    </row>
    <row r="57" spans="1:4" x14ac:dyDescent="0.3">
      <c r="A57" s="9">
        <v>43884</v>
      </c>
      <c r="B57">
        <v>0</v>
      </c>
      <c r="C57">
        <v>36</v>
      </c>
      <c r="D57" s="10">
        <v>0</v>
      </c>
    </row>
    <row r="58" spans="1:4" x14ac:dyDescent="0.3">
      <c r="A58" s="9">
        <v>43885</v>
      </c>
      <c r="B58">
        <v>0</v>
      </c>
      <c r="C58">
        <v>0</v>
      </c>
      <c r="D58" s="10">
        <v>0</v>
      </c>
    </row>
    <row r="59" spans="1:4" x14ac:dyDescent="0.3">
      <c r="A59" s="9">
        <v>43886</v>
      </c>
      <c r="B59">
        <v>0</v>
      </c>
      <c r="C59">
        <v>0</v>
      </c>
      <c r="D59" s="10">
        <v>0</v>
      </c>
    </row>
    <row r="60" spans="1:4" x14ac:dyDescent="0.3">
      <c r="A60" s="9">
        <v>43887</v>
      </c>
      <c r="B60">
        <v>31</v>
      </c>
      <c r="C60">
        <v>0</v>
      </c>
      <c r="D60" s="10">
        <v>0</v>
      </c>
    </row>
    <row r="61" spans="1:4" x14ac:dyDescent="0.3">
      <c r="A61" s="9">
        <v>43888</v>
      </c>
      <c r="B61">
        <v>36</v>
      </c>
      <c r="C61">
        <v>0</v>
      </c>
      <c r="D61" s="10">
        <v>0</v>
      </c>
    </row>
    <row r="62" spans="1:4" x14ac:dyDescent="0.3">
      <c r="A62" s="9">
        <v>43889</v>
      </c>
      <c r="B62">
        <v>0</v>
      </c>
      <c r="C62">
        <v>0</v>
      </c>
      <c r="D62" s="10">
        <v>0</v>
      </c>
    </row>
    <row r="63" spans="1:4" x14ac:dyDescent="0.3">
      <c r="A63" s="9">
        <v>43890</v>
      </c>
      <c r="B63">
        <v>0</v>
      </c>
      <c r="C63">
        <v>0</v>
      </c>
      <c r="D63" s="10">
        <v>0</v>
      </c>
    </row>
    <row r="64" spans="1:4" x14ac:dyDescent="0.3">
      <c r="A64" s="9">
        <v>43891</v>
      </c>
      <c r="B64">
        <v>40</v>
      </c>
      <c r="C64">
        <v>0</v>
      </c>
      <c r="D64" s="10">
        <v>0</v>
      </c>
    </row>
    <row r="65" spans="1:4" x14ac:dyDescent="0.3">
      <c r="A65" s="9">
        <v>43892</v>
      </c>
      <c r="B65">
        <v>39</v>
      </c>
      <c r="C65">
        <v>41</v>
      </c>
      <c r="D65" s="10">
        <v>0</v>
      </c>
    </row>
    <row r="66" spans="1:4" x14ac:dyDescent="0.3">
      <c r="A66" s="9">
        <v>43893</v>
      </c>
      <c r="B66">
        <v>0</v>
      </c>
      <c r="C66">
        <v>0</v>
      </c>
      <c r="D66" s="10">
        <v>0</v>
      </c>
    </row>
    <row r="67" spans="1:4" x14ac:dyDescent="0.3">
      <c r="A67" s="9">
        <v>43894</v>
      </c>
      <c r="B67">
        <v>0</v>
      </c>
      <c r="C67">
        <v>36</v>
      </c>
      <c r="D67" s="10">
        <v>0</v>
      </c>
    </row>
    <row r="68" spans="1:4" x14ac:dyDescent="0.3">
      <c r="A68" s="9">
        <v>43895</v>
      </c>
      <c r="B68">
        <v>38</v>
      </c>
      <c r="C68">
        <v>0</v>
      </c>
      <c r="D68" s="10">
        <v>0</v>
      </c>
    </row>
    <row r="69" spans="1:4" x14ac:dyDescent="0.3">
      <c r="A69" s="9">
        <v>43896</v>
      </c>
      <c r="B69">
        <v>0</v>
      </c>
      <c r="C69">
        <v>0</v>
      </c>
      <c r="D69" s="10">
        <v>0</v>
      </c>
    </row>
    <row r="70" spans="1:4" x14ac:dyDescent="0.3">
      <c r="A70" s="9">
        <v>43897</v>
      </c>
      <c r="B70">
        <v>38</v>
      </c>
      <c r="C70">
        <v>0</v>
      </c>
      <c r="D70" s="10">
        <v>0</v>
      </c>
    </row>
    <row r="71" spans="1:4" x14ac:dyDescent="0.3">
      <c r="A71" s="9">
        <v>43898</v>
      </c>
      <c r="B71">
        <v>38</v>
      </c>
      <c r="C71">
        <v>0</v>
      </c>
      <c r="D71" s="10">
        <v>0</v>
      </c>
    </row>
    <row r="72" spans="1:4" x14ac:dyDescent="0.3">
      <c r="A72" s="9">
        <v>43899</v>
      </c>
      <c r="B72">
        <v>0</v>
      </c>
      <c r="C72">
        <v>0</v>
      </c>
      <c r="D72" s="10">
        <v>0</v>
      </c>
    </row>
    <row r="73" spans="1:4" x14ac:dyDescent="0.3">
      <c r="A73" s="9">
        <v>43900</v>
      </c>
      <c r="B73">
        <v>0</v>
      </c>
      <c r="C73">
        <v>42</v>
      </c>
      <c r="D73" s="10">
        <v>0</v>
      </c>
    </row>
    <row r="74" spans="1:4" x14ac:dyDescent="0.3">
      <c r="A74" s="9">
        <v>43901</v>
      </c>
      <c r="B74">
        <v>37</v>
      </c>
      <c r="C74">
        <v>0</v>
      </c>
      <c r="D74" s="10">
        <v>0</v>
      </c>
    </row>
    <row r="75" spans="1:4" x14ac:dyDescent="0.3">
      <c r="A75" s="9">
        <v>43902</v>
      </c>
      <c r="B75">
        <v>36</v>
      </c>
      <c r="C75">
        <v>0</v>
      </c>
      <c r="D75" s="10">
        <v>0</v>
      </c>
    </row>
    <row r="76" spans="1:4" x14ac:dyDescent="0.3">
      <c r="A76" s="9">
        <v>43903</v>
      </c>
      <c r="B76">
        <v>0</v>
      </c>
      <c r="C76">
        <v>0</v>
      </c>
      <c r="D76" s="10">
        <v>0</v>
      </c>
    </row>
    <row r="77" spans="1:4" x14ac:dyDescent="0.3">
      <c r="A77" s="9">
        <v>43904</v>
      </c>
      <c r="B77">
        <v>0</v>
      </c>
      <c r="C77">
        <v>0</v>
      </c>
      <c r="D77" s="10">
        <v>0</v>
      </c>
    </row>
    <row r="78" spans="1:4" x14ac:dyDescent="0.3">
      <c r="A78" s="9">
        <v>43905</v>
      </c>
      <c r="B78">
        <v>0</v>
      </c>
      <c r="C78">
        <v>40</v>
      </c>
      <c r="D78" s="10">
        <v>0</v>
      </c>
    </row>
    <row r="79" spans="1:4" x14ac:dyDescent="0.3">
      <c r="A79" s="9">
        <v>43906</v>
      </c>
      <c r="B79">
        <v>0</v>
      </c>
      <c r="C79">
        <v>0</v>
      </c>
      <c r="D79" s="10">
        <v>0</v>
      </c>
    </row>
    <row r="80" spans="1:4" x14ac:dyDescent="0.3">
      <c r="A80" s="9">
        <v>43907</v>
      </c>
      <c r="B80">
        <v>37</v>
      </c>
      <c r="C80">
        <v>0</v>
      </c>
      <c r="D80" s="10">
        <v>0</v>
      </c>
    </row>
    <row r="81" spans="1:4" x14ac:dyDescent="0.3">
      <c r="A81" s="9">
        <v>43908</v>
      </c>
      <c r="B81">
        <v>37</v>
      </c>
      <c r="C81">
        <v>0</v>
      </c>
      <c r="D81" s="10">
        <v>0</v>
      </c>
    </row>
    <row r="82" spans="1:4" x14ac:dyDescent="0.3">
      <c r="A82" s="9">
        <v>43909</v>
      </c>
      <c r="B82">
        <v>37</v>
      </c>
      <c r="C82">
        <v>37</v>
      </c>
      <c r="D82" s="10">
        <v>0</v>
      </c>
    </row>
    <row r="83" spans="1:4" x14ac:dyDescent="0.3">
      <c r="A83" s="9">
        <v>43910</v>
      </c>
      <c r="B83">
        <v>0</v>
      </c>
      <c r="C83">
        <v>0</v>
      </c>
      <c r="D83" s="10">
        <v>0</v>
      </c>
    </row>
    <row r="84" spans="1:4" x14ac:dyDescent="0.3">
      <c r="A84" s="9">
        <v>43911</v>
      </c>
      <c r="B84">
        <v>52</v>
      </c>
      <c r="C84">
        <v>35</v>
      </c>
      <c r="D84" s="10">
        <v>0</v>
      </c>
    </row>
    <row r="85" spans="1:4" x14ac:dyDescent="0.3">
      <c r="A85" s="9">
        <v>43912</v>
      </c>
      <c r="B85">
        <v>34</v>
      </c>
      <c r="C85">
        <v>0</v>
      </c>
      <c r="D85" s="10">
        <v>0</v>
      </c>
    </row>
    <row r="86" spans="1:4" x14ac:dyDescent="0.3">
      <c r="A86" s="9">
        <v>43913</v>
      </c>
      <c r="B86">
        <v>30</v>
      </c>
      <c r="C86">
        <v>0</v>
      </c>
      <c r="D86" s="10">
        <v>0</v>
      </c>
    </row>
    <row r="87" spans="1:4" x14ac:dyDescent="0.3">
      <c r="A87" s="9">
        <v>43914</v>
      </c>
      <c r="B87">
        <v>33</v>
      </c>
      <c r="C87">
        <v>33</v>
      </c>
      <c r="D87" s="10">
        <v>0</v>
      </c>
    </row>
    <row r="88" spans="1:4" x14ac:dyDescent="0.3">
      <c r="A88" s="9">
        <v>43915</v>
      </c>
      <c r="B88">
        <v>34</v>
      </c>
      <c r="C88">
        <v>69</v>
      </c>
      <c r="D88" s="10">
        <v>0</v>
      </c>
    </row>
    <row r="89" spans="1:4" x14ac:dyDescent="0.3">
      <c r="A89" s="9">
        <v>43916</v>
      </c>
      <c r="B89">
        <v>100</v>
      </c>
      <c r="C89">
        <v>34</v>
      </c>
      <c r="D89" s="10">
        <v>0</v>
      </c>
    </row>
    <row r="90" spans="1:4" x14ac:dyDescent="0.3">
      <c r="A90" s="9">
        <v>43917</v>
      </c>
      <c r="B90">
        <v>32</v>
      </c>
      <c r="C90">
        <v>32</v>
      </c>
      <c r="D90" s="10">
        <v>0</v>
      </c>
    </row>
    <row r="91" spans="1:4" x14ac:dyDescent="0.3">
      <c r="A91" s="9">
        <v>43918</v>
      </c>
      <c r="B91">
        <v>35</v>
      </c>
      <c r="C91">
        <v>0</v>
      </c>
      <c r="D91" s="10">
        <v>0</v>
      </c>
    </row>
    <row r="92" spans="1:4" x14ac:dyDescent="0.3">
      <c r="A92" s="9">
        <v>43919</v>
      </c>
      <c r="B92">
        <v>0</v>
      </c>
      <c r="C92">
        <v>0</v>
      </c>
      <c r="D92" s="10">
        <v>0</v>
      </c>
    </row>
    <row r="93" spans="1:4" x14ac:dyDescent="0.3">
      <c r="A93" s="9">
        <v>43920</v>
      </c>
      <c r="B93">
        <v>33</v>
      </c>
      <c r="C93">
        <v>0</v>
      </c>
      <c r="D93" s="10">
        <v>0</v>
      </c>
    </row>
    <row r="94" spans="1:4" x14ac:dyDescent="0.3">
      <c r="A94" s="9">
        <v>43921</v>
      </c>
      <c r="B94">
        <v>0</v>
      </c>
      <c r="C94">
        <v>36</v>
      </c>
      <c r="D94" s="10">
        <v>0</v>
      </c>
    </row>
    <row r="95" spans="1:4" x14ac:dyDescent="0.3">
      <c r="A95" s="9">
        <v>43922</v>
      </c>
      <c r="B95">
        <v>0</v>
      </c>
      <c r="C95">
        <v>0</v>
      </c>
      <c r="D95" s="10">
        <v>0</v>
      </c>
    </row>
    <row r="96" spans="1:4" x14ac:dyDescent="0.3">
      <c r="A96" s="9">
        <v>43923</v>
      </c>
      <c r="B96">
        <v>0</v>
      </c>
      <c r="C96">
        <v>0</v>
      </c>
      <c r="D96" s="10">
        <v>0</v>
      </c>
    </row>
    <row r="97" spans="1:4" x14ac:dyDescent="0.3">
      <c r="A97" s="9">
        <v>43924</v>
      </c>
      <c r="B97">
        <v>51</v>
      </c>
      <c r="C97">
        <v>34</v>
      </c>
      <c r="D97" s="10">
        <v>0</v>
      </c>
    </row>
    <row r="98" spans="1:4" x14ac:dyDescent="0.3">
      <c r="A98" s="9">
        <v>43925</v>
      </c>
      <c r="B98">
        <v>35</v>
      </c>
      <c r="C98">
        <v>0</v>
      </c>
      <c r="D98" s="10">
        <v>0</v>
      </c>
    </row>
    <row r="99" spans="1:4" x14ac:dyDescent="0.3">
      <c r="A99" s="9">
        <v>43926</v>
      </c>
      <c r="B99">
        <v>32</v>
      </c>
      <c r="C99">
        <v>0</v>
      </c>
      <c r="D99" s="10">
        <v>0</v>
      </c>
    </row>
    <row r="100" spans="1:4" x14ac:dyDescent="0.3">
      <c r="A100" s="9">
        <v>43927</v>
      </c>
      <c r="B100">
        <v>0</v>
      </c>
      <c r="C100">
        <v>0</v>
      </c>
      <c r="D100" s="10">
        <v>58</v>
      </c>
    </row>
    <row r="101" spans="1:4" x14ac:dyDescent="0.3">
      <c r="A101" s="9">
        <v>43928</v>
      </c>
      <c r="B101">
        <v>33</v>
      </c>
      <c r="C101">
        <v>0</v>
      </c>
      <c r="D101" s="10">
        <v>0</v>
      </c>
    </row>
    <row r="102" spans="1:4" x14ac:dyDescent="0.3">
      <c r="A102" s="9">
        <v>43929</v>
      </c>
      <c r="B102">
        <v>32</v>
      </c>
      <c r="C102">
        <v>33</v>
      </c>
      <c r="D102" s="10">
        <v>16</v>
      </c>
    </row>
    <row r="103" spans="1:4" x14ac:dyDescent="0.3">
      <c r="A103" s="9">
        <v>43930</v>
      </c>
      <c r="B103">
        <v>69</v>
      </c>
      <c r="C103">
        <v>0</v>
      </c>
      <c r="D103" s="10">
        <v>10</v>
      </c>
    </row>
    <row r="104" spans="1:4" x14ac:dyDescent="0.3">
      <c r="A104" s="9">
        <v>43931</v>
      </c>
      <c r="B104">
        <v>0</v>
      </c>
      <c r="C104">
        <v>0</v>
      </c>
      <c r="D104" s="10">
        <v>0</v>
      </c>
    </row>
    <row r="105" spans="1:4" x14ac:dyDescent="0.3">
      <c r="A105" s="9">
        <v>43932</v>
      </c>
      <c r="B105">
        <v>35</v>
      </c>
      <c r="C105">
        <v>0</v>
      </c>
      <c r="D105" s="10">
        <v>0</v>
      </c>
    </row>
    <row r="106" spans="1:4" x14ac:dyDescent="0.3">
      <c r="A106" s="9">
        <v>43933</v>
      </c>
      <c r="B106">
        <v>0</v>
      </c>
      <c r="C106">
        <v>32</v>
      </c>
      <c r="D106" s="10">
        <v>3</v>
      </c>
    </row>
    <row r="107" spans="1:4" x14ac:dyDescent="0.3">
      <c r="A107" s="9">
        <v>43934</v>
      </c>
      <c r="B107">
        <v>0</v>
      </c>
      <c r="C107">
        <v>0</v>
      </c>
      <c r="D107" s="10">
        <v>2</v>
      </c>
    </row>
    <row r="108" spans="1:4" x14ac:dyDescent="0.3">
      <c r="A108" s="9">
        <v>43935</v>
      </c>
      <c r="B108">
        <v>36</v>
      </c>
      <c r="C108">
        <v>0</v>
      </c>
      <c r="D108" s="10">
        <v>2</v>
      </c>
    </row>
    <row r="109" spans="1:4" x14ac:dyDescent="0.3">
      <c r="A109" s="9">
        <v>43936</v>
      </c>
      <c r="B109">
        <v>37</v>
      </c>
      <c r="C109">
        <v>0</v>
      </c>
      <c r="D109" s="10">
        <v>3</v>
      </c>
    </row>
    <row r="110" spans="1:4" x14ac:dyDescent="0.3">
      <c r="A110" s="9">
        <v>43937</v>
      </c>
      <c r="B110">
        <v>0</v>
      </c>
      <c r="C110">
        <v>0</v>
      </c>
      <c r="D110" s="10">
        <v>0</v>
      </c>
    </row>
    <row r="111" spans="1:4" x14ac:dyDescent="0.3">
      <c r="A111" s="9">
        <v>43938</v>
      </c>
      <c r="B111">
        <v>0</v>
      </c>
      <c r="C111">
        <v>0</v>
      </c>
      <c r="D111" s="10">
        <v>0</v>
      </c>
    </row>
    <row r="112" spans="1:4" x14ac:dyDescent="0.3">
      <c r="A112" s="9">
        <v>43939</v>
      </c>
      <c r="B112">
        <v>0</v>
      </c>
      <c r="C112">
        <v>46</v>
      </c>
      <c r="D112" s="10">
        <v>8</v>
      </c>
    </row>
    <row r="113" spans="1:4" x14ac:dyDescent="0.3">
      <c r="A113" s="9">
        <v>43940</v>
      </c>
      <c r="B113">
        <v>35</v>
      </c>
      <c r="C113">
        <v>0</v>
      </c>
      <c r="D113" s="10">
        <v>14</v>
      </c>
    </row>
    <row r="114" spans="1:4" x14ac:dyDescent="0.3">
      <c r="A114" s="9">
        <v>43941</v>
      </c>
      <c r="B114">
        <v>34</v>
      </c>
      <c r="C114">
        <v>0</v>
      </c>
      <c r="D114" s="10">
        <v>16</v>
      </c>
    </row>
    <row r="115" spans="1:4" x14ac:dyDescent="0.3">
      <c r="A115" s="9">
        <v>43942</v>
      </c>
      <c r="B115">
        <v>0</v>
      </c>
      <c r="C115">
        <v>36</v>
      </c>
      <c r="D115" s="10">
        <v>3</v>
      </c>
    </row>
    <row r="116" spans="1:4" x14ac:dyDescent="0.3">
      <c r="A116" s="9">
        <v>43943</v>
      </c>
      <c r="B116">
        <v>0</v>
      </c>
      <c r="C116">
        <v>38</v>
      </c>
      <c r="D116" s="10">
        <v>0</v>
      </c>
    </row>
    <row r="117" spans="1:4" x14ac:dyDescent="0.3">
      <c r="A117" s="9">
        <v>43944</v>
      </c>
      <c r="B117">
        <v>67</v>
      </c>
      <c r="C117">
        <v>0</v>
      </c>
      <c r="D117" s="10">
        <v>2</v>
      </c>
    </row>
    <row r="118" spans="1:4" x14ac:dyDescent="0.3">
      <c r="A118" s="9">
        <v>43945</v>
      </c>
      <c r="B118">
        <v>0</v>
      </c>
      <c r="C118">
        <v>0</v>
      </c>
      <c r="D118" s="10">
        <v>0</v>
      </c>
    </row>
    <row r="119" spans="1:4" x14ac:dyDescent="0.3">
      <c r="A119" s="9">
        <v>43946</v>
      </c>
      <c r="B119">
        <v>0</v>
      </c>
      <c r="C119">
        <v>0</v>
      </c>
      <c r="D119" s="10">
        <v>0</v>
      </c>
    </row>
    <row r="120" spans="1:4" x14ac:dyDescent="0.3">
      <c r="A120" s="9">
        <v>43947</v>
      </c>
      <c r="B120">
        <v>0</v>
      </c>
      <c r="C120">
        <v>0</v>
      </c>
      <c r="D120" s="10">
        <v>9</v>
      </c>
    </row>
    <row r="121" spans="1:4" x14ac:dyDescent="0.3">
      <c r="A121" s="9">
        <v>43948</v>
      </c>
      <c r="B121">
        <v>0</v>
      </c>
      <c r="C121">
        <v>0</v>
      </c>
      <c r="D121" s="10">
        <v>0</v>
      </c>
    </row>
    <row r="122" spans="1:4" x14ac:dyDescent="0.3">
      <c r="A122" s="9">
        <v>43949</v>
      </c>
      <c r="B122">
        <v>0</v>
      </c>
      <c r="C122">
        <v>0</v>
      </c>
      <c r="D122" s="10">
        <v>12</v>
      </c>
    </row>
    <row r="123" spans="1:4" x14ac:dyDescent="0.3">
      <c r="A123" s="9">
        <v>43950</v>
      </c>
      <c r="B123">
        <v>34</v>
      </c>
      <c r="C123">
        <v>0</v>
      </c>
      <c r="D123" s="10">
        <v>21</v>
      </c>
    </row>
    <row r="124" spans="1:4" x14ac:dyDescent="0.3">
      <c r="A124" s="9">
        <v>43951</v>
      </c>
      <c r="B124">
        <v>0</v>
      </c>
      <c r="C124">
        <v>29</v>
      </c>
      <c r="D124" s="10">
        <v>1</v>
      </c>
    </row>
    <row r="125" spans="1:4" x14ac:dyDescent="0.3">
      <c r="A125" s="9">
        <v>43952</v>
      </c>
      <c r="B125">
        <v>0</v>
      </c>
      <c r="C125">
        <v>0</v>
      </c>
      <c r="D125" s="10">
        <v>0</v>
      </c>
    </row>
    <row r="126" spans="1:4" x14ac:dyDescent="0.3">
      <c r="A126" s="9">
        <v>43953</v>
      </c>
      <c r="B126">
        <v>0</v>
      </c>
      <c r="C126">
        <v>0</v>
      </c>
      <c r="D126" s="10">
        <v>3</v>
      </c>
    </row>
    <row r="127" spans="1:4" x14ac:dyDescent="0.3">
      <c r="A127" s="9">
        <v>43954</v>
      </c>
      <c r="B127">
        <v>0</v>
      </c>
      <c r="C127">
        <v>0</v>
      </c>
      <c r="D127" s="10">
        <v>0</v>
      </c>
    </row>
    <row r="128" spans="1:4" x14ac:dyDescent="0.3">
      <c r="A128" s="9">
        <v>43955</v>
      </c>
      <c r="B128">
        <v>0</v>
      </c>
      <c r="C128">
        <v>0</v>
      </c>
      <c r="D128" s="10">
        <v>0</v>
      </c>
    </row>
    <row r="129" spans="1:4" x14ac:dyDescent="0.3">
      <c r="A129" s="9">
        <v>43956</v>
      </c>
      <c r="B129">
        <v>35</v>
      </c>
      <c r="C129">
        <v>33</v>
      </c>
      <c r="D129" s="10">
        <v>5</v>
      </c>
    </row>
    <row r="130" spans="1:4" x14ac:dyDescent="0.3">
      <c r="A130" s="9">
        <v>43957</v>
      </c>
      <c r="B130">
        <v>0</v>
      </c>
      <c r="C130">
        <v>0</v>
      </c>
      <c r="D130" s="10">
        <v>7</v>
      </c>
    </row>
    <row r="131" spans="1:4" x14ac:dyDescent="0.3">
      <c r="A131" s="9">
        <v>43958</v>
      </c>
      <c r="B131">
        <v>0</v>
      </c>
      <c r="C131">
        <v>0</v>
      </c>
      <c r="D131" s="10">
        <v>2</v>
      </c>
    </row>
    <row r="132" spans="1:4" x14ac:dyDescent="0.3">
      <c r="A132" s="9">
        <v>43959</v>
      </c>
      <c r="B132">
        <v>0</v>
      </c>
      <c r="C132">
        <v>0</v>
      </c>
      <c r="D132" s="10">
        <v>2</v>
      </c>
    </row>
    <row r="133" spans="1:4" x14ac:dyDescent="0.3">
      <c r="A133" s="9">
        <v>43960</v>
      </c>
      <c r="B133">
        <v>0</v>
      </c>
      <c r="C133">
        <v>0</v>
      </c>
      <c r="D133" s="10">
        <v>2</v>
      </c>
    </row>
    <row r="134" spans="1:4" x14ac:dyDescent="0.3">
      <c r="A134" s="9">
        <v>43961</v>
      </c>
      <c r="B134">
        <v>0</v>
      </c>
      <c r="C134">
        <v>0</v>
      </c>
      <c r="D134" s="10">
        <v>0</v>
      </c>
    </row>
    <row r="135" spans="1:4" x14ac:dyDescent="0.3">
      <c r="A135" s="9">
        <v>43962</v>
      </c>
      <c r="B135">
        <v>0</v>
      </c>
      <c r="C135">
        <v>0</v>
      </c>
      <c r="D135" s="10">
        <v>5</v>
      </c>
    </row>
    <row r="136" spans="1:4" x14ac:dyDescent="0.3">
      <c r="A136" s="9">
        <v>43963</v>
      </c>
      <c r="B136">
        <v>0</v>
      </c>
      <c r="C136">
        <v>0</v>
      </c>
      <c r="D136" s="10">
        <v>18</v>
      </c>
    </row>
    <row r="137" spans="1:4" x14ac:dyDescent="0.3">
      <c r="A137" s="9">
        <v>43964</v>
      </c>
      <c r="B137">
        <v>0</v>
      </c>
      <c r="C137">
        <v>0</v>
      </c>
      <c r="D137" s="10">
        <v>0</v>
      </c>
    </row>
    <row r="138" spans="1:4" x14ac:dyDescent="0.3">
      <c r="A138" s="9">
        <v>43965</v>
      </c>
      <c r="B138">
        <v>0</v>
      </c>
      <c r="C138">
        <v>0</v>
      </c>
      <c r="D138" s="10">
        <v>49</v>
      </c>
    </row>
    <row r="139" spans="1:4" x14ac:dyDescent="0.3">
      <c r="A139" s="9">
        <v>43966</v>
      </c>
      <c r="B139">
        <v>35</v>
      </c>
      <c r="C139">
        <v>0</v>
      </c>
      <c r="D139" s="10">
        <v>0</v>
      </c>
    </row>
    <row r="140" spans="1:4" x14ac:dyDescent="0.3">
      <c r="A140" s="9">
        <v>43967</v>
      </c>
      <c r="B140">
        <v>0</v>
      </c>
      <c r="C140">
        <v>0</v>
      </c>
      <c r="D140" s="10">
        <v>9</v>
      </c>
    </row>
    <row r="141" spans="1:4" x14ac:dyDescent="0.3">
      <c r="A141" s="9">
        <v>43968</v>
      </c>
      <c r="B141">
        <v>0</v>
      </c>
      <c r="C141">
        <v>0</v>
      </c>
      <c r="D141" s="10">
        <v>0</v>
      </c>
    </row>
    <row r="142" spans="1:4" x14ac:dyDescent="0.3">
      <c r="A142" s="9">
        <v>43969</v>
      </c>
      <c r="B142">
        <v>34</v>
      </c>
      <c r="C142">
        <v>0</v>
      </c>
      <c r="D142" s="10">
        <v>19</v>
      </c>
    </row>
    <row r="143" spans="1:4" x14ac:dyDescent="0.3">
      <c r="A143" s="9">
        <v>43970</v>
      </c>
      <c r="B143">
        <v>0</v>
      </c>
      <c r="C143">
        <v>0</v>
      </c>
      <c r="D143" s="10">
        <v>12</v>
      </c>
    </row>
    <row r="144" spans="1:4" x14ac:dyDescent="0.3">
      <c r="A144" s="9">
        <v>43971</v>
      </c>
      <c r="B144">
        <v>0</v>
      </c>
      <c r="C144">
        <v>0</v>
      </c>
      <c r="D144" s="10">
        <v>2</v>
      </c>
    </row>
    <row r="145" spans="1:4" x14ac:dyDescent="0.3">
      <c r="A145" s="9">
        <v>43972</v>
      </c>
      <c r="B145">
        <v>0</v>
      </c>
      <c r="C145">
        <v>0</v>
      </c>
      <c r="D145" s="10">
        <v>5</v>
      </c>
    </row>
    <row r="146" spans="1:4" x14ac:dyDescent="0.3">
      <c r="A146" s="9">
        <v>43973</v>
      </c>
      <c r="B146">
        <v>0</v>
      </c>
      <c r="C146">
        <v>0</v>
      </c>
      <c r="D146" s="10">
        <v>4</v>
      </c>
    </row>
    <row r="147" spans="1:4" x14ac:dyDescent="0.3">
      <c r="A147" s="9">
        <v>43974</v>
      </c>
      <c r="B147">
        <v>38</v>
      </c>
      <c r="C147">
        <v>0</v>
      </c>
      <c r="D147" s="10">
        <v>12</v>
      </c>
    </row>
    <row r="148" spans="1:4" x14ac:dyDescent="0.3">
      <c r="A148" s="9">
        <v>43975</v>
      </c>
      <c r="B148">
        <v>0</v>
      </c>
      <c r="C148">
        <v>36</v>
      </c>
      <c r="D148" s="10">
        <v>6</v>
      </c>
    </row>
    <row r="149" spans="1:4" x14ac:dyDescent="0.3">
      <c r="A149" s="9">
        <v>43976</v>
      </c>
      <c r="B149">
        <v>0</v>
      </c>
      <c r="C149">
        <v>0</v>
      </c>
      <c r="D149" s="10">
        <v>17</v>
      </c>
    </row>
    <row r="150" spans="1:4" x14ac:dyDescent="0.3">
      <c r="A150" s="9">
        <v>43977</v>
      </c>
      <c r="B150">
        <v>36</v>
      </c>
      <c r="C150">
        <v>52</v>
      </c>
      <c r="D150" s="10">
        <v>79</v>
      </c>
    </row>
    <row r="151" spans="1:4" x14ac:dyDescent="0.3">
      <c r="A151" s="9">
        <v>43978</v>
      </c>
      <c r="B151">
        <v>0</v>
      </c>
      <c r="C151">
        <v>0</v>
      </c>
      <c r="D151" s="10">
        <v>0</v>
      </c>
    </row>
    <row r="152" spans="1:4" x14ac:dyDescent="0.3">
      <c r="A152" s="9">
        <v>43979</v>
      </c>
      <c r="B152">
        <v>0</v>
      </c>
      <c r="C152">
        <v>0</v>
      </c>
      <c r="D152" s="10">
        <v>78</v>
      </c>
    </row>
    <row r="153" spans="1:4" x14ac:dyDescent="0.3">
      <c r="A153" s="9">
        <v>43980</v>
      </c>
      <c r="B153">
        <v>31</v>
      </c>
      <c r="C153">
        <v>29</v>
      </c>
      <c r="D153" s="10">
        <v>13</v>
      </c>
    </row>
    <row r="154" spans="1:4" x14ac:dyDescent="0.3">
      <c r="A154" s="9">
        <v>43981</v>
      </c>
      <c r="B154">
        <v>33</v>
      </c>
      <c r="C154">
        <v>0</v>
      </c>
      <c r="D154" s="10">
        <v>157</v>
      </c>
    </row>
    <row r="155" spans="1:4" x14ac:dyDescent="0.3">
      <c r="A155" s="9">
        <v>43982</v>
      </c>
      <c r="B155">
        <v>0</v>
      </c>
      <c r="C155">
        <v>0</v>
      </c>
      <c r="D155" s="10">
        <v>91</v>
      </c>
    </row>
  </sheetData>
  <pageMargins left="0.7" right="0.7" top="0.75" bottom="0.75" header="0.3" footer="0.3"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7DD28-AC84-4FA6-B6E6-5AA82E25677A}">
  <dimension ref="A3:U155"/>
  <sheetViews>
    <sheetView topLeftCell="C1" workbookViewId="0">
      <selection activeCell="D1" sqref="D1:E1048576"/>
    </sheetView>
  </sheetViews>
  <sheetFormatPr defaultRowHeight="14.4" x14ac:dyDescent="0.3"/>
  <cols>
    <col min="4" max="5" width="8.88671875" style="29"/>
  </cols>
  <sheetData>
    <row r="3" spans="1:21" x14ac:dyDescent="0.3">
      <c r="A3" s="12" t="s">
        <v>54</v>
      </c>
      <c r="B3" t="s">
        <v>259</v>
      </c>
      <c r="C3" t="s">
        <v>258</v>
      </c>
      <c r="D3" s="23" t="s">
        <v>59</v>
      </c>
      <c r="E3" s="23" t="s">
        <v>58</v>
      </c>
      <c r="F3" s="10" t="s">
        <v>57</v>
      </c>
    </row>
    <row r="4" spans="1:21" x14ac:dyDescent="0.3">
      <c r="A4" s="9">
        <v>43831</v>
      </c>
      <c r="B4">
        <v>33</v>
      </c>
      <c r="C4">
        <v>37</v>
      </c>
      <c r="D4" s="23">
        <v>0</v>
      </c>
      <c r="E4" s="23">
        <v>0</v>
      </c>
      <c r="F4" s="10">
        <v>0</v>
      </c>
    </row>
    <row r="5" spans="1:21" x14ac:dyDescent="0.3">
      <c r="A5" s="9">
        <v>43832</v>
      </c>
      <c r="B5">
        <v>27</v>
      </c>
      <c r="C5">
        <v>38</v>
      </c>
      <c r="D5" s="23">
        <v>0</v>
      </c>
      <c r="E5" s="23">
        <v>0</v>
      </c>
      <c r="F5" s="10">
        <v>0</v>
      </c>
    </row>
    <row r="6" spans="1:21" x14ac:dyDescent="0.3">
      <c r="A6" s="9">
        <v>43833</v>
      </c>
      <c r="B6">
        <v>34</v>
      </c>
      <c r="C6">
        <v>44</v>
      </c>
      <c r="D6" s="23">
        <v>0</v>
      </c>
      <c r="E6" s="23">
        <v>0</v>
      </c>
      <c r="F6" s="10">
        <v>0</v>
      </c>
      <c r="O6" t="s">
        <v>69</v>
      </c>
      <c r="T6" t="s">
        <v>122</v>
      </c>
    </row>
    <row r="7" spans="1:21" x14ac:dyDescent="0.3">
      <c r="A7" s="9">
        <v>43834</v>
      </c>
      <c r="B7">
        <v>29</v>
      </c>
      <c r="C7">
        <v>32</v>
      </c>
      <c r="D7" s="23">
        <v>0</v>
      </c>
      <c r="E7" s="23">
        <v>0</v>
      </c>
      <c r="F7" s="10">
        <v>0</v>
      </c>
      <c r="N7" t="s">
        <v>204</v>
      </c>
      <c r="O7" t="s">
        <v>240</v>
      </c>
      <c r="P7" t="s">
        <v>29</v>
      </c>
      <c r="S7" t="s">
        <v>204</v>
      </c>
      <c r="T7" t="s">
        <v>240</v>
      </c>
      <c r="U7" t="s">
        <v>29</v>
      </c>
    </row>
    <row r="8" spans="1:21" x14ac:dyDescent="0.3">
      <c r="A8" s="9">
        <v>43835</v>
      </c>
      <c r="B8">
        <v>16</v>
      </c>
      <c r="C8">
        <v>31</v>
      </c>
      <c r="D8" s="23">
        <v>0</v>
      </c>
      <c r="E8" s="23">
        <v>0</v>
      </c>
      <c r="F8" s="10">
        <v>0</v>
      </c>
      <c r="N8">
        <v>0</v>
      </c>
      <c r="O8">
        <v>-0.13162835589202618</v>
      </c>
      <c r="P8">
        <v>-0.50639034911045755</v>
      </c>
      <c r="S8">
        <v>0</v>
      </c>
      <c r="T8">
        <v>-0.17863621532516877</v>
      </c>
      <c r="U8">
        <v>-0.52226858839915835</v>
      </c>
    </row>
    <row r="9" spans="1:21" x14ac:dyDescent="0.3">
      <c r="A9" s="9">
        <v>43836</v>
      </c>
      <c r="B9">
        <v>20</v>
      </c>
      <c r="C9">
        <v>52</v>
      </c>
      <c r="D9" s="23">
        <v>0</v>
      </c>
      <c r="E9" s="23">
        <v>0</v>
      </c>
      <c r="F9" s="10">
        <v>0</v>
      </c>
      <c r="N9">
        <v>1</v>
      </c>
      <c r="O9">
        <v>-9.2351516567281744E-2</v>
      </c>
      <c r="P9">
        <v>-0.48980626322076765</v>
      </c>
      <c r="S9">
        <v>1</v>
      </c>
      <c r="T9">
        <v>-7.8776449449284913E-2</v>
      </c>
      <c r="U9">
        <v>-0.50339946908132704</v>
      </c>
    </row>
    <row r="10" spans="1:21" x14ac:dyDescent="0.3">
      <c r="A10" s="9">
        <v>43837</v>
      </c>
      <c r="B10">
        <v>31</v>
      </c>
      <c r="C10">
        <v>26</v>
      </c>
      <c r="D10" s="23">
        <v>0</v>
      </c>
      <c r="E10" s="23">
        <v>0</v>
      </c>
      <c r="F10" s="10">
        <v>0</v>
      </c>
      <c r="N10">
        <v>2</v>
      </c>
      <c r="O10">
        <v>-9.5790562561090656E-2</v>
      </c>
      <c r="P10">
        <v>-0.47783153946186607</v>
      </c>
      <c r="S10">
        <v>2</v>
      </c>
      <c r="T10">
        <v>-0.11267174936738807</v>
      </c>
      <c r="U10">
        <v>-0.50123776493802163</v>
      </c>
    </row>
    <row r="11" spans="1:21" x14ac:dyDescent="0.3">
      <c r="A11" s="9">
        <v>43838</v>
      </c>
      <c r="B11">
        <v>27</v>
      </c>
      <c r="C11">
        <v>35</v>
      </c>
      <c r="D11" s="23">
        <v>0</v>
      </c>
      <c r="E11" s="23">
        <v>0</v>
      </c>
      <c r="F11" s="10">
        <v>0</v>
      </c>
      <c r="N11">
        <v>3</v>
      </c>
      <c r="O11">
        <v>-6.7738562834129462E-2</v>
      </c>
      <c r="P11">
        <v>-0.47153661830663884</v>
      </c>
      <c r="S11">
        <v>3</v>
      </c>
      <c r="T11">
        <v>-7.0018664723613622E-2</v>
      </c>
      <c r="U11">
        <v>-0.47943410174581796</v>
      </c>
    </row>
    <row r="12" spans="1:21" x14ac:dyDescent="0.3">
      <c r="A12" s="9">
        <v>43839</v>
      </c>
      <c r="B12">
        <v>21</v>
      </c>
      <c r="C12">
        <v>33</v>
      </c>
      <c r="D12" s="23">
        <v>0</v>
      </c>
      <c r="E12" s="23">
        <v>0</v>
      </c>
      <c r="F12" s="10">
        <v>0</v>
      </c>
      <c r="N12">
        <v>4</v>
      </c>
      <c r="O12">
        <v>-6.1197951515155981E-2</v>
      </c>
      <c r="P12">
        <v>-0.47839218806183431</v>
      </c>
      <c r="S12">
        <v>4</v>
      </c>
      <c r="T12">
        <v>-9.064796699048995E-2</v>
      </c>
      <c r="U12">
        <v>-0.4942954383369359</v>
      </c>
    </row>
    <row r="13" spans="1:21" x14ac:dyDescent="0.3">
      <c r="A13" s="9">
        <v>43840</v>
      </c>
      <c r="B13">
        <v>20</v>
      </c>
      <c r="C13">
        <v>44</v>
      </c>
      <c r="D13" s="23">
        <v>0</v>
      </c>
      <c r="E13" s="23">
        <v>0</v>
      </c>
      <c r="F13" s="10">
        <v>0</v>
      </c>
      <c r="N13">
        <v>5</v>
      </c>
      <c r="O13">
        <v>-1.7548239440723597E-2</v>
      </c>
      <c r="P13">
        <v>-0.44461548897243469</v>
      </c>
      <c r="S13">
        <v>5</v>
      </c>
      <c r="T13">
        <v>-4.0932351038075382E-2</v>
      </c>
      <c r="U13">
        <v>-0.48100706479622202</v>
      </c>
    </row>
    <row r="14" spans="1:21" x14ac:dyDescent="0.3">
      <c r="A14" s="9">
        <v>43841</v>
      </c>
      <c r="B14">
        <v>29</v>
      </c>
      <c r="C14">
        <v>30</v>
      </c>
      <c r="D14" s="23">
        <v>0</v>
      </c>
      <c r="E14" s="23">
        <v>0</v>
      </c>
      <c r="F14" s="10">
        <v>0</v>
      </c>
      <c r="N14">
        <v>6</v>
      </c>
      <c r="O14">
        <v>-2.0511781379627343E-2</v>
      </c>
      <c r="P14">
        <v>-0.42563057900132806</v>
      </c>
      <c r="S14">
        <v>6</v>
      </c>
      <c r="T14">
        <v>-5.0626018951508325E-2</v>
      </c>
      <c r="U14">
        <v>-0.46929189603230786</v>
      </c>
    </row>
    <row r="15" spans="1:21" x14ac:dyDescent="0.3">
      <c r="A15" s="9">
        <v>43842</v>
      </c>
      <c r="B15">
        <v>23</v>
      </c>
      <c r="C15">
        <v>42</v>
      </c>
      <c r="D15" s="23">
        <v>0</v>
      </c>
      <c r="E15" s="23">
        <v>0</v>
      </c>
      <c r="F15" s="10">
        <v>0</v>
      </c>
      <c r="N15">
        <v>7</v>
      </c>
      <c r="O15">
        <v>9.4183146721705767E-3</v>
      </c>
      <c r="P15">
        <v>-0.39833565262978993</v>
      </c>
      <c r="S15">
        <v>7</v>
      </c>
      <c r="T15">
        <v>-3.8793654029086515E-2</v>
      </c>
      <c r="U15">
        <v>-0.44807187817147426</v>
      </c>
    </row>
    <row r="16" spans="1:21" x14ac:dyDescent="0.3">
      <c r="A16" s="9">
        <v>43843</v>
      </c>
      <c r="B16">
        <v>17</v>
      </c>
      <c r="C16">
        <v>33</v>
      </c>
      <c r="D16" s="23">
        <v>0</v>
      </c>
      <c r="E16" s="23">
        <v>0</v>
      </c>
      <c r="F16" s="10">
        <v>0</v>
      </c>
      <c r="N16">
        <v>8</v>
      </c>
      <c r="O16">
        <v>-6.6315005802057066E-3</v>
      </c>
      <c r="P16">
        <v>-0.38720046218662452</v>
      </c>
      <c r="S16">
        <v>8</v>
      </c>
      <c r="T16">
        <v>-6.1381149335528552E-2</v>
      </c>
      <c r="U16">
        <v>-0.40247817470246638</v>
      </c>
    </row>
    <row r="17" spans="1:21" x14ac:dyDescent="0.3">
      <c r="A17" s="9">
        <v>43844</v>
      </c>
      <c r="B17">
        <v>26</v>
      </c>
      <c r="C17">
        <v>33</v>
      </c>
      <c r="D17" s="23">
        <v>0</v>
      </c>
      <c r="E17" s="23">
        <v>0</v>
      </c>
      <c r="F17" s="10">
        <v>0</v>
      </c>
      <c r="N17">
        <v>9</v>
      </c>
      <c r="O17">
        <v>-9.3669553539185747E-3</v>
      </c>
      <c r="P17">
        <v>-0.36408355930967795</v>
      </c>
      <c r="S17">
        <v>9</v>
      </c>
      <c r="T17">
        <v>-1.7712756210484171E-2</v>
      </c>
      <c r="U17">
        <v>-0.41258366171714045</v>
      </c>
    </row>
    <row r="18" spans="1:21" x14ac:dyDescent="0.3">
      <c r="A18" s="9">
        <v>43845</v>
      </c>
      <c r="B18">
        <v>34</v>
      </c>
      <c r="C18">
        <v>36</v>
      </c>
      <c r="D18" s="23">
        <v>0</v>
      </c>
      <c r="E18" s="23">
        <v>0</v>
      </c>
      <c r="F18" s="10">
        <v>0</v>
      </c>
      <c r="N18">
        <v>10</v>
      </c>
      <c r="O18">
        <v>-7.1559110960161222E-3</v>
      </c>
      <c r="P18">
        <v>-0.36574470981673191</v>
      </c>
      <c r="S18">
        <v>10</v>
      </c>
      <c r="T18">
        <v>-6.6999064375932255E-2</v>
      </c>
      <c r="U18">
        <v>-0.37983380278169104</v>
      </c>
    </row>
    <row r="19" spans="1:21" x14ac:dyDescent="0.3">
      <c r="A19" s="9">
        <v>43846</v>
      </c>
      <c r="B19">
        <v>22</v>
      </c>
      <c r="C19">
        <v>31</v>
      </c>
      <c r="D19" s="23">
        <v>0</v>
      </c>
      <c r="E19" s="23">
        <v>0</v>
      </c>
      <c r="F19" s="10">
        <v>0</v>
      </c>
      <c r="N19">
        <v>11</v>
      </c>
      <c r="O19">
        <v>6.7059145583868189E-3</v>
      </c>
      <c r="P19">
        <v>-0.33235614650263645</v>
      </c>
      <c r="S19">
        <v>11</v>
      </c>
      <c r="T19">
        <v>-2.0681402514480494E-2</v>
      </c>
      <c r="U19">
        <v>-0.3565678516160154</v>
      </c>
    </row>
    <row r="20" spans="1:21" x14ac:dyDescent="0.3">
      <c r="A20" s="9">
        <v>43847</v>
      </c>
      <c r="B20">
        <v>29</v>
      </c>
      <c r="C20">
        <v>34</v>
      </c>
      <c r="D20" s="23">
        <v>0</v>
      </c>
      <c r="E20" s="23">
        <v>0</v>
      </c>
      <c r="F20" s="10">
        <v>0</v>
      </c>
      <c r="N20">
        <v>12</v>
      </c>
      <c r="O20">
        <v>-6.2175818513759652E-3</v>
      </c>
      <c r="P20">
        <v>-0.32475214790704637</v>
      </c>
      <c r="S20">
        <v>12</v>
      </c>
      <c r="T20">
        <v>-3.5212357303190216E-2</v>
      </c>
      <c r="U20">
        <v>-0.34159771189999338</v>
      </c>
    </row>
    <row r="21" spans="1:21" x14ac:dyDescent="0.3">
      <c r="A21" s="9">
        <v>43848</v>
      </c>
      <c r="B21">
        <v>35</v>
      </c>
      <c r="C21">
        <v>45</v>
      </c>
      <c r="D21" s="23">
        <v>0</v>
      </c>
      <c r="E21" s="23">
        <v>0</v>
      </c>
      <c r="F21" s="10">
        <v>0</v>
      </c>
      <c r="N21">
        <v>13</v>
      </c>
      <c r="O21">
        <v>1.9225921805379397E-3</v>
      </c>
      <c r="P21">
        <v>-0.29317738052159958</v>
      </c>
      <c r="S21">
        <v>13</v>
      </c>
      <c r="T21">
        <v>-1.3592863385101697E-2</v>
      </c>
      <c r="U21">
        <v>-0.30370481820964401</v>
      </c>
    </row>
    <row r="22" spans="1:21" x14ac:dyDescent="0.3">
      <c r="A22" s="9">
        <v>43849</v>
      </c>
      <c r="B22">
        <v>27</v>
      </c>
      <c r="C22">
        <v>43</v>
      </c>
      <c r="D22" s="23">
        <v>0</v>
      </c>
      <c r="E22" s="23">
        <v>0</v>
      </c>
      <c r="F22" s="10">
        <v>0</v>
      </c>
      <c r="N22">
        <v>14</v>
      </c>
      <c r="O22">
        <v>1.4949267015128394E-2</v>
      </c>
      <c r="P22">
        <v>-0.2803899040493994</v>
      </c>
      <c r="S22">
        <v>14</v>
      </c>
      <c r="T22">
        <v>6.6777265295082083E-3</v>
      </c>
      <c r="U22">
        <v>-0.31235770921013373</v>
      </c>
    </row>
    <row r="23" spans="1:21" x14ac:dyDescent="0.3">
      <c r="A23" s="9">
        <v>43850</v>
      </c>
      <c r="B23">
        <v>24</v>
      </c>
      <c r="C23">
        <v>40</v>
      </c>
      <c r="D23" s="23">
        <v>0</v>
      </c>
      <c r="E23" s="23">
        <v>0</v>
      </c>
      <c r="F23" s="10">
        <v>0</v>
      </c>
    </row>
    <row r="24" spans="1:21" x14ac:dyDescent="0.3">
      <c r="A24" s="9">
        <v>43851</v>
      </c>
      <c r="B24">
        <v>31</v>
      </c>
      <c r="C24">
        <v>41</v>
      </c>
      <c r="D24" s="23">
        <v>0</v>
      </c>
      <c r="E24" s="23">
        <v>0</v>
      </c>
      <c r="F24" s="10">
        <v>0</v>
      </c>
    </row>
    <row r="25" spans="1:21" x14ac:dyDescent="0.3">
      <c r="A25" s="9">
        <v>43852</v>
      </c>
      <c r="B25">
        <v>36</v>
      </c>
      <c r="C25">
        <v>29</v>
      </c>
      <c r="D25" s="23">
        <v>0</v>
      </c>
      <c r="E25" s="23">
        <v>0</v>
      </c>
      <c r="F25" s="10">
        <v>0</v>
      </c>
    </row>
    <row r="26" spans="1:21" x14ac:dyDescent="0.3">
      <c r="A26" s="9">
        <v>43853</v>
      </c>
      <c r="B26">
        <v>31</v>
      </c>
      <c r="C26">
        <v>44</v>
      </c>
      <c r="D26" s="23">
        <v>0</v>
      </c>
      <c r="E26" s="23">
        <v>0</v>
      </c>
      <c r="F26" s="10">
        <v>0</v>
      </c>
    </row>
    <row r="27" spans="1:21" x14ac:dyDescent="0.3">
      <c r="A27" s="9">
        <v>43854</v>
      </c>
      <c r="B27">
        <v>26</v>
      </c>
      <c r="C27">
        <v>29</v>
      </c>
      <c r="D27" s="23">
        <v>0</v>
      </c>
      <c r="E27" s="23">
        <v>0</v>
      </c>
      <c r="F27" s="10">
        <v>0</v>
      </c>
    </row>
    <row r="28" spans="1:21" x14ac:dyDescent="0.3">
      <c r="A28" s="9">
        <v>43855</v>
      </c>
      <c r="B28">
        <v>32</v>
      </c>
      <c r="C28">
        <v>49</v>
      </c>
      <c r="D28" s="23">
        <v>0</v>
      </c>
      <c r="E28" s="23">
        <v>0</v>
      </c>
      <c r="F28" s="10">
        <v>0</v>
      </c>
    </row>
    <row r="29" spans="1:21" x14ac:dyDescent="0.3">
      <c r="A29" s="9">
        <v>43856</v>
      </c>
      <c r="B29">
        <v>28</v>
      </c>
      <c r="C29">
        <v>36</v>
      </c>
      <c r="D29" s="23">
        <v>0</v>
      </c>
      <c r="E29" s="23">
        <v>0</v>
      </c>
      <c r="F29" s="10">
        <v>0</v>
      </c>
    </row>
    <row r="30" spans="1:21" x14ac:dyDescent="0.3">
      <c r="A30" s="9">
        <v>43857</v>
      </c>
      <c r="B30">
        <v>33</v>
      </c>
      <c r="C30">
        <v>47</v>
      </c>
      <c r="D30" s="23">
        <v>0</v>
      </c>
      <c r="E30" s="23">
        <v>0</v>
      </c>
      <c r="F30" s="10">
        <v>0</v>
      </c>
    </row>
    <row r="31" spans="1:21" x14ac:dyDescent="0.3">
      <c r="A31" s="9">
        <v>43858</v>
      </c>
      <c r="B31">
        <v>40</v>
      </c>
      <c r="C31">
        <v>55</v>
      </c>
      <c r="D31" s="23">
        <v>0</v>
      </c>
      <c r="E31" s="23">
        <v>0</v>
      </c>
      <c r="F31" s="10">
        <v>0</v>
      </c>
    </row>
    <row r="32" spans="1:21" x14ac:dyDescent="0.3">
      <c r="A32" s="9">
        <v>43859</v>
      </c>
      <c r="B32">
        <v>43</v>
      </c>
      <c r="C32">
        <v>57</v>
      </c>
      <c r="D32" s="23">
        <v>0</v>
      </c>
      <c r="E32" s="23">
        <v>0</v>
      </c>
      <c r="F32" s="10">
        <v>0</v>
      </c>
    </row>
    <row r="33" spans="1:6" x14ac:dyDescent="0.3">
      <c r="A33" s="9">
        <v>43860</v>
      </c>
      <c r="B33">
        <v>34</v>
      </c>
      <c r="C33">
        <v>50</v>
      </c>
      <c r="D33" s="23">
        <f ca="1">IFERROR(__xludf.DUMMYFUNCTION("""COMPUTED_VALUE"""),1)</f>
        <v>1</v>
      </c>
      <c r="E33" s="23">
        <f ca="1">IFERROR(__xludf.DUMMYFUNCTION("""COMPUTED_VALUE"""),0)</f>
        <v>0</v>
      </c>
      <c r="F33" s="10">
        <v>0</v>
      </c>
    </row>
    <row r="34" spans="1:6" x14ac:dyDescent="0.3">
      <c r="A34" s="9">
        <v>43861</v>
      </c>
      <c r="B34">
        <v>32</v>
      </c>
      <c r="C34">
        <v>40</v>
      </c>
      <c r="D34" s="23">
        <f ca="1">IFERROR(__xludf.DUMMYFUNCTION("""COMPUTED_VALUE"""),0)</f>
        <v>0</v>
      </c>
      <c r="E34" s="23">
        <f ca="1">IFERROR(__xludf.DUMMYFUNCTION("""COMPUTED_VALUE"""),0)</f>
        <v>0</v>
      </c>
      <c r="F34" s="10">
        <v>0</v>
      </c>
    </row>
    <row r="35" spans="1:6" x14ac:dyDescent="0.3">
      <c r="A35" s="9">
        <v>43862</v>
      </c>
      <c r="B35">
        <v>36</v>
      </c>
      <c r="C35">
        <v>56</v>
      </c>
      <c r="D35" s="23">
        <f ca="1">IFERROR(__xludf.DUMMYFUNCTION("""COMPUTED_VALUE"""),0)</f>
        <v>0</v>
      </c>
      <c r="E35" s="23">
        <f ca="1">IFERROR(__xludf.DUMMYFUNCTION("""COMPUTED_VALUE"""),0)</f>
        <v>0</v>
      </c>
      <c r="F35" s="10">
        <v>0</v>
      </c>
    </row>
    <row r="36" spans="1:6" x14ac:dyDescent="0.3">
      <c r="A36" s="9">
        <v>43863</v>
      </c>
      <c r="B36">
        <v>28</v>
      </c>
      <c r="C36">
        <v>75</v>
      </c>
      <c r="D36" s="23">
        <f ca="1">IFERROR(__xludf.DUMMYFUNCTION("""COMPUTED_VALUE"""),1)</f>
        <v>1</v>
      </c>
      <c r="E36" s="23">
        <f ca="1">IFERROR(__xludf.DUMMYFUNCTION("""COMPUTED_VALUE"""),0)</f>
        <v>0</v>
      </c>
      <c r="F36" s="10">
        <v>0</v>
      </c>
    </row>
    <row r="37" spans="1:6" x14ac:dyDescent="0.3">
      <c r="A37" s="9">
        <v>43864</v>
      </c>
      <c r="B37">
        <v>37</v>
      </c>
      <c r="C37">
        <v>42</v>
      </c>
      <c r="D37" s="23">
        <f ca="1">IFERROR(__xludf.DUMMYFUNCTION("""COMPUTED_VALUE"""),1)</f>
        <v>1</v>
      </c>
      <c r="E37" s="23">
        <f ca="1">IFERROR(__xludf.DUMMYFUNCTION("""COMPUTED_VALUE"""),0)</f>
        <v>0</v>
      </c>
      <c r="F37" s="10">
        <v>0</v>
      </c>
    </row>
    <row r="38" spans="1:6" x14ac:dyDescent="0.3">
      <c r="A38" s="9">
        <v>43865</v>
      </c>
      <c r="B38">
        <v>42</v>
      </c>
      <c r="C38">
        <v>51</v>
      </c>
      <c r="D38" s="23">
        <f ca="1">IFERROR(__xludf.DUMMYFUNCTION("""COMPUTED_VALUE"""),0)</f>
        <v>0</v>
      </c>
      <c r="E38" s="23">
        <f ca="1">IFERROR(__xludf.DUMMYFUNCTION("""COMPUTED_VALUE"""),0)</f>
        <v>0</v>
      </c>
      <c r="F38" s="10">
        <v>0</v>
      </c>
    </row>
    <row r="39" spans="1:6" x14ac:dyDescent="0.3">
      <c r="A39" s="9">
        <v>43866</v>
      </c>
      <c r="B39">
        <v>35</v>
      </c>
      <c r="C39">
        <v>50</v>
      </c>
      <c r="D39" s="23">
        <f ca="1">IFERROR(__xludf.DUMMYFUNCTION("""COMPUTED_VALUE"""),0)</f>
        <v>0</v>
      </c>
      <c r="E39" s="23">
        <f ca="1">IFERROR(__xludf.DUMMYFUNCTION("""COMPUTED_VALUE"""),0)</f>
        <v>0</v>
      </c>
      <c r="F39" s="10">
        <v>0</v>
      </c>
    </row>
    <row r="40" spans="1:6" x14ac:dyDescent="0.3">
      <c r="A40" s="9">
        <v>43867</v>
      </c>
      <c r="B40">
        <v>39</v>
      </c>
      <c r="C40">
        <v>50</v>
      </c>
      <c r="D40" s="23">
        <f ca="1">IFERROR(__xludf.DUMMYFUNCTION("""COMPUTED_VALUE"""),0)</f>
        <v>0</v>
      </c>
      <c r="E40" s="23">
        <f ca="1">IFERROR(__xludf.DUMMYFUNCTION("""COMPUTED_VALUE"""),0)</f>
        <v>0</v>
      </c>
      <c r="F40" s="10">
        <v>0</v>
      </c>
    </row>
    <row r="41" spans="1:6" x14ac:dyDescent="0.3">
      <c r="A41" s="9">
        <v>43868</v>
      </c>
      <c r="B41">
        <v>35</v>
      </c>
      <c r="C41">
        <v>34</v>
      </c>
      <c r="D41" s="23">
        <f ca="1">IFERROR(__xludf.DUMMYFUNCTION("""COMPUTED_VALUE"""),0)</f>
        <v>0</v>
      </c>
      <c r="E41" s="23">
        <f ca="1">IFERROR(__xludf.DUMMYFUNCTION("""COMPUTED_VALUE"""),0)</f>
        <v>0</v>
      </c>
      <c r="F41" s="10">
        <v>0</v>
      </c>
    </row>
    <row r="42" spans="1:6" x14ac:dyDescent="0.3">
      <c r="A42" s="9">
        <v>43869</v>
      </c>
      <c r="B42">
        <v>22</v>
      </c>
      <c r="C42">
        <v>46</v>
      </c>
      <c r="D42" s="23">
        <f ca="1">IFERROR(__xludf.DUMMYFUNCTION("""COMPUTED_VALUE"""),0)</f>
        <v>0</v>
      </c>
      <c r="E42" s="23">
        <f ca="1">IFERROR(__xludf.DUMMYFUNCTION("""COMPUTED_VALUE"""),0)</f>
        <v>0</v>
      </c>
      <c r="F42" s="10">
        <v>0</v>
      </c>
    </row>
    <row r="43" spans="1:6" x14ac:dyDescent="0.3">
      <c r="A43" s="9">
        <v>43870</v>
      </c>
      <c r="B43">
        <v>36</v>
      </c>
      <c r="C43">
        <v>41</v>
      </c>
      <c r="D43" s="23">
        <f ca="1">IFERROR(__xludf.DUMMYFUNCTION("""COMPUTED_VALUE"""),0)</f>
        <v>0</v>
      </c>
      <c r="E43" s="23">
        <f ca="1">IFERROR(__xludf.DUMMYFUNCTION("""COMPUTED_VALUE"""),0)</f>
        <v>0</v>
      </c>
      <c r="F43" s="10">
        <v>0</v>
      </c>
    </row>
    <row r="44" spans="1:6" x14ac:dyDescent="0.3">
      <c r="A44" s="9">
        <v>43871</v>
      </c>
      <c r="B44">
        <v>40</v>
      </c>
      <c r="C44">
        <v>51</v>
      </c>
      <c r="D44" s="23">
        <f ca="1">IFERROR(__xludf.DUMMYFUNCTION("""COMPUTED_VALUE"""),0)</f>
        <v>0</v>
      </c>
      <c r="E44" s="23">
        <f ca="1">IFERROR(__xludf.DUMMYFUNCTION("""COMPUTED_VALUE"""),0)</f>
        <v>0</v>
      </c>
      <c r="F44" s="10">
        <v>0</v>
      </c>
    </row>
    <row r="45" spans="1:6" x14ac:dyDescent="0.3">
      <c r="A45" s="9">
        <v>43872</v>
      </c>
      <c r="B45">
        <v>29</v>
      </c>
      <c r="C45">
        <v>41</v>
      </c>
      <c r="D45" s="23">
        <f ca="1">IFERROR(__xludf.DUMMYFUNCTION("""COMPUTED_VALUE"""),0)</f>
        <v>0</v>
      </c>
      <c r="E45" s="23">
        <f ca="1">IFERROR(__xludf.DUMMYFUNCTION("""COMPUTED_VALUE"""),0)</f>
        <v>0</v>
      </c>
      <c r="F45" s="10">
        <v>0</v>
      </c>
    </row>
    <row r="46" spans="1:6" x14ac:dyDescent="0.3">
      <c r="A46" s="9">
        <v>43873</v>
      </c>
      <c r="B46">
        <v>28</v>
      </c>
      <c r="C46">
        <v>55</v>
      </c>
      <c r="D46" s="23">
        <f ca="1">IFERROR(__xludf.DUMMYFUNCTION("""COMPUTED_VALUE"""),0)</f>
        <v>0</v>
      </c>
      <c r="E46" s="23">
        <f ca="1">IFERROR(__xludf.DUMMYFUNCTION("""COMPUTED_VALUE"""),0)</f>
        <v>0</v>
      </c>
      <c r="F46" s="10">
        <v>0</v>
      </c>
    </row>
    <row r="47" spans="1:6" x14ac:dyDescent="0.3">
      <c r="A47" s="9">
        <v>43874</v>
      </c>
      <c r="B47">
        <v>32</v>
      </c>
      <c r="C47">
        <v>68</v>
      </c>
      <c r="D47" s="23">
        <f ca="1">IFERROR(__xludf.DUMMYFUNCTION("""COMPUTED_VALUE"""),0)</f>
        <v>0</v>
      </c>
      <c r="E47" s="23">
        <f ca="1">IFERROR(__xludf.DUMMYFUNCTION("""COMPUTED_VALUE"""),0)</f>
        <v>0</v>
      </c>
      <c r="F47" s="10">
        <v>0</v>
      </c>
    </row>
    <row r="48" spans="1:6" x14ac:dyDescent="0.3">
      <c r="A48" s="9">
        <v>43875</v>
      </c>
      <c r="B48">
        <v>49</v>
      </c>
      <c r="C48">
        <v>58</v>
      </c>
      <c r="D48" s="23">
        <f ca="1">IFERROR(__xludf.DUMMYFUNCTION("""COMPUTED_VALUE"""),0)</f>
        <v>0</v>
      </c>
      <c r="E48" s="23">
        <f ca="1">IFERROR(__xludf.DUMMYFUNCTION("""COMPUTED_VALUE"""),0)</f>
        <v>0</v>
      </c>
      <c r="F48" s="10">
        <v>0</v>
      </c>
    </row>
    <row r="49" spans="1:6" x14ac:dyDescent="0.3">
      <c r="A49" s="9">
        <v>43876</v>
      </c>
      <c r="B49">
        <v>44</v>
      </c>
      <c r="C49">
        <v>66</v>
      </c>
      <c r="D49" s="23">
        <f ca="1">IFERROR(__xludf.DUMMYFUNCTION("""COMPUTED_VALUE"""),0)</f>
        <v>0</v>
      </c>
      <c r="E49" s="23">
        <f ca="1">IFERROR(__xludf.DUMMYFUNCTION("""COMPUTED_VALUE"""),0)</f>
        <v>0</v>
      </c>
      <c r="F49" s="10">
        <v>0</v>
      </c>
    </row>
    <row r="50" spans="1:6" x14ac:dyDescent="0.3">
      <c r="A50" s="9">
        <v>43877</v>
      </c>
      <c r="B50">
        <v>42</v>
      </c>
      <c r="C50">
        <v>58</v>
      </c>
      <c r="D50" s="23">
        <f ca="1">IFERROR(__xludf.DUMMYFUNCTION("""COMPUTED_VALUE"""),0)</f>
        <v>0</v>
      </c>
      <c r="E50" s="23">
        <f ca="1">IFERROR(__xludf.DUMMYFUNCTION("""COMPUTED_VALUE"""),0)</f>
        <v>0</v>
      </c>
      <c r="F50" s="10">
        <v>0</v>
      </c>
    </row>
    <row r="51" spans="1:6" x14ac:dyDescent="0.3">
      <c r="A51" s="9">
        <v>43878</v>
      </c>
      <c r="B51">
        <v>38</v>
      </c>
      <c r="C51">
        <v>62</v>
      </c>
      <c r="D51" s="23">
        <f ca="1">IFERROR(__xludf.DUMMYFUNCTION("""COMPUTED_VALUE"""),0)</f>
        <v>0</v>
      </c>
      <c r="E51" s="23">
        <f ca="1">IFERROR(__xludf.DUMMYFUNCTION("""COMPUTED_VALUE"""),0)</f>
        <v>0</v>
      </c>
      <c r="F51" s="10">
        <v>0</v>
      </c>
    </row>
    <row r="52" spans="1:6" x14ac:dyDescent="0.3">
      <c r="A52" s="9">
        <v>43879</v>
      </c>
      <c r="B52">
        <v>46</v>
      </c>
      <c r="C52">
        <v>48</v>
      </c>
      <c r="D52" s="23">
        <f ca="1">IFERROR(__xludf.DUMMYFUNCTION("""COMPUTED_VALUE"""),0)</f>
        <v>0</v>
      </c>
      <c r="E52" s="23">
        <f ca="1">IFERROR(__xludf.DUMMYFUNCTION("""COMPUTED_VALUE"""),0)</f>
        <v>0</v>
      </c>
      <c r="F52" s="10">
        <v>0</v>
      </c>
    </row>
    <row r="53" spans="1:6" x14ac:dyDescent="0.3">
      <c r="A53" s="9">
        <v>43880</v>
      </c>
      <c r="B53">
        <v>28</v>
      </c>
      <c r="C53">
        <v>50</v>
      </c>
      <c r="D53" s="23">
        <f ca="1">IFERROR(__xludf.DUMMYFUNCTION("""COMPUTED_VALUE"""),0)</f>
        <v>0</v>
      </c>
      <c r="E53" s="23">
        <f ca="1">IFERROR(__xludf.DUMMYFUNCTION("""COMPUTED_VALUE"""),0)</f>
        <v>0</v>
      </c>
      <c r="F53" s="10">
        <v>0</v>
      </c>
    </row>
    <row r="54" spans="1:6" x14ac:dyDescent="0.3">
      <c r="A54" s="9">
        <v>43881</v>
      </c>
      <c r="B54">
        <v>46</v>
      </c>
      <c r="C54">
        <v>44</v>
      </c>
      <c r="D54" s="23">
        <f ca="1">IFERROR(__xludf.DUMMYFUNCTION("""COMPUTED_VALUE"""),0)</f>
        <v>0</v>
      </c>
      <c r="E54" s="23">
        <f ca="1">IFERROR(__xludf.DUMMYFUNCTION("""COMPUTED_VALUE"""),0)</f>
        <v>0</v>
      </c>
      <c r="F54" s="10">
        <v>0</v>
      </c>
    </row>
    <row r="55" spans="1:6" x14ac:dyDescent="0.3">
      <c r="A55" s="9">
        <v>43882</v>
      </c>
      <c r="B55">
        <v>31</v>
      </c>
      <c r="C55">
        <v>53</v>
      </c>
      <c r="D55" s="23">
        <f ca="1">IFERROR(__xludf.DUMMYFUNCTION("""COMPUTED_VALUE"""),0)</f>
        <v>0</v>
      </c>
      <c r="E55" s="23">
        <f ca="1">IFERROR(__xludf.DUMMYFUNCTION("""COMPUTED_VALUE"""),0)</f>
        <v>0</v>
      </c>
      <c r="F55" s="10">
        <v>0</v>
      </c>
    </row>
    <row r="56" spans="1:6" x14ac:dyDescent="0.3">
      <c r="A56" s="9">
        <v>43883</v>
      </c>
      <c r="B56">
        <v>25</v>
      </c>
      <c r="C56">
        <v>38</v>
      </c>
      <c r="D56" s="23">
        <f ca="1">IFERROR(__xludf.DUMMYFUNCTION("""COMPUTED_VALUE"""),0)</f>
        <v>0</v>
      </c>
      <c r="E56" s="23">
        <f ca="1">IFERROR(__xludf.DUMMYFUNCTION("""COMPUTED_VALUE"""),0)</f>
        <v>0</v>
      </c>
      <c r="F56" s="10">
        <v>0</v>
      </c>
    </row>
    <row r="57" spans="1:6" x14ac:dyDescent="0.3">
      <c r="A57" s="9">
        <v>43884</v>
      </c>
      <c r="B57">
        <v>33</v>
      </c>
      <c r="C57">
        <v>47</v>
      </c>
      <c r="D57" s="23">
        <f ca="1">IFERROR(__xludf.DUMMYFUNCTION("""COMPUTED_VALUE"""),0)</f>
        <v>0</v>
      </c>
      <c r="E57" s="23">
        <f ca="1">IFERROR(__xludf.DUMMYFUNCTION("""COMPUTED_VALUE"""),0)</f>
        <v>0</v>
      </c>
      <c r="F57" s="10">
        <v>0</v>
      </c>
    </row>
    <row r="58" spans="1:6" x14ac:dyDescent="0.3">
      <c r="A58" s="9">
        <v>43885</v>
      </c>
      <c r="B58">
        <v>27</v>
      </c>
      <c r="C58">
        <v>51</v>
      </c>
      <c r="D58" s="23">
        <f ca="1">IFERROR(__xludf.DUMMYFUNCTION("""COMPUTED_VALUE"""),0)</f>
        <v>0</v>
      </c>
      <c r="E58" s="23">
        <f ca="1">IFERROR(__xludf.DUMMYFUNCTION("""COMPUTED_VALUE"""),0)</f>
        <v>0</v>
      </c>
      <c r="F58" s="10">
        <v>0</v>
      </c>
    </row>
    <row r="59" spans="1:6" x14ac:dyDescent="0.3">
      <c r="A59" s="9">
        <v>43886</v>
      </c>
      <c r="B59">
        <v>26</v>
      </c>
      <c r="C59">
        <v>44</v>
      </c>
      <c r="D59" s="23">
        <f ca="1">IFERROR(__xludf.DUMMYFUNCTION("""COMPUTED_VALUE"""),0)</f>
        <v>0</v>
      </c>
      <c r="E59" s="23">
        <f ca="1">IFERROR(__xludf.DUMMYFUNCTION("""COMPUTED_VALUE"""),0)</f>
        <v>0</v>
      </c>
      <c r="F59" s="10">
        <v>0</v>
      </c>
    </row>
    <row r="60" spans="1:6" x14ac:dyDescent="0.3">
      <c r="A60" s="9">
        <v>43887</v>
      </c>
      <c r="B60">
        <v>25</v>
      </c>
      <c r="C60">
        <v>40</v>
      </c>
      <c r="D60" s="23">
        <f ca="1">IFERROR(__xludf.DUMMYFUNCTION("""COMPUTED_VALUE"""),0)</f>
        <v>0</v>
      </c>
      <c r="E60" s="23">
        <f ca="1">IFERROR(__xludf.DUMMYFUNCTION("""COMPUTED_VALUE"""),0)</f>
        <v>0</v>
      </c>
      <c r="F60" s="10">
        <v>0</v>
      </c>
    </row>
    <row r="61" spans="1:6" x14ac:dyDescent="0.3">
      <c r="A61" s="9">
        <v>43888</v>
      </c>
      <c r="B61">
        <v>36</v>
      </c>
      <c r="C61">
        <v>43</v>
      </c>
      <c r="D61" s="23">
        <f ca="1">IFERROR(__xludf.DUMMYFUNCTION("""COMPUTED_VALUE"""),0)</f>
        <v>0</v>
      </c>
      <c r="E61" s="23">
        <f ca="1">IFERROR(__xludf.DUMMYFUNCTION("""COMPUTED_VALUE"""),0)</f>
        <v>0</v>
      </c>
      <c r="F61" s="10">
        <v>0</v>
      </c>
    </row>
    <row r="62" spans="1:6" x14ac:dyDescent="0.3">
      <c r="A62" s="9">
        <v>43889</v>
      </c>
      <c r="B62">
        <v>30</v>
      </c>
      <c r="C62">
        <v>37</v>
      </c>
      <c r="D62" s="23">
        <f ca="1">IFERROR(__xludf.DUMMYFUNCTION("""COMPUTED_VALUE"""),0)</f>
        <v>0</v>
      </c>
      <c r="E62" s="23">
        <f ca="1">IFERROR(__xludf.DUMMYFUNCTION("""COMPUTED_VALUE"""),0)</f>
        <v>0</v>
      </c>
      <c r="F62" s="10">
        <v>0</v>
      </c>
    </row>
    <row r="63" spans="1:6" x14ac:dyDescent="0.3">
      <c r="A63" s="9">
        <v>43890</v>
      </c>
      <c r="B63">
        <v>23</v>
      </c>
      <c r="C63">
        <v>49</v>
      </c>
      <c r="D63" s="23">
        <f ca="1">IFERROR(__xludf.DUMMYFUNCTION("""COMPUTED_VALUE"""),0)</f>
        <v>0</v>
      </c>
      <c r="E63" s="23">
        <f ca="1">IFERROR(__xludf.DUMMYFUNCTION("""COMPUTED_VALUE"""),0)</f>
        <v>0</v>
      </c>
      <c r="F63" s="10">
        <v>0</v>
      </c>
    </row>
    <row r="64" spans="1:6" x14ac:dyDescent="0.3">
      <c r="A64" s="9">
        <v>43891</v>
      </c>
      <c r="B64">
        <v>51</v>
      </c>
      <c r="C64">
        <v>27</v>
      </c>
      <c r="D64" s="23">
        <f ca="1">IFERROR(__xludf.DUMMYFUNCTION("""COMPUTED_VALUE"""),0)</f>
        <v>0</v>
      </c>
      <c r="E64" s="23">
        <f ca="1">IFERROR(__xludf.DUMMYFUNCTION("""COMPUTED_VALUE"""),0)</f>
        <v>0</v>
      </c>
      <c r="F64" s="10">
        <v>0</v>
      </c>
    </row>
    <row r="65" spans="1:6" x14ac:dyDescent="0.3">
      <c r="A65" s="9">
        <v>43892</v>
      </c>
      <c r="B65">
        <v>31</v>
      </c>
      <c r="C65">
        <v>33</v>
      </c>
      <c r="D65" s="23">
        <f ca="1">IFERROR(__xludf.DUMMYFUNCTION("""COMPUTED_VALUE"""),0)</f>
        <v>0</v>
      </c>
      <c r="E65" s="23">
        <f ca="1">IFERROR(__xludf.DUMMYFUNCTION("""COMPUTED_VALUE"""),0)</f>
        <v>0</v>
      </c>
      <c r="F65" s="10">
        <v>0</v>
      </c>
    </row>
    <row r="66" spans="1:6" x14ac:dyDescent="0.3">
      <c r="A66" s="9">
        <v>43893</v>
      </c>
      <c r="B66">
        <v>34</v>
      </c>
      <c r="C66">
        <v>46</v>
      </c>
      <c r="D66" s="23">
        <f ca="1">IFERROR(__xludf.DUMMYFUNCTION("""COMPUTED_VALUE"""),0)</f>
        <v>0</v>
      </c>
      <c r="E66" s="23">
        <f ca="1">IFERROR(__xludf.DUMMYFUNCTION("""COMPUTED_VALUE"""),0)</f>
        <v>0</v>
      </c>
      <c r="F66" s="10">
        <v>0</v>
      </c>
    </row>
    <row r="67" spans="1:6" x14ac:dyDescent="0.3">
      <c r="A67" s="9">
        <v>43894</v>
      </c>
      <c r="B67">
        <v>28</v>
      </c>
      <c r="C67">
        <v>46</v>
      </c>
      <c r="D67" s="23">
        <f ca="1">IFERROR(__xludf.DUMMYFUNCTION("""COMPUTED_VALUE"""),0)</f>
        <v>0</v>
      </c>
      <c r="E67" s="23">
        <f ca="1">IFERROR(__xludf.DUMMYFUNCTION("""COMPUTED_VALUE"""),0)</f>
        <v>0</v>
      </c>
      <c r="F67" s="10">
        <v>0</v>
      </c>
    </row>
    <row r="68" spans="1:6" x14ac:dyDescent="0.3">
      <c r="A68" s="9">
        <v>43895</v>
      </c>
      <c r="B68">
        <v>44</v>
      </c>
      <c r="C68">
        <v>44</v>
      </c>
      <c r="D68" s="23">
        <f ca="1">IFERROR(__xludf.DUMMYFUNCTION("""COMPUTED_VALUE"""),0)</f>
        <v>0</v>
      </c>
      <c r="E68" s="23">
        <f ca="1">IFERROR(__xludf.DUMMYFUNCTION("""COMPUTED_VALUE"""),0)</f>
        <v>0</v>
      </c>
      <c r="F68" s="10">
        <v>0</v>
      </c>
    </row>
    <row r="69" spans="1:6" x14ac:dyDescent="0.3">
      <c r="A69" s="9">
        <v>43896</v>
      </c>
      <c r="B69">
        <v>30</v>
      </c>
      <c r="C69">
        <v>64</v>
      </c>
      <c r="D69" s="23">
        <f ca="1">IFERROR(__xludf.DUMMYFUNCTION("""COMPUTED_VALUE"""),0)</f>
        <v>0</v>
      </c>
      <c r="E69" s="23">
        <f ca="1">IFERROR(__xludf.DUMMYFUNCTION("""COMPUTED_VALUE"""),0)</f>
        <v>0</v>
      </c>
      <c r="F69" s="10">
        <v>0</v>
      </c>
    </row>
    <row r="70" spans="1:6" x14ac:dyDescent="0.3">
      <c r="A70" s="9">
        <v>43897</v>
      </c>
      <c r="B70">
        <v>35</v>
      </c>
      <c r="C70">
        <v>38</v>
      </c>
      <c r="D70" s="23">
        <f ca="1">IFERROR(__xludf.DUMMYFUNCTION("""COMPUTED_VALUE"""),0)</f>
        <v>0</v>
      </c>
      <c r="E70" s="23">
        <f ca="1">IFERROR(__xludf.DUMMYFUNCTION("""COMPUTED_VALUE"""),0)</f>
        <v>0</v>
      </c>
      <c r="F70" s="10">
        <v>0</v>
      </c>
    </row>
    <row r="71" spans="1:6" x14ac:dyDescent="0.3">
      <c r="A71" s="9">
        <v>43898</v>
      </c>
      <c r="B71">
        <v>39</v>
      </c>
      <c r="C71">
        <v>60</v>
      </c>
      <c r="D71" s="23">
        <f ca="1">IFERROR(__xludf.DUMMYFUNCTION("""COMPUTED_VALUE"""),0)</f>
        <v>0</v>
      </c>
      <c r="E71" s="23">
        <f ca="1">IFERROR(__xludf.DUMMYFUNCTION("""COMPUTED_VALUE"""),0)</f>
        <v>0</v>
      </c>
      <c r="F71" s="10">
        <v>0</v>
      </c>
    </row>
    <row r="72" spans="1:6" x14ac:dyDescent="0.3">
      <c r="A72" s="9">
        <v>43899</v>
      </c>
      <c r="B72">
        <v>30</v>
      </c>
      <c r="C72">
        <v>51</v>
      </c>
      <c r="D72" s="23">
        <f ca="1">IFERROR(__xludf.DUMMYFUNCTION("""COMPUTED_VALUE"""),0)</f>
        <v>0</v>
      </c>
      <c r="E72" s="23">
        <f ca="1">IFERROR(__xludf.DUMMYFUNCTION("""COMPUTED_VALUE"""),0)</f>
        <v>0</v>
      </c>
      <c r="F72" s="10">
        <v>0</v>
      </c>
    </row>
    <row r="73" spans="1:6" x14ac:dyDescent="0.3">
      <c r="A73" s="9">
        <v>43900</v>
      </c>
      <c r="B73">
        <v>34</v>
      </c>
      <c r="C73">
        <v>52</v>
      </c>
      <c r="D73" s="23">
        <f ca="1">IFERROR(__xludf.DUMMYFUNCTION("""COMPUTED_VALUE"""),0)</f>
        <v>0</v>
      </c>
      <c r="E73" s="23">
        <f ca="1">IFERROR(__xludf.DUMMYFUNCTION("""COMPUTED_VALUE"""),0)</f>
        <v>0</v>
      </c>
      <c r="F73" s="10">
        <v>0</v>
      </c>
    </row>
    <row r="74" spans="1:6" x14ac:dyDescent="0.3">
      <c r="A74" s="9">
        <v>43901</v>
      </c>
      <c r="B74">
        <v>47</v>
      </c>
      <c r="C74">
        <v>47</v>
      </c>
      <c r="D74" s="23">
        <f ca="1">IFERROR(__xludf.DUMMYFUNCTION("""COMPUTED_VALUE"""),0)</f>
        <v>0</v>
      </c>
      <c r="E74" s="23">
        <f ca="1">IFERROR(__xludf.DUMMYFUNCTION("""COMPUTED_VALUE"""),0)</f>
        <v>0</v>
      </c>
      <c r="F74" s="10">
        <v>0</v>
      </c>
    </row>
    <row r="75" spans="1:6" x14ac:dyDescent="0.3">
      <c r="A75" s="9">
        <v>43902</v>
      </c>
      <c r="B75">
        <v>36</v>
      </c>
      <c r="C75">
        <v>56</v>
      </c>
      <c r="D75" s="23">
        <f ca="1">IFERROR(__xludf.DUMMYFUNCTION("""COMPUTED_VALUE"""),0)</f>
        <v>0</v>
      </c>
      <c r="E75" s="23">
        <f ca="1">IFERROR(__xludf.DUMMYFUNCTION("""COMPUTED_VALUE"""),0)</f>
        <v>0</v>
      </c>
      <c r="F75" s="10">
        <v>0</v>
      </c>
    </row>
    <row r="76" spans="1:6" x14ac:dyDescent="0.3">
      <c r="A76" s="9">
        <v>43903</v>
      </c>
      <c r="B76">
        <v>25</v>
      </c>
      <c r="C76">
        <v>39</v>
      </c>
      <c r="D76" s="23">
        <f ca="1">IFERROR(__xludf.DUMMYFUNCTION("""COMPUTED_VALUE"""),0)</f>
        <v>0</v>
      </c>
      <c r="E76" s="23">
        <f ca="1">IFERROR(__xludf.DUMMYFUNCTION("""COMPUTED_VALUE"""),0)</f>
        <v>0</v>
      </c>
      <c r="F76" s="10">
        <v>0</v>
      </c>
    </row>
    <row r="77" spans="1:6" x14ac:dyDescent="0.3">
      <c r="A77" s="9">
        <v>43904</v>
      </c>
      <c r="B77">
        <v>38</v>
      </c>
      <c r="C77">
        <v>64</v>
      </c>
      <c r="D77" s="23">
        <v>3</v>
      </c>
      <c r="E77" s="23">
        <v>0</v>
      </c>
      <c r="F77" s="10">
        <v>0</v>
      </c>
    </row>
    <row r="78" spans="1:6" x14ac:dyDescent="0.3">
      <c r="A78" s="9">
        <v>43905</v>
      </c>
      <c r="B78">
        <v>48</v>
      </c>
      <c r="C78">
        <v>65</v>
      </c>
      <c r="D78" s="23">
        <v>1</v>
      </c>
      <c r="E78" s="23">
        <v>0</v>
      </c>
      <c r="F78" s="10">
        <v>0</v>
      </c>
    </row>
    <row r="79" spans="1:6" x14ac:dyDescent="0.3">
      <c r="A79" s="9">
        <v>43906</v>
      </c>
      <c r="B79">
        <v>34</v>
      </c>
      <c r="C79">
        <v>50</v>
      </c>
      <c r="D79" s="23">
        <v>0</v>
      </c>
      <c r="E79" s="23">
        <v>0</v>
      </c>
      <c r="F79" s="10">
        <v>0</v>
      </c>
    </row>
    <row r="80" spans="1:6" x14ac:dyDescent="0.3">
      <c r="A80" s="9">
        <v>43907</v>
      </c>
      <c r="B80">
        <v>36</v>
      </c>
      <c r="C80">
        <v>46</v>
      </c>
      <c r="D80" s="23">
        <v>0</v>
      </c>
      <c r="E80" s="23">
        <v>0</v>
      </c>
      <c r="F80" s="10">
        <v>0</v>
      </c>
    </row>
    <row r="81" spans="1:6" x14ac:dyDescent="0.3">
      <c r="A81" s="9">
        <v>43908</v>
      </c>
      <c r="B81">
        <v>40</v>
      </c>
      <c r="C81">
        <v>55</v>
      </c>
      <c r="D81" s="23">
        <v>3</v>
      </c>
      <c r="E81" s="23">
        <v>0</v>
      </c>
      <c r="F81" s="10">
        <v>0</v>
      </c>
    </row>
    <row r="82" spans="1:6" x14ac:dyDescent="0.3">
      <c r="A82" s="9">
        <v>43909</v>
      </c>
      <c r="B82">
        <v>58</v>
      </c>
      <c r="C82">
        <v>63</v>
      </c>
      <c r="D82" s="23">
        <v>2</v>
      </c>
      <c r="E82" s="23">
        <v>0</v>
      </c>
      <c r="F82" s="10">
        <v>0</v>
      </c>
    </row>
    <row r="83" spans="1:6" x14ac:dyDescent="0.3">
      <c r="A83" s="9">
        <v>43910</v>
      </c>
      <c r="B83">
        <v>58</v>
      </c>
      <c r="C83">
        <v>74</v>
      </c>
      <c r="D83" s="23">
        <v>8</v>
      </c>
      <c r="E83" s="23">
        <v>0</v>
      </c>
      <c r="F83" s="10">
        <v>0</v>
      </c>
    </row>
    <row r="84" spans="1:6" x14ac:dyDescent="0.3">
      <c r="A84" s="9">
        <v>43911</v>
      </c>
      <c r="B84">
        <v>95</v>
      </c>
      <c r="C84">
        <v>100</v>
      </c>
      <c r="D84" s="23">
        <v>7</v>
      </c>
      <c r="E84" s="23">
        <v>0</v>
      </c>
      <c r="F84" s="10">
        <v>0</v>
      </c>
    </row>
    <row r="85" spans="1:6" x14ac:dyDescent="0.3">
      <c r="A85" s="9">
        <v>43912</v>
      </c>
      <c r="B85">
        <v>83</v>
      </c>
      <c r="C85">
        <v>80</v>
      </c>
      <c r="D85" s="23">
        <v>4</v>
      </c>
      <c r="E85" s="23">
        <v>0</v>
      </c>
      <c r="F85" s="10">
        <v>0</v>
      </c>
    </row>
    <row r="86" spans="1:6" x14ac:dyDescent="0.3">
      <c r="A86" s="9">
        <v>43913</v>
      </c>
      <c r="B86">
        <v>75</v>
      </c>
      <c r="C86">
        <v>99</v>
      </c>
      <c r="D86" s="23">
        <v>4</v>
      </c>
      <c r="E86" s="23">
        <v>0</v>
      </c>
      <c r="F86" s="10">
        <v>0</v>
      </c>
    </row>
    <row r="87" spans="1:6" x14ac:dyDescent="0.3">
      <c r="A87" s="9">
        <v>43914</v>
      </c>
      <c r="B87">
        <v>70</v>
      </c>
      <c r="C87">
        <v>98</v>
      </c>
      <c r="D87" s="23">
        <v>0</v>
      </c>
      <c r="E87" s="23">
        <v>0</v>
      </c>
      <c r="F87" s="10">
        <v>0</v>
      </c>
    </row>
    <row r="88" spans="1:6" x14ac:dyDescent="0.3">
      <c r="A88" s="9">
        <v>43915</v>
      </c>
      <c r="B88">
        <v>69</v>
      </c>
      <c r="C88">
        <v>99</v>
      </c>
      <c r="D88" s="23">
        <v>6</v>
      </c>
      <c r="E88" s="23">
        <v>0</v>
      </c>
      <c r="F88" s="10">
        <v>0</v>
      </c>
    </row>
    <row r="89" spans="1:6" x14ac:dyDescent="0.3">
      <c r="A89" s="9">
        <v>43916</v>
      </c>
      <c r="B89">
        <v>42</v>
      </c>
      <c r="C89">
        <v>87</v>
      </c>
      <c r="D89" s="23">
        <v>2</v>
      </c>
      <c r="E89" s="23">
        <v>0</v>
      </c>
      <c r="F89" s="10">
        <v>0</v>
      </c>
    </row>
    <row r="90" spans="1:6" x14ac:dyDescent="0.3">
      <c r="A90" s="9">
        <v>43917</v>
      </c>
      <c r="B90">
        <v>67</v>
      </c>
      <c r="C90">
        <v>78</v>
      </c>
      <c r="D90" s="23">
        <v>10</v>
      </c>
      <c r="E90" s="23">
        <v>0</v>
      </c>
      <c r="F90" s="10">
        <v>0</v>
      </c>
    </row>
    <row r="91" spans="1:6" x14ac:dyDescent="0.3">
      <c r="A91" s="9">
        <v>43918</v>
      </c>
      <c r="B91">
        <v>45</v>
      </c>
      <c r="C91">
        <v>85</v>
      </c>
      <c r="D91" s="23">
        <v>4</v>
      </c>
      <c r="E91" s="23">
        <v>0</v>
      </c>
      <c r="F91" s="10">
        <v>0</v>
      </c>
    </row>
    <row r="92" spans="1:6" x14ac:dyDescent="0.3">
      <c r="A92" s="9">
        <v>43919</v>
      </c>
      <c r="B92">
        <v>63</v>
      </c>
      <c r="C92">
        <v>58</v>
      </c>
      <c r="D92" s="23">
        <v>5</v>
      </c>
      <c r="E92" s="23">
        <v>0</v>
      </c>
      <c r="F92" s="10">
        <v>0</v>
      </c>
    </row>
    <row r="93" spans="1:6" x14ac:dyDescent="0.3">
      <c r="A93" s="9">
        <v>43920</v>
      </c>
      <c r="B93">
        <v>55</v>
      </c>
      <c r="C93">
        <v>57</v>
      </c>
      <c r="D93" s="23">
        <v>20</v>
      </c>
      <c r="E93" s="23">
        <v>0</v>
      </c>
      <c r="F93" s="10">
        <v>0</v>
      </c>
    </row>
    <row r="94" spans="1:6" x14ac:dyDescent="0.3">
      <c r="A94" s="9">
        <v>43921</v>
      </c>
      <c r="B94">
        <v>59</v>
      </c>
      <c r="C94">
        <v>60</v>
      </c>
      <c r="D94" s="23">
        <v>14</v>
      </c>
      <c r="E94" s="23">
        <v>0</v>
      </c>
      <c r="F94" s="10">
        <v>0</v>
      </c>
    </row>
    <row r="95" spans="1:6" x14ac:dyDescent="0.3">
      <c r="A95" s="9">
        <v>43922</v>
      </c>
      <c r="B95">
        <v>55</v>
      </c>
      <c r="C95">
        <v>59</v>
      </c>
      <c r="D95" s="23">
        <v>27</v>
      </c>
      <c r="E95" s="23">
        <v>0</v>
      </c>
      <c r="F95" s="10">
        <v>0</v>
      </c>
    </row>
    <row r="96" spans="1:6" x14ac:dyDescent="0.3">
      <c r="A96" s="9">
        <v>43923</v>
      </c>
      <c r="B96">
        <v>57</v>
      </c>
      <c r="C96">
        <v>71</v>
      </c>
      <c r="D96" s="23">
        <v>13</v>
      </c>
      <c r="E96" s="23">
        <v>0</v>
      </c>
      <c r="F96" s="10">
        <v>0</v>
      </c>
    </row>
    <row r="97" spans="1:6" x14ac:dyDescent="0.3">
      <c r="A97" s="9">
        <v>43924</v>
      </c>
      <c r="B97">
        <v>56</v>
      </c>
      <c r="C97">
        <v>61</v>
      </c>
      <c r="D97" s="23">
        <v>46</v>
      </c>
      <c r="E97" s="23">
        <v>0</v>
      </c>
      <c r="F97" s="10">
        <v>0</v>
      </c>
    </row>
    <row r="98" spans="1:6" x14ac:dyDescent="0.3">
      <c r="A98" s="9">
        <v>43925</v>
      </c>
      <c r="B98">
        <v>90</v>
      </c>
      <c r="C98">
        <v>62</v>
      </c>
      <c r="D98" s="23">
        <v>27</v>
      </c>
      <c r="E98" s="23">
        <v>1</v>
      </c>
      <c r="F98" s="10">
        <v>0</v>
      </c>
    </row>
    <row r="99" spans="1:6" x14ac:dyDescent="0.3">
      <c r="A99" s="9">
        <v>43926</v>
      </c>
      <c r="B99">
        <v>39</v>
      </c>
      <c r="C99">
        <v>63</v>
      </c>
      <c r="D99" s="23">
        <v>60</v>
      </c>
      <c r="E99" s="23">
        <v>0</v>
      </c>
      <c r="F99" s="10">
        <v>12279</v>
      </c>
    </row>
    <row r="100" spans="1:6" x14ac:dyDescent="0.3">
      <c r="A100" s="9">
        <v>43927</v>
      </c>
      <c r="B100">
        <v>40</v>
      </c>
      <c r="C100">
        <v>61</v>
      </c>
      <c r="D100" s="23">
        <v>35</v>
      </c>
      <c r="E100" s="23">
        <v>1</v>
      </c>
      <c r="F100" s="10">
        <v>0</v>
      </c>
    </row>
    <row r="101" spans="1:6" x14ac:dyDescent="0.3">
      <c r="A101" s="9">
        <v>43928</v>
      </c>
      <c r="B101">
        <v>42</v>
      </c>
      <c r="C101">
        <v>54</v>
      </c>
      <c r="D101" s="23">
        <v>42</v>
      </c>
      <c r="E101" s="23">
        <v>0</v>
      </c>
      <c r="F101" s="10">
        <v>5359</v>
      </c>
    </row>
    <row r="102" spans="1:6" x14ac:dyDescent="0.3">
      <c r="A102" s="9">
        <v>43929</v>
      </c>
      <c r="B102">
        <v>43</v>
      </c>
      <c r="C102">
        <v>55</v>
      </c>
      <c r="D102" s="23">
        <v>40</v>
      </c>
      <c r="E102" s="23">
        <v>1</v>
      </c>
      <c r="F102" s="10">
        <v>0</v>
      </c>
    </row>
    <row r="103" spans="1:6" x14ac:dyDescent="0.3">
      <c r="A103" s="9">
        <v>43930</v>
      </c>
      <c r="B103">
        <v>28</v>
      </c>
      <c r="C103">
        <v>40</v>
      </c>
      <c r="D103" s="23">
        <v>80</v>
      </c>
      <c r="E103" s="23">
        <v>0</v>
      </c>
      <c r="F103" s="10">
        <v>1469</v>
      </c>
    </row>
    <row r="104" spans="1:6" x14ac:dyDescent="0.3">
      <c r="A104" s="9">
        <v>43931</v>
      </c>
      <c r="B104">
        <v>37</v>
      </c>
      <c r="C104">
        <v>67</v>
      </c>
      <c r="D104" s="23">
        <v>98</v>
      </c>
      <c r="E104" s="23">
        <v>0</v>
      </c>
      <c r="F104" s="10">
        <v>3242</v>
      </c>
    </row>
    <row r="105" spans="1:6" x14ac:dyDescent="0.3">
      <c r="A105" s="9">
        <v>43932</v>
      </c>
      <c r="B105">
        <v>64</v>
      </c>
      <c r="C105">
        <v>64</v>
      </c>
      <c r="D105" s="23">
        <v>139</v>
      </c>
      <c r="E105" s="23">
        <v>6</v>
      </c>
      <c r="F105" s="10">
        <v>2508</v>
      </c>
    </row>
    <row r="106" spans="1:6" x14ac:dyDescent="0.3">
      <c r="A106" s="9">
        <v>43933</v>
      </c>
      <c r="B106">
        <v>39</v>
      </c>
      <c r="C106">
        <v>50</v>
      </c>
      <c r="D106" s="23">
        <v>104</v>
      </c>
      <c r="E106" s="23">
        <v>2</v>
      </c>
      <c r="F106" s="10">
        <v>3648</v>
      </c>
    </row>
    <row r="107" spans="1:6" x14ac:dyDescent="0.3">
      <c r="A107" s="9">
        <v>43934</v>
      </c>
      <c r="B107">
        <v>48</v>
      </c>
      <c r="C107">
        <v>43</v>
      </c>
      <c r="D107" s="23">
        <v>93</v>
      </c>
      <c r="E107" s="23">
        <v>0</v>
      </c>
      <c r="F107" s="10">
        <v>3299</v>
      </c>
    </row>
    <row r="108" spans="1:6" x14ac:dyDescent="0.3">
      <c r="A108" s="9">
        <v>43935</v>
      </c>
      <c r="B108">
        <v>32</v>
      </c>
      <c r="C108">
        <v>45</v>
      </c>
      <c r="D108" s="23">
        <v>108</v>
      </c>
      <c r="E108" s="23">
        <v>0</v>
      </c>
      <c r="F108" s="10">
        <v>3124</v>
      </c>
    </row>
    <row r="109" spans="1:6" x14ac:dyDescent="0.3">
      <c r="A109" s="9">
        <v>43936</v>
      </c>
      <c r="B109">
        <v>43</v>
      </c>
      <c r="C109">
        <v>34</v>
      </c>
      <c r="D109" s="23">
        <v>71</v>
      </c>
      <c r="E109" s="23">
        <v>0</v>
      </c>
      <c r="F109" s="10">
        <v>2932</v>
      </c>
    </row>
    <row r="110" spans="1:6" x14ac:dyDescent="0.3">
      <c r="A110" s="9">
        <v>43937</v>
      </c>
      <c r="B110">
        <v>33</v>
      </c>
      <c r="C110">
        <v>46</v>
      </c>
      <c r="D110" s="23">
        <v>55</v>
      </c>
      <c r="E110" s="23">
        <v>0</v>
      </c>
      <c r="F110" s="10">
        <v>2918</v>
      </c>
    </row>
    <row r="111" spans="1:6" x14ac:dyDescent="0.3">
      <c r="A111" s="9">
        <v>43938</v>
      </c>
      <c r="B111">
        <v>30</v>
      </c>
      <c r="C111">
        <v>34</v>
      </c>
      <c r="D111" s="23">
        <v>98</v>
      </c>
      <c r="E111" s="23">
        <v>6</v>
      </c>
      <c r="F111" s="10">
        <v>2069</v>
      </c>
    </row>
    <row r="112" spans="1:6" x14ac:dyDescent="0.3">
      <c r="A112" s="9">
        <v>43939</v>
      </c>
      <c r="B112">
        <v>29</v>
      </c>
      <c r="C112">
        <v>27</v>
      </c>
      <c r="D112" s="23">
        <v>122</v>
      </c>
      <c r="E112" s="23">
        <v>4</v>
      </c>
      <c r="F112" s="10">
        <v>4350</v>
      </c>
    </row>
    <row r="113" spans="1:6" x14ac:dyDescent="0.3">
      <c r="A113" s="9">
        <v>43940</v>
      </c>
      <c r="B113">
        <v>52</v>
      </c>
      <c r="C113">
        <v>36</v>
      </c>
      <c r="D113" s="23">
        <v>127</v>
      </c>
      <c r="E113" s="23">
        <v>2</v>
      </c>
      <c r="F113" s="10">
        <v>4417</v>
      </c>
    </row>
    <row r="114" spans="1:6" x14ac:dyDescent="0.3">
      <c r="A114" s="9">
        <v>43941</v>
      </c>
      <c r="B114">
        <v>27</v>
      </c>
      <c r="C114">
        <v>37</v>
      </c>
      <c r="D114" s="23">
        <v>98</v>
      </c>
      <c r="E114" s="23">
        <v>2</v>
      </c>
      <c r="F114" s="10">
        <v>5676</v>
      </c>
    </row>
    <row r="115" spans="1:6" x14ac:dyDescent="0.3">
      <c r="A115" s="9">
        <v>43942</v>
      </c>
      <c r="B115">
        <v>28</v>
      </c>
      <c r="C115">
        <v>51</v>
      </c>
      <c r="D115" s="23">
        <v>159</v>
      </c>
      <c r="E115" s="23">
        <v>1</v>
      </c>
      <c r="F115" s="10">
        <v>4202</v>
      </c>
    </row>
    <row r="116" spans="1:6" x14ac:dyDescent="0.3">
      <c r="A116" s="9">
        <v>43943</v>
      </c>
      <c r="B116">
        <v>38</v>
      </c>
      <c r="C116">
        <v>38</v>
      </c>
      <c r="D116" s="23">
        <v>153</v>
      </c>
      <c r="E116" s="23">
        <v>1</v>
      </c>
      <c r="F116" s="10">
        <v>4765</v>
      </c>
    </row>
    <row r="117" spans="1:6" x14ac:dyDescent="0.3">
      <c r="A117" s="9">
        <v>43944</v>
      </c>
      <c r="B117">
        <v>30</v>
      </c>
      <c r="C117">
        <v>29</v>
      </c>
      <c r="D117" s="23">
        <v>76</v>
      </c>
      <c r="E117" s="23">
        <v>1</v>
      </c>
      <c r="F117" s="10">
        <v>3507</v>
      </c>
    </row>
    <row r="118" spans="1:6" x14ac:dyDescent="0.3">
      <c r="A118" s="9">
        <v>43945</v>
      </c>
      <c r="B118">
        <v>32</v>
      </c>
      <c r="C118">
        <v>33</v>
      </c>
      <c r="D118" s="23">
        <v>70</v>
      </c>
      <c r="E118" s="23">
        <v>4</v>
      </c>
      <c r="F118" s="10">
        <v>4720</v>
      </c>
    </row>
    <row r="119" spans="1:6" x14ac:dyDescent="0.3">
      <c r="A119" s="9">
        <v>43946</v>
      </c>
      <c r="B119">
        <v>36</v>
      </c>
      <c r="C119">
        <v>27</v>
      </c>
      <c r="D119" s="23">
        <v>49</v>
      </c>
      <c r="E119" s="23">
        <v>2</v>
      </c>
      <c r="F119" s="10">
        <v>4509</v>
      </c>
    </row>
    <row r="120" spans="1:6" x14ac:dyDescent="0.3">
      <c r="A120" s="9">
        <v>43947</v>
      </c>
      <c r="B120">
        <v>35</v>
      </c>
      <c r="C120">
        <v>31</v>
      </c>
      <c r="D120" s="23">
        <v>102</v>
      </c>
      <c r="E120" s="23">
        <v>7</v>
      </c>
      <c r="F120" s="10">
        <v>3949</v>
      </c>
    </row>
    <row r="121" spans="1:6" x14ac:dyDescent="0.3">
      <c r="A121" s="9">
        <v>43948</v>
      </c>
      <c r="B121">
        <v>26</v>
      </c>
      <c r="C121">
        <v>30</v>
      </c>
      <c r="D121" s="23">
        <v>77</v>
      </c>
      <c r="E121" s="23">
        <v>9</v>
      </c>
      <c r="F121" s="10">
        <v>4835</v>
      </c>
    </row>
    <row r="122" spans="1:6" x14ac:dyDescent="0.3">
      <c r="A122" s="9">
        <v>43949</v>
      </c>
      <c r="B122">
        <v>26</v>
      </c>
      <c r="C122">
        <v>31</v>
      </c>
      <c r="D122" s="23">
        <v>102</v>
      </c>
      <c r="E122" s="23">
        <v>2</v>
      </c>
      <c r="F122" s="10">
        <v>4729</v>
      </c>
    </row>
    <row r="123" spans="1:6" x14ac:dyDescent="0.3">
      <c r="A123" s="9">
        <v>43950</v>
      </c>
      <c r="B123">
        <v>48</v>
      </c>
      <c r="C123">
        <v>28</v>
      </c>
      <c r="D123" s="23">
        <v>76</v>
      </c>
      <c r="E123" s="23">
        <v>3</v>
      </c>
      <c r="F123" s="10">
        <v>5284</v>
      </c>
    </row>
    <row r="124" spans="1:6" x14ac:dyDescent="0.3">
      <c r="A124" s="9">
        <v>43951</v>
      </c>
      <c r="B124">
        <v>27</v>
      </c>
      <c r="C124">
        <v>30</v>
      </c>
      <c r="D124" s="23">
        <v>144</v>
      </c>
      <c r="E124" s="23">
        <v>3</v>
      </c>
      <c r="F124" s="10">
        <v>5914</v>
      </c>
    </row>
    <row r="125" spans="1:6" x14ac:dyDescent="0.3">
      <c r="A125" s="9">
        <v>43952</v>
      </c>
      <c r="B125">
        <v>42</v>
      </c>
      <c r="C125">
        <v>33</v>
      </c>
      <c r="D125" s="23">
        <v>82</v>
      </c>
      <c r="E125" s="23">
        <v>4</v>
      </c>
      <c r="F125" s="10">
        <v>4839</v>
      </c>
    </row>
    <row r="126" spans="1:6" x14ac:dyDescent="0.3">
      <c r="A126" s="9">
        <v>43953</v>
      </c>
      <c r="B126">
        <v>26</v>
      </c>
      <c r="C126">
        <v>35</v>
      </c>
      <c r="D126" s="23">
        <v>106</v>
      </c>
      <c r="E126" s="23">
        <v>6</v>
      </c>
      <c r="F126" s="10">
        <v>5391</v>
      </c>
    </row>
    <row r="127" spans="1:6" x14ac:dyDescent="0.3">
      <c r="A127" s="9">
        <v>43954</v>
      </c>
      <c r="B127">
        <v>31</v>
      </c>
      <c r="C127">
        <v>31</v>
      </c>
      <c r="D127" s="23">
        <v>114</v>
      </c>
      <c r="E127" s="23">
        <v>3</v>
      </c>
      <c r="F127" s="10">
        <v>6306</v>
      </c>
    </row>
    <row r="128" spans="1:6" x14ac:dyDescent="0.3">
      <c r="A128" s="9">
        <v>43955</v>
      </c>
      <c r="B128">
        <v>24</v>
      </c>
      <c r="C128">
        <v>31</v>
      </c>
      <c r="D128" s="23">
        <v>175</v>
      </c>
      <c r="E128" s="23">
        <v>6</v>
      </c>
      <c r="F128" s="10">
        <v>9018</v>
      </c>
    </row>
    <row r="129" spans="1:6" x14ac:dyDescent="0.3">
      <c r="A129" s="9">
        <v>43956</v>
      </c>
      <c r="B129">
        <v>29</v>
      </c>
      <c r="C129">
        <v>31</v>
      </c>
      <c r="D129" s="23">
        <v>97</v>
      </c>
      <c r="E129" s="23">
        <v>12</v>
      </c>
      <c r="F129" s="10">
        <v>5729</v>
      </c>
    </row>
    <row r="130" spans="1:6" x14ac:dyDescent="0.3">
      <c r="A130" s="9">
        <v>43957</v>
      </c>
      <c r="B130">
        <v>27</v>
      </c>
      <c r="C130">
        <v>41</v>
      </c>
      <c r="D130" s="23">
        <v>159</v>
      </c>
      <c r="E130" s="23">
        <v>4</v>
      </c>
      <c r="F130" s="10">
        <v>4593</v>
      </c>
    </row>
    <row r="131" spans="1:6" x14ac:dyDescent="0.3">
      <c r="A131" s="9">
        <v>43958</v>
      </c>
      <c r="B131">
        <v>36</v>
      </c>
      <c r="C131">
        <v>18</v>
      </c>
      <c r="D131" s="23">
        <v>110</v>
      </c>
      <c r="E131" s="23">
        <v>6</v>
      </c>
      <c r="F131" s="10">
        <v>5930</v>
      </c>
    </row>
    <row r="132" spans="1:6" x14ac:dyDescent="0.3">
      <c r="A132" s="9">
        <v>43959</v>
      </c>
      <c r="B132">
        <v>22</v>
      </c>
      <c r="C132">
        <v>34</v>
      </c>
      <c r="D132" s="23">
        <v>152</v>
      </c>
      <c r="E132" s="23">
        <v>4</v>
      </c>
      <c r="F132" s="10">
        <v>6735</v>
      </c>
    </row>
    <row r="133" spans="1:6" x14ac:dyDescent="0.3">
      <c r="A133" s="9">
        <v>43960</v>
      </c>
      <c r="B133">
        <v>28</v>
      </c>
      <c r="C133">
        <v>22</v>
      </c>
      <c r="D133" s="23">
        <v>129</v>
      </c>
      <c r="E133" s="23">
        <v>3</v>
      </c>
      <c r="F133" s="10">
        <v>6912</v>
      </c>
    </row>
    <row r="134" spans="1:6" x14ac:dyDescent="0.3">
      <c r="A134" s="9">
        <v>43961</v>
      </c>
      <c r="B134">
        <v>37</v>
      </c>
      <c r="C134">
        <v>35</v>
      </c>
      <c r="D134" s="23">
        <v>106</v>
      </c>
      <c r="E134" s="23">
        <v>2</v>
      </c>
      <c r="F134" s="10">
        <v>7267</v>
      </c>
    </row>
    <row r="135" spans="1:6" x14ac:dyDescent="0.3">
      <c r="A135" s="9">
        <v>43962</v>
      </c>
      <c r="B135">
        <v>37</v>
      </c>
      <c r="C135">
        <v>28</v>
      </c>
      <c r="D135" s="23">
        <v>174</v>
      </c>
      <c r="E135" s="23">
        <v>5</v>
      </c>
      <c r="F135" s="10">
        <v>9706</v>
      </c>
    </row>
    <row r="136" spans="1:6" x14ac:dyDescent="0.3">
      <c r="A136" s="9">
        <v>43963</v>
      </c>
      <c r="B136">
        <v>33</v>
      </c>
      <c r="C136">
        <v>33</v>
      </c>
      <c r="D136" s="23">
        <v>138</v>
      </c>
      <c r="E136" s="23">
        <v>4</v>
      </c>
      <c r="F136" s="10">
        <v>9480</v>
      </c>
    </row>
    <row r="137" spans="1:6" x14ac:dyDescent="0.3">
      <c r="A137" s="9">
        <v>43964</v>
      </c>
      <c r="B137">
        <v>42</v>
      </c>
      <c r="C137">
        <v>37</v>
      </c>
      <c r="D137" s="23">
        <v>202</v>
      </c>
      <c r="E137" s="23">
        <v>4</v>
      </c>
      <c r="F137" s="10">
        <v>9073</v>
      </c>
    </row>
    <row r="138" spans="1:6" x14ac:dyDescent="0.3">
      <c r="A138" s="9">
        <v>43965</v>
      </c>
      <c r="B138">
        <v>40</v>
      </c>
      <c r="C138">
        <v>29</v>
      </c>
      <c r="D138" s="23">
        <v>206</v>
      </c>
      <c r="E138" s="23">
        <v>4</v>
      </c>
      <c r="F138" s="10">
        <v>9560</v>
      </c>
    </row>
    <row r="139" spans="1:6" x14ac:dyDescent="0.3">
      <c r="A139" s="9">
        <v>43966</v>
      </c>
      <c r="B139">
        <v>28</v>
      </c>
      <c r="C139">
        <v>26</v>
      </c>
      <c r="D139" s="23">
        <v>213</v>
      </c>
      <c r="E139" s="23">
        <v>0</v>
      </c>
      <c r="F139" s="10">
        <v>8074</v>
      </c>
    </row>
    <row r="140" spans="1:6" x14ac:dyDescent="0.3">
      <c r="A140" s="9">
        <v>43967</v>
      </c>
      <c r="B140">
        <v>22</v>
      </c>
      <c r="C140">
        <v>37</v>
      </c>
      <c r="D140" s="23">
        <v>213</v>
      </c>
      <c r="E140" s="23">
        <v>1</v>
      </c>
      <c r="F140" s="10">
        <v>9122</v>
      </c>
    </row>
    <row r="141" spans="1:6" x14ac:dyDescent="0.3">
      <c r="A141" s="9">
        <v>43968</v>
      </c>
      <c r="B141">
        <v>33</v>
      </c>
      <c r="C141">
        <v>32</v>
      </c>
      <c r="D141" s="23">
        <v>242</v>
      </c>
      <c r="E141" s="23">
        <v>5</v>
      </c>
      <c r="F141" s="10">
        <v>10507</v>
      </c>
    </row>
    <row r="142" spans="1:6" x14ac:dyDescent="0.3">
      <c r="A142" s="9">
        <v>43969</v>
      </c>
      <c r="B142">
        <v>38</v>
      </c>
      <c r="C142">
        <v>26</v>
      </c>
      <c r="D142" s="23">
        <v>305</v>
      </c>
      <c r="E142" s="23">
        <v>7</v>
      </c>
      <c r="F142" s="10">
        <v>11530</v>
      </c>
    </row>
    <row r="143" spans="1:6" x14ac:dyDescent="0.3">
      <c r="A143" s="9">
        <v>43970</v>
      </c>
      <c r="B143">
        <v>36</v>
      </c>
      <c r="C143">
        <v>18</v>
      </c>
      <c r="D143" s="23">
        <v>338</v>
      </c>
      <c r="E143" s="23">
        <v>5</v>
      </c>
      <c r="F143" s="10">
        <v>11057</v>
      </c>
    </row>
    <row r="144" spans="1:6" x14ac:dyDescent="0.3">
      <c r="A144" s="9">
        <v>43971</v>
      </c>
      <c r="B144">
        <v>36</v>
      </c>
      <c r="C144">
        <v>32</v>
      </c>
      <c r="D144" s="23">
        <v>170</v>
      </c>
      <c r="E144" s="23">
        <v>4</v>
      </c>
      <c r="F144" s="10">
        <v>11022</v>
      </c>
    </row>
    <row r="145" spans="1:6" x14ac:dyDescent="0.3">
      <c r="A145" s="9">
        <v>43972</v>
      </c>
      <c r="B145">
        <v>38</v>
      </c>
      <c r="C145">
        <v>18</v>
      </c>
      <c r="D145" s="23">
        <v>212</v>
      </c>
      <c r="E145" s="23">
        <v>4</v>
      </c>
      <c r="F145" s="10">
        <v>10419</v>
      </c>
    </row>
    <row r="146" spans="1:6" x14ac:dyDescent="0.3">
      <c r="A146" s="9">
        <v>43973</v>
      </c>
      <c r="B146">
        <v>39</v>
      </c>
      <c r="C146">
        <v>39</v>
      </c>
      <c r="D146" s="23">
        <v>267</v>
      </c>
      <c r="E146" s="23">
        <v>2</v>
      </c>
      <c r="F146" s="10">
        <v>11190</v>
      </c>
    </row>
    <row r="147" spans="1:6" x14ac:dyDescent="0.3">
      <c r="A147" s="9">
        <v>43974</v>
      </c>
      <c r="B147">
        <v>43</v>
      </c>
      <c r="C147">
        <v>22</v>
      </c>
      <c r="D147" s="23">
        <v>248</v>
      </c>
      <c r="E147" s="23">
        <v>7</v>
      </c>
      <c r="F147" s="10">
        <v>16771</v>
      </c>
    </row>
    <row r="148" spans="1:6" x14ac:dyDescent="0.3">
      <c r="A148" s="9">
        <v>43975</v>
      </c>
      <c r="B148">
        <v>42</v>
      </c>
      <c r="C148">
        <v>29</v>
      </c>
      <c r="D148" s="23">
        <v>286</v>
      </c>
      <c r="E148" s="23">
        <v>3</v>
      </c>
      <c r="F148" s="10">
        <v>13132</v>
      </c>
    </row>
    <row r="149" spans="1:6" x14ac:dyDescent="0.3">
      <c r="A149" s="9">
        <v>43976</v>
      </c>
      <c r="B149">
        <v>37</v>
      </c>
      <c r="C149">
        <v>15</v>
      </c>
      <c r="D149" s="23">
        <v>272</v>
      </c>
      <c r="E149" s="23">
        <v>4</v>
      </c>
      <c r="F149" s="10">
        <v>10769</v>
      </c>
    </row>
    <row r="150" spans="1:6" x14ac:dyDescent="0.3">
      <c r="A150" s="9">
        <v>43977</v>
      </c>
      <c r="B150">
        <v>36</v>
      </c>
      <c r="C150">
        <v>25</v>
      </c>
      <c r="D150" s="23">
        <v>236</v>
      </c>
      <c r="E150" s="23">
        <v>3</v>
      </c>
      <c r="F150" s="10">
        <v>9323</v>
      </c>
    </row>
    <row r="151" spans="1:6" x14ac:dyDescent="0.3">
      <c r="A151" s="9">
        <v>43978</v>
      </c>
      <c r="B151">
        <v>20</v>
      </c>
      <c r="C151">
        <v>31</v>
      </c>
      <c r="D151" s="23">
        <v>280</v>
      </c>
      <c r="E151" s="23">
        <v>3</v>
      </c>
      <c r="F151" s="10">
        <v>13441</v>
      </c>
    </row>
    <row r="152" spans="1:6" x14ac:dyDescent="0.3">
      <c r="A152" s="9">
        <v>43979</v>
      </c>
      <c r="B152">
        <v>33</v>
      </c>
      <c r="C152">
        <v>25</v>
      </c>
      <c r="D152" s="23">
        <v>251</v>
      </c>
      <c r="E152" s="23">
        <v>7</v>
      </c>
      <c r="F152" s="10">
        <v>14956</v>
      </c>
    </row>
    <row r="153" spans="1:6" x14ac:dyDescent="0.3">
      <c r="A153" s="9">
        <v>43980</v>
      </c>
      <c r="B153">
        <v>30</v>
      </c>
      <c r="C153">
        <v>22</v>
      </c>
      <c r="D153" s="23">
        <v>298</v>
      </c>
      <c r="E153" s="23">
        <v>4</v>
      </c>
      <c r="F153" s="10">
        <v>13759</v>
      </c>
    </row>
    <row r="154" spans="1:6" x14ac:dyDescent="0.3">
      <c r="A154" s="9">
        <v>43981</v>
      </c>
      <c r="B154">
        <v>14</v>
      </c>
      <c r="C154">
        <v>15</v>
      </c>
      <c r="D154" s="23">
        <v>252</v>
      </c>
      <c r="E154" s="23">
        <v>9</v>
      </c>
      <c r="F154" s="10">
        <v>16175</v>
      </c>
    </row>
    <row r="155" spans="1:6" x14ac:dyDescent="0.3">
      <c r="A155" s="9">
        <v>43982</v>
      </c>
      <c r="B155">
        <v>14</v>
      </c>
      <c r="C155">
        <v>22</v>
      </c>
      <c r="D155" s="23">
        <v>214</v>
      </c>
      <c r="E155" s="23">
        <v>1</v>
      </c>
      <c r="F155" s="10">
        <v>14287</v>
      </c>
    </row>
  </sheetData>
  <pageMargins left="0.7" right="0.7" top="0.75" bottom="0.75" header="0.3" footer="0.3"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6D0FC-6217-46A9-BD7F-2BE40E5AAEF2}">
  <dimension ref="A3:D155"/>
  <sheetViews>
    <sheetView workbookViewId="0">
      <selection activeCell="D1" sqref="D1:D1048576"/>
    </sheetView>
  </sheetViews>
  <sheetFormatPr defaultRowHeight="14.4" x14ac:dyDescent="0.3"/>
  <cols>
    <col min="4" max="4" width="8.88671875" style="29"/>
  </cols>
  <sheetData>
    <row r="3" spans="1:4" x14ac:dyDescent="0.3">
      <c r="A3" s="12" t="s">
        <v>54</v>
      </c>
      <c r="B3" t="s">
        <v>259</v>
      </c>
      <c r="C3" t="s">
        <v>258</v>
      </c>
      <c r="D3" s="23" t="s">
        <v>59</v>
      </c>
    </row>
    <row r="4" spans="1:4" x14ac:dyDescent="0.3">
      <c r="A4" s="9">
        <v>43831</v>
      </c>
      <c r="B4">
        <v>33</v>
      </c>
      <c r="C4">
        <v>37</v>
      </c>
      <c r="D4" s="23">
        <v>0</v>
      </c>
    </row>
    <row r="5" spans="1:4" x14ac:dyDescent="0.3">
      <c r="A5" s="9">
        <v>43832</v>
      </c>
      <c r="B5">
        <v>27</v>
      </c>
      <c r="C5">
        <v>38</v>
      </c>
      <c r="D5" s="23">
        <v>0</v>
      </c>
    </row>
    <row r="6" spans="1:4" x14ac:dyDescent="0.3">
      <c r="A6" s="9">
        <v>43833</v>
      </c>
      <c r="B6">
        <v>34</v>
      </c>
      <c r="C6">
        <v>44</v>
      </c>
      <c r="D6" s="23">
        <v>0</v>
      </c>
    </row>
    <row r="7" spans="1:4" x14ac:dyDescent="0.3">
      <c r="A7" s="9">
        <v>43834</v>
      </c>
      <c r="B7">
        <v>29</v>
      </c>
      <c r="C7">
        <v>32</v>
      </c>
      <c r="D7" s="23">
        <v>0</v>
      </c>
    </row>
    <row r="8" spans="1:4" x14ac:dyDescent="0.3">
      <c r="A8" s="9">
        <v>43835</v>
      </c>
      <c r="B8">
        <v>16</v>
      </c>
      <c r="C8">
        <v>31</v>
      </c>
      <c r="D8" s="23">
        <v>0</v>
      </c>
    </row>
    <row r="9" spans="1:4" x14ac:dyDescent="0.3">
      <c r="A9" s="9">
        <v>43836</v>
      </c>
      <c r="B9">
        <v>20</v>
      </c>
      <c r="C9">
        <v>52</v>
      </c>
      <c r="D9" s="23">
        <v>0</v>
      </c>
    </row>
    <row r="10" spans="1:4" x14ac:dyDescent="0.3">
      <c r="A10" s="9">
        <v>43837</v>
      </c>
      <c r="B10">
        <v>31</v>
      </c>
      <c r="C10">
        <v>26</v>
      </c>
      <c r="D10" s="23">
        <v>0</v>
      </c>
    </row>
    <row r="11" spans="1:4" x14ac:dyDescent="0.3">
      <c r="A11" s="9">
        <v>43838</v>
      </c>
      <c r="B11">
        <v>27</v>
      </c>
      <c r="C11">
        <v>35</v>
      </c>
      <c r="D11" s="23">
        <v>0</v>
      </c>
    </row>
    <row r="12" spans="1:4" x14ac:dyDescent="0.3">
      <c r="A12" s="9">
        <v>43839</v>
      </c>
      <c r="B12">
        <v>21</v>
      </c>
      <c r="C12">
        <v>33</v>
      </c>
      <c r="D12" s="23">
        <v>0</v>
      </c>
    </row>
    <row r="13" spans="1:4" x14ac:dyDescent="0.3">
      <c r="A13" s="9">
        <v>43840</v>
      </c>
      <c r="B13">
        <v>20</v>
      </c>
      <c r="C13">
        <v>44</v>
      </c>
      <c r="D13" s="23">
        <v>0</v>
      </c>
    </row>
    <row r="14" spans="1:4" x14ac:dyDescent="0.3">
      <c r="A14" s="9">
        <v>43841</v>
      </c>
      <c r="B14">
        <v>29</v>
      </c>
      <c r="C14">
        <v>30</v>
      </c>
      <c r="D14" s="23">
        <v>0</v>
      </c>
    </row>
    <row r="15" spans="1:4" x14ac:dyDescent="0.3">
      <c r="A15" s="9">
        <v>43842</v>
      </c>
      <c r="B15">
        <v>23</v>
      </c>
      <c r="C15">
        <v>42</v>
      </c>
      <c r="D15" s="23">
        <v>0</v>
      </c>
    </row>
    <row r="16" spans="1:4" x14ac:dyDescent="0.3">
      <c r="A16" s="9">
        <v>43843</v>
      </c>
      <c r="B16">
        <v>17</v>
      </c>
      <c r="C16">
        <v>33</v>
      </c>
      <c r="D16" s="23">
        <v>0</v>
      </c>
    </row>
    <row r="17" spans="1:4" x14ac:dyDescent="0.3">
      <c r="A17" s="9">
        <v>43844</v>
      </c>
      <c r="B17">
        <v>26</v>
      </c>
      <c r="C17">
        <v>33</v>
      </c>
      <c r="D17" s="23">
        <v>0</v>
      </c>
    </row>
    <row r="18" spans="1:4" x14ac:dyDescent="0.3">
      <c r="A18" s="9">
        <v>43845</v>
      </c>
      <c r="B18">
        <v>34</v>
      </c>
      <c r="C18">
        <v>36</v>
      </c>
      <c r="D18" s="23">
        <v>0</v>
      </c>
    </row>
    <row r="19" spans="1:4" x14ac:dyDescent="0.3">
      <c r="A19" s="9">
        <v>43846</v>
      </c>
      <c r="B19">
        <v>22</v>
      </c>
      <c r="C19">
        <v>31</v>
      </c>
      <c r="D19" s="23">
        <v>0</v>
      </c>
    </row>
    <row r="20" spans="1:4" x14ac:dyDescent="0.3">
      <c r="A20" s="9">
        <v>43847</v>
      </c>
      <c r="B20">
        <v>29</v>
      </c>
      <c r="C20">
        <v>34</v>
      </c>
      <c r="D20" s="23">
        <v>0</v>
      </c>
    </row>
    <row r="21" spans="1:4" x14ac:dyDescent="0.3">
      <c r="A21" s="9">
        <v>43848</v>
      </c>
      <c r="B21">
        <v>35</v>
      </c>
      <c r="C21">
        <v>45</v>
      </c>
      <c r="D21" s="23">
        <v>0</v>
      </c>
    </row>
    <row r="22" spans="1:4" x14ac:dyDescent="0.3">
      <c r="A22" s="9">
        <v>43849</v>
      </c>
      <c r="B22">
        <v>27</v>
      </c>
      <c r="C22">
        <v>43</v>
      </c>
      <c r="D22" s="23">
        <v>0</v>
      </c>
    </row>
    <row r="23" spans="1:4" x14ac:dyDescent="0.3">
      <c r="A23" s="9">
        <v>43850</v>
      </c>
      <c r="B23">
        <v>24</v>
      </c>
      <c r="C23">
        <v>40</v>
      </c>
      <c r="D23" s="23">
        <v>0</v>
      </c>
    </row>
    <row r="24" spans="1:4" x14ac:dyDescent="0.3">
      <c r="A24" s="9">
        <v>43851</v>
      </c>
      <c r="B24">
        <v>31</v>
      </c>
      <c r="C24">
        <v>41</v>
      </c>
      <c r="D24" s="23">
        <v>0</v>
      </c>
    </row>
    <row r="25" spans="1:4" x14ac:dyDescent="0.3">
      <c r="A25" s="9">
        <v>43852</v>
      </c>
      <c r="B25">
        <v>36</v>
      </c>
      <c r="C25">
        <v>29</v>
      </c>
      <c r="D25" s="23">
        <v>0</v>
      </c>
    </row>
    <row r="26" spans="1:4" x14ac:dyDescent="0.3">
      <c r="A26" s="9">
        <v>43853</v>
      </c>
      <c r="B26">
        <v>31</v>
      </c>
      <c r="C26">
        <v>44</v>
      </c>
      <c r="D26" s="23">
        <v>0</v>
      </c>
    </row>
    <row r="27" spans="1:4" x14ac:dyDescent="0.3">
      <c r="A27" s="9">
        <v>43854</v>
      </c>
      <c r="B27">
        <v>26</v>
      </c>
      <c r="C27">
        <v>29</v>
      </c>
      <c r="D27" s="23">
        <v>0</v>
      </c>
    </row>
    <row r="28" spans="1:4" x14ac:dyDescent="0.3">
      <c r="A28" s="9">
        <v>43855</v>
      </c>
      <c r="B28">
        <v>32</v>
      </c>
      <c r="C28">
        <v>49</v>
      </c>
      <c r="D28" s="23">
        <v>0</v>
      </c>
    </row>
    <row r="29" spans="1:4" x14ac:dyDescent="0.3">
      <c r="A29" s="9">
        <v>43856</v>
      </c>
      <c r="B29">
        <v>28</v>
      </c>
      <c r="C29">
        <v>36</v>
      </c>
      <c r="D29" s="23">
        <v>0</v>
      </c>
    </row>
    <row r="30" spans="1:4" x14ac:dyDescent="0.3">
      <c r="A30" s="9">
        <v>43857</v>
      </c>
      <c r="B30">
        <v>33</v>
      </c>
      <c r="C30">
        <v>47</v>
      </c>
      <c r="D30" s="23">
        <v>0</v>
      </c>
    </row>
    <row r="31" spans="1:4" x14ac:dyDescent="0.3">
      <c r="A31" s="9">
        <v>43858</v>
      </c>
      <c r="B31">
        <v>40</v>
      </c>
      <c r="C31">
        <v>55</v>
      </c>
      <c r="D31" s="23">
        <v>0</v>
      </c>
    </row>
    <row r="32" spans="1:4" x14ac:dyDescent="0.3">
      <c r="A32" s="9">
        <v>43859</v>
      </c>
      <c r="B32">
        <v>43</v>
      </c>
      <c r="C32">
        <v>57</v>
      </c>
      <c r="D32" s="23">
        <v>0</v>
      </c>
    </row>
    <row r="33" spans="1:4" x14ac:dyDescent="0.3">
      <c r="A33" s="9">
        <v>43860</v>
      </c>
      <c r="B33">
        <v>34</v>
      </c>
      <c r="C33">
        <v>50</v>
      </c>
      <c r="D33" s="23">
        <f ca="1">IFERROR(__xludf.DUMMYFUNCTION("""COMPUTED_VALUE"""),1)</f>
        <v>1</v>
      </c>
    </row>
    <row r="34" spans="1:4" x14ac:dyDescent="0.3">
      <c r="A34" s="9">
        <v>43861</v>
      </c>
      <c r="B34">
        <v>32</v>
      </c>
      <c r="C34">
        <v>40</v>
      </c>
      <c r="D34" s="23">
        <f ca="1">IFERROR(__xludf.DUMMYFUNCTION("""COMPUTED_VALUE"""),0)</f>
        <v>0</v>
      </c>
    </row>
    <row r="35" spans="1:4" x14ac:dyDescent="0.3">
      <c r="A35" s="9">
        <v>43862</v>
      </c>
      <c r="B35">
        <v>36</v>
      </c>
      <c r="C35">
        <v>56</v>
      </c>
      <c r="D35" s="23">
        <f ca="1">IFERROR(__xludf.DUMMYFUNCTION("""COMPUTED_VALUE"""),0)</f>
        <v>0</v>
      </c>
    </row>
    <row r="36" spans="1:4" x14ac:dyDescent="0.3">
      <c r="A36" s="9">
        <v>43863</v>
      </c>
      <c r="B36">
        <v>28</v>
      </c>
      <c r="C36">
        <v>75</v>
      </c>
      <c r="D36" s="23">
        <f ca="1">IFERROR(__xludf.DUMMYFUNCTION("""COMPUTED_VALUE"""),1)</f>
        <v>1</v>
      </c>
    </row>
    <row r="37" spans="1:4" x14ac:dyDescent="0.3">
      <c r="A37" s="9">
        <v>43864</v>
      </c>
      <c r="B37">
        <v>37</v>
      </c>
      <c r="C37">
        <v>42</v>
      </c>
      <c r="D37" s="23">
        <f ca="1">IFERROR(__xludf.DUMMYFUNCTION("""COMPUTED_VALUE"""),1)</f>
        <v>1</v>
      </c>
    </row>
    <row r="38" spans="1:4" x14ac:dyDescent="0.3">
      <c r="A38" s="9">
        <v>43865</v>
      </c>
      <c r="B38">
        <v>42</v>
      </c>
      <c r="C38">
        <v>51</v>
      </c>
      <c r="D38" s="23">
        <f ca="1">IFERROR(__xludf.DUMMYFUNCTION("""COMPUTED_VALUE"""),0)</f>
        <v>0</v>
      </c>
    </row>
    <row r="39" spans="1:4" x14ac:dyDescent="0.3">
      <c r="A39" s="9">
        <v>43866</v>
      </c>
      <c r="B39">
        <v>35</v>
      </c>
      <c r="C39">
        <v>50</v>
      </c>
      <c r="D39" s="23">
        <f ca="1">IFERROR(__xludf.DUMMYFUNCTION("""COMPUTED_VALUE"""),0)</f>
        <v>0</v>
      </c>
    </row>
    <row r="40" spans="1:4" x14ac:dyDescent="0.3">
      <c r="A40" s="9">
        <v>43867</v>
      </c>
      <c r="B40">
        <v>39</v>
      </c>
      <c r="C40">
        <v>50</v>
      </c>
      <c r="D40" s="23">
        <f ca="1">IFERROR(__xludf.DUMMYFUNCTION("""COMPUTED_VALUE"""),0)</f>
        <v>0</v>
      </c>
    </row>
    <row r="41" spans="1:4" x14ac:dyDescent="0.3">
      <c r="A41" s="9">
        <v>43868</v>
      </c>
      <c r="B41">
        <v>35</v>
      </c>
      <c r="C41">
        <v>34</v>
      </c>
      <c r="D41" s="23">
        <f ca="1">IFERROR(__xludf.DUMMYFUNCTION("""COMPUTED_VALUE"""),0)</f>
        <v>0</v>
      </c>
    </row>
    <row r="42" spans="1:4" x14ac:dyDescent="0.3">
      <c r="A42" s="9">
        <v>43869</v>
      </c>
      <c r="B42">
        <v>22</v>
      </c>
      <c r="C42">
        <v>46</v>
      </c>
      <c r="D42" s="23">
        <f ca="1">IFERROR(__xludf.DUMMYFUNCTION("""COMPUTED_VALUE"""),0)</f>
        <v>0</v>
      </c>
    </row>
    <row r="43" spans="1:4" x14ac:dyDescent="0.3">
      <c r="A43" s="9">
        <v>43870</v>
      </c>
      <c r="B43">
        <v>36</v>
      </c>
      <c r="C43">
        <v>41</v>
      </c>
      <c r="D43" s="23">
        <f ca="1">IFERROR(__xludf.DUMMYFUNCTION("""COMPUTED_VALUE"""),0)</f>
        <v>0</v>
      </c>
    </row>
    <row r="44" spans="1:4" x14ac:dyDescent="0.3">
      <c r="A44" s="9">
        <v>43871</v>
      </c>
      <c r="B44">
        <v>40</v>
      </c>
      <c r="C44">
        <v>51</v>
      </c>
      <c r="D44" s="23">
        <f ca="1">IFERROR(__xludf.DUMMYFUNCTION("""COMPUTED_VALUE"""),0)</f>
        <v>0</v>
      </c>
    </row>
    <row r="45" spans="1:4" x14ac:dyDescent="0.3">
      <c r="A45" s="9">
        <v>43872</v>
      </c>
      <c r="B45">
        <v>29</v>
      </c>
      <c r="C45">
        <v>41</v>
      </c>
      <c r="D45" s="23">
        <f ca="1">IFERROR(__xludf.DUMMYFUNCTION("""COMPUTED_VALUE"""),0)</f>
        <v>0</v>
      </c>
    </row>
    <row r="46" spans="1:4" x14ac:dyDescent="0.3">
      <c r="A46" s="9">
        <v>43873</v>
      </c>
      <c r="B46">
        <v>28</v>
      </c>
      <c r="C46">
        <v>55</v>
      </c>
      <c r="D46" s="23">
        <f ca="1">IFERROR(__xludf.DUMMYFUNCTION("""COMPUTED_VALUE"""),0)</f>
        <v>0</v>
      </c>
    </row>
    <row r="47" spans="1:4" x14ac:dyDescent="0.3">
      <c r="A47" s="9">
        <v>43874</v>
      </c>
      <c r="B47">
        <v>32</v>
      </c>
      <c r="C47">
        <v>68</v>
      </c>
      <c r="D47" s="23">
        <f ca="1">IFERROR(__xludf.DUMMYFUNCTION("""COMPUTED_VALUE"""),0)</f>
        <v>0</v>
      </c>
    </row>
    <row r="48" spans="1:4" x14ac:dyDescent="0.3">
      <c r="A48" s="9">
        <v>43875</v>
      </c>
      <c r="B48">
        <v>49</v>
      </c>
      <c r="C48">
        <v>58</v>
      </c>
      <c r="D48" s="23">
        <f ca="1">IFERROR(__xludf.DUMMYFUNCTION("""COMPUTED_VALUE"""),0)</f>
        <v>0</v>
      </c>
    </row>
    <row r="49" spans="1:4" x14ac:dyDescent="0.3">
      <c r="A49" s="9">
        <v>43876</v>
      </c>
      <c r="B49">
        <v>44</v>
      </c>
      <c r="C49">
        <v>66</v>
      </c>
      <c r="D49" s="23">
        <f ca="1">IFERROR(__xludf.DUMMYFUNCTION("""COMPUTED_VALUE"""),0)</f>
        <v>0</v>
      </c>
    </row>
    <row r="50" spans="1:4" x14ac:dyDescent="0.3">
      <c r="A50" s="9">
        <v>43877</v>
      </c>
      <c r="B50">
        <v>42</v>
      </c>
      <c r="C50">
        <v>58</v>
      </c>
      <c r="D50" s="23">
        <f ca="1">IFERROR(__xludf.DUMMYFUNCTION("""COMPUTED_VALUE"""),0)</f>
        <v>0</v>
      </c>
    </row>
    <row r="51" spans="1:4" x14ac:dyDescent="0.3">
      <c r="A51" s="9">
        <v>43878</v>
      </c>
      <c r="B51">
        <v>38</v>
      </c>
      <c r="C51">
        <v>62</v>
      </c>
      <c r="D51" s="23">
        <f ca="1">IFERROR(__xludf.DUMMYFUNCTION("""COMPUTED_VALUE"""),0)</f>
        <v>0</v>
      </c>
    </row>
    <row r="52" spans="1:4" x14ac:dyDescent="0.3">
      <c r="A52" s="9">
        <v>43879</v>
      </c>
      <c r="B52">
        <v>46</v>
      </c>
      <c r="C52">
        <v>48</v>
      </c>
      <c r="D52" s="23">
        <f ca="1">IFERROR(__xludf.DUMMYFUNCTION("""COMPUTED_VALUE"""),0)</f>
        <v>0</v>
      </c>
    </row>
    <row r="53" spans="1:4" x14ac:dyDescent="0.3">
      <c r="A53" s="9">
        <v>43880</v>
      </c>
      <c r="B53">
        <v>28</v>
      </c>
      <c r="C53">
        <v>50</v>
      </c>
      <c r="D53" s="23">
        <f ca="1">IFERROR(__xludf.DUMMYFUNCTION("""COMPUTED_VALUE"""),0)</f>
        <v>0</v>
      </c>
    </row>
    <row r="54" spans="1:4" x14ac:dyDescent="0.3">
      <c r="A54" s="9">
        <v>43881</v>
      </c>
      <c r="B54">
        <v>46</v>
      </c>
      <c r="C54">
        <v>44</v>
      </c>
      <c r="D54" s="23">
        <f ca="1">IFERROR(__xludf.DUMMYFUNCTION("""COMPUTED_VALUE"""),0)</f>
        <v>0</v>
      </c>
    </row>
    <row r="55" spans="1:4" x14ac:dyDescent="0.3">
      <c r="A55" s="9">
        <v>43882</v>
      </c>
      <c r="B55">
        <v>31</v>
      </c>
      <c r="C55">
        <v>53</v>
      </c>
      <c r="D55" s="23">
        <f ca="1">IFERROR(__xludf.DUMMYFUNCTION("""COMPUTED_VALUE"""),0)</f>
        <v>0</v>
      </c>
    </row>
    <row r="56" spans="1:4" x14ac:dyDescent="0.3">
      <c r="A56" s="9">
        <v>43883</v>
      </c>
      <c r="B56">
        <v>25</v>
      </c>
      <c r="C56">
        <v>38</v>
      </c>
      <c r="D56" s="23">
        <f ca="1">IFERROR(__xludf.DUMMYFUNCTION("""COMPUTED_VALUE"""),0)</f>
        <v>0</v>
      </c>
    </row>
    <row r="57" spans="1:4" x14ac:dyDescent="0.3">
      <c r="A57" s="9">
        <v>43884</v>
      </c>
      <c r="B57">
        <v>33</v>
      </c>
      <c r="C57">
        <v>47</v>
      </c>
      <c r="D57" s="23">
        <f ca="1">IFERROR(__xludf.DUMMYFUNCTION("""COMPUTED_VALUE"""),0)</f>
        <v>0</v>
      </c>
    </row>
    <row r="58" spans="1:4" x14ac:dyDescent="0.3">
      <c r="A58" s="9">
        <v>43885</v>
      </c>
      <c r="B58">
        <v>27</v>
      </c>
      <c r="C58">
        <v>51</v>
      </c>
      <c r="D58" s="23">
        <f ca="1">IFERROR(__xludf.DUMMYFUNCTION("""COMPUTED_VALUE"""),0)</f>
        <v>0</v>
      </c>
    </row>
    <row r="59" spans="1:4" x14ac:dyDescent="0.3">
      <c r="A59" s="9">
        <v>43886</v>
      </c>
      <c r="B59">
        <v>26</v>
      </c>
      <c r="C59">
        <v>44</v>
      </c>
      <c r="D59" s="23">
        <f ca="1">IFERROR(__xludf.DUMMYFUNCTION("""COMPUTED_VALUE"""),0)</f>
        <v>0</v>
      </c>
    </row>
    <row r="60" spans="1:4" x14ac:dyDescent="0.3">
      <c r="A60" s="9">
        <v>43887</v>
      </c>
      <c r="B60">
        <v>25</v>
      </c>
      <c r="C60">
        <v>40</v>
      </c>
      <c r="D60" s="23">
        <f ca="1">IFERROR(__xludf.DUMMYFUNCTION("""COMPUTED_VALUE"""),0)</f>
        <v>0</v>
      </c>
    </row>
    <row r="61" spans="1:4" x14ac:dyDescent="0.3">
      <c r="A61" s="9">
        <v>43888</v>
      </c>
      <c r="B61">
        <v>36</v>
      </c>
      <c r="C61">
        <v>43</v>
      </c>
      <c r="D61" s="23">
        <f ca="1">IFERROR(__xludf.DUMMYFUNCTION("""COMPUTED_VALUE"""),0)</f>
        <v>0</v>
      </c>
    </row>
    <row r="62" spans="1:4" x14ac:dyDescent="0.3">
      <c r="A62" s="9">
        <v>43889</v>
      </c>
      <c r="B62">
        <v>30</v>
      </c>
      <c r="C62">
        <v>37</v>
      </c>
      <c r="D62" s="23">
        <f ca="1">IFERROR(__xludf.DUMMYFUNCTION("""COMPUTED_VALUE"""),0)</f>
        <v>0</v>
      </c>
    </row>
    <row r="63" spans="1:4" x14ac:dyDescent="0.3">
      <c r="A63" s="9">
        <v>43890</v>
      </c>
      <c r="B63">
        <v>23</v>
      </c>
      <c r="C63">
        <v>49</v>
      </c>
      <c r="D63" s="23">
        <f ca="1">IFERROR(__xludf.DUMMYFUNCTION("""COMPUTED_VALUE"""),0)</f>
        <v>0</v>
      </c>
    </row>
    <row r="64" spans="1:4" x14ac:dyDescent="0.3">
      <c r="A64" s="9">
        <v>43891</v>
      </c>
      <c r="B64">
        <v>51</v>
      </c>
      <c r="C64">
        <v>27</v>
      </c>
      <c r="D64" s="23">
        <f ca="1">IFERROR(__xludf.DUMMYFUNCTION("""COMPUTED_VALUE"""),0)</f>
        <v>0</v>
      </c>
    </row>
    <row r="65" spans="1:4" x14ac:dyDescent="0.3">
      <c r="A65" s="9">
        <v>43892</v>
      </c>
      <c r="B65">
        <v>31</v>
      </c>
      <c r="C65">
        <v>33</v>
      </c>
      <c r="D65" s="23">
        <f ca="1">IFERROR(__xludf.DUMMYFUNCTION("""COMPUTED_VALUE"""),0)</f>
        <v>0</v>
      </c>
    </row>
    <row r="66" spans="1:4" x14ac:dyDescent="0.3">
      <c r="A66" s="9">
        <v>43893</v>
      </c>
      <c r="B66">
        <v>34</v>
      </c>
      <c r="C66">
        <v>46</v>
      </c>
      <c r="D66" s="23">
        <f ca="1">IFERROR(__xludf.DUMMYFUNCTION("""COMPUTED_VALUE"""),0)</f>
        <v>0</v>
      </c>
    </row>
    <row r="67" spans="1:4" x14ac:dyDescent="0.3">
      <c r="A67" s="9">
        <v>43894</v>
      </c>
      <c r="B67">
        <v>28</v>
      </c>
      <c r="C67">
        <v>46</v>
      </c>
      <c r="D67" s="23">
        <f ca="1">IFERROR(__xludf.DUMMYFUNCTION("""COMPUTED_VALUE"""),0)</f>
        <v>0</v>
      </c>
    </row>
    <row r="68" spans="1:4" x14ac:dyDescent="0.3">
      <c r="A68" s="9">
        <v>43895</v>
      </c>
      <c r="B68">
        <v>44</v>
      </c>
      <c r="C68">
        <v>44</v>
      </c>
      <c r="D68" s="23">
        <f ca="1">IFERROR(__xludf.DUMMYFUNCTION("""COMPUTED_VALUE"""),0)</f>
        <v>0</v>
      </c>
    </row>
    <row r="69" spans="1:4" x14ac:dyDescent="0.3">
      <c r="A69" s="9">
        <v>43896</v>
      </c>
      <c r="B69">
        <v>30</v>
      </c>
      <c r="C69">
        <v>64</v>
      </c>
      <c r="D69" s="23">
        <f ca="1">IFERROR(__xludf.DUMMYFUNCTION("""COMPUTED_VALUE"""),0)</f>
        <v>0</v>
      </c>
    </row>
    <row r="70" spans="1:4" x14ac:dyDescent="0.3">
      <c r="A70" s="9">
        <v>43897</v>
      </c>
      <c r="B70">
        <v>35</v>
      </c>
      <c r="C70">
        <v>38</v>
      </c>
      <c r="D70" s="23">
        <f ca="1">IFERROR(__xludf.DUMMYFUNCTION("""COMPUTED_VALUE"""),0)</f>
        <v>0</v>
      </c>
    </row>
    <row r="71" spans="1:4" x14ac:dyDescent="0.3">
      <c r="A71" s="9">
        <v>43898</v>
      </c>
      <c r="B71">
        <v>39</v>
      </c>
      <c r="C71">
        <v>60</v>
      </c>
      <c r="D71" s="23">
        <f ca="1">IFERROR(__xludf.DUMMYFUNCTION("""COMPUTED_VALUE"""),0)</f>
        <v>0</v>
      </c>
    </row>
    <row r="72" spans="1:4" x14ac:dyDescent="0.3">
      <c r="A72" s="9">
        <v>43899</v>
      </c>
      <c r="B72">
        <v>30</v>
      </c>
      <c r="C72">
        <v>51</v>
      </c>
      <c r="D72" s="23">
        <f ca="1">IFERROR(__xludf.DUMMYFUNCTION("""COMPUTED_VALUE"""),0)</f>
        <v>0</v>
      </c>
    </row>
    <row r="73" spans="1:4" x14ac:dyDescent="0.3">
      <c r="A73" s="9">
        <v>43900</v>
      </c>
      <c r="B73">
        <v>34</v>
      </c>
      <c r="C73">
        <v>52</v>
      </c>
      <c r="D73" s="23">
        <f ca="1">IFERROR(__xludf.DUMMYFUNCTION("""COMPUTED_VALUE"""),0)</f>
        <v>0</v>
      </c>
    </row>
    <row r="74" spans="1:4" x14ac:dyDescent="0.3">
      <c r="A74" s="9">
        <v>43901</v>
      </c>
      <c r="B74">
        <v>47</v>
      </c>
      <c r="C74">
        <v>47</v>
      </c>
      <c r="D74" s="23">
        <f ca="1">IFERROR(__xludf.DUMMYFUNCTION("""COMPUTED_VALUE"""),0)</f>
        <v>0</v>
      </c>
    </row>
    <row r="75" spans="1:4" x14ac:dyDescent="0.3">
      <c r="A75" s="9">
        <v>43902</v>
      </c>
      <c r="B75">
        <v>36</v>
      </c>
      <c r="C75">
        <v>56</v>
      </c>
      <c r="D75" s="23">
        <f ca="1">IFERROR(__xludf.DUMMYFUNCTION("""COMPUTED_VALUE"""),0)</f>
        <v>0</v>
      </c>
    </row>
    <row r="76" spans="1:4" x14ac:dyDescent="0.3">
      <c r="A76" s="9">
        <v>43903</v>
      </c>
      <c r="B76">
        <v>25</v>
      </c>
      <c r="C76">
        <v>39</v>
      </c>
      <c r="D76" s="23">
        <f ca="1">IFERROR(__xludf.DUMMYFUNCTION("""COMPUTED_VALUE"""),0)</f>
        <v>0</v>
      </c>
    </row>
    <row r="77" spans="1:4" x14ac:dyDescent="0.3">
      <c r="A77" s="9">
        <v>43904</v>
      </c>
      <c r="B77">
        <v>38</v>
      </c>
      <c r="C77">
        <v>64</v>
      </c>
      <c r="D77" s="23">
        <v>3</v>
      </c>
    </row>
    <row r="78" spans="1:4" x14ac:dyDescent="0.3">
      <c r="A78" s="9">
        <v>43905</v>
      </c>
      <c r="B78">
        <v>48</v>
      </c>
      <c r="C78">
        <v>65</v>
      </c>
      <c r="D78" s="23">
        <v>1</v>
      </c>
    </row>
    <row r="79" spans="1:4" x14ac:dyDescent="0.3">
      <c r="A79" s="9">
        <v>43906</v>
      </c>
      <c r="B79">
        <v>34</v>
      </c>
      <c r="C79">
        <v>50</v>
      </c>
      <c r="D79" s="23">
        <v>0</v>
      </c>
    </row>
    <row r="80" spans="1:4" x14ac:dyDescent="0.3">
      <c r="A80" s="9">
        <v>43907</v>
      </c>
      <c r="B80">
        <v>36</v>
      </c>
      <c r="C80">
        <v>46</v>
      </c>
      <c r="D80" s="23">
        <v>0</v>
      </c>
    </row>
    <row r="81" spans="1:4" x14ac:dyDescent="0.3">
      <c r="A81" s="9">
        <v>43908</v>
      </c>
      <c r="B81">
        <v>40</v>
      </c>
      <c r="C81">
        <v>55</v>
      </c>
      <c r="D81" s="23">
        <v>3</v>
      </c>
    </row>
    <row r="82" spans="1:4" x14ac:dyDescent="0.3">
      <c r="A82" s="9">
        <v>43909</v>
      </c>
      <c r="B82">
        <v>58</v>
      </c>
      <c r="C82">
        <v>63</v>
      </c>
      <c r="D82" s="23">
        <v>2</v>
      </c>
    </row>
    <row r="83" spans="1:4" x14ac:dyDescent="0.3">
      <c r="A83" s="9">
        <v>43910</v>
      </c>
      <c r="B83">
        <v>58</v>
      </c>
      <c r="C83">
        <v>74</v>
      </c>
      <c r="D83" s="23">
        <v>8</v>
      </c>
    </row>
    <row r="84" spans="1:4" x14ac:dyDescent="0.3">
      <c r="A84" s="9">
        <v>43911</v>
      </c>
      <c r="B84">
        <v>95</v>
      </c>
      <c r="C84">
        <v>100</v>
      </c>
      <c r="D84" s="23">
        <v>7</v>
      </c>
    </row>
    <row r="85" spans="1:4" x14ac:dyDescent="0.3">
      <c r="A85" s="9">
        <v>43912</v>
      </c>
      <c r="B85">
        <v>83</v>
      </c>
      <c r="C85">
        <v>80</v>
      </c>
      <c r="D85" s="23">
        <v>4</v>
      </c>
    </row>
    <row r="86" spans="1:4" x14ac:dyDescent="0.3">
      <c r="A86" s="9">
        <v>43913</v>
      </c>
      <c r="B86">
        <v>75</v>
      </c>
      <c r="C86">
        <v>99</v>
      </c>
      <c r="D86" s="23">
        <v>4</v>
      </c>
    </row>
    <row r="87" spans="1:4" x14ac:dyDescent="0.3">
      <c r="A87" s="9">
        <v>43914</v>
      </c>
      <c r="B87">
        <v>70</v>
      </c>
      <c r="C87">
        <v>98</v>
      </c>
      <c r="D87" s="23">
        <v>0</v>
      </c>
    </row>
    <row r="88" spans="1:4" x14ac:dyDescent="0.3">
      <c r="A88" s="9">
        <v>43915</v>
      </c>
      <c r="B88">
        <v>69</v>
      </c>
      <c r="C88">
        <v>99</v>
      </c>
      <c r="D88" s="23">
        <v>6</v>
      </c>
    </row>
    <row r="89" spans="1:4" x14ac:dyDescent="0.3">
      <c r="A89" s="9">
        <v>43916</v>
      </c>
      <c r="B89">
        <v>42</v>
      </c>
      <c r="C89">
        <v>87</v>
      </c>
      <c r="D89" s="23">
        <v>2</v>
      </c>
    </row>
    <row r="90" spans="1:4" x14ac:dyDescent="0.3">
      <c r="A90" s="9">
        <v>43917</v>
      </c>
      <c r="B90">
        <v>67</v>
      </c>
      <c r="C90">
        <v>78</v>
      </c>
      <c r="D90" s="23">
        <v>10</v>
      </c>
    </row>
    <row r="91" spans="1:4" x14ac:dyDescent="0.3">
      <c r="A91" s="9">
        <v>43918</v>
      </c>
      <c r="B91">
        <v>45</v>
      </c>
      <c r="C91">
        <v>85</v>
      </c>
      <c r="D91" s="23">
        <v>4</v>
      </c>
    </row>
    <row r="92" spans="1:4" x14ac:dyDescent="0.3">
      <c r="A92" s="9">
        <v>43919</v>
      </c>
      <c r="B92">
        <v>63</v>
      </c>
      <c r="C92">
        <v>58</v>
      </c>
      <c r="D92" s="23">
        <v>5</v>
      </c>
    </row>
    <row r="93" spans="1:4" x14ac:dyDescent="0.3">
      <c r="A93" s="9">
        <v>43920</v>
      </c>
      <c r="B93">
        <v>55</v>
      </c>
      <c r="C93">
        <v>57</v>
      </c>
      <c r="D93" s="23">
        <v>20</v>
      </c>
    </row>
    <row r="94" spans="1:4" x14ac:dyDescent="0.3">
      <c r="A94" s="9">
        <v>43921</v>
      </c>
      <c r="B94">
        <v>59</v>
      </c>
      <c r="C94">
        <v>60</v>
      </c>
      <c r="D94" s="23">
        <v>14</v>
      </c>
    </row>
    <row r="95" spans="1:4" x14ac:dyDescent="0.3">
      <c r="A95" s="9">
        <v>43922</v>
      </c>
      <c r="B95">
        <v>55</v>
      </c>
      <c r="C95">
        <v>59</v>
      </c>
      <c r="D95" s="23">
        <v>27</v>
      </c>
    </row>
    <row r="96" spans="1:4" x14ac:dyDescent="0.3">
      <c r="A96" s="9">
        <v>43923</v>
      </c>
      <c r="B96">
        <v>57</v>
      </c>
      <c r="C96">
        <v>71</v>
      </c>
      <c r="D96" s="23">
        <v>13</v>
      </c>
    </row>
    <row r="97" spans="1:4" x14ac:dyDescent="0.3">
      <c r="A97" s="9">
        <v>43924</v>
      </c>
      <c r="B97">
        <v>56</v>
      </c>
      <c r="C97">
        <v>61</v>
      </c>
      <c r="D97" s="23">
        <v>46</v>
      </c>
    </row>
    <row r="98" spans="1:4" x14ac:dyDescent="0.3">
      <c r="A98" s="9">
        <v>43925</v>
      </c>
      <c r="B98">
        <v>90</v>
      </c>
      <c r="C98">
        <v>62</v>
      </c>
      <c r="D98" s="23">
        <v>27</v>
      </c>
    </row>
    <row r="99" spans="1:4" x14ac:dyDescent="0.3">
      <c r="A99" s="9">
        <v>43926</v>
      </c>
      <c r="B99">
        <v>39</v>
      </c>
      <c r="C99">
        <v>63</v>
      </c>
      <c r="D99" s="23">
        <v>60</v>
      </c>
    </row>
    <row r="100" spans="1:4" x14ac:dyDescent="0.3">
      <c r="A100" s="9">
        <v>43927</v>
      </c>
      <c r="B100">
        <v>40</v>
      </c>
      <c r="C100">
        <v>61</v>
      </c>
      <c r="D100" s="23">
        <v>35</v>
      </c>
    </row>
    <row r="101" spans="1:4" x14ac:dyDescent="0.3">
      <c r="A101" s="9">
        <v>43928</v>
      </c>
      <c r="B101">
        <v>42</v>
      </c>
      <c r="C101">
        <v>54</v>
      </c>
      <c r="D101" s="23">
        <v>42</v>
      </c>
    </row>
    <row r="102" spans="1:4" x14ac:dyDescent="0.3">
      <c r="A102" s="9">
        <v>43929</v>
      </c>
      <c r="B102">
        <v>43</v>
      </c>
      <c r="C102">
        <v>55</v>
      </c>
      <c r="D102" s="23">
        <v>40</v>
      </c>
    </row>
    <row r="103" spans="1:4" x14ac:dyDescent="0.3">
      <c r="A103" s="9">
        <v>43930</v>
      </c>
      <c r="B103">
        <v>28</v>
      </c>
      <c r="C103">
        <v>40</v>
      </c>
      <c r="D103" s="23">
        <v>80</v>
      </c>
    </row>
    <row r="104" spans="1:4" x14ac:dyDescent="0.3">
      <c r="A104" s="9">
        <v>43931</v>
      </c>
      <c r="B104">
        <v>37</v>
      </c>
      <c r="C104">
        <v>67</v>
      </c>
      <c r="D104" s="23">
        <v>98</v>
      </c>
    </row>
    <row r="105" spans="1:4" x14ac:dyDescent="0.3">
      <c r="A105" s="9">
        <v>43932</v>
      </c>
      <c r="B105">
        <v>64</v>
      </c>
      <c r="C105">
        <v>64</v>
      </c>
      <c r="D105" s="23">
        <v>139</v>
      </c>
    </row>
    <row r="106" spans="1:4" x14ac:dyDescent="0.3">
      <c r="A106" s="9">
        <v>43933</v>
      </c>
      <c r="B106">
        <v>39</v>
      </c>
      <c r="C106">
        <v>50</v>
      </c>
      <c r="D106" s="23">
        <v>104</v>
      </c>
    </row>
    <row r="107" spans="1:4" x14ac:dyDescent="0.3">
      <c r="A107" s="9">
        <v>43934</v>
      </c>
      <c r="B107">
        <v>48</v>
      </c>
      <c r="C107">
        <v>43</v>
      </c>
      <c r="D107" s="23">
        <v>93</v>
      </c>
    </row>
    <row r="108" spans="1:4" x14ac:dyDescent="0.3">
      <c r="A108" s="9">
        <v>43935</v>
      </c>
      <c r="B108">
        <v>32</v>
      </c>
      <c r="C108">
        <v>45</v>
      </c>
      <c r="D108" s="23">
        <v>108</v>
      </c>
    </row>
    <row r="109" spans="1:4" x14ac:dyDescent="0.3">
      <c r="A109" s="9">
        <v>43936</v>
      </c>
      <c r="B109">
        <v>43</v>
      </c>
      <c r="C109">
        <v>34</v>
      </c>
      <c r="D109" s="23">
        <v>71</v>
      </c>
    </row>
    <row r="110" spans="1:4" x14ac:dyDescent="0.3">
      <c r="A110" s="9">
        <v>43937</v>
      </c>
      <c r="B110">
        <v>33</v>
      </c>
      <c r="C110">
        <v>46</v>
      </c>
      <c r="D110" s="23">
        <v>55</v>
      </c>
    </row>
    <row r="111" spans="1:4" x14ac:dyDescent="0.3">
      <c r="A111" s="9">
        <v>43938</v>
      </c>
      <c r="B111">
        <v>30</v>
      </c>
      <c r="C111">
        <v>34</v>
      </c>
      <c r="D111" s="23">
        <v>98</v>
      </c>
    </row>
    <row r="112" spans="1:4" x14ac:dyDescent="0.3">
      <c r="A112" s="9">
        <v>43939</v>
      </c>
      <c r="B112">
        <v>29</v>
      </c>
      <c r="C112">
        <v>27</v>
      </c>
      <c r="D112" s="23">
        <v>122</v>
      </c>
    </row>
    <row r="113" spans="1:4" x14ac:dyDescent="0.3">
      <c r="A113" s="9">
        <v>43940</v>
      </c>
      <c r="B113">
        <v>52</v>
      </c>
      <c r="C113">
        <v>36</v>
      </c>
      <c r="D113" s="23">
        <v>127</v>
      </c>
    </row>
    <row r="114" spans="1:4" x14ac:dyDescent="0.3">
      <c r="A114" s="9">
        <v>43941</v>
      </c>
      <c r="B114">
        <v>27</v>
      </c>
      <c r="C114">
        <v>37</v>
      </c>
      <c r="D114" s="23">
        <v>98</v>
      </c>
    </row>
    <row r="115" spans="1:4" x14ac:dyDescent="0.3">
      <c r="A115" s="9">
        <v>43942</v>
      </c>
      <c r="B115">
        <v>28</v>
      </c>
      <c r="C115">
        <v>51</v>
      </c>
      <c r="D115" s="23">
        <v>159</v>
      </c>
    </row>
    <row r="116" spans="1:4" x14ac:dyDescent="0.3">
      <c r="A116" s="9">
        <v>43943</v>
      </c>
      <c r="B116">
        <v>38</v>
      </c>
      <c r="C116">
        <v>38</v>
      </c>
      <c r="D116" s="23">
        <v>153</v>
      </c>
    </row>
    <row r="117" spans="1:4" x14ac:dyDescent="0.3">
      <c r="A117" s="9">
        <v>43944</v>
      </c>
      <c r="B117">
        <v>30</v>
      </c>
      <c r="C117">
        <v>29</v>
      </c>
      <c r="D117" s="23">
        <v>76</v>
      </c>
    </row>
    <row r="118" spans="1:4" x14ac:dyDescent="0.3">
      <c r="A118" s="9">
        <v>43945</v>
      </c>
      <c r="B118">
        <v>32</v>
      </c>
      <c r="C118">
        <v>33</v>
      </c>
      <c r="D118" s="23">
        <v>70</v>
      </c>
    </row>
    <row r="119" spans="1:4" x14ac:dyDescent="0.3">
      <c r="A119" s="9">
        <v>43946</v>
      </c>
      <c r="B119">
        <v>36</v>
      </c>
      <c r="C119">
        <v>27</v>
      </c>
      <c r="D119" s="23">
        <v>49</v>
      </c>
    </row>
    <row r="120" spans="1:4" x14ac:dyDescent="0.3">
      <c r="A120" s="9">
        <v>43947</v>
      </c>
      <c r="B120">
        <v>35</v>
      </c>
      <c r="C120">
        <v>31</v>
      </c>
      <c r="D120" s="23">
        <v>102</v>
      </c>
    </row>
    <row r="121" spans="1:4" x14ac:dyDescent="0.3">
      <c r="A121" s="9">
        <v>43948</v>
      </c>
      <c r="B121">
        <v>26</v>
      </c>
      <c r="C121">
        <v>30</v>
      </c>
      <c r="D121" s="23">
        <v>77</v>
      </c>
    </row>
    <row r="122" spans="1:4" x14ac:dyDescent="0.3">
      <c r="A122" s="9">
        <v>43949</v>
      </c>
      <c r="B122">
        <v>26</v>
      </c>
      <c r="C122">
        <v>31</v>
      </c>
      <c r="D122" s="23">
        <v>102</v>
      </c>
    </row>
    <row r="123" spans="1:4" x14ac:dyDescent="0.3">
      <c r="A123" s="9">
        <v>43950</v>
      </c>
      <c r="B123">
        <v>48</v>
      </c>
      <c r="C123">
        <v>28</v>
      </c>
      <c r="D123" s="23">
        <v>76</v>
      </c>
    </row>
    <row r="124" spans="1:4" x14ac:dyDescent="0.3">
      <c r="A124" s="9">
        <v>43951</v>
      </c>
      <c r="B124">
        <v>27</v>
      </c>
      <c r="C124">
        <v>30</v>
      </c>
      <c r="D124" s="23">
        <v>144</v>
      </c>
    </row>
    <row r="125" spans="1:4" x14ac:dyDescent="0.3">
      <c r="A125" s="9">
        <v>43952</v>
      </c>
      <c r="B125">
        <v>42</v>
      </c>
      <c r="C125">
        <v>33</v>
      </c>
      <c r="D125" s="23">
        <v>82</v>
      </c>
    </row>
    <row r="126" spans="1:4" x14ac:dyDescent="0.3">
      <c r="A126" s="9">
        <v>43953</v>
      </c>
      <c r="B126">
        <v>26</v>
      </c>
      <c r="C126">
        <v>35</v>
      </c>
      <c r="D126" s="23">
        <v>106</v>
      </c>
    </row>
    <row r="127" spans="1:4" x14ac:dyDescent="0.3">
      <c r="A127" s="9">
        <v>43954</v>
      </c>
      <c r="B127">
        <v>31</v>
      </c>
      <c r="C127">
        <v>31</v>
      </c>
      <c r="D127" s="23">
        <v>114</v>
      </c>
    </row>
    <row r="128" spans="1:4" x14ac:dyDescent="0.3">
      <c r="A128" s="9">
        <v>43955</v>
      </c>
      <c r="B128">
        <v>24</v>
      </c>
      <c r="C128">
        <v>31</v>
      </c>
      <c r="D128" s="23">
        <v>175</v>
      </c>
    </row>
    <row r="129" spans="1:4" x14ac:dyDescent="0.3">
      <c r="A129" s="9">
        <v>43956</v>
      </c>
      <c r="B129">
        <v>29</v>
      </c>
      <c r="C129">
        <v>31</v>
      </c>
      <c r="D129" s="23">
        <v>97</v>
      </c>
    </row>
    <row r="130" spans="1:4" x14ac:dyDescent="0.3">
      <c r="A130" s="9">
        <v>43957</v>
      </c>
      <c r="B130">
        <v>27</v>
      </c>
      <c r="C130">
        <v>41</v>
      </c>
      <c r="D130" s="23">
        <v>159</v>
      </c>
    </row>
    <row r="131" spans="1:4" x14ac:dyDescent="0.3">
      <c r="A131" s="9">
        <v>43958</v>
      </c>
      <c r="B131">
        <v>36</v>
      </c>
      <c r="C131">
        <v>18</v>
      </c>
      <c r="D131" s="23">
        <v>110</v>
      </c>
    </row>
    <row r="132" spans="1:4" x14ac:dyDescent="0.3">
      <c r="A132" s="9">
        <v>43959</v>
      </c>
      <c r="B132">
        <v>22</v>
      </c>
      <c r="C132">
        <v>34</v>
      </c>
      <c r="D132" s="23">
        <v>152</v>
      </c>
    </row>
    <row r="133" spans="1:4" x14ac:dyDescent="0.3">
      <c r="A133" s="9">
        <v>43960</v>
      </c>
      <c r="B133">
        <v>28</v>
      </c>
      <c r="C133">
        <v>22</v>
      </c>
      <c r="D133" s="23">
        <v>129</v>
      </c>
    </row>
    <row r="134" spans="1:4" x14ac:dyDescent="0.3">
      <c r="A134" s="9">
        <v>43961</v>
      </c>
      <c r="B134">
        <v>37</v>
      </c>
      <c r="C134">
        <v>35</v>
      </c>
      <c r="D134" s="23">
        <v>106</v>
      </c>
    </row>
    <row r="135" spans="1:4" x14ac:dyDescent="0.3">
      <c r="A135" s="9">
        <v>43962</v>
      </c>
      <c r="B135">
        <v>37</v>
      </c>
      <c r="C135">
        <v>28</v>
      </c>
      <c r="D135" s="23">
        <v>174</v>
      </c>
    </row>
    <row r="136" spans="1:4" x14ac:dyDescent="0.3">
      <c r="A136" s="9">
        <v>43963</v>
      </c>
      <c r="B136">
        <v>33</v>
      </c>
      <c r="C136">
        <v>33</v>
      </c>
      <c r="D136" s="23">
        <v>138</v>
      </c>
    </row>
    <row r="137" spans="1:4" x14ac:dyDescent="0.3">
      <c r="A137" s="9">
        <v>43964</v>
      </c>
      <c r="B137">
        <v>42</v>
      </c>
      <c r="C137">
        <v>37</v>
      </c>
      <c r="D137" s="23">
        <v>202</v>
      </c>
    </row>
    <row r="138" spans="1:4" x14ac:dyDescent="0.3">
      <c r="A138" s="9">
        <v>43965</v>
      </c>
      <c r="B138">
        <v>40</v>
      </c>
      <c r="C138">
        <v>29</v>
      </c>
      <c r="D138" s="23">
        <v>206</v>
      </c>
    </row>
    <row r="139" spans="1:4" x14ac:dyDescent="0.3">
      <c r="A139" s="9">
        <v>43966</v>
      </c>
      <c r="B139">
        <v>28</v>
      </c>
      <c r="C139">
        <v>26</v>
      </c>
      <c r="D139" s="23">
        <v>213</v>
      </c>
    </row>
    <row r="140" spans="1:4" x14ac:dyDescent="0.3">
      <c r="A140" s="9">
        <v>43967</v>
      </c>
      <c r="B140">
        <v>22</v>
      </c>
      <c r="C140">
        <v>37</v>
      </c>
      <c r="D140" s="23">
        <v>213</v>
      </c>
    </row>
    <row r="141" spans="1:4" x14ac:dyDescent="0.3">
      <c r="A141" s="9">
        <v>43968</v>
      </c>
      <c r="B141">
        <v>33</v>
      </c>
      <c r="C141">
        <v>32</v>
      </c>
      <c r="D141" s="23">
        <v>242</v>
      </c>
    </row>
    <row r="142" spans="1:4" x14ac:dyDescent="0.3">
      <c r="A142" s="9">
        <v>43969</v>
      </c>
      <c r="B142">
        <v>38</v>
      </c>
      <c r="C142">
        <v>26</v>
      </c>
      <c r="D142" s="23">
        <v>305</v>
      </c>
    </row>
    <row r="143" spans="1:4" x14ac:dyDescent="0.3">
      <c r="A143" s="9">
        <v>43970</v>
      </c>
      <c r="B143">
        <v>36</v>
      </c>
      <c r="C143">
        <v>18</v>
      </c>
      <c r="D143" s="23">
        <v>338</v>
      </c>
    </row>
    <row r="144" spans="1:4" x14ac:dyDescent="0.3">
      <c r="A144" s="9">
        <v>43971</v>
      </c>
      <c r="B144">
        <v>36</v>
      </c>
      <c r="C144">
        <v>32</v>
      </c>
      <c r="D144" s="23">
        <v>170</v>
      </c>
    </row>
    <row r="145" spans="1:4" x14ac:dyDescent="0.3">
      <c r="A145" s="9">
        <v>43972</v>
      </c>
      <c r="B145">
        <v>38</v>
      </c>
      <c r="C145">
        <v>18</v>
      </c>
      <c r="D145" s="23">
        <v>212</v>
      </c>
    </row>
    <row r="146" spans="1:4" x14ac:dyDescent="0.3">
      <c r="A146" s="9">
        <v>43973</v>
      </c>
      <c r="B146">
        <v>39</v>
      </c>
      <c r="C146">
        <v>39</v>
      </c>
      <c r="D146" s="23">
        <v>267</v>
      </c>
    </row>
    <row r="147" spans="1:4" x14ac:dyDescent="0.3">
      <c r="A147" s="9">
        <v>43974</v>
      </c>
      <c r="B147">
        <v>43</v>
      </c>
      <c r="C147">
        <v>22</v>
      </c>
      <c r="D147" s="23">
        <v>248</v>
      </c>
    </row>
    <row r="148" spans="1:4" x14ac:dyDescent="0.3">
      <c r="A148" s="9">
        <v>43975</v>
      </c>
      <c r="B148">
        <v>42</v>
      </c>
      <c r="C148">
        <v>29</v>
      </c>
      <c r="D148" s="23">
        <v>286</v>
      </c>
    </row>
    <row r="149" spans="1:4" x14ac:dyDescent="0.3">
      <c r="A149" s="9">
        <v>43976</v>
      </c>
      <c r="B149">
        <v>37</v>
      </c>
      <c r="C149">
        <v>15</v>
      </c>
      <c r="D149" s="23">
        <v>272</v>
      </c>
    </row>
    <row r="150" spans="1:4" x14ac:dyDescent="0.3">
      <c r="A150" s="9">
        <v>43977</v>
      </c>
      <c r="B150">
        <v>36</v>
      </c>
      <c r="C150">
        <v>25</v>
      </c>
      <c r="D150" s="23">
        <v>236</v>
      </c>
    </row>
    <row r="151" spans="1:4" x14ac:dyDescent="0.3">
      <c r="A151" s="9">
        <v>43978</v>
      </c>
      <c r="B151">
        <v>20</v>
      </c>
      <c r="C151">
        <v>31</v>
      </c>
      <c r="D151" s="23">
        <v>280</v>
      </c>
    </row>
    <row r="152" spans="1:4" x14ac:dyDescent="0.3">
      <c r="A152" s="9">
        <v>43979</v>
      </c>
      <c r="B152">
        <v>33</v>
      </c>
      <c r="C152">
        <v>25</v>
      </c>
      <c r="D152" s="23">
        <v>251</v>
      </c>
    </row>
    <row r="153" spans="1:4" x14ac:dyDescent="0.3">
      <c r="A153" s="9">
        <v>43980</v>
      </c>
      <c r="B153">
        <v>30</v>
      </c>
      <c r="C153">
        <v>22</v>
      </c>
      <c r="D153" s="23">
        <v>298</v>
      </c>
    </row>
    <row r="154" spans="1:4" x14ac:dyDescent="0.3">
      <c r="A154" s="9">
        <v>43981</v>
      </c>
      <c r="B154">
        <v>14</v>
      </c>
      <c r="C154">
        <v>15</v>
      </c>
      <c r="D154" s="23">
        <v>252</v>
      </c>
    </row>
    <row r="155" spans="1:4" x14ac:dyDescent="0.3">
      <c r="A155" s="9">
        <v>43982</v>
      </c>
      <c r="B155">
        <v>14</v>
      </c>
      <c r="C155">
        <v>22</v>
      </c>
      <c r="D155" s="23">
        <v>214</v>
      </c>
    </row>
  </sheetData>
  <pageMargins left="0.7" right="0.7" top="0.75" bottom="0.75" header="0.3" footer="0.3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F514D-4230-41B8-B25B-79FF7EDE0163}">
  <dimension ref="A3:D155"/>
  <sheetViews>
    <sheetView workbookViewId="0">
      <selection activeCell="A3" sqref="A3:D155"/>
    </sheetView>
  </sheetViews>
  <sheetFormatPr defaultRowHeight="14.4" x14ac:dyDescent="0.3"/>
  <sheetData>
    <row r="3" spans="1:4" x14ac:dyDescent="0.3">
      <c r="A3" s="12" t="s">
        <v>54</v>
      </c>
      <c r="B3" t="s">
        <v>259</v>
      </c>
      <c r="C3" t="s">
        <v>258</v>
      </c>
      <c r="D3" s="10" t="s">
        <v>57</v>
      </c>
    </row>
    <row r="4" spans="1:4" x14ac:dyDescent="0.3">
      <c r="A4" s="9">
        <v>43831</v>
      </c>
      <c r="B4">
        <v>33</v>
      </c>
      <c r="C4">
        <v>37</v>
      </c>
      <c r="D4" s="10">
        <v>0</v>
      </c>
    </row>
    <row r="5" spans="1:4" x14ac:dyDescent="0.3">
      <c r="A5" s="9">
        <v>43832</v>
      </c>
      <c r="B5">
        <v>27</v>
      </c>
      <c r="C5">
        <v>38</v>
      </c>
      <c r="D5" s="10">
        <v>0</v>
      </c>
    </row>
    <row r="6" spans="1:4" x14ac:dyDescent="0.3">
      <c r="A6" s="9">
        <v>43833</v>
      </c>
      <c r="B6">
        <v>34</v>
      </c>
      <c r="C6">
        <v>44</v>
      </c>
      <c r="D6" s="10">
        <v>0</v>
      </c>
    </row>
    <row r="7" spans="1:4" x14ac:dyDescent="0.3">
      <c r="A7" s="9">
        <v>43834</v>
      </c>
      <c r="B7">
        <v>29</v>
      </c>
      <c r="C7">
        <v>32</v>
      </c>
      <c r="D7" s="10">
        <v>0</v>
      </c>
    </row>
    <row r="8" spans="1:4" x14ac:dyDescent="0.3">
      <c r="A8" s="9">
        <v>43835</v>
      </c>
      <c r="B8">
        <v>16</v>
      </c>
      <c r="C8">
        <v>31</v>
      </c>
      <c r="D8" s="10">
        <v>0</v>
      </c>
    </row>
    <row r="9" spans="1:4" x14ac:dyDescent="0.3">
      <c r="A9" s="9">
        <v>43836</v>
      </c>
      <c r="B9">
        <v>20</v>
      </c>
      <c r="C9">
        <v>52</v>
      </c>
      <c r="D9" s="10">
        <v>0</v>
      </c>
    </row>
    <row r="10" spans="1:4" x14ac:dyDescent="0.3">
      <c r="A10" s="9">
        <v>43837</v>
      </c>
      <c r="B10">
        <v>31</v>
      </c>
      <c r="C10">
        <v>26</v>
      </c>
      <c r="D10" s="10">
        <v>0</v>
      </c>
    </row>
    <row r="11" spans="1:4" x14ac:dyDescent="0.3">
      <c r="A11" s="9">
        <v>43838</v>
      </c>
      <c r="B11">
        <v>27</v>
      </c>
      <c r="C11">
        <v>35</v>
      </c>
      <c r="D11" s="10">
        <v>0</v>
      </c>
    </row>
    <row r="12" spans="1:4" x14ac:dyDescent="0.3">
      <c r="A12" s="9">
        <v>43839</v>
      </c>
      <c r="B12">
        <v>21</v>
      </c>
      <c r="C12">
        <v>33</v>
      </c>
      <c r="D12" s="10">
        <v>0</v>
      </c>
    </row>
    <row r="13" spans="1:4" x14ac:dyDescent="0.3">
      <c r="A13" s="9">
        <v>43840</v>
      </c>
      <c r="B13">
        <v>20</v>
      </c>
      <c r="C13">
        <v>44</v>
      </c>
      <c r="D13" s="10">
        <v>0</v>
      </c>
    </row>
    <row r="14" spans="1:4" x14ac:dyDescent="0.3">
      <c r="A14" s="9">
        <v>43841</v>
      </c>
      <c r="B14">
        <v>29</v>
      </c>
      <c r="C14">
        <v>30</v>
      </c>
      <c r="D14" s="10">
        <v>0</v>
      </c>
    </row>
    <row r="15" spans="1:4" x14ac:dyDescent="0.3">
      <c r="A15" s="9">
        <v>43842</v>
      </c>
      <c r="B15">
        <v>23</v>
      </c>
      <c r="C15">
        <v>42</v>
      </c>
      <c r="D15" s="10">
        <v>0</v>
      </c>
    </row>
    <row r="16" spans="1:4" x14ac:dyDescent="0.3">
      <c r="A16" s="9">
        <v>43843</v>
      </c>
      <c r="B16">
        <v>17</v>
      </c>
      <c r="C16">
        <v>33</v>
      </c>
      <c r="D16" s="10">
        <v>0</v>
      </c>
    </row>
    <row r="17" spans="1:4" x14ac:dyDescent="0.3">
      <c r="A17" s="9">
        <v>43844</v>
      </c>
      <c r="B17">
        <v>26</v>
      </c>
      <c r="C17">
        <v>33</v>
      </c>
      <c r="D17" s="10">
        <v>0</v>
      </c>
    </row>
    <row r="18" spans="1:4" x14ac:dyDescent="0.3">
      <c r="A18" s="9">
        <v>43845</v>
      </c>
      <c r="B18">
        <v>34</v>
      </c>
      <c r="C18">
        <v>36</v>
      </c>
      <c r="D18" s="10">
        <v>0</v>
      </c>
    </row>
    <row r="19" spans="1:4" x14ac:dyDescent="0.3">
      <c r="A19" s="9">
        <v>43846</v>
      </c>
      <c r="B19">
        <v>22</v>
      </c>
      <c r="C19">
        <v>31</v>
      </c>
      <c r="D19" s="10">
        <v>0</v>
      </c>
    </row>
    <row r="20" spans="1:4" x14ac:dyDescent="0.3">
      <c r="A20" s="9">
        <v>43847</v>
      </c>
      <c r="B20">
        <v>29</v>
      </c>
      <c r="C20">
        <v>34</v>
      </c>
      <c r="D20" s="10">
        <v>0</v>
      </c>
    </row>
    <row r="21" spans="1:4" x14ac:dyDescent="0.3">
      <c r="A21" s="9">
        <v>43848</v>
      </c>
      <c r="B21">
        <v>35</v>
      </c>
      <c r="C21">
        <v>45</v>
      </c>
      <c r="D21" s="10">
        <v>0</v>
      </c>
    </row>
    <row r="22" spans="1:4" x14ac:dyDescent="0.3">
      <c r="A22" s="9">
        <v>43849</v>
      </c>
      <c r="B22">
        <v>27</v>
      </c>
      <c r="C22">
        <v>43</v>
      </c>
      <c r="D22" s="10">
        <v>0</v>
      </c>
    </row>
    <row r="23" spans="1:4" x14ac:dyDescent="0.3">
      <c r="A23" s="9">
        <v>43850</v>
      </c>
      <c r="B23">
        <v>24</v>
      </c>
      <c r="C23">
        <v>40</v>
      </c>
      <c r="D23" s="10">
        <v>0</v>
      </c>
    </row>
    <row r="24" spans="1:4" x14ac:dyDescent="0.3">
      <c r="A24" s="9">
        <v>43851</v>
      </c>
      <c r="B24">
        <v>31</v>
      </c>
      <c r="C24">
        <v>41</v>
      </c>
      <c r="D24" s="10">
        <v>0</v>
      </c>
    </row>
    <row r="25" spans="1:4" x14ac:dyDescent="0.3">
      <c r="A25" s="9">
        <v>43852</v>
      </c>
      <c r="B25">
        <v>36</v>
      </c>
      <c r="C25">
        <v>29</v>
      </c>
      <c r="D25" s="10">
        <v>0</v>
      </c>
    </row>
    <row r="26" spans="1:4" x14ac:dyDescent="0.3">
      <c r="A26" s="9">
        <v>43853</v>
      </c>
      <c r="B26">
        <v>31</v>
      </c>
      <c r="C26">
        <v>44</v>
      </c>
      <c r="D26" s="10">
        <v>0</v>
      </c>
    </row>
    <row r="27" spans="1:4" x14ac:dyDescent="0.3">
      <c r="A27" s="9">
        <v>43854</v>
      </c>
      <c r="B27">
        <v>26</v>
      </c>
      <c r="C27">
        <v>29</v>
      </c>
      <c r="D27" s="10">
        <v>0</v>
      </c>
    </row>
    <row r="28" spans="1:4" x14ac:dyDescent="0.3">
      <c r="A28" s="9">
        <v>43855</v>
      </c>
      <c r="B28">
        <v>32</v>
      </c>
      <c r="C28">
        <v>49</v>
      </c>
      <c r="D28" s="10">
        <v>0</v>
      </c>
    </row>
    <row r="29" spans="1:4" x14ac:dyDescent="0.3">
      <c r="A29" s="9">
        <v>43856</v>
      </c>
      <c r="B29">
        <v>28</v>
      </c>
      <c r="C29">
        <v>36</v>
      </c>
      <c r="D29" s="10">
        <v>0</v>
      </c>
    </row>
    <row r="30" spans="1:4" x14ac:dyDescent="0.3">
      <c r="A30" s="9">
        <v>43857</v>
      </c>
      <c r="B30">
        <v>33</v>
      </c>
      <c r="C30">
        <v>47</v>
      </c>
      <c r="D30" s="10">
        <v>0</v>
      </c>
    </row>
    <row r="31" spans="1:4" x14ac:dyDescent="0.3">
      <c r="A31" s="9">
        <v>43858</v>
      </c>
      <c r="B31">
        <v>40</v>
      </c>
      <c r="C31">
        <v>55</v>
      </c>
      <c r="D31" s="10">
        <v>0</v>
      </c>
    </row>
    <row r="32" spans="1:4" x14ac:dyDescent="0.3">
      <c r="A32" s="9">
        <v>43859</v>
      </c>
      <c r="B32">
        <v>43</v>
      </c>
      <c r="C32">
        <v>57</v>
      </c>
      <c r="D32" s="10">
        <v>0</v>
      </c>
    </row>
    <row r="33" spans="1:4" x14ac:dyDescent="0.3">
      <c r="A33" s="9">
        <v>43860</v>
      </c>
      <c r="B33">
        <v>34</v>
      </c>
      <c r="C33">
        <v>50</v>
      </c>
      <c r="D33" s="10">
        <v>0</v>
      </c>
    </row>
    <row r="34" spans="1:4" x14ac:dyDescent="0.3">
      <c r="A34" s="9">
        <v>43861</v>
      </c>
      <c r="B34">
        <v>32</v>
      </c>
      <c r="C34">
        <v>40</v>
      </c>
      <c r="D34" s="10">
        <v>0</v>
      </c>
    </row>
    <row r="35" spans="1:4" x14ac:dyDescent="0.3">
      <c r="A35" s="9">
        <v>43862</v>
      </c>
      <c r="B35">
        <v>36</v>
      </c>
      <c r="C35">
        <v>56</v>
      </c>
      <c r="D35" s="10">
        <v>0</v>
      </c>
    </row>
    <row r="36" spans="1:4" x14ac:dyDescent="0.3">
      <c r="A36" s="9">
        <v>43863</v>
      </c>
      <c r="B36">
        <v>28</v>
      </c>
      <c r="C36">
        <v>75</v>
      </c>
      <c r="D36" s="10">
        <v>0</v>
      </c>
    </row>
    <row r="37" spans="1:4" x14ac:dyDescent="0.3">
      <c r="A37" s="9">
        <v>43864</v>
      </c>
      <c r="B37">
        <v>37</v>
      </c>
      <c r="C37">
        <v>42</v>
      </c>
      <c r="D37" s="10">
        <v>0</v>
      </c>
    </row>
    <row r="38" spans="1:4" x14ac:dyDescent="0.3">
      <c r="A38" s="9">
        <v>43865</v>
      </c>
      <c r="B38">
        <v>42</v>
      </c>
      <c r="C38">
        <v>51</v>
      </c>
      <c r="D38" s="10">
        <v>0</v>
      </c>
    </row>
    <row r="39" spans="1:4" x14ac:dyDescent="0.3">
      <c r="A39" s="9">
        <v>43866</v>
      </c>
      <c r="B39">
        <v>35</v>
      </c>
      <c r="C39">
        <v>50</v>
      </c>
      <c r="D39" s="10">
        <v>0</v>
      </c>
    </row>
    <row r="40" spans="1:4" x14ac:dyDescent="0.3">
      <c r="A40" s="9">
        <v>43867</v>
      </c>
      <c r="B40">
        <v>39</v>
      </c>
      <c r="C40">
        <v>50</v>
      </c>
      <c r="D40" s="10">
        <v>0</v>
      </c>
    </row>
    <row r="41" spans="1:4" x14ac:dyDescent="0.3">
      <c r="A41" s="9">
        <v>43868</v>
      </c>
      <c r="B41">
        <v>35</v>
      </c>
      <c r="C41">
        <v>34</v>
      </c>
      <c r="D41" s="10">
        <v>0</v>
      </c>
    </row>
    <row r="42" spans="1:4" x14ac:dyDescent="0.3">
      <c r="A42" s="9">
        <v>43869</v>
      </c>
      <c r="B42">
        <v>22</v>
      </c>
      <c r="C42">
        <v>46</v>
      </c>
      <c r="D42" s="10">
        <v>0</v>
      </c>
    </row>
    <row r="43" spans="1:4" x14ac:dyDescent="0.3">
      <c r="A43" s="9">
        <v>43870</v>
      </c>
      <c r="B43">
        <v>36</v>
      </c>
      <c r="C43">
        <v>41</v>
      </c>
      <c r="D43" s="10">
        <v>0</v>
      </c>
    </row>
    <row r="44" spans="1:4" x14ac:dyDescent="0.3">
      <c r="A44" s="9">
        <v>43871</v>
      </c>
      <c r="B44">
        <v>40</v>
      </c>
      <c r="C44">
        <v>51</v>
      </c>
      <c r="D44" s="10">
        <v>0</v>
      </c>
    </row>
    <row r="45" spans="1:4" x14ac:dyDescent="0.3">
      <c r="A45" s="9">
        <v>43872</v>
      </c>
      <c r="B45">
        <v>29</v>
      </c>
      <c r="C45">
        <v>41</v>
      </c>
      <c r="D45" s="10">
        <v>0</v>
      </c>
    </row>
    <row r="46" spans="1:4" x14ac:dyDescent="0.3">
      <c r="A46" s="9">
        <v>43873</v>
      </c>
      <c r="B46">
        <v>28</v>
      </c>
      <c r="C46">
        <v>55</v>
      </c>
      <c r="D46" s="10">
        <v>0</v>
      </c>
    </row>
    <row r="47" spans="1:4" x14ac:dyDescent="0.3">
      <c r="A47" s="9">
        <v>43874</v>
      </c>
      <c r="B47">
        <v>32</v>
      </c>
      <c r="C47">
        <v>68</v>
      </c>
      <c r="D47" s="10">
        <v>0</v>
      </c>
    </row>
    <row r="48" spans="1:4" x14ac:dyDescent="0.3">
      <c r="A48" s="9">
        <v>43875</v>
      </c>
      <c r="B48">
        <v>49</v>
      </c>
      <c r="C48">
        <v>58</v>
      </c>
      <c r="D48" s="10">
        <v>0</v>
      </c>
    </row>
    <row r="49" spans="1:4" x14ac:dyDescent="0.3">
      <c r="A49" s="9">
        <v>43876</v>
      </c>
      <c r="B49">
        <v>44</v>
      </c>
      <c r="C49">
        <v>66</v>
      </c>
      <c r="D49" s="10">
        <v>0</v>
      </c>
    </row>
    <row r="50" spans="1:4" x14ac:dyDescent="0.3">
      <c r="A50" s="9">
        <v>43877</v>
      </c>
      <c r="B50">
        <v>42</v>
      </c>
      <c r="C50">
        <v>58</v>
      </c>
      <c r="D50" s="10">
        <v>0</v>
      </c>
    </row>
    <row r="51" spans="1:4" x14ac:dyDescent="0.3">
      <c r="A51" s="9">
        <v>43878</v>
      </c>
      <c r="B51">
        <v>38</v>
      </c>
      <c r="C51">
        <v>62</v>
      </c>
      <c r="D51" s="10">
        <v>0</v>
      </c>
    </row>
    <row r="52" spans="1:4" x14ac:dyDescent="0.3">
      <c r="A52" s="9">
        <v>43879</v>
      </c>
      <c r="B52">
        <v>46</v>
      </c>
      <c r="C52">
        <v>48</v>
      </c>
      <c r="D52" s="10">
        <v>0</v>
      </c>
    </row>
    <row r="53" spans="1:4" x14ac:dyDescent="0.3">
      <c r="A53" s="9">
        <v>43880</v>
      </c>
      <c r="B53">
        <v>28</v>
      </c>
      <c r="C53">
        <v>50</v>
      </c>
      <c r="D53" s="10">
        <v>0</v>
      </c>
    </row>
    <row r="54" spans="1:4" x14ac:dyDescent="0.3">
      <c r="A54" s="9">
        <v>43881</v>
      </c>
      <c r="B54">
        <v>46</v>
      </c>
      <c r="C54">
        <v>44</v>
      </c>
      <c r="D54" s="10">
        <v>0</v>
      </c>
    </row>
    <row r="55" spans="1:4" x14ac:dyDescent="0.3">
      <c r="A55" s="9">
        <v>43882</v>
      </c>
      <c r="B55">
        <v>31</v>
      </c>
      <c r="C55">
        <v>53</v>
      </c>
      <c r="D55" s="10">
        <v>0</v>
      </c>
    </row>
    <row r="56" spans="1:4" x14ac:dyDescent="0.3">
      <c r="A56" s="9">
        <v>43883</v>
      </c>
      <c r="B56">
        <v>25</v>
      </c>
      <c r="C56">
        <v>38</v>
      </c>
      <c r="D56" s="10">
        <v>0</v>
      </c>
    </row>
    <row r="57" spans="1:4" x14ac:dyDescent="0.3">
      <c r="A57" s="9">
        <v>43884</v>
      </c>
      <c r="B57">
        <v>33</v>
      </c>
      <c r="C57">
        <v>47</v>
      </c>
      <c r="D57" s="10">
        <v>0</v>
      </c>
    </row>
    <row r="58" spans="1:4" x14ac:dyDescent="0.3">
      <c r="A58" s="9">
        <v>43885</v>
      </c>
      <c r="B58">
        <v>27</v>
      </c>
      <c r="C58">
        <v>51</v>
      </c>
      <c r="D58" s="10">
        <v>0</v>
      </c>
    </row>
    <row r="59" spans="1:4" x14ac:dyDescent="0.3">
      <c r="A59" s="9">
        <v>43886</v>
      </c>
      <c r="B59">
        <v>26</v>
      </c>
      <c r="C59">
        <v>44</v>
      </c>
      <c r="D59" s="10">
        <v>0</v>
      </c>
    </row>
    <row r="60" spans="1:4" x14ac:dyDescent="0.3">
      <c r="A60" s="9">
        <v>43887</v>
      </c>
      <c r="B60">
        <v>25</v>
      </c>
      <c r="C60">
        <v>40</v>
      </c>
      <c r="D60" s="10">
        <v>0</v>
      </c>
    </row>
    <row r="61" spans="1:4" x14ac:dyDescent="0.3">
      <c r="A61" s="9">
        <v>43888</v>
      </c>
      <c r="B61">
        <v>36</v>
      </c>
      <c r="C61">
        <v>43</v>
      </c>
      <c r="D61" s="10">
        <v>0</v>
      </c>
    </row>
    <row r="62" spans="1:4" x14ac:dyDescent="0.3">
      <c r="A62" s="9">
        <v>43889</v>
      </c>
      <c r="B62">
        <v>30</v>
      </c>
      <c r="C62">
        <v>37</v>
      </c>
      <c r="D62" s="10">
        <v>0</v>
      </c>
    </row>
    <row r="63" spans="1:4" x14ac:dyDescent="0.3">
      <c r="A63" s="9">
        <v>43890</v>
      </c>
      <c r="B63">
        <v>23</v>
      </c>
      <c r="C63">
        <v>49</v>
      </c>
      <c r="D63" s="10">
        <v>0</v>
      </c>
    </row>
    <row r="64" spans="1:4" x14ac:dyDescent="0.3">
      <c r="A64" s="9">
        <v>43891</v>
      </c>
      <c r="B64">
        <v>51</v>
      </c>
      <c r="C64">
        <v>27</v>
      </c>
      <c r="D64" s="10">
        <v>0</v>
      </c>
    </row>
    <row r="65" spans="1:4" x14ac:dyDescent="0.3">
      <c r="A65" s="9">
        <v>43892</v>
      </c>
      <c r="B65">
        <v>31</v>
      </c>
      <c r="C65">
        <v>33</v>
      </c>
      <c r="D65" s="10">
        <v>0</v>
      </c>
    </row>
    <row r="66" spans="1:4" x14ac:dyDescent="0.3">
      <c r="A66" s="9">
        <v>43893</v>
      </c>
      <c r="B66">
        <v>34</v>
      </c>
      <c r="C66">
        <v>46</v>
      </c>
      <c r="D66" s="10">
        <v>0</v>
      </c>
    </row>
    <row r="67" spans="1:4" x14ac:dyDescent="0.3">
      <c r="A67" s="9">
        <v>43894</v>
      </c>
      <c r="B67">
        <v>28</v>
      </c>
      <c r="C67">
        <v>46</v>
      </c>
      <c r="D67" s="10">
        <v>0</v>
      </c>
    </row>
    <row r="68" spans="1:4" x14ac:dyDescent="0.3">
      <c r="A68" s="9">
        <v>43895</v>
      </c>
      <c r="B68">
        <v>44</v>
      </c>
      <c r="C68">
        <v>44</v>
      </c>
      <c r="D68" s="10">
        <v>0</v>
      </c>
    </row>
    <row r="69" spans="1:4" x14ac:dyDescent="0.3">
      <c r="A69" s="9">
        <v>43896</v>
      </c>
      <c r="B69">
        <v>30</v>
      </c>
      <c r="C69">
        <v>64</v>
      </c>
      <c r="D69" s="10">
        <v>0</v>
      </c>
    </row>
    <row r="70" spans="1:4" x14ac:dyDescent="0.3">
      <c r="A70" s="9">
        <v>43897</v>
      </c>
      <c r="B70">
        <v>35</v>
      </c>
      <c r="C70">
        <v>38</v>
      </c>
      <c r="D70" s="10">
        <v>0</v>
      </c>
    </row>
    <row r="71" spans="1:4" x14ac:dyDescent="0.3">
      <c r="A71" s="9">
        <v>43898</v>
      </c>
      <c r="B71">
        <v>39</v>
      </c>
      <c r="C71">
        <v>60</v>
      </c>
      <c r="D71" s="10">
        <v>0</v>
      </c>
    </row>
    <row r="72" spans="1:4" x14ac:dyDescent="0.3">
      <c r="A72" s="9">
        <v>43899</v>
      </c>
      <c r="B72">
        <v>30</v>
      </c>
      <c r="C72">
        <v>51</v>
      </c>
      <c r="D72" s="10">
        <v>0</v>
      </c>
    </row>
    <row r="73" spans="1:4" x14ac:dyDescent="0.3">
      <c r="A73" s="9">
        <v>43900</v>
      </c>
      <c r="B73">
        <v>34</v>
      </c>
      <c r="C73">
        <v>52</v>
      </c>
      <c r="D73" s="10">
        <v>0</v>
      </c>
    </row>
    <row r="74" spans="1:4" x14ac:dyDescent="0.3">
      <c r="A74" s="9">
        <v>43901</v>
      </c>
      <c r="B74">
        <v>47</v>
      </c>
      <c r="C74">
        <v>47</v>
      </c>
      <c r="D74" s="10">
        <v>0</v>
      </c>
    </row>
    <row r="75" spans="1:4" x14ac:dyDescent="0.3">
      <c r="A75" s="9">
        <v>43902</v>
      </c>
      <c r="B75">
        <v>36</v>
      </c>
      <c r="C75">
        <v>56</v>
      </c>
      <c r="D75" s="10">
        <v>0</v>
      </c>
    </row>
    <row r="76" spans="1:4" x14ac:dyDescent="0.3">
      <c r="A76" s="9">
        <v>43903</v>
      </c>
      <c r="B76">
        <v>25</v>
      </c>
      <c r="C76">
        <v>39</v>
      </c>
      <c r="D76" s="10">
        <v>0</v>
      </c>
    </row>
    <row r="77" spans="1:4" x14ac:dyDescent="0.3">
      <c r="A77" s="9">
        <v>43904</v>
      </c>
      <c r="B77">
        <v>38</v>
      </c>
      <c r="C77">
        <v>64</v>
      </c>
      <c r="D77" s="10">
        <v>0</v>
      </c>
    </row>
    <row r="78" spans="1:4" x14ac:dyDescent="0.3">
      <c r="A78" s="9">
        <v>43905</v>
      </c>
      <c r="B78">
        <v>48</v>
      </c>
      <c r="C78">
        <v>65</v>
      </c>
      <c r="D78" s="10">
        <v>0</v>
      </c>
    </row>
    <row r="79" spans="1:4" x14ac:dyDescent="0.3">
      <c r="A79" s="9">
        <v>43906</v>
      </c>
      <c r="B79">
        <v>34</v>
      </c>
      <c r="C79">
        <v>50</v>
      </c>
      <c r="D79" s="10">
        <v>0</v>
      </c>
    </row>
    <row r="80" spans="1:4" x14ac:dyDescent="0.3">
      <c r="A80" s="9">
        <v>43907</v>
      </c>
      <c r="B80">
        <v>36</v>
      </c>
      <c r="C80">
        <v>46</v>
      </c>
      <c r="D80" s="10">
        <v>0</v>
      </c>
    </row>
    <row r="81" spans="1:4" x14ac:dyDescent="0.3">
      <c r="A81" s="9">
        <v>43908</v>
      </c>
      <c r="B81">
        <v>40</v>
      </c>
      <c r="C81">
        <v>55</v>
      </c>
      <c r="D81" s="10">
        <v>0</v>
      </c>
    </row>
    <row r="82" spans="1:4" x14ac:dyDescent="0.3">
      <c r="A82" s="9">
        <v>43909</v>
      </c>
      <c r="B82">
        <v>58</v>
      </c>
      <c r="C82">
        <v>63</v>
      </c>
      <c r="D82" s="10">
        <v>0</v>
      </c>
    </row>
    <row r="83" spans="1:4" x14ac:dyDescent="0.3">
      <c r="A83" s="9">
        <v>43910</v>
      </c>
      <c r="B83">
        <v>58</v>
      </c>
      <c r="C83">
        <v>74</v>
      </c>
      <c r="D83" s="10">
        <v>0</v>
      </c>
    </row>
    <row r="84" spans="1:4" x14ac:dyDescent="0.3">
      <c r="A84" s="9">
        <v>43911</v>
      </c>
      <c r="B84">
        <v>95</v>
      </c>
      <c r="C84">
        <v>100</v>
      </c>
      <c r="D84" s="10">
        <v>0</v>
      </c>
    </row>
    <row r="85" spans="1:4" x14ac:dyDescent="0.3">
      <c r="A85" s="9">
        <v>43912</v>
      </c>
      <c r="B85">
        <v>83</v>
      </c>
      <c r="C85">
        <v>80</v>
      </c>
      <c r="D85" s="10">
        <v>0</v>
      </c>
    </row>
    <row r="86" spans="1:4" x14ac:dyDescent="0.3">
      <c r="A86" s="9">
        <v>43913</v>
      </c>
      <c r="B86">
        <v>75</v>
      </c>
      <c r="C86">
        <v>99</v>
      </c>
      <c r="D86" s="10">
        <v>0</v>
      </c>
    </row>
    <row r="87" spans="1:4" x14ac:dyDescent="0.3">
      <c r="A87" s="9">
        <v>43914</v>
      </c>
      <c r="B87">
        <v>70</v>
      </c>
      <c r="C87">
        <v>98</v>
      </c>
      <c r="D87" s="10">
        <v>0</v>
      </c>
    </row>
    <row r="88" spans="1:4" x14ac:dyDescent="0.3">
      <c r="A88" s="9">
        <v>43915</v>
      </c>
      <c r="B88">
        <v>69</v>
      </c>
      <c r="C88">
        <v>99</v>
      </c>
      <c r="D88" s="10">
        <v>0</v>
      </c>
    </row>
    <row r="89" spans="1:4" x14ac:dyDescent="0.3">
      <c r="A89" s="9">
        <v>43916</v>
      </c>
      <c r="B89">
        <v>42</v>
      </c>
      <c r="C89">
        <v>87</v>
      </c>
      <c r="D89" s="10">
        <v>0</v>
      </c>
    </row>
    <row r="90" spans="1:4" x14ac:dyDescent="0.3">
      <c r="A90" s="9">
        <v>43917</v>
      </c>
      <c r="B90">
        <v>67</v>
      </c>
      <c r="C90">
        <v>78</v>
      </c>
      <c r="D90" s="10">
        <v>0</v>
      </c>
    </row>
    <row r="91" spans="1:4" x14ac:dyDescent="0.3">
      <c r="A91" s="9">
        <v>43918</v>
      </c>
      <c r="B91">
        <v>45</v>
      </c>
      <c r="C91">
        <v>85</v>
      </c>
      <c r="D91" s="10">
        <v>0</v>
      </c>
    </row>
    <row r="92" spans="1:4" x14ac:dyDescent="0.3">
      <c r="A92" s="9">
        <v>43919</v>
      </c>
      <c r="B92">
        <v>63</v>
      </c>
      <c r="C92">
        <v>58</v>
      </c>
      <c r="D92" s="10">
        <v>0</v>
      </c>
    </row>
    <row r="93" spans="1:4" x14ac:dyDescent="0.3">
      <c r="A93" s="9">
        <v>43920</v>
      </c>
      <c r="B93">
        <v>55</v>
      </c>
      <c r="C93">
        <v>57</v>
      </c>
      <c r="D93" s="10">
        <v>0</v>
      </c>
    </row>
    <row r="94" spans="1:4" x14ac:dyDescent="0.3">
      <c r="A94" s="9">
        <v>43921</v>
      </c>
      <c r="B94">
        <v>59</v>
      </c>
      <c r="C94">
        <v>60</v>
      </c>
      <c r="D94" s="10">
        <v>0</v>
      </c>
    </row>
    <row r="95" spans="1:4" x14ac:dyDescent="0.3">
      <c r="A95" s="9">
        <v>43922</v>
      </c>
      <c r="B95">
        <v>55</v>
      </c>
      <c r="C95">
        <v>59</v>
      </c>
      <c r="D95" s="10">
        <v>0</v>
      </c>
    </row>
    <row r="96" spans="1:4" x14ac:dyDescent="0.3">
      <c r="A96" s="9">
        <v>43923</v>
      </c>
      <c r="B96">
        <v>57</v>
      </c>
      <c r="C96">
        <v>71</v>
      </c>
      <c r="D96" s="10">
        <v>0</v>
      </c>
    </row>
    <row r="97" spans="1:4" x14ac:dyDescent="0.3">
      <c r="A97" s="9">
        <v>43924</v>
      </c>
      <c r="B97">
        <v>56</v>
      </c>
      <c r="C97">
        <v>61</v>
      </c>
      <c r="D97" s="10">
        <v>0</v>
      </c>
    </row>
    <row r="98" spans="1:4" x14ac:dyDescent="0.3">
      <c r="A98" s="9">
        <v>43925</v>
      </c>
      <c r="B98">
        <v>90</v>
      </c>
      <c r="C98">
        <v>62</v>
      </c>
      <c r="D98" s="10">
        <v>0</v>
      </c>
    </row>
    <row r="99" spans="1:4" x14ac:dyDescent="0.3">
      <c r="A99" s="9">
        <v>43926</v>
      </c>
      <c r="B99">
        <v>39</v>
      </c>
      <c r="C99">
        <v>63</v>
      </c>
      <c r="D99" s="10">
        <v>12279</v>
      </c>
    </row>
    <row r="100" spans="1:4" x14ac:dyDescent="0.3">
      <c r="A100" s="9">
        <v>43927</v>
      </c>
      <c r="B100">
        <v>40</v>
      </c>
      <c r="C100">
        <v>61</v>
      </c>
      <c r="D100" s="10">
        <v>0</v>
      </c>
    </row>
    <row r="101" spans="1:4" x14ac:dyDescent="0.3">
      <c r="A101" s="9">
        <v>43928</v>
      </c>
      <c r="B101">
        <v>42</v>
      </c>
      <c r="C101">
        <v>54</v>
      </c>
      <c r="D101" s="10">
        <v>5359</v>
      </c>
    </row>
    <row r="102" spans="1:4" x14ac:dyDescent="0.3">
      <c r="A102" s="9">
        <v>43929</v>
      </c>
      <c r="B102">
        <v>43</v>
      </c>
      <c r="C102">
        <v>55</v>
      </c>
      <c r="D102" s="10">
        <v>0</v>
      </c>
    </row>
    <row r="103" spans="1:4" x14ac:dyDescent="0.3">
      <c r="A103" s="9">
        <v>43930</v>
      </c>
      <c r="B103">
        <v>28</v>
      </c>
      <c r="C103">
        <v>40</v>
      </c>
      <c r="D103" s="10">
        <v>1469</v>
      </c>
    </row>
    <row r="104" spans="1:4" x14ac:dyDescent="0.3">
      <c r="A104" s="9">
        <v>43931</v>
      </c>
      <c r="B104">
        <v>37</v>
      </c>
      <c r="C104">
        <v>67</v>
      </c>
      <c r="D104" s="10">
        <v>3242</v>
      </c>
    </row>
    <row r="105" spans="1:4" x14ac:dyDescent="0.3">
      <c r="A105" s="9">
        <v>43932</v>
      </c>
      <c r="B105">
        <v>64</v>
      </c>
      <c r="C105">
        <v>64</v>
      </c>
      <c r="D105" s="10">
        <v>2508</v>
      </c>
    </row>
    <row r="106" spans="1:4" x14ac:dyDescent="0.3">
      <c r="A106" s="9">
        <v>43933</v>
      </c>
      <c r="B106">
        <v>39</v>
      </c>
      <c r="C106">
        <v>50</v>
      </c>
      <c r="D106" s="10">
        <v>3648</v>
      </c>
    </row>
    <row r="107" spans="1:4" x14ac:dyDescent="0.3">
      <c r="A107" s="9">
        <v>43934</v>
      </c>
      <c r="B107">
        <v>48</v>
      </c>
      <c r="C107">
        <v>43</v>
      </c>
      <c r="D107" s="10">
        <v>3299</v>
      </c>
    </row>
    <row r="108" spans="1:4" x14ac:dyDescent="0.3">
      <c r="A108" s="9">
        <v>43935</v>
      </c>
      <c r="B108">
        <v>32</v>
      </c>
      <c r="C108">
        <v>45</v>
      </c>
      <c r="D108" s="10">
        <v>3124</v>
      </c>
    </row>
    <row r="109" spans="1:4" x14ac:dyDescent="0.3">
      <c r="A109" s="9">
        <v>43936</v>
      </c>
      <c r="B109">
        <v>43</v>
      </c>
      <c r="C109">
        <v>34</v>
      </c>
      <c r="D109" s="10">
        <v>2932</v>
      </c>
    </row>
    <row r="110" spans="1:4" x14ac:dyDescent="0.3">
      <c r="A110" s="9">
        <v>43937</v>
      </c>
      <c r="B110">
        <v>33</v>
      </c>
      <c r="C110">
        <v>46</v>
      </c>
      <c r="D110" s="10">
        <v>2918</v>
      </c>
    </row>
    <row r="111" spans="1:4" x14ac:dyDescent="0.3">
      <c r="A111" s="9">
        <v>43938</v>
      </c>
      <c r="B111">
        <v>30</v>
      </c>
      <c r="C111">
        <v>34</v>
      </c>
      <c r="D111" s="10">
        <v>2069</v>
      </c>
    </row>
    <row r="112" spans="1:4" x14ac:dyDescent="0.3">
      <c r="A112" s="9">
        <v>43939</v>
      </c>
      <c r="B112">
        <v>29</v>
      </c>
      <c r="C112">
        <v>27</v>
      </c>
      <c r="D112" s="10">
        <v>4350</v>
      </c>
    </row>
    <row r="113" spans="1:4" x14ac:dyDescent="0.3">
      <c r="A113" s="9">
        <v>43940</v>
      </c>
      <c r="B113">
        <v>52</v>
      </c>
      <c r="C113">
        <v>36</v>
      </c>
      <c r="D113" s="10">
        <v>4417</v>
      </c>
    </row>
    <row r="114" spans="1:4" x14ac:dyDescent="0.3">
      <c r="A114" s="9">
        <v>43941</v>
      </c>
      <c r="B114">
        <v>27</v>
      </c>
      <c r="C114">
        <v>37</v>
      </c>
      <c r="D114" s="10">
        <v>5676</v>
      </c>
    </row>
    <row r="115" spans="1:4" x14ac:dyDescent="0.3">
      <c r="A115" s="9">
        <v>43942</v>
      </c>
      <c r="B115">
        <v>28</v>
      </c>
      <c r="C115">
        <v>51</v>
      </c>
      <c r="D115" s="10">
        <v>4202</v>
      </c>
    </row>
    <row r="116" spans="1:4" x14ac:dyDescent="0.3">
      <c r="A116" s="9">
        <v>43943</v>
      </c>
      <c r="B116">
        <v>38</v>
      </c>
      <c r="C116">
        <v>38</v>
      </c>
      <c r="D116" s="10">
        <v>4765</v>
      </c>
    </row>
    <row r="117" spans="1:4" x14ac:dyDescent="0.3">
      <c r="A117" s="9">
        <v>43944</v>
      </c>
      <c r="B117">
        <v>30</v>
      </c>
      <c r="C117">
        <v>29</v>
      </c>
      <c r="D117" s="10">
        <v>3507</v>
      </c>
    </row>
    <row r="118" spans="1:4" x14ac:dyDescent="0.3">
      <c r="A118" s="9">
        <v>43945</v>
      </c>
      <c r="B118">
        <v>32</v>
      </c>
      <c r="C118">
        <v>33</v>
      </c>
      <c r="D118" s="10">
        <v>4720</v>
      </c>
    </row>
    <row r="119" spans="1:4" x14ac:dyDescent="0.3">
      <c r="A119" s="9">
        <v>43946</v>
      </c>
      <c r="B119">
        <v>36</v>
      </c>
      <c r="C119">
        <v>27</v>
      </c>
      <c r="D119" s="10">
        <v>4509</v>
      </c>
    </row>
    <row r="120" spans="1:4" x14ac:dyDescent="0.3">
      <c r="A120" s="9">
        <v>43947</v>
      </c>
      <c r="B120">
        <v>35</v>
      </c>
      <c r="C120">
        <v>31</v>
      </c>
      <c r="D120" s="10">
        <v>3949</v>
      </c>
    </row>
    <row r="121" spans="1:4" x14ac:dyDescent="0.3">
      <c r="A121" s="9">
        <v>43948</v>
      </c>
      <c r="B121">
        <v>26</v>
      </c>
      <c r="C121">
        <v>30</v>
      </c>
      <c r="D121" s="10">
        <v>4835</v>
      </c>
    </row>
    <row r="122" spans="1:4" x14ac:dyDescent="0.3">
      <c r="A122" s="9">
        <v>43949</v>
      </c>
      <c r="B122">
        <v>26</v>
      </c>
      <c r="C122">
        <v>31</v>
      </c>
      <c r="D122" s="10">
        <v>4729</v>
      </c>
    </row>
    <row r="123" spans="1:4" x14ac:dyDescent="0.3">
      <c r="A123" s="9">
        <v>43950</v>
      </c>
      <c r="B123">
        <v>48</v>
      </c>
      <c r="C123">
        <v>28</v>
      </c>
      <c r="D123" s="10">
        <v>5284</v>
      </c>
    </row>
    <row r="124" spans="1:4" x14ac:dyDescent="0.3">
      <c r="A124" s="9">
        <v>43951</v>
      </c>
      <c r="B124">
        <v>27</v>
      </c>
      <c r="C124">
        <v>30</v>
      </c>
      <c r="D124" s="10">
        <v>5914</v>
      </c>
    </row>
    <row r="125" spans="1:4" x14ac:dyDescent="0.3">
      <c r="A125" s="9">
        <v>43952</v>
      </c>
      <c r="B125">
        <v>42</v>
      </c>
      <c r="C125">
        <v>33</v>
      </c>
      <c r="D125" s="10">
        <v>4839</v>
      </c>
    </row>
    <row r="126" spans="1:4" x14ac:dyDescent="0.3">
      <c r="A126" s="9">
        <v>43953</v>
      </c>
      <c r="B126">
        <v>26</v>
      </c>
      <c r="C126">
        <v>35</v>
      </c>
      <c r="D126" s="10">
        <v>5391</v>
      </c>
    </row>
    <row r="127" spans="1:4" x14ac:dyDescent="0.3">
      <c r="A127" s="9">
        <v>43954</v>
      </c>
      <c r="B127">
        <v>31</v>
      </c>
      <c r="C127">
        <v>31</v>
      </c>
      <c r="D127" s="10">
        <v>6306</v>
      </c>
    </row>
    <row r="128" spans="1:4" x14ac:dyDescent="0.3">
      <c r="A128" s="9">
        <v>43955</v>
      </c>
      <c r="B128">
        <v>24</v>
      </c>
      <c r="C128">
        <v>31</v>
      </c>
      <c r="D128" s="10">
        <v>9018</v>
      </c>
    </row>
    <row r="129" spans="1:4" x14ac:dyDescent="0.3">
      <c r="A129" s="9">
        <v>43956</v>
      </c>
      <c r="B129">
        <v>29</v>
      </c>
      <c r="C129">
        <v>31</v>
      </c>
      <c r="D129" s="10">
        <v>5729</v>
      </c>
    </row>
    <row r="130" spans="1:4" x14ac:dyDescent="0.3">
      <c r="A130" s="9">
        <v>43957</v>
      </c>
      <c r="B130">
        <v>27</v>
      </c>
      <c r="C130">
        <v>41</v>
      </c>
      <c r="D130" s="10">
        <v>4593</v>
      </c>
    </row>
    <row r="131" spans="1:4" x14ac:dyDescent="0.3">
      <c r="A131" s="9">
        <v>43958</v>
      </c>
      <c r="B131">
        <v>36</v>
      </c>
      <c r="C131">
        <v>18</v>
      </c>
      <c r="D131" s="10">
        <v>5930</v>
      </c>
    </row>
    <row r="132" spans="1:4" x14ac:dyDescent="0.3">
      <c r="A132" s="9">
        <v>43959</v>
      </c>
      <c r="B132">
        <v>22</v>
      </c>
      <c r="C132">
        <v>34</v>
      </c>
      <c r="D132" s="10">
        <v>6735</v>
      </c>
    </row>
    <row r="133" spans="1:4" x14ac:dyDescent="0.3">
      <c r="A133" s="9">
        <v>43960</v>
      </c>
      <c r="B133">
        <v>28</v>
      </c>
      <c r="C133">
        <v>22</v>
      </c>
      <c r="D133" s="10">
        <v>6912</v>
      </c>
    </row>
    <row r="134" spans="1:4" x14ac:dyDescent="0.3">
      <c r="A134" s="9">
        <v>43961</v>
      </c>
      <c r="B134">
        <v>37</v>
      </c>
      <c r="C134">
        <v>35</v>
      </c>
      <c r="D134" s="10">
        <v>7267</v>
      </c>
    </row>
    <row r="135" spans="1:4" x14ac:dyDescent="0.3">
      <c r="A135" s="9">
        <v>43962</v>
      </c>
      <c r="B135">
        <v>37</v>
      </c>
      <c r="C135">
        <v>28</v>
      </c>
      <c r="D135" s="10">
        <v>9706</v>
      </c>
    </row>
    <row r="136" spans="1:4" x14ac:dyDescent="0.3">
      <c r="A136" s="9">
        <v>43963</v>
      </c>
      <c r="B136">
        <v>33</v>
      </c>
      <c r="C136">
        <v>33</v>
      </c>
      <c r="D136" s="10">
        <v>9480</v>
      </c>
    </row>
    <row r="137" spans="1:4" x14ac:dyDescent="0.3">
      <c r="A137" s="9">
        <v>43964</v>
      </c>
      <c r="B137">
        <v>42</v>
      </c>
      <c r="C137">
        <v>37</v>
      </c>
      <c r="D137" s="10">
        <v>9073</v>
      </c>
    </row>
    <row r="138" spans="1:4" x14ac:dyDescent="0.3">
      <c r="A138" s="9">
        <v>43965</v>
      </c>
      <c r="B138">
        <v>40</v>
      </c>
      <c r="C138">
        <v>29</v>
      </c>
      <c r="D138" s="10">
        <v>9560</v>
      </c>
    </row>
    <row r="139" spans="1:4" x14ac:dyDescent="0.3">
      <c r="A139" s="9">
        <v>43966</v>
      </c>
      <c r="B139">
        <v>28</v>
      </c>
      <c r="C139">
        <v>26</v>
      </c>
      <c r="D139" s="10">
        <v>8074</v>
      </c>
    </row>
    <row r="140" spans="1:4" x14ac:dyDescent="0.3">
      <c r="A140" s="9">
        <v>43967</v>
      </c>
      <c r="B140">
        <v>22</v>
      </c>
      <c r="C140">
        <v>37</v>
      </c>
      <c r="D140" s="10">
        <v>9122</v>
      </c>
    </row>
    <row r="141" spans="1:4" x14ac:dyDescent="0.3">
      <c r="A141" s="9">
        <v>43968</v>
      </c>
      <c r="B141">
        <v>33</v>
      </c>
      <c r="C141">
        <v>32</v>
      </c>
      <c r="D141" s="10">
        <v>10507</v>
      </c>
    </row>
    <row r="142" spans="1:4" x14ac:dyDescent="0.3">
      <c r="A142" s="9">
        <v>43969</v>
      </c>
      <c r="B142">
        <v>38</v>
      </c>
      <c r="C142">
        <v>26</v>
      </c>
      <c r="D142" s="10">
        <v>11530</v>
      </c>
    </row>
    <row r="143" spans="1:4" x14ac:dyDescent="0.3">
      <c r="A143" s="9">
        <v>43970</v>
      </c>
      <c r="B143">
        <v>36</v>
      </c>
      <c r="C143">
        <v>18</v>
      </c>
      <c r="D143" s="10">
        <v>11057</v>
      </c>
    </row>
    <row r="144" spans="1:4" x14ac:dyDescent="0.3">
      <c r="A144" s="9">
        <v>43971</v>
      </c>
      <c r="B144">
        <v>36</v>
      </c>
      <c r="C144">
        <v>32</v>
      </c>
      <c r="D144" s="10">
        <v>11022</v>
      </c>
    </row>
    <row r="145" spans="1:4" x14ac:dyDescent="0.3">
      <c r="A145" s="9">
        <v>43972</v>
      </c>
      <c r="B145">
        <v>38</v>
      </c>
      <c r="C145">
        <v>18</v>
      </c>
      <c r="D145" s="10">
        <v>10419</v>
      </c>
    </row>
    <row r="146" spans="1:4" x14ac:dyDescent="0.3">
      <c r="A146" s="9">
        <v>43973</v>
      </c>
      <c r="B146">
        <v>39</v>
      </c>
      <c r="C146">
        <v>39</v>
      </c>
      <c r="D146" s="10">
        <v>11190</v>
      </c>
    </row>
    <row r="147" spans="1:4" x14ac:dyDescent="0.3">
      <c r="A147" s="9">
        <v>43974</v>
      </c>
      <c r="B147">
        <v>43</v>
      </c>
      <c r="C147">
        <v>22</v>
      </c>
      <c r="D147" s="10">
        <v>16771</v>
      </c>
    </row>
    <row r="148" spans="1:4" x14ac:dyDescent="0.3">
      <c r="A148" s="9">
        <v>43975</v>
      </c>
      <c r="B148">
        <v>42</v>
      </c>
      <c r="C148">
        <v>29</v>
      </c>
      <c r="D148" s="10">
        <v>13132</v>
      </c>
    </row>
    <row r="149" spans="1:4" x14ac:dyDescent="0.3">
      <c r="A149" s="9">
        <v>43976</v>
      </c>
      <c r="B149">
        <v>37</v>
      </c>
      <c r="C149">
        <v>15</v>
      </c>
      <c r="D149" s="10">
        <v>10769</v>
      </c>
    </row>
    <row r="150" spans="1:4" x14ac:dyDescent="0.3">
      <c r="A150" s="9">
        <v>43977</v>
      </c>
      <c r="B150">
        <v>36</v>
      </c>
      <c r="C150">
        <v>25</v>
      </c>
      <c r="D150" s="10">
        <v>9323</v>
      </c>
    </row>
    <row r="151" spans="1:4" x14ac:dyDescent="0.3">
      <c r="A151" s="9">
        <v>43978</v>
      </c>
      <c r="B151">
        <v>20</v>
      </c>
      <c r="C151">
        <v>31</v>
      </c>
      <c r="D151" s="10">
        <v>13441</v>
      </c>
    </row>
    <row r="152" spans="1:4" x14ac:dyDescent="0.3">
      <c r="A152" s="9">
        <v>43979</v>
      </c>
      <c r="B152">
        <v>33</v>
      </c>
      <c r="C152">
        <v>25</v>
      </c>
      <c r="D152" s="10">
        <v>14956</v>
      </c>
    </row>
    <row r="153" spans="1:4" x14ac:dyDescent="0.3">
      <c r="A153" s="9">
        <v>43980</v>
      </c>
      <c r="B153">
        <v>30</v>
      </c>
      <c r="C153">
        <v>22</v>
      </c>
      <c r="D153" s="10">
        <v>13759</v>
      </c>
    </row>
    <row r="154" spans="1:4" x14ac:dyDescent="0.3">
      <c r="A154" s="9">
        <v>43981</v>
      </c>
      <c r="B154">
        <v>14</v>
      </c>
      <c r="C154">
        <v>15</v>
      </c>
      <c r="D154" s="10">
        <v>16175</v>
      </c>
    </row>
    <row r="155" spans="1:4" x14ac:dyDescent="0.3">
      <c r="A155" s="9">
        <v>43982</v>
      </c>
      <c r="B155">
        <v>14</v>
      </c>
      <c r="C155">
        <v>22</v>
      </c>
      <c r="D155" s="10">
        <v>14287</v>
      </c>
    </row>
  </sheetData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74713-8FF3-41B1-A371-F6DE0781EE72}">
  <dimension ref="A1:U155"/>
  <sheetViews>
    <sheetView topLeftCell="B1" workbookViewId="0">
      <selection activeCell="E1" sqref="E1:F1048576"/>
    </sheetView>
  </sheetViews>
  <sheetFormatPr defaultRowHeight="14.4" x14ac:dyDescent="0.3"/>
  <cols>
    <col min="5" max="6" width="8.88671875" style="29"/>
  </cols>
  <sheetData>
    <row r="1" spans="1:21" x14ac:dyDescent="0.3">
      <c r="A1" t="s">
        <v>63</v>
      </c>
    </row>
    <row r="3" spans="1:21" x14ac:dyDescent="0.3">
      <c r="A3" t="s">
        <v>62</v>
      </c>
      <c r="B3" t="s">
        <v>261</v>
      </c>
      <c r="C3" t="s">
        <v>260</v>
      </c>
      <c r="D3" s="12" t="s">
        <v>54</v>
      </c>
      <c r="E3" s="23" t="s">
        <v>59</v>
      </c>
      <c r="F3" s="23" t="s">
        <v>58</v>
      </c>
      <c r="G3" s="10" t="s">
        <v>57</v>
      </c>
    </row>
    <row r="4" spans="1:21" x14ac:dyDescent="0.3">
      <c r="A4" s="8">
        <v>43831</v>
      </c>
      <c r="B4">
        <v>0</v>
      </c>
      <c r="C4">
        <v>0</v>
      </c>
      <c r="D4" s="9">
        <v>43831</v>
      </c>
      <c r="E4" s="23">
        <v>0</v>
      </c>
      <c r="F4" s="23">
        <v>0</v>
      </c>
      <c r="G4" s="10">
        <v>0</v>
      </c>
    </row>
    <row r="5" spans="1:21" x14ac:dyDescent="0.3">
      <c r="A5" s="8">
        <v>43832</v>
      </c>
      <c r="B5">
        <v>0</v>
      </c>
      <c r="C5">
        <v>0</v>
      </c>
      <c r="D5" s="9">
        <v>43832</v>
      </c>
      <c r="E5" s="23">
        <v>0</v>
      </c>
      <c r="F5" s="23">
        <v>0</v>
      </c>
      <c r="G5" s="10">
        <v>0</v>
      </c>
    </row>
    <row r="6" spans="1:21" x14ac:dyDescent="0.3">
      <c r="A6" s="8">
        <v>43833</v>
      </c>
      <c r="B6">
        <v>0</v>
      </c>
      <c r="C6">
        <v>100</v>
      </c>
      <c r="D6" s="9">
        <v>43833</v>
      </c>
      <c r="E6" s="23">
        <v>0</v>
      </c>
      <c r="F6" s="23">
        <v>0</v>
      </c>
      <c r="G6" s="10">
        <v>0</v>
      </c>
    </row>
    <row r="7" spans="1:21" x14ac:dyDescent="0.3">
      <c r="A7" s="8">
        <v>43834</v>
      </c>
      <c r="B7">
        <v>0</v>
      </c>
      <c r="C7">
        <v>0</v>
      </c>
      <c r="D7" s="9">
        <v>43834</v>
      </c>
      <c r="E7" s="23">
        <v>0</v>
      </c>
      <c r="F7" s="23">
        <v>0</v>
      </c>
      <c r="G7" s="10">
        <v>0</v>
      </c>
      <c r="O7" t="s">
        <v>69</v>
      </c>
      <c r="T7" t="s">
        <v>122</v>
      </c>
    </row>
    <row r="8" spans="1:21" x14ac:dyDescent="0.3">
      <c r="A8" s="8">
        <v>43835</v>
      </c>
      <c r="B8">
        <v>0</v>
      </c>
      <c r="C8">
        <v>0</v>
      </c>
      <c r="D8" s="9">
        <v>43835</v>
      </c>
      <c r="E8" s="23">
        <v>0</v>
      </c>
      <c r="F8" s="23">
        <v>0</v>
      </c>
      <c r="G8" s="10">
        <v>0</v>
      </c>
      <c r="N8" t="s">
        <v>204</v>
      </c>
      <c r="O8" t="s">
        <v>240</v>
      </c>
      <c r="P8" t="s">
        <v>29</v>
      </c>
      <c r="S8" t="s">
        <v>204</v>
      </c>
      <c r="T8" t="s">
        <v>240</v>
      </c>
      <c r="U8" t="s">
        <v>29</v>
      </c>
    </row>
    <row r="9" spans="1:21" x14ac:dyDescent="0.3">
      <c r="A9" s="8">
        <v>43836</v>
      </c>
      <c r="B9">
        <v>0</v>
      </c>
      <c r="C9">
        <v>0</v>
      </c>
      <c r="D9" s="9">
        <v>43836</v>
      </c>
      <c r="E9" s="23">
        <v>0</v>
      </c>
      <c r="F9" s="23">
        <v>0</v>
      </c>
      <c r="G9" s="10">
        <v>0</v>
      </c>
      <c r="N9">
        <v>0</v>
      </c>
      <c r="O9">
        <v>-2.6313612769091062E-2</v>
      </c>
      <c r="P9">
        <v>0.15216300622791609</v>
      </c>
      <c r="S9">
        <v>0</v>
      </c>
      <c r="T9">
        <v>6.5064583438222731E-2</v>
      </c>
      <c r="U9">
        <v>-3.3072318817774539E-2</v>
      </c>
    </row>
    <row r="10" spans="1:21" x14ac:dyDescent="0.3">
      <c r="A10" s="8">
        <v>43837</v>
      </c>
      <c r="B10">
        <v>0</v>
      </c>
      <c r="C10">
        <v>0</v>
      </c>
      <c r="D10" s="9">
        <v>43837</v>
      </c>
      <c r="E10" s="23">
        <v>0</v>
      </c>
      <c r="F10" s="23">
        <v>0</v>
      </c>
      <c r="G10" s="10">
        <v>0</v>
      </c>
      <c r="N10">
        <v>1</v>
      </c>
      <c r="O10">
        <v>-3.1834839455800457E-2</v>
      </c>
      <c r="P10">
        <v>-1.2165520819242107E-2</v>
      </c>
      <c r="S10">
        <v>1</v>
      </c>
      <c r="T10">
        <v>5.3926714834633453E-2</v>
      </c>
      <c r="U10">
        <v>-7.1023601720895835E-2</v>
      </c>
    </row>
    <row r="11" spans="1:21" x14ac:dyDescent="0.3">
      <c r="A11" s="8">
        <v>43838</v>
      </c>
      <c r="B11">
        <v>0</v>
      </c>
      <c r="C11">
        <v>0</v>
      </c>
      <c r="D11" s="9">
        <v>43838</v>
      </c>
      <c r="E11" s="23">
        <v>0</v>
      </c>
      <c r="F11" s="23">
        <v>0</v>
      </c>
      <c r="G11" s="10">
        <v>0</v>
      </c>
      <c r="N11">
        <v>2</v>
      </c>
      <c r="O11">
        <v>-1.4129697947126115E-2</v>
      </c>
      <c r="P11">
        <v>-3.0891365176046518E-2</v>
      </c>
      <c r="S11">
        <v>2</v>
      </c>
      <c r="T11">
        <v>-3.5754215944925311E-2</v>
      </c>
      <c r="U11">
        <v>5.9112671584561197E-2</v>
      </c>
    </row>
    <row r="12" spans="1:21" x14ac:dyDescent="0.3">
      <c r="A12" s="8">
        <v>43839</v>
      </c>
      <c r="B12">
        <v>0</v>
      </c>
      <c r="C12">
        <v>0</v>
      </c>
      <c r="D12" s="9">
        <v>43839</v>
      </c>
      <c r="E12" s="23">
        <v>0</v>
      </c>
      <c r="F12" s="23">
        <v>0</v>
      </c>
      <c r="G12" s="10">
        <v>0</v>
      </c>
      <c r="N12">
        <v>3</v>
      </c>
      <c r="O12">
        <v>-0.10495430542014178</v>
      </c>
      <c r="P12">
        <v>6.5333543223331361E-2</v>
      </c>
      <c r="S12">
        <v>3</v>
      </c>
      <c r="T12">
        <v>-7.5275571947731962E-2</v>
      </c>
      <c r="U12">
        <v>9.1076028988930302E-2</v>
      </c>
    </row>
    <row r="13" spans="1:21" x14ac:dyDescent="0.3">
      <c r="A13" s="8">
        <v>43840</v>
      </c>
      <c r="B13">
        <v>0</v>
      </c>
      <c r="C13">
        <v>0</v>
      </c>
      <c r="D13" s="9">
        <v>43840</v>
      </c>
      <c r="E13" s="23">
        <v>0</v>
      </c>
      <c r="F13" s="23">
        <v>0</v>
      </c>
      <c r="G13" s="10">
        <v>0</v>
      </c>
      <c r="N13">
        <v>4</v>
      </c>
      <c r="O13">
        <v>-1.355335565174464E-2</v>
      </c>
      <c r="P13">
        <v>4.6643098125544194E-2</v>
      </c>
      <c r="S13">
        <v>4</v>
      </c>
      <c r="T13">
        <v>-3.8060211348865905E-2</v>
      </c>
      <c r="U13">
        <v>-7.2739671366538208E-2</v>
      </c>
    </row>
    <row r="14" spans="1:21" x14ac:dyDescent="0.3">
      <c r="A14" s="8">
        <v>43841</v>
      </c>
      <c r="B14">
        <v>0</v>
      </c>
      <c r="C14">
        <v>0</v>
      </c>
      <c r="D14" s="9">
        <v>43841</v>
      </c>
      <c r="E14" s="23">
        <v>0</v>
      </c>
      <c r="F14" s="23">
        <v>0</v>
      </c>
      <c r="G14" s="10">
        <v>0</v>
      </c>
      <c r="N14">
        <v>5</v>
      </c>
      <c r="O14">
        <v>6.5687012597037062E-2</v>
      </c>
      <c r="P14">
        <v>-0.10225165069002563</v>
      </c>
      <c r="S14">
        <v>5</v>
      </c>
      <c r="T14">
        <v>-7.4555131998001928E-2</v>
      </c>
      <c r="U14">
        <v>-7.3330483033734156E-2</v>
      </c>
    </row>
    <row r="15" spans="1:21" x14ac:dyDescent="0.3">
      <c r="A15" s="8">
        <v>43842</v>
      </c>
      <c r="B15">
        <v>72</v>
      </c>
      <c r="C15">
        <v>0</v>
      </c>
      <c r="D15" s="9">
        <v>43842</v>
      </c>
      <c r="E15" s="23">
        <v>0</v>
      </c>
      <c r="F15" s="23">
        <v>0</v>
      </c>
      <c r="G15" s="10">
        <v>0</v>
      </c>
      <c r="N15">
        <v>6</v>
      </c>
      <c r="O15">
        <v>-1.1208680604891075E-2</v>
      </c>
      <c r="P15">
        <v>6.6823481357344283E-2</v>
      </c>
      <c r="S15">
        <v>6</v>
      </c>
      <c r="T15">
        <v>-3.9087831475254804E-2</v>
      </c>
      <c r="U15">
        <v>-7.3931082152815256E-2</v>
      </c>
    </row>
    <row r="16" spans="1:21" x14ac:dyDescent="0.3">
      <c r="A16" s="8">
        <v>43843</v>
      </c>
      <c r="B16">
        <v>0</v>
      </c>
      <c r="C16">
        <v>47</v>
      </c>
      <c r="D16" s="9">
        <v>43843</v>
      </c>
      <c r="E16" s="23">
        <v>0</v>
      </c>
      <c r="F16" s="23">
        <v>0</v>
      </c>
      <c r="G16" s="10">
        <v>0</v>
      </c>
      <c r="N16">
        <v>7</v>
      </c>
      <c r="O16">
        <v>-9.4783357423231102E-3</v>
      </c>
      <c r="P16">
        <v>-1.6394621421610581E-2</v>
      </c>
      <c r="S16">
        <v>7</v>
      </c>
      <c r="T16">
        <v>2.2379465241349875E-2</v>
      </c>
      <c r="U16">
        <v>-3.5966582426631803E-2</v>
      </c>
    </row>
    <row r="17" spans="1:21" x14ac:dyDescent="0.3">
      <c r="A17" s="8">
        <v>43844</v>
      </c>
      <c r="B17">
        <v>0</v>
      </c>
      <c r="C17">
        <v>87</v>
      </c>
      <c r="D17" s="9">
        <v>43844</v>
      </c>
      <c r="E17" s="23">
        <v>0</v>
      </c>
      <c r="F17" s="23">
        <v>0</v>
      </c>
      <c r="G17" s="10">
        <v>0</v>
      </c>
      <c r="N17">
        <v>8</v>
      </c>
      <c r="O17">
        <v>-1.0214372903859971E-2</v>
      </c>
      <c r="P17">
        <v>-0.10482124514410895</v>
      </c>
      <c r="S17">
        <v>8</v>
      </c>
      <c r="T17">
        <v>-7.5126100003431076E-2</v>
      </c>
      <c r="U17">
        <v>-4.0733151231621384E-2</v>
      </c>
    </row>
    <row r="18" spans="1:21" x14ac:dyDescent="0.3">
      <c r="A18" s="8">
        <v>43845</v>
      </c>
      <c r="B18">
        <v>54</v>
      </c>
      <c r="C18">
        <v>52</v>
      </c>
      <c r="D18" s="9">
        <v>43845</v>
      </c>
      <c r="E18" s="23">
        <v>0</v>
      </c>
      <c r="F18" s="23">
        <v>0</v>
      </c>
      <c r="G18" s="10">
        <v>0</v>
      </c>
      <c r="N18">
        <v>9</v>
      </c>
      <c r="O18">
        <v>-0.10565550692535877</v>
      </c>
      <c r="P18">
        <v>-0.10570703914469876</v>
      </c>
      <c r="S18">
        <v>9</v>
      </c>
      <c r="T18">
        <v>-3.4814196290527719E-2</v>
      </c>
      <c r="U18">
        <v>8.9877240609746292E-2</v>
      </c>
    </row>
    <row r="19" spans="1:21" x14ac:dyDescent="0.3">
      <c r="A19" s="8">
        <v>43846</v>
      </c>
      <c r="B19">
        <v>53</v>
      </c>
      <c r="C19">
        <v>0</v>
      </c>
      <c r="D19" s="9">
        <v>43846</v>
      </c>
      <c r="E19" s="23">
        <v>0</v>
      </c>
      <c r="F19" s="23">
        <v>0</v>
      </c>
      <c r="G19" s="10">
        <v>0</v>
      </c>
      <c r="N19">
        <v>10</v>
      </c>
      <c r="O19">
        <v>-7.8202215613195833E-3</v>
      </c>
      <c r="P19">
        <v>-3.028586135973459E-2</v>
      </c>
      <c r="S19">
        <v>10</v>
      </c>
      <c r="T19">
        <v>-3.754122632465199E-2</v>
      </c>
      <c r="U19">
        <v>6.7964083577573248E-2</v>
      </c>
    </row>
    <row r="20" spans="1:21" x14ac:dyDescent="0.3">
      <c r="A20" s="8">
        <v>43847</v>
      </c>
      <c r="B20">
        <v>0</v>
      </c>
      <c r="C20">
        <v>53</v>
      </c>
      <c r="D20" s="9">
        <v>43847</v>
      </c>
      <c r="E20" s="23">
        <v>0</v>
      </c>
      <c r="F20" s="23">
        <v>0</v>
      </c>
      <c r="G20" s="10">
        <v>0</v>
      </c>
      <c r="N20">
        <v>11</v>
      </c>
      <c r="O20">
        <v>-0.10566199008723447</v>
      </c>
      <c r="P20">
        <v>-0.10578228110196365</v>
      </c>
      <c r="S20">
        <v>11</v>
      </c>
      <c r="T20">
        <v>-7.5754311528851828E-2</v>
      </c>
      <c r="U20">
        <v>-3.9495737677244978E-2</v>
      </c>
    </row>
    <row r="21" spans="1:21" x14ac:dyDescent="0.3">
      <c r="A21" s="8">
        <v>43848</v>
      </c>
      <c r="B21">
        <v>58</v>
      </c>
      <c r="C21">
        <v>0</v>
      </c>
      <c r="D21" s="9">
        <v>43848</v>
      </c>
      <c r="E21" s="23">
        <v>0</v>
      </c>
      <c r="F21" s="23">
        <v>0</v>
      </c>
      <c r="G21" s="10">
        <v>0</v>
      </c>
      <c r="N21">
        <v>12</v>
      </c>
      <c r="O21">
        <v>-4.0406998580019031E-3</v>
      </c>
      <c r="P21">
        <v>-0.10669512029445975</v>
      </c>
      <c r="S21">
        <v>12</v>
      </c>
      <c r="T21">
        <v>-7.6403915980352594E-2</v>
      </c>
      <c r="U21">
        <v>-4.1787385507323881E-2</v>
      </c>
    </row>
    <row r="22" spans="1:21" x14ac:dyDescent="0.3">
      <c r="A22" s="8">
        <v>43849</v>
      </c>
      <c r="B22">
        <v>0</v>
      </c>
      <c r="C22">
        <v>0</v>
      </c>
      <c r="D22" s="9">
        <v>43849</v>
      </c>
      <c r="E22" s="23">
        <v>0</v>
      </c>
      <c r="F22" s="23">
        <v>0</v>
      </c>
      <c r="G22" s="10">
        <v>0</v>
      </c>
      <c r="N22">
        <v>13</v>
      </c>
      <c r="O22">
        <v>-1.0125979565349701E-2</v>
      </c>
      <c r="P22">
        <v>-1.7115461962748775E-2</v>
      </c>
      <c r="S22">
        <v>13</v>
      </c>
      <c r="T22">
        <v>0.27100073530763646</v>
      </c>
      <c r="U22">
        <v>-7.5880261343638539E-2</v>
      </c>
    </row>
    <row r="23" spans="1:21" x14ac:dyDescent="0.3">
      <c r="A23" s="8">
        <v>43850</v>
      </c>
      <c r="B23">
        <v>55</v>
      </c>
      <c r="C23">
        <v>0</v>
      </c>
      <c r="D23" s="9">
        <v>43850</v>
      </c>
      <c r="E23" s="23">
        <v>0</v>
      </c>
      <c r="F23" s="23">
        <v>0</v>
      </c>
      <c r="G23" s="10">
        <v>0</v>
      </c>
      <c r="N23">
        <v>14</v>
      </c>
      <c r="O23">
        <v>0.21021487434376959</v>
      </c>
      <c r="P23">
        <v>-0.10677332233091358</v>
      </c>
      <c r="S23">
        <v>14</v>
      </c>
      <c r="T23">
        <v>-1.3947181623460092E-2</v>
      </c>
      <c r="U23">
        <v>-7.6539269280031144E-2</v>
      </c>
    </row>
    <row r="24" spans="1:21" x14ac:dyDescent="0.3">
      <c r="A24" s="8">
        <v>43851</v>
      </c>
      <c r="B24">
        <v>0</v>
      </c>
      <c r="C24">
        <v>0</v>
      </c>
      <c r="D24" s="9">
        <v>43851</v>
      </c>
      <c r="E24" s="23">
        <v>0</v>
      </c>
      <c r="F24" s="23">
        <v>0</v>
      </c>
      <c r="G24" s="10">
        <v>0</v>
      </c>
    </row>
    <row r="25" spans="1:21" x14ac:dyDescent="0.3">
      <c r="A25" s="8">
        <v>43852</v>
      </c>
      <c r="B25">
        <v>0</v>
      </c>
      <c r="C25">
        <v>0</v>
      </c>
      <c r="D25" s="9">
        <v>43852</v>
      </c>
      <c r="E25" s="23">
        <v>0</v>
      </c>
      <c r="F25" s="23">
        <v>0</v>
      </c>
      <c r="G25" s="10">
        <v>0</v>
      </c>
    </row>
    <row r="26" spans="1:21" x14ac:dyDescent="0.3">
      <c r="A26" s="8">
        <v>43853</v>
      </c>
      <c r="B26">
        <v>0</v>
      </c>
      <c r="C26">
        <v>0</v>
      </c>
      <c r="D26" s="9">
        <v>43853</v>
      </c>
      <c r="E26" s="23">
        <v>0</v>
      </c>
      <c r="F26" s="23">
        <v>0</v>
      </c>
      <c r="G26" s="10">
        <v>0</v>
      </c>
    </row>
    <row r="27" spans="1:21" x14ac:dyDescent="0.3">
      <c r="A27" s="8">
        <v>43854</v>
      </c>
      <c r="B27">
        <v>0</v>
      </c>
      <c r="C27">
        <v>0</v>
      </c>
      <c r="D27" s="9">
        <v>43854</v>
      </c>
      <c r="E27" s="23">
        <v>0</v>
      </c>
      <c r="F27" s="23">
        <v>0</v>
      </c>
      <c r="G27" s="10">
        <v>0</v>
      </c>
    </row>
    <row r="28" spans="1:21" x14ac:dyDescent="0.3">
      <c r="A28" s="8">
        <v>43855</v>
      </c>
      <c r="B28">
        <v>0</v>
      </c>
      <c r="C28">
        <v>0</v>
      </c>
      <c r="D28" s="9">
        <v>43855</v>
      </c>
      <c r="E28" s="23">
        <v>0</v>
      </c>
      <c r="F28" s="23">
        <v>0</v>
      </c>
      <c r="G28" s="10">
        <v>0</v>
      </c>
    </row>
    <row r="29" spans="1:21" x14ac:dyDescent="0.3">
      <c r="A29" s="8">
        <v>43856</v>
      </c>
      <c r="B29">
        <v>54</v>
      </c>
      <c r="C29">
        <v>0</v>
      </c>
      <c r="D29" s="9">
        <v>43856</v>
      </c>
      <c r="E29" s="23">
        <v>0</v>
      </c>
      <c r="F29" s="23">
        <v>0</v>
      </c>
      <c r="G29" s="10">
        <v>0</v>
      </c>
    </row>
    <row r="30" spans="1:21" x14ac:dyDescent="0.3">
      <c r="A30" s="8">
        <v>43857</v>
      </c>
      <c r="B30">
        <v>0</v>
      </c>
      <c r="C30">
        <v>53</v>
      </c>
      <c r="D30" s="9">
        <v>43857</v>
      </c>
      <c r="E30" s="23">
        <v>0</v>
      </c>
      <c r="F30" s="23">
        <v>0</v>
      </c>
      <c r="G30" s="10">
        <v>0</v>
      </c>
    </row>
    <row r="31" spans="1:21" x14ac:dyDescent="0.3">
      <c r="A31" s="8">
        <v>43858</v>
      </c>
      <c r="B31">
        <v>54</v>
      </c>
      <c r="C31">
        <v>0</v>
      </c>
      <c r="D31" s="9">
        <v>43858</v>
      </c>
      <c r="E31" s="23">
        <v>0</v>
      </c>
      <c r="F31" s="23">
        <v>0</v>
      </c>
      <c r="G31" s="10">
        <v>0</v>
      </c>
    </row>
    <row r="32" spans="1:21" x14ac:dyDescent="0.3">
      <c r="A32" s="8">
        <v>43859</v>
      </c>
      <c r="B32">
        <v>0</v>
      </c>
      <c r="C32">
        <v>0</v>
      </c>
      <c r="D32" s="9">
        <v>43859</v>
      </c>
      <c r="E32" s="23">
        <v>0</v>
      </c>
      <c r="F32" s="23">
        <v>0</v>
      </c>
      <c r="G32" s="10">
        <v>0</v>
      </c>
    </row>
    <row r="33" spans="1:7" x14ac:dyDescent="0.3">
      <c r="A33" s="8">
        <v>43860</v>
      </c>
      <c r="B33">
        <v>0</v>
      </c>
      <c r="C33">
        <v>48</v>
      </c>
      <c r="D33" s="9">
        <v>43860</v>
      </c>
      <c r="E33" s="23">
        <f ca="1">IFERROR(__xludf.DUMMYFUNCTION("""COMPUTED_VALUE"""),1)</f>
        <v>1</v>
      </c>
      <c r="F33" s="23">
        <f ca="1">IFERROR(__xludf.DUMMYFUNCTION("""COMPUTED_VALUE"""),0)</f>
        <v>0</v>
      </c>
      <c r="G33" s="10">
        <v>0</v>
      </c>
    </row>
    <row r="34" spans="1:7" x14ac:dyDescent="0.3">
      <c r="A34" s="8">
        <v>43861</v>
      </c>
      <c r="B34">
        <v>0</v>
      </c>
      <c r="C34">
        <v>0</v>
      </c>
      <c r="D34" s="9">
        <v>43861</v>
      </c>
      <c r="E34" s="23">
        <f ca="1">IFERROR(__xludf.DUMMYFUNCTION("""COMPUTED_VALUE"""),0)</f>
        <v>0</v>
      </c>
      <c r="F34" s="23">
        <f ca="1">IFERROR(__xludf.DUMMYFUNCTION("""COMPUTED_VALUE"""),0)</f>
        <v>0</v>
      </c>
      <c r="G34" s="10">
        <v>0</v>
      </c>
    </row>
    <row r="35" spans="1:7" x14ac:dyDescent="0.3">
      <c r="A35" s="8">
        <v>43862</v>
      </c>
      <c r="B35">
        <v>0</v>
      </c>
      <c r="C35">
        <v>0</v>
      </c>
      <c r="D35" s="9">
        <v>43862</v>
      </c>
      <c r="E35" s="23">
        <f ca="1">IFERROR(__xludf.DUMMYFUNCTION("""COMPUTED_VALUE"""),0)</f>
        <v>0</v>
      </c>
      <c r="F35" s="23">
        <f ca="1">IFERROR(__xludf.DUMMYFUNCTION("""COMPUTED_VALUE"""),0)</f>
        <v>0</v>
      </c>
      <c r="G35" s="10">
        <v>0</v>
      </c>
    </row>
    <row r="36" spans="1:7" x14ac:dyDescent="0.3">
      <c r="A36" s="8">
        <v>43863</v>
      </c>
      <c r="B36">
        <v>0</v>
      </c>
      <c r="C36">
        <v>53</v>
      </c>
      <c r="D36" s="9">
        <v>43863</v>
      </c>
      <c r="E36" s="23">
        <f ca="1">IFERROR(__xludf.DUMMYFUNCTION("""COMPUTED_VALUE"""),1)</f>
        <v>1</v>
      </c>
      <c r="F36" s="23">
        <f ca="1">IFERROR(__xludf.DUMMYFUNCTION("""COMPUTED_VALUE"""),0)</f>
        <v>0</v>
      </c>
      <c r="G36" s="10">
        <v>0</v>
      </c>
    </row>
    <row r="37" spans="1:7" x14ac:dyDescent="0.3">
      <c r="A37" s="8">
        <v>43864</v>
      </c>
      <c r="B37">
        <v>48</v>
      </c>
      <c r="C37">
        <v>52</v>
      </c>
      <c r="D37" s="9">
        <v>43864</v>
      </c>
      <c r="E37" s="23">
        <f ca="1">IFERROR(__xludf.DUMMYFUNCTION("""COMPUTED_VALUE"""),1)</f>
        <v>1</v>
      </c>
      <c r="F37" s="23">
        <f ca="1">IFERROR(__xludf.DUMMYFUNCTION("""COMPUTED_VALUE"""),0)</f>
        <v>0</v>
      </c>
      <c r="G37" s="10">
        <v>0</v>
      </c>
    </row>
    <row r="38" spans="1:7" x14ac:dyDescent="0.3">
      <c r="A38" s="8">
        <v>43865</v>
      </c>
      <c r="B38">
        <v>50</v>
      </c>
      <c r="C38">
        <v>0</v>
      </c>
      <c r="D38" s="9">
        <v>43865</v>
      </c>
      <c r="E38" s="23">
        <f ca="1">IFERROR(__xludf.DUMMYFUNCTION("""COMPUTED_VALUE"""),0)</f>
        <v>0</v>
      </c>
      <c r="F38" s="23">
        <f ca="1">IFERROR(__xludf.DUMMYFUNCTION("""COMPUTED_VALUE"""),0)</f>
        <v>0</v>
      </c>
      <c r="G38" s="10">
        <v>0</v>
      </c>
    </row>
    <row r="39" spans="1:7" x14ac:dyDescent="0.3">
      <c r="A39" s="8">
        <v>43866</v>
      </c>
      <c r="B39">
        <v>0</v>
      </c>
      <c r="C39">
        <v>48</v>
      </c>
      <c r="D39" s="9">
        <v>43866</v>
      </c>
      <c r="E39" s="23">
        <f ca="1">IFERROR(__xludf.DUMMYFUNCTION("""COMPUTED_VALUE"""),0)</f>
        <v>0</v>
      </c>
      <c r="F39" s="23">
        <f ca="1">IFERROR(__xludf.DUMMYFUNCTION("""COMPUTED_VALUE"""),0)</f>
        <v>0</v>
      </c>
      <c r="G39" s="10">
        <v>0</v>
      </c>
    </row>
    <row r="40" spans="1:7" x14ac:dyDescent="0.3">
      <c r="A40" s="8">
        <v>43867</v>
      </c>
      <c r="B40">
        <v>0</v>
      </c>
      <c r="C40">
        <v>72</v>
      </c>
      <c r="D40" s="9">
        <v>43867</v>
      </c>
      <c r="E40" s="23">
        <f ca="1">IFERROR(__xludf.DUMMYFUNCTION("""COMPUTED_VALUE"""),0)</f>
        <v>0</v>
      </c>
      <c r="F40" s="23">
        <f ca="1">IFERROR(__xludf.DUMMYFUNCTION("""COMPUTED_VALUE"""),0)</f>
        <v>0</v>
      </c>
      <c r="G40" s="10">
        <v>0</v>
      </c>
    </row>
    <row r="41" spans="1:7" x14ac:dyDescent="0.3">
      <c r="A41" s="8">
        <v>43868</v>
      </c>
      <c r="B41">
        <v>49</v>
      </c>
      <c r="C41">
        <v>0</v>
      </c>
      <c r="D41" s="9">
        <v>43868</v>
      </c>
      <c r="E41" s="23">
        <f ca="1">IFERROR(__xludf.DUMMYFUNCTION("""COMPUTED_VALUE"""),0)</f>
        <v>0</v>
      </c>
      <c r="F41" s="23">
        <f ca="1">IFERROR(__xludf.DUMMYFUNCTION("""COMPUTED_VALUE"""),0)</f>
        <v>0</v>
      </c>
      <c r="G41" s="10">
        <v>0</v>
      </c>
    </row>
    <row r="42" spans="1:7" x14ac:dyDescent="0.3">
      <c r="A42" s="8">
        <v>43869</v>
      </c>
      <c r="B42">
        <v>0</v>
      </c>
      <c r="C42">
        <v>0</v>
      </c>
      <c r="D42" s="9">
        <v>43869</v>
      </c>
      <c r="E42" s="23">
        <f ca="1">IFERROR(__xludf.DUMMYFUNCTION("""COMPUTED_VALUE"""),0)</f>
        <v>0</v>
      </c>
      <c r="F42" s="23">
        <f ca="1">IFERROR(__xludf.DUMMYFUNCTION("""COMPUTED_VALUE"""),0)</f>
        <v>0</v>
      </c>
      <c r="G42" s="10">
        <v>0</v>
      </c>
    </row>
    <row r="43" spans="1:7" x14ac:dyDescent="0.3">
      <c r="A43" s="8">
        <v>43870</v>
      </c>
      <c r="B43">
        <v>0</v>
      </c>
      <c r="C43">
        <v>0</v>
      </c>
      <c r="D43" s="9">
        <v>43870</v>
      </c>
      <c r="E43" s="23">
        <f ca="1">IFERROR(__xludf.DUMMYFUNCTION("""COMPUTED_VALUE"""),0)</f>
        <v>0</v>
      </c>
      <c r="F43" s="23">
        <f ca="1">IFERROR(__xludf.DUMMYFUNCTION("""COMPUTED_VALUE"""),0)</f>
        <v>0</v>
      </c>
      <c r="G43" s="10">
        <v>0</v>
      </c>
    </row>
    <row r="44" spans="1:7" x14ac:dyDescent="0.3">
      <c r="A44" s="8">
        <v>43871</v>
      </c>
      <c r="B44">
        <v>0</v>
      </c>
      <c r="C44">
        <v>0</v>
      </c>
      <c r="D44" s="9">
        <v>43871</v>
      </c>
      <c r="E44" s="23">
        <f ca="1">IFERROR(__xludf.DUMMYFUNCTION("""COMPUTED_VALUE"""),0)</f>
        <v>0</v>
      </c>
      <c r="F44" s="23">
        <f ca="1">IFERROR(__xludf.DUMMYFUNCTION("""COMPUTED_VALUE"""),0)</f>
        <v>0</v>
      </c>
      <c r="G44" s="10">
        <v>0</v>
      </c>
    </row>
    <row r="45" spans="1:7" x14ac:dyDescent="0.3">
      <c r="A45" s="8">
        <v>43872</v>
      </c>
      <c r="B45">
        <v>0</v>
      </c>
      <c r="C45">
        <v>40</v>
      </c>
      <c r="D45" s="9">
        <v>43872</v>
      </c>
      <c r="E45" s="23">
        <f ca="1">IFERROR(__xludf.DUMMYFUNCTION("""COMPUTED_VALUE"""),0)</f>
        <v>0</v>
      </c>
      <c r="F45" s="23">
        <f ca="1">IFERROR(__xludf.DUMMYFUNCTION("""COMPUTED_VALUE"""),0)</f>
        <v>0</v>
      </c>
      <c r="G45" s="10">
        <v>0</v>
      </c>
    </row>
    <row r="46" spans="1:7" x14ac:dyDescent="0.3">
      <c r="A46" s="8">
        <v>43873</v>
      </c>
      <c r="B46">
        <v>0</v>
      </c>
      <c r="C46">
        <v>0</v>
      </c>
      <c r="D46" s="9">
        <v>43873</v>
      </c>
      <c r="E46" s="23">
        <f ca="1">IFERROR(__xludf.DUMMYFUNCTION("""COMPUTED_VALUE"""),0)</f>
        <v>0</v>
      </c>
      <c r="F46" s="23">
        <f ca="1">IFERROR(__xludf.DUMMYFUNCTION("""COMPUTED_VALUE"""),0)</f>
        <v>0</v>
      </c>
      <c r="G46" s="10">
        <v>0</v>
      </c>
    </row>
    <row r="47" spans="1:7" x14ac:dyDescent="0.3">
      <c r="A47" s="8">
        <v>43874</v>
      </c>
      <c r="B47">
        <v>45</v>
      </c>
      <c r="C47">
        <v>43</v>
      </c>
      <c r="D47" s="9">
        <v>43874</v>
      </c>
      <c r="E47" s="23">
        <f ca="1">IFERROR(__xludf.DUMMYFUNCTION("""COMPUTED_VALUE"""),0)</f>
        <v>0</v>
      </c>
      <c r="F47" s="23">
        <f ca="1">IFERROR(__xludf.DUMMYFUNCTION("""COMPUTED_VALUE"""),0)</f>
        <v>0</v>
      </c>
      <c r="G47" s="10">
        <v>0</v>
      </c>
    </row>
    <row r="48" spans="1:7" x14ac:dyDescent="0.3">
      <c r="A48" s="8">
        <v>43875</v>
      </c>
      <c r="B48">
        <v>0</v>
      </c>
      <c r="C48">
        <v>0</v>
      </c>
      <c r="D48" s="9">
        <v>43875</v>
      </c>
      <c r="E48" s="23">
        <f ca="1">IFERROR(__xludf.DUMMYFUNCTION("""COMPUTED_VALUE"""),0)</f>
        <v>0</v>
      </c>
      <c r="F48" s="23">
        <f ca="1">IFERROR(__xludf.DUMMYFUNCTION("""COMPUTED_VALUE"""),0)</f>
        <v>0</v>
      </c>
      <c r="G48" s="10">
        <v>0</v>
      </c>
    </row>
    <row r="49" spans="1:7" x14ac:dyDescent="0.3">
      <c r="A49" s="8">
        <v>43876</v>
      </c>
      <c r="B49">
        <v>0</v>
      </c>
      <c r="C49">
        <v>0</v>
      </c>
      <c r="D49" s="9">
        <v>43876</v>
      </c>
      <c r="E49" s="23">
        <f ca="1">IFERROR(__xludf.DUMMYFUNCTION("""COMPUTED_VALUE"""),0)</f>
        <v>0</v>
      </c>
      <c r="F49" s="23">
        <f ca="1">IFERROR(__xludf.DUMMYFUNCTION("""COMPUTED_VALUE"""),0)</f>
        <v>0</v>
      </c>
      <c r="G49" s="10">
        <v>0</v>
      </c>
    </row>
    <row r="50" spans="1:7" x14ac:dyDescent="0.3">
      <c r="A50" s="8">
        <v>43877</v>
      </c>
      <c r="B50">
        <v>0</v>
      </c>
      <c r="C50">
        <v>0</v>
      </c>
      <c r="D50" s="9">
        <v>43877</v>
      </c>
      <c r="E50" s="23">
        <f ca="1">IFERROR(__xludf.DUMMYFUNCTION("""COMPUTED_VALUE"""),0)</f>
        <v>0</v>
      </c>
      <c r="F50" s="23">
        <f ca="1">IFERROR(__xludf.DUMMYFUNCTION("""COMPUTED_VALUE"""),0)</f>
        <v>0</v>
      </c>
      <c r="G50" s="10">
        <v>0</v>
      </c>
    </row>
    <row r="51" spans="1:7" x14ac:dyDescent="0.3">
      <c r="A51" s="8">
        <v>43878</v>
      </c>
      <c r="B51">
        <v>0</v>
      </c>
      <c r="C51">
        <v>0</v>
      </c>
      <c r="D51" s="9">
        <v>43878</v>
      </c>
      <c r="E51" s="23">
        <f ca="1">IFERROR(__xludf.DUMMYFUNCTION("""COMPUTED_VALUE"""),0)</f>
        <v>0</v>
      </c>
      <c r="F51" s="23">
        <f ca="1">IFERROR(__xludf.DUMMYFUNCTION("""COMPUTED_VALUE"""),0)</f>
        <v>0</v>
      </c>
      <c r="G51" s="10">
        <v>0</v>
      </c>
    </row>
    <row r="52" spans="1:7" x14ac:dyDescent="0.3">
      <c r="A52" s="8">
        <v>43879</v>
      </c>
      <c r="B52">
        <v>0</v>
      </c>
      <c r="C52">
        <v>0</v>
      </c>
      <c r="D52" s="9">
        <v>43879</v>
      </c>
      <c r="E52" s="23">
        <f ca="1">IFERROR(__xludf.DUMMYFUNCTION("""COMPUTED_VALUE"""),0)</f>
        <v>0</v>
      </c>
      <c r="F52" s="23">
        <f ca="1">IFERROR(__xludf.DUMMYFUNCTION("""COMPUTED_VALUE"""),0)</f>
        <v>0</v>
      </c>
      <c r="G52" s="10">
        <v>0</v>
      </c>
    </row>
    <row r="53" spans="1:7" x14ac:dyDescent="0.3">
      <c r="A53" s="8">
        <v>43880</v>
      </c>
      <c r="B53">
        <v>0</v>
      </c>
      <c r="C53">
        <v>0</v>
      </c>
      <c r="D53" s="9">
        <v>43880</v>
      </c>
      <c r="E53" s="23">
        <f ca="1">IFERROR(__xludf.DUMMYFUNCTION("""COMPUTED_VALUE"""),0)</f>
        <v>0</v>
      </c>
      <c r="F53" s="23">
        <f ca="1">IFERROR(__xludf.DUMMYFUNCTION("""COMPUTED_VALUE"""),0)</f>
        <v>0</v>
      </c>
      <c r="G53" s="10">
        <v>0</v>
      </c>
    </row>
    <row r="54" spans="1:7" x14ac:dyDescent="0.3">
      <c r="A54" s="8">
        <v>43881</v>
      </c>
      <c r="B54">
        <v>0</v>
      </c>
      <c r="C54">
        <v>0</v>
      </c>
      <c r="D54" s="9">
        <v>43881</v>
      </c>
      <c r="E54" s="23">
        <f ca="1">IFERROR(__xludf.DUMMYFUNCTION("""COMPUTED_VALUE"""),0)</f>
        <v>0</v>
      </c>
      <c r="F54" s="23">
        <f ca="1">IFERROR(__xludf.DUMMYFUNCTION("""COMPUTED_VALUE"""),0)</f>
        <v>0</v>
      </c>
      <c r="G54" s="10">
        <v>0</v>
      </c>
    </row>
    <row r="55" spans="1:7" x14ac:dyDescent="0.3">
      <c r="A55" s="8">
        <v>43882</v>
      </c>
      <c r="B55">
        <v>0</v>
      </c>
      <c r="C55">
        <v>0</v>
      </c>
      <c r="D55" s="9">
        <v>43882</v>
      </c>
      <c r="E55" s="23">
        <f ca="1">IFERROR(__xludf.DUMMYFUNCTION("""COMPUTED_VALUE"""),0)</f>
        <v>0</v>
      </c>
      <c r="F55" s="23">
        <f ca="1">IFERROR(__xludf.DUMMYFUNCTION("""COMPUTED_VALUE"""),0)</f>
        <v>0</v>
      </c>
      <c r="G55" s="10">
        <v>0</v>
      </c>
    </row>
    <row r="56" spans="1:7" x14ac:dyDescent="0.3">
      <c r="A56" s="8">
        <v>43883</v>
      </c>
      <c r="B56">
        <v>0</v>
      </c>
      <c r="C56">
        <v>0</v>
      </c>
      <c r="D56" s="9">
        <v>43883</v>
      </c>
      <c r="E56" s="23">
        <f ca="1">IFERROR(__xludf.DUMMYFUNCTION("""COMPUTED_VALUE"""),0)</f>
        <v>0</v>
      </c>
      <c r="F56" s="23">
        <f ca="1">IFERROR(__xludf.DUMMYFUNCTION("""COMPUTED_VALUE"""),0)</f>
        <v>0</v>
      </c>
      <c r="G56" s="10">
        <v>0</v>
      </c>
    </row>
    <row r="57" spans="1:7" x14ac:dyDescent="0.3">
      <c r="A57" s="8">
        <v>43884</v>
      </c>
      <c r="B57">
        <v>0</v>
      </c>
      <c r="C57">
        <v>0</v>
      </c>
      <c r="D57" s="9">
        <v>43884</v>
      </c>
      <c r="E57" s="23">
        <f ca="1">IFERROR(__xludf.DUMMYFUNCTION("""COMPUTED_VALUE"""),0)</f>
        <v>0</v>
      </c>
      <c r="F57" s="23">
        <f ca="1">IFERROR(__xludf.DUMMYFUNCTION("""COMPUTED_VALUE"""),0)</f>
        <v>0</v>
      </c>
      <c r="G57" s="10">
        <v>0</v>
      </c>
    </row>
    <row r="58" spans="1:7" x14ac:dyDescent="0.3">
      <c r="A58" s="8">
        <v>43885</v>
      </c>
      <c r="B58">
        <v>0</v>
      </c>
      <c r="C58">
        <v>51</v>
      </c>
      <c r="D58" s="9">
        <v>43885</v>
      </c>
      <c r="E58" s="23">
        <f ca="1">IFERROR(__xludf.DUMMYFUNCTION("""COMPUTED_VALUE"""),0)</f>
        <v>0</v>
      </c>
      <c r="F58" s="23">
        <f ca="1">IFERROR(__xludf.DUMMYFUNCTION("""COMPUTED_VALUE"""),0)</f>
        <v>0</v>
      </c>
      <c r="G58" s="10">
        <v>0</v>
      </c>
    </row>
    <row r="59" spans="1:7" x14ac:dyDescent="0.3">
      <c r="A59" s="8">
        <v>43886</v>
      </c>
      <c r="B59">
        <v>0</v>
      </c>
      <c r="C59">
        <v>49</v>
      </c>
      <c r="D59" s="9">
        <v>43886</v>
      </c>
      <c r="E59" s="23">
        <f ca="1">IFERROR(__xludf.DUMMYFUNCTION("""COMPUTED_VALUE"""),0)</f>
        <v>0</v>
      </c>
      <c r="F59" s="23">
        <f ca="1">IFERROR(__xludf.DUMMYFUNCTION("""COMPUTED_VALUE"""),0)</f>
        <v>0</v>
      </c>
      <c r="G59" s="10">
        <v>0</v>
      </c>
    </row>
    <row r="60" spans="1:7" x14ac:dyDescent="0.3">
      <c r="A60" s="8">
        <v>43887</v>
      </c>
      <c r="B60">
        <v>0</v>
      </c>
      <c r="C60">
        <v>0</v>
      </c>
      <c r="D60" s="9">
        <v>43887</v>
      </c>
      <c r="E60" s="23">
        <f ca="1">IFERROR(__xludf.DUMMYFUNCTION("""COMPUTED_VALUE"""),0)</f>
        <v>0</v>
      </c>
      <c r="F60" s="23">
        <f ca="1">IFERROR(__xludf.DUMMYFUNCTION("""COMPUTED_VALUE"""),0)</f>
        <v>0</v>
      </c>
      <c r="G60" s="10">
        <v>0</v>
      </c>
    </row>
    <row r="61" spans="1:7" x14ac:dyDescent="0.3">
      <c r="A61" s="8">
        <v>43888</v>
      </c>
      <c r="B61">
        <v>0</v>
      </c>
      <c r="C61">
        <v>0</v>
      </c>
      <c r="D61" s="9">
        <v>43888</v>
      </c>
      <c r="E61" s="23">
        <f ca="1">IFERROR(__xludf.DUMMYFUNCTION("""COMPUTED_VALUE"""),0)</f>
        <v>0</v>
      </c>
      <c r="F61" s="23">
        <f ca="1">IFERROR(__xludf.DUMMYFUNCTION("""COMPUTED_VALUE"""),0)</f>
        <v>0</v>
      </c>
      <c r="G61" s="10">
        <v>0</v>
      </c>
    </row>
    <row r="62" spans="1:7" x14ac:dyDescent="0.3">
      <c r="A62" s="8">
        <v>43889</v>
      </c>
      <c r="B62">
        <v>0</v>
      </c>
      <c r="C62">
        <v>0</v>
      </c>
      <c r="D62" s="9">
        <v>43889</v>
      </c>
      <c r="E62" s="23">
        <f ca="1">IFERROR(__xludf.DUMMYFUNCTION("""COMPUTED_VALUE"""),0)</f>
        <v>0</v>
      </c>
      <c r="F62" s="23">
        <f ca="1">IFERROR(__xludf.DUMMYFUNCTION("""COMPUTED_VALUE"""),0)</f>
        <v>0</v>
      </c>
      <c r="G62" s="10">
        <v>0</v>
      </c>
    </row>
    <row r="63" spans="1:7" x14ac:dyDescent="0.3">
      <c r="A63" s="8">
        <v>43890</v>
      </c>
      <c r="B63">
        <v>52</v>
      </c>
      <c r="C63">
        <v>0</v>
      </c>
      <c r="D63" s="9">
        <v>43890</v>
      </c>
      <c r="E63" s="23">
        <f ca="1">IFERROR(__xludf.DUMMYFUNCTION("""COMPUTED_VALUE"""),0)</f>
        <v>0</v>
      </c>
      <c r="F63" s="23">
        <f ca="1">IFERROR(__xludf.DUMMYFUNCTION("""COMPUTED_VALUE"""),0)</f>
        <v>0</v>
      </c>
      <c r="G63" s="10">
        <v>0</v>
      </c>
    </row>
    <row r="64" spans="1:7" x14ac:dyDescent="0.3">
      <c r="A64" s="8">
        <v>43891</v>
      </c>
      <c r="B64">
        <v>48</v>
      </c>
      <c r="C64">
        <v>0</v>
      </c>
      <c r="D64" s="9">
        <v>43891</v>
      </c>
      <c r="E64" s="23">
        <f ca="1">IFERROR(__xludf.DUMMYFUNCTION("""COMPUTED_VALUE"""),0)</f>
        <v>0</v>
      </c>
      <c r="F64" s="23">
        <f ca="1">IFERROR(__xludf.DUMMYFUNCTION("""COMPUTED_VALUE"""),0)</f>
        <v>0</v>
      </c>
      <c r="G64" s="10">
        <v>0</v>
      </c>
    </row>
    <row r="65" spans="1:7" x14ac:dyDescent="0.3">
      <c r="A65" s="8">
        <v>43892</v>
      </c>
      <c r="B65">
        <v>0</v>
      </c>
      <c r="C65">
        <v>0</v>
      </c>
      <c r="D65" s="9">
        <v>43892</v>
      </c>
      <c r="E65" s="23">
        <f ca="1">IFERROR(__xludf.DUMMYFUNCTION("""COMPUTED_VALUE"""),0)</f>
        <v>0</v>
      </c>
      <c r="F65" s="23">
        <f ca="1">IFERROR(__xludf.DUMMYFUNCTION("""COMPUTED_VALUE"""),0)</f>
        <v>0</v>
      </c>
      <c r="G65" s="10">
        <v>0</v>
      </c>
    </row>
    <row r="66" spans="1:7" x14ac:dyDescent="0.3">
      <c r="A66" s="8">
        <v>43893</v>
      </c>
      <c r="B66">
        <v>46</v>
      </c>
      <c r="C66">
        <v>0</v>
      </c>
      <c r="D66" s="9">
        <v>43893</v>
      </c>
      <c r="E66" s="23">
        <f ca="1">IFERROR(__xludf.DUMMYFUNCTION("""COMPUTED_VALUE"""),0)</f>
        <v>0</v>
      </c>
      <c r="F66" s="23">
        <f ca="1">IFERROR(__xludf.DUMMYFUNCTION("""COMPUTED_VALUE"""),0)</f>
        <v>0</v>
      </c>
      <c r="G66" s="10">
        <v>0</v>
      </c>
    </row>
    <row r="67" spans="1:7" x14ac:dyDescent="0.3">
      <c r="A67" s="8">
        <v>43894</v>
      </c>
      <c r="B67">
        <v>0</v>
      </c>
      <c r="C67">
        <v>0</v>
      </c>
      <c r="D67" s="9">
        <v>43894</v>
      </c>
      <c r="E67" s="23">
        <f ca="1">IFERROR(__xludf.DUMMYFUNCTION("""COMPUTED_VALUE"""),0)</f>
        <v>0</v>
      </c>
      <c r="F67" s="23">
        <f ca="1">IFERROR(__xludf.DUMMYFUNCTION("""COMPUTED_VALUE"""),0)</f>
        <v>0</v>
      </c>
      <c r="G67" s="10">
        <v>0</v>
      </c>
    </row>
    <row r="68" spans="1:7" x14ac:dyDescent="0.3">
      <c r="A68" s="8">
        <v>43895</v>
      </c>
      <c r="B68">
        <v>0</v>
      </c>
      <c r="C68">
        <v>43</v>
      </c>
      <c r="D68" s="9">
        <v>43895</v>
      </c>
      <c r="E68" s="23">
        <f ca="1">IFERROR(__xludf.DUMMYFUNCTION("""COMPUTED_VALUE"""),0)</f>
        <v>0</v>
      </c>
      <c r="F68" s="23">
        <f ca="1">IFERROR(__xludf.DUMMYFUNCTION("""COMPUTED_VALUE"""),0)</f>
        <v>0</v>
      </c>
      <c r="G68" s="10">
        <v>0</v>
      </c>
    </row>
    <row r="69" spans="1:7" x14ac:dyDescent="0.3">
      <c r="A69" s="8">
        <v>43896</v>
      </c>
      <c r="B69">
        <v>0</v>
      </c>
      <c r="C69">
        <v>0</v>
      </c>
      <c r="D69" s="9">
        <v>43896</v>
      </c>
      <c r="E69" s="23">
        <f ca="1">IFERROR(__xludf.DUMMYFUNCTION("""COMPUTED_VALUE"""),0)</f>
        <v>0</v>
      </c>
      <c r="F69" s="23">
        <f ca="1">IFERROR(__xludf.DUMMYFUNCTION("""COMPUTED_VALUE"""),0)</f>
        <v>0</v>
      </c>
      <c r="G69" s="10">
        <v>0</v>
      </c>
    </row>
    <row r="70" spans="1:7" x14ac:dyDescent="0.3">
      <c r="A70" s="8">
        <v>43897</v>
      </c>
      <c r="B70">
        <v>0</v>
      </c>
      <c r="C70">
        <v>71</v>
      </c>
      <c r="D70" s="9">
        <v>43897</v>
      </c>
      <c r="E70" s="23">
        <f ca="1">IFERROR(__xludf.DUMMYFUNCTION("""COMPUTED_VALUE"""),0)</f>
        <v>0</v>
      </c>
      <c r="F70" s="23">
        <f ca="1">IFERROR(__xludf.DUMMYFUNCTION("""COMPUTED_VALUE"""),0)</f>
        <v>0</v>
      </c>
      <c r="G70" s="10">
        <v>0</v>
      </c>
    </row>
    <row r="71" spans="1:7" x14ac:dyDescent="0.3">
      <c r="A71" s="8">
        <v>43898</v>
      </c>
      <c r="B71">
        <v>0</v>
      </c>
      <c r="C71">
        <v>47</v>
      </c>
      <c r="D71" s="9">
        <v>43898</v>
      </c>
      <c r="E71" s="23">
        <f ca="1">IFERROR(__xludf.DUMMYFUNCTION("""COMPUTED_VALUE"""),0)</f>
        <v>0</v>
      </c>
      <c r="F71" s="23">
        <f ca="1">IFERROR(__xludf.DUMMYFUNCTION("""COMPUTED_VALUE"""),0)</f>
        <v>0</v>
      </c>
      <c r="G71" s="10">
        <v>0</v>
      </c>
    </row>
    <row r="72" spans="1:7" x14ac:dyDescent="0.3">
      <c r="A72" s="8">
        <v>43899</v>
      </c>
      <c r="B72">
        <v>0</v>
      </c>
      <c r="C72">
        <v>0</v>
      </c>
      <c r="D72" s="9">
        <v>43899</v>
      </c>
      <c r="E72" s="23">
        <f ca="1">IFERROR(__xludf.DUMMYFUNCTION("""COMPUTED_VALUE"""),0)</f>
        <v>0</v>
      </c>
      <c r="F72" s="23">
        <f ca="1">IFERROR(__xludf.DUMMYFUNCTION("""COMPUTED_VALUE"""),0)</f>
        <v>0</v>
      </c>
      <c r="G72" s="10">
        <v>0</v>
      </c>
    </row>
    <row r="73" spans="1:7" x14ac:dyDescent="0.3">
      <c r="A73" s="8">
        <v>43900</v>
      </c>
      <c r="B73">
        <v>0</v>
      </c>
      <c r="C73">
        <v>57</v>
      </c>
      <c r="D73" s="9">
        <v>43900</v>
      </c>
      <c r="E73" s="23">
        <f ca="1">IFERROR(__xludf.DUMMYFUNCTION("""COMPUTED_VALUE"""),0)</f>
        <v>0</v>
      </c>
      <c r="F73" s="23">
        <f ca="1">IFERROR(__xludf.DUMMYFUNCTION("""COMPUTED_VALUE"""),0)</f>
        <v>0</v>
      </c>
      <c r="G73" s="10">
        <v>0</v>
      </c>
    </row>
    <row r="74" spans="1:7" x14ac:dyDescent="0.3">
      <c r="A74" s="8">
        <v>43901</v>
      </c>
      <c r="B74">
        <v>46</v>
      </c>
      <c r="C74">
        <v>92</v>
      </c>
      <c r="D74" s="9">
        <v>43901</v>
      </c>
      <c r="E74" s="23">
        <f ca="1">IFERROR(__xludf.DUMMYFUNCTION("""COMPUTED_VALUE"""),0)</f>
        <v>0</v>
      </c>
      <c r="F74" s="23">
        <f ca="1">IFERROR(__xludf.DUMMYFUNCTION("""COMPUTED_VALUE"""),0)</f>
        <v>0</v>
      </c>
      <c r="G74" s="10">
        <v>0</v>
      </c>
    </row>
    <row r="75" spans="1:7" x14ac:dyDescent="0.3">
      <c r="A75" s="8">
        <v>43902</v>
      </c>
      <c r="B75">
        <v>40</v>
      </c>
      <c r="C75">
        <v>0</v>
      </c>
      <c r="D75" s="9">
        <v>43902</v>
      </c>
      <c r="E75" s="23">
        <f ca="1">IFERROR(__xludf.DUMMYFUNCTION("""COMPUTED_VALUE"""),0)</f>
        <v>0</v>
      </c>
      <c r="F75" s="23">
        <f ca="1">IFERROR(__xludf.DUMMYFUNCTION("""COMPUTED_VALUE"""),0)</f>
        <v>0</v>
      </c>
      <c r="G75" s="10">
        <v>0</v>
      </c>
    </row>
    <row r="76" spans="1:7" x14ac:dyDescent="0.3">
      <c r="A76" s="8">
        <v>43903</v>
      </c>
      <c r="B76">
        <v>47</v>
      </c>
      <c r="C76">
        <v>48</v>
      </c>
      <c r="D76" s="9">
        <v>43903</v>
      </c>
      <c r="E76" s="23">
        <f ca="1">IFERROR(__xludf.DUMMYFUNCTION("""COMPUTED_VALUE"""),0)</f>
        <v>0</v>
      </c>
      <c r="F76" s="23">
        <f ca="1">IFERROR(__xludf.DUMMYFUNCTION("""COMPUTED_VALUE"""),0)</f>
        <v>0</v>
      </c>
      <c r="G76" s="10">
        <v>0</v>
      </c>
    </row>
    <row r="77" spans="1:7" x14ac:dyDescent="0.3">
      <c r="A77" s="8">
        <v>43904</v>
      </c>
      <c r="B77">
        <v>0</v>
      </c>
      <c r="C77">
        <v>0</v>
      </c>
      <c r="D77" s="9">
        <v>43904</v>
      </c>
      <c r="E77" s="23">
        <v>0</v>
      </c>
      <c r="F77" s="23">
        <v>0</v>
      </c>
      <c r="G77" s="10">
        <v>0</v>
      </c>
    </row>
    <row r="78" spans="1:7" x14ac:dyDescent="0.3">
      <c r="A78" s="8">
        <v>43905</v>
      </c>
      <c r="B78">
        <v>53</v>
      </c>
      <c r="C78">
        <v>50</v>
      </c>
      <c r="D78" s="9">
        <v>43905</v>
      </c>
      <c r="E78" s="23">
        <v>0</v>
      </c>
      <c r="F78" s="23">
        <v>0</v>
      </c>
      <c r="G78" s="10">
        <v>0</v>
      </c>
    </row>
    <row r="79" spans="1:7" x14ac:dyDescent="0.3">
      <c r="A79" s="8">
        <v>43906</v>
      </c>
      <c r="B79">
        <v>42</v>
      </c>
      <c r="C79">
        <v>0</v>
      </c>
      <c r="D79" s="9">
        <v>43906</v>
      </c>
      <c r="E79" s="23">
        <v>0</v>
      </c>
      <c r="F79" s="23">
        <v>0</v>
      </c>
      <c r="G79" s="10">
        <v>0</v>
      </c>
    </row>
    <row r="80" spans="1:7" x14ac:dyDescent="0.3">
      <c r="A80" s="8">
        <v>43907</v>
      </c>
      <c r="B80">
        <v>43</v>
      </c>
      <c r="C80">
        <v>44</v>
      </c>
      <c r="D80" s="9">
        <v>43907</v>
      </c>
      <c r="E80" s="23">
        <v>0</v>
      </c>
      <c r="F80" s="23">
        <v>0</v>
      </c>
      <c r="G80" s="10">
        <v>0</v>
      </c>
    </row>
    <row r="81" spans="1:7" x14ac:dyDescent="0.3">
      <c r="A81" s="8">
        <v>43908</v>
      </c>
      <c r="B81">
        <v>0</v>
      </c>
      <c r="C81">
        <v>0</v>
      </c>
      <c r="D81" s="9">
        <v>43908</v>
      </c>
      <c r="E81" s="23">
        <v>0</v>
      </c>
      <c r="F81" s="23">
        <v>0</v>
      </c>
      <c r="G81" s="10">
        <v>0</v>
      </c>
    </row>
    <row r="82" spans="1:7" x14ac:dyDescent="0.3">
      <c r="A82" s="8">
        <v>43909</v>
      </c>
      <c r="B82">
        <v>47</v>
      </c>
      <c r="C82">
        <v>47</v>
      </c>
      <c r="D82" s="9">
        <v>43909</v>
      </c>
      <c r="E82" s="23">
        <v>0</v>
      </c>
      <c r="F82" s="23">
        <v>0</v>
      </c>
      <c r="G82" s="10">
        <v>0</v>
      </c>
    </row>
    <row r="83" spans="1:7" x14ac:dyDescent="0.3">
      <c r="A83" s="8">
        <v>43910</v>
      </c>
      <c r="B83">
        <v>89</v>
      </c>
      <c r="C83">
        <v>0</v>
      </c>
      <c r="D83" s="9">
        <v>43910</v>
      </c>
      <c r="E83" s="23">
        <v>0</v>
      </c>
      <c r="F83" s="23">
        <v>0</v>
      </c>
      <c r="G83" s="10">
        <v>0</v>
      </c>
    </row>
    <row r="84" spans="1:7" x14ac:dyDescent="0.3">
      <c r="A84" s="8">
        <v>43911</v>
      </c>
      <c r="B84">
        <v>54</v>
      </c>
      <c r="C84">
        <v>54</v>
      </c>
      <c r="D84" s="9">
        <v>43911</v>
      </c>
      <c r="E84" s="23">
        <v>0</v>
      </c>
      <c r="F84" s="23">
        <v>0</v>
      </c>
      <c r="G84" s="10">
        <v>0</v>
      </c>
    </row>
    <row r="85" spans="1:7" x14ac:dyDescent="0.3">
      <c r="A85" s="8">
        <v>43912</v>
      </c>
      <c r="B85">
        <v>0</v>
      </c>
      <c r="C85">
        <v>0</v>
      </c>
      <c r="D85" s="9">
        <v>43912</v>
      </c>
      <c r="E85" s="23">
        <v>0</v>
      </c>
      <c r="F85" s="23">
        <v>0</v>
      </c>
      <c r="G85" s="10">
        <v>0</v>
      </c>
    </row>
    <row r="86" spans="1:7" x14ac:dyDescent="0.3">
      <c r="A86" s="8">
        <v>43913</v>
      </c>
      <c r="B86">
        <v>44</v>
      </c>
      <c r="C86">
        <v>0</v>
      </c>
      <c r="D86" s="9">
        <v>43913</v>
      </c>
      <c r="E86" s="23">
        <v>0</v>
      </c>
      <c r="F86" s="23">
        <v>0</v>
      </c>
      <c r="G86" s="10">
        <v>0</v>
      </c>
    </row>
    <row r="87" spans="1:7" x14ac:dyDescent="0.3">
      <c r="A87" s="8">
        <v>43914</v>
      </c>
      <c r="B87">
        <v>53</v>
      </c>
      <c r="C87">
        <v>49</v>
      </c>
      <c r="D87" s="9">
        <v>43914</v>
      </c>
      <c r="E87" s="23">
        <v>0</v>
      </c>
      <c r="F87" s="23">
        <v>0</v>
      </c>
      <c r="G87" s="10">
        <v>0</v>
      </c>
    </row>
    <row r="88" spans="1:7" x14ac:dyDescent="0.3">
      <c r="A88" s="8">
        <v>43915</v>
      </c>
      <c r="B88">
        <v>0</v>
      </c>
      <c r="C88">
        <v>52</v>
      </c>
      <c r="D88" s="9">
        <v>43915</v>
      </c>
      <c r="E88" s="23">
        <v>0</v>
      </c>
      <c r="F88" s="23">
        <v>0</v>
      </c>
      <c r="G88" s="10">
        <v>0</v>
      </c>
    </row>
    <row r="89" spans="1:7" x14ac:dyDescent="0.3">
      <c r="A89" s="8">
        <v>43916</v>
      </c>
      <c r="B89">
        <v>49</v>
      </c>
      <c r="C89">
        <v>49</v>
      </c>
      <c r="D89" s="9">
        <v>43916</v>
      </c>
      <c r="E89" s="23">
        <v>0</v>
      </c>
      <c r="F89" s="23">
        <v>0</v>
      </c>
      <c r="G89" s="10">
        <v>0</v>
      </c>
    </row>
    <row r="90" spans="1:7" x14ac:dyDescent="0.3">
      <c r="A90" s="8">
        <v>43917</v>
      </c>
      <c r="B90">
        <v>0</v>
      </c>
      <c r="C90">
        <v>0</v>
      </c>
      <c r="D90" s="9">
        <v>43917</v>
      </c>
      <c r="E90" s="23">
        <v>0</v>
      </c>
      <c r="F90" s="23">
        <v>0</v>
      </c>
      <c r="G90" s="10">
        <v>0</v>
      </c>
    </row>
    <row r="91" spans="1:7" x14ac:dyDescent="0.3">
      <c r="A91" s="8">
        <v>43918</v>
      </c>
      <c r="B91">
        <v>0</v>
      </c>
      <c r="C91">
        <v>0</v>
      </c>
      <c r="D91" s="9">
        <v>43918</v>
      </c>
      <c r="E91" s="23">
        <v>0</v>
      </c>
      <c r="F91" s="23">
        <v>0</v>
      </c>
      <c r="G91" s="10">
        <v>0</v>
      </c>
    </row>
    <row r="92" spans="1:7" x14ac:dyDescent="0.3">
      <c r="A92" s="8">
        <v>43919</v>
      </c>
      <c r="B92">
        <v>0</v>
      </c>
      <c r="C92">
        <v>49</v>
      </c>
      <c r="D92" s="9">
        <v>43919</v>
      </c>
      <c r="E92" s="23">
        <v>0</v>
      </c>
      <c r="F92" s="23">
        <v>0</v>
      </c>
      <c r="G92" s="10">
        <v>0</v>
      </c>
    </row>
    <row r="93" spans="1:7" x14ac:dyDescent="0.3">
      <c r="A93" s="8">
        <v>43920</v>
      </c>
      <c r="B93">
        <v>0</v>
      </c>
      <c r="C93">
        <v>95</v>
      </c>
      <c r="D93" s="9">
        <v>43920</v>
      </c>
      <c r="E93" s="23">
        <v>0</v>
      </c>
      <c r="F93" s="23">
        <v>0</v>
      </c>
      <c r="G93" s="10">
        <v>0</v>
      </c>
    </row>
    <row r="94" spans="1:7" x14ac:dyDescent="0.3">
      <c r="A94" s="8">
        <v>43921</v>
      </c>
      <c r="B94">
        <v>45</v>
      </c>
      <c r="C94">
        <v>0</v>
      </c>
      <c r="D94" s="9">
        <v>43921</v>
      </c>
      <c r="E94" s="23">
        <v>0</v>
      </c>
      <c r="F94" s="23">
        <v>0</v>
      </c>
      <c r="G94" s="10">
        <v>0</v>
      </c>
    </row>
    <row r="95" spans="1:7" x14ac:dyDescent="0.3">
      <c r="A95" s="8">
        <v>43922</v>
      </c>
      <c r="B95">
        <v>0</v>
      </c>
      <c r="C95">
        <v>0</v>
      </c>
      <c r="D95" s="9">
        <v>43922</v>
      </c>
      <c r="E95" s="23">
        <v>0</v>
      </c>
      <c r="F95" s="23">
        <v>0</v>
      </c>
      <c r="G95" s="10">
        <v>0</v>
      </c>
    </row>
    <row r="96" spans="1:7" x14ac:dyDescent="0.3">
      <c r="A96" s="8">
        <v>43923</v>
      </c>
      <c r="B96">
        <v>51</v>
      </c>
      <c r="C96">
        <v>0</v>
      </c>
      <c r="D96" s="9">
        <v>43923</v>
      </c>
      <c r="E96" s="23">
        <v>0</v>
      </c>
      <c r="F96" s="23">
        <v>0</v>
      </c>
      <c r="G96" s="10">
        <v>0</v>
      </c>
    </row>
    <row r="97" spans="1:7" x14ac:dyDescent="0.3">
      <c r="A97" s="8">
        <v>43924</v>
      </c>
      <c r="B97">
        <v>0</v>
      </c>
      <c r="C97">
        <v>0</v>
      </c>
      <c r="D97" s="9">
        <v>43924</v>
      </c>
      <c r="E97" s="23">
        <v>0</v>
      </c>
      <c r="F97" s="23">
        <v>0</v>
      </c>
      <c r="G97" s="10">
        <v>0</v>
      </c>
    </row>
    <row r="98" spans="1:7" x14ac:dyDescent="0.3">
      <c r="A98" s="8">
        <v>43925</v>
      </c>
      <c r="B98">
        <v>48</v>
      </c>
      <c r="C98">
        <v>49</v>
      </c>
      <c r="D98" s="9">
        <v>43925</v>
      </c>
      <c r="E98" s="23">
        <v>0</v>
      </c>
      <c r="F98" s="23">
        <v>0</v>
      </c>
      <c r="G98" s="10">
        <v>0</v>
      </c>
    </row>
    <row r="99" spans="1:7" x14ac:dyDescent="0.3">
      <c r="A99" s="8">
        <v>43926</v>
      </c>
      <c r="B99">
        <v>0</v>
      </c>
      <c r="C99">
        <v>0</v>
      </c>
      <c r="D99" s="9">
        <v>43926</v>
      </c>
      <c r="E99" s="23">
        <v>0</v>
      </c>
      <c r="F99" s="23">
        <v>0</v>
      </c>
      <c r="G99" s="10">
        <v>0</v>
      </c>
    </row>
    <row r="100" spans="1:7" x14ac:dyDescent="0.3">
      <c r="A100" s="8">
        <v>43927</v>
      </c>
      <c r="B100">
        <v>93</v>
      </c>
      <c r="C100">
        <v>0</v>
      </c>
      <c r="D100" s="9">
        <v>43927</v>
      </c>
      <c r="E100" s="23">
        <v>0</v>
      </c>
      <c r="F100" s="23">
        <v>0</v>
      </c>
      <c r="G100" s="10">
        <v>0</v>
      </c>
    </row>
    <row r="101" spans="1:7" x14ac:dyDescent="0.3">
      <c r="A101" s="8">
        <v>43928</v>
      </c>
      <c r="B101">
        <v>0</v>
      </c>
      <c r="C101">
        <v>0</v>
      </c>
      <c r="D101" s="9">
        <v>43928</v>
      </c>
      <c r="E101" s="23">
        <v>0</v>
      </c>
      <c r="F101" s="23">
        <v>0</v>
      </c>
      <c r="G101" s="10">
        <v>0</v>
      </c>
    </row>
    <row r="102" spans="1:7" x14ac:dyDescent="0.3">
      <c r="A102" s="8">
        <v>43929</v>
      </c>
      <c r="B102">
        <v>0</v>
      </c>
      <c r="C102">
        <v>0</v>
      </c>
      <c r="D102" s="9">
        <v>43929</v>
      </c>
      <c r="E102" s="23">
        <v>0</v>
      </c>
      <c r="F102" s="23">
        <v>0</v>
      </c>
      <c r="G102" s="10">
        <v>0</v>
      </c>
    </row>
    <row r="103" spans="1:7" x14ac:dyDescent="0.3">
      <c r="A103" s="8">
        <v>43930</v>
      </c>
      <c r="B103">
        <v>0</v>
      </c>
      <c r="C103">
        <v>47</v>
      </c>
      <c r="D103" s="9">
        <v>43930</v>
      </c>
      <c r="E103" s="23">
        <v>0</v>
      </c>
      <c r="F103" s="23">
        <v>0</v>
      </c>
      <c r="G103" s="10">
        <v>0</v>
      </c>
    </row>
    <row r="104" spans="1:7" x14ac:dyDescent="0.3">
      <c r="A104" s="8">
        <v>43931</v>
      </c>
      <c r="B104">
        <v>0</v>
      </c>
      <c r="C104">
        <v>54</v>
      </c>
      <c r="D104" s="9">
        <v>43931</v>
      </c>
      <c r="E104" s="23">
        <v>0</v>
      </c>
      <c r="F104" s="23">
        <v>0</v>
      </c>
      <c r="G104" s="10">
        <v>0</v>
      </c>
    </row>
    <row r="105" spans="1:7" x14ac:dyDescent="0.3">
      <c r="A105" s="8">
        <v>43932</v>
      </c>
      <c r="B105">
        <v>0</v>
      </c>
      <c r="C105">
        <v>0</v>
      </c>
      <c r="D105" s="9">
        <v>43932</v>
      </c>
      <c r="E105" s="23">
        <v>0</v>
      </c>
      <c r="F105" s="23">
        <v>0</v>
      </c>
      <c r="G105" s="10">
        <v>0</v>
      </c>
    </row>
    <row r="106" spans="1:7" x14ac:dyDescent="0.3">
      <c r="A106" s="8">
        <v>43933</v>
      </c>
      <c r="B106">
        <v>0</v>
      </c>
      <c r="C106">
        <v>0</v>
      </c>
      <c r="D106" s="9">
        <v>43933</v>
      </c>
      <c r="E106" s="23">
        <v>0</v>
      </c>
      <c r="F106" s="23">
        <v>0</v>
      </c>
      <c r="G106" s="10">
        <v>0</v>
      </c>
    </row>
    <row r="107" spans="1:7" x14ac:dyDescent="0.3">
      <c r="A107" s="8">
        <v>43934</v>
      </c>
      <c r="B107">
        <v>0</v>
      </c>
      <c r="C107">
        <v>0</v>
      </c>
      <c r="D107" s="9">
        <v>43934</v>
      </c>
      <c r="E107" s="23">
        <v>0</v>
      </c>
      <c r="F107" s="23">
        <v>0</v>
      </c>
      <c r="G107" s="10">
        <v>0</v>
      </c>
    </row>
    <row r="108" spans="1:7" x14ac:dyDescent="0.3">
      <c r="A108" s="8">
        <v>43935</v>
      </c>
      <c r="B108">
        <v>0</v>
      </c>
      <c r="C108">
        <v>0</v>
      </c>
      <c r="D108" s="9">
        <v>43935</v>
      </c>
      <c r="E108" s="23">
        <v>0</v>
      </c>
      <c r="F108" s="23">
        <v>0</v>
      </c>
      <c r="G108" s="10">
        <v>0</v>
      </c>
    </row>
    <row r="109" spans="1:7" x14ac:dyDescent="0.3">
      <c r="A109" s="8">
        <v>43936</v>
      </c>
      <c r="B109">
        <v>0</v>
      </c>
      <c r="C109">
        <v>0</v>
      </c>
      <c r="D109" s="9">
        <v>43936</v>
      </c>
      <c r="E109" s="23">
        <v>0</v>
      </c>
      <c r="F109" s="23">
        <v>0</v>
      </c>
      <c r="G109" s="10">
        <v>0</v>
      </c>
    </row>
    <row r="110" spans="1:7" x14ac:dyDescent="0.3">
      <c r="A110" s="8">
        <v>43937</v>
      </c>
      <c r="B110">
        <v>0</v>
      </c>
      <c r="C110">
        <v>41</v>
      </c>
      <c r="D110" s="9">
        <v>43937</v>
      </c>
      <c r="E110" s="23">
        <v>0</v>
      </c>
      <c r="F110" s="23">
        <v>0</v>
      </c>
      <c r="G110" s="10">
        <v>0</v>
      </c>
    </row>
    <row r="111" spans="1:7" x14ac:dyDescent="0.3">
      <c r="A111" s="8">
        <v>43938</v>
      </c>
      <c r="B111">
        <v>0</v>
      </c>
      <c r="C111">
        <v>43</v>
      </c>
      <c r="D111" s="9">
        <v>43938</v>
      </c>
      <c r="E111" s="23">
        <v>0</v>
      </c>
      <c r="F111" s="23">
        <v>0</v>
      </c>
      <c r="G111" s="10">
        <v>0</v>
      </c>
    </row>
    <row r="112" spans="1:7" x14ac:dyDescent="0.3">
      <c r="A112" s="8">
        <v>43939</v>
      </c>
      <c r="B112">
        <v>42</v>
      </c>
      <c r="C112">
        <v>0</v>
      </c>
      <c r="D112" s="9">
        <v>43939</v>
      </c>
      <c r="E112" s="23">
        <v>0</v>
      </c>
      <c r="F112" s="23">
        <v>0</v>
      </c>
      <c r="G112" s="10">
        <v>0</v>
      </c>
    </row>
    <row r="113" spans="1:7" x14ac:dyDescent="0.3">
      <c r="A113" s="8">
        <v>43940</v>
      </c>
      <c r="B113">
        <v>46</v>
      </c>
      <c r="C113">
        <v>0</v>
      </c>
      <c r="D113" s="9">
        <v>43940</v>
      </c>
      <c r="E113" s="23">
        <v>0</v>
      </c>
      <c r="F113" s="23">
        <v>0</v>
      </c>
      <c r="G113" s="10">
        <v>14962</v>
      </c>
    </row>
    <row r="114" spans="1:7" x14ac:dyDescent="0.3">
      <c r="A114" s="8">
        <v>43941</v>
      </c>
      <c r="B114">
        <v>0</v>
      </c>
      <c r="C114">
        <v>41</v>
      </c>
      <c r="D114" s="9">
        <v>43941</v>
      </c>
      <c r="E114" s="23">
        <v>0</v>
      </c>
      <c r="F114" s="23">
        <v>0</v>
      </c>
      <c r="G114" s="10">
        <v>0</v>
      </c>
    </row>
    <row r="115" spans="1:7" x14ac:dyDescent="0.3">
      <c r="A115" s="8">
        <v>43942</v>
      </c>
      <c r="B115">
        <v>39</v>
      </c>
      <c r="C115">
        <v>46</v>
      </c>
      <c r="D115" s="9">
        <v>43942</v>
      </c>
      <c r="E115" s="23">
        <v>0</v>
      </c>
      <c r="F115" s="23">
        <v>0</v>
      </c>
      <c r="G115" s="10">
        <v>0</v>
      </c>
    </row>
    <row r="116" spans="1:7" x14ac:dyDescent="0.3">
      <c r="A116" s="8">
        <v>43943</v>
      </c>
      <c r="B116">
        <v>41</v>
      </c>
      <c r="C116">
        <v>0</v>
      </c>
      <c r="D116" s="9">
        <v>43943</v>
      </c>
      <c r="E116" s="23">
        <v>0</v>
      </c>
      <c r="F116" s="23">
        <v>0</v>
      </c>
      <c r="G116" s="10">
        <v>0</v>
      </c>
    </row>
    <row r="117" spans="1:7" x14ac:dyDescent="0.3">
      <c r="A117" s="8">
        <v>43944</v>
      </c>
      <c r="B117">
        <v>0</v>
      </c>
      <c r="C117">
        <v>0</v>
      </c>
      <c r="D117" s="9">
        <v>43944</v>
      </c>
      <c r="E117" s="23">
        <v>0</v>
      </c>
      <c r="F117" s="23">
        <v>0</v>
      </c>
      <c r="G117" s="10">
        <v>0</v>
      </c>
    </row>
    <row r="118" spans="1:7" x14ac:dyDescent="0.3">
      <c r="A118" s="8">
        <v>43945</v>
      </c>
      <c r="B118">
        <v>43</v>
      </c>
      <c r="C118">
        <v>0</v>
      </c>
      <c r="D118" s="9">
        <v>43945</v>
      </c>
      <c r="E118" s="23">
        <v>0</v>
      </c>
      <c r="F118" s="23">
        <v>0</v>
      </c>
      <c r="G118" s="10">
        <v>0</v>
      </c>
    </row>
    <row r="119" spans="1:7" x14ac:dyDescent="0.3">
      <c r="A119" s="8">
        <v>43946</v>
      </c>
      <c r="B119">
        <v>0</v>
      </c>
      <c r="C119">
        <v>0</v>
      </c>
      <c r="D119" s="9">
        <v>43946</v>
      </c>
      <c r="E119" s="23">
        <v>0</v>
      </c>
      <c r="F119" s="23">
        <v>0</v>
      </c>
      <c r="G119" s="10">
        <v>0</v>
      </c>
    </row>
    <row r="120" spans="1:7" x14ac:dyDescent="0.3">
      <c r="A120" s="8">
        <v>43947</v>
      </c>
      <c r="B120">
        <v>46</v>
      </c>
      <c r="C120">
        <v>0</v>
      </c>
      <c r="D120" s="9">
        <v>43947</v>
      </c>
      <c r="E120" s="23">
        <v>0</v>
      </c>
      <c r="F120" s="23">
        <v>0</v>
      </c>
      <c r="G120" s="10">
        <v>0</v>
      </c>
    </row>
    <row r="121" spans="1:7" x14ac:dyDescent="0.3">
      <c r="A121" s="8">
        <v>43948</v>
      </c>
      <c r="B121">
        <v>0</v>
      </c>
      <c r="C121">
        <v>0</v>
      </c>
      <c r="D121" s="9">
        <v>43948</v>
      </c>
      <c r="E121" s="23">
        <v>0</v>
      </c>
      <c r="F121" s="23">
        <v>0</v>
      </c>
      <c r="G121" s="10">
        <v>0</v>
      </c>
    </row>
    <row r="122" spans="1:7" x14ac:dyDescent="0.3">
      <c r="A122" s="8">
        <v>43949</v>
      </c>
      <c r="B122">
        <v>0</v>
      </c>
      <c r="C122">
        <v>45</v>
      </c>
      <c r="D122" s="9">
        <v>43949</v>
      </c>
      <c r="E122" s="23">
        <v>0</v>
      </c>
      <c r="F122" s="23">
        <v>0</v>
      </c>
      <c r="G122" s="10">
        <v>4101</v>
      </c>
    </row>
    <row r="123" spans="1:7" x14ac:dyDescent="0.3">
      <c r="A123" s="8">
        <v>43950</v>
      </c>
      <c r="B123">
        <v>40</v>
      </c>
      <c r="C123">
        <v>40</v>
      </c>
      <c r="D123" s="9">
        <v>43950</v>
      </c>
      <c r="E123" s="23">
        <v>0</v>
      </c>
      <c r="F123" s="23">
        <v>0</v>
      </c>
      <c r="G123" s="10">
        <v>0</v>
      </c>
    </row>
    <row r="124" spans="1:7" x14ac:dyDescent="0.3">
      <c r="A124" s="8">
        <v>43951</v>
      </c>
      <c r="B124">
        <v>0</v>
      </c>
      <c r="C124">
        <v>0</v>
      </c>
      <c r="D124" s="9">
        <v>43951</v>
      </c>
      <c r="E124" s="23">
        <v>0</v>
      </c>
      <c r="F124" s="23">
        <v>0</v>
      </c>
      <c r="G124" s="10">
        <v>0</v>
      </c>
    </row>
    <row r="125" spans="1:7" x14ac:dyDescent="0.3">
      <c r="A125" s="8">
        <v>43952</v>
      </c>
      <c r="B125">
        <v>0</v>
      </c>
      <c r="C125">
        <v>0</v>
      </c>
      <c r="D125" s="9">
        <v>43952</v>
      </c>
      <c r="E125" s="23">
        <v>0</v>
      </c>
      <c r="F125" s="23">
        <v>0</v>
      </c>
      <c r="G125" s="10">
        <v>0</v>
      </c>
    </row>
    <row r="126" spans="1:7" x14ac:dyDescent="0.3">
      <c r="A126" s="8">
        <v>43953</v>
      </c>
      <c r="B126">
        <v>69</v>
      </c>
      <c r="C126">
        <v>0</v>
      </c>
      <c r="D126" s="9">
        <v>43953</v>
      </c>
      <c r="E126" s="23">
        <v>0</v>
      </c>
      <c r="F126" s="23">
        <v>0</v>
      </c>
      <c r="G126" s="10">
        <v>0</v>
      </c>
    </row>
    <row r="127" spans="1:7" x14ac:dyDescent="0.3">
      <c r="A127" s="8">
        <v>43954</v>
      </c>
      <c r="B127">
        <v>48</v>
      </c>
      <c r="C127">
        <v>0</v>
      </c>
      <c r="D127" s="9">
        <v>43954</v>
      </c>
      <c r="E127" s="23">
        <v>0</v>
      </c>
      <c r="F127" s="23">
        <v>0</v>
      </c>
      <c r="G127" s="10">
        <v>0</v>
      </c>
    </row>
    <row r="128" spans="1:7" x14ac:dyDescent="0.3">
      <c r="A128" s="8">
        <v>43955</v>
      </c>
      <c r="B128">
        <v>0</v>
      </c>
      <c r="C128">
        <v>0</v>
      </c>
      <c r="D128" s="9">
        <v>43955</v>
      </c>
      <c r="E128" s="23">
        <v>0</v>
      </c>
      <c r="F128" s="23">
        <v>0</v>
      </c>
      <c r="G128" s="10">
        <v>0</v>
      </c>
    </row>
    <row r="129" spans="1:7" x14ac:dyDescent="0.3">
      <c r="A129" s="8">
        <v>43956</v>
      </c>
      <c r="B129">
        <v>0</v>
      </c>
      <c r="C129">
        <v>0</v>
      </c>
      <c r="D129" s="9">
        <v>43956</v>
      </c>
      <c r="E129" s="23">
        <v>0</v>
      </c>
      <c r="F129" s="23">
        <v>0</v>
      </c>
      <c r="G129" s="10">
        <v>0</v>
      </c>
    </row>
    <row r="130" spans="1:7" x14ac:dyDescent="0.3">
      <c r="A130" s="8">
        <v>43957</v>
      </c>
      <c r="B130">
        <v>0</v>
      </c>
      <c r="C130">
        <v>0</v>
      </c>
      <c r="D130" s="9">
        <v>43957</v>
      </c>
      <c r="E130" s="23">
        <v>0</v>
      </c>
      <c r="F130" s="23">
        <v>0</v>
      </c>
      <c r="G130" s="10">
        <v>0</v>
      </c>
    </row>
    <row r="131" spans="1:7" x14ac:dyDescent="0.3">
      <c r="A131" s="8">
        <v>43958</v>
      </c>
      <c r="B131">
        <v>0</v>
      </c>
      <c r="C131">
        <v>0</v>
      </c>
      <c r="D131" s="9">
        <v>43958</v>
      </c>
      <c r="E131" s="23">
        <v>0</v>
      </c>
      <c r="F131" s="23">
        <v>0</v>
      </c>
      <c r="G131" s="10">
        <v>0</v>
      </c>
    </row>
    <row r="132" spans="1:7" x14ac:dyDescent="0.3">
      <c r="A132" s="8">
        <v>43959</v>
      </c>
      <c r="B132">
        <v>0</v>
      </c>
      <c r="C132">
        <v>0</v>
      </c>
      <c r="D132" s="9">
        <v>43959</v>
      </c>
      <c r="E132" s="23">
        <v>0</v>
      </c>
      <c r="F132" s="23">
        <v>0</v>
      </c>
      <c r="G132" s="10">
        <v>0</v>
      </c>
    </row>
    <row r="133" spans="1:7" x14ac:dyDescent="0.3">
      <c r="A133" s="8">
        <v>43960</v>
      </c>
      <c r="B133">
        <v>70</v>
      </c>
      <c r="C133">
        <v>0</v>
      </c>
      <c r="D133" s="9">
        <v>43960</v>
      </c>
      <c r="E133" s="23">
        <v>0</v>
      </c>
      <c r="F133" s="23">
        <v>0</v>
      </c>
      <c r="G133" s="10">
        <v>0</v>
      </c>
    </row>
    <row r="134" spans="1:7" x14ac:dyDescent="0.3">
      <c r="A134" s="8">
        <v>43961</v>
      </c>
      <c r="B134">
        <v>0</v>
      </c>
      <c r="C134">
        <v>0</v>
      </c>
      <c r="D134" s="9">
        <v>43961</v>
      </c>
      <c r="E134" s="23">
        <v>0</v>
      </c>
      <c r="F134" s="23">
        <v>0</v>
      </c>
      <c r="G134" s="10">
        <v>0</v>
      </c>
    </row>
    <row r="135" spans="1:7" x14ac:dyDescent="0.3">
      <c r="A135" s="8">
        <v>43962</v>
      </c>
      <c r="B135">
        <v>0</v>
      </c>
      <c r="C135">
        <v>0</v>
      </c>
      <c r="D135" s="9">
        <v>43962</v>
      </c>
      <c r="E135" s="23">
        <v>0</v>
      </c>
      <c r="F135" s="23">
        <v>0</v>
      </c>
      <c r="G135" s="10">
        <v>0</v>
      </c>
    </row>
    <row r="136" spans="1:7" x14ac:dyDescent="0.3">
      <c r="A136" s="8">
        <v>43963</v>
      </c>
      <c r="B136">
        <v>0</v>
      </c>
      <c r="C136">
        <v>0</v>
      </c>
      <c r="D136" s="9">
        <v>43963</v>
      </c>
      <c r="E136" s="23">
        <v>0</v>
      </c>
      <c r="F136" s="23">
        <v>0</v>
      </c>
      <c r="G136" s="10">
        <v>0</v>
      </c>
    </row>
    <row r="137" spans="1:7" x14ac:dyDescent="0.3">
      <c r="A137" s="8">
        <v>43964</v>
      </c>
      <c r="B137">
        <v>0</v>
      </c>
      <c r="C137">
        <v>46</v>
      </c>
      <c r="D137" s="9">
        <v>43964</v>
      </c>
      <c r="E137" s="23">
        <v>0</v>
      </c>
      <c r="F137" s="23">
        <v>0</v>
      </c>
      <c r="G137" s="10">
        <v>0</v>
      </c>
    </row>
    <row r="138" spans="1:7" x14ac:dyDescent="0.3">
      <c r="A138" s="8">
        <v>43965</v>
      </c>
      <c r="B138">
        <v>0</v>
      </c>
      <c r="C138">
        <v>0</v>
      </c>
      <c r="D138" s="9">
        <v>43965</v>
      </c>
      <c r="E138" s="23">
        <v>0</v>
      </c>
      <c r="F138" s="23">
        <v>0</v>
      </c>
      <c r="G138" s="10">
        <v>0</v>
      </c>
    </row>
    <row r="139" spans="1:7" x14ac:dyDescent="0.3">
      <c r="A139" s="8">
        <v>43966</v>
      </c>
      <c r="B139">
        <v>0</v>
      </c>
      <c r="C139">
        <v>0</v>
      </c>
      <c r="D139" s="9">
        <v>43966</v>
      </c>
      <c r="E139" s="23">
        <v>0</v>
      </c>
      <c r="F139" s="23">
        <v>0</v>
      </c>
      <c r="G139" s="10">
        <v>0</v>
      </c>
    </row>
    <row r="140" spans="1:7" x14ac:dyDescent="0.3">
      <c r="A140" s="8">
        <v>43967</v>
      </c>
      <c r="B140">
        <v>0</v>
      </c>
      <c r="C140">
        <v>0</v>
      </c>
      <c r="D140" s="9">
        <v>43967</v>
      </c>
      <c r="E140" s="23">
        <v>0</v>
      </c>
      <c r="F140" s="23">
        <v>0</v>
      </c>
      <c r="G140" s="10">
        <v>4110</v>
      </c>
    </row>
    <row r="141" spans="1:7" x14ac:dyDescent="0.3">
      <c r="A141" s="8">
        <v>43968</v>
      </c>
      <c r="B141">
        <v>0</v>
      </c>
      <c r="C141">
        <v>50</v>
      </c>
      <c r="D141" s="9">
        <v>43968</v>
      </c>
      <c r="E141" s="23">
        <v>0</v>
      </c>
      <c r="F141" s="23">
        <v>0</v>
      </c>
      <c r="G141" s="10">
        <v>0</v>
      </c>
    </row>
    <row r="142" spans="1:7" x14ac:dyDescent="0.3">
      <c r="A142" s="8">
        <v>43969</v>
      </c>
      <c r="B142">
        <v>44</v>
      </c>
      <c r="C142">
        <v>0</v>
      </c>
      <c r="D142" s="9">
        <v>43969</v>
      </c>
      <c r="E142" s="23">
        <v>0</v>
      </c>
      <c r="F142" s="23">
        <v>0</v>
      </c>
      <c r="G142" s="10">
        <v>0</v>
      </c>
    </row>
    <row r="143" spans="1:7" x14ac:dyDescent="0.3">
      <c r="A143" s="8">
        <v>43970</v>
      </c>
      <c r="B143">
        <v>0</v>
      </c>
      <c r="C143">
        <v>42</v>
      </c>
      <c r="D143" s="9">
        <v>43970</v>
      </c>
      <c r="E143" s="23">
        <v>0</v>
      </c>
      <c r="F143" s="23">
        <v>0</v>
      </c>
      <c r="G143" s="10">
        <v>0</v>
      </c>
    </row>
    <row r="144" spans="1:7" x14ac:dyDescent="0.3">
      <c r="A144" s="8">
        <v>43971</v>
      </c>
      <c r="B144">
        <v>0</v>
      </c>
      <c r="C144">
        <v>0</v>
      </c>
      <c r="D144" s="9">
        <v>43971</v>
      </c>
      <c r="E144" s="23">
        <v>0</v>
      </c>
      <c r="F144" s="23">
        <v>0</v>
      </c>
      <c r="G144" s="10">
        <v>0</v>
      </c>
    </row>
    <row r="145" spans="1:7" x14ac:dyDescent="0.3">
      <c r="A145" s="8">
        <v>43972</v>
      </c>
      <c r="B145">
        <v>0</v>
      </c>
      <c r="C145">
        <v>42</v>
      </c>
      <c r="D145" s="9">
        <v>43972</v>
      </c>
      <c r="E145" s="23">
        <v>0</v>
      </c>
      <c r="F145" s="23">
        <v>0</v>
      </c>
      <c r="G145" s="10">
        <v>0</v>
      </c>
    </row>
    <row r="146" spans="1:7" x14ac:dyDescent="0.3">
      <c r="A146" s="8">
        <v>43973</v>
      </c>
      <c r="B146">
        <v>44</v>
      </c>
      <c r="C146">
        <v>0</v>
      </c>
      <c r="D146" s="9">
        <v>43973</v>
      </c>
      <c r="E146" s="23">
        <v>0</v>
      </c>
      <c r="F146" s="23">
        <v>0</v>
      </c>
      <c r="G146" s="10">
        <v>0</v>
      </c>
    </row>
    <row r="147" spans="1:7" x14ac:dyDescent="0.3">
      <c r="A147" s="8">
        <v>43974</v>
      </c>
      <c r="B147">
        <v>0</v>
      </c>
      <c r="C147">
        <v>0</v>
      </c>
      <c r="D147" s="9">
        <v>43974</v>
      </c>
      <c r="E147" s="23">
        <v>1</v>
      </c>
      <c r="F147" s="23">
        <v>0</v>
      </c>
      <c r="G147" s="10">
        <v>0</v>
      </c>
    </row>
    <row r="148" spans="1:7" x14ac:dyDescent="0.3">
      <c r="A148" s="8">
        <v>43975</v>
      </c>
      <c r="B148">
        <v>0</v>
      </c>
      <c r="C148">
        <v>0</v>
      </c>
      <c r="D148" s="9">
        <v>43975</v>
      </c>
      <c r="E148" s="23">
        <v>0</v>
      </c>
      <c r="F148" s="23">
        <v>0</v>
      </c>
      <c r="G148" s="10">
        <v>0</v>
      </c>
    </row>
    <row r="149" spans="1:7" x14ac:dyDescent="0.3">
      <c r="A149" s="8">
        <v>43976</v>
      </c>
      <c r="B149">
        <v>53</v>
      </c>
      <c r="C149">
        <v>0</v>
      </c>
      <c r="D149" s="9">
        <v>43976</v>
      </c>
      <c r="E149" s="23">
        <v>0</v>
      </c>
      <c r="F149" s="23">
        <v>0</v>
      </c>
      <c r="G149" s="10">
        <v>0</v>
      </c>
    </row>
    <row r="150" spans="1:7" x14ac:dyDescent="0.3">
      <c r="A150" s="8">
        <v>43977</v>
      </c>
      <c r="B150">
        <v>0</v>
      </c>
      <c r="C150">
        <v>0</v>
      </c>
      <c r="D150" s="9">
        <v>43977</v>
      </c>
      <c r="E150" s="23">
        <v>0</v>
      </c>
      <c r="F150" s="23">
        <v>0</v>
      </c>
      <c r="G150" s="10">
        <v>0</v>
      </c>
    </row>
    <row r="151" spans="1:7" x14ac:dyDescent="0.3">
      <c r="A151" s="8">
        <v>43978</v>
      </c>
      <c r="B151">
        <v>90</v>
      </c>
      <c r="C151">
        <v>0</v>
      </c>
      <c r="D151" s="9">
        <v>43978</v>
      </c>
      <c r="E151" s="23">
        <v>0</v>
      </c>
      <c r="F151" s="23">
        <v>0</v>
      </c>
      <c r="G151" s="10">
        <v>0</v>
      </c>
    </row>
    <row r="152" spans="1:7" x14ac:dyDescent="0.3">
      <c r="A152" s="8">
        <v>43979</v>
      </c>
      <c r="B152">
        <v>46</v>
      </c>
      <c r="C152">
        <v>0</v>
      </c>
      <c r="D152" s="9">
        <v>43979</v>
      </c>
      <c r="E152" s="23">
        <v>0</v>
      </c>
      <c r="F152" s="23">
        <v>0</v>
      </c>
      <c r="G152" s="10">
        <v>0</v>
      </c>
    </row>
    <row r="153" spans="1:7" x14ac:dyDescent="0.3">
      <c r="A153" s="8">
        <v>43980</v>
      </c>
      <c r="B153">
        <v>0</v>
      </c>
      <c r="C153">
        <v>0</v>
      </c>
      <c r="D153" s="9">
        <v>43980</v>
      </c>
      <c r="E153" s="23">
        <v>0</v>
      </c>
      <c r="F153" s="23">
        <v>0</v>
      </c>
      <c r="G153" s="10">
        <v>0</v>
      </c>
    </row>
    <row r="154" spans="1:7" x14ac:dyDescent="0.3">
      <c r="A154" s="8">
        <v>43981</v>
      </c>
      <c r="B154">
        <v>42</v>
      </c>
      <c r="C154">
        <v>0</v>
      </c>
      <c r="D154" s="9">
        <v>43981</v>
      </c>
      <c r="E154" s="23">
        <v>0</v>
      </c>
      <c r="F154" s="23">
        <v>0</v>
      </c>
      <c r="G154" s="10">
        <v>0</v>
      </c>
    </row>
    <row r="155" spans="1:7" x14ac:dyDescent="0.3">
      <c r="A155" s="8">
        <v>43982</v>
      </c>
      <c r="B155">
        <v>44</v>
      </c>
      <c r="C155">
        <v>0</v>
      </c>
      <c r="D155" s="9">
        <v>43982</v>
      </c>
      <c r="E155" s="23">
        <v>0</v>
      </c>
      <c r="F155" s="23">
        <v>0</v>
      </c>
      <c r="G155" s="10">
        <v>0</v>
      </c>
    </row>
  </sheetData>
  <pageMargins left="0.7" right="0.7" top="0.75" bottom="0.75" header="0.3" footer="0.3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DCBC4-E162-4FBF-ABD2-F073D314079E}">
  <dimension ref="A3:D155"/>
  <sheetViews>
    <sheetView workbookViewId="0">
      <selection activeCell="D1" sqref="D1:D1048576"/>
    </sheetView>
  </sheetViews>
  <sheetFormatPr defaultRowHeight="14.4" x14ac:dyDescent="0.3"/>
  <cols>
    <col min="4" max="4" width="8.88671875" style="29"/>
  </cols>
  <sheetData>
    <row r="3" spans="1:4" x14ac:dyDescent="0.3">
      <c r="A3" s="12" t="s">
        <v>54</v>
      </c>
      <c r="B3" t="s">
        <v>261</v>
      </c>
      <c r="C3" t="s">
        <v>260</v>
      </c>
      <c r="D3" s="23" t="s">
        <v>59</v>
      </c>
    </row>
    <row r="4" spans="1:4" x14ac:dyDescent="0.3">
      <c r="A4" s="9">
        <v>43831</v>
      </c>
      <c r="B4">
        <v>0</v>
      </c>
      <c r="C4">
        <v>0</v>
      </c>
      <c r="D4" s="23">
        <v>0</v>
      </c>
    </row>
    <row r="5" spans="1:4" x14ac:dyDescent="0.3">
      <c r="A5" s="9">
        <v>43832</v>
      </c>
      <c r="B5">
        <v>0</v>
      </c>
      <c r="C5">
        <v>0</v>
      </c>
      <c r="D5" s="23">
        <v>0</v>
      </c>
    </row>
    <row r="6" spans="1:4" x14ac:dyDescent="0.3">
      <c r="A6" s="9">
        <v>43833</v>
      </c>
      <c r="B6">
        <v>0</v>
      </c>
      <c r="C6">
        <v>100</v>
      </c>
      <c r="D6" s="23">
        <v>0</v>
      </c>
    </row>
    <row r="7" spans="1:4" x14ac:dyDescent="0.3">
      <c r="A7" s="9">
        <v>43834</v>
      </c>
      <c r="B7">
        <v>0</v>
      </c>
      <c r="C7">
        <v>0</v>
      </c>
      <c r="D7" s="23">
        <v>0</v>
      </c>
    </row>
    <row r="8" spans="1:4" x14ac:dyDescent="0.3">
      <c r="A8" s="9">
        <v>43835</v>
      </c>
      <c r="B8">
        <v>0</v>
      </c>
      <c r="C8">
        <v>0</v>
      </c>
      <c r="D8" s="23">
        <v>0</v>
      </c>
    </row>
    <row r="9" spans="1:4" x14ac:dyDescent="0.3">
      <c r="A9" s="9">
        <v>43836</v>
      </c>
      <c r="B9">
        <v>0</v>
      </c>
      <c r="C9">
        <v>0</v>
      </c>
      <c r="D9" s="23">
        <v>0</v>
      </c>
    </row>
    <row r="10" spans="1:4" x14ac:dyDescent="0.3">
      <c r="A10" s="9">
        <v>43837</v>
      </c>
      <c r="B10">
        <v>0</v>
      </c>
      <c r="C10">
        <v>0</v>
      </c>
      <c r="D10" s="23">
        <v>0</v>
      </c>
    </row>
    <row r="11" spans="1:4" x14ac:dyDescent="0.3">
      <c r="A11" s="9">
        <v>43838</v>
      </c>
      <c r="B11">
        <v>0</v>
      </c>
      <c r="C11">
        <v>0</v>
      </c>
      <c r="D11" s="23">
        <v>0</v>
      </c>
    </row>
    <row r="12" spans="1:4" x14ac:dyDescent="0.3">
      <c r="A12" s="9">
        <v>43839</v>
      </c>
      <c r="B12">
        <v>0</v>
      </c>
      <c r="C12">
        <v>0</v>
      </c>
      <c r="D12" s="23">
        <v>0</v>
      </c>
    </row>
    <row r="13" spans="1:4" x14ac:dyDescent="0.3">
      <c r="A13" s="9">
        <v>43840</v>
      </c>
      <c r="B13">
        <v>0</v>
      </c>
      <c r="C13">
        <v>0</v>
      </c>
      <c r="D13" s="23">
        <v>0</v>
      </c>
    </row>
    <row r="14" spans="1:4" x14ac:dyDescent="0.3">
      <c r="A14" s="9">
        <v>43841</v>
      </c>
      <c r="B14">
        <v>0</v>
      </c>
      <c r="C14">
        <v>0</v>
      </c>
      <c r="D14" s="23">
        <v>0</v>
      </c>
    </row>
    <row r="15" spans="1:4" x14ac:dyDescent="0.3">
      <c r="A15" s="9">
        <v>43842</v>
      </c>
      <c r="B15">
        <v>72</v>
      </c>
      <c r="C15">
        <v>0</v>
      </c>
      <c r="D15" s="23">
        <v>0</v>
      </c>
    </row>
    <row r="16" spans="1:4" x14ac:dyDescent="0.3">
      <c r="A16" s="9">
        <v>43843</v>
      </c>
      <c r="B16">
        <v>0</v>
      </c>
      <c r="C16">
        <v>47</v>
      </c>
      <c r="D16" s="23">
        <v>0</v>
      </c>
    </row>
    <row r="17" spans="1:4" x14ac:dyDescent="0.3">
      <c r="A17" s="9">
        <v>43844</v>
      </c>
      <c r="B17">
        <v>0</v>
      </c>
      <c r="C17">
        <v>87</v>
      </c>
      <c r="D17" s="23">
        <v>0</v>
      </c>
    </row>
    <row r="18" spans="1:4" x14ac:dyDescent="0.3">
      <c r="A18" s="9">
        <v>43845</v>
      </c>
      <c r="B18">
        <v>54</v>
      </c>
      <c r="C18">
        <v>52</v>
      </c>
      <c r="D18" s="23">
        <v>0</v>
      </c>
    </row>
    <row r="19" spans="1:4" x14ac:dyDescent="0.3">
      <c r="A19" s="9">
        <v>43846</v>
      </c>
      <c r="B19">
        <v>53</v>
      </c>
      <c r="C19">
        <v>0</v>
      </c>
      <c r="D19" s="23">
        <v>0</v>
      </c>
    </row>
    <row r="20" spans="1:4" x14ac:dyDescent="0.3">
      <c r="A20" s="9">
        <v>43847</v>
      </c>
      <c r="B20">
        <v>0</v>
      </c>
      <c r="C20">
        <v>53</v>
      </c>
      <c r="D20" s="23">
        <v>0</v>
      </c>
    </row>
    <row r="21" spans="1:4" x14ac:dyDescent="0.3">
      <c r="A21" s="9">
        <v>43848</v>
      </c>
      <c r="B21">
        <v>58</v>
      </c>
      <c r="C21">
        <v>0</v>
      </c>
      <c r="D21" s="23">
        <v>0</v>
      </c>
    </row>
    <row r="22" spans="1:4" x14ac:dyDescent="0.3">
      <c r="A22" s="9">
        <v>43849</v>
      </c>
      <c r="B22">
        <v>0</v>
      </c>
      <c r="C22">
        <v>0</v>
      </c>
      <c r="D22" s="23">
        <v>0</v>
      </c>
    </row>
    <row r="23" spans="1:4" x14ac:dyDescent="0.3">
      <c r="A23" s="9">
        <v>43850</v>
      </c>
      <c r="B23">
        <v>55</v>
      </c>
      <c r="C23">
        <v>0</v>
      </c>
      <c r="D23" s="23">
        <v>0</v>
      </c>
    </row>
    <row r="24" spans="1:4" x14ac:dyDescent="0.3">
      <c r="A24" s="9">
        <v>43851</v>
      </c>
      <c r="B24">
        <v>0</v>
      </c>
      <c r="C24">
        <v>0</v>
      </c>
      <c r="D24" s="23">
        <v>0</v>
      </c>
    </row>
    <row r="25" spans="1:4" x14ac:dyDescent="0.3">
      <c r="A25" s="9">
        <v>43852</v>
      </c>
      <c r="B25">
        <v>0</v>
      </c>
      <c r="C25">
        <v>0</v>
      </c>
      <c r="D25" s="23">
        <v>0</v>
      </c>
    </row>
    <row r="26" spans="1:4" x14ac:dyDescent="0.3">
      <c r="A26" s="9">
        <v>43853</v>
      </c>
      <c r="B26">
        <v>0</v>
      </c>
      <c r="C26">
        <v>0</v>
      </c>
      <c r="D26" s="23">
        <v>0</v>
      </c>
    </row>
    <row r="27" spans="1:4" x14ac:dyDescent="0.3">
      <c r="A27" s="9">
        <v>43854</v>
      </c>
      <c r="B27">
        <v>0</v>
      </c>
      <c r="C27">
        <v>0</v>
      </c>
      <c r="D27" s="23">
        <v>0</v>
      </c>
    </row>
    <row r="28" spans="1:4" x14ac:dyDescent="0.3">
      <c r="A28" s="9">
        <v>43855</v>
      </c>
      <c r="B28">
        <v>0</v>
      </c>
      <c r="C28">
        <v>0</v>
      </c>
      <c r="D28" s="23">
        <v>0</v>
      </c>
    </row>
    <row r="29" spans="1:4" x14ac:dyDescent="0.3">
      <c r="A29" s="9">
        <v>43856</v>
      </c>
      <c r="B29">
        <v>54</v>
      </c>
      <c r="C29">
        <v>0</v>
      </c>
      <c r="D29" s="23">
        <v>0</v>
      </c>
    </row>
    <row r="30" spans="1:4" x14ac:dyDescent="0.3">
      <c r="A30" s="9">
        <v>43857</v>
      </c>
      <c r="B30">
        <v>0</v>
      </c>
      <c r="C30">
        <v>53</v>
      </c>
      <c r="D30" s="23">
        <v>0</v>
      </c>
    </row>
    <row r="31" spans="1:4" x14ac:dyDescent="0.3">
      <c r="A31" s="9">
        <v>43858</v>
      </c>
      <c r="B31">
        <v>54</v>
      </c>
      <c r="C31">
        <v>0</v>
      </c>
      <c r="D31" s="23">
        <v>0</v>
      </c>
    </row>
    <row r="32" spans="1:4" x14ac:dyDescent="0.3">
      <c r="A32" s="9">
        <v>43859</v>
      </c>
      <c r="B32">
        <v>0</v>
      </c>
      <c r="C32">
        <v>0</v>
      </c>
      <c r="D32" s="23">
        <v>0</v>
      </c>
    </row>
    <row r="33" spans="1:4" x14ac:dyDescent="0.3">
      <c r="A33" s="9">
        <v>43860</v>
      </c>
      <c r="B33">
        <v>0</v>
      </c>
      <c r="C33">
        <v>48</v>
      </c>
      <c r="D33" s="23">
        <f ca="1">IFERROR(__xludf.DUMMYFUNCTION("""COMPUTED_VALUE"""),1)</f>
        <v>1</v>
      </c>
    </row>
    <row r="34" spans="1:4" x14ac:dyDescent="0.3">
      <c r="A34" s="9">
        <v>43861</v>
      </c>
      <c r="B34">
        <v>0</v>
      </c>
      <c r="C34">
        <v>0</v>
      </c>
      <c r="D34" s="23">
        <f ca="1">IFERROR(__xludf.DUMMYFUNCTION("""COMPUTED_VALUE"""),0)</f>
        <v>0</v>
      </c>
    </row>
    <row r="35" spans="1:4" x14ac:dyDescent="0.3">
      <c r="A35" s="9">
        <v>43862</v>
      </c>
      <c r="B35">
        <v>0</v>
      </c>
      <c r="C35">
        <v>0</v>
      </c>
      <c r="D35" s="23">
        <f ca="1">IFERROR(__xludf.DUMMYFUNCTION("""COMPUTED_VALUE"""),0)</f>
        <v>0</v>
      </c>
    </row>
    <row r="36" spans="1:4" x14ac:dyDescent="0.3">
      <c r="A36" s="9">
        <v>43863</v>
      </c>
      <c r="B36">
        <v>0</v>
      </c>
      <c r="C36">
        <v>53</v>
      </c>
      <c r="D36" s="23">
        <f ca="1">IFERROR(__xludf.DUMMYFUNCTION("""COMPUTED_VALUE"""),1)</f>
        <v>1</v>
      </c>
    </row>
    <row r="37" spans="1:4" x14ac:dyDescent="0.3">
      <c r="A37" s="9">
        <v>43864</v>
      </c>
      <c r="B37">
        <v>48</v>
      </c>
      <c r="C37">
        <v>52</v>
      </c>
      <c r="D37" s="23">
        <f ca="1">IFERROR(__xludf.DUMMYFUNCTION("""COMPUTED_VALUE"""),1)</f>
        <v>1</v>
      </c>
    </row>
    <row r="38" spans="1:4" x14ac:dyDescent="0.3">
      <c r="A38" s="9">
        <v>43865</v>
      </c>
      <c r="B38">
        <v>50</v>
      </c>
      <c r="C38">
        <v>0</v>
      </c>
      <c r="D38" s="23">
        <f ca="1">IFERROR(__xludf.DUMMYFUNCTION("""COMPUTED_VALUE"""),0)</f>
        <v>0</v>
      </c>
    </row>
    <row r="39" spans="1:4" x14ac:dyDescent="0.3">
      <c r="A39" s="9">
        <v>43866</v>
      </c>
      <c r="B39">
        <v>0</v>
      </c>
      <c r="C39">
        <v>48</v>
      </c>
      <c r="D39" s="23">
        <f ca="1">IFERROR(__xludf.DUMMYFUNCTION("""COMPUTED_VALUE"""),0)</f>
        <v>0</v>
      </c>
    </row>
    <row r="40" spans="1:4" x14ac:dyDescent="0.3">
      <c r="A40" s="9">
        <v>43867</v>
      </c>
      <c r="B40">
        <v>0</v>
      </c>
      <c r="C40">
        <v>72</v>
      </c>
      <c r="D40" s="23">
        <f ca="1">IFERROR(__xludf.DUMMYFUNCTION("""COMPUTED_VALUE"""),0)</f>
        <v>0</v>
      </c>
    </row>
    <row r="41" spans="1:4" x14ac:dyDescent="0.3">
      <c r="A41" s="9">
        <v>43868</v>
      </c>
      <c r="B41">
        <v>49</v>
      </c>
      <c r="C41">
        <v>0</v>
      </c>
      <c r="D41" s="23">
        <f ca="1">IFERROR(__xludf.DUMMYFUNCTION("""COMPUTED_VALUE"""),0)</f>
        <v>0</v>
      </c>
    </row>
    <row r="42" spans="1:4" x14ac:dyDescent="0.3">
      <c r="A42" s="9">
        <v>43869</v>
      </c>
      <c r="B42">
        <v>0</v>
      </c>
      <c r="C42">
        <v>0</v>
      </c>
      <c r="D42" s="23">
        <f ca="1">IFERROR(__xludf.DUMMYFUNCTION("""COMPUTED_VALUE"""),0)</f>
        <v>0</v>
      </c>
    </row>
    <row r="43" spans="1:4" x14ac:dyDescent="0.3">
      <c r="A43" s="9">
        <v>43870</v>
      </c>
      <c r="B43">
        <v>0</v>
      </c>
      <c r="C43">
        <v>0</v>
      </c>
      <c r="D43" s="23">
        <f ca="1">IFERROR(__xludf.DUMMYFUNCTION("""COMPUTED_VALUE"""),0)</f>
        <v>0</v>
      </c>
    </row>
    <row r="44" spans="1:4" x14ac:dyDescent="0.3">
      <c r="A44" s="9">
        <v>43871</v>
      </c>
      <c r="B44">
        <v>0</v>
      </c>
      <c r="C44">
        <v>0</v>
      </c>
      <c r="D44" s="23">
        <f ca="1">IFERROR(__xludf.DUMMYFUNCTION("""COMPUTED_VALUE"""),0)</f>
        <v>0</v>
      </c>
    </row>
    <row r="45" spans="1:4" x14ac:dyDescent="0.3">
      <c r="A45" s="9">
        <v>43872</v>
      </c>
      <c r="B45">
        <v>0</v>
      </c>
      <c r="C45">
        <v>40</v>
      </c>
      <c r="D45" s="23">
        <f ca="1">IFERROR(__xludf.DUMMYFUNCTION("""COMPUTED_VALUE"""),0)</f>
        <v>0</v>
      </c>
    </row>
    <row r="46" spans="1:4" x14ac:dyDescent="0.3">
      <c r="A46" s="9">
        <v>43873</v>
      </c>
      <c r="B46">
        <v>0</v>
      </c>
      <c r="C46">
        <v>0</v>
      </c>
      <c r="D46" s="23">
        <f ca="1">IFERROR(__xludf.DUMMYFUNCTION("""COMPUTED_VALUE"""),0)</f>
        <v>0</v>
      </c>
    </row>
    <row r="47" spans="1:4" x14ac:dyDescent="0.3">
      <c r="A47" s="9">
        <v>43874</v>
      </c>
      <c r="B47">
        <v>45</v>
      </c>
      <c r="C47">
        <v>43</v>
      </c>
      <c r="D47" s="23">
        <f ca="1">IFERROR(__xludf.DUMMYFUNCTION("""COMPUTED_VALUE"""),0)</f>
        <v>0</v>
      </c>
    </row>
    <row r="48" spans="1:4" x14ac:dyDescent="0.3">
      <c r="A48" s="9">
        <v>43875</v>
      </c>
      <c r="B48">
        <v>0</v>
      </c>
      <c r="C48">
        <v>0</v>
      </c>
      <c r="D48" s="23">
        <f ca="1">IFERROR(__xludf.DUMMYFUNCTION("""COMPUTED_VALUE"""),0)</f>
        <v>0</v>
      </c>
    </row>
    <row r="49" spans="1:4" x14ac:dyDescent="0.3">
      <c r="A49" s="9">
        <v>43876</v>
      </c>
      <c r="B49">
        <v>0</v>
      </c>
      <c r="C49">
        <v>0</v>
      </c>
      <c r="D49" s="23">
        <f ca="1">IFERROR(__xludf.DUMMYFUNCTION("""COMPUTED_VALUE"""),0)</f>
        <v>0</v>
      </c>
    </row>
    <row r="50" spans="1:4" x14ac:dyDescent="0.3">
      <c r="A50" s="9">
        <v>43877</v>
      </c>
      <c r="B50">
        <v>0</v>
      </c>
      <c r="C50">
        <v>0</v>
      </c>
      <c r="D50" s="23">
        <f ca="1">IFERROR(__xludf.DUMMYFUNCTION("""COMPUTED_VALUE"""),0)</f>
        <v>0</v>
      </c>
    </row>
    <row r="51" spans="1:4" x14ac:dyDescent="0.3">
      <c r="A51" s="9">
        <v>43878</v>
      </c>
      <c r="B51">
        <v>0</v>
      </c>
      <c r="C51">
        <v>0</v>
      </c>
      <c r="D51" s="23">
        <f ca="1">IFERROR(__xludf.DUMMYFUNCTION("""COMPUTED_VALUE"""),0)</f>
        <v>0</v>
      </c>
    </row>
    <row r="52" spans="1:4" x14ac:dyDescent="0.3">
      <c r="A52" s="9">
        <v>43879</v>
      </c>
      <c r="B52">
        <v>0</v>
      </c>
      <c r="C52">
        <v>0</v>
      </c>
      <c r="D52" s="23">
        <f ca="1">IFERROR(__xludf.DUMMYFUNCTION("""COMPUTED_VALUE"""),0)</f>
        <v>0</v>
      </c>
    </row>
    <row r="53" spans="1:4" x14ac:dyDescent="0.3">
      <c r="A53" s="9">
        <v>43880</v>
      </c>
      <c r="B53">
        <v>0</v>
      </c>
      <c r="C53">
        <v>0</v>
      </c>
      <c r="D53" s="23">
        <f ca="1">IFERROR(__xludf.DUMMYFUNCTION("""COMPUTED_VALUE"""),0)</f>
        <v>0</v>
      </c>
    </row>
    <row r="54" spans="1:4" x14ac:dyDescent="0.3">
      <c r="A54" s="9">
        <v>43881</v>
      </c>
      <c r="B54">
        <v>0</v>
      </c>
      <c r="C54">
        <v>0</v>
      </c>
      <c r="D54" s="23">
        <f ca="1">IFERROR(__xludf.DUMMYFUNCTION("""COMPUTED_VALUE"""),0)</f>
        <v>0</v>
      </c>
    </row>
    <row r="55" spans="1:4" x14ac:dyDescent="0.3">
      <c r="A55" s="9">
        <v>43882</v>
      </c>
      <c r="B55">
        <v>0</v>
      </c>
      <c r="C55">
        <v>0</v>
      </c>
      <c r="D55" s="23">
        <f ca="1">IFERROR(__xludf.DUMMYFUNCTION("""COMPUTED_VALUE"""),0)</f>
        <v>0</v>
      </c>
    </row>
    <row r="56" spans="1:4" x14ac:dyDescent="0.3">
      <c r="A56" s="9">
        <v>43883</v>
      </c>
      <c r="B56">
        <v>0</v>
      </c>
      <c r="C56">
        <v>0</v>
      </c>
      <c r="D56" s="23">
        <f ca="1">IFERROR(__xludf.DUMMYFUNCTION("""COMPUTED_VALUE"""),0)</f>
        <v>0</v>
      </c>
    </row>
    <row r="57" spans="1:4" x14ac:dyDescent="0.3">
      <c r="A57" s="9">
        <v>43884</v>
      </c>
      <c r="B57">
        <v>0</v>
      </c>
      <c r="C57">
        <v>0</v>
      </c>
      <c r="D57" s="23">
        <f ca="1">IFERROR(__xludf.DUMMYFUNCTION("""COMPUTED_VALUE"""),0)</f>
        <v>0</v>
      </c>
    </row>
    <row r="58" spans="1:4" x14ac:dyDescent="0.3">
      <c r="A58" s="9">
        <v>43885</v>
      </c>
      <c r="B58">
        <v>0</v>
      </c>
      <c r="C58">
        <v>51</v>
      </c>
      <c r="D58" s="23">
        <f ca="1">IFERROR(__xludf.DUMMYFUNCTION("""COMPUTED_VALUE"""),0)</f>
        <v>0</v>
      </c>
    </row>
    <row r="59" spans="1:4" x14ac:dyDescent="0.3">
      <c r="A59" s="9">
        <v>43886</v>
      </c>
      <c r="B59">
        <v>0</v>
      </c>
      <c r="C59">
        <v>49</v>
      </c>
      <c r="D59" s="23">
        <f ca="1">IFERROR(__xludf.DUMMYFUNCTION("""COMPUTED_VALUE"""),0)</f>
        <v>0</v>
      </c>
    </row>
    <row r="60" spans="1:4" x14ac:dyDescent="0.3">
      <c r="A60" s="9">
        <v>43887</v>
      </c>
      <c r="B60">
        <v>0</v>
      </c>
      <c r="C60">
        <v>0</v>
      </c>
      <c r="D60" s="23">
        <f ca="1">IFERROR(__xludf.DUMMYFUNCTION("""COMPUTED_VALUE"""),0)</f>
        <v>0</v>
      </c>
    </row>
    <row r="61" spans="1:4" x14ac:dyDescent="0.3">
      <c r="A61" s="9">
        <v>43888</v>
      </c>
      <c r="B61">
        <v>0</v>
      </c>
      <c r="C61">
        <v>0</v>
      </c>
      <c r="D61" s="23">
        <f ca="1">IFERROR(__xludf.DUMMYFUNCTION("""COMPUTED_VALUE"""),0)</f>
        <v>0</v>
      </c>
    </row>
    <row r="62" spans="1:4" x14ac:dyDescent="0.3">
      <c r="A62" s="9">
        <v>43889</v>
      </c>
      <c r="B62">
        <v>0</v>
      </c>
      <c r="C62">
        <v>0</v>
      </c>
      <c r="D62" s="23">
        <f ca="1">IFERROR(__xludf.DUMMYFUNCTION("""COMPUTED_VALUE"""),0)</f>
        <v>0</v>
      </c>
    </row>
    <row r="63" spans="1:4" x14ac:dyDescent="0.3">
      <c r="A63" s="9">
        <v>43890</v>
      </c>
      <c r="B63">
        <v>52</v>
      </c>
      <c r="C63">
        <v>0</v>
      </c>
      <c r="D63" s="23">
        <f ca="1">IFERROR(__xludf.DUMMYFUNCTION("""COMPUTED_VALUE"""),0)</f>
        <v>0</v>
      </c>
    </row>
    <row r="64" spans="1:4" x14ac:dyDescent="0.3">
      <c r="A64" s="9">
        <v>43891</v>
      </c>
      <c r="B64">
        <v>48</v>
      </c>
      <c r="C64">
        <v>0</v>
      </c>
      <c r="D64" s="23">
        <f ca="1">IFERROR(__xludf.DUMMYFUNCTION("""COMPUTED_VALUE"""),0)</f>
        <v>0</v>
      </c>
    </row>
    <row r="65" spans="1:4" x14ac:dyDescent="0.3">
      <c r="A65" s="9">
        <v>43892</v>
      </c>
      <c r="B65">
        <v>0</v>
      </c>
      <c r="C65">
        <v>0</v>
      </c>
      <c r="D65" s="23">
        <f ca="1">IFERROR(__xludf.DUMMYFUNCTION("""COMPUTED_VALUE"""),0)</f>
        <v>0</v>
      </c>
    </row>
    <row r="66" spans="1:4" x14ac:dyDescent="0.3">
      <c r="A66" s="9">
        <v>43893</v>
      </c>
      <c r="B66">
        <v>46</v>
      </c>
      <c r="C66">
        <v>0</v>
      </c>
      <c r="D66" s="23">
        <f ca="1">IFERROR(__xludf.DUMMYFUNCTION("""COMPUTED_VALUE"""),0)</f>
        <v>0</v>
      </c>
    </row>
    <row r="67" spans="1:4" x14ac:dyDescent="0.3">
      <c r="A67" s="9">
        <v>43894</v>
      </c>
      <c r="B67">
        <v>0</v>
      </c>
      <c r="C67">
        <v>0</v>
      </c>
      <c r="D67" s="23">
        <f ca="1">IFERROR(__xludf.DUMMYFUNCTION("""COMPUTED_VALUE"""),0)</f>
        <v>0</v>
      </c>
    </row>
    <row r="68" spans="1:4" x14ac:dyDescent="0.3">
      <c r="A68" s="9">
        <v>43895</v>
      </c>
      <c r="B68">
        <v>0</v>
      </c>
      <c r="C68">
        <v>43</v>
      </c>
      <c r="D68" s="23">
        <f ca="1">IFERROR(__xludf.DUMMYFUNCTION("""COMPUTED_VALUE"""),0)</f>
        <v>0</v>
      </c>
    </row>
    <row r="69" spans="1:4" x14ac:dyDescent="0.3">
      <c r="A69" s="9">
        <v>43896</v>
      </c>
      <c r="B69">
        <v>0</v>
      </c>
      <c r="C69">
        <v>0</v>
      </c>
      <c r="D69" s="23">
        <f ca="1">IFERROR(__xludf.DUMMYFUNCTION("""COMPUTED_VALUE"""),0)</f>
        <v>0</v>
      </c>
    </row>
    <row r="70" spans="1:4" x14ac:dyDescent="0.3">
      <c r="A70" s="9">
        <v>43897</v>
      </c>
      <c r="B70">
        <v>0</v>
      </c>
      <c r="C70">
        <v>71</v>
      </c>
      <c r="D70" s="23">
        <f ca="1">IFERROR(__xludf.DUMMYFUNCTION("""COMPUTED_VALUE"""),0)</f>
        <v>0</v>
      </c>
    </row>
    <row r="71" spans="1:4" x14ac:dyDescent="0.3">
      <c r="A71" s="9">
        <v>43898</v>
      </c>
      <c r="B71">
        <v>0</v>
      </c>
      <c r="C71">
        <v>47</v>
      </c>
      <c r="D71" s="23">
        <f ca="1">IFERROR(__xludf.DUMMYFUNCTION("""COMPUTED_VALUE"""),0)</f>
        <v>0</v>
      </c>
    </row>
    <row r="72" spans="1:4" x14ac:dyDescent="0.3">
      <c r="A72" s="9">
        <v>43899</v>
      </c>
      <c r="B72">
        <v>0</v>
      </c>
      <c r="C72">
        <v>0</v>
      </c>
      <c r="D72" s="23">
        <f ca="1">IFERROR(__xludf.DUMMYFUNCTION("""COMPUTED_VALUE"""),0)</f>
        <v>0</v>
      </c>
    </row>
    <row r="73" spans="1:4" x14ac:dyDescent="0.3">
      <c r="A73" s="9">
        <v>43900</v>
      </c>
      <c r="B73">
        <v>0</v>
      </c>
      <c r="C73">
        <v>57</v>
      </c>
      <c r="D73" s="23">
        <f ca="1">IFERROR(__xludf.DUMMYFUNCTION("""COMPUTED_VALUE"""),0)</f>
        <v>0</v>
      </c>
    </row>
    <row r="74" spans="1:4" x14ac:dyDescent="0.3">
      <c r="A74" s="9">
        <v>43901</v>
      </c>
      <c r="B74">
        <v>46</v>
      </c>
      <c r="C74">
        <v>92</v>
      </c>
      <c r="D74" s="23">
        <f ca="1">IFERROR(__xludf.DUMMYFUNCTION("""COMPUTED_VALUE"""),0)</f>
        <v>0</v>
      </c>
    </row>
    <row r="75" spans="1:4" x14ac:dyDescent="0.3">
      <c r="A75" s="9">
        <v>43902</v>
      </c>
      <c r="B75">
        <v>40</v>
      </c>
      <c r="C75">
        <v>0</v>
      </c>
      <c r="D75" s="23">
        <f ca="1">IFERROR(__xludf.DUMMYFUNCTION("""COMPUTED_VALUE"""),0)</f>
        <v>0</v>
      </c>
    </row>
    <row r="76" spans="1:4" x14ac:dyDescent="0.3">
      <c r="A76" s="9">
        <v>43903</v>
      </c>
      <c r="B76">
        <v>47</v>
      </c>
      <c r="C76">
        <v>48</v>
      </c>
      <c r="D76" s="23">
        <f ca="1">IFERROR(__xludf.DUMMYFUNCTION("""COMPUTED_VALUE"""),0)</f>
        <v>0</v>
      </c>
    </row>
    <row r="77" spans="1:4" x14ac:dyDescent="0.3">
      <c r="A77" s="9">
        <v>43904</v>
      </c>
      <c r="B77">
        <v>0</v>
      </c>
      <c r="C77">
        <v>0</v>
      </c>
      <c r="D77" s="23">
        <v>0</v>
      </c>
    </row>
    <row r="78" spans="1:4" x14ac:dyDescent="0.3">
      <c r="A78" s="9">
        <v>43905</v>
      </c>
      <c r="B78">
        <v>53</v>
      </c>
      <c r="C78">
        <v>50</v>
      </c>
      <c r="D78" s="23">
        <v>0</v>
      </c>
    </row>
    <row r="79" spans="1:4" x14ac:dyDescent="0.3">
      <c r="A79" s="9">
        <v>43906</v>
      </c>
      <c r="B79">
        <v>42</v>
      </c>
      <c r="C79">
        <v>0</v>
      </c>
      <c r="D79" s="23">
        <v>0</v>
      </c>
    </row>
    <row r="80" spans="1:4" x14ac:dyDescent="0.3">
      <c r="A80" s="9">
        <v>43907</v>
      </c>
      <c r="B80">
        <v>43</v>
      </c>
      <c r="C80">
        <v>44</v>
      </c>
      <c r="D80" s="23">
        <v>0</v>
      </c>
    </row>
    <row r="81" spans="1:4" x14ac:dyDescent="0.3">
      <c r="A81" s="9">
        <v>43908</v>
      </c>
      <c r="B81">
        <v>0</v>
      </c>
      <c r="C81">
        <v>0</v>
      </c>
      <c r="D81" s="23">
        <v>0</v>
      </c>
    </row>
    <row r="82" spans="1:4" x14ac:dyDescent="0.3">
      <c r="A82" s="9">
        <v>43909</v>
      </c>
      <c r="B82">
        <v>47</v>
      </c>
      <c r="C82">
        <v>47</v>
      </c>
      <c r="D82" s="23">
        <v>0</v>
      </c>
    </row>
    <row r="83" spans="1:4" x14ac:dyDescent="0.3">
      <c r="A83" s="9">
        <v>43910</v>
      </c>
      <c r="B83">
        <v>89</v>
      </c>
      <c r="C83">
        <v>0</v>
      </c>
      <c r="D83" s="23">
        <v>0</v>
      </c>
    </row>
    <row r="84" spans="1:4" x14ac:dyDescent="0.3">
      <c r="A84" s="9">
        <v>43911</v>
      </c>
      <c r="B84">
        <v>54</v>
      </c>
      <c r="C84">
        <v>54</v>
      </c>
      <c r="D84" s="23">
        <v>0</v>
      </c>
    </row>
    <row r="85" spans="1:4" x14ac:dyDescent="0.3">
      <c r="A85" s="9">
        <v>43912</v>
      </c>
      <c r="B85">
        <v>0</v>
      </c>
      <c r="C85">
        <v>0</v>
      </c>
      <c r="D85" s="23">
        <v>0</v>
      </c>
    </row>
    <row r="86" spans="1:4" x14ac:dyDescent="0.3">
      <c r="A86" s="9">
        <v>43913</v>
      </c>
      <c r="B86">
        <v>44</v>
      </c>
      <c r="C86">
        <v>0</v>
      </c>
      <c r="D86" s="23">
        <v>0</v>
      </c>
    </row>
    <row r="87" spans="1:4" x14ac:dyDescent="0.3">
      <c r="A87" s="9">
        <v>43914</v>
      </c>
      <c r="B87">
        <v>53</v>
      </c>
      <c r="C87">
        <v>49</v>
      </c>
      <c r="D87" s="23">
        <v>0</v>
      </c>
    </row>
    <row r="88" spans="1:4" x14ac:dyDescent="0.3">
      <c r="A88" s="9">
        <v>43915</v>
      </c>
      <c r="B88">
        <v>0</v>
      </c>
      <c r="C88">
        <v>52</v>
      </c>
      <c r="D88" s="23">
        <v>0</v>
      </c>
    </row>
    <row r="89" spans="1:4" x14ac:dyDescent="0.3">
      <c r="A89" s="9">
        <v>43916</v>
      </c>
      <c r="B89">
        <v>49</v>
      </c>
      <c r="C89">
        <v>49</v>
      </c>
      <c r="D89" s="23">
        <v>0</v>
      </c>
    </row>
    <row r="90" spans="1:4" x14ac:dyDescent="0.3">
      <c r="A90" s="9">
        <v>43917</v>
      </c>
      <c r="B90">
        <v>0</v>
      </c>
      <c r="C90">
        <v>0</v>
      </c>
      <c r="D90" s="23">
        <v>0</v>
      </c>
    </row>
    <row r="91" spans="1:4" x14ac:dyDescent="0.3">
      <c r="A91" s="9">
        <v>43918</v>
      </c>
      <c r="B91">
        <v>0</v>
      </c>
      <c r="C91">
        <v>0</v>
      </c>
      <c r="D91" s="23">
        <v>0</v>
      </c>
    </row>
    <row r="92" spans="1:4" x14ac:dyDescent="0.3">
      <c r="A92" s="9">
        <v>43919</v>
      </c>
      <c r="B92">
        <v>0</v>
      </c>
      <c r="C92">
        <v>49</v>
      </c>
      <c r="D92" s="23">
        <v>0</v>
      </c>
    </row>
    <row r="93" spans="1:4" x14ac:dyDescent="0.3">
      <c r="A93" s="9">
        <v>43920</v>
      </c>
      <c r="B93">
        <v>0</v>
      </c>
      <c r="C93">
        <v>95</v>
      </c>
      <c r="D93" s="23">
        <v>0</v>
      </c>
    </row>
    <row r="94" spans="1:4" x14ac:dyDescent="0.3">
      <c r="A94" s="9">
        <v>43921</v>
      </c>
      <c r="B94">
        <v>45</v>
      </c>
      <c r="C94">
        <v>0</v>
      </c>
      <c r="D94" s="23">
        <v>0</v>
      </c>
    </row>
    <row r="95" spans="1:4" x14ac:dyDescent="0.3">
      <c r="A95" s="9">
        <v>43922</v>
      </c>
      <c r="B95">
        <v>0</v>
      </c>
      <c r="C95">
        <v>0</v>
      </c>
      <c r="D95" s="23">
        <v>0</v>
      </c>
    </row>
    <row r="96" spans="1:4" x14ac:dyDescent="0.3">
      <c r="A96" s="9">
        <v>43923</v>
      </c>
      <c r="B96">
        <v>51</v>
      </c>
      <c r="C96">
        <v>0</v>
      </c>
      <c r="D96" s="23">
        <v>0</v>
      </c>
    </row>
    <row r="97" spans="1:4" x14ac:dyDescent="0.3">
      <c r="A97" s="9">
        <v>43924</v>
      </c>
      <c r="B97">
        <v>0</v>
      </c>
      <c r="C97">
        <v>0</v>
      </c>
      <c r="D97" s="23">
        <v>0</v>
      </c>
    </row>
    <row r="98" spans="1:4" x14ac:dyDescent="0.3">
      <c r="A98" s="9">
        <v>43925</v>
      </c>
      <c r="B98">
        <v>48</v>
      </c>
      <c r="C98">
        <v>49</v>
      </c>
      <c r="D98" s="23">
        <v>0</v>
      </c>
    </row>
    <row r="99" spans="1:4" x14ac:dyDescent="0.3">
      <c r="A99" s="9">
        <v>43926</v>
      </c>
      <c r="B99">
        <v>0</v>
      </c>
      <c r="C99">
        <v>0</v>
      </c>
      <c r="D99" s="23">
        <v>0</v>
      </c>
    </row>
    <row r="100" spans="1:4" x14ac:dyDescent="0.3">
      <c r="A100" s="9">
        <v>43927</v>
      </c>
      <c r="B100">
        <v>93</v>
      </c>
      <c r="C100">
        <v>0</v>
      </c>
      <c r="D100" s="23">
        <v>0</v>
      </c>
    </row>
    <row r="101" spans="1:4" x14ac:dyDescent="0.3">
      <c r="A101" s="9">
        <v>43928</v>
      </c>
      <c r="B101">
        <v>0</v>
      </c>
      <c r="C101">
        <v>0</v>
      </c>
      <c r="D101" s="23">
        <v>0</v>
      </c>
    </row>
    <row r="102" spans="1:4" x14ac:dyDescent="0.3">
      <c r="A102" s="9">
        <v>43929</v>
      </c>
      <c r="B102">
        <v>0</v>
      </c>
      <c r="C102">
        <v>0</v>
      </c>
      <c r="D102" s="23">
        <v>0</v>
      </c>
    </row>
    <row r="103" spans="1:4" x14ac:dyDescent="0.3">
      <c r="A103" s="9">
        <v>43930</v>
      </c>
      <c r="B103">
        <v>0</v>
      </c>
      <c r="C103">
        <v>47</v>
      </c>
      <c r="D103" s="23">
        <v>0</v>
      </c>
    </row>
    <row r="104" spans="1:4" x14ac:dyDescent="0.3">
      <c r="A104" s="9">
        <v>43931</v>
      </c>
      <c r="B104">
        <v>0</v>
      </c>
      <c r="C104">
        <v>54</v>
      </c>
      <c r="D104" s="23">
        <v>0</v>
      </c>
    </row>
    <row r="105" spans="1:4" x14ac:dyDescent="0.3">
      <c r="A105" s="9">
        <v>43932</v>
      </c>
      <c r="B105">
        <v>0</v>
      </c>
      <c r="C105">
        <v>0</v>
      </c>
      <c r="D105" s="23">
        <v>0</v>
      </c>
    </row>
    <row r="106" spans="1:4" x14ac:dyDescent="0.3">
      <c r="A106" s="9">
        <v>43933</v>
      </c>
      <c r="B106">
        <v>0</v>
      </c>
      <c r="C106">
        <v>0</v>
      </c>
      <c r="D106" s="23">
        <v>0</v>
      </c>
    </row>
    <row r="107" spans="1:4" x14ac:dyDescent="0.3">
      <c r="A107" s="9">
        <v>43934</v>
      </c>
      <c r="B107">
        <v>0</v>
      </c>
      <c r="C107">
        <v>0</v>
      </c>
      <c r="D107" s="23">
        <v>0</v>
      </c>
    </row>
    <row r="108" spans="1:4" x14ac:dyDescent="0.3">
      <c r="A108" s="9">
        <v>43935</v>
      </c>
      <c r="B108">
        <v>0</v>
      </c>
      <c r="C108">
        <v>0</v>
      </c>
      <c r="D108" s="23">
        <v>0</v>
      </c>
    </row>
    <row r="109" spans="1:4" x14ac:dyDescent="0.3">
      <c r="A109" s="9">
        <v>43936</v>
      </c>
      <c r="B109">
        <v>0</v>
      </c>
      <c r="C109">
        <v>0</v>
      </c>
      <c r="D109" s="23">
        <v>0</v>
      </c>
    </row>
    <row r="110" spans="1:4" x14ac:dyDescent="0.3">
      <c r="A110" s="9">
        <v>43937</v>
      </c>
      <c r="B110">
        <v>0</v>
      </c>
      <c r="C110">
        <v>41</v>
      </c>
      <c r="D110" s="23">
        <v>0</v>
      </c>
    </row>
    <row r="111" spans="1:4" x14ac:dyDescent="0.3">
      <c r="A111" s="9">
        <v>43938</v>
      </c>
      <c r="B111">
        <v>0</v>
      </c>
      <c r="C111">
        <v>43</v>
      </c>
      <c r="D111" s="23">
        <v>0</v>
      </c>
    </row>
    <row r="112" spans="1:4" x14ac:dyDescent="0.3">
      <c r="A112" s="9">
        <v>43939</v>
      </c>
      <c r="B112">
        <v>42</v>
      </c>
      <c r="C112">
        <v>0</v>
      </c>
      <c r="D112" s="23">
        <v>0</v>
      </c>
    </row>
    <row r="113" spans="1:4" x14ac:dyDescent="0.3">
      <c r="A113" s="9">
        <v>43940</v>
      </c>
      <c r="B113">
        <v>46</v>
      </c>
      <c r="C113">
        <v>0</v>
      </c>
      <c r="D113" s="23">
        <v>0</v>
      </c>
    </row>
    <row r="114" spans="1:4" x14ac:dyDescent="0.3">
      <c r="A114" s="9">
        <v>43941</v>
      </c>
      <c r="B114">
        <v>0</v>
      </c>
      <c r="C114">
        <v>41</v>
      </c>
      <c r="D114" s="23">
        <v>0</v>
      </c>
    </row>
    <row r="115" spans="1:4" x14ac:dyDescent="0.3">
      <c r="A115" s="9">
        <v>43942</v>
      </c>
      <c r="B115">
        <v>39</v>
      </c>
      <c r="C115">
        <v>46</v>
      </c>
      <c r="D115" s="23">
        <v>0</v>
      </c>
    </row>
    <row r="116" spans="1:4" x14ac:dyDescent="0.3">
      <c r="A116" s="9">
        <v>43943</v>
      </c>
      <c r="B116">
        <v>41</v>
      </c>
      <c r="C116">
        <v>0</v>
      </c>
      <c r="D116" s="23">
        <v>0</v>
      </c>
    </row>
    <row r="117" spans="1:4" x14ac:dyDescent="0.3">
      <c r="A117" s="9">
        <v>43944</v>
      </c>
      <c r="B117">
        <v>0</v>
      </c>
      <c r="C117">
        <v>0</v>
      </c>
      <c r="D117" s="23">
        <v>0</v>
      </c>
    </row>
    <row r="118" spans="1:4" x14ac:dyDescent="0.3">
      <c r="A118" s="9">
        <v>43945</v>
      </c>
      <c r="B118">
        <v>43</v>
      </c>
      <c r="C118">
        <v>0</v>
      </c>
      <c r="D118" s="23">
        <v>0</v>
      </c>
    </row>
    <row r="119" spans="1:4" x14ac:dyDescent="0.3">
      <c r="A119" s="9">
        <v>43946</v>
      </c>
      <c r="B119">
        <v>0</v>
      </c>
      <c r="C119">
        <v>0</v>
      </c>
      <c r="D119" s="23">
        <v>0</v>
      </c>
    </row>
    <row r="120" spans="1:4" x14ac:dyDescent="0.3">
      <c r="A120" s="9">
        <v>43947</v>
      </c>
      <c r="B120">
        <v>46</v>
      </c>
      <c r="C120">
        <v>0</v>
      </c>
      <c r="D120" s="23">
        <v>0</v>
      </c>
    </row>
    <row r="121" spans="1:4" x14ac:dyDescent="0.3">
      <c r="A121" s="9">
        <v>43948</v>
      </c>
      <c r="B121">
        <v>0</v>
      </c>
      <c r="C121">
        <v>0</v>
      </c>
      <c r="D121" s="23">
        <v>0</v>
      </c>
    </row>
    <row r="122" spans="1:4" x14ac:dyDescent="0.3">
      <c r="A122" s="9">
        <v>43949</v>
      </c>
      <c r="B122">
        <v>0</v>
      </c>
      <c r="C122">
        <v>45</v>
      </c>
      <c r="D122" s="23">
        <v>0</v>
      </c>
    </row>
    <row r="123" spans="1:4" x14ac:dyDescent="0.3">
      <c r="A123" s="9">
        <v>43950</v>
      </c>
      <c r="B123">
        <v>40</v>
      </c>
      <c r="C123">
        <v>40</v>
      </c>
      <c r="D123" s="23">
        <v>0</v>
      </c>
    </row>
    <row r="124" spans="1:4" x14ac:dyDescent="0.3">
      <c r="A124" s="9">
        <v>43951</v>
      </c>
      <c r="B124">
        <v>0</v>
      </c>
      <c r="C124">
        <v>0</v>
      </c>
      <c r="D124" s="23">
        <v>0</v>
      </c>
    </row>
    <row r="125" spans="1:4" x14ac:dyDescent="0.3">
      <c r="A125" s="9">
        <v>43952</v>
      </c>
      <c r="B125">
        <v>0</v>
      </c>
      <c r="C125">
        <v>0</v>
      </c>
      <c r="D125" s="23">
        <v>0</v>
      </c>
    </row>
    <row r="126" spans="1:4" x14ac:dyDescent="0.3">
      <c r="A126" s="9">
        <v>43953</v>
      </c>
      <c r="B126">
        <v>69</v>
      </c>
      <c r="C126">
        <v>0</v>
      </c>
      <c r="D126" s="23">
        <v>0</v>
      </c>
    </row>
    <row r="127" spans="1:4" x14ac:dyDescent="0.3">
      <c r="A127" s="9">
        <v>43954</v>
      </c>
      <c r="B127">
        <v>48</v>
      </c>
      <c r="C127">
        <v>0</v>
      </c>
      <c r="D127" s="23">
        <v>0</v>
      </c>
    </row>
    <row r="128" spans="1:4" x14ac:dyDescent="0.3">
      <c r="A128" s="9">
        <v>43955</v>
      </c>
      <c r="B128">
        <v>0</v>
      </c>
      <c r="C128">
        <v>0</v>
      </c>
      <c r="D128" s="23">
        <v>0</v>
      </c>
    </row>
    <row r="129" spans="1:4" x14ac:dyDescent="0.3">
      <c r="A129" s="9">
        <v>43956</v>
      </c>
      <c r="B129">
        <v>0</v>
      </c>
      <c r="C129">
        <v>0</v>
      </c>
      <c r="D129" s="23">
        <v>0</v>
      </c>
    </row>
    <row r="130" spans="1:4" x14ac:dyDescent="0.3">
      <c r="A130" s="9">
        <v>43957</v>
      </c>
      <c r="B130">
        <v>0</v>
      </c>
      <c r="C130">
        <v>0</v>
      </c>
      <c r="D130" s="23">
        <v>0</v>
      </c>
    </row>
    <row r="131" spans="1:4" x14ac:dyDescent="0.3">
      <c r="A131" s="9">
        <v>43958</v>
      </c>
      <c r="B131">
        <v>0</v>
      </c>
      <c r="C131">
        <v>0</v>
      </c>
      <c r="D131" s="23">
        <v>0</v>
      </c>
    </row>
    <row r="132" spans="1:4" x14ac:dyDescent="0.3">
      <c r="A132" s="9">
        <v>43959</v>
      </c>
      <c r="B132">
        <v>0</v>
      </c>
      <c r="C132">
        <v>0</v>
      </c>
      <c r="D132" s="23">
        <v>0</v>
      </c>
    </row>
    <row r="133" spans="1:4" x14ac:dyDescent="0.3">
      <c r="A133" s="9">
        <v>43960</v>
      </c>
      <c r="B133">
        <v>70</v>
      </c>
      <c r="C133">
        <v>0</v>
      </c>
      <c r="D133" s="23">
        <v>0</v>
      </c>
    </row>
    <row r="134" spans="1:4" x14ac:dyDescent="0.3">
      <c r="A134" s="9">
        <v>43961</v>
      </c>
      <c r="B134">
        <v>0</v>
      </c>
      <c r="C134">
        <v>0</v>
      </c>
      <c r="D134" s="23">
        <v>0</v>
      </c>
    </row>
    <row r="135" spans="1:4" x14ac:dyDescent="0.3">
      <c r="A135" s="9">
        <v>43962</v>
      </c>
      <c r="B135">
        <v>0</v>
      </c>
      <c r="C135">
        <v>0</v>
      </c>
      <c r="D135" s="23">
        <v>0</v>
      </c>
    </row>
    <row r="136" spans="1:4" x14ac:dyDescent="0.3">
      <c r="A136" s="9">
        <v>43963</v>
      </c>
      <c r="B136">
        <v>0</v>
      </c>
      <c r="C136">
        <v>0</v>
      </c>
      <c r="D136" s="23">
        <v>0</v>
      </c>
    </row>
    <row r="137" spans="1:4" x14ac:dyDescent="0.3">
      <c r="A137" s="9">
        <v>43964</v>
      </c>
      <c r="B137">
        <v>0</v>
      </c>
      <c r="C137">
        <v>46</v>
      </c>
      <c r="D137" s="23">
        <v>0</v>
      </c>
    </row>
    <row r="138" spans="1:4" x14ac:dyDescent="0.3">
      <c r="A138" s="9">
        <v>43965</v>
      </c>
      <c r="B138">
        <v>0</v>
      </c>
      <c r="C138">
        <v>0</v>
      </c>
      <c r="D138" s="23">
        <v>0</v>
      </c>
    </row>
    <row r="139" spans="1:4" x14ac:dyDescent="0.3">
      <c r="A139" s="9">
        <v>43966</v>
      </c>
      <c r="B139">
        <v>0</v>
      </c>
      <c r="C139">
        <v>0</v>
      </c>
      <c r="D139" s="23">
        <v>0</v>
      </c>
    </row>
    <row r="140" spans="1:4" x14ac:dyDescent="0.3">
      <c r="A140" s="9">
        <v>43967</v>
      </c>
      <c r="B140">
        <v>0</v>
      </c>
      <c r="C140">
        <v>0</v>
      </c>
      <c r="D140" s="23">
        <v>0</v>
      </c>
    </row>
    <row r="141" spans="1:4" x14ac:dyDescent="0.3">
      <c r="A141" s="9">
        <v>43968</v>
      </c>
      <c r="B141">
        <v>0</v>
      </c>
      <c r="C141">
        <v>50</v>
      </c>
      <c r="D141" s="23">
        <v>0</v>
      </c>
    </row>
    <row r="142" spans="1:4" x14ac:dyDescent="0.3">
      <c r="A142" s="9">
        <v>43969</v>
      </c>
      <c r="B142">
        <v>44</v>
      </c>
      <c r="C142">
        <v>0</v>
      </c>
      <c r="D142" s="23">
        <v>0</v>
      </c>
    </row>
    <row r="143" spans="1:4" x14ac:dyDescent="0.3">
      <c r="A143" s="9">
        <v>43970</v>
      </c>
      <c r="B143">
        <v>0</v>
      </c>
      <c r="C143">
        <v>42</v>
      </c>
      <c r="D143" s="23">
        <v>0</v>
      </c>
    </row>
    <row r="144" spans="1:4" x14ac:dyDescent="0.3">
      <c r="A144" s="9">
        <v>43971</v>
      </c>
      <c r="B144">
        <v>0</v>
      </c>
      <c r="C144">
        <v>0</v>
      </c>
      <c r="D144" s="23">
        <v>0</v>
      </c>
    </row>
    <row r="145" spans="1:4" x14ac:dyDescent="0.3">
      <c r="A145" s="9">
        <v>43972</v>
      </c>
      <c r="B145">
        <v>0</v>
      </c>
      <c r="C145">
        <v>42</v>
      </c>
      <c r="D145" s="23">
        <v>0</v>
      </c>
    </row>
    <row r="146" spans="1:4" x14ac:dyDescent="0.3">
      <c r="A146" s="9">
        <v>43973</v>
      </c>
      <c r="B146">
        <v>44</v>
      </c>
      <c r="C146">
        <v>0</v>
      </c>
      <c r="D146" s="23">
        <v>0</v>
      </c>
    </row>
    <row r="147" spans="1:4" x14ac:dyDescent="0.3">
      <c r="A147" s="9">
        <v>43974</v>
      </c>
      <c r="B147">
        <v>0</v>
      </c>
      <c r="C147">
        <v>0</v>
      </c>
      <c r="D147" s="23">
        <v>1</v>
      </c>
    </row>
    <row r="148" spans="1:4" x14ac:dyDescent="0.3">
      <c r="A148" s="9">
        <v>43975</v>
      </c>
      <c r="B148">
        <v>0</v>
      </c>
      <c r="C148">
        <v>0</v>
      </c>
      <c r="D148" s="23">
        <v>0</v>
      </c>
    </row>
    <row r="149" spans="1:4" x14ac:dyDescent="0.3">
      <c r="A149" s="9">
        <v>43976</v>
      </c>
      <c r="B149">
        <v>53</v>
      </c>
      <c r="C149">
        <v>0</v>
      </c>
      <c r="D149" s="23">
        <v>0</v>
      </c>
    </row>
    <row r="150" spans="1:4" x14ac:dyDescent="0.3">
      <c r="A150" s="9">
        <v>43977</v>
      </c>
      <c r="B150">
        <v>0</v>
      </c>
      <c r="C150">
        <v>0</v>
      </c>
      <c r="D150" s="23">
        <v>0</v>
      </c>
    </row>
    <row r="151" spans="1:4" x14ac:dyDescent="0.3">
      <c r="A151" s="9">
        <v>43978</v>
      </c>
      <c r="B151">
        <v>90</v>
      </c>
      <c r="C151">
        <v>0</v>
      </c>
      <c r="D151" s="23">
        <v>0</v>
      </c>
    </row>
    <row r="152" spans="1:4" x14ac:dyDescent="0.3">
      <c r="A152" s="9">
        <v>43979</v>
      </c>
      <c r="B152">
        <v>46</v>
      </c>
      <c r="C152">
        <v>0</v>
      </c>
      <c r="D152" s="23">
        <v>0</v>
      </c>
    </row>
    <row r="153" spans="1:4" x14ac:dyDescent="0.3">
      <c r="A153" s="9">
        <v>43980</v>
      </c>
      <c r="B153">
        <v>0</v>
      </c>
      <c r="C153">
        <v>0</v>
      </c>
      <c r="D153" s="23">
        <v>0</v>
      </c>
    </row>
    <row r="154" spans="1:4" x14ac:dyDescent="0.3">
      <c r="A154" s="9">
        <v>43981</v>
      </c>
      <c r="B154">
        <v>42</v>
      </c>
      <c r="C154">
        <v>0</v>
      </c>
      <c r="D154" s="23">
        <v>0</v>
      </c>
    </row>
    <row r="155" spans="1:4" x14ac:dyDescent="0.3">
      <c r="A155" s="9">
        <v>43982</v>
      </c>
      <c r="B155">
        <v>44</v>
      </c>
      <c r="C155">
        <v>0</v>
      </c>
      <c r="D155" s="23">
        <v>0</v>
      </c>
    </row>
  </sheetData>
  <pageMargins left="0.7" right="0.7" top="0.75" bottom="0.75" header="0.3" footer="0.3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59C1B-C231-4947-B60A-761264B826B6}">
  <dimension ref="A3:D155"/>
  <sheetViews>
    <sheetView workbookViewId="0">
      <selection activeCell="A3" sqref="A3:D155"/>
    </sheetView>
  </sheetViews>
  <sheetFormatPr defaultRowHeight="14.4" x14ac:dyDescent="0.3"/>
  <sheetData>
    <row r="3" spans="1:4" x14ac:dyDescent="0.3">
      <c r="A3" s="12" t="s">
        <v>54</v>
      </c>
      <c r="B3" t="s">
        <v>261</v>
      </c>
      <c r="C3" t="s">
        <v>260</v>
      </c>
      <c r="D3" s="10" t="s">
        <v>57</v>
      </c>
    </row>
    <row r="4" spans="1:4" x14ac:dyDescent="0.3">
      <c r="A4" s="9">
        <v>43831</v>
      </c>
      <c r="B4">
        <v>0</v>
      </c>
      <c r="C4">
        <v>0</v>
      </c>
      <c r="D4" s="10">
        <v>0</v>
      </c>
    </row>
    <row r="5" spans="1:4" x14ac:dyDescent="0.3">
      <c r="A5" s="9">
        <v>43832</v>
      </c>
      <c r="B5">
        <v>0</v>
      </c>
      <c r="C5">
        <v>0</v>
      </c>
      <c r="D5" s="10">
        <v>0</v>
      </c>
    </row>
    <row r="6" spans="1:4" x14ac:dyDescent="0.3">
      <c r="A6" s="9">
        <v>43833</v>
      </c>
      <c r="B6">
        <v>0</v>
      </c>
      <c r="C6">
        <v>100</v>
      </c>
      <c r="D6" s="10">
        <v>0</v>
      </c>
    </row>
    <row r="7" spans="1:4" x14ac:dyDescent="0.3">
      <c r="A7" s="9">
        <v>43834</v>
      </c>
      <c r="B7">
        <v>0</v>
      </c>
      <c r="C7">
        <v>0</v>
      </c>
      <c r="D7" s="10">
        <v>0</v>
      </c>
    </row>
    <row r="8" spans="1:4" x14ac:dyDescent="0.3">
      <c r="A8" s="9">
        <v>43835</v>
      </c>
      <c r="B8">
        <v>0</v>
      </c>
      <c r="C8">
        <v>0</v>
      </c>
      <c r="D8" s="10">
        <v>0</v>
      </c>
    </row>
    <row r="9" spans="1:4" x14ac:dyDescent="0.3">
      <c r="A9" s="9">
        <v>43836</v>
      </c>
      <c r="B9">
        <v>0</v>
      </c>
      <c r="C9">
        <v>0</v>
      </c>
      <c r="D9" s="10">
        <v>0</v>
      </c>
    </row>
    <row r="10" spans="1:4" x14ac:dyDescent="0.3">
      <c r="A10" s="9">
        <v>43837</v>
      </c>
      <c r="B10">
        <v>0</v>
      </c>
      <c r="C10">
        <v>0</v>
      </c>
      <c r="D10" s="10">
        <v>0</v>
      </c>
    </row>
    <row r="11" spans="1:4" x14ac:dyDescent="0.3">
      <c r="A11" s="9">
        <v>43838</v>
      </c>
      <c r="B11">
        <v>0</v>
      </c>
      <c r="C11">
        <v>0</v>
      </c>
      <c r="D11" s="10">
        <v>0</v>
      </c>
    </row>
    <row r="12" spans="1:4" x14ac:dyDescent="0.3">
      <c r="A12" s="9">
        <v>43839</v>
      </c>
      <c r="B12">
        <v>0</v>
      </c>
      <c r="C12">
        <v>0</v>
      </c>
      <c r="D12" s="10">
        <v>0</v>
      </c>
    </row>
    <row r="13" spans="1:4" x14ac:dyDescent="0.3">
      <c r="A13" s="9">
        <v>43840</v>
      </c>
      <c r="B13">
        <v>0</v>
      </c>
      <c r="C13">
        <v>0</v>
      </c>
      <c r="D13" s="10">
        <v>0</v>
      </c>
    </row>
    <row r="14" spans="1:4" x14ac:dyDescent="0.3">
      <c r="A14" s="9">
        <v>43841</v>
      </c>
      <c r="B14">
        <v>0</v>
      </c>
      <c r="C14">
        <v>0</v>
      </c>
      <c r="D14" s="10">
        <v>0</v>
      </c>
    </row>
    <row r="15" spans="1:4" x14ac:dyDescent="0.3">
      <c r="A15" s="9">
        <v>43842</v>
      </c>
      <c r="B15">
        <v>72</v>
      </c>
      <c r="C15">
        <v>0</v>
      </c>
      <c r="D15" s="10">
        <v>0</v>
      </c>
    </row>
    <row r="16" spans="1:4" x14ac:dyDescent="0.3">
      <c r="A16" s="9">
        <v>43843</v>
      </c>
      <c r="B16">
        <v>0</v>
      </c>
      <c r="C16">
        <v>47</v>
      </c>
      <c r="D16" s="10">
        <v>0</v>
      </c>
    </row>
    <row r="17" spans="1:4" x14ac:dyDescent="0.3">
      <c r="A17" s="9">
        <v>43844</v>
      </c>
      <c r="B17">
        <v>0</v>
      </c>
      <c r="C17">
        <v>87</v>
      </c>
      <c r="D17" s="10">
        <v>0</v>
      </c>
    </row>
    <row r="18" spans="1:4" x14ac:dyDescent="0.3">
      <c r="A18" s="9">
        <v>43845</v>
      </c>
      <c r="B18">
        <v>54</v>
      </c>
      <c r="C18">
        <v>52</v>
      </c>
      <c r="D18" s="10">
        <v>0</v>
      </c>
    </row>
    <row r="19" spans="1:4" x14ac:dyDescent="0.3">
      <c r="A19" s="9">
        <v>43846</v>
      </c>
      <c r="B19">
        <v>53</v>
      </c>
      <c r="C19">
        <v>0</v>
      </c>
      <c r="D19" s="10">
        <v>0</v>
      </c>
    </row>
    <row r="20" spans="1:4" x14ac:dyDescent="0.3">
      <c r="A20" s="9">
        <v>43847</v>
      </c>
      <c r="B20">
        <v>0</v>
      </c>
      <c r="C20">
        <v>53</v>
      </c>
      <c r="D20" s="10">
        <v>0</v>
      </c>
    </row>
    <row r="21" spans="1:4" x14ac:dyDescent="0.3">
      <c r="A21" s="9">
        <v>43848</v>
      </c>
      <c r="B21">
        <v>58</v>
      </c>
      <c r="C21">
        <v>0</v>
      </c>
      <c r="D21" s="10">
        <v>0</v>
      </c>
    </row>
    <row r="22" spans="1:4" x14ac:dyDescent="0.3">
      <c r="A22" s="9">
        <v>43849</v>
      </c>
      <c r="B22">
        <v>0</v>
      </c>
      <c r="C22">
        <v>0</v>
      </c>
      <c r="D22" s="10">
        <v>0</v>
      </c>
    </row>
    <row r="23" spans="1:4" x14ac:dyDescent="0.3">
      <c r="A23" s="9">
        <v>43850</v>
      </c>
      <c r="B23">
        <v>55</v>
      </c>
      <c r="C23">
        <v>0</v>
      </c>
      <c r="D23" s="10">
        <v>0</v>
      </c>
    </row>
    <row r="24" spans="1:4" x14ac:dyDescent="0.3">
      <c r="A24" s="9">
        <v>43851</v>
      </c>
      <c r="B24">
        <v>0</v>
      </c>
      <c r="C24">
        <v>0</v>
      </c>
      <c r="D24" s="10">
        <v>0</v>
      </c>
    </row>
    <row r="25" spans="1:4" x14ac:dyDescent="0.3">
      <c r="A25" s="9">
        <v>43852</v>
      </c>
      <c r="B25">
        <v>0</v>
      </c>
      <c r="C25">
        <v>0</v>
      </c>
      <c r="D25" s="10">
        <v>0</v>
      </c>
    </row>
    <row r="26" spans="1:4" x14ac:dyDescent="0.3">
      <c r="A26" s="9">
        <v>43853</v>
      </c>
      <c r="B26">
        <v>0</v>
      </c>
      <c r="C26">
        <v>0</v>
      </c>
      <c r="D26" s="10">
        <v>0</v>
      </c>
    </row>
    <row r="27" spans="1:4" x14ac:dyDescent="0.3">
      <c r="A27" s="9">
        <v>43854</v>
      </c>
      <c r="B27">
        <v>0</v>
      </c>
      <c r="C27">
        <v>0</v>
      </c>
      <c r="D27" s="10">
        <v>0</v>
      </c>
    </row>
    <row r="28" spans="1:4" x14ac:dyDescent="0.3">
      <c r="A28" s="9">
        <v>43855</v>
      </c>
      <c r="B28">
        <v>0</v>
      </c>
      <c r="C28">
        <v>0</v>
      </c>
      <c r="D28" s="10">
        <v>0</v>
      </c>
    </row>
    <row r="29" spans="1:4" x14ac:dyDescent="0.3">
      <c r="A29" s="9">
        <v>43856</v>
      </c>
      <c r="B29">
        <v>54</v>
      </c>
      <c r="C29">
        <v>0</v>
      </c>
      <c r="D29" s="10">
        <v>0</v>
      </c>
    </row>
    <row r="30" spans="1:4" x14ac:dyDescent="0.3">
      <c r="A30" s="9">
        <v>43857</v>
      </c>
      <c r="B30">
        <v>0</v>
      </c>
      <c r="C30">
        <v>53</v>
      </c>
      <c r="D30" s="10">
        <v>0</v>
      </c>
    </row>
    <row r="31" spans="1:4" x14ac:dyDescent="0.3">
      <c r="A31" s="9">
        <v>43858</v>
      </c>
      <c r="B31">
        <v>54</v>
      </c>
      <c r="C31">
        <v>0</v>
      </c>
      <c r="D31" s="10">
        <v>0</v>
      </c>
    </row>
    <row r="32" spans="1:4" x14ac:dyDescent="0.3">
      <c r="A32" s="9">
        <v>43859</v>
      </c>
      <c r="B32">
        <v>0</v>
      </c>
      <c r="C32">
        <v>0</v>
      </c>
      <c r="D32" s="10">
        <v>0</v>
      </c>
    </row>
    <row r="33" spans="1:4" x14ac:dyDescent="0.3">
      <c r="A33" s="9">
        <v>43860</v>
      </c>
      <c r="B33">
        <v>0</v>
      </c>
      <c r="C33">
        <v>48</v>
      </c>
      <c r="D33" s="10">
        <v>0</v>
      </c>
    </row>
    <row r="34" spans="1:4" x14ac:dyDescent="0.3">
      <c r="A34" s="9">
        <v>43861</v>
      </c>
      <c r="B34">
        <v>0</v>
      </c>
      <c r="C34">
        <v>0</v>
      </c>
      <c r="D34" s="10">
        <v>0</v>
      </c>
    </row>
    <row r="35" spans="1:4" x14ac:dyDescent="0.3">
      <c r="A35" s="9">
        <v>43862</v>
      </c>
      <c r="B35">
        <v>0</v>
      </c>
      <c r="C35">
        <v>0</v>
      </c>
      <c r="D35" s="10">
        <v>0</v>
      </c>
    </row>
    <row r="36" spans="1:4" x14ac:dyDescent="0.3">
      <c r="A36" s="9">
        <v>43863</v>
      </c>
      <c r="B36">
        <v>0</v>
      </c>
      <c r="C36">
        <v>53</v>
      </c>
      <c r="D36" s="10">
        <v>0</v>
      </c>
    </row>
    <row r="37" spans="1:4" x14ac:dyDescent="0.3">
      <c r="A37" s="9">
        <v>43864</v>
      </c>
      <c r="B37">
        <v>48</v>
      </c>
      <c r="C37">
        <v>52</v>
      </c>
      <c r="D37" s="10">
        <v>0</v>
      </c>
    </row>
    <row r="38" spans="1:4" x14ac:dyDescent="0.3">
      <c r="A38" s="9">
        <v>43865</v>
      </c>
      <c r="B38">
        <v>50</v>
      </c>
      <c r="C38">
        <v>0</v>
      </c>
      <c r="D38" s="10">
        <v>0</v>
      </c>
    </row>
    <row r="39" spans="1:4" x14ac:dyDescent="0.3">
      <c r="A39" s="9">
        <v>43866</v>
      </c>
      <c r="B39">
        <v>0</v>
      </c>
      <c r="C39">
        <v>48</v>
      </c>
      <c r="D39" s="10">
        <v>0</v>
      </c>
    </row>
    <row r="40" spans="1:4" x14ac:dyDescent="0.3">
      <c r="A40" s="9">
        <v>43867</v>
      </c>
      <c r="B40">
        <v>0</v>
      </c>
      <c r="C40">
        <v>72</v>
      </c>
      <c r="D40" s="10">
        <v>0</v>
      </c>
    </row>
    <row r="41" spans="1:4" x14ac:dyDescent="0.3">
      <c r="A41" s="9">
        <v>43868</v>
      </c>
      <c r="B41">
        <v>49</v>
      </c>
      <c r="C41">
        <v>0</v>
      </c>
      <c r="D41" s="10">
        <v>0</v>
      </c>
    </row>
    <row r="42" spans="1:4" x14ac:dyDescent="0.3">
      <c r="A42" s="9">
        <v>43869</v>
      </c>
      <c r="B42">
        <v>0</v>
      </c>
      <c r="C42">
        <v>0</v>
      </c>
      <c r="D42" s="10">
        <v>0</v>
      </c>
    </row>
    <row r="43" spans="1:4" x14ac:dyDescent="0.3">
      <c r="A43" s="9">
        <v>43870</v>
      </c>
      <c r="B43">
        <v>0</v>
      </c>
      <c r="C43">
        <v>0</v>
      </c>
      <c r="D43" s="10">
        <v>0</v>
      </c>
    </row>
    <row r="44" spans="1:4" x14ac:dyDescent="0.3">
      <c r="A44" s="9">
        <v>43871</v>
      </c>
      <c r="B44">
        <v>0</v>
      </c>
      <c r="C44">
        <v>0</v>
      </c>
      <c r="D44" s="10">
        <v>0</v>
      </c>
    </row>
    <row r="45" spans="1:4" x14ac:dyDescent="0.3">
      <c r="A45" s="9">
        <v>43872</v>
      </c>
      <c r="B45">
        <v>0</v>
      </c>
      <c r="C45">
        <v>40</v>
      </c>
      <c r="D45" s="10">
        <v>0</v>
      </c>
    </row>
    <row r="46" spans="1:4" x14ac:dyDescent="0.3">
      <c r="A46" s="9">
        <v>43873</v>
      </c>
      <c r="B46">
        <v>0</v>
      </c>
      <c r="C46">
        <v>0</v>
      </c>
      <c r="D46" s="10">
        <v>0</v>
      </c>
    </row>
    <row r="47" spans="1:4" x14ac:dyDescent="0.3">
      <c r="A47" s="9">
        <v>43874</v>
      </c>
      <c r="B47">
        <v>45</v>
      </c>
      <c r="C47">
        <v>43</v>
      </c>
      <c r="D47" s="10">
        <v>0</v>
      </c>
    </row>
    <row r="48" spans="1:4" x14ac:dyDescent="0.3">
      <c r="A48" s="9">
        <v>43875</v>
      </c>
      <c r="B48">
        <v>0</v>
      </c>
      <c r="C48">
        <v>0</v>
      </c>
      <c r="D48" s="10">
        <v>0</v>
      </c>
    </row>
    <row r="49" spans="1:4" x14ac:dyDescent="0.3">
      <c r="A49" s="9">
        <v>43876</v>
      </c>
      <c r="B49">
        <v>0</v>
      </c>
      <c r="C49">
        <v>0</v>
      </c>
      <c r="D49" s="10">
        <v>0</v>
      </c>
    </row>
    <row r="50" spans="1:4" x14ac:dyDescent="0.3">
      <c r="A50" s="9">
        <v>43877</v>
      </c>
      <c r="B50">
        <v>0</v>
      </c>
      <c r="C50">
        <v>0</v>
      </c>
      <c r="D50" s="10">
        <v>0</v>
      </c>
    </row>
    <row r="51" spans="1:4" x14ac:dyDescent="0.3">
      <c r="A51" s="9">
        <v>43878</v>
      </c>
      <c r="B51">
        <v>0</v>
      </c>
      <c r="C51">
        <v>0</v>
      </c>
      <c r="D51" s="10">
        <v>0</v>
      </c>
    </row>
    <row r="52" spans="1:4" x14ac:dyDescent="0.3">
      <c r="A52" s="9">
        <v>43879</v>
      </c>
      <c r="B52">
        <v>0</v>
      </c>
      <c r="C52">
        <v>0</v>
      </c>
      <c r="D52" s="10">
        <v>0</v>
      </c>
    </row>
    <row r="53" spans="1:4" x14ac:dyDescent="0.3">
      <c r="A53" s="9">
        <v>43880</v>
      </c>
      <c r="B53">
        <v>0</v>
      </c>
      <c r="C53">
        <v>0</v>
      </c>
      <c r="D53" s="10">
        <v>0</v>
      </c>
    </row>
    <row r="54" spans="1:4" x14ac:dyDescent="0.3">
      <c r="A54" s="9">
        <v>43881</v>
      </c>
      <c r="B54">
        <v>0</v>
      </c>
      <c r="C54">
        <v>0</v>
      </c>
      <c r="D54" s="10">
        <v>0</v>
      </c>
    </row>
    <row r="55" spans="1:4" x14ac:dyDescent="0.3">
      <c r="A55" s="9">
        <v>43882</v>
      </c>
      <c r="B55">
        <v>0</v>
      </c>
      <c r="C55">
        <v>0</v>
      </c>
      <c r="D55" s="10">
        <v>0</v>
      </c>
    </row>
    <row r="56" spans="1:4" x14ac:dyDescent="0.3">
      <c r="A56" s="9">
        <v>43883</v>
      </c>
      <c r="B56">
        <v>0</v>
      </c>
      <c r="C56">
        <v>0</v>
      </c>
      <c r="D56" s="10">
        <v>0</v>
      </c>
    </row>
    <row r="57" spans="1:4" x14ac:dyDescent="0.3">
      <c r="A57" s="9">
        <v>43884</v>
      </c>
      <c r="B57">
        <v>0</v>
      </c>
      <c r="C57">
        <v>0</v>
      </c>
      <c r="D57" s="10">
        <v>0</v>
      </c>
    </row>
    <row r="58" spans="1:4" x14ac:dyDescent="0.3">
      <c r="A58" s="9">
        <v>43885</v>
      </c>
      <c r="B58">
        <v>0</v>
      </c>
      <c r="C58">
        <v>51</v>
      </c>
      <c r="D58" s="10">
        <v>0</v>
      </c>
    </row>
    <row r="59" spans="1:4" x14ac:dyDescent="0.3">
      <c r="A59" s="9">
        <v>43886</v>
      </c>
      <c r="B59">
        <v>0</v>
      </c>
      <c r="C59">
        <v>49</v>
      </c>
      <c r="D59" s="10">
        <v>0</v>
      </c>
    </row>
    <row r="60" spans="1:4" x14ac:dyDescent="0.3">
      <c r="A60" s="9">
        <v>43887</v>
      </c>
      <c r="B60">
        <v>0</v>
      </c>
      <c r="C60">
        <v>0</v>
      </c>
      <c r="D60" s="10">
        <v>0</v>
      </c>
    </row>
    <row r="61" spans="1:4" x14ac:dyDescent="0.3">
      <c r="A61" s="9">
        <v>43888</v>
      </c>
      <c r="B61">
        <v>0</v>
      </c>
      <c r="C61">
        <v>0</v>
      </c>
      <c r="D61" s="10">
        <v>0</v>
      </c>
    </row>
    <row r="62" spans="1:4" x14ac:dyDescent="0.3">
      <c r="A62" s="9">
        <v>43889</v>
      </c>
      <c r="B62">
        <v>0</v>
      </c>
      <c r="C62">
        <v>0</v>
      </c>
      <c r="D62" s="10">
        <v>0</v>
      </c>
    </row>
    <row r="63" spans="1:4" x14ac:dyDescent="0.3">
      <c r="A63" s="9">
        <v>43890</v>
      </c>
      <c r="B63">
        <v>52</v>
      </c>
      <c r="C63">
        <v>0</v>
      </c>
      <c r="D63" s="10">
        <v>0</v>
      </c>
    </row>
    <row r="64" spans="1:4" x14ac:dyDescent="0.3">
      <c r="A64" s="9">
        <v>43891</v>
      </c>
      <c r="B64">
        <v>48</v>
      </c>
      <c r="C64">
        <v>0</v>
      </c>
      <c r="D64" s="10">
        <v>0</v>
      </c>
    </row>
    <row r="65" spans="1:4" x14ac:dyDescent="0.3">
      <c r="A65" s="9">
        <v>43892</v>
      </c>
      <c r="B65">
        <v>0</v>
      </c>
      <c r="C65">
        <v>0</v>
      </c>
      <c r="D65" s="10">
        <v>0</v>
      </c>
    </row>
    <row r="66" spans="1:4" x14ac:dyDescent="0.3">
      <c r="A66" s="9">
        <v>43893</v>
      </c>
      <c r="B66">
        <v>46</v>
      </c>
      <c r="C66">
        <v>0</v>
      </c>
      <c r="D66" s="10">
        <v>0</v>
      </c>
    </row>
    <row r="67" spans="1:4" x14ac:dyDescent="0.3">
      <c r="A67" s="9">
        <v>43894</v>
      </c>
      <c r="B67">
        <v>0</v>
      </c>
      <c r="C67">
        <v>0</v>
      </c>
      <c r="D67" s="10">
        <v>0</v>
      </c>
    </row>
    <row r="68" spans="1:4" x14ac:dyDescent="0.3">
      <c r="A68" s="9">
        <v>43895</v>
      </c>
      <c r="B68">
        <v>0</v>
      </c>
      <c r="C68">
        <v>43</v>
      </c>
      <c r="D68" s="10">
        <v>0</v>
      </c>
    </row>
    <row r="69" spans="1:4" x14ac:dyDescent="0.3">
      <c r="A69" s="9">
        <v>43896</v>
      </c>
      <c r="B69">
        <v>0</v>
      </c>
      <c r="C69">
        <v>0</v>
      </c>
      <c r="D69" s="10">
        <v>0</v>
      </c>
    </row>
    <row r="70" spans="1:4" x14ac:dyDescent="0.3">
      <c r="A70" s="9">
        <v>43897</v>
      </c>
      <c r="B70">
        <v>0</v>
      </c>
      <c r="C70">
        <v>71</v>
      </c>
      <c r="D70" s="10">
        <v>0</v>
      </c>
    </row>
    <row r="71" spans="1:4" x14ac:dyDescent="0.3">
      <c r="A71" s="9">
        <v>43898</v>
      </c>
      <c r="B71">
        <v>0</v>
      </c>
      <c r="C71">
        <v>47</v>
      </c>
      <c r="D71" s="10">
        <v>0</v>
      </c>
    </row>
    <row r="72" spans="1:4" x14ac:dyDescent="0.3">
      <c r="A72" s="9">
        <v>43899</v>
      </c>
      <c r="B72">
        <v>0</v>
      </c>
      <c r="C72">
        <v>0</v>
      </c>
      <c r="D72" s="10">
        <v>0</v>
      </c>
    </row>
    <row r="73" spans="1:4" x14ac:dyDescent="0.3">
      <c r="A73" s="9">
        <v>43900</v>
      </c>
      <c r="B73">
        <v>0</v>
      </c>
      <c r="C73">
        <v>57</v>
      </c>
      <c r="D73" s="10">
        <v>0</v>
      </c>
    </row>
    <row r="74" spans="1:4" x14ac:dyDescent="0.3">
      <c r="A74" s="9">
        <v>43901</v>
      </c>
      <c r="B74">
        <v>46</v>
      </c>
      <c r="C74">
        <v>92</v>
      </c>
      <c r="D74" s="10">
        <v>0</v>
      </c>
    </row>
    <row r="75" spans="1:4" x14ac:dyDescent="0.3">
      <c r="A75" s="9">
        <v>43902</v>
      </c>
      <c r="B75">
        <v>40</v>
      </c>
      <c r="C75">
        <v>0</v>
      </c>
      <c r="D75" s="10">
        <v>0</v>
      </c>
    </row>
    <row r="76" spans="1:4" x14ac:dyDescent="0.3">
      <c r="A76" s="9">
        <v>43903</v>
      </c>
      <c r="B76">
        <v>47</v>
      </c>
      <c r="C76">
        <v>48</v>
      </c>
      <c r="D76" s="10">
        <v>0</v>
      </c>
    </row>
    <row r="77" spans="1:4" x14ac:dyDescent="0.3">
      <c r="A77" s="9">
        <v>43904</v>
      </c>
      <c r="B77">
        <v>0</v>
      </c>
      <c r="C77">
        <v>0</v>
      </c>
      <c r="D77" s="10">
        <v>0</v>
      </c>
    </row>
    <row r="78" spans="1:4" x14ac:dyDescent="0.3">
      <c r="A78" s="9">
        <v>43905</v>
      </c>
      <c r="B78">
        <v>53</v>
      </c>
      <c r="C78">
        <v>50</v>
      </c>
      <c r="D78" s="10">
        <v>0</v>
      </c>
    </row>
    <row r="79" spans="1:4" x14ac:dyDescent="0.3">
      <c r="A79" s="9">
        <v>43906</v>
      </c>
      <c r="B79">
        <v>42</v>
      </c>
      <c r="C79">
        <v>0</v>
      </c>
      <c r="D79" s="10">
        <v>0</v>
      </c>
    </row>
    <row r="80" spans="1:4" x14ac:dyDescent="0.3">
      <c r="A80" s="9">
        <v>43907</v>
      </c>
      <c r="B80">
        <v>43</v>
      </c>
      <c r="C80">
        <v>44</v>
      </c>
      <c r="D80" s="10">
        <v>0</v>
      </c>
    </row>
    <row r="81" spans="1:4" x14ac:dyDescent="0.3">
      <c r="A81" s="9">
        <v>43908</v>
      </c>
      <c r="B81">
        <v>0</v>
      </c>
      <c r="C81">
        <v>0</v>
      </c>
      <c r="D81" s="10">
        <v>0</v>
      </c>
    </row>
    <row r="82" spans="1:4" x14ac:dyDescent="0.3">
      <c r="A82" s="9">
        <v>43909</v>
      </c>
      <c r="B82">
        <v>47</v>
      </c>
      <c r="C82">
        <v>47</v>
      </c>
      <c r="D82" s="10">
        <v>0</v>
      </c>
    </row>
    <row r="83" spans="1:4" x14ac:dyDescent="0.3">
      <c r="A83" s="9">
        <v>43910</v>
      </c>
      <c r="B83">
        <v>89</v>
      </c>
      <c r="C83">
        <v>0</v>
      </c>
      <c r="D83" s="10">
        <v>0</v>
      </c>
    </row>
    <row r="84" spans="1:4" x14ac:dyDescent="0.3">
      <c r="A84" s="9">
        <v>43911</v>
      </c>
      <c r="B84">
        <v>54</v>
      </c>
      <c r="C84">
        <v>54</v>
      </c>
      <c r="D84" s="10">
        <v>0</v>
      </c>
    </row>
    <row r="85" spans="1:4" x14ac:dyDescent="0.3">
      <c r="A85" s="9">
        <v>43912</v>
      </c>
      <c r="B85">
        <v>0</v>
      </c>
      <c r="C85">
        <v>0</v>
      </c>
      <c r="D85" s="10">
        <v>0</v>
      </c>
    </row>
    <row r="86" spans="1:4" x14ac:dyDescent="0.3">
      <c r="A86" s="9">
        <v>43913</v>
      </c>
      <c r="B86">
        <v>44</v>
      </c>
      <c r="C86">
        <v>0</v>
      </c>
      <c r="D86" s="10">
        <v>0</v>
      </c>
    </row>
    <row r="87" spans="1:4" x14ac:dyDescent="0.3">
      <c r="A87" s="9">
        <v>43914</v>
      </c>
      <c r="B87">
        <v>53</v>
      </c>
      <c r="C87">
        <v>49</v>
      </c>
      <c r="D87" s="10">
        <v>0</v>
      </c>
    </row>
    <row r="88" spans="1:4" x14ac:dyDescent="0.3">
      <c r="A88" s="9">
        <v>43915</v>
      </c>
      <c r="B88">
        <v>0</v>
      </c>
      <c r="C88">
        <v>52</v>
      </c>
      <c r="D88" s="10">
        <v>0</v>
      </c>
    </row>
    <row r="89" spans="1:4" x14ac:dyDescent="0.3">
      <c r="A89" s="9">
        <v>43916</v>
      </c>
      <c r="B89">
        <v>49</v>
      </c>
      <c r="C89">
        <v>49</v>
      </c>
      <c r="D89" s="10">
        <v>0</v>
      </c>
    </row>
    <row r="90" spans="1:4" x14ac:dyDescent="0.3">
      <c r="A90" s="9">
        <v>43917</v>
      </c>
      <c r="B90">
        <v>0</v>
      </c>
      <c r="C90">
        <v>0</v>
      </c>
      <c r="D90" s="10">
        <v>0</v>
      </c>
    </row>
    <row r="91" spans="1:4" x14ac:dyDescent="0.3">
      <c r="A91" s="9">
        <v>43918</v>
      </c>
      <c r="B91">
        <v>0</v>
      </c>
      <c r="C91">
        <v>0</v>
      </c>
      <c r="D91" s="10">
        <v>0</v>
      </c>
    </row>
    <row r="92" spans="1:4" x14ac:dyDescent="0.3">
      <c r="A92" s="9">
        <v>43919</v>
      </c>
      <c r="B92">
        <v>0</v>
      </c>
      <c r="C92">
        <v>49</v>
      </c>
      <c r="D92" s="10">
        <v>0</v>
      </c>
    </row>
    <row r="93" spans="1:4" x14ac:dyDescent="0.3">
      <c r="A93" s="9">
        <v>43920</v>
      </c>
      <c r="B93">
        <v>0</v>
      </c>
      <c r="C93">
        <v>95</v>
      </c>
      <c r="D93" s="10">
        <v>0</v>
      </c>
    </row>
    <row r="94" spans="1:4" x14ac:dyDescent="0.3">
      <c r="A94" s="9">
        <v>43921</v>
      </c>
      <c r="B94">
        <v>45</v>
      </c>
      <c r="C94">
        <v>0</v>
      </c>
      <c r="D94" s="10">
        <v>0</v>
      </c>
    </row>
    <row r="95" spans="1:4" x14ac:dyDescent="0.3">
      <c r="A95" s="9">
        <v>43922</v>
      </c>
      <c r="B95">
        <v>0</v>
      </c>
      <c r="C95">
        <v>0</v>
      </c>
      <c r="D95" s="10">
        <v>0</v>
      </c>
    </row>
    <row r="96" spans="1:4" x14ac:dyDescent="0.3">
      <c r="A96" s="9">
        <v>43923</v>
      </c>
      <c r="B96">
        <v>51</v>
      </c>
      <c r="C96">
        <v>0</v>
      </c>
      <c r="D96" s="10">
        <v>0</v>
      </c>
    </row>
    <row r="97" spans="1:4" x14ac:dyDescent="0.3">
      <c r="A97" s="9">
        <v>43924</v>
      </c>
      <c r="B97">
        <v>0</v>
      </c>
      <c r="C97">
        <v>0</v>
      </c>
      <c r="D97" s="10">
        <v>0</v>
      </c>
    </row>
    <row r="98" spans="1:4" x14ac:dyDescent="0.3">
      <c r="A98" s="9">
        <v>43925</v>
      </c>
      <c r="B98">
        <v>48</v>
      </c>
      <c r="C98">
        <v>49</v>
      </c>
      <c r="D98" s="10">
        <v>0</v>
      </c>
    </row>
    <row r="99" spans="1:4" x14ac:dyDescent="0.3">
      <c r="A99" s="9">
        <v>43926</v>
      </c>
      <c r="B99">
        <v>0</v>
      </c>
      <c r="C99">
        <v>0</v>
      </c>
      <c r="D99" s="10">
        <v>0</v>
      </c>
    </row>
    <row r="100" spans="1:4" x14ac:dyDescent="0.3">
      <c r="A100" s="9">
        <v>43927</v>
      </c>
      <c r="B100">
        <v>93</v>
      </c>
      <c r="C100">
        <v>0</v>
      </c>
      <c r="D100" s="10">
        <v>0</v>
      </c>
    </row>
    <row r="101" spans="1:4" x14ac:dyDescent="0.3">
      <c r="A101" s="9">
        <v>43928</v>
      </c>
      <c r="B101">
        <v>0</v>
      </c>
      <c r="C101">
        <v>0</v>
      </c>
      <c r="D101" s="10">
        <v>0</v>
      </c>
    </row>
    <row r="102" spans="1:4" x14ac:dyDescent="0.3">
      <c r="A102" s="9">
        <v>43929</v>
      </c>
      <c r="B102">
        <v>0</v>
      </c>
      <c r="C102">
        <v>0</v>
      </c>
      <c r="D102" s="10">
        <v>0</v>
      </c>
    </row>
    <row r="103" spans="1:4" x14ac:dyDescent="0.3">
      <c r="A103" s="9">
        <v>43930</v>
      </c>
      <c r="B103">
        <v>0</v>
      </c>
      <c r="C103">
        <v>47</v>
      </c>
      <c r="D103" s="10">
        <v>0</v>
      </c>
    </row>
    <row r="104" spans="1:4" x14ac:dyDescent="0.3">
      <c r="A104" s="9">
        <v>43931</v>
      </c>
      <c r="B104">
        <v>0</v>
      </c>
      <c r="C104">
        <v>54</v>
      </c>
      <c r="D104" s="10">
        <v>0</v>
      </c>
    </row>
    <row r="105" spans="1:4" x14ac:dyDescent="0.3">
      <c r="A105" s="9">
        <v>43932</v>
      </c>
      <c r="B105">
        <v>0</v>
      </c>
      <c r="C105">
        <v>0</v>
      </c>
      <c r="D105" s="10">
        <v>0</v>
      </c>
    </row>
    <row r="106" spans="1:4" x14ac:dyDescent="0.3">
      <c r="A106" s="9">
        <v>43933</v>
      </c>
      <c r="B106">
        <v>0</v>
      </c>
      <c r="C106">
        <v>0</v>
      </c>
      <c r="D106" s="10">
        <v>0</v>
      </c>
    </row>
    <row r="107" spans="1:4" x14ac:dyDescent="0.3">
      <c r="A107" s="9">
        <v>43934</v>
      </c>
      <c r="B107">
        <v>0</v>
      </c>
      <c r="C107">
        <v>0</v>
      </c>
      <c r="D107" s="10">
        <v>0</v>
      </c>
    </row>
    <row r="108" spans="1:4" x14ac:dyDescent="0.3">
      <c r="A108" s="9">
        <v>43935</v>
      </c>
      <c r="B108">
        <v>0</v>
      </c>
      <c r="C108">
        <v>0</v>
      </c>
      <c r="D108" s="10">
        <v>0</v>
      </c>
    </row>
    <row r="109" spans="1:4" x14ac:dyDescent="0.3">
      <c r="A109" s="9">
        <v>43936</v>
      </c>
      <c r="B109">
        <v>0</v>
      </c>
      <c r="C109">
        <v>0</v>
      </c>
      <c r="D109" s="10">
        <v>0</v>
      </c>
    </row>
    <row r="110" spans="1:4" x14ac:dyDescent="0.3">
      <c r="A110" s="9">
        <v>43937</v>
      </c>
      <c r="B110">
        <v>0</v>
      </c>
      <c r="C110">
        <v>41</v>
      </c>
      <c r="D110" s="10">
        <v>0</v>
      </c>
    </row>
    <row r="111" spans="1:4" x14ac:dyDescent="0.3">
      <c r="A111" s="9">
        <v>43938</v>
      </c>
      <c r="B111">
        <v>0</v>
      </c>
      <c r="C111">
        <v>43</v>
      </c>
      <c r="D111" s="10">
        <v>0</v>
      </c>
    </row>
    <row r="112" spans="1:4" x14ac:dyDescent="0.3">
      <c r="A112" s="9">
        <v>43939</v>
      </c>
      <c r="B112">
        <v>42</v>
      </c>
      <c r="C112">
        <v>0</v>
      </c>
      <c r="D112" s="10">
        <v>0</v>
      </c>
    </row>
    <row r="113" spans="1:4" x14ac:dyDescent="0.3">
      <c r="A113" s="9">
        <v>43940</v>
      </c>
      <c r="B113">
        <v>46</v>
      </c>
      <c r="C113">
        <v>0</v>
      </c>
      <c r="D113" s="10">
        <v>14962</v>
      </c>
    </row>
    <row r="114" spans="1:4" x14ac:dyDescent="0.3">
      <c r="A114" s="9">
        <v>43941</v>
      </c>
      <c r="B114">
        <v>0</v>
      </c>
      <c r="C114">
        <v>41</v>
      </c>
      <c r="D114" s="10">
        <v>0</v>
      </c>
    </row>
    <row r="115" spans="1:4" x14ac:dyDescent="0.3">
      <c r="A115" s="9">
        <v>43942</v>
      </c>
      <c r="B115">
        <v>39</v>
      </c>
      <c r="C115">
        <v>46</v>
      </c>
      <c r="D115" s="10">
        <v>0</v>
      </c>
    </row>
    <row r="116" spans="1:4" x14ac:dyDescent="0.3">
      <c r="A116" s="9">
        <v>43943</v>
      </c>
      <c r="B116">
        <v>41</v>
      </c>
      <c r="C116">
        <v>0</v>
      </c>
      <c r="D116" s="10">
        <v>0</v>
      </c>
    </row>
    <row r="117" spans="1:4" x14ac:dyDescent="0.3">
      <c r="A117" s="9">
        <v>43944</v>
      </c>
      <c r="B117">
        <v>0</v>
      </c>
      <c r="C117">
        <v>0</v>
      </c>
      <c r="D117" s="10">
        <v>0</v>
      </c>
    </row>
    <row r="118" spans="1:4" x14ac:dyDescent="0.3">
      <c r="A118" s="9">
        <v>43945</v>
      </c>
      <c r="B118">
        <v>43</v>
      </c>
      <c r="C118">
        <v>0</v>
      </c>
      <c r="D118" s="10">
        <v>0</v>
      </c>
    </row>
    <row r="119" spans="1:4" x14ac:dyDescent="0.3">
      <c r="A119" s="9">
        <v>43946</v>
      </c>
      <c r="B119">
        <v>0</v>
      </c>
      <c r="C119">
        <v>0</v>
      </c>
      <c r="D119" s="10">
        <v>0</v>
      </c>
    </row>
    <row r="120" spans="1:4" x14ac:dyDescent="0.3">
      <c r="A120" s="9">
        <v>43947</v>
      </c>
      <c r="B120">
        <v>46</v>
      </c>
      <c r="C120">
        <v>0</v>
      </c>
      <c r="D120" s="10">
        <v>0</v>
      </c>
    </row>
    <row r="121" spans="1:4" x14ac:dyDescent="0.3">
      <c r="A121" s="9">
        <v>43948</v>
      </c>
      <c r="B121">
        <v>0</v>
      </c>
      <c r="C121">
        <v>0</v>
      </c>
      <c r="D121" s="10">
        <v>0</v>
      </c>
    </row>
    <row r="122" spans="1:4" x14ac:dyDescent="0.3">
      <c r="A122" s="9">
        <v>43949</v>
      </c>
      <c r="B122">
        <v>0</v>
      </c>
      <c r="C122">
        <v>45</v>
      </c>
      <c r="D122" s="10">
        <v>4101</v>
      </c>
    </row>
    <row r="123" spans="1:4" x14ac:dyDescent="0.3">
      <c r="A123" s="9">
        <v>43950</v>
      </c>
      <c r="B123">
        <v>40</v>
      </c>
      <c r="C123">
        <v>40</v>
      </c>
      <c r="D123" s="10">
        <v>0</v>
      </c>
    </row>
    <row r="124" spans="1:4" x14ac:dyDescent="0.3">
      <c r="A124" s="9">
        <v>43951</v>
      </c>
      <c r="B124">
        <v>0</v>
      </c>
      <c r="C124">
        <v>0</v>
      </c>
      <c r="D124" s="10">
        <v>0</v>
      </c>
    </row>
    <row r="125" spans="1:4" x14ac:dyDescent="0.3">
      <c r="A125" s="9">
        <v>43952</v>
      </c>
      <c r="B125">
        <v>0</v>
      </c>
      <c r="C125">
        <v>0</v>
      </c>
      <c r="D125" s="10">
        <v>0</v>
      </c>
    </row>
    <row r="126" spans="1:4" x14ac:dyDescent="0.3">
      <c r="A126" s="9">
        <v>43953</v>
      </c>
      <c r="B126">
        <v>69</v>
      </c>
      <c r="C126">
        <v>0</v>
      </c>
      <c r="D126" s="10">
        <v>0</v>
      </c>
    </row>
    <row r="127" spans="1:4" x14ac:dyDescent="0.3">
      <c r="A127" s="9">
        <v>43954</v>
      </c>
      <c r="B127">
        <v>48</v>
      </c>
      <c r="C127">
        <v>0</v>
      </c>
      <c r="D127" s="10">
        <v>0</v>
      </c>
    </row>
    <row r="128" spans="1:4" x14ac:dyDescent="0.3">
      <c r="A128" s="9">
        <v>43955</v>
      </c>
      <c r="B128">
        <v>0</v>
      </c>
      <c r="C128">
        <v>0</v>
      </c>
      <c r="D128" s="10">
        <v>0</v>
      </c>
    </row>
    <row r="129" spans="1:4" x14ac:dyDescent="0.3">
      <c r="A129" s="9">
        <v>43956</v>
      </c>
      <c r="B129">
        <v>0</v>
      </c>
      <c r="C129">
        <v>0</v>
      </c>
      <c r="D129" s="10">
        <v>0</v>
      </c>
    </row>
    <row r="130" spans="1:4" x14ac:dyDescent="0.3">
      <c r="A130" s="9">
        <v>43957</v>
      </c>
      <c r="B130">
        <v>0</v>
      </c>
      <c r="C130">
        <v>0</v>
      </c>
      <c r="D130" s="10">
        <v>0</v>
      </c>
    </row>
    <row r="131" spans="1:4" x14ac:dyDescent="0.3">
      <c r="A131" s="9">
        <v>43958</v>
      </c>
      <c r="B131">
        <v>0</v>
      </c>
      <c r="C131">
        <v>0</v>
      </c>
      <c r="D131" s="10">
        <v>0</v>
      </c>
    </row>
    <row r="132" spans="1:4" x14ac:dyDescent="0.3">
      <c r="A132" s="9">
        <v>43959</v>
      </c>
      <c r="B132">
        <v>0</v>
      </c>
      <c r="C132">
        <v>0</v>
      </c>
      <c r="D132" s="10">
        <v>0</v>
      </c>
    </row>
    <row r="133" spans="1:4" x14ac:dyDescent="0.3">
      <c r="A133" s="9">
        <v>43960</v>
      </c>
      <c r="B133">
        <v>70</v>
      </c>
      <c r="C133">
        <v>0</v>
      </c>
      <c r="D133" s="10">
        <v>0</v>
      </c>
    </row>
    <row r="134" spans="1:4" x14ac:dyDescent="0.3">
      <c r="A134" s="9">
        <v>43961</v>
      </c>
      <c r="B134">
        <v>0</v>
      </c>
      <c r="C134">
        <v>0</v>
      </c>
      <c r="D134" s="10">
        <v>0</v>
      </c>
    </row>
    <row r="135" spans="1:4" x14ac:dyDescent="0.3">
      <c r="A135" s="9">
        <v>43962</v>
      </c>
      <c r="B135">
        <v>0</v>
      </c>
      <c r="C135">
        <v>0</v>
      </c>
      <c r="D135" s="10">
        <v>0</v>
      </c>
    </row>
    <row r="136" spans="1:4" x14ac:dyDescent="0.3">
      <c r="A136" s="9">
        <v>43963</v>
      </c>
      <c r="B136">
        <v>0</v>
      </c>
      <c r="C136">
        <v>0</v>
      </c>
      <c r="D136" s="10">
        <v>0</v>
      </c>
    </row>
    <row r="137" spans="1:4" x14ac:dyDescent="0.3">
      <c r="A137" s="9">
        <v>43964</v>
      </c>
      <c r="B137">
        <v>0</v>
      </c>
      <c r="C137">
        <v>46</v>
      </c>
      <c r="D137" s="10">
        <v>0</v>
      </c>
    </row>
    <row r="138" spans="1:4" x14ac:dyDescent="0.3">
      <c r="A138" s="9">
        <v>43965</v>
      </c>
      <c r="B138">
        <v>0</v>
      </c>
      <c r="C138">
        <v>0</v>
      </c>
      <c r="D138" s="10">
        <v>0</v>
      </c>
    </row>
    <row r="139" spans="1:4" x14ac:dyDescent="0.3">
      <c r="A139" s="9">
        <v>43966</v>
      </c>
      <c r="B139">
        <v>0</v>
      </c>
      <c r="C139">
        <v>0</v>
      </c>
      <c r="D139" s="10">
        <v>0</v>
      </c>
    </row>
    <row r="140" spans="1:4" x14ac:dyDescent="0.3">
      <c r="A140" s="9">
        <v>43967</v>
      </c>
      <c r="B140">
        <v>0</v>
      </c>
      <c r="C140">
        <v>0</v>
      </c>
      <c r="D140" s="10">
        <v>4110</v>
      </c>
    </row>
    <row r="141" spans="1:4" x14ac:dyDescent="0.3">
      <c r="A141" s="9">
        <v>43968</v>
      </c>
      <c r="B141">
        <v>0</v>
      </c>
      <c r="C141">
        <v>50</v>
      </c>
      <c r="D141" s="10">
        <v>0</v>
      </c>
    </row>
    <row r="142" spans="1:4" x14ac:dyDescent="0.3">
      <c r="A142" s="9">
        <v>43969</v>
      </c>
      <c r="B142">
        <v>44</v>
      </c>
      <c r="C142">
        <v>0</v>
      </c>
      <c r="D142" s="10">
        <v>0</v>
      </c>
    </row>
    <row r="143" spans="1:4" x14ac:dyDescent="0.3">
      <c r="A143" s="9">
        <v>43970</v>
      </c>
      <c r="B143">
        <v>0</v>
      </c>
      <c r="C143">
        <v>42</v>
      </c>
      <c r="D143" s="10">
        <v>0</v>
      </c>
    </row>
    <row r="144" spans="1:4" x14ac:dyDescent="0.3">
      <c r="A144" s="9">
        <v>43971</v>
      </c>
      <c r="B144">
        <v>0</v>
      </c>
      <c r="C144">
        <v>0</v>
      </c>
      <c r="D144" s="10">
        <v>0</v>
      </c>
    </row>
    <row r="145" spans="1:4" x14ac:dyDescent="0.3">
      <c r="A145" s="9">
        <v>43972</v>
      </c>
      <c r="B145">
        <v>0</v>
      </c>
      <c r="C145">
        <v>42</v>
      </c>
      <c r="D145" s="10">
        <v>0</v>
      </c>
    </row>
    <row r="146" spans="1:4" x14ac:dyDescent="0.3">
      <c r="A146" s="9">
        <v>43973</v>
      </c>
      <c r="B146">
        <v>44</v>
      </c>
      <c r="C146">
        <v>0</v>
      </c>
      <c r="D146" s="10">
        <v>0</v>
      </c>
    </row>
    <row r="147" spans="1:4" x14ac:dyDescent="0.3">
      <c r="A147" s="9">
        <v>43974</v>
      </c>
      <c r="B147">
        <v>0</v>
      </c>
      <c r="C147">
        <v>0</v>
      </c>
      <c r="D147" s="10">
        <v>0</v>
      </c>
    </row>
    <row r="148" spans="1:4" x14ac:dyDescent="0.3">
      <c r="A148" s="9">
        <v>43975</v>
      </c>
      <c r="B148">
        <v>0</v>
      </c>
      <c r="C148">
        <v>0</v>
      </c>
      <c r="D148" s="10">
        <v>0</v>
      </c>
    </row>
    <row r="149" spans="1:4" x14ac:dyDescent="0.3">
      <c r="A149" s="9">
        <v>43976</v>
      </c>
      <c r="B149">
        <v>53</v>
      </c>
      <c r="C149">
        <v>0</v>
      </c>
      <c r="D149" s="10">
        <v>0</v>
      </c>
    </row>
    <row r="150" spans="1:4" x14ac:dyDescent="0.3">
      <c r="A150" s="9">
        <v>43977</v>
      </c>
      <c r="B150">
        <v>0</v>
      </c>
      <c r="C150">
        <v>0</v>
      </c>
      <c r="D150" s="10">
        <v>0</v>
      </c>
    </row>
    <row r="151" spans="1:4" x14ac:dyDescent="0.3">
      <c r="A151" s="9">
        <v>43978</v>
      </c>
      <c r="B151">
        <v>90</v>
      </c>
      <c r="C151">
        <v>0</v>
      </c>
      <c r="D151" s="10">
        <v>0</v>
      </c>
    </row>
    <row r="152" spans="1:4" x14ac:dyDescent="0.3">
      <c r="A152" s="9">
        <v>43979</v>
      </c>
      <c r="B152">
        <v>46</v>
      </c>
      <c r="C152">
        <v>0</v>
      </c>
      <c r="D152" s="10">
        <v>0</v>
      </c>
    </row>
    <row r="153" spans="1:4" x14ac:dyDescent="0.3">
      <c r="A153" s="9">
        <v>43980</v>
      </c>
      <c r="B153">
        <v>0</v>
      </c>
      <c r="C153">
        <v>0</v>
      </c>
      <c r="D153" s="10">
        <v>0</v>
      </c>
    </row>
    <row r="154" spans="1:4" x14ac:dyDescent="0.3">
      <c r="A154" s="9">
        <v>43981</v>
      </c>
      <c r="B154">
        <v>42</v>
      </c>
      <c r="C154">
        <v>0</v>
      </c>
      <c r="D154" s="10">
        <v>0</v>
      </c>
    </row>
    <row r="155" spans="1:4" x14ac:dyDescent="0.3">
      <c r="A155" s="9">
        <v>43982</v>
      </c>
      <c r="B155">
        <v>44</v>
      </c>
      <c r="C155">
        <v>0</v>
      </c>
      <c r="D155" s="10">
        <v>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30CB4E-1EA6-4DCD-B031-B70558EBF350}">
  <dimension ref="A3:F155"/>
  <sheetViews>
    <sheetView zoomScale="86" zoomScaleNormal="86" workbookViewId="0">
      <selection activeCell="N34" sqref="N34"/>
    </sheetView>
  </sheetViews>
  <sheetFormatPr defaultRowHeight="14.4" x14ac:dyDescent="0.3"/>
  <sheetData>
    <row r="3" spans="1:6" x14ac:dyDescent="0.3">
      <c r="A3" s="12" t="s">
        <v>56</v>
      </c>
      <c r="B3" t="s">
        <v>73</v>
      </c>
      <c r="C3" t="s">
        <v>72</v>
      </c>
      <c r="D3" t="s">
        <v>71</v>
      </c>
      <c r="E3" t="s">
        <v>70</v>
      </c>
      <c r="F3" s="10" t="s">
        <v>57</v>
      </c>
    </row>
    <row r="4" spans="1:6" x14ac:dyDescent="0.3">
      <c r="A4" s="9">
        <v>43831</v>
      </c>
      <c r="B4">
        <v>0</v>
      </c>
      <c r="C4">
        <v>0</v>
      </c>
      <c r="D4">
        <v>0</v>
      </c>
      <c r="E4">
        <v>0</v>
      </c>
      <c r="F4" s="10">
        <v>0</v>
      </c>
    </row>
    <row r="5" spans="1:6" x14ac:dyDescent="0.3">
      <c r="A5" s="9">
        <v>43832</v>
      </c>
      <c r="B5">
        <v>0</v>
      </c>
      <c r="C5">
        <v>0</v>
      </c>
      <c r="D5">
        <v>0</v>
      </c>
      <c r="E5">
        <v>0</v>
      </c>
      <c r="F5" s="10">
        <v>0</v>
      </c>
    </row>
    <row r="6" spans="1:6" x14ac:dyDescent="0.3">
      <c r="A6" s="9">
        <v>43833</v>
      </c>
      <c r="B6">
        <v>0</v>
      </c>
      <c r="C6">
        <v>0</v>
      </c>
      <c r="D6">
        <v>0</v>
      </c>
      <c r="E6">
        <v>0</v>
      </c>
      <c r="F6" s="10">
        <v>0</v>
      </c>
    </row>
    <row r="7" spans="1:6" x14ac:dyDescent="0.3">
      <c r="A7" s="9">
        <v>43834</v>
      </c>
      <c r="B7">
        <v>0</v>
      </c>
      <c r="C7">
        <v>0</v>
      </c>
      <c r="D7">
        <v>0</v>
      </c>
      <c r="E7">
        <v>0</v>
      </c>
      <c r="F7" s="10">
        <v>0</v>
      </c>
    </row>
    <row r="8" spans="1:6" x14ac:dyDescent="0.3">
      <c r="A8" s="9">
        <v>43835</v>
      </c>
      <c r="B8">
        <v>0</v>
      </c>
      <c r="C8">
        <v>0</v>
      </c>
      <c r="D8">
        <v>0</v>
      </c>
      <c r="E8">
        <v>0</v>
      </c>
      <c r="F8" s="10">
        <v>0</v>
      </c>
    </row>
    <row r="9" spans="1:6" x14ac:dyDescent="0.3">
      <c r="A9" s="9">
        <v>43836</v>
      </c>
      <c r="B9">
        <v>0</v>
      </c>
      <c r="C9">
        <v>0</v>
      </c>
      <c r="D9">
        <v>0</v>
      </c>
      <c r="E9">
        <v>0</v>
      </c>
      <c r="F9" s="10">
        <v>0</v>
      </c>
    </row>
    <row r="10" spans="1:6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 s="10">
        <v>0</v>
      </c>
    </row>
    <row r="11" spans="1:6" x14ac:dyDescent="0.3">
      <c r="A11" s="9">
        <v>43838</v>
      </c>
      <c r="B11">
        <v>0</v>
      </c>
      <c r="C11">
        <v>0</v>
      </c>
      <c r="D11">
        <v>0</v>
      </c>
      <c r="E11">
        <v>0</v>
      </c>
      <c r="F11" s="10">
        <v>0</v>
      </c>
    </row>
    <row r="12" spans="1:6" x14ac:dyDescent="0.3">
      <c r="A12" s="9">
        <v>43839</v>
      </c>
      <c r="B12">
        <v>0</v>
      </c>
      <c r="C12">
        <v>0</v>
      </c>
      <c r="D12">
        <v>0</v>
      </c>
      <c r="E12">
        <v>0</v>
      </c>
      <c r="F12" s="10">
        <v>0</v>
      </c>
    </row>
    <row r="13" spans="1:6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 s="10">
        <v>0</v>
      </c>
    </row>
    <row r="14" spans="1:6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 s="10">
        <v>0</v>
      </c>
    </row>
    <row r="15" spans="1:6" x14ac:dyDescent="0.3">
      <c r="A15" s="9">
        <v>43842</v>
      </c>
      <c r="B15">
        <v>0</v>
      </c>
      <c r="C15">
        <v>0</v>
      </c>
      <c r="D15">
        <v>0</v>
      </c>
      <c r="E15">
        <v>0</v>
      </c>
      <c r="F15" s="10">
        <v>0</v>
      </c>
    </row>
    <row r="16" spans="1:6" x14ac:dyDescent="0.3">
      <c r="A16" s="9">
        <v>43843</v>
      </c>
      <c r="B16">
        <v>0</v>
      </c>
      <c r="C16">
        <v>0</v>
      </c>
      <c r="D16">
        <v>0</v>
      </c>
      <c r="E16">
        <v>0</v>
      </c>
      <c r="F16" s="10">
        <v>0</v>
      </c>
    </row>
    <row r="17" spans="1:6" x14ac:dyDescent="0.3">
      <c r="A17" s="9">
        <v>43844</v>
      </c>
      <c r="B17">
        <v>0</v>
      </c>
      <c r="C17">
        <v>0</v>
      </c>
      <c r="D17">
        <v>0</v>
      </c>
      <c r="E17">
        <v>0</v>
      </c>
      <c r="F17" s="10">
        <v>0</v>
      </c>
    </row>
    <row r="18" spans="1:6" x14ac:dyDescent="0.3">
      <c r="A18" s="9">
        <v>43845</v>
      </c>
      <c r="B18">
        <v>0</v>
      </c>
      <c r="C18">
        <v>0</v>
      </c>
      <c r="D18">
        <v>0</v>
      </c>
      <c r="E18">
        <v>0</v>
      </c>
      <c r="F18" s="10">
        <v>0</v>
      </c>
    </row>
    <row r="19" spans="1:6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 s="10">
        <v>0</v>
      </c>
    </row>
    <row r="20" spans="1:6" x14ac:dyDescent="0.3">
      <c r="A20" s="9">
        <v>43847</v>
      </c>
      <c r="B20">
        <v>0</v>
      </c>
      <c r="C20">
        <v>0</v>
      </c>
      <c r="D20">
        <v>0</v>
      </c>
      <c r="E20">
        <v>0</v>
      </c>
      <c r="F20" s="10">
        <v>0</v>
      </c>
    </row>
    <row r="21" spans="1:6" x14ac:dyDescent="0.3">
      <c r="A21" s="9">
        <v>43848</v>
      </c>
      <c r="B21">
        <v>0</v>
      </c>
      <c r="C21">
        <v>0</v>
      </c>
      <c r="D21">
        <v>0</v>
      </c>
      <c r="E21">
        <v>0</v>
      </c>
      <c r="F21" s="10">
        <v>0</v>
      </c>
    </row>
    <row r="22" spans="1:6" x14ac:dyDescent="0.3">
      <c r="A22" s="9">
        <v>43849</v>
      </c>
      <c r="B22">
        <v>0</v>
      </c>
      <c r="C22">
        <v>0</v>
      </c>
      <c r="D22">
        <v>0</v>
      </c>
      <c r="E22">
        <v>0</v>
      </c>
      <c r="F22" s="10">
        <v>0</v>
      </c>
    </row>
    <row r="23" spans="1:6" x14ac:dyDescent="0.3">
      <c r="A23" s="9">
        <v>43850</v>
      </c>
      <c r="B23">
        <v>4</v>
      </c>
      <c r="C23">
        <v>0</v>
      </c>
      <c r="D23">
        <v>0</v>
      </c>
      <c r="E23">
        <v>0</v>
      </c>
      <c r="F23" s="10">
        <v>0</v>
      </c>
    </row>
    <row r="24" spans="1:6" x14ac:dyDescent="0.3">
      <c r="A24" s="9">
        <v>43851</v>
      </c>
      <c r="B24">
        <v>4</v>
      </c>
      <c r="C24">
        <v>0</v>
      </c>
      <c r="D24">
        <v>0</v>
      </c>
      <c r="E24">
        <v>0</v>
      </c>
      <c r="F24" s="10">
        <v>0</v>
      </c>
    </row>
    <row r="25" spans="1:6" x14ac:dyDescent="0.3">
      <c r="A25" s="9">
        <v>43852</v>
      </c>
      <c r="B25">
        <v>0</v>
      </c>
      <c r="C25">
        <v>4</v>
      </c>
      <c r="D25">
        <v>0</v>
      </c>
      <c r="E25">
        <v>0</v>
      </c>
      <c r="F25" s="10">
        <v>0</v>
      </c>
    </row>
    <row r="26" spans="1:6" x14ac:dyDescent="0.3">
      <c r="A26" s="9">
        <v>43853</v>
      </c>
      <c r="B26">
        <v>0</v>
      </c>
      <c r="C26">
        <v>0</v>
      </c>
      <c r="D26">
        <v>0</v>
      </c>
      <c r="E26">
        <v>0</v>
      </c>
      <c r="F26" s="10">
        <v>0</v>
      </c>
    </row>
    <row r="27" spans="1:6" x14ac:dyDescent="0.3">
      <c r="A27" s="9">
        <v>43854</v>
      </c>
      <c r="B27">
        <v>4</v>
      </c>
      <c r="C27">
        <v>3</v>
      </c>
      <c r="D27">
        <v>0</v>
      </c>
      <c r="E27">
        <v>0</v>
      </c>
      <c r="F27" s="10">
        <v>0</v>
      </c>
    </row>
    <row r="28" spans="1:6" x14ac:dyDescent="0.3">
      <c r="A28" s="9">
        <v>43855</v>
      </c>
      <c r="B28">
        <v>9</v>
      </c>
      <c r="C28">
        <v>3</v>
      </c>
      <c r="D28">
        <v>0</v>
      </c>
      <c r="E28">
        <v>0</v>
      </c>
      <c r="F28" s="10">
        <v>0</v>
      </c>
    </row>
    <row r="29" spans="1:6" x14ac:dyDescent="0.3">
      <c r="A29" s="9">
        <v>43856</v>
      </c>
      <c r="B29">
        <v>3</v>
      </c>
      <c r="C29">
        <v>3</v>
      </c>
      <c r="D29">
        <v>0</v>
      </c>
      <c r="E29">
        <v>0</v>
      </c>
      <c r="F29" s="10">
        <v>0</v>
      </c>
    </row>
    <row r="30" spans="1:6" x14ac:dyDescent="0.3">
      <c r="A30" s="9">
        <v>43857</v>
      </c>
      <c r="B30">
        <v>7</v>
      </c>
      <c r="C30">
        <v>0</v>
      </c>
      <c r="D30">
        <v>0</v>
      </c>
      <c r="E30">
        <v>0</v>
      </c>
      <c r="F30" s="10">
        <v>0</v>
      </c>
    </row>
    <row r="31" spans="1:6" x14ac:dyDescent="0.3">
      <c r="A31" s="9">
        <v>43858</v>
      </c>
      <c r="B31">
        <v>8</v>
      </c>
      <c r="C31">
        <v>4</v>
      </c>
      <c r="D31">
        <v>0</v>
      </c>
      <c r="E31">
        <v>0</v>
      </c>
      <c r="F31" s="10">
        <v>0</v>
      </c>
    </row>
    <row r="32" spans="1:6" x14ac:dyDescent="0.3">
      <c r="A32" s="9">
        <v>43859</v>
      </c>
      <c r="B32">
        <v>13</v>
      </c>
      <c r="C32">
        <v>0</v>
      </c>
      <c r="D32">
        <v>0</v>
      </c>
      <c r="E32">
        <v>0</v>
      </c>
      <c r="F32" s="10">
        <v>0</v>
      </c>
    </row>
    <row r="33" spans="1:6" x14ac:dyDescent="0.3">
      <c r="A33" s="9">
        <v>43860</v>
      </c>
      <c r="B33">
        <v>18</v>
      </c>
      <c r="C33">
        <v>9</v>
      </c>
      <c r="D33">
        <v>0</v>
      </c>
      <c r="E33">
        <v>0</v>
      </c>
      <c r="F33" s="10">
        <v>0</v>
      </c>
    </row>
    <row r="34" spans="1:6" x14ac:dyDescent="0.3">
      <c r="A34" s="9">
        <v>43861</v>
      </c>
      <c r="B34">
        <v>15</v>
      </c>
      <c r="C34">
        <v>6</v>
      </c>
      <c r="D34">
        <v>0</v>
      </c>
      <c r="E34">
        <v>0</v>
      </c>
      <c r="F34" s="10">
        <v>0</v>
      </c>
    </row>
    <row r="35" spans="1:6" x14ac:dyDescent="0.3">
      <c r="A35" s="9">
        <v>43862</v>
      </c>
      <c r="B35">
        <v>13</v>
      </c>
      <c r="C35">
        <v>7</v>
      </c>
      <c r="D35">
        <v>0</v>
      </c>
      <c r="E35">
        <v>0</v>
      </c>
      <c r="F35" s="10">
        <v>0</v>
      </c>
    </row>
    <row r="36" spans="1:6" x14ac:dyDescent="0.3">
      <c r="A36" s="9">
        <v>43863</v>
      </c>
      <c r="B36">
        <v>19</v>
      </c>
      <c r="C36">
        <v>11</v>
      </c>
      <c r="D36">
        <v>0</v>
      </c>
      <c r="E36">
        <v>0</v>
      </c>
      <c r="F36" s="10">
        <v>0</v>
      </c>
    </row>
    <row r="37" spans="1:6" x14ac:dyDescent="0.3">
      <c r="A37" s="9">
        <v>43864</v>
      </c>
      <c r="B37">
        <v>16</v>
      </c>
      <c r="C37">
        <v>9</v>
      </c>
      <c r="D37">
        <v>0</v>
      </c>
      <c r="E37">
        <v>0</v>
      </c>
      <c r="F37" s="10">
        <v>0</v>
      </c>
    </row>
    <row r="38" spans="1:6" x14ac:dyDescent="0.3">
      <c r="A38" s="9">
        <v>43865</v>
      </c>
      <c r="B38">
        <v>8</v>
      </c>
      <c r="C38">
        <v>6</v>
      </c>
      <c r="D38">
        <v>0</v>
      </c>
      <c r="E38">
        <v>0</v>
      </c>
      <c r="F38" s="10">
        <v>0</v>
      </c>
    </row>
    <row r="39" spans="1:6" x14ac:dyDescent="0.3">
      <c r="A39" s="9">
        <v>43866</v>
      </c>
      <c r="B39">
        <v>7</v>
      </c>
      <c r="C39">
        <v>8</v>
      </c>
      <c r="D39">
        <v>0</v>
      </c>
      <c r="E39">
        <v>0</v>
      </c>
      <c r="F39" s="10">
        <v>0</v>
      </c>
    </row>
    <row r="40" spans="1:6" x14ac:dyDescent="0.3">
      <c r="A40" s="9">
        <v>43867</v>
      </c>
      <c r="B40">
        <v>5</v>
      </c>
      <c r="C40">
        <v>6</v>
      </c>
      <c r="D40">
        <v>0</v>
      </c>
      <c r="E40">
        <v>0</v>
      </c>
      <c r="F40" s="10">
        <v>0</v>
      </c>
    </row>
    <row r="41" spans="1:6" x14ac:dyDescent="0.3">
      <c r="A41" s="9">
        <v>43868</v>
      </c>
      <c r="B41">
        <v>8</v>
      </c>
      <c r="C41">
        <v>3</v>
      </c>
      <c r="D41">
        <v>0</v>
      </c>
      <c r="E41">
        <v>0</v>
      </c>
      <c r="F41" s="10">
        <v>0</v>
      </c>
    </row>
    <row r="42" spans="1:6" x14ac:dyDescent="0.3">
      <c r="A42" s="9">
        <v>43869</v>
      </c>
      <c r="B42">
        <v>9</v>
      </c>
      <c r="C42">
        <v>6</v>
      </c>
      <c r="D42">
        <v>0</v>
      </c>
      <c r="E42">
        <v>0</v>
      </c>
      <c r="F42" s="10">
        <v>0</v>
      </c>
    </row>
    <row r="43" spans="1:6" x14ac:dyDescent="0.3">
      <c r="A43" s="9">
        <v>43870</v>
      </c>
      <c r="B43">
        <v>11</v>
      </c>
      <c r="C43">
        <v>5</v>
      </c>
      <c r="D43">
        <v>0</v>
      </c>
      <c r="E43">
        <v>0</v>
      </c>
      <c r="F43" s="10">
        <v>0</v>
      </c>
    </row>
    <row r="44" spans="1:6" x14ac:dyDescent="0.3">
      <c r="A44" s="9">
        <v>43871</v>
      </c>
      <c r="B44">
        <v>8</v>
      </c>
      <c r="C44">
        <v>3</v>
      </c>
      <c r="D44">
        <v>0</v>
      </c>
      <c r="E44">
        <v>0</v>
      </c>
      <c r="F44" s="10">
        <v>0</v>
      </c>
    </row>
    <row r="45" spans="1:6" x14ac:dyDescent="0.3">
      <c r="A45" s="9">
        <v>43872</v>
      </c>
      <c r="B45">
        <v>9</v>
      </c>
      <c r="C45">
        <v>0</v>
      </c>
      <c r="D45">
        <v>0</v>
      </c>
      <c r="E45">
        <v>0</v>
      </c>
      <c r="F45" s="10">
        <v>0</v>
      </c>
    </row>
    <row r="46" spans="1:6" x14ac:dyDescent="0.3">
      <c r="A46" s="9">
        <v>43873</v>
      </c>
      <c r="B46">
        <v>3</v>
      </c>
      <c r="C46">
        <v>3</v>
      </c>
      <c r="D46">
        <v>0</v>
      </c>
      <c r="E46">
        <v>0</v>
      </c>
      <c r="F46" s="10">
        <v>0</v>
      </c>
    </row>
    <row r="47" spans="1:6" x14ac:dyDescent="0.3">
      <c r="A47" s="9">
        <v>43874</v>
      </c>
      <c r="B47">
        <v>6</v>
      </c>
      <c r="C47">
        <v>3</v>
      </c>
      <c r="D47">
        <v>3</v>
      </c>
      <c r="E47">
        <v>3</v>
      </c>
      <c r="F47" s="10">
        <v>0</v>
      </c>
    </row>
    <row r="48" spans="1:6" x14ac:dyDescent="0.3">
      <c r="A48" s="9">
        <v>43875</v>
      </c>
      <c r="B48">
        <v>6</v>
      </c>
      <c r="C48">
        <v>6</v>
      </c>
      <c r="D48">
        <v>0</v>
      </c>
      <c r="E48">
        <v>0</v>
      </c>
      <c r="F48" s="10">
        <v>0</v>
      </c>
    </row>
    <row r="49" spans="1:6" x14ac:dyDescent="0.3">
      <c r="A49" s="9">
        <v>43876</v>
      </c>
      <c r="B49">
        <v>6</v>
      </c>
      <c r="C49">
        <v>3</v>
      </c>
      <c r="D49">
        <v>0</v>
      </c>
      <c r="E49">
        <v>0</v>
      </c>
      <c r="F49" s="10">
        <v>0</v>
      </c>
    </row>
    <row r="50" spans="1:6" x14ac:dyDescent="0.3">
      <c r="A50" s="9">
        <v>43877</v>
      </c>
      <c r="B50">
        <v>4</v>
      </c>
      <c r="C50">
        <v>3</v>
      </c>
      <c r="D50">
        <v>0</v>
      </c>
      <c r="E50">
        <v>0</v>
      </c>
      <c r="F50" s="10">
        <v>0</v>
      </c>
    </row>
    <row r="51" spans="1:6" x14ac:dyDescent="0.3">
      <c r="A51" s="9">
        <v>43878</v>
      </c>
      <c r="B51">
        <v>5</v>
      </c>
      <c r="C51">
        <v>3</v>
      </c>
      <c r="D51">
        <v>0</v>
      </c>
      <c r="E51">
        <v>0</v>
      </c>
      <c r="F51" s="10">
        <v>0</v>
      </c>
    </row>
    <row r="52" spans="1:6" x14ac:dyDescent="0.3">
      <c r="A52" s="9">
        <v>43879</v>
      </c>
      <c r="B52">
        <v>4</v>
      </c>
      <c r="C52">
        <v>0</v>
      </c>
      <c r="D52">
        <v>0</v>
      </c>
      <c r="E52">
        <v>0</v>
      </c>
      <c r="F52" s="10">
        <v>0</v>
      </c>
    </row>
    <row r="53" spans="1:6" x14ac:dyDescent="0.3">
      <c r="A53" s="9">
        <v>43880</v>
      </c>
      <c r="B53">
        <v>3</v>
      </c>
      <c r="C53">
        <v>0</v>
      </c>
      <c r="D53">
        <v>0</v>
      </c>
      <c r="E53">
        <v>0</v>
      </c>
      <c r="F53" s="10">
        <v>0</v>
      </c>
    </row>
    <row r="54" spans="1:6" x14ac:dyDescent="0.3">
      <c r="A54" s="9">
        <v>43881</v>
      </c>
      <c r="B54">
        <v>3</v>
      </c>
      <c r="C54">
        <v>0</v>
      </c>
      <c r="D54">
        <v>0</v>
      </c>
      <c r="E54">
        <v>0</v>
      </c>
      <c r="F54" s="10">
        <v>0</v>
      </c>
    </row>
    <row r="55" spans="1:6" x14ac:dyDescent="0.3">
      <c r="A55" s="9">
        <v>43882</v>
      </c>
      <c r="B55">
        <v>3</v>
      </c>
      <c r="C55">
        <v>3</v>
      </c>
      <c r="D55">
        <v>0</v>
      </c>
      <c r="E55">
        <v>0</v>
      </c>
      <c r="F55" s="10">
        <v>0</v>
      </c>
    </row>
    <row r="56" spans="1:6" x14ac:dyDescent="0.3">
      <c r="A56" s="9">
        <v>43883</v>
      </c>
      <c r="B56">
        <v>5</v>
      </c>
      <c r="C56">
        <v>3</v>
      </c>
      <c r="D56">
        <v>0</v>
      </c>
      <c r="E56">
        <v>0</v>
      </c>
      <c r="F56" s="10">
        <v>0</v>
      </c>
    </row>
    <row r="57" spans="1:6" x14ac:dyDescent="0.3">
      <c r="A57" s="9">
        <v>43884</v>
      </c>
      <c r="B57">
        <v>7</v>
      </c>
      <c r="C57">
        <v>0</v>
      </c>
      <c r="D57">
        <v>3</v>
      </c>
      <c r="E57">
        <v>3</v>
      </c>
      <c r="F57" s="10">
        <v>0</v>
      </c>
    </row>
    <row r="58" spans="1:6" x14ac:dyDescent="0.3">
      <c r="A58" s="9">
        <v>43885</v>
      </c>
      <c r="B58">
        <v>5</v>
      </c>
      <c r="C58">
        <v>3</v>
      </c>
      <c r="D58">
        <v>0</v>
      </c>
      <c r="E58">
        <v>0</v>
      </c>
      <c r="F58" s="10">
        <v>0</v>
      </c>
    </row>
    <row r="59" spans="1:6" x14ac:dyDescent="0.3">
      <c r="A59" s="9">
        <v>43886</v>
      </c>
      <c r="B59">
        <v>3</v>
      </c>
      <c r="C59">
        <v>0</v>
      </c>
      <c r="D59">
        <v>0</v>
      </c>
      <c r="E59">
        <v>0</v>
      </c>
      <c r="F59" s="10">
        <v>0</v>
      </c>
    </row>
    <row r="60" spans="1:6" x14ac:dyDescent="0.3">
      <c r="A60" s="9">
        <v>43887</v>
      </c>
      <c r="B60">
        <v>3</v>
      </c>
      <c r="C60">
        <v>0</v>
      </c>
      <c r="D60">
        <v>0</v>
      </c>
      <c r="E60">
        <v>0</v>
      </c>
      <c r="F60" s="10">
        <v>0</v>
      </c>
    </row>
    <row r="61" spans="1:6" x14ac:dyDescent="0.3">
      <c r="A61" s="9">
        <v>43888</v>
      </c>
      <c r="B61">
        <v>5</v>
      </c>
      <c r="C61">
        <v>0</v>
      </c>
      <c r="D61">
        <v>0</v>
      </c>
      <c r="E61">
        <v>0</v>
      </c>
      <c r="F61" s="10">
        <v>0</v>
      </c>
    </row>
    <row r="62" spans="1:6" x14ac:dyDescent="0.3">
      <c r="A62" s="9">
        <v>43889</v>
      </c>
      <c r="B62">
        <v>5</v>
      </c>
      <c r="C62">
        <v>3</v>
      </c>
      <c r="D62">
        <v>3</v>
      </c>
      <c r="E62">
        <v>3</v>
      </c>
      <c r="F62" s="10">
        <v>0</v>
      </c>
    </row>
    <row r="63" spans="1:6" x14ac:dyDescent="0.3">
      <c r="A63" s="9">
        <v>43890</v>
      </c>
      <c r="B63">
        <v>6</v>
      </c>
      <c r="C63">
        <v>3</v>
      </c>
      <c r="D63">
        <v>0</v>
      </c>
      <c r="E63">
        <v>0</v>
      </c>
      <c r="F63" s="10">
        <v>0</v>
      </c>
    </row>
    <row r="64" spans="1:6" x14ac:dyDescent="0.3">
      <c r="A64" s="9">
        <v>43891</v>
      </c>
      <c r="B64">
        <v>3</v>
      </c>
      <c r="C64">
        <v>3</v>
      </c>
      <c r="D64">
        <v>0</v>
      </c>
      <c r="E64">
        <v>0</v>
      </c>
      <c r="F64" s="10">
        <v>0</v>
      </c>
    </row>
    <row r="65" spans="1:6" x14ac:dyDescent="0.3">
      <c r="A65" s="9">
        <v>43892</v>
      </c>
      <c r="B65">
        <v>3</v>
      </c>
      <c r="C65">
        <v>3</v>
      </c>
      <c r="D65">
        <v>0</v>
      </c>
      <c r="E65">
        <v>0</v>
      </c>
      <c r="F65" s="10">
        <v>0</v>
      </c>
    </row>
    <row r="66" spans="1:6" x14ac:dyDescent="0.3">
      <c r="A66" s="9">
        <v>43893</v>
      </c>
      <c r="B66">
        <v>9</v>
      </c>
      <c r="C66">
        <v>6</v>
      </c>
      <c r="D66">
        <v>0</v>
      </c>
      <c r="E66">
        <v>0</v>
      </c>
      <c r="F66" s="10">
        <v>0</v>
      </c>
    </row>
    <row r="67" spans="1:6" x14ac:dyDescent="0.3">
      <c r="A67" s="9">
        <v>43894</v>
      </c>
      <c r="B67">
        <v>16</v>
      </c>
      <c r="C67">
        <v>6</v>
      </c>
      <c r="D67">
        <v>0</v>
      </c>
      <c r="E67">
        <v>0</v>
      </c>
      <c r="F67" s="10">
        <v>0</v>
      </c>
    </row>
    <row r="68" spans="1:6" x14ac:dyDescent="0.3">
      <c r="A68" s="9">
        <v>43895</v>
      </c>
      <c r="B68">
        <v>12</v>
      </c>
      <c r="C68">
        <v>6</v>
      </c>
      <c r="D68">
        <v>3</v>
      </c>
      <c r="E68">
        <v>3</v>
      </c>
      <c r="F68" s="10">
        <v>0</v>
      </c>
    </row>
    <row r="69" spans="1:6" x14ac:dyDescent="0.3">
      <c r="A69" s="9">
        <v>43896</v>
      </c>
      <c r="B69">
        <v>19</v>
      </c>
      <c r="C69">
        <v>13</v>
      </c>
      <c r="D69">
        <v>0</v>
      </c>
      <c r="E69">
        <v>0</v>
      </c>
      <c r="F69" s="10">
        <v>0</v>
      </c>
    </row>
    <row r="70" spans="1:6" x14ac:dyDescent="0.3">
      <c r="A70" s="9">
        <v>43897</v>
      </c>
      <c r="B70">
        <v>32</v>
      </c>
      <c r="C70">
        <v>18</v>
      </c>
      <c r="D70">
        <v>3</v>
      </c>
      <c r="E70">
        <v>3</v>
      </c>
      <c r="F70" s="10">
        <v>0</v>
      </c>
    </row>
    <row r="71" spans="1:6" x14ac:dyDescent="0.3">
      <c r="A71" s="9">
        <v>43898</v>
      </c>
      <c r="B71">
        <v>16</v>
      </c>
      <c r="C71">
        <v>9</v>
      </c>
      <c r="D71">
        <v>0</v>
      </c>
      <c r="E71">
        <v>0</v>
      </c>
      <c r="F71" s="10">
        <v>0</v>
      </c>
    </row>
    <row r="72" spans="1:6" x14ac:dyDescent="0.3">
      <c r="A72" s="9">
        <v>43899</v>
      </c>
      <c r="B72">
        <v>13</v>
      </c>
      <c r="C72">
        <v>4</v>
      </c>
      <c r="D72">
        <v>0</v>
      </c>
      <c r="E72">
        <v>0</v>
      </c>
      <c r="F72" s="10">
        <v>0</v>
      </c>
    </row>
    <row r="73" spans="1:6" x14ac:dyDescent="0.3">
      <c r="A73" s="9">
        <v>43900</v>
      </c>
      <c r="B73">
        <v>20</v>
      </c>
      <c r="C73">
        <v>10</v>
      </c>
      <c r="D73">
        <v>3</v>
      </c>
      <c r="E73">
        <v>3</v>
      </c>
      <c r="F73" s="10">
        <v>0</v>
      </c>
    </row>
    <row r="74" spans="1:6" x14ac:dyDescent="0.3">
      <c r="A74" s="9">
        <v>43901</v>
      </c>
      <c r="B74">
        <v>15</v>
      </c>
      <c r="C74">
        <v>3</v>
      </c>
      <c r="D74">
        <v>3</v>
      </c>
      <c r="E74">
        <v>3</v>
      </c>
      <c r="F74" s="10">
        <v>0</v>
      </c>
    </row>
    <row r="75" spans="1:6" x14ac:dyDescent="0.3">
      <c r="A75" s="9">
        <v>43902</v>
      </c>
      <c r="B75">
        <v>19</v>
      </c>
      <c r="C75">
        <v>9</v>
      </c>
      <c r="D75">
        <v>3</v>
      </c>
      <c r="E75">
        <v>3</v>
      </c>
      <c r="F75" s="10">
        <v>0</v>
      </c>
    </row>
    <row r="76" spans="1:6" x14ac:dyDescent="0.3">
      <c r="A76" s="9">
        <v>43903</v>
      </c>
      <c r="B76">
        <v>13</v>
      </c>
      <c r="C76">
        <v>8</v>
      </c>
      <c r="D76">
        <v>3</v>
      </c>
      <c r="E76">
        <v>3</v>
      </c>
      <c r="F76" s="10">
        <v>0</v>
      </c>
    </row>
    <row r="77" spans="1:6" x14ac:dyDescent="0.3">
      <c r="A77" s="9">
        <v>43904</v>
      </c>
      <c r="B77">
        <v>11</v>
      </c>
      <c r="C77">
        <v>3</v>
      </c>
      <c r="D77">
        <v>3</v>
      </c>
      <c r="E77">
        <v>3</v>
      </c>
      <c r="F77">
        <v>0</v>
      </c>
    </row>
    <row r="78" spans="1:6" x14ac:dyDescent="0.3">
      <c r="A78" s="9">
        <v>43905</v>
      </c>
      <c r="B78">
        <v>17</v>
      </c>
      <c r="C78">
        <v>12</v>
      </c>
      <c r="D78">
        <v>3</v>
      </c>
      <c r="E78">
        <v>3</v>
      </c>
      <c r="F78">
        <v>0</v>
      </c>
    </row>
    <row r="79" spans="1:6" x14ac:dyDescent="0.3">
      <c r="A79" s="9">
        <v>43906</v>
      </c>
      <c r="B79">
        <v>36</v>
      </c>
      <c r="C79">
        <v>23</v>
      </c>
      <c r="D79">
        <v>5</v>
      </c>
      <c r="E79">
        <v>5</v>
      </c>
      <c r="F79">
        <v>0</v>
      </c>
    </row>
    <row r="80" spans="1:6" x14ac:dyDescent="0.3">
      <c r="A80" s="9">
        <v>43907</v>
      </c>
      <c r="B80">
        <v>34</v>
      </c>
      <c r="C80">
        <v>21</v>
      </c>
      <c r="D80">
        <v>7</v>
      </c>
      <c r="E80">
        <v>8</v>
      </c>
      <c r="F80">
        <v>0</v>
      </c>
    </row>
    <row r="81" spans="1:6" x14ac:dyDescent="0.3">
      <c r="A81" s="9">
        <v>43908</v>
      </c>
      <c r="B81">
        <v>43</v>
      </c>
      <c r="C81">
        <v>32</v>
      </c>
      <c r="D81">
        <v>6</v>
      </c>
      <c r="E81">
        <v>7</v>
      </c>
      <c r="F81">
        <v>0</v>
      </c>
    </row>
    <row r="82" spans="1:6" x14ac:dyDescent="0.3">
      <c r="A82" s="9">
        <v>43909</v>
      </c>
      <c r="B82">
        <v>66</v>
      </c>
      <c r="C82">
        <v>28</v>
      </c>
      <c r="D82">
        <v>4</v>
      </c>
      <c r="E82">
        <v>6</v>
      </c>
      <c r="F82">
        <v>0</v>
      </c>
    </row>
    <row r="83" spans="1:6" x14ac:dyDescent="0.3">
      <c r="A83" s="9">
        <v>43910</v>
      </c>
      <c r="B83">
        <v>45</v>
      </c>
      <c r="C83">
        <v>32</v>
      </c>
      <c r="D83">
        <v>6</v>
      </c>
      <c r="E83">
        <v>8</v>
      </c>
      <c r="F83">
        <v>0</v>
      </c>
    </row>
    <row r="84" spans="1:6" x14ac:dyDescent="0.3">
      <c r="A84" s="9">
        <v>43911</v>
      </c>
      <c r="B84">
        <v>74</v>
      </c>
      <c r="C84">
        <v>48</v>
      </c>
      <c r="D84">
        <v>11</v>
      </c>
      <c r="E84">
        <v>11</v>
      </c>
      <c r="F84">
        <v>0</v>
      </c>
    </row>
    <row r="85" spans="1:6" x14ac:dyDescent="0.3">
      <c r="A85" s="9">
        <v>43912</v>
      </c>
      <c r="B85">
        <v>83</v>
      </c>
      <c r="C85">
        <v>49</v>
      </c>
      <c r="D85">
        <v>10</v>
      </c>
      <c r="E85">
        <v>14</v>
      </c>
      <c r="F85">
        <v>0</v>
      </c>
    </row>
    <row r="86" spans="1:6" x14ac:dyDescent="0.3">
      <c r="A86" s="9">
        <v>43913</v>
      </c>
      <c r="B86">
        <v>62</v>
      </c>
      <c r="C86">
        <v>47</v>
      </c>
      <c r="D86">
        <v>11</v>
      </c>
      <c r="E86">
        <v>12</v>
      </c>
      <c r="F86">
        <v>0</v>
      </c>
    </row>
    <row r="87" spans="1:6" x14ac:dyDescent="0.3">
      <c r="A87" s="9">
        <v>43914</v>
      </c>
      <c r="B87">
        <v>100</v>
      </c>
      <c r="C87">
        <v>70</v>
      </c>
      <c r="D87">
        <v>11</v>
      </c>
      <c r="E87">
        <v>13</v>
      </c>
      <c r="F87">
        <v>0</v>
      </c>
    </row>
    <row r="88" spans="1:6" x14ac:dyDescent="0.3">
      <c r="A88" s="9">
        <v>43915</v>
      </c>
      <c r="B88">
        <v>96</v>
      </c>
      <c r="C88">
        <v>54</v>
      </c>
      <c r="D88">
        <v>15</v>
      </c>
      <c r="E88">
        <v>22</v>
      </c>
      <c r="F88">
        <v>0</v>
      </c>
    </row>
    <row r="89" spans="1:6" x14ac:dyDescent="0.3">
      <c r="A89" s="9">
        <v>43916</v>
      </c>
      <c r="B89">
        <v>86</v>
      </c>
      <c r="C89">
        <v>50</v>
      </c>
      <c r="D89">
        <v>8</v>
      </c>
      <c r="E89">
        <v>11</v>
      </c>
      <c r="F89">
        <v>0</v>
      </c>
    </row>
    <row r="90" spans="1:6" x14ac:dyDescent="0.3">
      <c r="A90" s="9">
        <v>43917</v>
      </c>
      <c r="B90">
        <v>90</v>
      </c>
      <c r="C90">
        <v>47</v>
      </c>
      <c r="D90">
        <v>19</v>
      </c>
      <c r="E90">
        <v>23</v>
      </c>
      <c r="F90">
        <v>0</v>
      </c>
    </row>
    <row r="91" spans="1:6" x14ac:dyDescent="0.3">
      <c r="A91" s="9">
        <v>43918</v>
      </c>
      <c r="B91">
        <v>77</v>
      </c>
      <c r="C91">
        <v>45</v>
      </c>
      <c r="D91">
        <v>11</v>
      </c>
      <c r="E91">
        <v>16</v>
      </c>
      <c r="F91">
        <v>0</v>
      </c>
    </row>
    <row r="92" spans="1:6" x14ac:dyDescent="0.3">
      <c r="A92" s="9">
        <v>43919</v>
      </c>
      <c r="B92">
        <v>67</v>
      </c>
      <c r="C92">
        <v>40</v>
      </c>
      <c r="D92">
        <v>27</v>
      </c>
      <c r="E92">
        <v>31</v>
      </c>
      <c r="F92">
        <v>0</v>
      </c>
    </row>
    <row r="93" spans="1:6" x14ac:dyDescent="0.3">
      <c r="A93" s="9">
        <v>43920</v>
      </c>
      <c r="B93">
        <v>62</v>
      </c>
      <c r="C93">
        <v>23</v>
      </c>
      <c r="D93">
        <v>12</v>
      </c>
      <c r="E93">
        <v>15</v>
      </c>
      <c r="F93">
        <v>0</v>
      </c>
    </row>
    <row r="94" spans="1:6" x14ac:dyDescent="0.3">
      <c r="A94" s="9">
        <v>43921</v>
      </c>
      <c r="B94">
        <v>67</v>
      </c>
      <c r="C94">
        <v>43</v>
      </c>
      <c r="D94">
        <v>22</v>
      </c>
      <c r="E94">
        <v>28</v>
      </c>
      <c r="F94">
        <v>0</v>
      </c>
    </row>
    <row r="95" spans="1:6" x14ac:dyDescent="0.3">
      <c r="A95" s="9">
        <v>43922</v>
      </c>
      <c r="B95">
        <v>81</v>
      </c>
      <c r="C95">
        <v>38</v>
      </c>
      <c r="D95">
        <v>31</v>
      </c>
      <c r="E95">
        <v>37</v>
      </c>
      <c r="F95">
        <v>0</v>
      </c>
    </row>
    <row r="96" spans="1:6" x14ac:dyDescent="0.3">
      <c r="A96" s="9">
        <v>43923</v>
      </c>
      <c r="B96">
        <v>58</v>
      </c>
      <c r="C96">
        <v>50</v>
      </c>
      <c r="D96">
        <v>24</v>
      </c>
      <c r="E96">
        <v>31</v>
      </c>
      <c r="F96">
        <v>0</v>
      </c>
    </row>
    <row r="97" spans="1:6" x14ac:dyDescent="0.3">
      <c r="A97" s="9">
        <v>43924</v>
      </c>
      <c r="B97">
        <v>71</v>
      </c>
      <c r="C97">
        <v>24</v>
      </c>
      <c r="D97">
        <v>13</v>
      </c>
      <c r="E97">
        <v>18</v>
      </c>
      <c r="F97">
        <v>0</v>
      </c>
    </row>
    <row r="98" spans="1:6" x14ac:dyDescent="0.3">
      <c r="A98" s="9">
        <v>43925</v>
      </c>
      <c r="B98">
        <v>73</v>
      </c>
      <c r="C98">
        <v>38</v>
      </c>
      <c r="D98">
        <v>18</v>
      </c>
      <c r="E98">
        <v>21</v>
      </c>
      <c r="F98">
        <v>0</v>
      </c>
    </row>
    <row r="99" spans="1:6" x14ac:dyDescent="0.3">
      <c r="A99" s="9">
        <v>43926</v>
      </c>
      <c r="B99">
        <v>63</v>
      </c>
      <c r="C99">
        <v>31</v>
      </c>
      <c r="D99">
        <v>12</v>
      </c>
      <c r="E99">
        <v>16</v>
      </c>
      <c r="F99">
        <v>0</v>
      </c>
    </row>
    <row r="100" spans="1:6" x14ac:dyDescent="0.3">
      <c r="A100" s="9">
        <v>43927</v>
      </c>
      <c r="B100">
        <v>48</v>
      </c>
      <c r="C100">
        <v>21</v>
      </c>
      <c r="D100">
        <v>15</v>
      </c>
      <c r="E100">
        <v>18</v>
      </c>
      <c r="F100">
        <v>0</v>
      </c>
    </row>
    <row r="101" spans="1:6" x14ac:dyDescent="0.3">
      <c r="A101" s="9">
        <v>43928</v>
      </c>
      <c r="B101">
        <v>50</v>
      </c>
      <c r="C101">
        <v>17</v>
      </c>
      <c r="D101">
        <v>15</v>
      </c>
      <c r="E101">
        <v>17</v>
      </c>
      <c r="F101">
        <v>0</v>
      </c>
    </row>
    <row r="102" spans="1:6" x14ac:dyDescent="0.3">
      <c r="A102" s="9">
        <v>43929</v>
      </c>
      <c r="B102">
        <v>39</v>
      </c>
      <c r="C102">
        <v>24</v>
      </c>
      <c r="D102">
        <v>14</v>
      </c>
      <c r="E102">
        <v>19</v>
      </c>
      <c r="F102">
        <v>0</v>
      </c>
    </row>
    <row r="103" spans="1:6" x14ac:dyDescent="0.3">
      <c r="A103" s="9">
        <v>43930</v>
      </c>
      <c r="B103">
        <v>53</v>
      </c>
      <c r="C103">
        <v>23</v>
      </c>
      <c r="D103">
        <v>13</v>
      </c>
      <c r="E103">
        <v>16</v>
      </c>
      <c r="F103">
        <v>0</v>
      </c>
    </row>
    <row r="104" spans="1:6" x14ac:dyDescent="0.3">
      <c r="A104" s="9">
        <v>43931</v>
      </c>
      <c r="B104">
        <v>41</v>
      </c>
      <c r="C104">
        <v>26</v>
      </c>
      <c r="D104">
        <v>12</v>
      </c>
      <c r="E104">
        <v>12</v>
      </c>
      <c r="F104">
        <v>0</v>
      </c>
    </row>
    <row r="105" spans="1:6" x14ac:dyDescent="0.3">
      <c r="A105" s="9">
        <v>43932</v>
      </c>
      <c r="B105">
        <v>42</v>
      </c>
      <c r="C105">
        <v>26</v>
      </c>
      <c r="D105">
        <v>15</v>
      </c>
      <c r="E105">
        <v>23</v>
      </c>
      <c r="F105">
        <v>0</v>
      </c>
    </row>
    <row r="106" spans="1:6" x14ac:dyDescent="0.3">
      <c r="A106" s="9">
        <v>43933</v>
      </c>
      <c r="B106">
        <v>34</v>
      </c>
      <c r="C106">
        <v>17</v>
      </c>
      <c r="D106">
        <v>15</v>
      </c>
      <c r="E106">
        <v>17</v>
      </c>
      <c r="F106">
        <v>0</v>
      </c>
    </row>
    <row r="107" spans="1:6" x14ac:dyDescent="0.3">
      <c r="A107" s="9">
        <v>43934</v>
      </c>
      <c r="B107">
        <v>63</v>
      </c>
      <c r="C107">
        <v>19</v>
      </c>
      <c r="D107">
        <v>13</v>
      </c>
      <c r="E107">
        <v>14</v>
      </c>
      <c r="F107">
        <v>0</v>
      </c>
    </row>
    <row r="108" spans="1:6" x14ac:dyDescent="0.3">
      <c r="A108" s="9">
        <v>43935</v>
      </c>
      <c r="B108">
        <v>41</v>
      </c>
      <c r="C108">
        <v>13</v>
      </c>
      <c r="D108">
        <v>19</v>
      </c>
      <c r="E108">
        <v>25</v>
      </c>
      <c r="F108">
        <v>0</v>
      </c>
    </row>
    <row r="109" spans="1:6" x14ac:dyDescent="0.3">
      <c r="A109" s="9">
        <v>43936</v>
      </c>
      <c r="B109">
        <v>62</v>
      </c>
      <c r="C109">
        <v>29</v>
      </c>
      <c r="D109">
        <v>17</v>
      </c>
      <c r="E109">
        <v>21</v>
      </c>
      <c r="F109">
        <v>0</v>
      </c>
    </row>
    <row r="110" spans="1:6" x14ac:dyDescent="0.3">
      <c r="A110" s="9">
        <v>43937</v>
      </c>
      <c r="B110">
        <v>44</v>
      </c>
      <c r="C110">
        <v>11</v>
      </c>
      <c r="D110">
        <v>14</v>
      </c>
      <c r="E110">
        <v>17</v>
      </c>
      <c r="F110">
        <v>0</v>
      </c>
    </row>
    <row r="111" spans="1:6" x14ac:dyDescent="0.3">
      <c r="A111" s="9">
        <v>43938</v>
      </c>
      <c r="B111">
        <v>42</v>
      </c>
      <c r="C111">
        <v>17</v>
      </c>
      <c r="D111">
        <v>15</v>
      </c>
      <c r="E111">
        <v>16</v>
      </c>
      <c r="F111">
        <v>0</v>
      </c>
    </row>
    <row r="112" spans="1:6" x14ac:dyDescent="0.3">
      <c r="A112" s="9">
        <v>43939</v>
      </c>
      <c r="B112">
        <v>45</v>
      </c>
      <c r="C112">
        <v>20</v>
      </c>
      <c r="D112">
        <v>13</v>
      </c>
      <c r="E112">
        <v>13</v>
      </c>
      <c r="F112">
        <v>26</v>
      </c>
    </row>
    <row r="113" spans="1:6" x14ac:dyDescent="0.3">
      <c r="A113" s="9">
        <v>43940</v>
      </c>
      <c r="B113">
        <v>41</v>
      </c>
      <c r="C113">
        <v>10</v>
      </c>
      <c r="D113">
        <v>17</v>
      </c>
      <c r="E113">
        <v>20</v>
      </c>
      <c r="F113">
        <v>0</v>
      </c>
    </row>
    <row r="114" spans="1:6" x14ac:dyDescent="0.3">
      <c r="A114" s="9">
        <v>43941</v>
      </c>
      <c r="B114">
        <v>27</v>
      </c>
      <c r="C114">
        <v>18</v>
      </c>
      <c r="D114">
        <v>14</v>
      </c>
      <c r="E114">
        <v>16</v>
      </c>
      <c r="F114">
        <v>0</v>
      </c>
    </row>
    <row r="115" spans="1:6" x14ac:dyDescent="0.3">
      <c r="A115" s="9">
        <v>43942</v>
      </c>
      <c r="B115">
        <v>38</v>
      </c>
      <c r="C115">
        <v>10</v>
      </c>
      <c r="D115">
        <v>12</v>
      </c>
      <c r="E115">
        <v>14</v>
      </c>
      <c r="F115">
        <v>15</v>
      </c>
    </row>
    <row r="116" spans="1:6" x14ac:dyDescent="0.3">
      <c r="A116" s="9">
        <v>43943</v>
      </c>
      <c r="B116">
        <v>28</v>
      </c>
      <c r="C116">
        <v>18</v>
      </c>
      <c r="D116">
        <v>14</v>
      </c>
      <c r="E116">
        <v>18</v>
      </c>
      <c r="F116">
        <v>42</v>
      </c>
    </row>
    <row r="117" spans="1:6" x14ac:dyDescent="0.3">
      <c r="A117" s="9">
        <v>43944</v>
      </c>
      <c r="B117">
        <v>32</v>
      </c>
      <c r="C117">
        <v>15</v>
      </c>
      <c r="D117">
        <v>11</v>
      </c>
      <c r="E117">
        <v>11</v>
      </c>
      <c r="F117">
        <v>0</v>
      </c>
    </row>
    <row r="118" spans="1:6" x14ac:dyDescent="0.3">
      <c r="A118" s="9">
        <v>43945</v>
      </c>
      <c r="B118">
        <v>42</v>
      </c>
      <c r="C118">
        <v>14</v>
      </c>
      <c r="D118">
        <v>9</v>
      </c>
      <c r="E118">
        <v>12</v>
      </c>
      <c r="F118">
        <v>0</v>
      </c>
    </row>
    <row r="119" spans="1:6" x14ac:dyDescent="0.3">
      <c r="A119" s="9">
        <v>43946</v>
      </c>
      <c r="B119">
        <v>26</v>
      </c>
      <c r="C119">
        <v>16</v>
      </c>
      <c r="D119">
        <v>10</v>
      </c>
      <c r="E119">
        <v>15</v>
      </c>
      <c r="F119">
        <v>0</v>
      </c>
    </row>
    <row r="120" spans="1:6" x14ac:dyDescent="0.3">
      <c r="A120" s="9">
        <v>43947</v>
      </c>
      <c r="B120">
        <v>34</v>
      </c>
      <c r="C120">
        <v>18</v>
      </c>
      <c r="D120">
        <v>10</v>
      </c>
      <c r="E120">
        <v>13</v>
      </c>
      <c r="F120">
        <v>0</v>
      </c>
    </row>
    <row r="121" spans="1:6" x14ac:dyDescent="0.3">
      <c r="A121" s="9">
        <v>43948</v>
      </c>
      <c r="B121">
        <v>26</v>
      </c>
      <c r="C121">
        <v>20</v>
      </c>
      <c r="D121">
        <v>8</v>
      </c>
      <c r="E121">
        <v>12</v>
      </c>
      <c r="F121">
        <v>16</v>
      </c>
    </row>
    <row r="122" spans="1:6" x14ac:dyDescent="0.3">
      <c r="A122" s="9">
        <v>43949</v>
      </c>
      <c r="B122">
        <v>38</v>
      </c>
      <c r="C122">
        <v>19</v>
      </c>
      <c r="D122">
        <v>9</v>
      </c>
      <c r="E122">
        <v>11</v>
      </c>
      <c r="F122">
        <v>26</v>
      </c>
    </row>
    <row r="123" spans="1:6" x14ac:dyDescent="0.3">
      <c r="A123" s="9">
        <v>43950</v>
      </c>
      <c r="B123">
        <v>33</v>
      </c>
      <c r="C123">
        <v>14</v>
      </c>
      <c r="D123">
        <v>11</v>
      </c>
      <c r="E123">
        <v>13</v>
      </c>
      <c r="F123">
        <v>52</v>
      </c>
    </row>
    <row r="124" spans="1:6" x14ac:dyDescent="0.3">
      <c r="A124" s="9">
        <v>43951</v>
      </c>
      <c r="B124">
        <v>25</v>
      </c>
      <c r="C124">
        <v>11</v>
      </c>
      <c r="D124">
        <v>14</v>
      </c>
      <c r="E124">
        <v>16</v>
      </c>
      <c r="F124">
        <v>0</v>
      </c>
    </row>
    <row r="125" spans="1:6" x14ac:dyDescent="0.3">
      <c r="A125" s="9">
        <v>43952</v>
      </c>
      <c r="B125">
        <v>21</v>
      </c>
      <c r="C125">
        <v>22</v>
      </c>
      <c r="D125">
        <v>15</v>
      </c>
      <c r="E125">
        <v>13</v>
      </c>
      <c r="F125">
        <v>30</v>
      </c>
    </row>
    <row r="126" spans="1:6" x14ac:dyDescent="0.3">
      <c r="A126" s="9">
        <v>43953</v>
      </c>
      <c r="B126">
        <v>24</v>
      </c>
      <c r="C126">
        <v>22</v>
      </c>
      <c r="D126">
        <v>9</v>
      </c>
      <c r="E126">
        <v>12</v>
      </c>
      <c r="F126">
        <v>0</v>
      </c>
    </row>
    <row r="127" spans="1:6" x14ac:dyDescent="0.3">
      <c r="A127" s="9">
        <v>43954</v>
      </c>
      <c r="B127">
        <v>23</v>
      </c>
      <c r="C127">
        <v>12</v>
      </c>
      <c r="D127">
        <v>6</v>
      </c>
      <c r="E127">
        <v>7</v>
      </c>
      <c r="F127">
        <v>0</v>
      </c>
    </row>
    <row r="128" spans="1:6" x14ac:dyDescent="0.3">
      <c r="A128" s="9">
        <v>43955</v>
      </c>
      <c r="B128">
        <v>25</v>
      </c>
      <c r="C128">
        <v>10</v>
      </c>
      <c r="D128">
        <v>9</v>
      </c>
      <c r="E128">
        <v>12</v>
      </c>
      <c r="F128">
        <v>59</v>
      </c>
    </row>
    <row r="129" spans="1:6" x14ac:dyDescent="0.3">
      <c r="A129" s="9">
        <v>43956</v>
      </c>
      <c r="B129">
        <v>30</v>
      </c>
      <c r="C129">
        <v>15</v>
      </c>
      <c r="D129">
        <v>13</v>
      </c>
      <c r="E129">
        <v>18</v>
      </c>
      <c r="F129">
        <v>101</v>
      </c>
    </row>
    <row r="130" spans="1:6" x14ac:dyDescent="0.3">
      <c r="A130" s="9">
        <v>43957</v>
      </c>
      <c r="B130">
        <v>44</v>
      </c>
      <c r="C130">
        <v>15</v>
      </c>
      <c r="D130">
        <v>9</v>
      </c>
      <c r="E130">
        <v>18</v>
      </c>
      <c r="F130">
        <v>69</v>
      </c>
    </row>
    <row r="131" spans="1:6" x14ac:dyDescent="0.3">
      <c r="A131" s="9">
        <v>43958</v>
      </c>
      <c r="B131">
        <v>32</v>
      </c>
      <c r="C131">
        <v>16</v>
      </c>
      <c r="D131">
        <v>12</v>
      </c>
      <c r="E131">
        <v>15</v>
      </c>
      <c r="F131">
        <v>105</v>
      </c>
    </row>
    <row r="132" spans="1:6" x14ac:dyDescent="0.3">
      <c r="A132" s="9">
        <v>43959</v>
      </c>
      <c r="B132">
        <v>32</v>
      </c>
      <c r="C132">
        <v>19</v>
      </c>
      <c r="D132">
        <v>12</v>
      </c>
      <c r="E132">
        <v>14</v>
      </c>
      <c r="F132">
        <v>210</v>
      </c>
    </row>
    <row r="133" spans="1:6" x14ac:dyDescent="0.3">
      <c r="A133" s="9">
        <v>43960</v>
      </c>
      <c r="B133">
        <v>33</v>
      </c>
      <c r="C133">
        <v>20</v>
      </c>
      <c r="D133">
        <v>10</v>
      </c>
      <c r="E133">
        <v>13</v>
      </c>
      <c r="F133">
        <v>243</v>
      </c>
    </row>
    <row r="134" spans="1:6" x14ac:dyDescent="0.3">
      <c r="A134" s="9">
        <v>43961</v>
      </c>
      <c r="B134">
        <v>23</v>
      </c>
      <c r="C134">
        <v>18</v>
      </c>
      <c r="D134">
        <v>11</v>
      </c>
      <c r="E134">
        <v>12</v>
      </c>
      <c r="F134">
        <v>226</v>
      </c>
    </row>
    <row r="135" spans="1:6" x14ac:dyDescent="0.3">
      <c r="A135" s="9">
        <v>43962</v>
      </c>
      <c r="B135">
        <v>29</v>
      </c>
      <c r="C135">
        <v>17</v>
      </c>
      <c r="D135">
        <v>11</v>
      </c>
      <c r="E135">
        <v>13</v>
      </c>
      <c r="F135">
        <v>255</v>
      </c>
    </row>
    <row r="136" spans="1:6" x14ac:dyDescent="0.3">
      <c r="A136" s="9">
        <v>43963</v>
      </c>
      <c r="B136">
        <v>26</v>
      </c>
      <c r="C136">
        <v>15</v>
      </c>
      <c r="D136">
        <v>10</v>
      </c>
      <c r="E136">
        <v>11</v>
      </c>
      <c r="F136">
        <v>179</v>
      </c>
    </row>
    <row r="137" spans="1:6" x14ac:dyDescent="0.3">
      <c r="A137" s="9">
        <v>43964</v>
      </c>
      <c r="B137">
        <v>32</v>
      </c>
      <c r="C137">
        <v>16</v>
      </c>
      <c r="D137">
        <v>16</v>
      </c>
      <c r="E137">
        <v>19</v>
      </c>
      <c r="F137">
        <v>226</v>
      </c>
    </row>
    <row r="138" spans="1:6" x14ac:dyDescent="0.3">
      <c r="A138" s="9">
        <v>43965</v>
      </c>
      <c r="B138">
        <v>28</v>
      </c>
      <c r="C138">
        <v>16</v>
      </c>
      <c r="D138">
        <v>13</v>
      </c>
      <c r="E138">
        <v>14</v>
      </c>
      <c r="F138">
        <v>194</v>
      </c>
    </row>
    <row r="139" spans="1:6" x14ac:dyDescent="0.3">
      <c r="A139" s="9">
        <v>43966</v>
      </c>
      <c r="B139">
        <v>20</v>
      </c>
      <c r="C139">
        <v>10</v>
      </c>
      <c r="D139">
        <v>7</v>
      </c>
      <c r="E139">
        <v>10</v>
      </c>
      <c r="F139">
        <v>265</v>
      </c>
    </row>
    <row r="140" spans="1:6" x14ac:dyDescent="0.3">
      <c r="A140" s="9">
        <v>43967</v>
      </c>
      <c r="B140">
        <v>28</v>
      </c>
      <c r="C140">
        <v>18</v>
      </c>
      <c r="D140">
        <v>21</v>
      </c>
      <c r="E140">
        <v>25</v>
      </c>
      <c r="F140">
        <v>221</v>
      </c>
    </row>
    <row r="141" spans="1:6" x14ac:dyDescent="0.3">
      <c r="A141" s="9">
        <v>43968</v>
      </c>
      <c r="B141">
        <v>30</v>
      </c>
      <c r="C141">
        <v>19</v>
      </c>
      <c r="D141">
        <v>13</v>
      </c>
      <c r="E141">
        <v>16</v>
      </c>
      <c r="F141">
        <v>186</v>
      </c>
    </row>
    <row r="142" spans="1:6" x14ac:dyDescent="0.3">
      <c r="A142" s="9">
        <v>43969</v>
      </c>
      <c r="B142">
        <v>22</v>
      </c>
      <c r="C142">
        <v>11</v>
      </c>
      <c r="D142">
        <v>14</v>
      </c>
      <c r="E142">
        <v>14</v>
      </c>
      <c r="F142">
        <v>313</v>
      </c>
    </row>
    <row r="143" spans="1:6" x14ac:dyDescent="0.3">
      <c r="A143" s="9">
        <v>43970</v>
      </c>
      <c r="B143">
        <v>21</v>
      </c>
      <c r="C143">
        <v>19</v>
      </c>
      <c r="D143">
        <v>12</v>
      </c>
      <c r="E143">
        <v>15</v>
      </c>
      <c r="F143">
        <v>279</v>
      </c>
    </row>
    <row r="144" spans="1:6" x14ac:dyDescent="0.3">
      <c r="A144" s="9">
        <v>43971</v>
      </c>
      <c r="B144">
        <v>14</v>
      </c>
      <c r="C144">
        <v>8</v>
      </c>
      <c r="D144">
        <v>19</v>
      </c>
      <c r="E144">
        <v>25</v>
      </c>
      <c r="F144">
        <v>216</v>
      </c>
    </row>
    <row r="145" spans="1:6" x14ac:dyDescent="0.3">
      <c r="A145" s="9">
        <v>43972</v>
      </c>
      <c r="B145">
        <v>12</v>
      </c>
      <c r="C145">
        <v>12</v>
      </c>
      <c r="D145">
        <v>12</v>
      </c>
      <c r="E145">
        <v>16</v>
      </c>
      <c r="F145">
        <v>281</v>
      </c>
    </row>
    <row r="146" spans="1:6" x14ac:dyDescent="0.3">
      <c r="A146" s="9">
        <v>43973</v>
      </c>
      <c r="B146">
        <v>16</v>
      </c>
      <c r="C146">
        <v>11</v>
      </c>
      <c r="D146">
        <v>7</v>
      </c>
      <c r="E146">
        <v>10</v>
      </c>
      <c r="F146">
        <v>406</v>
      </c>
    </row>
    <row r="147" spans="1:6" x14ac:dyDescent="0.3">
      <c r="A147" s="9">
        <v>43974</v>
      </c>
      <c r="B147">
        <v>15</v>
      </c>
      <c r="C147">
        <v>13</v>
      </c>
      <c r="D147">
        <v>13</v>
      </c>
      <c r="E147">
        <v>13</v>
      </c>
      <c r="F147">
        <v>362</v>
      </c>
    </row>
    <row r="148" spans="1:6" x14ac:dyDescent="0.3">
      <c r="A148" s="9">
        <v>43975</v>
      </c>
      <c r="B148">
        <v>24</v>
      </c>
      <c r="C148">
        <v>20</v>
      </c>
      <c r="D148">
        <v>29</v>
      </c>
      <c r="E148">
        <v>35</v>
      </c>
      <c r="F148">
        <v>222</v>
      </c>
    </row>
    <row r="149" spans="1:6" x14ac:dyDescent="0.3">
      <c r="A149" s="9">
        <v>43976</v>
      </c>
      <c r="B149">
        <v>21</v>
      </c>
      <c r="C149">
        <v>15</v>
      </c>
      <c r="D149">
        <v>17</v>
      </c>
      <c r="E149">
        <v>25</v>
      </c>
      <c r="F149">
        <v>569</v>
      </c>
    </row>
    <row r="150" spans="1:6" x14ac:dyDescent="0.3">
      <c r="A150" s="9">
        <v>43977</v>
      </c>
      <c r="B150">
        <v>15</v>
      </c>
      <c r="C150">
        <v>15</v>
      </c>
      <c r="D150">
        <v>11</v>
      </c>
      <c r="E150">
        <v>13</v>
      </c>
      <c r="F150">
        <v>322</v>
      </c>
    </row>
    <row r="151" spans="1:6" x14ac:dyDescent="0.3">
      <c r="A151" s="9">
        <v>43978</v>
      </c>
      <c r="B151">
        <v>19</v>
      </c>
      <c r="C151">
        <v>13</v>
      </c>
      <c r="D151">
        <v>15</v>
      </c>
      <c r="E151">
        <v>18</v>
      </c>
      <c r="F151">
        <v>117</v>
      </c>
    </row>
    <row r="152" spans="1:6" x14ac:dyDescent="0.3">
      <c r="A152" s="9">
        <v>43979</v>
      </c>
      <c r="B152">
        <v>18</v>
      </c>
      <c r="C152">
        <v>12</v>
      </c>
      <c r="D152">
        <v>11</v>
      </c>
      <c r="E152">
        <v>19</v>
      </c>
      <c r="F152">
        <v>548</v>
      </c>
    </row>
    <row r="153" spans="1:6" x14ac:dyDescent="0.3">
      <c r="A153" s="9">
        <v>43980</v>
      </c>
      <c r="B153">
        <v>18</v>
      </c>
      <c r="C153">
        <v>11</v>
      </c>
      <c r="D153">
        <v>13</v>
      </c>
      <c r="E153">
        <v>17</v>
      </c>
      <c r="F153">
        <v>504</v>
      </c>
    </row>
    <row r="154" spans="1:6" x14ac:dyDescent="0.3">
      <c r="A154" s="9">
        <v>43981</v>
      </c>
      <c r="B154">
        <v>13</v>
      </c>
      <c r="C154">
        <v>14</v>
      </c>
      <c r="D154">
        <v>19</v>
      </c>
      <c r="E154">
        <v>24</v>
      </c>
      <c r="F154">
        <v>529</v>
      </c>
    </row>
    <row r="155" spans="1:6" x14ac:dyDescent="0.3">
      <c r="A155" s="9">
        <v>43982</v>
      </c>
      <c r="B155">
        <v>15</v>
      </c>
      <c r="C155">
        <v>10</v>
      </c>
      <c r="D155">
        <v>14</v>
      </c>
      <c r="E155">
        <v>24</v>
      </c>
      <c r="F155">
        <v>266</v>
      </c>
    </row>
  </sheetData>
  <pageMargins left="0.7" right="0.7" top="0.75" bottom="0.75" header="0.3" footer="0.3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0697F-BBAA-4387-A0D5-68956628A3AB}">
  <dimension ref="A3:U155"/>
  <sheetViews>
    <sheetView topLeftCell="C1" workbookViewId="0">
      <selection activeCell="D1" sqref="D1:E1048576"/>
    </sheetView>
  </sheetViews>
  <sheetFormatPr defaultRowHeight="14.4" x14ac:dyDescent="0.3"/>
  <cols>
    <col min="4" max="5" width="8.88671875" style="29"/>
  </cols>
  <sheetData>
    <row r="3" spans="1:21" x14ac:dyDescent="0.3">
      <c r="A3" s="12" t="s">
        <v>54</v>
      </c>
      <c r="B3" t="s">
        <v>263</v>
      </c>
      <c r="C3" t="s">
        <v>262</v>
      </c>
      <c r="D3" s="23" t="s">
        <v>59</v>
      </c>
      <c r="E3" s="23" t="s">
        <v>58</v>
      </c>
      <c r="F3" s="10" t="s">
        <v>57</v>
      </c>
    </row>
    <row r="4" spans="1:21" x14ac:dyDescent="0.3">
      <c r="A4" s="9">
        <v>43831</v>
      </c>
      <c r="B4">
        <v>34</v>
      </c>
      <c r="C4">
        <v>42</v>
      </c>
      <c r="D4" s="23">
        <v>0</v>
      </c>
      <c r="E4" s="23">
        <v>0</v>
      </c>
      <c r="F4" s="10">
        <v>0</v>
      </c>
    </row>
    <row r="5" spans="1:21" x14ac:dyDescent="0.3">
      <c r="A5" s="9">
        <v>43832</v>
      </c>
      <c r="B5">
        <v>29</v>
      </c>
      <c r="C5">
        <v>38</v>
      </c>
      <c r="D5" s="23">
        <v>0</v>
      </c>
      <c r="E5" s="23">
        <v>0</v>
      </c>
      <c r="F5" s="10">
        <v>0</v>
      </c>
    </row>
    <row r="6" spans="1:21" x14ac:dyDescent="0.3">
      <c r="A6" s="9">
        <v>43833</v>
      </c>
      <c r="B6">
        <v>49</v>
      </c>
      <c r="C6">
        <v>44</v>
      </c>
      <c r="D6" s="23">
        <v>0</v>
      </c>
      <c r="E6" s="23">
        <v>0</v>
      </c>
      <c r="F6" s="10">
        <v>0</v>
      </c>
    </row>
    <row r="7" spans="1:21" x14ac:dyDescent="0.3">
      <c r="A7" s="9">
        <v>43834</v>
      </c>
      <c r="B7">
        <v>37</v>
      </c>
      <c r="C7">
        <v>51</v>
      </c>
      <c r="D7" s="23">
        <v>0</v>
      </c>
      <c r="E7" s="23">
        <v>0</v>
      </c>
      <c r="F7" s="10">
        <v>0</v>
      </c>
    </row>
    <row r="8" spans="1:21" x14ac:dyDescent="0.3">
      <c r="A8" s="9">
        <v>43835</v>
      </c>
      <c r="B8">
        <v>48</v>
      </c>
      <c r="C8">
        <v>34</v>
      </c>
      <c r="D8" s="23">
        <v>0</v>
      </c>
      <c r="E8" s="23">
        <v>0</v>
      </c>
      <c r="F8" s="10">
        <v>0</v>
      </c>
      <c r="O8" t="s">
        <v>69</v>
      </c>
      <c r="T8" t="s">
        <v>122</v>
      </c>
    </row>
    <row r="9" spans="1:21" x14ac:dyDescent="0.3">
      <c r="A9" s="9">
        <v>43836</v>
      </c>
      <c r="B9">
        <v>33</v>
      </c>
      <c r="C9">
        <v>37</v>
      </c>
      <c r="D9" s="23">
        <v>0</v>
      </c>
      <c r="E9" s="23">
        <v>0</v>
      </c>
      <c r="F9" s="10">
        <v>0</v>
      </c>
      <c r="N9" t="s">
        <v>204</v>
      </c>
      <c r="O9" t="s">
        <v>240</v>
      </c>
      <c r="P9" t="s">
        <v>29</v>
      </c>
      <c r="S9" t="s">
        <v>204</v>
      </c>
      <c r="T9" t="s">
        <v>240</v>
      </c>
      <c r="U9" t="s">
        <v>29</v>
      </c>
    </row>
    <row r="10" spans="1:21" x14ac:dyDescent="0.3">
      <c r="A10" s="9">
        <v>43837</v>
      </c>
      <c r="B10">
        <v>38</v>
      </c>
      <c r="C10">
        <v>38</v>
      </c>
      <c r="D10" s="23">
        <v>0</v>
      </c>
      <c r="E10" s="23">
        <v>0</v>
      </c>
      <c r="F10" s="10">
        <v>0</v>
      </c>
      <c r="N10">
        <v>0</v>
      </c>
      <c r="O10">
        <v>-0.13351799906131492</v>
      </c>
      <c r="P10">
        <v>-0.56200187476125862</v>
      </c>
      <c r="S10">
        <v>0</v>
      </c>
      <c r="T10">
        <v>-0.29313568542269741</v>
      </c>
      <c r="U10">
        <v>-0.66577201704734046</v>
      </c>
    </row>
    <row r="11" spans="1:21" x14ac:dyDescent="0.3">
      <c r="A11" s="9">
        <v>43838</v>
      </c>
      <c r="B11">
        <v>38</v>
      </c>
      <c r="C11">
        <v>41</v>
      </c>
      <c r="D11" s="23">
        <v>0</v>
      </c>
      <c r="E11" s="23">
        <v>0</v>
      </c>
      <c r="F11" s="10">
        <v>0</v>
      </c>
      <c r="N11">
        <v>1</v>
      </c>
      <c r="O11">
        <v>-0.16888895600469264</v>
      </c>
      <c r="P11">
        <v>-0.57007028627427159</v>
      </c>
      <c r="S11">
        <v>1</v>
      </c>
      <c r="T11">
        <v>-0.30461371161383094</v>
      </c>
      <c r="U11">
        <v>-0.66882829095857987</v>
      </c>
    </row>
    <row r="12" spans="1:21" x14ac:dyDescent="0.3">
      <c r="A12" s="9">
        <v>43839</v>
      </c>
      <c r="B12">
        <v>40</v>
      </c>
      <c r="C12">
        <v>32</v>
      </c>
      <c r="D12" s="23">
        <v>0</v>
      </c>
      <c r="E12" s="23">
        <v>0</v>
      </c>
      <c r="F12" s="10">
        <v>0</v>
      </c>
      <c r="N12">
        <v>2</v>
      </c>
      <c r="O12">
        <v>-0.18998131800624901</v>
      </c>
      <c r="P12">
        <v>-0.56264435735389262</v>
      </c>
      <c r="S12">
        <v>2</v>
      </c>
      <c r="T12">
        <v>-0.33586151628914451</v>
      </c>
      <c r="U12">
        <v>-0.66888321205159718</v>
      </c>
    </row>
    <row r="13" spans="1:21" x14ac:dyDescent="0.3">
      <c r="A13" s="9">
        <v>43840</v>
      </c>
      <c r="B13">
        <v>33</v>
      </c>
      <c r="C13">
        <v>31</v>
      </c>
      <c r="D13" s="23">
        <v>0</v>
      </c>
      <c r="E13" s="23">
        <v>0</v>
      </c>
      <c r="F13" s="10">
        <v>0</v>
      </c>
      <c r="N13">
        <v>3</v>
      </c>
      <c r="O13">
        <v>-0.18094234318377331</v>
      </c>
      <c r="P13">
        <v>-0.57647016741233637</v>
      </c>
      <c r="S13">
        <v>3</v>
      </c>
      <c r="T13">
        <v>-0.3391427936002458</v>
      </c>
      <c r="U13">
        <v>-0.66842424035044423</v>
      </c>
    </row>
    <row r="14" spans="1:21" x14ac:dyDescent="0.3">
      <c r="A14" s="9">
        <v>43841</v>
      </c>
      <c r="B14">
        <v>43</v>
      </c>
      <c r="C14">
        <v>25</v>
      </c>
      <c r="D14" s="23">
        <v>0</v>
      </c>
      <c r="E14" s="23">
        <v>0</v>
      </c>
      <c r="F14" s="10">
        <v>0</v>
      </c>
      <c r="N14">
        <v>4</v>
      </c>
      <c r="O14">
        <v>-0.18271386179381036</v>
      </c>
      <c r="P14">
        <v>-0.58710833597601519</v>
      </c>
      <c r="S14">
        <v>4</v>
      </c>
      <c r="T14">
        <v>-0.34369246973401302</v>
      </c>
      <c r="U14">
        <v>-0.66527561247210354</v>
      </c>
    </row>
    <row r="15" spans="1:21" x14ac:dyDescent="0.3">
      <c r="A15" s="9">
        <v>43842</v>
      </c>
      <c r="B15">
        <v>28</v>
      </c>
      <c r="C15">
        <v>33</v>
      </c>
      <c r="D15" s="23">
        <v>0</v>
      </c>
      <c r="E15" s="23">
        <v>0</v>
      </c>
      <c r="F15" s="10">
        <v>0</v>
      </c>
      <c r="N15">
        <v>5</v>
      </c>
      <c r="O15">
        <v>-0.20215528269938224</v>
      </c>
      <c r="P15">
        <v>-0.57864967433330528</v>
      </c>
      <c r="S15">
        <v>5</v>
      </c>
      <c r="T15">
        <v>-0.3593770195221947</v>
      </c>
      <c r="U15">
        <v>-0.66042339681947426</v>
      </c>
    </row>
    <row r="16" spans="1:21" x14ac:dyDescent="0.3">
      <c r="A16" s="9">
        <v>43843</v>
      </c>
      <c r="B16">
        <v>43</v>
      </c>
      <c r="C16">
        <v>36</v>
      </c>
      <c r="D16" s="23">
        <v>0</v>
      </c>
      <c r="E16" s="23">
        <v>0</v>
      </c>
      <c r="F16" s="10">
        <v>0</v>
      </c>
      <c r="N16">
        <v>6</v>
      </c>
      <c r="O16">
        <v>-0.21606047957203303</v>
      </c>
      <c r="P16">
        <v>-0.57071275967165835</v>
      </c>
      <c r="S16">
        <v>6</v>
      </c>
      <c r="T16">
        <v>-0.35282644442440281</v>
      </c>
      <c r="U16">
        <v>-0.66499990169993428</v>
      </c>
    </row>
    <row r="17" spans="1:21" x14ac:dyDescent="0.3">
      <c r="A17" s="9">
        <v>43844</v>
      </c>
      <c r="B17">
        <v>38</v>
      </c>
      <c r="C17">
        <v>38</v>
      </c>
      <c r="D17" s="23">
        <v>0</v>
      </c>
      <c r="E17" s="23">
        <v>0</v>
      </c>
      <c r="F17" s="10">
        <v>0</v>
      </c>
      <c r="N17">
        <v>7</v>
      </c>
      <c r="O17">
        <v>-0.23025761859470298</v>
      </c>
      <c r="P17">
        <v>-0.56391620086295779</v>
      </c>
      <c r="S17">
        <v>7</v>
      </c>
      <c r="T17">
        <v>-0.37169063335110764</v>
      </c>
      <c r="U17">
        <v>-0.64842186958350589</v>
      </c>
    </row>
    <row r="18" spans="1:21" x14ac:dyDescent="0.3">
      <c r="A18" s="9">
        <v>43845</v>
      </c>
      <c r="B18">
        <v>32</v>
      </c>
      <c r="C18">
        <v>33</v>
      </c>
      <c r="D18" s="23">
        <v>0</v>
      </c>
      <c r="E18" s="23">
        <v>0</v>
      </c>
      <c r="F18" s="10">
        <v>0</v>
      </c>
      <c r="N18">
        <v>8</v>
      </c>
      <c r="O18">
        <v>-0.23329485159043312</v>
      </c>
      <c r="P18">
        <v>-0.56232723533263018</v>
      </c>
      <c r="S18">
        <v>8</v>
      </c>
      <c r="T18">
        <v>-0.39052955804038303</v>
      </c>
      <c r="U18">
        <v>-0.64232677237957181</v>
      </c>
    </row>
    <row r="19" spans="1:21" x14ac:dyDescent="0.3">
      <c r="A19" s="9">
        <v>43846</v>
      </c>
      <c r="B19">
        <v>43</v>
      </c>
      <c r="C19">
        <v>50</v>
      </c>
      <c r="D19" s="23">
        <v>0</v>
      </c>
      <c r="E19" s="23">
        <v>0</v>
      </c>
      <c r="F19" s="10">
        <v>0</v>
      </c>
      <c r="N19">
        <v>9</v>
      </c>
      <c r="O19">
        <v>-0.2368704788672818</v>
      </c>
      <c r="P19">
        <v>-0.54554470920732712</v>
      </c>
      <c r="S19">
        <v>9</v>
      </c>
      <c r="T19">
        <v>-0.38802166503230817</v>
      </c>
      <c r="U19">
        <v>-0.62105667211617266</v>
      </c>
    </row>
    <row r="20" spans="1:21" x14ac:dyDescent="0.3">
      <c r="A20" s="9">
        <v>43847</v>
      </c>
      <c r="B20">
        <v>34</v>
      </c>
      <c r="C20">
        <v>25</v>
      </c>
      <c r="D20" s="23">
        <v>0</v>
      </c>
      <c r="E20" s="23">
        <v>0</v>
      </c>
      <c r="F20" s="10">
        <v>0</v>
      </c>
      <c r="N20">
        <v>10</v>
      </c>
      <c r="O20">
        <v>-0.23792800206188183</v>
      </c>
      <c r="P20">
        <v>-0.55673031866178868</v>
      </c>
      <c r="S20">
        <v>10</v>
      </c>
      <c r="T20">
        <v>-0.39166967472144892</v>
      </c>
      <c r="U20">
        <v>-0.62564190265898134</v>
      </c>
    </row>
    <row r="21" spans="1:21" x14ac:dyDescent="0.3">
      <c r="A21" s="9">
        <v>43848</v>
      </c>
      <c r="B21">
        <v>31</v>
      </c>
      <c r="C21">
        <v>51</v>
      </c>
      <c r="D21" s="23">
        <v>0</v>
      </c>
      <c r="E21" s="23">
        <v>0</v>
      </c>
      <c r="F21" s="10">
        <v>0</v>
      </c>
      <c r="N21">
        <v>11</v>
      </c>
      <c r="O21">
        <v>-0.23931509662501133</v>
      </c>
      <c r="P21">
        <v>-0.53545410584376563</v>
      </c>
      <c r="S21">
        <v>11</v>
      </c>
      <c r="T21">
        <v>-0.38313123611384658</v>
      </c>
      <c r="U21">
        <v>-0.60407433318196546</v>
      </c>
    </row>
    <row r="22" spans="1:21" x14ac:dyDescent="0.3">
      <c r="A22" s="9">
        <v>43849</v>
      </c>
      <c r="B22">
        <v>42</v>
      </c>
      <c r="C22">
        <v>35</v>
      </c>
      <c r="D22" s="23">
        <v>0</v>
      </c>
      <c r="E22" s="23">
        <v>0</v>
      </c>
      <c r="F22" s="10">
        <v>0</v>
      </c>
      <c r="N22">
        <v>12</v>
      </c>
      <c r="O22">
        <v>-0.26230486815651571</v>
      </c>
      <c r="P22">
        <v>-0.56016242536987204</v>
      </c>
      <c r="S22">
        <v>12</v>
      </c>
      <c r="T22">
        <v>-0.39524947033366381</v>
      </c>
      <c r="U22">
        <v>-0.60438851070331912</v>
      </c>
    </row>
    <row r="23" spans="1:21" x14ac:dyDescent="0.3">
      <c r="A23" s="9">
        <v>43850</v>
      </c>
      <c r="B23">
        <v>37</v>
      </c>
      <c r="C23">
        <v>42</v>
      </c>
      <c r="D23" s="23">
        <v>0</v>
      </c>
      <c r="E23" s="23">
        <v>0</v>
      </c>
      <c r="F23" s="10">
        <v>0</v>
      </c>
      <c r="N23">
        <v>13</v>
      </c>
      <c r="O23">
        <v>-0.30417710893231992</v>
      </c>
      <c r="P23">
        <v>-0.55415769532279757</v>
      </c>
      <c r="S23">
        <v>13</v>
      </c>
      <c r="T23">
        <v>-0.41662054009384836</v>
      </c>
      <c r="U23">
        <v>-0.58810029167885236</v>
      </c>
    </row>
    <row r="24" spans="1:21" x14ac:dyDescent="0.3">
      <c r="A24" s="9">
        <v>43851</v>
      </c>
      <c r="B24">
        <v>38</v>
      </c>
      <c r="C24">
        <v>28</v>
      </c>
      <c r="D24" s="23">
        <v>0</v>
      </c>
      <c r="E24" s="23">
        <v>0</v>
      </c>
      <c r="F24" s="10">
        <v>0</v>
      </c>
      <c r="N24">
        <v>14</v>
      </c>
      <c r="O24">
        <v>-0.288152520534245</v>
      </c>
      <c r="P24">
        <v>-0.54367417175608723</v>
      </c>
      <c r="S24">
        <v>14</v>
      </c>
      <c r="T24">
        <v>-0.4120471611799974</v>
      </c>
      <c r="U24">
        <v>-0.57588800016901887</v>
      </c>
    </row>
    <row r="25" spans="1:21" x14ac:dyDescent="0.3">
      <c r="A25" s="9">
        <v>43852</v>
      </c>
      <c r="B25">
        <v>46</v>
      </c>
      <c r="C25">
        <v>43</v>
      </c>
      <c r="D25" s="23">
        <v>0</v>
      </c>
      <c r="E25" s="23">
        <v>0</v>
      </c>
      <c r="F25" s="10">
        <v>0</v>
      </c>
    </row>
    <row r="26" spans="1:21" x14ac:dyDescent="0.3">
      <c r="A26" s="9">
        <v>43853</v>
      </c>
      <c r="B26">
        <v>43</v>
      </c>
      <c r="C26">
        <v>33</v>
      </c>
      <c r="D26" s="23">
        <v>0</v>
      </c>
      <c r="E26" s="23">
        <v>0</v>
      </c>
      <c r="F26" s="10">
        <v>0</v>
      </c>
    </row>
    <row r="27" spans="1:21" x14ac:dyDescent="0.3">
      <c r="A27" s="9">
        <v>43854</v>
      </c>
      <c r="B27">
        <v>41</v>
      </c>
      <c r="C27">
        <v>40</v>
      </c>
      <c r="D27" s="23">
        <v>0</v>
      </c>
      <c r="E27" s="23">
        <v>0</v>
      </c>
      <c r="F27" s="10">
        <v>0</v>
      </c>
    </row>
    <row r="28" spans="1:21" x14ac:dyDescent="0.3">
      <c r="A28" s="9">
        <v>43855</v>
      </c>
      <c r="B28">
        <v>47</v>
      </c>
      <c r="C28">
        <v>38</v>
      </c>
      <c r="D28" s="23">
        <v>0</v>
      </c>
      <c r="E28" s="23">
        <v>0</v>
      </c>
      <c r="F28" s="10">
        <v>0</v>
      </c>
    </row>
    <row r="29" spans="1:21" x14ac:dyDescent="0.3">
      <c r="A29" s="9">
        <v>43856</v>
      </c>
      <c r="B29">
        <v>43</v>
      </c>
      <c r="C29">
        <v>33</v>
      </c>
      <c r="D29" s="23">
        <v>0</v>
      </c>
      <c r="E29" s="23">
        <v>0</v>
      </c>
      <c r="F29" s="10">
        <v>0</v>
      </c>
    </row>
    <row r="30" spans="1:21" x14ac:dyDescent="0.3">
      <c r="A30" s="9">
        <v>43857</v>
      </c>
      <c r="B30">
        <v>48</v>
      </c>
      <c r="C30">
        <v>52</v>
      </c>
      <c r="D30" s="23">
        <v>0</v>
      </c>
      <c r="E30" s="23">
        <v>0</v>
      </c>
      <c r="F30" s="10">
        <v>0</v>
      </c>
    </row>
    <row r="31" spans="1:21" x14ac:dyDescent="0.3">
      <c r="A31" s="9">
        <v>43858</v>
      </c>
      <c r="B31">
        <v>53</v>
      </c>
      <c r="C31">
        <v>41</v>
      </c>
      <c r="D31" s="23">
        <v>0</v>
      </c>
      <c r="E31" s="23">
        <v>0</v>
      </c>
      <c r="F31" s="10">
        <v>0</v>
      </c>
    </row>
    <row r="32" spans="1:21" x14ac:dyDescent="0.3">
      <c r="A32" s="9">
        <v>43859</v>
      </c>
      <c r="B32">
        <v>47</v>
      </c>
      <c r="C32">
        <v>40</v>
      </c>
      <c r="D32" s="23">
        <v>0</v>
      </c>
      <c r="E32" s="23">
        <v>0</v>
      </c>
      <c r="F32" s="10">
        <v>0</v>
      </c>
    </row>
    <row r="33" spans="1:6" x14ac:dyDescent="0.3">
      <c r="A33" s="9">
        <v>43860</v>
      </c>
      <c r="B33">
        <v>37</v>
      </c>
      <c r="C33">
        <v>52</v>
      </c>
      <c r="D33" s="23">
        <f ca="1">IFERROR(__xludf.DUMMYFUNCTION("""COMPUTED_VALUE"""),1)</f>
        <v>1</v>
      </c>
      <c r="E33" s="23">
        <f ca="1">IFERROR(__xludf.DUMMYFUNCTION("""COMPUTED_VALUE"""),0)</f>
        <v>0</v>
      </c>
      <c r="F33" s="10">
        <v>0</v>
      </c>
    </row>
    <row r="34" spans="1:6" x14ac:dyDescent="0.3">
      <c r="A34" s="9">
        <v>43861</v>
      </c>
      <c r="B34">
        <v>39</v>
      </c>
      <c r="C34">
        <v>40</v>
      </c>
      <c r="D34" s="23">
        <f ca="1">IFERROR(__xludf.DUMMYFUNCTION("""COMPUTED_VALUE"""),0)</f>
        <v>0</v>
      </c>
      <c r="E34" s="23">
        <f ca="1">IFERROR(__xludf.DUMMYFUNCTION("""COMPUTED_VALUE"""),0)</f>
        <v>0</v>
      </c>
      <c r="F34" s="10">
        <v>0</v>
      </c>
    </row>
    <row r="35" spans="1:6" x14ac:dyDescent="0.3">
      <c r="A35" s="9">
        <v>43862</v>
      </c>
      <c r="B35">
        <v>32</v>
      </c>
      <c r="C35">
        <v>32</v>
      </c>
      <c r="D35" s="23">
        <f ca="1">IFERROR(__xludf.DUMMYFUNCTION("""COMPUTED_VALUE"""),0)</f>
        <v>0</v>
      </c>
      <c r="E35" s="23">
        <f ca="1">IFERROR(__xludf.DUMMYFUNCTION("""COMPUTED_VALUE"""),0)</f>
        <v>0</v>
      </c>
      <c r="F35" s="10">
        <v>0</v>
      </c>
    </row>
    <row r="36" spans="1:6" x14ac:dyDescent="0.3">
      <c r="A36" s="9">
        <v>43863</v>
      </c>
      <c r="B36">
        <v>34</v>
      </c>
      <c r="C36">
        <v>63</v>
      </c>
      <c r="D36" s="23">
        <f ca="1">IFERROR(__xludf.DUMMYFUNCTION("""COMPUTED_VALUE"""),1)</f>
        <v>1</v>
      </c>
      <c r="E36" s="23">
        <f ca="1">IFERROR(__xludf.DUMMYFUNCTION("""COMPUTED_VALUE"""),0)</f>
        <v>0</v>
      </c>
      <c r="F36" s="10">
        <v>0</v>
      </c>
    </row>
    <row r="37" spans="1:6" x14ac:dyDescent="0.3">
      <c r="A37" s="9">
        <v>43864</v>
      </c>
      <c r="B37">
        <v>50</v>
      </c>
      <c r="C37">
        <v>44</v>
      </c>
      <c r="D37" s="23">
        <f ca="1">IFERROR(__xludf.DUMMYFUNCTION("""COMPUTED_VALUE"""),1)</f>
        <v>1</v>
      </c>
      <c r="E37" s="23">
        <f ca="1">IFERROR(__xludf.DUMMYFUNCTION("""COMPUTED_VALUE"""),0)</f>
        <v>0</v>
      </c>
      <c r="F37" s="10">
        <v>0</v>
      </c>
    </row>
    <row r="38" spans="1:6" x14ac:dyDescent="0.3">
      <c r="A38" s="9">
        <v>43865</v>
      </c>
      <c r="B38">
        <v>44</v>
      </c>
      <c r="C38">
        <v>45</v>
      </c>
      <c r="D38" s="23">
        <f ca="1">IFERROR(__xludf.DUMMYFUNCTION("""COMPUTED_VALUE"""),0)</f>
        <v>0</v>
      </c>
      <c r="E38" s="23">
        <f ca="1">IFERROR(__xludf.DUMMYFUNCTION("""COMPUTED_VALUE"""),0)</f>
        <v>0</v>
      </c>
      <c r="F38" s="10">
        <v>0</v>
      </c>
    </row>
    <row r="39" spans="1:6" x14ac:dyDescent="0.3">
      <c r="A39" s="9">
        <v>43866</v>
      </c>
      <c r="B39">
        <v>35</v>
      </c>
      <c r="C39">
        <v>53</v>
      </c>
      <c r="D39" s="23">
        <f ca="1">IFERROR(__xludf.DUMMYFUNCTION("""COMPUTED_VALUE"""),0)</f>
        <v>0</v>
      </c>
      <c r="E39" s="23">
        <f ca="1">IFERROR(__xludf.DUMMYFUNCTION("""COMPUTED_VALUE"""),0)</f>
        <v>0</v>
      </c>
      <c r="F39" s="10">
        <v>0</v>
      </c>
    </row>
    <row r="40" spans="1:6" x14ac:dyDescent="0.3">
      <c r="A40" s="9">
        <v>43867</v>
      </c>
      <c r="B40">
        <v>32</v>
      </c>
      <c r="C40">
        <v>57</v>
      </c>
      <c r="D40" s="23">
        <f ca="1">IFERROR(__xludf.DUMMYFUNCTION("""COMPUTED_VALUE"""),0)</f>
        <v>0</v>
      </c>
      <c r="E40" s="23">
        <f ca="1">IFERROR(__xludf.DUMMYFUNCTION("""COMPUTED_VALUE"""),0)</f>
        <v>0</v>
      </c>
      <c r="F40" s="10">
        <v>0</v>
      </c>
    </row>
    <row r="41" spans="1:6" x14ac:dyDescent="0.3">
      <c r="A41" s="9">
        <v>43868</v>
      </c>
      <c r="B41">
        <v>28</v>
      </c>
      <c r="C41">
        <v>50</v>
      </c>
      <c r="D41" s="23">
        <f ca="1">IFERROR(__xludf.DUMMYFUNCTION("""COMPUTED_VALUE"""),0)</f>
        <v>0</v>
      </c>
      <c r="E41" s="23">
        <f ca="1">IFERROR(__xludf.DUMMYFUNCTION("""COMPUTED_VALUE"""),0)</f>
        <v>0</v>
      </c>
      <c r="F41" s="10">
        <v>0</v>
      </c>
    </row>
    <row r="42" spans="1:6" x14ac:dyDescent="0.3">
      <c r="A42" s="9">
        <v>43869</v>
      </c>
      <c r="B42">
        <v>40</v>
      </c>
      <c r="C42">
        <v>44</v>
      </c>
      <c r="D42" s="23">
        <f ca="1">IFERROR(__xludf.DUMMYFUNCTION("""COMPUTED_VALUE"""),0)</f>
        <v>0</v>
      </c>
      <c r="E42" s="23">
        <f ca="1">IFERROR(__xludf.DUMMYFUNCTION("""COMPUTED_VALUE"""),0)</f>
        <v>0</v>
      </c>
      <c r="F42" s="10">
        <v>0</v>
      </c>
    </row>
    <row r="43" spans="1:6" x14ac:dyDescent="0.3">
      <c r="A43" s="9">
        <v>43870</v>
      </c>
      <c r="B43">
        <v>49</v>
      </c>
      <c r="C43">
        <v>45</v>
      </c>
      <c r="D43" s="23">
        <f ca="1">IFERROR(__xludf.DUMMYFUNCTION("""COMPUTED_VALUE"""),0)</f>
        <v>0</v>
      </c>
      <c r="E43" s="23">
        <f ca="1">IFERROR(__xludf.DUMMYFUNCTION("""COMPUTED_VALUE"""),0)</f>
        <v>0</v>
      </c>
      <c r="F43" s="10">
        <v>0</v>
      </c>
    </row>
    <row r="44" spans="1:6" x14ac:dyDescent="0.3">
      <c r="A44" s="9">
        <v>43871</v>
      </c>
      <c r="B44">
        <v>52</v>
      </c>
      <c r="C44">
        <v>48</v>
      </c>
      <c r="D44" s="23">
        <f ca="1">IFERROR(__xludf.DUMMYFUNCTION("""COMPUTED_VALUE"""),0)</f>
        <v>0</v>
      </c>
      <c r="E44" s="23">
        <f ca="1">IFERROR(__xludf.DUMMYFUNCTION("""COMPUTED_VALUE"""),0)</f>
        <v>0</v>
      </c>
      <c r="F44" s="10">
        <v>0</v>
      </c>
    </row>
    <row r="45" spans="1:6" x14ac:dyDescent="0.3">
      <c r="A45" s="9">
        <v>43872</v>
      </c>
      <c r="B45">
        <v>34</v>
      </c>
      <c r="C45">
        <v>37</v>
      </c>
      <c r="D45" s="23">
        <f ca="1">IFERROR(__xludf.DUMMYFUNCTION("""COMPUTED_VALUE"""),0)</f>
        <v>0</v>
      </c>
      <c r="E45" s="23">
        <f ca="1">IFERROR(__xludf.DUMMYFUNCTION("""COMPUTED_VALUE"""),0)</f>
        <v>0</v>
      </c>
      <c r="F45" s="10">
        <v>0</v>
      </c>
    </row>
    <row r="46" spans="1:6" x14ac:dyDescent="0.3">
      <c r="A46" s="9">
        <v>43873</v>
      </c>
      <c r="B46">
        <v>39</v>
      </c>
      <c r="C46">
        <v>49</v>
      </c>
      <c r="D46" s="23">
        <f ca="1">IFERROR(__xludf.DUMMYFUNCTION("""COMPUTED_VALUE"""),0)</f>
        <v>0</v>
      </c>
      <c r="E46" s="23">
        <f ca="1">IFERROR(__xludf.DUMMYFUNCTION("""COMPUTED_VALUE"""),0)</f>
        <v>0</v>
      </c>
      <c r="F46" s="10">
        <v>0</v>
      </c>
    </row>
    <row r="47" spans="1:6" x14ac:dyDescent="0.3">
      <c r="A47" s="9">
        <v>43874</v>
      </c>
      <c r="B47">
        <v>34</v>
      </c>
      <c r="C47">
        <v>53</v>
      </c>
      <c r="D47" s="23">
        <f ca="1">IFERROR(__xludf.DUMMYFUNCTION("""COMPUTED_VALUE"""),0)</f>
        <v>0</v>
      </c>
      <c r="E47" s="23">
        <f ca="1">IFERROR(__xludf.DUMMYFUNCTION("""COMPUTED_VALUE"""),0)</f>
        <v>0</v>
      </c>
      <c r="F47" s="10">
        <v>0</v>
      </c>
    </row>
    <row r="48" spans="1:6" x14ac:dyDescent="0.3">
      <c r="A48" s="9">
        <v>43875</v>
      </c>
      <c r="B48">
        <v>29</v>
      </c>
      <c r="C48">
        <v>32</v>
      </c>
      <c r="D48" s="23">
        <f ca="1">IFERROR(__xludf.DUMMYFUNCTION("""COMPUTED_VALUE"""),0)</f>
        <v>0</v>
      </c>
      <c r="E48" s="23">
        <f ca="1">IFERROR(__xludf.DUMMYFUNCTION("""COMPUTED_VALUE"""),0)</f>
        <v>0</v>
      </c>
      <c r="F48" s="10">
        <v>0</v>
      </c>
    </row>
    <row r="49" spans="1:6" x14ac:dyDescent="0.3">
      <c r="A49" s="9">
        <v>43876</v>
      </c>
      <c r="B49">
        <v>50</v>
      </c>
      <c r="C49">
        <v>39</v>
      </c>
      <c r="D49" s="23">
        <f ca="1">IFERROR(__xludf.DUMMYFUNCTION("""COMPUTED_VALUE"""),0)</f>
        <v>0</v>
      </c>
      <c r="E49" s="23">
        <f ca="1">IFERROR(__xludf.DUMMYFUNCTION("""COMPUTED_VALUE"""),0)</f>
        <v>0</v>
      </c>
      <c r="F49" s="10">
        <v>0</v>
      </c>
    </row>
    <row r="50" spans="1:6" x14ac:dyDescent="0.3">
      <c r="A50" s="9">
        <v>43877</v>
      </c>
      <c r="B50">
        <v>61</v>
      </c>
      <c r="C50">
        <v>48</v>
      </c>
      <c r="D50" s="23">
        <f ca="1">IFERROR(__xludf.DUMMYFUNCTION("""COMPUTED_VALUE"""),0)</f>
        <v>0</v>
      </c>
      <c r="E50" s="23">
        <f ca="1">IFERROR(__xludf.DUMMYFUNCTION("""COMPUTED_VALUE"""),0)</f>
        <v>0</v>
      </c>
      <c r="F50" s="10">
        <v>0</v>
      </c>
    </row>
    <row r="51" spans="1:6" x14ac:dyDescent="0.3">
      <c r="A51" s="9">
        <v>43878</v>
      </c>
      <c r="B51">
        <v>52</v>
      </c>
      <c r="C51">
        <v>53</v>
      </c>
      <c r="D51" s="23">
        <f ca="1">IFERROR(__xludf.DUMMYFUNCTION("""COMPUTED_VALUE"""),0)</f>
        <v>0</v>
      </c>
      <c r="E51" s="23">
        <f ca="1">IFERROR(__xludf.DUMMYFUNCTION("""COMPUTED_VALUE"""),0)</f>
        <v>0</v>
      </c>
      <c r="F51" s="10">
        <v>0</v>
      </c>
    </row>
    <row r="52" spans="1:6" x14ac:dyDescent="0.3">
      <c r="A52" s="9">
        <v>43879</v>
      </c>
      <c r="B52">
        <v>56</v>
      </c>
      <c r="C52">
        <v>48</v>
      </c>
      <c r="D52" s="23">
        <f ca="1">IFERROR(__xludf.DUMMYFUNCTION("""COMPUTED_VALUE"""),0)</f>
        <v>0</v>
      </c>
      <c r="E52" s="23">
        <f ca="1">IFERROR(__xludf.DUMMYFUNCTION("""COMPUTED_VALUE"""),0)</f>
        <v>0</v>
      </c>
      <c r="F52" s="10">
        <v>0</v>
      </c>
    </row>
    <row r="53" spans="1:6" x14ac:dyDescent="0.3">
      <c r="A53" s="9">
        <v>43880</v>
      </c>
      <c r="B53">
        <v>39</v>
      </c>
      <c r="C53">
        <v>45</v>
      </c>
      <c r="D53" s="23">
        <f ca="1">IFERROR(__xludf.DUMMYFUNCTION("""COMPUTED_VALUE"""),0)</f>
        <v>0</v>
      </c>
      <c r="E53" s="23">
        <f ca="1">IFERROR(__xludf.DUMMYFUNCTION("""COMPUTED_VALUE"""),0)</f>
        <v>0</v>
      </c>
      <c r="F53" s="10">
        <v>0</v>
      </c>
    </row>
    <row r="54" spans="1:6" x14ac:dyDescent="0.3">
      <c r="A54" s="9">
        <v>43881</v>
      </c>
      <c r="B54">
        <v>36</v>
      </c>
      <c r="C54">
        <v>56</v>
      </c>
      <c r="D54" s="23">
        <f ca="1">IFERROR(__xludf.DUMMYFUNCTION("""COMPUTED_VALUE"""),0)</f>
        <v>0</v>
      </c>
      <c r="E54" s="23">
        <f ca="1">IFERROR(__xludf.DUMMYFUNCTION("""COMPUTED_VALUE"""),0)</f>
        <v>0</v>
      </c>
      <c r="F54" s="10">
        <v>0</v>
      </c>
    </row>
    <row r="55" spans="1:6" x14ac:dyDescent="0.3">
      <c r="A55" s="9">
        <v>43882</v>
      </c>
      <c r="B55">
        <v>38</v>
      </c>
      <c r="C55">
        <v>38</v>
      </c>
      <c r="D55" s="23">
        <f ca="1">IFERROR(__xludf.DUMMYFUNCTION("""COMPUTED_VALUE"""),0)</f>
        <v>0</v>
      </c>
      <c r="E55" s="23">
        <f ca="1">IFERROR(__xludf.DUMMYFUNCTION("""COMPUTED_VALUE"""),0)</f>
        <v>0</v>
      </c>
      <c r="F55" s="10">
        <v>0</v>
      </c>
    </row>
    <row r="56" spans="1:6" x14ac:dyDescent="0.3">
      <c r="A56" s="9">
        <v>43883</v>
      </c>
      <c r="B56">
        <v>42</v>
      </c>
      <c r="C56">
        <v>47</v>
      </c>
      <c r="D56" s="23">
        <f ca="1">IFERROR(__xludf.DUMMYFUNCTION("""COMPUTED_VALUE"""),0)</f>
        <v>0</v>
      </c>
      <c r="E56" s="23">
        <f ca="1">IFERROR(__xludf.DUMMYFUNCTION("""COMPUTED_VALUE"""),0)</f>
        <v>0</v>
      </c>
      <c r="F56" s="10">
        <v>0</v>
      </c>
    </row>
    <row r="57" spans="1:6" x14ac:dyDescent="0.3">
      <c r="A57" s="9">
        <v>43884</v>
      </c>
      <c r="B57">
        <v>43</v>
      </c>
      <c r="C57">
        <v>45</v>
      </c>
      <c r="D57" s="23">
        <f ca="1">IFERROR(__xludf.DUMMYFUNCTION("""COMPUTED_VALUE"""),0)</f>
        <v>0</v>
      </c>
      <c r="E57" s="23">
        <f ca="1">IFERROR(__xludf.DUMMYFUNCTION("""COMPUTED_VALUE"""),0)</f>
        <v>0</v>
      </c>
      <c r="F57" s="10">
        <v>0</v>
      </c>
    </row>
    <row r="58" spans="1:6" x14ac:dyDescent="0.3">
      <c r="A58" s="9">
        <v>43885</v>
      </c>
      <c r="B58">
        <v>41</v>
      </c>
      <c r="C58">
        <v>35</v>
      </c>
      <c r="D58" s="23">
        <f ca="1">IFERROR(__xludf.DUMMYFUNCTION("""COMPUTED_VALUE"""),0)</f>
        <v>0</v>
      </c>
      <c r="E58" s="23">
        <f ca="1">IFERROR(__xludf.DUMMYFUNCTION("""COMPUTED_VALUE"""),0)</f>
        <v>0</v>
      </c>
      <c r="F58" s="10">
        <v>0</v>
      </c>
    </row>
    <row r="59" spans="1:6" x14ac:dyDescent="0.3">
      <c r="A59" s="9">
        <v>43886</v>
      </c>
      <c r="B59">
        <v>32</v>
      </c>
      <c r="C59">
        <v>55</v>
      </c>
      <c r="D59" s="23">
        <f ca="1">IFERROR(__xludf.DUMMYFUNCTION("""COMPUTED_VALUE"""),0)</f>
        <v>0</v>
      </c>
      <c r="E59" s="23">
        <f ca="1">IFERROR(__xludf.DUMMYFUNCTION("""COMPUTED_VALUE"""),0)</f>
        <v>0</v>
      </c>
      <c r="F59" s="10">
        <v>0</v>
      </c>
    </row>
    <row r="60" spans="1:6" x14ac:dyDescent="0.3">
      <c r="A60" s="9">
        <v>43887</v>
      </c>
      <c r="B60">
        <v>46</v>
      </c>
      <c r="C60">
        <v>43</v>
      </c>
      <c r="D60" s="23">
        <f ca="1">IFERROR(__xludf.DUMMYFUNCTION("""COMPUTED_VALUE"""),0)</f>
        <v>0</v>
      </c>
      <c r="E60" s="23">
        <f ca="1">IFERROR(__xludf.DUMMYFUNCTION("""COMPUTED_VALUE"""),0)</f>
        <v>0</v>
      </c>
      <c r="F60" s="10">
        <v>0</v>
      </c>
    </row>
    <row r="61" spans="1:6" x14ac:dyDescent="0.3">
      <c r="A61" s="9">
        <v>43888</v>
      </c>
      <c r="B61">
        <v>41</v>
      </c>
      <c r="C61">
        <v>42</v>
      </c>
      <c r="D61" s="23">
        <f ca="1">IFERROR(__xludf.DUMMYFUNCTION("""COMPUTED_VALUE"""),0)</f>
        <v>0</v>
      </c>
      <c r="E61" s="23">
        <f ca="1">IFERROR(__xludf.DUMMYFUNCTION("""COMPUTED_VALUE"""),0)</f>
        <v>0</v>
      </c>
      <c r="F61" s="10">
        <v>0</v>
      </c>
    </row>
    <row r="62" spans="1:6" x14ac:dyDescent="0.3">
      <c r="A62" s="9">
        <v>43889</v>
      </c>
      <c r="B62">
        <v>36</v>
      </c>
      <c r="C62">
        <v>46</v>
      </c>
      <c r="D62" s="23">
        <f ca="1">IFERROR(__xludf.DUMMYFUNCTION("""COMPUTED_VALUE"""),0)</f>
        <v>0</v>
      </c>
      <c r="E62" s="23">
        <f ca="1">IFERROR(__xludf.DUMMYFUNCTION("""COMPUTED_VALUE"""),0)</f>
        <v>0</v>
      </c>
      <c r="F62" s="10">
        <v>0</v>
      </c>
    </row>
    <row r="63" spans="1:6" x14ac:dyDescent="0.3">
      <c r="A63" s="9">
        <v>43890</v>
      </c>
      <c r="B63">
        <v>36</v>
      </c>
      <c r="C63">
        <v>25</v>
      </c>
      <c r="D63" s="23">
        <f ca="1">IFERROR(__xludf.DUMMYFUNCTION("""COMPUTED_VALUE"""),0)</f>
        <v>0</v>
      </c>
      <c r="E63" s="23">
        <f ca="1">IFERROR(__xludf.DUMMYFUNCTION("""COMPUTED_VALUE"""),0)</f>
        <v>0</v>
      </c>
      <c r="F63" s="10">
        <v>0</v>
      </c>
    </row>
    <row r="64" spans="1:6" x14ac:dyDescent="0.3">
      <c r="A64" s="9">
        <v>43891</v>
      </c>
      <c r="B64">
        <v>40</v>
      </c>
      <c r="C64">
        <v>36</v>
      </c>
      <c r="D64" s="23">
        <f ca="1">IFERROR(__xludf.DUMMYFUNCTION("""COMPUTED_VALUE"""),0)</f>
        <v>0</v>
      </c>
      <c r="E64" s="23">
        <f ca="1">IFERROR(__xludf.DUMMYFUNCTION("""COMPUTED_VALUE"""),0)</f>
        <v>0</v>
      </c>
      <c r="F64" s="10">
        <v>0</v>
      </c>
    </row>
    <row r="65" spans="1:6" x14ac:dyDescent="0.3">
      <c r="A65" s="9">
        <v>43892</v>
      </c>
      <c r="B65">
        <v>42</v>
      </c>
      <c r="C65">
        <v>32</v>
      </c>
      <c r="D65" s="23">
        <f ca="1">IFERROR(__xludf.DUMMYFUNCTION("""COMPUTED_VALUE"""),0)</f>
        <v>0</v>
      </c>
      <c r="E65" s="23">
        <f ca="1">IFERROR(__xludf.DUMMYFUNCTION("""COMPUTED_VALUE"""),0)</f>
        <v>0</v>
      </c>
      <c r="F65" s="10">
        <v>0</v>
      </c>
    </row>
    <row r="66" spans="1:6" x14ac:dyDescent="0.3">
      <c r="A66" s="9">
        <v>43893</v>
      </c>
      <c r="B66">
        <v>35</v>
      </c>
      <c r="C66">
        <v>38</v>
      </c>
      <c r="D66" s="23">
        <f ca="1">IFERROR(__xludf.DUMMYFUNCTION("""COMPUTED_VALUE"""),0)</f>
        <v>0</v>
      </c>
      <c r="E66" s="23">
        <f ca="1">IFERROR(__xludf.DUMMYFUNCTION("""COMPUTED_VALUE"""),0)</f>
        <v>0</v>
      </c>
      <c r="F66" s="10">
        <v>0</v>
      </c>
    </row>
    <row r="67" spans="1:6" x14ac:dyDescent="0.3">
      <c r="A67" s="9">
        <v>43894</v>
      </c>
      <c r="B67">
        <v>42</v>
      </c>
      <c r="C67">
        <v>56</v>
      </c>
      <c r="D67" s="23">
        <f ca="1">IFERROR(__xludf.DUMMYFUNCTION("""COMPUTED_VALUE"""),0)</f>
        <v>0</v>
      </c>
      <c r="E67" s="23">
        <f ca="1">IFERROR(__xludf.DUMMYFUNCTION("""COMPUTED_VALUE"""),0)</f>
        <v>0</v>
      </c>
      <c r="F67" s="10">
        <v>0</v>
      </c>
    </row>
    <row r="68" spans="1:6" x14ac:dyDescent="0.3">
      <c r="A68" s="9">
        <v>43895</v>
      </c>
      <c r="B68">
        <v>42</v>
      </c>
      <c r="C68">
        <v>63</v>
      </c>
      <c r="D68" s="23">
        <f ca="1">IFERROR(__xludf.DUMMYFUNCTION("""COMPUTED_VALUE"""),0)</f>
        <v>0</v>
      </c>
      <c r="E68" s="23">
        <f ca="1">IFERROR(__xludf.DUMMYFUNCTION("""COMPUTED_VALUE"""),0)</f>
        <v>0</v>
      </c>
      <c r="F68" s="10">
        <v>0</v>
      </c>
    </row>
    <row r="69" spans="1:6" x14ac:dyDescent="0.3">
      <c r="A69" s="9">
        <v>43896</v>
      </c>
      <c r="B69">
        <v>38</v>
      </c>
      <c r="C69">
        <v>58</v>
      </c>
      <c r="D69" s="23">
        <f ca="1">IFERROR(__xludf.DUMMYFUNCTION("""COMPUTED_VALUE"""),0)</f>
        <v>0</v>
      </c>
      <c r="E69" s="23">
        <f ca="1">IFERROR(__xludf.DUMMYFUNCTION("""COMPUTED_VALUE"""),0)</f>
        <v>0</v>
      </c>
      <c r="F69" s="10">
        <v>0</v>
      </c>
    </row>
    <row r="70" spans="1:6" x14ac:dyDescent="0.3">
      <c r="A70" s="9">
        <v>43897</v>
      </c>
      <c r="B70">
        <v>41</v>
      </c>
      <c r="C70">
        <v>50</v>
      </c>
      <c r="D70" s="23">
        <f ca="1">IFERROR(__xludf.DUMMYFUNCTION("""COMPUTED_VALUE"""),0)</f>
        <v>0</v>
      </c>
      <c r="E70" s="23">
        <f ca="1">IFERROR(__xludf.DUMMYFUNCTION("""COMPUTED_VALUE"""),0)</f>
        <v>0</v>
      </c>
      <c r="F70" s="10">
        <v>0</v>
      </c>
    </row>
    <row r="71" spans="1:6" x14ac:dyDescent="0.3">
      <c r="A71" s="9">
        <v>43898</v>
      </c>
      <c r="B71">
        <v>31</v>
      </c>
      <c r="C71">
        <v>49</v>
      </c>
      <c r="D71" s="23">
        <f ca="1">IFERROR(__xludf.DUMMYFUNCTION("""COMPUTED_VALUE"""),0)</f>
        <v>0</v>
      </c>
      <c r="E71" s="23">
        <f ca="1">IFERROR(__xludf.DUMMYFUNCTION("""COMPUTED_VALUE"""),0)</f>
        <v>0</v>
      </c>
      <c r="F71" s="10">
        <v>0</v>
      </c>
    </row>
    <row r="72" spans="1:6" x14ac:dyDescent="0.3">
      <c r="A72" s="9">
        <v>43899</v>
      </c>
      <c r="B72">
        <v>52</v>
      </c>
      <c r="C72">
        <v>48</v>
      </c>
      <c r="D72" s="23">
        <f ca="1">IFERROR(__xludf.DUMMYFUNCTION("""COMPUTED_VALUE"""),0)</f>
        <v>0</v>
      </c>
      <c r="E72" s="23">
        <f ca="1">IFERROR(__xludf.DUMMYFUNCTION("""COMPUTED_VALUE"""),0)</f>
        <v>0</v>
      </c>
      <c r="F72" s="10">
        <v>0</v>
      </c>
    </row>
    <row r="73" spans="1:6" x14ac:dyDescent="0.3">
      <c r="A73" s="9">
        <v>43900</v>
      </c>
      <c r="B73">
        <v>43</v>
      </c>
      <c r="C73">
        <v>63</v>
      </c>
      <c r="D73" s="23">
        <f ca="1">IFERROR(__xludf.DUMMYFUNCTION("""COMPUTED_VALUE"""),0)</f>
        <v>0</v>
      </c>
      <c r="E73" s="23">
        <f ca="1">IFERROR(__xludf.DUMMYFUNCTION("""COMPUTED_VALUE"""),0)</f>
        <v>0</v>
      </c>
      <c r="F73" s="10">
        <v>0</v>
      </c>
    </row>
    <row r="74" spans="1:6" x14ac:dyDescent="0.3">
      <c r="A74" s="9">
        <v>43901</v>
      </c>
      <c r="B74">
        <v>52</v>
      </c>
      <c r="C74">
        <v>48</v>
      </c>
      <c r="D74" s="23">
        <f ca="1">IFERROR(__xludf.DUMMYFUNCTION("""COMPUTED_VALUE"""),0)</f>
        <v>0</v>
      </c>
      <c r="E74" s="23">
        <f ca="1">IFERROR(__xludf.DUMMYFUNCTION("""COMPUTED_VALUE"""),0)</f>
        <v>0</v>
      </c>
      <c r="F74" s="10">
        <v>0</v>
      </c>
    </row>
    <row r="75" spans="1:6" x14ac:dyDescent="0.3">
      <c r="A75" s="9">
        <v>43902</v>
      </c>
      <c r="B75">
        <v>41</v>
      </c>
      <c r="C75">
        <v>46</v>
      </c>
      <c r="D75" s="23">
        <f ca="1">IFERROR(__xludf.DUMMYFUNCTION("""COMPUTED_VALUE"""),0)</f>
        <v>0</v>
      </c>
      <c r="E75" s="23">
        <f ca="1">IFERROR(__xludf.DUMMYFUNCTION("""COMPUTED_VALUE"""),0)</f>
        <v>0</v>
      </c>
      <c r="F75" s="10">
        <v>0</v>
      </c>
    </row>
    <row r="76" spans="1:6" x14ac:dyDescent="0.3">
      <c r="A76" s="9">
        <v>43903</v>
      </c>
      <c r="B76">
        <v>52</v>
      </c>
      <c r="C76">
        <v>52</v>
      </c>
      <c r="D76" s="23">
        <f ca="1">IFERROR(__xludf.DUMMYFUNCTION("""COMPUTED_VALUE"""),0)</f>
        <v>0</v>
      </c>
      <c r="E76" s="23">
        <f ca="1">IFERROR(__xludf.DUMMYFUNCTION("""COMPUTED_VALUE"""),0)</f>
        <v>0</v>
      </c>
      <c r="F76" s="10">
        <v>0</v>
      </c>
    </row>
    <row r="77" spans="1:6" x14ac:dyDescent="0.3">
      <c r="A77" s="9">
        <v>43904</v>
      </c>
      <c r="B77">
        <v>60</v>
      </c>
      <c r="C77">
        <v>51</v>
      </c>
      <c r="D77" s="23">
        <v>1</v>
      </c>
      <c r="E77" s="23">
        <v>0</v>
      </c>
      <c r="F77" s="10">
        <v>0</v>
      </c>
    </row>
    <row r="78" spans="1:6" x14ac:dyDescent="0.3">
      <c r="A78" s="9">
        <v>43905</v>
      </c>
      <c r="B78">
        <v>51</v>
      </c>
      <c r="C78">
        <v>51</v>
      </c>
      <c r="D78" s="23">
        <v>0</v>
      </c>
      <c r="E78" s="23">
        <v>0</v>
      </c>
      <c r="F78" s="10">
        <v>0</v>
      </c>
    </row>
    <row r="79" spans="1:6" x14ac:dyDescent="0.3">
      <c r="A79" s="9">
        <v>43906</v>
      </c>
      <c r="B79">
        <v>65</v>
      </c>
      <c r="C79">
        <v>55</v>
      </c>
      <c r="D79" s="23">
        <v>0</v>
      </c>
      <c r="E79" s="23">
        <v>0</v>
      </c>
      <c r="F79" s="10">
        <v>0</v>
      </c>
    </row>
    <row r="80" spans="1:6" x14ac:dyDescent="0.3">
      <c r="A80" s="9">
        <v>43907</v>
      </c>
      <c r="B80">
        <v>68</v>
      </c>
      <c r="C80">
        <v>67</v>
      </c>
      <c r="D80" s="23">
        <v>0</v>
      </c>
      <c r="E80" s="23">
        <v>0</v>
      </c>
      <c r="F80" s="10">
        <v>0</v>
      </c>
    </row>
    <row r="81" spans="1:6" x14ac:dyDescent="0.3">
      <c r="A81" s="9">
        <v>43908</v>
      </c>
      <c r="B81">
        <v>72</v>
      </c>
      <c r="C81">
        <v>69</v>
      </c>
      <c r="D81" s="23">
        <v>1</v>
      </c>
      <c r="E81" s="23">
        <v>0</v>
      </c>
      <c r="F81" s="10">
        <v>0</v>
      </c>
    </row>
    <row r="82" spans="1:6" x14ac:dyDescent="0.3">
      <c r="A82" s="9">
        <v>43909</v>
      </c>
      <c r="B82">
        <v>61</v>
      </c>
      <c r="C82">
        <v>62</v>
      </c>
      <c r="D82" s="23">
        <v>1</v>
      </c>
      <c r="E82" s="23">
        <v>0</v>
      </c>
      <c r="F82" s="10">
        <v>0</v>
      </c>
    </row>
    <row r="83" spans="1:6" x14ac:dyDescent="0.3">
      <c r="A83" s="9">
        <v>43910</v>
      </c>
      <c r="B83">
        <v>79</v>
      </c>
      <c r="C83">
        <v>64</v>
      </c>
      <c r="D83" s="23">
        <v>0</v>
      </c>
      <c r="E83" s="23">
        <v>0</v>
      </c>
      <c r="F83" s="10">
        <v>0</v>
      </c>
    </row>
    <row r="84" spans="1:6" x14ac:dyDescent="0.3">
      <c r="A84" s="9">
        <v>43911</v>
      </c>
      <c r="B84">
        <v>79</v>
      </c>
      <c r="C84">
        <v>74</v>
      </c>
      <c r="D84" s="23">
        <v>3</v>
      </c>
      <c r="E84" s="23">
        <v>0</v>
      </c>
      <c r="F84" s="10">
        <v>0</v>
      </c>
    </row>
    <row r="85" spans="1:6" x14ac:dyDescent="0.3">
      <c r="A85" s="9">
        <v>43912</v>
      </c>
      <c r="B85">
        <v>62</v>
      </c>
      <c r="C85">
        <v>67</v>
      </c>
      <c r="D85" s="23">
        <v>3</v>
      </c>
      <c r="E85" s="23">
        <v>0</v>
      </c>
      <c r="F85" s="10">
        <v>0</v>
      </c>
    </row>
    <row r="86" spans="1:6" x14ac:dyDescent="0.3">
      <c r="A86" s="9">
        <v>43913</v>
      </c>
      <c r="B86">
        <v>90</v>
      </c>
      <c r="C86">
        <v>83</v>
      </c>
      <c r="D86" s="23">
        <v>3</v>
      </c>
      <c r="E86" s="23">
        <v>0</v>
      </c>
      <c r="F86" s="10">
        <v>0</v>
      </c>
    </row>
    <row r="87" spans="1:6" x14ac:dyDescent="0.3">
      <c r="A87" s="9">
        <v>43914</v>
      </c>
      <c r="B87">
        <v>81</v>
      </c>
      <c r="C87">
        <v>68</v>
      </c>
      <c r="D87" s="23">
        <v>6</v>
      </c>
      <c r="E87" s="23">
        <v>1</v>
      </c>
      <c r="F87" s="10">
        <v>0</v>
      </c>
    </row>
    <row r="88" spans="1:6" x14ac:dyDescent="0.3">
      <c r="A88" s="9">
        <v>43915</v>
      </c>
      <c r="B88">
        <v>82</v>
      </c>
      <c r="C88">
        <v>100</v>
      </c>
      <c r="D88" s="23">
        <v>8</v>
      </c>
      <c r="E88" s="23">
        <v>0</v>
      </c>
      <c r="F88" s="10">
        <v>0</v>
      </c>
    </row>
    <row r="89" spans="1:6" x14ac:dyDescent="0.3">
      <c r="A89" s="9">
        <v>43916</v>
      </c>
      <c r="B89">
        <v>69</v>
      </c>
      <c r="C89">
        <v>68</v>
      </c>
      <c r="D89" s="23">
        <v>3</v>
      </c>
      <c r="E89" s="23">
        <v>0</v>
      </c>
      <c r="F89" s="10">
        <v>0</v>
      </c>
    </row>
    <row r="90" spans="1:6" x14ac:dyDescent="0.3">
      <c r="A90" s="9">
        <v>43917</v>
      </c>
      <c r="B90">
        <v>72</v>
      </c>
      <c r="C90">
        <v>81</v>
      </c>
      <c r="D90" s="23">
        <v>9</v>
      </c>
      <c r="E90" s="23">
        <v>0</v>
      </c>
      <c r="F90" s="10">
        <v>0</v>
      </c>
    </row>
    <row r="91" spans="1:6" x14ac:dyDescent="0.3">
      <c r="A91" s="9">
        <v>43918</v>
      </c>
      <c r="B91">
        <v>74</v>
      </c>
      <c r="C91">
        <v>66</v>
      </c>
      <c r="D91" s="23">
        <v>4</v>
      </c>
      <c r="E91" s="23">
        <v>0</v>
      </c>
      <c r="F91" s="10">
        <v>0</v>
      </c>
    </row>
    <row r="92" spans="1:6" x14ac:dyDescent="0.3">
      <c r="A92" s="9">
        <v>43919</v>
      </c>
      <c r="B92">
        <v>59</v>
      </c>
      <c r="C92">
        <v>90</v>
      </c>
      <c r="D92" s="23">
        <v>8</v>
      </c>
      <c r="E92" s="23">
        <v>0</v>
      </c>
      <c r="F92" s="10">
        <v>0</v>
      </c>
    </row>
    <row r="93" spans="1:6" x14ac:dyDescent="0.3">
      <c r="A93" s="9">
        <v>43920</v>
      </c>
      <c r="B93">
        <v>54</v>
      </c>
      <c r="C93">
        <v>70</v>
      </c>
      <c r="D93" s="23">
        <v>17</v>
      </c>
      <c r="E93" s="23">
        <v>0</v>
      </c>
      <c r="F93" s="10">
        <v>0</v>
      </c>
    </row>
    <row r="94" spans="1:6" x14ac:dyDescent="0.3">
      <c r="A94" s="9">
        <v>43921</v>
      </c>
      <c r="B94">
        <v>38</v>
      </c>
      <c r="C94">
        <v>52</v>
      </c>
      <c r="D94" s="23">
        <v>57</v>
      </c>
      <c r="E94" s="23">
        <v>0</v>
      </c>
      <c r="F94" s="10">
        <v>0</v>
      </c>
    </row>
    <row r="95" spans="1:6" x14ac:dyDescent="0.3">
      <c r="A95" s="9">
        <v>43922</v>
      </c>
      <c r="B95">
        <v>43</v>
      </c>
      <c r="C95">
        <v>56</v>
      </c>
      <c r="D95" s="23">
        <v>110</v>
      </c>
      <c r="E95" s="23">
        <v>0</v>
      </c>
      <c r="F95" s="10">
        <v>0</v>
      </c>
    </row>
    <row r="96" spans="1:6" x14ac:dyDescent="0.3">
      <c r="A96" s="9">
        <v>43923</v>
      </c>
      <c r="B96">
        <v>54</v>
      </c>
      <c r="C96">
        <v>51</v>
      </c>
      <c r="D96" s="23">
        <v>75</v>
      </c>
      <c r="E96" s="23">
        <v>0</v>
      </c>
      <c r="F96" s="10">
        <v>0</v>
      </c>
    </row>
    <row r="97" spans="1:6" x14ac:dyDescent="0.3">
      <c r="A97" s="9">
        <v>43924</v>
      </c>
      <c r="B97">
        <v>40</v>
      </c>
      <c r="C97">
        <v>55</v>
      </c>
      <c r="D97" s="23">
        <v>102</v>
      </c>
      <c r="E97" s="23">
        <v>0</v>
      </c>
      <c r="F97" s="10">
        <v>3684</v>
      </c>
    </row>
    <row r="98" spans="1:6" x14ac:dyDescent="0.3">
      <c r="A98" s="9">
        <v>43925</v>
      </c>
      <c r="B98">
        <v>28</v>
      </c>
      <c r="C98">
        <v>44</v>
      </c>
      <c r="D98" s="23">
        <v>74</v>
      </c>
      <c r="E98" s="23">
        <v>2</v>
      </c>
      <c r="F98" s="10">
        <v>0</v>
      </c>
    </row>
    <row r="99" spans="1:6" x14ac:dyDescent="0.3">
      <c r="A99" s="9">
        <v>43926</v>
      </c>
      <c r="B99">
        <v>33</v>
      </c>
      <c r="C99">
        <v>41</v>
      </c>
      <c r="D99" s="23">
        <v>86</v>
      </c>
      <c r="E99" s="23">
        <v>2</v>
      </c>
      <c r="F99" s="10">
        <v>0</v>
      </c>
    </row>
    <row r="100" spans="1:6" x14ac:dyDescent="0.3">
      <c r="A100" s="9">
        <v>43927</v>
      </c>
      <c r="B100">
        <v>34</v>
      </c>
      <c r="C100">
        <v>41</v>
      </c>
      <c r="D100" s="23">
        <v>50</v>
      </c>
      <c r="E100" s="23">
        <v>1</v>
      </c>
      <c r="F100" s="10">
        <v>0</v>
      </c>
    </row>
    <row r="101" spans="1:6" x14ac:dyDescent="0.3">
      <c r="A101" s="9">
        <v>43928</v>
      </c>
      <c r="B101">
        <v>41</v>
      </c>
      <c r="C101">
        <v>45</v>
      </c>
      <c r="D101" s="23">
        <v>69</v>
      </c>
      <c r="E101" s="23">
        <v>1</v>
      </c>
      <c r="F101" s="10">
        <v>0</v>
      </c>
    </row>
    <row r="102" spans="1:6" x14ac:dyDescent="0.3">
      <c r="A102" s="9">
        <v>43929</v>
      </c>
      <c r="B102">
        <v>44</v>
      </c>
      <c r="C102">
        <v>30</v>
      </c>
      <c r="D102" s="23">
        <v>48</v>
      </c>
      <c r="E102" s="23">
        <v>1</v>
      </c>
      <c r="F102" s="10">
        <v>1621</v>
      </c>
    </row>
    <row r="103" spans="1:6" x14ac:dyDescent="0.3">
      <c r="A103" s="9">
        <v>43930</v>
      </c>
      <c r="B103">
        <v>23</v>
      </c>
      <c r="C103">
        <v>23</v>
      </c>
      <c r="D103" s="23">
        <v>96</v>
      </c>
      <c r="E103" s="23">
        <v>0</v>
      </c>
      <c r="F103" s="10">
        <v>1962</v>
      </c>
    </row>
    <row r="104" spans="1:6" x14ac:dyDescent="0.3">
      <c r="A104" s="9">
        <v>43931</v>
      </c>
      <c r="B104">
        <v>42</v>
      </c>
      <c r="C104">
        <v>42</v>
      </c>
      <c r="D104" s="23">
        <v>77</v>
      </c>
      <c r="E104" s="23">
        <v>1</v>
      </c>
      <c r="F104" s="10">
        <v>1143</v>
      </c>
    </row>
    <row r="105" spans="1:6" x14ac:dyDescent="0.3">
      <c r="A105" s="9">
        <v>43932</v>
      </c>
      <c r="B105">
        <v>38</v>
      </c>
      <c r="C105">
        <v>44</v>
      </c>
      <c r="D105" s="23">
        <v>58</v>
      </c>
      <c r="E105" s="23">
        <v>1</v>
      </c>
      <c r="F105" s="10">
        <v>1432</v>
      </c>
    </row>
    <row r="106" spans="1:6" x14ac:dyDescent="0.3">
      <c r="A106" s="9">
        <v>43933</v>
      </c>
      <c r="B106">
        <v>27</v>
      </c>
      <c r="C106">
        <v>29</v>
      </c>
      <c r="D106" s="23">
        <v>106</v>
      </c>
      <c r="E106" s="23">
        <v>1</v>
      </c>
      <c r="F106" s="10">
        <v>813</v>
      </c>
    </row>
    <row r="107" spans="1:6" x14ac:dyDescent="0.3">
      <c r="A107" s="9">
        <v>43934</v>
      </c>
      <c r="B107">
        <v>44</v>
      </c>
      <c r="C107">
        <v>38</v>
      </c>
      <c r="D107" s="23">
        <v>98</v>
      </c>
      <c r="E107" s="23">
        <v>0</v>
      </c>
      <c r="F107" s="10">
        <v>2091</v>
      </c>
    </row>
    <row r="108" spans="1:6" x14ac:dyDescent="0.3">
      <c r="A108" s="9">
        <v>43935</v>
      </c>
      <c r="B108">
        <v>35</v>
      </c>
      <c r="C108">
        <v>35</v>
      </c>
      <c r="D108" s="23">
        <v>31</v>
      </c>
      <c r="E108" s="23">
        <v>1</v>
      </c>
      <c r="F108" s="10">
        <v>6509</v>
      </c>
    </row>
    <row r="109" spans="1:6" x14ac:dyDescent="0.3">
      <c r="A109" s="9">
        <v>43936</v>
      </c>
      <c r="B109">
        <v>41</v>
      </c>
      <c r="C109">
        <v>41</v>
      </c>
      <c r="D109" s="23">
        <v>38</v>
      </c>
      <c r="E109" s="23">
        <v>2</v>
      </c>
      <c r="F109" s="10">
        <v>2739</v>
      </c>
    </row>
    <row r="110" spans="1:6" x14ac:dyDescent="0.3">
      <c r="A110" s="9">
        <v>43937</v>
      </c>
      <c r="B110">
        <v>33</v>
      </c>
      <c r="C110">
        <v>32</v>
      </c>
      <c r="D110" s="23">
        <v>25</v>
      </c>
      <c r="E110" s="23">
        <v>1</v>
      </c>
      <c r="F110" s="10">
        <v>4011</v>
      </c>
    </row>
    <row r="111" spans="1:6" x14ac:dyDescent="0.3">
      <c r="A111" s="9">
        <v>43938</v>
      </c>
      <c r="B111">
        <v>21</v>
      </c>
      <c r="C111">
        <v>29</v>
      </c>
      <c r="D111" s="23">
        <v>56</v>
      </c>
      <c r="E111" s="23">
        <v>0</v>
      </c>
      <c r="F111" s="10">
        <v>3668</v>
      </c>
    </row>
    <row r="112" spans="1:6" x14ac:dyDescent="0.3">
      <c r="A112" s="9">
        <v>43939</v>
      </c>
      <c r="B112">
        <v>25</v>
      </c>
      <c r="C112">
        <v>30</v>
      </c>
      <c r="D112" s="23">
        <v>49</v>
      </c>
      <c r="E112" s="23">
        <v>0</v>
      </c>
      <c r="F112" s="10">
        <v>5363</v>
      </c>
    </row>
    <row r="113" spans="1:6" x14ac:dyDescent="0.3">
      <c r="A113" s="9">
        <v>43940</v>
      </c>
      <c r="B113">
        <v>28</v>
      </c>
      <c r="C113">
        <v>29</v>
      </c>
      <c r="D113" s="23">
        <v>105</v>
      </c>
      <c r="E113" s="23">
        <v>0</v>
      </c>
      <c r="F113" s="10">
        <v>5840</v>
      </c>
    </row>
    <row r="114" spans="1:6" x14ac:dyDescent="0.3">
      <c r="A114" s="9">
        <v>43941</v>
      </c>
      <c r="B114">
        <v>28</v>
      </c>
      <c r="C114">
        <v>33</v>
      </c>
      <c r="D114" s="23">
        <v>43</v>
      </c>
      <c r="E114" s="23">
        <v>2</v>
      </c>
      <c r="F114" s="10">
        <v>6109</v>
      </c>
    </row>
    <row r="115" spans="1:6" x14ac:dyDescent="0.3">
      <c r="A115" s="9">
        <v>43942</v>
      </c>
      <c r="B115">
        <v>34</v>
      </c>
      <c r="C115">
        <v>47</v>
      </c>
      <c r="D115" s="23">
        <v>76</v>
      </c>
      <c r="E115" s="23">
        <v>1</v>
      </c>
      <c r="F115" s="10">
        <v>6060</v>
      </c>
    </row>
    <row r="116" spans="1:6" x14ac:dyDescent="0.3">
      <c r="A116" s="9">
        <v>43943</v>
      </c>
      <c r="B116">
        <v>33</v>
      </c>
      <c r="C116">
        <v>30</v>
      </c>
      <c r="D116" s="23">
        <v>33</v>
      </c>
      <c r="E116" s="23">
        <v>0</v>
      </c>
      <c r="F116" s="10">
        <v>5978</v>
      </c>
    </row>
    <row r="117" spans="1:6" x14ac:dyDescent="0.3">
      <c r="A117" s="9">
        <v>43944</v>
      </c>
      <c r="B117">
        <v>22</v>
      </c>
      <c r="C117">
        <v>25</v>
      </c>
      <c r="D117" s="23">
        <v>54</v>
      </c>
      <c r="E117" s="23">
        <v>2</v>
      </c>
      <c r="F117" s="10">
        <v>6954</v>
      </c>
    </row>
    <row r="118" spans="1:6" x14ac:dyDescent="0.3">
      <c r="A118" s="9">
        <v>43945</v>
      </c>
      <c r="B118">
        <v>36</v>
      </c>
      <c r="C118">
        <v>23</v>
      </c>
      <c r="D118" s="23">
        <v>72</v>
      </c>
      <c r="E118" s="23">
        <v>2</v>
      </c>
      <c r="F118" s="10">
        <v>6426</v>
      </c>
    </row>
    <row r="119" spans="1:6" x14ac:dyDescent="0.3">
      <c r="A119" s="9">
        <v>43946</v>
      </c>
      <c r="B119">
        <v>30</v>
      </c>
      <c r="C119">
        <v>32</v>
      </c>
      <c r="D119" s="23">
        <v>66</v>
      </c>
      <c r="E119" s="23">
        <v>1</v>
      </c>
      <c r="F119" s="10">
        <v>7707</v>
      </c>
    </row>
    <row r="120" spans="1:6" x14ac:dyDescent="0.3">
      <c r="A120" s="9">
        <v>43947</v>
      </c>
      <c r="B120">
        <v>27</v>
      </c>
      <c r="C120">
        <v>26</v>
      </c>
      <c r="D120" s="23">
        <v>64</v>
      </c>
      <c r="E120" s="23">
        <v>1</v>
      </c>
      <c r="F120" s="10">
        <v>7495</v>
      </c>
    </row>
    <row r="121" spans="1:6" x14ac:dyDescent="0.3">
      <c r="A121" s="9">
        <v>43948</v>
      </c>
      <c r="B121">
        <v>37</v>
      </c>
      <c r="C121">
        <v>30</v>
      </c>
      <c r="D121" s="23">
        <v>52</v>
      </c>
      <c r="E121" s="23">
        <v>0</v>
      </c>
      <c r="F121" s="10">
        <v>7176</v>
      </c>
    </row>
    <row r="122" spans="1:6" x14ac:dyDescent="0.3">
      <c r="A122" s="9">
        <v>43949</v>
      </c>
      <c r="B122">
        <v>31</v>
      </c>
      <c r="C122">
        <v>21</v>
      </c>
      <c r="D122" s="23">
        <v>121</v>
      </c>
      <c r="E122" s="23">
        <v>1</v>
      </c>
      <c r="F122" s="10">
        <v>7093</v>
      </c>
    </row>
    <row r="123" spans="1:6" x14ac:dyDescent="0.3">
      <c r="A123" s="9">
        <v>43950</v>
      </c>
      <c r="B123">
        <v>24</v>
      </c>
      <c r="C123">
        <v>26</v>
      </c>
      <c r="D123" s="23">
        <v>104</v>
      </c>
      <c r="E123" s="23">
        <v>2</v>
      </c>
      <c r="F123" s="10">
        <v>8087</v>
      </c>
    </row>
    <row r="124" spans="1:6" x14ac:dyDescent="0.3">
      <c r="A124" s="9">
        <v>43951</v>
      </c>
      <c r="B124">
        <v>25</v>
      </c>
      <c r="C124">
        <v>25</v>
      </c>
      <c r="D124" s="23">
        <v>161</v>
      </c>
      <c r="E124" s="23">
        <v>0</v>
      </c>
      <c r="F124" s="10">
        <v>9787</v>
      </c>
    </row>
    <row r="125" spans="1:6" x14ac:dyDescent="0.3">
      <c r="A125" s="9">
        <v>43952</v>
      </c>
      <c r="B125">
        <v>38</v>
      </c>
      <c r="C125">
        <v>27</v>
      </c>
      <c r="D125" s="23">
        <v>203</v>
      </c>
      <c r="E125" s="23">
        <v>1</v>
      </c>
      <c r="F125" s="10">
        <v>9615</v>
      </c>
    </row>
    <row r="126" spans="1:6" x14ac:dyDescent="0.3">
      <c r="A126" s="9">
        <v>43953</v>
      </c>
      <c r="B126">
        <v>27</v>
      </c>
      <c r="C126">
        <v>17</v>
      </c>
      <c r="D126" s="23">
        <v>231</v>
      </c>
      <c r="E126" s="23">
        <v>1</v>
      </c>
      <c r="F126" s="10">
        <v>10127</v>
      </c>
    </row>
    <row r="127" spans="1:6" x14ac:dyDescent="0.3">
      <c r="A127" s="9">
        <v>43954</v>
      </c>
      <c r="B127">
        <v>39</v>
      </c>
      <c r="C127">
        <v>17</v>
      </c>
      <c r="D127" s="23">
        <v>266</v>
      </c>
      <c r="E127" s="23">
        <v>1</v>
      </c>
      <c r="F127" s="10">
        <v>10617</v>
      </c>
    </row>
    <row r="128" spans="1:6" x14ac:dyDescent="0.3">
      <c r="A128" s="9">
        <v>43955</v>
      </c>
      <c r="B128">
        <v>29</v>
      </c>
      <c r="C128">
        <v>25</v>
      </c>
      <c r="D128" s="23">
        <v>527</v>
      </c>
      <c r="E128" s="23">
        <v>1</v>
      </c>
      <c r="F128" s="10">
        <v>12863</v>
      </c>
    </row>
    <row r="129" spans="1:6" x14ac:dyDescent="0.3">
      <c r="A129" s="9">
        <v>43956</v>
      </c>
      <c r="B129">
        <v>29</v>
      </c>
      <c r="C129">
        <v>19</v>
      </c>
      <c r="D129" s="23">
        <v>508</v>
      </c>
      <c r="E129" s="23">
        <v>2</v>
      </c>
      <c r="F129" s="10">
        <v>11858</v>
      </c>
    </row>
    <row r="130" spans="1:6" x14ac:dyDescent="0.3">
      <c r="A130" s="9">
        <v>43957</v>
      </c>
      <c r="B130">
        <v>38</v>
      </c>
      <c r="C130">
        <v>23</v>
      </c>
      <c r="D130" s="23">
        <v>771</v>
      </c>
      <c r="E130" s="23">
        <v>2</v>
      </c>
      <c r="F130" s="10">
        <v>13413</v>
      </c>
    </row>
    <row r="131" spans="1:6" x14ac:dyDescent="0.3">
      <c r="A131" s="9">
        <v>43958</v>
      </c>
      <c r="B131">
        <v>36</v>
      </c>
      <c r="C131">
        <v>16</v>
      </c>
      <c r="D131" s="23">
        <v>580</v>
      </c>
      <c r="E131" s="23">
        <v>2</v>
      </c>
      <c r="F131" s="10">
        <v>14195</v>
      </c>
    </row>
    <row r="132" spans="1:6" x14ac:dyDescent="0.3">
      <c r="A132" s="9">
        <v>43959</v>
      </c>
      <c r="B132">
        <v>45</v>
      </c>
      <c r="C132">
        <v>23</v>
      </c>
      <c r="D132" s="23">
        <v>600</v>
      </c>
      <c r="E132" s="23">
        <v>3</v>
      </c>
      <c r="F132" s="10">
        <v>13980</v>
      </c>
    </row>
    <row r="133" spans="1:6" x14ac:dyDescent="0.3">
      <c r="A133" s="9">
        <v>43960</v>
      </c>
      <c r="B133">
        <v>33</v>
      </c>
      <c r="C133">
        <v>24</v>
      </c>
      <c r="D133" s="23">
        <v>526</v>
      </c>
      <c r="E133" s="23">
        <v>4</v>
      </c>
      <c r="F133" s="10">
        <v>13254</v>
      </c>
    </row>
    <row r="134" spans="1:6" x14ac:dyDescent="0.3">
      <c r="A134" s="9">
        <v>43961</v>
      </c>
      <c r="B134">
        <v>30</v>
      </c>
      <c r="C134">
        <v>27</v>
      </c>
      <c r="D134" s="23">
        <v>669</v>
      </c>
      <c r="E134" s="23">
        <v>3</v>
      </c>
      <c r="F134" s="10">
        <v>13367</v>
      </c>
    </row>
    <row r="135" spans="1:6" x14ac:dyDescent="0.3">
      <c r="A135" s="9">
        <v>43962</v>
      </c>
      <c r="B135">
        <v>43</v>
      </c>
      <c r="C135">
        <v>17</v>
      </c>
      <c r="D135" s="23">
        <v>798</v>
      </c>
      <c r="E135" s="23">
        <v>6</v>
      </c>
      <c r="F135" s="10">
        <v>11862</v>
      </c>
    </row>
    <row r="136" spans="1:6" x14ac:dyDescent="0.3">
      <c r="A136" s="9">
        <v>43963</v>
      </c>
      <c r="B136">
        <v>33</v>
      </c>
      <c r="C136">
        <v>18</v>
      </c>
      <c r="D136" s="23">
        <v>716</v>
      </c>
      <c r="E136" s="23">
        <v>8</v>
      </c>
      <c r="F136" s="10">
        <v>11788</v>
      </c>
    </row>
    <row r="137" spans="1:6" x14ac:dyDescent="0.3">
      <c r="A137" s="9">
        <v>43964</v>
      </c>
      <c r="B137">
        <v>38</v>
      </c>
      <c r="C137">
        <v>28</v>
      </c>
      <c r="D137" s="23">
        <v>509</v>
      </c>
      <c r="E137" s="23">
        <v>3</v>
      </c>
      <c r="F137" s="10">
        <v>12780</v>
      </c>
    </row>
    <row r="138" spans="1:6" x14ac:dyDescent="0.3">
      <c r="A138" s="9">
        <v>43965</v>
      </c>
      <c r="B138">
        <v>19</v>
      </c>
      <c r="C138">
        <v>23</v>
      </c>
      <c r="D138" s="23">
        <v>447</v>
      </c>
      <c r="E138" s="23">
        <v>2</v>
      </c>
      <c r="F138" s="10">
        <v>11965</v>
      </c>
    </row>
    <row r="139" spans="1:6" x14ac:dyDescent="0.3">
      <c r="A139" s="9">
        <v>43966</v>
      </c>
      <c r="B139">
        <v>40</v>
      </c>
      <c r="C139">
        <v>27</v>
      </c>
      <c r="D139" s="23">
        <v>434</v>
      </c>
      <c r="E139" s="23">
        <v>5</v>
      </c>
      <c r="F139" s="10">
        <v>11672</v>
      </c>
    </row>
    <row r="140" spans="1:6" x14ac:dyDescent="0.3">
      <c r="A140" s="9">
        <v>43967</v>
      </c>
      <c r="B140">
        <v>33</v>
      </c>
      <c r="C140">
        <v>27</v>
      </c>
      <c r="D140" s="23">
        <v>477</v>
      </c>
      <c r="E140" s="23">
        <v>4</v>
      </c>
      <c r="F140" s="10">
        <v>10535</v>
      </c>
    </row>
    <row r="141" spans="1:6" x14ac:dyDescent="0.3">
      <c r="A141" s="9">
        <v>43968</v>
      </c>
      <c r="B141">
        <v>42</v>
      </c>
      <c r="C141">
        <v>12</v>
      </c>
      <c r="D141" s="23">
        <v>639</v>
      </c>
      <c r="E141" s="23">
        <v>4</v>
      </c>
      <c r="F141" s="10">
        <v>13081</v>
      </c>
    </row>
    <row r="142" spans="1:6" x14ac:dyDescent="0.3">
      <c r="A142" s="9">
        <v>43969</v>
      </c>
      <c r="B142">
        <v>31</v>
      </c>
      <c r="C142">
        <v>15</v>
      </c>
      <c r="D142" s="23">
        <v>536</v>
      </c>
      <c r="E142" s="23">
        <v>3</v>
      </c>
      <c r="F142" s="10">
        <v>11121</v>
      </c>
    </row>
    <row r="143" spans="1:6" x14ac:dyDescent="0.3">
      <c r="A143" s="9">
        <v>43970</v>
      </c>
      <c r="B143">
        <v>53</v>
      </c>
      <c r="C143">
        <v>24</v>
      </c>
      <c r="D143" s="23">
        <v>688</v>
      </c>
      <c r="E143" s="23">
        <v>3</v>
      </c>
      <c r="F143" s="10">
        <v>10333</v>
      </c>
    </row>
    <row r="144" spans="1:6" x14ac:dyDescent="0.3">
      <c r="A144" s="9">
        <v>43971</v>
      </c>
      <c r="B144">
        <v>49</v>
      </c>
      <c r="C144">
        <v>34</v>
      </c>
      <c r="D144" s="23">
        <v>743</v>
      </c>
      <c r="E144" s="23">
        <v>3</v>
      </c>
      <c r="F144" s="10">
        <v>11894</v>
      </c>
    </row>
    <row r="145" spans="1:6" x14ac:dyDescent="0.3">
      <c r="A145" s="9">
        <v>43972</v>
      </c>
      <c r="B145">
        <v>37</v>
      </c>
      <c r="C145">
        <v>18</v>
      </c>
      <c r="D145" s="23">
        <v>776</v>
      </c>
      <c r="E145" s="23">
        <v>7</v>
      </c>
      <c r="F145" s="10">
        <v>12464</v>
      </c>
    </row>
    <row r="146" spans="1:6" x14ac:dyDescent="0.3">
      <c r="A146" s="9">
        <v>43973</v>
      </c>
      <c r="B146">
        <v>36</v>
      </c>
      <c r="C146">
        <v>26</v>
      </c>
      <c r="D146" s="23">
        <v>786</v>
      </c>
      <c r="E146" s="23">
        <v>4</v>
      </c>
      <c r="F146" s="10">
        <v>12653</v>
      </c>
    </row>
    <row r="147" spans="1:6" x14ac:dyDescent="0.3">
      <c r="A147" s="9">
        <v>43974</v>
      </c>
      <c r="B147">
        <v>40</v>
      </c>
      <c r="C147">
        <v>19</v>
      </c>
      <c r="D147" s="23">
        <v>759</v>
      </c>
      <c r="E147" s="23">
        <v>5</v>
      </c>
      <c r="F147" s="10">
        <v>12155</v>
      </c>
    </row>
    <row r="148" spans="1:6" x14ac:dyDescent="0.3">
      <c r="A148" s="9">
        <v>43975</v>
      </c>
      <c r="B148">
        <v>44</v>
      </c>
      <c r="C148">
        <v>16</v>
      </c>
      <c r="D148" s="23">
        <v>765</v>
      </c>
      <c r="E148" s="23">
        <v>8</v>
      </c>
      <c r="F148" s="10">
        <v>12275</v>
      </c>
    </row>
    <row r="149" spans="1:6" x14ac:dyDescent="0.3">
      <c r="A149" s="9">
        <v>43976</v>
      </c>
      <c r="B149">
        <v>42</v>
      </c>
      <c r="C149">
        <v>23</v>
      </c>
      <c r="D149" s="23">
        <v>805</v>
      </c>
      <c r="E149" s="23">
        <v>7</v>
      </c>
      <c r="F149" s="10">
        <v>11835</v>
      </c>
    </row>
    <row r="150" spans="1:6" x14ac:dyDescent="0.3">
      <c r="A150" s="9">
        <v>43977</v>
      </c>
      <c r="B150">
        <v>39</v>
      </c>
      <c r="C150">
        <v>16</v>
      </c>
      <c r="D150" s="23">
        <v>646</v>
      </c>
      <c r="E150" s="23">
        <v>11</v>
      </c>
      <c r="F150" s="10">
        <v>10289</v>
      </c>
    </row>
    <row r="151" spans="1:6" x14ac:dyDescent="0.3">
      <c r="A151" s="9">
        <v>43978</v>
      </c>
      <c r="B151">
        <v>43</v>
      </c>
      <c r="C151">
        <v>19</v>
      </c>
      <c r="D151" s="23">
        <v>817</v>
      </c>
      <c r="E151" s="23">
        <v>6</v>
      </c>
      <c r="F151" s="10">
        <v>11231</v>
      </c>
    </row>
    <row r="152" spans="1:6" x14ac:dyDescent="0.3">
      <c r="A152" s="9">
        <v>43979</v>
      </c>
      <c r="B152">
        <v>39</v>
      </c>
      <c r="C152">
        <v>27</v>
      </c>
      <c r="D152" s="23">
        <v>827</v>
      </c>
      <c r="E152" s="23">
        <v>12</v>
      </c>
      <c r="F152" s="10">
        <v>12246</v>
      </c>
    </row>
    <row r="153" spans="1:6" x14ac:dyDescent="0.3">
      <c r="A153" s="9">
        <v>43980</v>
      </c>
      <c r="B153">
        <v>34</v>
      </c>
      <c r="C153">
        <v>29</v>
      </c>
      <c r="D153" s="23">
        <v>874</v>
      </c>
      <c r="E153" s="23">
        <v>9</v>
      </c>
      <c r="F153" s="10">
        <v>11334</v>
      </c>
    </row>
    <row r="154" spans="1:6" x14ac:dyDescent="0.3">
      <c r="A154" s="9">
        <v>43981</v>
      </c>
      <c r="B154">
        <v>47</v>
      </c>
      <c r="C154">
        <v>23</v>
      </c>
      <c r="D154" s="23">
        <v>938</v>
      </c>
      <c r="E154" s="23">
        <v>6</v>
      </c>
      <c r="F154" s="10">
        <v>12605</v>
      </c>
    </row>
    <row r="155" spans="1:6" x14ac:dyDescent="0.3">
      <c r="A155" s="9">
        <v>43982</v>
      </c>
      <c r="B155">
        <v>52</v>
      </c>
      <c r="C155">
        <v>26</v>
      </c>
      <c r="D155" s="23">
        <v>1149</v>
      </c>
      <c r="E155" s="23">
        <v>13</v>
      </c>
      <c r="F155" s="10">
        <v>12807</v>
      </c>
    </row>
  </sheetData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7BED5-32F8-46C0-949B-21D4A383A0E9}">
  <dimension ref="A3:D155"/>
  <sheetViews>
    <sheetView workbookViewId="0">
      <selection activeCell="D1" sqref="D1:D1048576"/>
    </sheetView>
  </sheetViews>
  <sheetFormatPr defaultRowHeight="14.4" x14ac:dyDescent="0.3"/>
  <cols>
    <col min="4" max="4" width="8.88671875" style="29"/>
  </cols>
  <sheetData>
    <row r="3" spans="1:4" x14ac:dyDescent="0.3">
      <c r="A3" s="12" t="s">
        <v>54</v>
      </c>
      <c r="B3" t="s">
        <v>263</v>
      </c>
      <c r="C3" t="s">
        <v>262</v>
      </c>
      <c r="D3" s="23" t="s">
        <v>59</v>
      </c>
    </row>
    <row r="4" spans="1:4" x14ac:dyDescent="0.3">
      <c r="A4" s="9">
        <v>43831</v>
      </c>
      <c r="B4">
        <v>34</v>
      </c>
      <c r="C4">
        <v>42</v>
      </c>
      <c r="D4" s="23">
        <v>0</v>
      </c>
    </row>
    <row r="5" spans="1:4" x14ac:dyDescent="0.3">
      <c r="A5" s="9">
        <v>43832</v>
      </c>
      <c r="B5">
        <v>29</v>
      </c>
      <c r="C5">
        <v>38</v>
      </c>
      <c r="D5" s="23">
        <v>0</v>
      </c>
    </row>
    <row r="6" spans="1:4" x14ac:dyDescent="0.3">
      <c r="A6" s="9">
        <v>43833</v>
      </c>
      <c r="B6">
        <v>49</v>
      </c>
      <c r="C6">
        <v>44</v>
      </c>
      <c r="D6" s="23">
        <v>0</v>
      </c>
    </row>
    <row r="7" spans="1:4" x14ac:dyDescent="0.3">
      <c r="A7" s="9">
        <v>43834</v>
      </c>
      <c r="B7">
        <v>37</v>
      </c>
      <c r="C7">
        <v>51</v>
      </c>
      <c r="D7" s="23">
        <v>0</v>
      </c>
    </row>
    <row r="8" spans="1:4" x14ac:dyDescent="0.3">
      <c r="A8" s="9">
        <v>43835</v>
      </c>
      <c r="B8">
        <v>48</v>
      </c>
      <c r="C8">
        <v>34</v>
      </c>
      <c r="D8" s="23">
        <v>0</v>
      </c>
    </row>
    <row r="9" spans="1:4" x14ac:dyDescent="0.3">
      <c r="A9" s="9">
        <v>43836</v>
      </c>
      <c r="B9">
        <v>33</v>
      </c>
      <c r="C9">
        <v>37</v>
      </c>
      <c r="D9" s="23">
        <v>0</v>
      </c>
    </row>
    <row r="10" spans="1:4" x14ac:dyDescent="0.3">
      <c r="A10" s="9">
        <v>43837</v>
      </c>
      <c r="B10">
        <v>38</v>
      </c>
      <c r="C10">
        <v>38</v>
      </c>
      <c r="D10" s="23">
        <v>0</v>
      </c>
    </row>
    <row r="11" spans="1:4" x14ac:dyDescent="0.3">
      <c r="A11" s="9">
        <v>43838</v>
      </c>
      <c r="B11">
        <v>38</v>
      </c>
      <c r="C11">
        <v>41</v>
      </c>
      <c r="D11" s="23">
        <v>0</v>
      </c>
    </row>
    <row r="12" spans="1:4" x14ac:dyDescent="0.3">
      <c r="A12" s="9">
        <v>43839</v>
      </c>
      <c r="B12">
        <v>40</v>
      </c>
      <c r="C12">
        <v>32</v>
      </c>
      <c r="D12" s="23">
        <v>0</v>
      </c>
    </row>
    <row r="13" spans="1:4" x14ac:dyDescent="0.3">
      <c r="A13" s="9">
        <v>43840</v>
      </c>
      <c r="B13">
        <v>33</v>
      </c>
      <c r="C13">
        <v>31</v>
      </c>
      <c r="D13" s="23">
        <v>0</v>
      </c>
    </row>
    <row r="14" spans="1:4" x14ac:dyDescent="0.3">
      <c r="A14" s="9">
        <v>43841</v>
      </c>
      <c r="B14">
        <v>43</v>
      </c>
      <c r="C14">
        <v>25</v>
      </c>
      <c r="D14" s="23">
        <v>0</v>
      </c>
    </row>
    <row r="15" spans="1:4" x14ac:dyDescent="0.3">
      <c r="A15" s="9">
        <v>43842</v>
      </c>
      <c r="B15">
        <v>28</v>
      </c>
      <c r="C15">
        <v>33</v>
      </c>
      <c r="D15" s="23">
        <v>0</v>
      </c>
    </row>
    <row r="16" spans="1:4" x14ac:dyDescent="0.3">
      <c r="A16" s="9">
        <v>43843</v>
      </c>
      <c r="B16">
        <v>43</v>
      </c>
      <c r="C16">
        <v>36</v>
      </c>
      <c r="D16" s="23">
        <v>0</v>
      </c>
    </row>
    <row r="17" spans="1:4" x14ac:dyDescent="0.3">
      <c r="A17" s="9">
        <v>43844</v>
      </c>
      <c r="B17">
        <v>38</v>
      </c>
      <c r="C17">
        <v>38</v>
      </c>
      <c r="D17" s="23">
        <v>0</v>
      </c>
    </row>
    <row r="18" spans="1:4" x14ac:dyDescent="0.3">
      <c r="A18" s="9">
        <v>43845</v>
      </c>
      <c r="B18">
        <v>32</v>
      </c>
      <c r="C18">
        <v>33</v>
      </c>
      <c r="D18" s="23">
        <v>0</v>
      </c>
    </row>
    <row r="19" spans="1:4" x14ac:dyDescent="0.3">
      <c r="A19" s="9">
        <v>43846</v>
      </c>
      <c r="B19">
        <v>43</v>
      </c>
      <c r="C19">
        <v>50</v>
      </c>
      <c r="D19" s="23">
        <v>0</v>
      </c>
    </row>
    <row r="20" spans="1:4" x14ac:dyDescent="0.3">
      <c r="A20" s="9">
        <v>43847</v>
      </c>
      <c r="B20">
        <v>34</v>
      </c>
      <c r="C20">
        <v>25</v>
      </c>
      <c r="D20" s="23">
        <v>0</v>
      </c>
    </row>
    <row r="21" spans="1:4" x14ac:dyDescent="0.3">
      <c r="A21" s="9">
        <v>43848</v>
      </c>
      <c r="B21">
        <v>31</v>
      </c>
      <c r="C21">
        <v>51</v>
      </c>
      <c r="D21" s="23">
        <v>0</v>
      </c>
    </row>
    <row r="22" spans="1:4" x14ac:dyDescent="0.3">
      <c r="A22" s="9">
        <v>43849</v>
      </c>
      <c r="B22">
        <v>42</v>
      </c>
      <c r="C22">
        <v>35</v>
      </c>
      <c r="D22" s="23">
        <v>0</v>
      </c>
    </row>
    <row r="23" spans="1:4" x14ac:dyDescent="0.3">
      <c r="A23" s="9">
        <v>43850</v>
      </c>
      <c r="B23">
        <v>37</v>
      </c>
      <c r="C23">
        <v>42</v>
      </c>
      <c r="D23" s="23">
        <v>0</v>
      </c>
    </row>
    <row r="24" spans="1:4" x14ac:dyDescent="0.3">
      <c r="A24" s="9">
        <v>43851</v>
      </c>
      <c r="B24">
        <v>38</v>
      </c>
      <c r="C24">
        <v>28</v>
      </c>
      <c r="D24" s="23">
        <v>0</v>
      </c>
    </row>
    <row r="25" spans="1:4" x14ac:dyDescent="0.3">
      <c r="A25" s="9">
        <v>43852</v>
      </c>
      <c r="B25">
        <v>46</v>
      </c>
      <c r="C25">
        <v>43</v>
      </c>
      <c r="D25" s="23">
        <v>0</v>
      </c>
    </row>
    <row r="26" spans="1:4" x14ac:dyDescent="0.3">
      <c r="A26" s="9">
        <v>43853</v>
      </c>
      <c r="B26">
        <v>43</v>
      </c>
      <c r="C26">
        <v>33</v>
      </c>
      <c r="D26" s="23">
        <v>0</v>
      </c>
    </row>
    <row r="27" spans="1:4" x14ac:dyDescent="0.3">
      <c r="A27" s="9">
        <v>43854</v>
      </c>
      <c r="B27">
        <v>41</v>
      </c>
      <c r="C27">
        <v>40</v>
      </c>
      <c r="D27" s="23">
        <v>0</v>
      </c>
    </row>
    <row r="28" spans="1:4" x14ac:dyDescent="0.3">
      <c r="A28" s="9">
        <v>43855</v>
      </c>
      <c r="B28">
        <v>47</v>
      </c>
      <c r="C28">
        <v>38</v>
      </c>
      <c r="D28" s="23">
        <v>0</v>
      </c>
    </row>
    <row r="29" spans="1:4" x14ac:dyDescent="0.3">
      <c r="A29" s="9">
        <v>43856</v>
      </c>
      <c r="B29">
        <v>43</v>
      </c>
      <c r="C29">
        <v>33</v>
      </c>
      <c r="D29" s="23">
        <v>0</v>
      </c>
    </row>
    <row r="30" spans="1:4" x14ac:dyDescent="0.3">
      <c r="A30" s="9">
        <v>43857</v>
      </c>
      <c r="B30">
        <v>48</v>
      </c>
      <c r="C30">
        <v>52</v>
      </c>
      <c r="D30" s="23">
        <v>0</v>
      </c>
    </row>
    <row r="31" spans="1:4" x14ac:dyDescent="0.3">
      <c r="A31" s="9">
        <v>43858</v>
      </c>
      <c r="B31">
        <v>53</v>
      </c>
      <c r="C31">
        <v>41</v>
      </c>
      <c r="D31" s="23">
        <v>0</v>
      </c>
    </row>
    <row r="32" spans="1:4" x14ac:dyDescent="0.3">
      <c r="A32" s="9">
        <v>43859</v>
      </c>
      <c r="B32">
        <v>47</v>
      </c>
      <c r="C32">
        <v>40</v>
      </c>
      <c r="D32" s="23">
        <v>0</v>
      </c>
    </row>
    <row r="33" spans="1:4" x14ac:dyDescent="0.3">
      <c r="A33" s="9">
        <v>43860</v>
      </c>
      <c r="B33">
        <v>37</v>
      </c>
      <c r="C33">
        <v>52</v>
      </c>
      <c r="D33" s="23">
        <f ca="1">IFERROR(__xludf.DUMMYFUNCTION("""COMPUTED_VALUE"""),1)</f>
        <v>1</v>
      </c>
    </row>
    <row r="34" spans="1:4" x14ac:dyDescent="0.3">
      <c r="A34" s="9">
        <v>43861</v>
      </c>
      <c r="B34">
        <v>39</v>
      </c>
      <c r="C34">
        <v>40</v>
      </c>
      <c r="D34" s="23">
        <f ca="1">IFERROR(__xludf.DUMMYFUNCTION("""COMPUTED_VALUE"""),0)</f>
        <v>0</v>
      </c>
    </row>
    <row r="35" spans="1:4" x14ac:dyDescent="0.3">
      <c r="A35" s="9">
        <v>43862</v>
      </c>
      <c r="B35">
        <v>32</v>
      </c>
      <c r="C35">
        <v>32</v>
      </c>
      <c r="D35" s="23">
        <f ca="1">IFERROR(__xludf.DUMMYFUNCTION("""COMPUTED_VALUE"""),0)</f>
        <v>0</v>
      </c>
    </row>
    <row r="36" spans="1:4" x14ac:dyDescent="0.3">
      <c r="A36" s="9">
        <v>43863</v>
      </c>
      <c r="B36">
        <v>34</v>
      </c>
      <c r="C36">
        <v>63</v>
      </c>
      <c r="D36" s="23">
        <f ca="1">IFERROR(__xludf.DUMMYFUNCTION("""COMPUTED_VALUE"""),1)</f>
        <v>1</v>
      </c>
    </row>
    <row r="37" spans="1:4" x14ac:dyDescent="0.3">
      <c r="A37" s="9">
        <v>43864</v>
      </c>
      <c r="B37">
        <v>50</v>
      </c>
      <c r="C37">
        <v>44</v>
      </c>
      <c r="D37" s="23">
        <f ca="1">IFERROR(__xludf.DUMMYFUNCTION("""COMPUTED_VALUE"""),1)</f>
        <v>1</v>
      </c>
    </row>
    <row r="38" spans="1:4" x14ac:dyDescent="0.3">
      <c r="A38" s="9">
        <v>43865</v>
      </c>
      <c r="B38">
        <v>44</v>
      </c>
      <c r="C38">
        <v>45</v>
      </c>
      <c r="D38" s="23">
        <f ca="1">IFERROR(__xludf.DUMMYFUNCTION("""COMPUTED_VALUE"""),0)</f>
        <v>0</v>
      </c>
    </row>
    <row r="39" spans="1:4" x14ac:dyDescent="0.3">
      <c r="A39" s="9">
        <v>43866</v>
      </c>
      <c r="B39">
        <v>35</v>
      </c>
      <c r="C39">
        <v>53</v>
      </c>
      <c r="D39" s="23">
        <f ca="1">IFERROR(__xludf.DUMMYFUNCTION("""COMPUTED_VALUE"""),0)</f>
        <v>0</v>
      </c>
    </row>
    <row r="40" spans="1:4" x14ac:dyDescent="0.3">
      <c r="A40" s="9">
        <v>43867</v>
      </c>
      <c r="B40">
        <v>32</v>
      </c>
      <c r="C40">
        <v>57</v>
      </c>
      <c r="D40" s="23">
        <f ca="1">IFERROR(__xludf.DUMMYFUNCTION("""COMPUTED_VALUE"""),0)</f>
        <v>0</v>
      </c>
    </row>
    <row r="41" spans="1:4" x14ac:dyDescent="0.3">
      <c r="A41" s="9">
        <v>43868</v>
      </c>
      <c r="B41">
        <v>28</v>
      </c>
      <c r="C41">
        <v>50</v>
      </c>
      <c r="D41" s="23">
        <f ca="1">IFERROR(__xludf.DUMMYFUNCTION("""COMPUTED_VALUE"""),0)</f>
        <v>0</v>
      </c>
    </row>
    <row r="42" spans="1:4" x14ac:dyDescent="0.3">
      <c r="A42" s="9">
        <v>43869</v>
      </c>
      <c r="B42">
        <v>40</v>
      </c>
      <c r="C42">
        <v>44</v>
      </c>
      <c r="D42" s="23">
        <f ca="1">IFERROR(__xludf.DUMMYFUNCTION("""COMPUTED_VALUE"""),0)</f>
        <v>0</v>
      </c>
    </row>
    <row r="43" spans="1:4" x14ac:dyDescent="0.3">
      <c r="A43" s="9">
        <v>43870</v>
      </c>
      <c r="B43">
        <v>49</v>
      </c>
      <c r="C43">
        <v>45</v>
      </c>
      <c r="D43" s="23">
        <f ca="1">IFERROR(__xludf.DUMMYFUNCTION("""COMPUTED_VALUE"""),0)</f>
        <v>0</v>
      </c>
    </row>
    <row r="44" spans="1:4" x14ac:dyDescent="0.3">
      <c r="A44" s="9">
        <v>43871</v>
      </c>
      <c r="B44">
        <v>52</v>
      </c>
      <c r="C44">
        <v>48</v>
      </c>
      <c r="D44" s="23">
        <f ca="1">IFERROR(__xludf.DUMMYFUNCTION("""COMPUTED_VALUE"""),0)</f>
        <v>0</v>
      </c>
    </row>
    <row r="45" spans="1:4" x14ac:dyDescent="0.3">
      <c r="A45" s="9">
        <v>43872</v>
      </c>
      <c r="B45">
        <v>34</v>
      </c>
      <c r="C45">
        <v>37</v>
      </c>
      <c r="D45" s="23">
        <f ca="1">IFERROR(__xludf.DUMMYFUNCTION("""COMPUTED_VALUE"""),0)</f>
        <v>0</v>
      </c>
    </row>
    <row r="46" spans="1:4" x14ac:dyDescent="0.3">
      <c r="A46" s="9">
        <v>43873</v>
      </c>
      <c r="B46">
        <v>39</v>
      </c>
      <c r="C46">
        <v>49</v>
      </c>
      <c r="D46" s="23">
        <f ca="1">IFERROR(__xludf.DUMMYFUNCTION("""COMPUTED_VALUE"""),0)</f>
        <v>0</v>
      </c>
    </row>
    <row r="47" spans="1:4" x14ac:dyDescent="0.3">
      <c r="A47" s="9">
        <v>43874</v>
      </c>
      <c r="B47">
        <v>34</v>
      </c>
      <c r="C47">
        <v>53</v>
      </c>
      <c r="D47" s="23">
        <f ca="1">IFERROR(__xludf.DUMMYFUNCTION("""COMPUTED_VALUE"""),0)</f>
        <v>0</v>
      </c>
    </row>
    <row r="48" spans="1:4" x14ac:dyDescent="0.3">
      <c r="A48" s="9">
        <v>43875</v>
      </c>
      <c r="B48">
        <v>29</v>
      </c>
      <c r="C48">
        <v>32</v>
      </c>
      <c r="D48" s="23">
        <f ca="1">IFERROR(__xludf.DUMMYFUNCTION("""COMPUTED_VALUE"""),0)</f>
        <v>0</v>
      </c>
    </row>
    <row r="49" spans="1:4" x14ac:dyDescent="0.3">
      <c r="A49" s="9">
        <v>43876</v>
      </c>
      <c r="B49">
        <v>50</v>
      </c>
      <c r="C49">
        <v>39</v>
      </c>
      <c r="D49" s="23">
        <f ca="1">IFERROR(__xludf.DUMMYFUNCTION("""COMPUTED_VALUE"""),0)</f>
        <v>0</v>
      </c>
    </row>
    <row r="50" spans="1:4" x14ac:dyDescent="0.3">
      <c r="A50" s="9">
        <v>43877</v>
      </c>
      <c r="B50">
        <v>61</v>
      </c>
      <c r="C50">
        <v>48</v>
      </c>
      <c r="D50" s="23">
        <f ca="1">IFERROR(__xludf.DUMMYFUNCTION("""COMPUTED_VALUE"""),0)</f>
        <v>0</v>
      </c>
    </row>
    <row r="51" spans="1:4" x14ac:dyDescent="0.3">
      <c r="A51" s="9">
        <v>43878</v>
      </c>
      <c r="B51">
        <v>52</v>
      </c>
      <c r="C51">
        <v>53</v>
      </c>
      <c r="D51" s="23">
        <f ca="1">IFERROR(__xludf.DUMMYFUNCTION("""COMPUTED_VALUE"""),0)</f>
        <v>0</v>
      </c>
    </row>
    <row r="52" spans="1:4" x14ac:dyDescent="0.3">
      <c r="A52" s="9">
        <v>43879</v>
      </c>
      <c r="B52">
        <v>56</v>
      </c>
      <c r="C52">
        <v>48</v>
      </c>
      <c r="D52" s="23">
        <f ca="1">IFERROR(__xludf.DUMMYFUNCTION("""COMPUTED_VALUE"""),0)</f>
        <v>0</v>
      </c>
    </row>
    <row r="53" spans="1:4" x14ac:dyDescent="0.3">
      <c r="A53" s="9">
        <v>43880</v>
      </c>
      <c r="B53">
        <v>39</v>
      </c>
      <c r="C53">
        <v>45</v>
      </c>
      <c r="D53" s="23">
        <f ca="1">IFERROR(__xludf.DUMMYFUNCTION("""COMPUTED_VALUE"""),0)</f>
        <v>0</v>
      </c>
    </row>
    <row r="54" spans="1:4" x14ac:dyDescent="0.3">
      <c r="A54" s="9">
        <v>43881</v>
      </c>
      <c r="B54">
        <v>36</v>
      </c>
      <c r="C54">
        <v>56</v>
      </c>
      <c r="D54" s="23">
        <f ca="1">IFERROR(__xludf.DUMMYFUNCTION("""COMPUTED_VALUE"""),0)</f>
        <v>0</v>
      </c>
    </row>
    <row r="55" spans="1:4" x14ac:dyDescent="0.3">
      <c r="A55" s="9">
        <v>43882</v>
      </c>
      <c r="B55">
        <v>38</v>
      </c>
      <c r="C55">
        <v>38</v>
      </c>
      <c r="D55" s="23">
        <f ca="1">IFERROR(__xludf.DUMMYFUNCTION("""COMPUTED_VALUE"""),0)</f>
        <v>0</v>
      </c>
    </row>
    <row r="56" spans="1:4" x14ac:dyDescent="0.3">
      <c r="A56" s="9">
        <v>43883</v>
      </c>
      <c r="B56">
        <v>42</v>
      </c>
      <c r="C56">
        <v>47</v>
      </c>
      <c r="D56" s="23">
        <f ca="1">IFERROR(__xludf.DUMMYFUNCTION("""COMPUTED_VALUE"""),0)</f>
        <v>0</v>
      </c>
    </row>
    <row r="57" spans="1:4" x14ac:dyDescent="0.3">
      <c r="A57" s="9">
        <v>43884</v>
      </c>
      <c r="B57">
        <v>43</v>
      </c>
      <c r="C57">
        <v>45</v>
      </c>
      <c r="D57" s="23">
        <f ca="1">IFERROR(__xludf.DUMMYFUNCTION("""COMPUTED_VALUE"""),0)</f>
        <v>0</v>
      </c>
    </row>
    <row r="58" spans="1:4" x14ac:dyDescent="0.3">
      <c r="A58" s="9">
        <v>43885</v>
      </c>
      <c r="B58">
        <v>41</v>
      </c>
      <c r="C58">
        <v>35</v>
      </c>
      <c r="D58" s="23">
        <f ca="1">IFERROR(__xludf.DUMMYFUNCTION("""COMPUTED_VALUE"""),0)</f>
        <v>0</v>
      </c>
    </row>
    <row r="59" spans="1:4" x14ac:dyDescent="0.3">
      <c r="A59" s="9">
        <v>43886</v>
      </c>
      <c r="B59">
        <v>32</v>
      </c>
      <c r="C59">
        <v>55</v>
      </c>
      <c r="D59" s="23">
        <f ca="1">IFERROR(__xludf.DUMMYFUNCTION("""COMPUTED_VALUE"""),0)</f>
        <v>0</v>
      </c>
    </row>
    <row r="60" spans="1:4" x14ac:dyDescent="0.3">
      <c r="A60" s="9">
        <v>43887</v>
      </c>
      <c r="B60">
        <v>46</v>
      </c>
      <c r="C60">
        <v>43</v>
      </c>
      <c r="D60" s="23">
        <f ca="1">IFERROR(__xludf.DUMMYFUNCTION("""COMPUTED_VALUE"""),0)</f>
        <v>0</v>
      </c>
    </row>
    <row r="61" spans="1:4" x14ac:dyDescent="0.3">
      <c r="A61" s="9">
        <v>43888</v>
      </c>
      <c r="B61">
        <v>41</v>
      </c>
      <c r="C61">
        <v>42</v>
      </c>
      <c r="D61" s="23">
        <f ca="1">IFERROR(__xludf.DUMMYFUNCTION("""COMPUTED_VALUE"""),0)</f>
        <v>0</v>
      </c>
    </row>
    <row r="62" spans="1:4" x14ac:dyDescent="0.3">
      <c r="A62" s="9">
        <v>43889</v>
      </c>
      <c r="B62">
        <v>36</v>
      </c>
      <c r="C62">
        <v>46</v>
      </c>
      <c r="D62" s="23">
        <f ca="1">IFERROR(__xludf.DUMMYFUNCTION("""COMPUTED_VALUE"""),0)</f>
        <v>0</v>
      </c>
    </row>
    <row r="63" spans="1:4" x14ac:dyDescent="0.3">
      <c r="A63" s="9">
        <v>43890</v>
      </c>
      <c r="B63">
        <v>36</v>
      </c>
      <c r="C63">
        <v>25</v>
      </c>
      <c r="D63" s="23">
        <f ca="1">IFERROR(__xludf.DUMMYFUNCTION("""COMPUTED_VALUE"""),0)</f>
        <v>0</v>
      </c>
    </row>
    <row r="64" spans="1:4" x14ac:dyDescent="0.3">
      <c r="A64" s="9">
        <v>43891</v>
      </c>
      <c r="B64">
        <v>40</v>
      </c>
      <c r="C64">
        <v>36</v>
      </c>
      <c r="D64" s="23">
        <f ca="1">IFERROR(__xludf.DUMMYFUNCTION("""COMPUTED_VALUE"""),0)</f>
        <v>0</v>
      </c>
    </row>
    <row r="65" spans="1:4" x14ac:dyDescent="0.3">
      <c r="A65" s="9">
        <v>43892</v>
      </c>
      <c r="B65">
        <v>42</v>
      </c>
      <c r="C65">
        <v>32</v>
      </c>
      <c r="D65" s="23">
        <f ca="1">IFERROR(__xludf.DUMMYFUNCTION("""COMPUTED_VALUE"""),0)</f>
        <v>0</v>
      </c>
    </row>
    <row r="66" spans="1:4" x14ac:dyDescent="0.3">
      <c r="A66" s="9">
        <v>43893</v>
      </c>
      <c r="B66">
        <v>35</v>
      </c>
      <c r="C66">
        <v>38</v>
      </c>
      <c r="D66" s="23">
        <f ca="1">IFERROR(__xludf.DUMMYFUNCTION("""COMPUTED_VALUE"""),0)</f>
        <v>0</v>
      </c>
    </row>
    <row r="67" spans="1:4" x14ac:dyDescent="0.3">
      <c r="A67" s="9">
        <v>43894</v>
      </c>
      <c r="B67">
        <v>42</v>
      </c>
      <c r="C67">
        <v>56</v>
      </c>
      <c r="D67" s="23">
        <f ca="1">IFERROR(__xludf.DUMMYFUNCTION("""COMPUTED_VALUE"""),0)</f>
        <v>0</v>
      </c>
    </row>
    <row r="68" spans="1:4" x14ac:dyDescent="0.3">
      <c r="A68" s="9">
        <v>43895</v>
      </c>
      <c r="B68">
        <v>42</v>
      </c>
      <c r="C68">
        <v>63</v>
      </c>
      <c r="D68" s="23">
        <f ca="1">IFERROR(__xludf.DUMMYFUNCTION("""COMPUTED_VALUE"""),0)</f>
        <v>0</v>
      </c>
    </row>
    <row r="69" spans="1:4" x14ac:dyDescent="0.3">
      <c r="A69" s="9">
        <v>43896</v>
      </c>
      <c r="B69">
        <v>38</v>
      </c>
      <c r="C69">
        <v>58</v>
      </c>
      <c r="D69" s="23">
        <f ca="1">IFERROR(__xludf.DUMMYFUNCTION("""COMPUTED_VALUE"""),0)</f>
        <v>0</v>
      </c>
    </row>
    <row r="70" spans="1:4" x14ac:dyDescent="0.3">
      <c r="A70" s="9">
        <v>43897</v>
      </c>
      <c r="B70">
        <v>41</v>
      </c>
      <c r="C70">
        <v>50</v>
      </c>
      <c r="D70" s="23">
        <f ca="1">IFERROR(__xludf.DUMMYFUNCTION("""COMPUTED_VALUE"""),0)</f>
        <v>0</v>
      </c>
    </row>
    <row r="71" spans="1:4" x14ac:dyDescent="0.3">
      <c r="A71" s="9">
        <v>43898</v>
      </c>
      <c r="B71">
        <v>31</v>
      </c>
      <c r="C71">
        <v>49</v>
      </c>
      <c r="D71" s="23">
        <f ca="1">IFERROR(__xludf.DUMMYFUNCTION("""COMPUTED_VALUE"""),0)</f>
        <v>0</v>
      </c>
    </row>
    <row r="72" spans="1:4" x14ac:dyDescent="0.3">
      <c r="A72" s="9">
        <v>43899</v>
      </c>
      <c r="B72">
        <v>52</v>
      </c>
      <c r="C72">
        <v>48</v>
      </c>
      <c r="D72" s="23">
        <f ca="1">IFERROR(__xludf.DUMMYFUNCTION("""COMPUTED_VALUE"""),0)</f>
        <v>0</v>
      </c>
    </row>
    <row r="73" spans="1:4" x14ac:dyDescent="0.3">
      <c r="A73" s="9">
        <v>43900</v>
      </c>
      <c r="B73">
        <v>43</v>
      </c>
      <c r="C73">
        <v>63</v>
      </c>
      <c r="D73" s="23">
        <f ca="1">IFERROR(__xludf.DUMMYFUNCTION("""COMPUTED_VALUE"""),0)</f>
        <v>0</v>
      </c>
    </row>
    <row r="74" spans="1:4" x14ac:dyDescent="0.3">
      <c r="A74" s="9">
        <v>43901</v>
      </c>
      <c r="B74">
        <v>52</v>
      </c>
      <c r="C74">
        <v>48</v>
      </c>
      <c r="D74" s="23">
        <f ca="1">IFERROR(__xludf.DUMMYFUNCTION("""COMPUTED_VALUE"""),0)</f>
        <v>0</v>
      </c>
    </row>
    <row r="75" spans="1:4" x14ac:dyDescent="0.3">
      <c r="A75" s="9">
        <v>43902</v>
      </c>
      <c r="B75">
        <v>41</v>
      </c>
      <c r="C75">
        <v>46</v>
      </c>
      <c r="D75" s="23">
        <f ca="1">IFERROR(__xludf.DUMMYFUNCTION("""COMPUTED_VALUE"""),0)</f>
        <v>0</v>
      </c>
    </row>
    <row r="76" spans="1:4" x14ac:dyDescent="0.3">
      <c r="A76" s="9">
        <v>43903</v>
      </c>
      <c r="B76">
        <v>52</v>
      </c>
      <c r="C76">
        <v>52</v>
      </c>
      <c r="D76" s="23">
        <f ca="1">IFERROR(__xludf.DUMMYFUNCTION("""COMPUTED_VALUE"""),0)</f>
        <v>0</v>
      </c>
    </row>
    <row r="77" spans="1:4" x14ac:dyDescent="0.3">
      <c r="A77" s="9">
        <v>43904</v>
      </c>
      <c r="B77">
        <v>60</v>
      </c>
      <c r="C77">
        <v>51</v>
      </c>
      <c r="D77" s="23">
        <v>1</v>
      </c>
    </row>
    <row r="78" spans="1:4" x14ac:dyDescent="0.3">
      <c r="A78" s="9">
        <v>43905</v>
      </c>
      <c r="B78">
        <v>51</v>
      </c>
      <c r="C78">
        <v>51</v>
      </c>
      <c r="D78" s="23">
        <v>0</v>
      </c>
    </row>
    <row r="79" spans="1:4" x14ac:dyDescent="0.3">
      <c r="A79" s="9">
        <v>43906</v>
      </c>
      <c r="B79">
        <v>65</v>
      </c>
      <c r="C79">
        <v>55</v>
      </c>
      <c r="D79" s="23">
        <v>0</v>
      </c>
    </row>
    <row r="80" spans="1:4" x14ac:dyDescent="0.3">
      <c r="A80" s="9">
        <v>43907</v>
      </c>
      <c r="B80">
        <v>68</v>
      </c>
      <c r="C80">
        <v>67</v>
      </c>
      <c r="D80" s="23">
        <v>0</v>
      </c>
    </row>
    <row r="81" spans="1:4" x14ac:dyDescent="0.3">
      <c r="A81" s="9">
        <v>43908</v>
      </c>
      <c r="B81">
        <v>72</v>
      </c>
      <c r="C81">
        <v>69</v>
      </c>
      <c r="D81" s="23">
        <v>1</v>
      </c>
    </row>
    <row r="82" spans="1:4" x14ac:dyDescent="0.3">
      <c r="A82" s="9">
        <v>43909</v>
      </c>
      <c r="B82">
        <v>61</v>
      </c>
      <c r="C82">
        <v>62</v>
      </c>
      <c r="D82" s="23">
        <v>1</v>
      </c>
    </row>
    <row r="83" spans="1:4" x14ac:dyDescent="0.3">
      <c r="A83" s="9">
        <v>43910</v>
      </c>
      <c r="B83">
        <v>79</v>
      </c>
      <c r="C83">
        <v>64</v>
      </c>
      <c r="D83" s="23">
        <v>0</v>
      </c>
    </row>
    <row r="84" spans="1:4" x14ac:dyDescent="0.3">
      <c r="A84" s="9">
        <v>43911</v>
      </c>
      <c r="B84">
        <v>79</v>
      </c>
      <c r="C84">
        <v>74</v>
      </c>
      <c r="D84" s="23">
        <v>3</v>
      </c>
    </row>
    <row r="85" spans="1:4" x14ac:dyDescent="0.3">
      <c r="A85" s="9">
        <v>43912</v>
      </c>
      <c r="B85">
        <v>62</v>
      </c>
      <c r="C85">
        <v>67</v>
      </c>
      <c r="D85" s="23">
        <v>3</v>
      </c>
    </row>
    <row r="86" spans="1:4" x14ac:dyDescent="0.3">
      <c r="A86" s="9">
        <v>43913</v>
      </c>
      <c r="B86">
        <v>90</v>
      </c>
      <c r="C86">
        <v>83</v>
      </c>
      <c r="D86" s="23">
        <v>3</v>
      </c>
    </row>
    <row r="87" spans="1:4" x14ac:dyDescent="0.3">
      <c r="A87" s="9">
        <v>43914</v>
      </c>
      <c r="B87">
        <v>81</v>
      </c>
      <c r="C87">
        <v>68</v>
      </c>
      <c r="D87" s="23">
        <v>6</v>
      </c>
    </row>
    <row r="88" spans="1:4" x14ac:dyDescent="0.3">
      <c r="A88" s="9">
        <v>43915</v>
      </c>
      <c r="B88">
        <v>82</v>
      </c>
      <c r="C88">
        <v>100</v>
      </c>
      <c r="D88" s="23">
        <v>8</v>
      </c>
    </row>
    <row r="89" spans="1:4" x14ac:dyDescent="0.3">
      <c r="A89" s="9">
        <v>43916</v>
      </c>
      <c r="B89">
        <v>69</v>
      </c>
      <c r="C89">
        <v>68</v>
      </c>
      <c r="D89" s="23">
        <v>3</v>
      </c>
    </row>
    <row r="90" spans="1:4" x14ac:dyDescent="0.3">
      <c r="A90" s="9">
        <v>43917</v>
      </c>
      <c r="B90">
        <v>72</v>
      </c>
      <c r="C90">
        <v>81</v>
      </c>
      <c r="D90" s="23">
        <v>9</v>
      </c>
    </row>
    <row r="91" spans="1:4" x14ac:dyDescent="0.3">
      <c r="A91" s="9">
        <v>43918</v>
      </c>
      <c r="B91">
        <v>74</v>
      </c>
      <c r="C91">
        <v>66</v>
      </c>
      <c r="D91" s="23">
        <v>4</v>
      </c>
    </row>
    <row r="92" spans="1:4" x14ac:dyDescent="0.3">
      <c r="A92" s="9">
        <v>43919</v>
      </c>
      <c r="B92">
        <v>59</v>
      </c>
      <c r="C92">
        <v>90</v>
      </c>
      <c r="D92" s="23">
        <v>8</v>
      </c>
    </row>
    <row r="93" spans="1:4" x14ac:dyDescent="0.3">
      <c r="A93" s="9">
        <v>43920</v>
      </c>
      <c r="B93">
        <v>54</v>
      </c>
      <c r="C93">
        <v>70</v>
      </c>
      <c r="D93" s="23">
        <v>17</v>
      </c>
    </row>
    <row r="94" spans="1:4" x14ac:dyDescent="0.3">
      <c r="A94" s="9">
        <v>43921</v>
      </c>
      <c r="B94">
        <v>38</v>
      </c>
      <c r="C94">
        <v>52</v>
      </c>
      <c r="D94" s="23">
        <v>57</v>
      </c>
    </row>
    <row r="95" spans="1:4" x14ac:dyDescent="0.3">
      <c r="A95" s="9">
        <v>43922</v>
      </c>
      <c r="B95">
        <v>43</v>
      </c>
      <c r="C95">
        <v>56</v>
      </c>
      <c r="D95" s="23">
        <v>110</v>
      </c>
    </row>
    <row r="96" spans="1:4" x14ac:dyDescent="0.3">
      <c r="A96" s="9">
        <v>43923</v>
      </c>
      <c r="B96">
        <v>54</v>
      </c>
      <c r="C96">
        <v>51</v>
      </c>
      <c r="D96" s="23">
        <v>75</v>
      </c>
    </row>
    <row r="97" spans="1:4" x14ac:dyDescent="0.3">
      <c r="A97" s="9">
        <v>43924</v>
      </c>
      <c r="B97">
        <v>40</v>
      </c>
      <c r="C97">
        <v>55</v>
      </c>
      <c r="D97" s="23">
        <v>102</v>
      </c>
    </row>
    <row r="98" spans="1:4" x14ac:dyDescent="0.3">
      <c r="A98" s="9">
        <v>43925</v>
      </c>
      <c r="B98">
        <v>28</v>
      </c>
      <c r="C98">
        <v>44</v>
      </c>
      <c r="D98" s="23">
        <v>74</v>
      </c>
    </row>
    <row r="99" spans="1:4" x14ac:dyDescent="0.3">
      <c r="A99" s="9">
        <v>43926</v>
      </c>
      <c r="B99">
        <v>33</v>
      </c>
      <c r="C99">
        <v>41</v>
      </c>
      <c r="D99" s="23">
        <v>86</v>
      </c>
    </row>
    <row r="100" spans="1:4" x14ac:dyDescent="0.3">
      <c r="A100" s="9">
        <v>43927</v>
      </c>
      <c r="B100">
        <v>34</v>
      </c>
      <c r="C100">
        <v>41</v>
      </c>
      <c r="D100" s="23">
        <v>50</v>
      </c>
    </row>
    <row r="101" spans="1:4" x14ac:dyDescent="0.3">
      <c r="A101" s="9">
        <v>43928</v>
      </c>
      <c r="B101">
        <v>41</v>
      </c>
      <c r="C101">
        <v>45</v>
      </c>
      <c r="D101" s="23">
        <v>69</v>
      </c>
    </row>
    <row r="102" spans="1:4" x14ac:dyDescent="0.3">
      <c r="A102" s="9">
        <v>43929</v>
      </c>
      <c r="B102">
        <v>44</v>
      </c>
      <c r="C102">
        <v>30</v>
      </c>
      <c r="D102" s="23">
        <v>48</v>
      </c>
    </row>
    <row r="103" spans="1:4" x14ac:dyDescent="0.3">
      <c r="A103" s="9">
        <v>43930</v>
      </c>
      <c r="B103">
        <v>23</v>
      </c>
      <c r="C103">
        <v>23</v>
      </c>
      <c r="D103" s="23">
        <v>96</v>
      </c>
    </row>
    <row r="104" spans="1:4" x14ac:dyDescent="0.3">
      <c r="A104" s="9">
        <v>43931</v>
      </c>
      <c r="B104">
        <v>42</v>
      </c>
      <c r="C104">
        <v>42</v>
      </c>
      <c r="D104" s="23">
        <v>77</v>
      </c>
    </row>
    <row r="105" spans="1:4" x14ac:dyDescent="0.3">
      <c r="A105" s="9">
        <v>43932</v>
      </c>
      <c r="B105">
        <v>38</v>
      </c>
      <c r="C105">
        <v>44</v>
      </c>
      <c r="D105" s="23">
        <v>58</v>
      </c>
    </row>
    <row r="106" spans="1:4" x14ac:dyDescent="0.3">
      <c r="A106" s="9">
        <v>43933</v>
      </c>
      <c r="B106">
        <v>27</v>
      </c>
      <c r="C106">
        <v>29</v>
      </c>
      <c r="D106" s="23">
        <v>106</v>
      </c>
    </row>
    <row r="107" spans="1:4" x14ac:dyDescent="0.3">
      <c r="A107" s="9">
        <v>43934</v>
      </c>
      <c r="B107">
        <v>44</v>
      </c>
      <c r="C107">
        <v>38</v>
      </c>
      <c r="D107" s="23">
        <v>98</v>
      </c>
    </row>
    <row r="108" spans="1:4" x14ac:dyDescent="0.3">
      <c r="A108" s="9">
        <v>43935</v>
      </c>
      <c r="B108">
        <v>35</v>
      </c>
      <c r="C108">
        <v>35</v>
      </c>
      <c r="D108" s="23">
        <v>31</v>
      </c>
    </row>
    <row r="109" spans="1:4" x14ac:dyDescent="0.3">
      <c r="A109" s="9">
        <v>43936</v>
      </c>
      <c r="B109">
        <v>41</v>
      </c>
      <c r="C109">
        <v>41</v>
      </c>
      <c r="D109" s="23">
        <v>38</v>
      </c>
    </row>
    <row r="110" spans="1:4" x14ac:dyDescent="0.3">
      <c r="A110" s="9">
        <v>43937</v>
      </c>
      <c r="B110">
        <v>33</v>
      </c>
      <c r="C110">
        <v>32</v>
      </c>
      <c r="D110" s="23">
        <v>25</v>
      </c>
    </row>
    <row r="111" spans="1:4" x14ac:dyDescent="0.3">
      <c r="A111" s="9">
        <v>43938</v>
      </c>
      <c r="B111">
        <v>21</v>
      </c>
      <c r="C111">
        <v>29</v>
      </c>
      <c r="D111" s="23">
        <v>56</v>
      </c>
    </row>
    <row r="112" spans="1:4" x14ac:dyDescent="0.3">
      <c r="A112" s="9">
        <v>43939</v>
      </c>
      <c r="B112">
        <v>25</v>
      </c>
      <c r="C112">
        <v>30</v>
      </c>
      <c r="D112" s="23">
        <v>49</v>
      </c>
    </row>
    <row r="113" spans="1:4" x14ac:dyDescent="0.3">
      <c r="A113" s="9">
        <v>43940</v>
      </c>
      <c r="B113">
        <v>28</v>
      </c>
      <c r="C113">
        <v>29</v>
      </c>
      <c r="D113" s="23">
        <v>105</v>
      </c>
    </row>
    <row r="114" spans="1:4" x14ac:dyDescent="0.3">
      <c r="A114" s="9">
        <v>43941</v>
      </c>
      <c r="B114">
        <v>28</v>
      </c>
      <c r="C114">
        <v>33</v>
      </c>
      <c r="D114" s="23">
        <v>43</v>
      </c>
    </row>
    <row r="115" spans="1:4" x14ac:dyDescent="0.3">
      <c r="A115" s="9">
        <v>43942</v>
      </c>
      <c r="B115">
        <v>34</v>
      </c>
      <c r="C115">
        <v>47</v>
      </c>
      <c r="D115" s="23">
        <v>76</v>
      </c>
    </row>
    <row r="116" spans="1:4" x14ac:dyDescent="0.3">
      <c r="A116" s="9">
        <v>43943</v>
      </c>
      <c r="B116">
        <v>33</v>
      </c>
      <c r="C116">
        <v>30</v>
      </c>
      <c r="D116" s="23">
        <v>33</v>
      </c>
    </row>
    <row r="117" spans="1:4" x14ac:dyDescent="0.3">
      <c r="A117" s="9">
        <v>43944</v>
      </c>
      <c r="B117">
        <v>22</v>
      </c>
      <c r="C117">
        <v>25</v>
      </c>
      <c r="D117" s="23">
        <v>54</v>
      </c>
    </row>
    <row r="118" spans="1:4" x14ac:dyDescent="0.3">
      <c r="A118" s="9">
        <v>43945</v>
      </c>
      <c r="B118">
        <v>36</v>
      </c>
      <c r="C118">
        <v>23</v>
      </c>
      <c r="D118" s="23">
        <v>72</v>
      </c>
    </row>
    <row r="119" spans="1:4" x14ac:dyDescent="0.3">
      <c r="A119" s="9">
        <v>43946</v>
      </c>
      <c r="B119">
        <v>30</v>
      </c>
      <c r="C119">
        <v>32</v>
      </c>
      <c r="D119" s="23">
        <v>66</v>
      </c>
    </row>
    <row r="120" spans="1:4" x14ac:dyDescent="0.3">
      <c r="A120" s="9">
        <v>43947</v>
      </c>
      <c r="B120">
        <v>27</v>
      </c>
      <c r="C120">
        <v>26</v>
      </c>
      <c r="D120" s="23">
        <v>64</v>
      </c>
    </row>
    <row r="121" spans="1:4" x14ac:dyDescent="0.3">
      <c r="A121" s="9">
        <v>43948</v>
      </c>
      <c r="B121">
        <v>37</v>
      </c>
      <c r="C121">
        <v>30</v>
      </c>
      <c r="D121" s="23">
        <v>52</v>
      </c>
    </row>
    <row r="122" spans="1:4" x14ac:dyDescent="0.3">
      <c r="A122" s="9">
        <v>43949</v>
      </c>
      <c r="B122">
        <v>31</v>
      </c>
      <c r="C122">
        <v>21</v>
      </c>
      <c r="D122" s="23">
        <v>121</v>
      </c>
    </row>
    <row r="123" spans="1:4" x14ac:dyDescent="0.3">
      <c r="A123" s="9">
        <v>43950</v>
      </c>
      <c r="B123">
        <v>24</v>
      </c>
      <c r="C123">
        <v>26</v>
      </c>
      <c r="D123" s="23">
        <v>104</v>
      </c>
    </row>
    <row r="124" spans="1:4" x14ac:dyDescent="0.3">
      <c r="A124" s="9">
        <v>43951</v>
      </c>
      <c r="B124">
        <v>25</v>
      </c>
      <c r="C124">
        <v>25</v>
      </c>
      <c r="D124" s="23">
        <v>161</v>
      </c>
    </row>
    <row r="125" spans="1:4" x14ac:dyDescent="0.3">
      <c r="A125" s="9">
        <v>43952</v>
      </c>
      <c r="B125">
        <v>38</v>
      </c>
      <c r="C125">
        <v>27</v>
      </c>
      <c r="D125" s="23">
        <v>203</v>
      </c>
    </row>
    <row r="126" spans="1:4" x14ac:dyDescent="0.3">
      <c r="A126" s="9">
        <v>43953</v>
      </c>
      <c r="B126">
        <v>27</v>
      </c>
      <c r="C126">
        <v>17</v>
      </c>
      <c r="D126" s="23">
        <v>231</v>
      </c>
    </row>
    <row r="127" spans="1:4" x14ac:dyDescent="0.3">
      <c r="A127" s="9">
        <v>43954</v>
      </c>
      <c r="B127">
        <v>39</v>
      </c>
      <c r="C127">
        <v>17</v>
      </c>
      <c r="D127" s="23">
        <v>266</v>
      </c>
    </row>
    <row r="128" spans="1:4" x14ac:dyDescent="0.3">
      <c r="A128" s="9">
        <v>43955</v>
      </c>
      <c r="B128">
        <v>29</v>
      </c>
      <c r="C128">
        <v>25</v>
      </c>
      <c r="D128" s="23">
        <v>527</v>
      </c>
    </row>
    <row r="129" spans="1:4" x14ac:dyDescent="0.3">
      <c r="A129" s="9">
        <v>43956</v>
      </c>
      <c r="B129">
        <v>29</v>
      </c>
      <c r="C129">
        <v>19</v>
      </c>
      <c r="D129" s="23">
        <v>508</v>
      </c>
    </row>
    <row r="130" spans="1:4" x14ac:dyDescent="0.3">
      <c r="A130" s="9">
        <v>43957</v>
      </c>
      <c r="B130">
        <v>38</v>
      </c>
      <c r="C130">
        <v>23</v>
      </c>
      <c r="D130" s="23">
        <v>771</v>
      </c>
    </row>
    <row r="131" spans="1:4" x14ac:dyDescent="0.3">
      <c r="A131" s="9">
        <v>43958</v>
      </c>
      <c r="B131">
        <v>36</v>
      </c>
      <c r="C131">
        <v>16</v>
      </c>
      <c r="D131" s="23">
        <v>580</v>
      </c>
    </row>
    <row r="132" spans="1:4" x14ac:dyDescent="0.3">
      <c r="A132" s="9">
        <v>43959</v>
      </c>
      <c r="B132">
        <v>45</v>
      </c>
      <c r="C132">
        <v>23</v>
      </c>
      <c r="D132" s="23">
        <v>600</v>
      </c>
    </row>
    <row r="133" spans="1:4" x14ac:dyDescent="0.3">
      <c r="A133" s="9">
        <v>43960</v>
      </c>
      <c r="B133">
        <v>33</v>
      </c>
      <c r="C133">
        <v>24</v>
      </c>
      <c r="D133" s="23">
        <v>526</v>
      </c>
    </row>
    <row r="134" spans="1:4" x14ac:dyDescent="0.3">
      <c r="A134" s="9">
        <v>43961</v>
      </c>
      <c r="B134">
        <v>30</v>
      </c>
      <c r="C134">
        <v>27</v>
      </c>
      <c r="D134" s="23">
        <v>669</v>
      </c>
    </row>
    <row r="135" spans="1:4" x14ac:dyDescent="0.3">
      <c r="A135" s="9">
        <v>43962</v>
      </c>
      <c r="B135">
        <v>43</v>
      </c>
      <c r="C135">
        <v>17</v>
      </c>
      <c r="D135" s="23">
        <v>798</v>
      </c>
    </row>
    <row r="136" spans="1:4" x14ac:dyDescent="0.3">
      <c r="A136" s="9">
        <v>43963</v>
      </c>
      <c r="B136">
        <v>33</v>
      </c>
      <c r="C136">
        <v>18</v>
      </c>
      <c r="D136" s="23">
        <v>716</v>
      </c>
    </row>
    <row r="137" spans="1:4" x14ac:dyDescent="0.3">
      <c r="A137" s="9">
        <v>43964</v>
      </c>
      <c r="B137">
        <v>38</v>
      </c>
      <c r="C137">
        <v>28</v>
      </c>
      <c r="D137" s="23">
        <v>509</v>
      </c>
    </row>
    <row r="138" spans="1:4" x14ac:dyDescent="0.3">
      <c r="A138" s="9">
        <v>43965</v>
      </c>
      <c r="B138">
        <v>19</v>
      </c>
      <c r="C138">
        <v>23</v>
      </c>
      <c r="D138" s="23">
        <v>447</v>
      </c>
    </row>
    <row r="139" spans="1:4" x14ac:dyDescent="0.3">
      <c r="A139" s="9">
        <v>43966</v>
      </c>
      <c r="B139">
        <v>40</v>
      </c>
      <c r="C139">
        <v>27</v>
      </c>
      <c r="D139" s="23">
        <v>434</v>
      </c>
    </row>
    <row r="140" spans="1:4" x14ac:dyDescent="0.3">
      <c r="A140" s="9">
        <v>43967</v>
      </c>
      <c r="B140">
        <v>33</v>
      </c>
      <c r="C140">
        <v>27</v>
      </c>
      <c r="D140" s="23">
        <v>477</v>
      </c>
    </row>
    <row r="141" spans="1:4" x14ac:dyDescent="0.3">
      <c r="A141" s="9">
        <v>43968</v>
      </c>
      <c r="B141">
        <v>42</v>
      </c>
      <c r="C141">
        <v>12</v>
      </c>
      <c r="D141" s="23">
        <v>639</v>
      </c>
    </row>
    <row r="142" spans="1:4" x14ac:dyDescent="0.3">
      <c r="A142" s="9">
        <v>43969</v>
      </c>
      <c r="B142">
        <v>31</v>
      </c>
      <c r="C142">
        <v>15</v>
      </c>
      <c r="D142" s="23">
        <v>536</v>
      </c>
    </row>
    <row r="143" spans="1:4" x14ac:dyDescent="0.3">
      <c r="A143" s="9">
        <v>43970</v>
      </c>
      <c r="B143">
        <v>53</v>
      </c>
      <c r="C143">
        <v>24</v>
      </c>
      <c r="D143" s="23">
        <v>688</v>
      </c>
    </row>
    <row r="144" spans="1:4" x14ac:dyDescent="0.3">
      <c r="A144" s="9">
        <v>43971</v>
      </c>
      <c r="B144">
        <v>49</v>
      </c>
      <c r="C144">
        <v>34</v>
      </c>
      <c r="D144" s="23">
        <v>743</v>
      </c>
    </row>
    <row r="145" spans="1:4" x14ac:dyDescent="0.3">
      <c r="A145" s="9">
        <v>43972</v>
      </c>
      <c r="B145">
        <v>37</v>
      </c>
      <c r="C145">
        <v>18</v>
      </c>
      <c r="D145" s="23">
        <v>776</v>
      </c>
    </row>
    <row r="146" spans="1:4" x14ac:dyDescent="0.3">
      <c r="A146" s="9">
        <v>43973</v>
      </c>
      <c r="B146">
        <v>36</v>
      </c>
      <c r="C146">
        <v>26</v>
      </c>
      <c r="D146" s="23">
        <v>786</v>
      </c>
    </row>
    <row r="147" spans="1:4" x14ac:dyDescent="0.3">
      <c r="A147" s="9">
        <v>43974</v>
      </c>
      <c r="B147">
        <v>40</v>
      </c>
      <c r="C147">
        <v>19</v>
      </c>
      <c r="D147" s="23">
        <v>759</v>
      </c>
    </row>
    <row r="148" spans="1:4" x14ac:dyDescent="0.3">
      <c r="A148" s="9">
        <v>43975</v>
      </c>
      <c r="B148">
        <v>44</v>
      </c>
      <c r="C148">
        <v>16</v>
      </c>
      <c r="D148" s="23">
        <v>765</v>
      </c>
    </row>
    <row r="149" spans="1:4" x14ac:dyDescent="0.3">
      <c r="A149" s="9">
        <v>43976</v>
      </c>
      <c r="B149">
        <v>42</v>
      </c>
      <c r="C149">
        <v>23</v>
      </c>
      <c r="D149" s="23">
        <v>805</v>
      </c>
    </row>
    <row r="150" spans="1:4" x14ac:dyDescent="0.3">
      <c r="A150" s="9">
        <v>43977</v>
      </c>
      <c r="B150">
        <v>39</v>
      </c>
      <c r="C150">
        <v>16</v>
      </c>
      <c r="D150" s="23">
        <v>646</v>
      </c>
    </row>
    <row r="151" spans="1:4" x14ac:dyDescent="0.3">
      <c r="A151" s="9">
        <v>43978</v>
      </c>
      <c r="B151">
        <v>43</v>
      </c>
      <c r="C151">
        <v>19</v>
      </c>
      <c r="D151" s="23">
        <v>817</v>
      </c>
    </row>
    <row r="152" spans="1:4" x14ac:dyDescent="0.3">
      <c r="A152" s="9">
        <v>43979</v>
      </c>
      <c r="B152">
        <v>39</v>
      </c>
      <c r="C152">
        <v>27</v>
      </c>
      <c r="D152" s="23">
        <v>827</v>
      </c>
    </row>
    <row r="153" spans="1:4" x14ac:dyDescent="0.3">
      <c r="A153" s="9">
        <v>43980</v>
      </c>
      <c r="B153">
        <v>34</v>
      </c>
      <c r="C153">
        <v>29</v>
      </c>
      <c r="D153" s="23">
        <v>874</v>
      </c>
    </row>
    <row r="154" spans="1:4" x14ac:dyDescent="0.3">
      <c r="A154" s="9">
        <v>43981</v>
      </c>
      <c r="B154">
        <v>47</v>
      </c>
      <c r="C154">
        <v>23</v>
      </c>
      <c r="D154" s="23">
        <v>938</v>
      </c>
    </row>
    <row r="155" spans="1:4" x14ac:dyDescent="0.3">
      <c r="A155" s="9">
        <v>43982</v>
      </c>
      <c r="B155">
        <v>52</v>
      </c>
      <c r="C155">
        <v>26</v>
      </c>
      <c r="D155" s="23">
        <v>1149</v>
      </c>
    </row>
  </sheetData>
  <pageMargins left="0.7" right="0.7" top="0.75" bottom="0.75" header="0.3" footer="0.3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D3926-9622-443C-B281-162577DC6CB2}">
  <dimension ref="A3:D155"/>
  <sheetViews>
    <sheetView workbookViewId="0">
      <selection activeCell="A3" sqref="A3:D155"/>
    </sheetView>
  </sheetViews>
  <sheetFormatPr defaultRowHeight="14.4" x14ac:dyDescent="0.3"/>
  <sheetData>
    <row r="3" spans="1:4" x14ac:dyDescent="0.3">
      <c r="A3" s="12" t="s">
        <v>54</v>
      </c>
      <c r="B3" t="s">
        <v>263</v>
      </c>
      <c r="C3" t="s">
        <v>262</v>
      </c>
      <c r="D3" s="10" t="s">
        <v>57</v>
      </c>
    </row>
    <row r="4" spans="1:4" x14ac:dyDescent="0.3">
      <c r="A4" s="9">
        <v>43831</v>
      </c>
      <c r="B4">
        <v>34</v>
      </c>
      <c r="C4">
        <v>42</v>
      </c>
      <c r="D4" s="10">
        <v>0</v>
      </c>
    </row>
    <row r="5" spans="1:4" x14ac:dyDescent="0.3">
      <c r="A5" s="9">
        <v>43832</v>
      </c>
      <c r="B5">
        <v>29</v>
      </c>
      <c r="C5">
        <v>38</v>
      </c>
      <c r="D5" s="10">
        <v>0</v>
      </c>
    </row>
    <row r="6" spans="1:4" x14ac:dyDescent="0.3">
      <c r="A6" s="9">
        <v>43833</v>
      </c>
      <c r="B6">
        <v>49</v>
      </c>
      <c r="C6">
        <v>44</v>
      </c>
      <c r="D6" s="10">
        <v>0</v>
      </c>
    </row>
    <row r="7" spans="1:4" x14ac:dyDescent="0.3">
      <c r="A7" s="9">
        <v>43834</v>
      </c>
      <c r="B7">
        <v>37</v>
      </c>
      <c r="C7">
        <v>51</v>
      </c>
      <c r="D7" s="10">
        <v>0</v>
      </c>
    </row>
    <row r="8" spans="1:4" x14ac:dyDescent="0.3">
      <c r="A8" s="9">
        <v>43835</v>
      </c>
      <c r="B8">
        <v>48</v>
      </c>
      <c r="C8">
        <v>34</v>
      </c>
      <c r="D8" s="10">
        <v>0</v>
      </c>
    </row>
    <row r="9" spans="1:4" x14ac:dyDescent="0.3">
      <c r="A9" s="9">
        <v>43836</v>
      </c>
      <c r="B9">
        <v>33</v>
      </c>
      <c r="C9">
        <v>37</v>
      </c>
      <c r="D9" s="10">
        <v>0</v>
      </c>
    </row>
    <row r="10" spans="1:4" x14ac:dyDescent="0.3">
      <c r="A10" s="9">
        <v>43837</v>
      </c>
      <c r="B10">
        <v>38</v>
      </c>
      <c r="C10">
        <v>38</v>
      </c>
      <c r="D10" s="10">
        <v>0</v>
      </c>
    </row>
    <row r="11" spans="1:4" x14ac:dyDescent="0.3">
      <c r="A11" s="9">
        <v>43838</v>
      </c>
      <c r="B11">
        <v>38</v>
      </c>
      <c r="C11">
        <v>41</v>
      </c>
      <c r="D11" s="10">
        <v>0</v>
      </c>
    </row>
    <row r="12" spans="1:4" x14ac:dyDescent="0.3">
      <c r="A12" s="9">
        <v>43839</v>
      </c>
      <c r="B12">
        <v>40</v>
      </c>
      <c r="C12">
        <v>32</v>
      </c>
      <c r="D12" s="10">
        <v>0</v>
      </c>
    </row>
    <row r="13" spans="1:4" x14ac:dyDescent="0.3">
      <c r="A13" s="9">
        <v>43840</v>
      </c>
      <c r="B13">
        <v>33</v>
      </c>
      <c r="C13">
        <v>31</v>
      </c>
      <c r="D13" s="10">
        <v>0</v>
      </c>
    </row>
    <row r="14" spans="1:4" x14ac:dyDescent="0.3">
      <c r="A14" s="9">
        <v>43841</v>
      </c>
      <c r="B14">
        <v>43</v>
      </c>
      <c r="C14">
        <v>25</v>
      </c>
      <c r="D14" s="10">
        <v>0</v>
      </c>
    </row>
    <row r="15" spans="1:4" x14ac:dyDescent="0.3">
      <c r="A15" s="9">
        <v>43842</v>
      </c>
      <c r="B15">
        <v>28</v>
      </c>
      <c r="C15">
        <v>33</v>
      </c>
      <c r="D15" s="10">
        <v>0</v>
      </c>
    </row>
    <row r="16" spans="1:4" x14ac:dyDescent="0.3">
      <c r="A16" s="9">
        <v>43843</v>
      </c>
      <c r="B16">
        <v>43</v>
      </c>
      <c r="C16">
        <v>36</v>
      </c>
      <c r="D16" s="10">
        <v>0</v>
      </c>
    </row>
    <row r="17" spans="1:4" x14ac:dyDescent="0.3">
      <c r="A17" s="9">
        <v>43844</v>
      </c>
      <c r="B17">
        <v>38</v>
      </c>
      <c r="C17">
        <v>38</v>
      </c>
      <c r="D17" s="10">
        <v>0</v>
      </c>
    </row>
    <row r="18" spans="1:4" x14ac:dyDescent="0.3">
      <c r="A18" s="9">
        <v>43845</v>
      </c>
      <c r="B18">
        <v>32</v>
      </c>
      <c r="C18">
        <v>33</v>
      </c>
      <c r="D18" s="10">
        <v>0</v>
      </c>
    </row>
    <row r="19" spans="1:4" x14ac:dyDescent="0.3">
      <c r="A19" s="9">
        <v>43846</v>
      </c>
      <c r="B19">
        <v>43</v>
      </c>
      <c r="C19">
        <v>50</v>
      </c>
      <c r="D19" s="10">
        <v>0</v>
      </c>
    </row>
    <row r="20" spans="1:4" x14ac:dyDescent="0.3">
      <c r="A20" s="9">
        <v>43847</v>
      </c>
      <c r="B20">
        <v>34</v>
      </c>
      <c r="C20">
        <v>25</v>
      </c>
      <c r="D20" s="10">
        <v>0</v>
      </c>
    </row>
    <row r="21" spans="1:4" x14ac:dyDescent="0.3">
      <c r="A21" s="9">
        <v>43848</v>
      </c>
      <c r="B21">
        <v>31</v>
      </c>
      <c r="C21">
        <v>51</v>
      </c>
      <c r="D21" s="10">
        <v>0</v>
      </c>
    </row>
    <row r="22" spans="1:4" x14ac:dyDescent="0.3">
      <c r="A22" s="9">
        <v>43849</v>
      </c>
      <c r="B22">
        <v>42</v>
      </c>
      <c r="C22">
        <v>35</v>
      </c>
      <c r="D22" s="10">
        <v>0</v>
      </c>
    </row>
    <row r="23" spans="1:4" x14ac:dyDescent="0.3">
      <c r="A23" s="9">
        <v>43850</v>
      </c>
      <c r="B23">
        <v>37</v>
      </c>
      <c r="C23">
        <v>42</v>
      </c>
      <c r="D23" s="10">
        <v>0</v>
      </c>
    </row>
    <row r="24" spans="1:4" x14ac:dyDescent="0.3">
      <c r="A24" s="9">
        <v>43851</v>
      </c>
      <c r="B24">
        <v>38</v>
      </c>
      <c r="C24">
        <v>28</v>
      </c>
      <c r="D24" s="10">
        <v>0</v>
      </c>
    </row>
    <row r="25" spans="1:4" x14ac:dyDescent="0.3">
      <c r="A25" s="9">
        <v>43852</v>
      </c>
      <c r="B25">
        <v>46</v>
      </c>
      <c r="C25">
        <v>43</v>
      </c>
      <c r="D25" s="10">
        <v>0</v>
      </c>
    </row>
    <row r="26" spans="1:4" x14ac:dyDescent="0.3">
      <c r="A26" s="9">
        <v>43853</v>
      </c>
      <c r="B26">
        <v>43</v>
      </c>
      <c r="C26">
        <v>33</v>
      </c>
      <c r="D26" s="10">
        <v>0</v>
      </c>
    </row>
    <row r="27" spans="1:4" x14ac:dyDescent="0.3">
      <c r="A27" s="9">
        <v>43854</v>
      </c>
      <c r="B27">
        <v>41</v>
      </c>
      <c r="C27">
        <v>40</v>
      </c>
      <c r="D27" s="10">
        <v>0</v>
      </c>
    </row>
    <row r="28" spans="1:4" x14ac:dyDescent="0.3">
      <c r="A28" s="9">
        <v>43855</v>
      </c>
      <c r="B28">
        <v>47</v>
      </c>
      <c r="C28">
        <v>38</v>
      </c>
      <c r="D28" s="10">
        <v>0</v>
      </c>
    </row>
    <row r="29" spans="1:4" x14ac:dyDescent="0.3">
      <c r="A29" s="9">
        <v>43856</v>
      </c>
      <c r="B29">
        <v>43</v>
      </c>
      <c r="C29">
        <v>33</v>
      </c>
      <c r="D29" s="10">
        <v>0</v>
      </c>
    </row>
    <row r="30" spans="1:4" x14ac:dyDescent="0.3">
      <c r="A30" s="9">
        <v>43857</v>
      </c>
      <c r="B30">
        <v>48</v>
      </c>
      <c r="C30">
        <v>52</v>
      </c>
      <c r="D30" s="10">
        <v>0</v>
      </c>
    </row>
    <row r="31" spans="1:4" x14ac:dyDescent="0.3">
      <c r="A31" s="9">
        <v>43858</v>
      </c>
      <c r="B31">
        <v>53</v>
      </c>
      <c r="C31">
        <v>41</v>
      </c>
      <c r="D31" s="10">
        <v>0</v>
      </c>
    </row>
    <row r="32" spans="1:4" x14ac:dyDescent="0.3">
      <c r="A32" s="9">
        <v>43859</v>
      </c>
      <c r="B32">
        <v>47</v>
      </c>
      <c r="C32">
        <v>40</v>
      </c>
      <c r="D32" s="10">
        <v>0</v>
      </c>
    </row>
    <row r="33" spans="1:4" x14ac:dyDescent="0.3">
      <c r="A33" s="9">
        <v>43860</v>
      </c>
      <c r="B33">
        <v>37</v>
      </c>
      <c r="C33">
        <v>52</v>
      </c>
      <c r="D33" s="10">
        <v>0</v>
      </c>
    </row>
    <row r="34" spans="1:4" x14ac:dyDescent="0.3">
      <c r="A34" s="9">
        <v>43861</v>
      </c>
      <c r="B34">
        <v>39</v>
      </c>
      <c r="C34">
        <v>40</v>
      </c>
      <c r="D34" s="10">
        <v>0</v>
      </c>
    </row>
    <row r="35" spans="1:4" x14ac:dyDescent="0.3">
      <c r="A35" s="9">
        <v>43862</v>
      </c>
      <c r="B35">
        <v>32</v>
      </c>
      <c r="C35">
        <v>32</v>
      </c>
      <c r="D35" s="10">
        <v>0</v>
      </c>
    </row>
    <row r="36" spans="1:4" x14ac:dyDescent="0.3">
      <c r="A36" s="9">
        <v>43863</v>
      </c>
      <c r="B36">
        <v>34</v>
      </c>
      <c r="C36">
        <v>63</v>
      </c>
      <c r="D36" s="10">
        <v>0</v>
      </c>
    </row>
    <row r="37" spans="1:4" x14ac:dyDescent="0.3">
      <c r="A37" s="9">
        <v>43864</v>
      </c>
      <c r="B37">
        <v>50</v>
      </c>
      <c r="C37">
        <v>44</v>
      </c>
      <c r="D37" s="10">
        <v>0</v>
      </c>
    </row>
    <row r="38" spans="1:4" x14ac:dyDescent="0.3">
      <c r="A38" s="9">
        <v>43865</v>
      </c>
      <c r="B38">
        <v>44</v>
      </c>
      <c r="C38">
        <v>45</v>
      </c>
      <c r="D38" s="10">
        <v>0</v>
      </c>
    </row>
    <row r="39" spans="1:4" x14ac:dyDescent="0.3">
      <c r="A39" s="9">
        <v>43866</v>
      </c>
      <c r="B39">
        <v>35</v>
      </c>
      <c r="C39">
        <v>53</v>
      </c>
      <c r="D39" s="10">
        <v>0</v>
      </c>
    </row>
    <row r="40" spans="1:4" x14ac:dyDescent="0.3">
      <c r="A40" s="9">
        <v>43867</v>
      </c>
      <c r="B40">
        <v>32</v>
      </c>
      <c r="C40">
        <v>57</v>
      </c>
      <c r="D40" s="10">
        <v>0</v>
      </c>
    </row>
    <row r="41" spans="1:4" x14ac:dyDescent="0.3">
      <c r="A41" s="9">
        <v>43868</v>
      </c>
      <c r="B41">
        <v>28</v>
      </c>
      <c r="C41">
        <v>50</v>
      </c>
      <c r="D41" s="10">
        <v>0</v>
      </c>
    </row>
    <row r="42" spans="1:4" x14ac:dyDescent="0.3">
      <c r="A42" s="9">
        <v>43869</v>
      </c>
      <c r="B42">
        <v>40</v>
      </c>
      <c r="C42">
        <v>44</v>
      </c>
      <c r="D42" s="10">
        <v>0</v>
      </c>
    </row>
    <row r="43" spans="1:4" x14ac:dyDescent="0.3">
      <c r="A43" s="9">
        <v>43870</v>
      </c>
      <c r="B43">
        <v>49</v>
      </c>
      <c r="C43">
        <v>45</v>
      </c>
      <c r="D43" s="10">
        <v>0</v>
      </c>
    </row>
    <row r="44" spans="1:4" x14ac:dyDescent="0.3">
      <c r="A44" s="9">
        <v>43871</v>
      </c>
      <c r="B44">
        <v>52</v>
      </c>
      <c r="C44">
        <v>48</v>
      </c>
      <c r="D44" s="10">
        <v>0</v>
      </c>
    </row>
    <row r="45" spans="1:4" x14ac:dyDescent="0.3">
      <c r="A45" s="9">
        <v>43872</v>
      </c>
      <c r="B45">
        <v>34</v>
      </c>
      <c r="C45">
        <v>37</v>
      </c>
      <c r="D45" s="10">
        <v>0</v>
      </c>
    </row>
    <row r="46" spans="1:4" x14ac:dyDescent="0.3">
      <c r="A46" s="9">
        <v>43873</v>
      </c>
      <c r="B46">
        <v>39</v>
      </c>
      <c r="C46">
        <v>49</v>
      </c>
      <c r="D46" s="10">
        <v>0</v>
      </c>
    </row>
    <row r="47" spans="1:4" x14ac:dyDescent="0.3">
      <c r="A47" s="9">
        <v>43874</v>
      </c>
      <c r="B47">
        <v>34</v>
      </c>
      <c r="C47">
        <v>53</v>
      </c>
      <c r="D47" s="10">
        <v>0</v>
      </c>
    </row>
    <row r="48" spans="1:4" x14ac:dyDescent="0.3">
      <c r="A48" s="9">
        <v>43875</v>
      </c>
      <c r="B48">
        <v>29</v>
      </c>
      <c r="C48">
        <v>32</v>
      </c>
      <c r="D48" s="10">
        <v>0</v>
      </c>
    </row>
    <row r="49" spans="1:4" x14ac:dyDescent="0.3">
      <c r="A49" s="9">
        <v>43876</v>
      </c>
      <c r="B49">
        <v>50</v>
      </c>
      <c r="C49">
        <v>39</v>
      </c>
      <c r="D49" s="10">
        <v>0</v>
      </c>
    </row>
    <row r="50" spans="1:4" x14ac:dyDescent="0.3">
      <c r="A50" s="9">
        <v>43877</v>
      </c>
      <c r="B50">
        <v>61</v>
      </c>
      <c r="C50">
        <v>48</v>
      </c>
      <c r="D50" s="10">
        <v>0</v>
      </c>
    </row>
    <row r="51" spans="1:4" x14ac:dyDescent="0.3">
      <c r="A51" s="9">
        <v>43878</v>
      </c>
      <c r="B51">
        <v>52</v>
      </c>
      <c r="C51">
        <v>53</v>
      </c>
      <c r="D51" s="10">
        <v>0</v>
      </c>
    </row>
    <row r="52" spans="1:4" x14ac:dyDescent="0.3">
      <c r="A52" s="9">
        <v>43879</v>
      </c>
      <c r="B52">
        <v>56</v>
      </c>
      <c r="C52">
        <v>48</v>
      </c>
      <c r="D52" s="10">
        <v>0</v>
      </c>
    </row>
    <row r="53" spans="1:4" x14ac:dyDescent="0.3">
      <c r="A53" s="9">
        <v>43880</v>
      </c>
      <c r="B53">
        <v>39</v>
      </c>
      <c r="C53">
        <v>45</v>
      </c>
      <c r="D53" s="10">
        <v>0</v>
      </c>
    </row>
    <row r="54" spans="1:4" x14ac:dyDescent="0.3">
      <c r="A54" s="9">
        <v>43881</v>
      </c>
      <c r="B54">
        <v>36</v>
      </c>
      <c r="C54">
        <v>56</v>
      </c>
      <c r="D54" s="10">
        <v>0</v>
      </c>
    </row>
    <row r="55" spans="1:4" x14ac:dyDescent="0.3">
      <c r="A55" s="9">
        <v>43882</v>
      </c>
      <c r="B55">
        <v>38</v>
      </c>
      <c r="C55">
        <v>38</v>
      </c>
      <c r="D55" s="10">
        <v>0</v>
      </c>
    </row>
    <row r="56" spans="1:4" x14ac:dyDescent="0.3">
      <c r="A56" s="9">
        <v>43883</v>
      </c>
      <c r="B56">
        <v>42</v>
      </c>
      <c r="C56">
        <v>47</v>
      </c>
      <c r="D56" s="10">
        <v>0</v>
      </c>
    </row>
    <row r="57" spans="1:4" x14ac:dyDescent="0.3">
      <c r="A57" s="9">
        <v>43884</v>
      </c>
      <c r="B57">
        <v>43</v>
      </c>
      <c r="C57">
        <v>45</v>
      </c>
      <c r="D57" s="10">
        <v>0</v>
      </c>
    </row>
    <row r="58" spans="1:4" x14ac:dyDescent="0.3">
      <c r="A58" s="9">
        <v>43885</v>
      </c>
      <c r="B58">
        <v>41</v>
      </c>
      <c r="C58">
        <v>35</v>
      </c>
      <c r="D58" s="10">
        <v>0</v>
      </c>
    </row>
    <row r="59" spans="1:4" x14ac:dyDescent="0.3">
      <c r="A59" s="9">
        <v>43886</v>
      </c>
      <c r="B59">
        <v>32</v>
      </c>
      <c r="C59">
        <v>55</v>
      </c>
      <c r="D59" s="10">
        <v>0</v>
      </c>
    </row>
    <row r="60" spans="1:4" x14ac:dyDescent="0.3">
      <c r="A60" s="9">
        <v>43887</v>
      </c>
      <c r="B60">
        <v>46</v>
      </c>
      <c r="C60">
        <v>43</v>
      </c>
      <c r="D60" s="10">
        <v>0</v>
      </c>
    </row>
    <row r="61" spans="1:4" x14ac:dyDescent="0.3">
      <c r="A61" s="9">
        <v>43888</v>
      </c>
      <c r="B61">
        <v>41</v>
      </c>
      <c r="C61">
        <v>42</v>
      </c>
      <c r="D61" s="10">
        <v>0</v>
      </c>
    </row>
    <row r="62" spans="1:4" x14ac:dyDescent="0.3">
      <c r="A62" s="9">
        <v>43889</v>
      </c>
      <c r="B62">
        <v>36</v>
      </c>
      <c r="C62">
        <v>46</v>
      </c>
      <c r="D62" s="10">
        <v>0</v>
      </c>
    </row>
    <row r="63" spans="1:4" x14ac:dyDescent="0.3">
      <c r="A63" s="9">
        <v>43890</v>
      </c>
      <c r="B63">
        <v>36</v>
      </c>
      <c r="C63">
        <v>25</v>
      </c>
      <c r="D63" s="10">
        <v>0</v>
      </c>
    </row>
    <row r="64" spans="1:4" x14ac:dyDescent="0.3">
      <c r="A64" s="9">
        <v>43891</v>
      </c>
      <c r="B64">
        <v>40</v>
      </c>
      <c r="C64">
        <v>36</v>
      </c>
      <c r="D64" s="10">
        <v>0</v>
      </c>
    </row>
    <row r="65" spans="1:4" x14ac:dyDescent="0.3">
      <c r="A65" s="9">
        <v>43892</v>
      </c>
      <c r="B65">
        <v>42</v>
      </c>
      <c r="C65">
        <v>32</v>
      </c>
      <c r="D65" s="10">
        <v>0</v>
      </c>
    </row>
    <row r="66" spans="1:4" x14ac:dyDescent="0.3">
      <c r="A66" s="9">
        <v>43893</v>
      </c>
      <c r="B66">
        <v>35</v>
      </c>
      <c r="C66">
        <v>38</v>
      </c>
      <c r="D66" s="10">
        <v>0</v>
      </c>
    </row>
    <row r="67" spans="1:4" x14ac:dyDescent="0.3">
      <c r="A67" s="9">
        <v>43894</v>
      </c>
      <c r="B67">
        <v>42</v>
      </c>
      <c r="C67">
        <v>56</v>
      </c>
      <c r="D67" s="10">
        <v>0</v>
      </c>
    </row>
    <row r="68" spans="1:4" x14ac:dyDescent="0.3">
      <c r="A68" s="9">
        <v>43895</v>
      </c>
      <c r="B68">
        <v>42</v>
      </c>
      <c r="C68">
        <v>63</v>
      </c>
      <c r="D68" s="10">
        <v>0</v>
      </c>
    </row>
    <row r="69" spans="1:4" x14ac:dyDescent="0.3">
      <c r="A69" s="9">
        <v>43896</v>
      </c>
      <c r="B69">
        <v>38</v>
      </c>
      <c r="C69">
        <v>58</v>
      </c>
      <c r="D69" s="10">
        <v>0</v>
      </c>
    </row>
    <row r="70" spans="1:4" x14ac:dyDescent="0.3">
      <c r="A70" s="9">
        <v>43897</v>
      </c>
      <c r="B70">
        <v>41</v>
      </c>
      <c r="C70">
        <v>50</v>
      </c>
      <c r="D70" s="10">
        <v>0</v>
      </c>
    </row>
    <row r="71" spans="1:4" x14ac:dyDescent="0.3">
      <c r="A71" s="9">
        <v>43898</v>
      </c>
      <c r="B71">
        <v>31</v>
      </c>
      <c r="C71">
        <v>49</v>
      </c>
      <c r="D71" s="10">
        <v>0</v>
      </c>
    </row>
    <row r="72" spans="1:4" x14ac:dyDescent="0.3">
      <c r="A72" s="9">
        <v>43899</v>
      </c>
      <c r="B72">
        <v>52</v>
      </c>
      <c r="C72">
        <v>48</v>
      </c>
      <c r="D72" s="10">
        <v>0</v>
      </c>
    </row>
    <row r="73" spans="1:4" x14ac:dyDescent="0.3">
      <c r="A73" s="9">
        <v>43900</v>
      </c>
      <c r="B73">
        <v>43</v>
      </c>
      <c r="C73">
        <v>63</v>
      </c>
      <c r="D73" s="10">
        <v>0</v>
      </c>
    </row>
    <row r="74" spans="1:4" x14ac:dyDescent="0.3">
      <c r="A74" s="9">
        <v>43901</v>
      </c>
      <c r="B74">
        <v>52</v>
      </c>
      <c r="C74">
        <v>48</v>
      </c>
      <c r="D74" s="10">
        <v>0</v>
      </c>
    </row>
    <row r="75" spans="1:4" x14ac:dyDescent="0.3">
      <c r="A75" s="9">
        <v>43902</v>
      </c>
      <c r="B75">
        <v>41</v>
      </c>
      <c r="C75">
        <v>46</v>
      </c>
      <c r="D75" s="10">
        <v>0</v>
      </c>
    </row>
    <row r="76" spans="1:4" x14ac:dyDescent="0.3">
      <c r="A76" s="9">
        <v>43903</v>
      </c>
      <c r="B76">
        <v>52</v>
      </c>
      <c r="C76">
        <v>52</v>
      </c>
      <c r="D76" s="10">
        <v>0</v>
      </c>
    </row>
    <row r="77" spans="1:4" x14ac:dyDescent="0.3">
      <c r="A77" s="9">
        <v>43904</v>
      </c>
      <c r="B77">
        <v>60</v>
      </c>
      <c r="C77">
        <v>51</v>
      </c>
      <c r="D77" s="10">
        <v>0</v>
      </c>
    </row>
    <row r="78" spans="1:4" x14ac:dyDescent="0.3">
      <c r="A78" s="9">
        <v>43905</v>
      </c>
      <c r="B78">
        <v>51</v>
      </c>
      <c r="C78">
        <v>51</v>
      </c>
      <c r="D78" s="10">
        <v>0</v>
      </c>
    </row>
    <row r="79" spans="1:4" x14ac:dyDescent="0.3">
      <c r="A79" s="9">
        <v>43906</v>
      </c>
      <c r="B79">
        <v>65</v>
      </c>
      <c r="C79">
        <v>55</v>
      </c>
      <c r="D79" s="10">
        <v>0</v>
      </c>
    </row>
    <row r="80" spans="1:4" x14ac:dyDescent="0.3">
      <c r="A80" s="9">
        <v>43907</v>
      </c>
      <c r="B80">
        <v>68</v>
      </c>
      <c r="C80">
        <v>67</v>
      </c>
      <c r="D80" s="10">
        <v>0</v>
      </c>
    </row>
    <row r="81" spans="1:4" x14ac:dyDescent="0.3">
      <c r="A81" s="9">
        <v>43908</v>
      </c>
      <c r="B81">
        <v>72</v>
      </c>
      <c r="C81">
        <v>69</v>
      </c>
      <c r="D81" s="10">
        <v>0</v>
      </c>
    </row>
    <row r="82" spans="1:4" x14ac:dyDescent="0.3">
      <c r="A82" s="9">
        <v>43909</v>
      </c>
      <c r="B82">
        <v>61</v>
      </c>
      <c r="C82">
        <v>62</v>
      </c>
      <c r="D82" s="10">
        <v>0</v>
      </c>
    </row>
    <row r="83" spans="1:4" x14ac:dyDescent="0.3">
      <c r="A83" s="9">
        <v>43910</v>
      </c>
      <c r="B83">
        <v>79</v>
      </c>
      <c r="C83">
        <v>64</v>
      </c>
      <c r="D83" s="10">
        <v>0</v>
      </c>
    </row>
    <row r="84" spans="1:4" x14ac:dyDescent="0.3">
      <c r="A84" s="9">
        <v>43911</v>
      </c>
      <c r="B84">
        <v>79</v>
      </c>
      <c r="C84">
        <v>74</v>
      </c>
      <c r="D84" s="10">
        <v>0</v>
      </c>
    </row>
    <row r="85" spans="1:4" x14ac:dyDescent="0.3">
      <c r="A85" s="9">
        <v>43912</v>
      </c>
      <c r="B85">
        <v>62</v>
      </c>
      <c r="C85">
        <v>67</v>
      </c>
      <c r="D85" s="10">
        <v>0</v>
      </c>
    </row>
    <row r="86" spans="1:4" x14ac:dyDescent="0.3">
      <c r="A86" s="9">
        <v>43913</v>
      </c>
      <c r="B86">
        <v>90</v>
      </c>
      <c r="C86">
        <v>83</v>
      </c>
      <c r="D86" s="10">
        <v>0</v>
      </c>
    </row>
    <row r="87" spans="1:4" x14ac:dyDescent="0.3">
      <c r="A87" s="9">
        <v>43914</v>
      </c>
      <c r="B87">
        <v>81</v>
      </c>
      <c r="C87">
        <v>68</v>
      </c>
      <c r="D87" s="10">
        <v>0</v>
      </c>
    </row>
    <row r="88" spans="1:4" x14ac:dyDescent="0.3">
      <c r="A88" s="9">
        <v>43915</v>
      </c>
      <c r="B88">
        <v>82</v>
      </c>
      <c r="C88">
        <v>100</v>
      </c>
      <c r="D88" s="10">
        <v>0</v>
      </c>
    </row>
    <row r="89" spans="1:4" x14ac:dyDescent="0.3">
      <c r="A89" s="9">
        <v>43916</v>
      </c>
      <c r="B89">
        <v>69</v>
      </c>
      <c r="C89">
        <v>68</v>
      </c>
      <c r="D89" s="10">
        <v>0</v>
      </c>
    </row>
    <row r="90" spans="1:4" x14ac:dyDescent="0.3">
      <c r="A90" s="9">
        <v>43917</v>
      </c>
      <c r="B90">
        <v>72</v>
      </c>
      <c r="C90">
        <v>81</v>
      </c>
      <c r="D90" s="10">
        <v>0</v>
      </c>
    </row>
    <row r="91" spans="1:4" x14ac:dyDescent="0.3">
      <c r="A91" s="9">
        <v>43918</v>
      </c>
      <c r="B91">
        <v>74</v>
      </c>
      <c r="C91">
        <v>66</v>
      </c>
      <c r="D91" s="10">
        <v>0</v>
      </c>
    </row>
    <row r="92" spans="1:4" x14ac:dyDescent="0.3">
      <c r="A92" s="9">
        <v>43919</v>
      </c>
      <c r="B92">
        <v>59</v>
      </c>
      <c r="C92">
        <v>90</v>
      </c>
      <c r="D92" s="10">
        <v>0</v>
      </c>
    </row>
    <row r="93" spans="1:4" x14ac:dyDescent="0.3">
      <c r="A93" s="9">
        <v>43920</v>
      </c>
      <c r="B93">
        <v>54</v>
      </c>
      <c r="C93">
        <v>70</v>
      </c>
      <c r="D93" s="10">
        <v>0</v>
      </c>
    </row>
    <row r="94" spans="1:4" x14ac:dyDescent="0.3">
      <c r="A94" s="9">
        <v>43921</v>
      </c>
      <c r="B94">
        <v>38</v>
      </c>
      <c r="C94">
        <v>52</v>
      </c>
      <c r="D94" s="10">
        <v>0</v>
      </c>
    </row>
    <row r="95" spans="1:4" x14ac:dyDescent="0.3">
      <c r="A95" s="9">
        <v>43922</v>
      </c>
      <c r="B95">
        <v>43</v>
      </c>
      <c r="C95">
        <v>56</v>
      </c>
      <c r="D95" s="10">
        <v>0</v>
      </c>
    </row>
    <row r="96" spans="1:4" x14ac:dyDescent="0.3">
      <c r="A96" s="9">
        <v>43923</v>
      </c>
      <c r="B96">
        <v>54</v>
      </c>
      <c r="C96">
        <v>51</v>
      </c>
      <c r="D96" s="10">
        <v>0</v>
      </c>
    </row>
    <row r="97" spans="1:4" x14ac:dyDescent="0.3">
      <c r="A97" s="9">
        <v>43924</v>
      </c>
      <c r="B97">
        <v>40</v>
      </c>
      <c r="C97">
        <v>55</v>
      </c>
      <c r="D97" s="10">
        <v>3684</v>
      </c>
    </row>
    <row r="98" spans="1:4" x14ac:dyDescent="0.3">
      <c r="A98" s="9">
        <v>43925</v>
      </c>
      <c r="B98">
        <v>28</v>
      </c>
      <c r="C98">
        <v>44</v>
      </c>
      <c r="D98" s="10">
        <v>0</v>
      </c>
    </row>
    <row r="99" spans="1:4" x14ac:dyDescent="0.3">
      <c r="A99" s="9">
        <v>43926</v>
      </c>
      <c r="B99">
        <v>33</v>
      </c>
      <c r="C99">
        <v>41</v>
      </c>
      <c r="D99" s="10">
        <v>0</v>
      </c>
    </row>
    <row r="100" spans="1:4" x14ac:dyDescent="0.3">
      <c r="A100" s="9">
        <v>43927</v>
      </c>
      <c r="B100">
        <v>34</v>
      </c>
      <c r="C100">
        <v>41</v>
      </c>
      <c r="D100" s="10">
        <v>0</v>
      </c>
    </row>
    <row r="101" spans="1:4" x14ac:dyDescent="0.3">
      <c r="A101" s="9">
        <v>43928</v>
      </c>
      <c r="B101">
        <v>41</v>
      </c>
      <c r="C101">
        <v>45</v>
      </c>
      <c r="D101" s="10">
        <v>0</v>
      </c>
    </row>
    <row r="102" spans="1:4" x14ac:dyDescent="0.3">
      <c r="A102" s="9">
        <v>43929</v>
      </c>
      <c r="B102">
        <v>44</v>
      </c>
      <c r="C102">
        <v>30</v>
      </c>
      <c r="D102" s="10">
        <v>1621</v>
      </c>
    </row>
    <row r="103" spans="1:4" x14ac:dyDescent="0.3">
      <c r="A103" s="9">
        <v>43930</v>
      </c>
      <c r="B103">
        <v>23</v>
      </c>
      <c r="C103">
        <v>23</v>
      </c>
      <c r="D103" s="10">
        <v>1962</v>
      </c>
    </row>
    <row r="104" spans="1:4" x14ac:dyDescent="0.3">
      <c r="A104" s="9">
        <v>43931</v>
      </c>
      <c r="B104">
        <v>42</v>
      </c>
      <c r="C104">
        <v>42</v>
      </c>
      <c r="D104" s="10">
        <v>1143</v>
      </c>
    </row>
    <row r="105" spans="1:4" x14ac:dyDescent="0.3">
      <c r="A105" s="9">
        <v>43932</v>
      </c>
      <c r="B105">
        <v>38</v>
      </c>
      <c r="C105">
        <v>44</v>
      </c>
      <c r="D105" s="10">
        <v>1432</v>
      </c>
    </row>
    <row r="106" spans="1:4" x14ac:dyDescent="0.3">
      <c r="A106" s="9">
        <v>43933</v>
      </c>
      <c r="B106">
        <v>27</v>
      </c>
      <c r="C106">
        <v>29</v>
      </c>
      <c r="D106" s="10">
        <v>813</v>
      </c>
    </row>
    <row r="107" spans="1:4" x14ac:dyDescent="0.3">
      <c r="A107" s="9">
        <v>43934</v>
      </c>
      <c r="B107">
        <v>44</v>
      </c>
      <c r="C107">
        <v>38</v>
      </c>
      <c r="D107" s="10">
        <v>2091</v>
      </c>
    </row>
    <row r="108" spans="1:4" x14ac:dyDescent="0.3">
      <c r="A108" s="9">
        <v>43935</v>
      </c>
      <c r="B108">
        <v>35</v>
      </c>
      <c r="C108">
        <v>35</v>
      </c>
      <c r="D108" s="10">
        <v>6509</v>
      </c>
    </row>
    <row r="109" spans="1:4" x14ac:dyDescent="0.3">
      <c r="A109" s="9">
        <v>43936</v>
      </c>
      <c r="B109">
        <v>41</v>
      </c>
      <c r="C109">
        <v>41</v>
      </c>
      <c r="D109" s="10">
        <v>2739</v>
      </c>
    </row>
    <row r="110" spans="1:4" x14ac:dyDescent="0.3">
      <c r="A110" s="9">
        <v>43937</v>
      </c>
      <c r="B110">
        <v>33</v>
      </c>
      <c r="C110">
        <v>32</v>
      </c>
      <c r="D110" s="10">
        <v>4011</v>
      </c>
    </row>
    <row r="111" spans="1:4" x14ac:dyDescent="0.3">
      <c r="A111" s="9">
        <v>43938</v>
      </c>
      <c r="B111">
        <v>21</v>
      </c>
      <c r="C111">
        <v>29</v>
      </c>
      <c r="D111" s="10">
        <v>3668</v>
      </c>
    </row>
    <row r="112" spans="1:4" x14ac:dyDescent="0.3">
      <c r="A112" s="9">
        <v>43939</v>
      </c>
      <c r="B112">
        <v>25</v>
      </c>
      <c r="C112">
        <v>30</v>
      </c>
      <c r="D112" s="10">
        <v>5363</v>
      </c>
    </row>
    <row r="113" spans="1:4" x14ac:dyDescent="0.3">
      <c r="A113" s="9">
        <v>43940</v>
      </c>
      <c r="B113">
        <v>28</v>
      </c>
      <c r="C113">
        <v>29</v>
      </c>
      <c r="D113" s="10">
        <v>5840</v>
      </c>
    </row>
    <row r="114" spans="1:4" x14ac:dyDescent="0.3">
      <c r="A114" s="9">
        <v>43941</v>
      </c>
      <c r="B114">
        <v>28</v>
      </c>
      <c r="C114">
        <v>33</v>
      </c>
      <c r="D114" s="10">
        <v>6109</v>
      </c>
    </row>
    <row r="115" spans="1:4" x14ac:dyDescent="0.3">
      <c r="A115" s="9">
        <v>43942</v>
      </c>
      <c r="B115">
        <v>34</v>
      </c>
      <c r="C115">
        <v>47</v>
      </c>
      <c r="D115" s="10">
        <v>6060</v>
      </c>
    </row>
    <row r="116" spans="1:4" x14ac:dyDescent="0.3">
      <c r="A116" s="9">
        <v>43943</v>
      </c>
      <c r="B116">
        <v>33</v>
      </c>
      <c r="C116">
        <v>30</v>
      </c>
      <c r="D116" s="10">
        <v>5978</v>
      </c>
    </row>
    <row r="117" spans="1:4" x14ac:dyDescent="0.3">
      <c r="A117" s="9">
        <v>43944</v>
      </c>
      <c r="B117">
        <v>22</v>
      </c>
      <c r="C117">
        <v>25</v>
      </c>
      <c r="D117" s="10">
        <v>6954</v>
      </c>
    </row>
    <row r="118" spans="1:4" x14ac:dyDescent="0.3">
      <c r="A118" s="9">
        <v>43945</v>
      </c>
      <c r="B118">
        <v>36</v>
      </c>
      <c r="C118">
        <v>23</v>
      </c>
      <c r="D118" s="10">
        <v>6426</v>
      </c>
    </row>
    <row r="119" spans="1:4" x14ac:dyDescent="0.3">
      <c r="A119" s="9">
        <v>43946</v>
      </c>
      <c r="B119">
        <v>30</v>
      </c>
      <c r="C119">
        <v>32</v>
      </c>
      <c r="D119" s="10">
        <v>7707</v>
      </c>
    </row>
    <row r="120" spans="1:4" x14ac:dyDescent="0.3">
      <c r="A120" s="9">
        <v>43947</v>
      </c>
      <c r="B120">
        <v>27</v>
      </c>
      <c r="C120">
        <v>26</v>
      </c>
      <c r="D120" s="10">
        <v>7495</v>
      </c>
    </row>
    <row r="121" spans="1:4" x14ac:dyDescent="0.3">
      <c r="A121" s="9">
        <v>43948</v>
      </c>
      <c r="B121">
        <v>37</v>
      </c>
      <c r="C121">
        <v>30</v>
      </c>
      <c r="D121" s="10">
        <v>7176</v>
      </c>
    </row>
    <row r="122" spans="1:4" x14ac:dyDescent="0.3">
      <c r="A122" s="9">
        <v>43949</v>
      </c>
      <c r="B122">
        <v>31</v>
      </c>
      <c r="C122">
        <v>21</v>
      </c>
      <c r="D122" s="10">
        <v>7093</v>
      </c>
    </row>
    <row r="123" spans="1:4" x14ac:dyDescent="0.3">
      <c r="A123" s="9">
        <v>43950</v>
      </c>
      <c r="B123">
        <v>24</v>
      </c>
      <c r="C123">
        <v>26</v>
      </c>
      <c r="D123" s="10">
        <v>8087</v>
      </c>
    </row>
    <row r="124" spans="1:4" x14ac:dyDescent="0.3">
      <c r="A124" s="9">
        <v>43951</v>
      </c>
      <c r="B124">
        <v>25</v>
      </c>
      <c r="C124">
        <v>25</v>
      </c>
      <c r="D124" s="10">
        <v>9787</v>
      </c>
    </row>
    <row r="125" spans="1:4" x14ac:dyDescent="0.3">
      <c r="A125" s="9">
        <v>43952</v>
      </c>
      <c r="B125">
        <v>38</v>
      </c>
      <c r="C125">
        <v>27</v>
      </c>
      <c r="D125" s="10">
        <v>9615</v>
      </c>
    </row>
    <row r="126" spans="1:4" x14ac:dyDescent="0.3">
      <c r="A126" s="9">
        <v>43953</v>
      </c>
      <c r="B126">
        <v>27</v>
      </c>
      <c r="C126">
        <v>17</v>
      </c>
      <c r="D126" s="10">
        <v>10127</v>
      </c>
    </row>
    <row r="127" spans="1:4" x14ac:dyDescent="0.3">
      <c r="A127" s="9">
        <v>43954</v>
      </c>
      <c r="B127">
        <v>39</v>
      </c>
      <c r="C127">
        <v>17</v>
      </c>
      <c r="D127" s="10">
        <v>10617</v>
      </c>
    </row>
    <row r="128" spans="1:4" x14ac:dyDescent="0.3">
      <c r="A128" s="9">
        <v>43955</v>
      </c>
      <c r="B128">
        <v>29</v>
      </c>
      <c r="C128">
        <v>25</v>
      </c>
      <c r="D128" s="10">
        <v>12863</v>
      </c>
    </row>
    <row r="129" spans="1:4" x14ac:dyDescent="0.3">
      <c r="A129" s="9">
        <v>43956</v>
      </c>
      <c r="B129">
        <v>29</v>
      </c>
      <c r="C129">
        <v>19</v>
      </c>
      <c r="D129" s="10">
        <v>11858</v>
      </c>
    </row>
    <row r="130" spans="1:4" x14ac:dyDescent="0.3">
      <c r="A130" s="9">
        <v>43957</v>
      </c>
      <c r="B130">
        <v>38</v>
      </c>
      <c r="C130">
        <v>23</v>
      </c>
      <c r="D130" s="10">
        <v>13413</v>
      </c>
    </row>
    <row r="131" spans="1:4" x14ac:dyDescent="0.3">
      <c r="A131" s="9">
        <v>43958</v>
      </c>
      <c r="B131">
        <v>36</v>
      </c>
      <c r="C131">
        <v>16</v>
      </c>
      <c r="D131" s="10">
        <v>14195</v>
      </c>
    </row>
    <row r="132" spans="1:4" x14ac:dyDescent="0.3">
      <c r="A132" s="9">
        <v>43959</v>
      </c>
      <c r="B132">
        <v>45</v>
      </c>
      <c r="C132">
        <v>23</v>
      </c>
      <c r="D132" s="10">
        <v>13980</v>
      </c>
    </row>
    <row r="133" spans="1:4" x14ac:dyDescent="0.3">
      <c r="A133" s="9">
        <v>43960</v>
      </c>
      <c r="B133">
        <v>33</v>
      </c>
      <c r="C133">
        <v>24</v>
      </c>
      <c r="D133" s="10">
        <v>13254</v>
      </c>
    </row>
    <row r="134" spans="1:4" x14ac:dyDescent="0.3">
      <c r="A134" s="9">
        <v>43961</v>
      </c>
      <c r="B134">
        <v>30</v>
      </c>
      <c r="C134">
        <v>27</v>
      </c>
      <c r="D134" s="10">
        <v>13367</v>
      </c>
    </row>
    <row r="135" spans="1:4" x14ac:dyDescent="0.3">
      <c r="A135" s="9">
        <v>43962</v>
      </c>
      <c r="B135">
        <v>43</v>
      </c>
      <c r="C135">
        <v>17</v>
      </c>
      <c r="D135" s="10">
        <v>11862</v>
      </c>
    </row>
    <row r="136" spans="1:4" x14ac:dyDescent="0.3">
      <c r="A136" s="9">
        <v>43963</v>
      </c>
      <c r="B136">
        <v>33</v>
      </c>
      <c r="C136">
        <v>18</v>
      </c>
      <c r="D136" s="10">
        <v>11788</v>
      </c>
    </row>
    <row r="137" spans="1:4" x14ac:dyDescent="0.3">
      <c r="A137" s="9">
        <v>43964</v>
      </c>
      <c r="B137">
        <v>38</v>
      </c>
      <c r="C137">
        <v>28</v>
      </c>
      <c r="D137" s="10">
        <v>12780</v>
      </c>
    </row>
    <row r="138" spans="1:4" x14ac:dyDescent="0.3">
      <c r="A138" s="9">
        <v>43965</v>
      </c>
      <c r="B138">
        <v>19</v>
      </c>
      <c r="C138">
        <v>23</v>
      </c>
      <c r="D138" s="10">
        <v>11965</v>
      </c>
    </row>
    <row r="139" spans="1:4" x14ac:dyDescent="0.3">
      <c r="A139" s="9">
        <v>43966</v>
      </c>
      <c r="B139">
        <v>40</v>
      </c>
      <c r="C139">
        <v>27</v>
      </c>
      <c r="D139" s="10">
        <v>11672</v>
      </c>
    </row>
    <row r="140" spans="1:4" x14ac:dyDescent="0.3">
      <c r="A140" s="9">
        <v>43967</v>
      </c>
      <c r="B140">
        <v>33</v>
      </c>
      <c r="C140">
        <v>27</v>
      </c>
      <c r="D140" s="10">
        <v>10535</v>
      </c>
    </row>
    <row r="141" spans="1:4" x14ac:dyDescent="0.3">
      <c r="A141" s="9">
        <v>43968</v>
      </c>
      <c r="B141">
        <v>42</v>
      </c>
      <c r="C141">
        <v>12</v>
      </c>
      <c r="D141" s="10">
        <v>13081</v>
      </c>
    </row>
    <row r="142" spans="1:4" x14ac:dyDescent="0.3">
      <c r="A142" s="9">
        <v>43969</v>
      </c>
      <c r="B142">
        <v>31</v>
      </c>
      <c r="C142">
        <v>15</v>
      </c>
      <c r="D142" s="10">
        <v>11121</v>
      </c>
    </row>
    <row r="143" spans="1:4" x14ac:dyDescent="0.3">
      <c r="A143" s="9">
        <v>43970</v>
      </c>
      <c r="B143">
        <v>53</v>
      </c>
      <c r="C143">
        <v>24</v>
      </c>
      <c r="D143" s="10">
        <v>10333</v>
      </c>
    </row>
    <row r="144" spans="1:4" x14ac:dyDescent="0.3">
      <c r="A144" s="9">
        <v>43971</v>
      </c>
      <c r="B144">
        <v>49</v>
      </c>
      <c r="C144">
        <v>34</v>
      </c>
      <c r="D144" s="10">
        <v>11894</v>
      </c>
    </row>
    <row r="145" spans="1:4" x14ac:dyDescent="0.3">
      <c r="A145" s="9">
        <v>43972</v>
      </c>
      <c r="B145">
        <v>37</v>
      </c>
      <c r="C145">
        <v>18</v>
      </c>
      <c r="D145" s="10">
        <v>12464</v>
      </c>
    </row>
    <row r="146" spans="1:4" x14ac:dyDescent="0.3">
      <c r="A146" s="9">
        <v>43973</v>
      </c>
      <c r="B146">
        <v>36</v>
      </c>
      <c r="C146">
        <v>26</v>
      </c>
      <c r="D146" s="10">
        <v>12653</v>
      </c>
    </row>
    <row r="147" spans="1:4" x14ac:dyDescent="0.3">
      <c r="A147" s="9">
        <v>43974</v>
      </c>
      <c r="B147">
        <v>40</v>
      </c>
      <c r="C147">
        <v>19</v>
      </c>
      <c r="D147" s="10">
        <v>12155</v>
      </c>
    </row>
    <row r="148" spans="1:4" x14ac:dyDescent="0.3">
      <c r="A148" s="9">
        <v>43975</v>
      </c>
      <c r="B148">
        <v>44</v>
      </c>
      <c r="C148">
        <v>16</v>
      </c>
      <c r="D148" s="10">
        <v>12275</v>
      </c>
    </row>
    <row r="149" spans="1:4" x14ac:dyDescent="0.3">
      <c r="A149" s="9">
        <v>43976</v>
      </c>
      <c r="B149">
        <v>42</v>
      </c>
      <c r="C149">
        <v>23</v>
      </c>
      <c r="D149" s="10">
        <v>11835</v>
      </c>
    </row>
    <row r="150" spans="1:4" x14ac:dyDescent="0.3">
      <c r="A150" s="9">
        <v>43977</v>
      </c>
      <c r="B150">
        <v>39</v>
      </c>
      <c r="C150">
        <v>16</v>
      </c>
      <c r="D150" s="10">
        <v>10289</v>
      </c>
    </row>
    <row r="151" spans="1:4" x14ac:dyDescent="0.3">
      <c r="A151" s="9">
        <v>43978</v>
      </c>
      <c r="B151">
        <v>43</v>
      </c>
      <c r="C151">
        <v>19</v>
      </c>
      <c r="D151" s="10">
        <v>11231</v>
      </c>
    </row>
    <row r="152" spans="1:4" x14ac:dyDescent="0.3">
      <c r="A152" s="9">
        <v>43979</v>
      </c>
      <c r="B152">
        <v>39</v>
      </c>
      <c r="C152">
        <v>27</v>
      </c>
      <c r="D152" s="10">
        <v>12246</v>
      </c>
    </row>
    <row r="153" spans="1:4" x14ac:dyDescent="0.3">
      <c r="A153" s="9">
        <v>43980</v>
      </c>
      <c r="B153">
        <v>34</v>
      </c>
      <c r="C153">
        <v>29</v>
      </c>
      <c r="D153" s="10">
        <v>11334</v>
      </c>
    </row>
    <row r="154" spans="1:4" x14ac:dyDescent="0.3">
      <c r="A154" s="9">
        <v>43981</v>
      </c>
      <c r="B154">
        <v>47</v>
      </c>
      <c r="C154">
        <v>23</v>
      </c>
      <c r="D154" s="10">
        <v>12605</v>
      </c>
    </row>
    <row r="155" spans="1:4" x14ac:dyDescent="0.3">
      <c r="A155" s="9">
        <v>43982</v>
      </c>
      <c r="B155">
        <v>52</v>
      </c>
      <c r="C155">
        <v>26</v>
      </c>
      <c r="D155" s="10">
        <v>12807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AA535-CD02-4727-A8C4-65FB11ED77C2}">
  <dimension ref="A1:X155"/>
  <sheetViews>
    <sheetView workbookViewId="0">
      <selection activeCell="G1" sqref="G1:H1048576"/>
    </sheetView>
  </sheetViews>
  <sheetFormatPr defaultRowHeight="14.4" x14ac:dyDescent="0.3"/>
  <cols>
    <col min="7" max="8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77</v>
      </c>
      <c r="C3" t="s">
        <v>76</v>
      </c>
      <c r="D3" t="s">
        <v>75</v>
      </c>
      <c r="E3" t="s">
        <v>74</v>
      </c>
      <c r="F3" s="12" t="s">
        <v>56</v>
      </c>
      <c r="G3" s="23" t="s">
        <v>59</v>
      </c>
      <c r="H3" s="23" t="s">
        <v>58</v>
      </c>
      <c r="I3" s="10" t="s">
        <v>57</v>
      </c>
    </row>
    <row r="4" spans="1:24" x14ac:dyDescent="0.3">
      <c r="A4" s="8">
        <v>43831</v>
      </c>
      <c r="B4">
        <v>0</v>
      </c>
      <c r="C4">
        <v>0</v>
      </c>
      <c r="D4">
        <v>0</v>
      </c>
      <c r="E4">
        <v>0</v>
      </c>
      <c r="F4" s="9">
        <v>43831</v>
      </c>
      <c r="G4" s="23">
        <v>0</v>
      </c>
      <c r="H4" s="23">
        <v>0</v>
      </c>
      <c r="I4" s="10">
        <v>0</v>
      </c>
    </row>
    <row r="5" spans="1:24" x14ac:dyDescent="0.3">
      <c r="A5" s="8">
        <v>43832</v>
      </c>
      <c r="B5">
        <v>0</v>
      </c>
      <c r="C5">
        <v>0</v>
      </c>
      <c r="D5">
        <v>0</v>
      </c>
      <c r="E5">
        <v>0</v>
      </c>
      <c r="F5" s="9">
        <v>43832</v>
      </c>
      <c r="G5" s="23">
        <v>0</v>
      </c>
      <c r="H5" s="23">
        <v>0</v>
      </c>
      <c r="I5" s="10">
        <v>0</v>
      </c>
    </row>
    <row r="6" spans="1:24" x14ac:dyDescent="0.3">
      <c r="A6" s="8">
        <v>43833</v>
      </c>
      <c r="B6">
        <v>0</v>
      </c>
      <c r="C6">
        <v>0</v>
      </c>
      <c r="D6">
        <v>0</v>
      </c>
      <c r="E6">
        <v>0</v>
      </c>
      <c r="F6" s="9">
        <v>43833</v>
      </c>
      <c r="G6" s="23">
        <v>0</v>
      </c>
      <c r="H6" s="23">
        <v>0</v>
      </c>
      <c r="I6" s="10">
        <v>0</v>
      </c>
    </row>
    <row r="7" spans="1:24" x14ac:dyDescent="0.3">
      <c r="A7" s="8">
        <v>43834</v>
      </c>
      <c r="B7">
        <v>0</v>
      </c>
      <c r="C7">
        <v>0</v>
      </c>
      <c r="D7">
        <v>0</v>
      </c>
      <c r="E7">
        <v>0</v>
      </c>
      <c r="F7" s="9">
        <v>43834</v>
      </c>
      <c r="G7" s="23">
        <v>0</v>
      </c>
      <c r="H7" s="23">
        <v>0</v>
      </c>
      <c r="I7" s="10">
        <v>0</v>
      </c>
      <c r="N7" t="s">
        <v>69</v>
      </c>
      <c r="U7" t="s">
        <v>68</v>
      </c>
    </row>
    <row r="8" spans="1:24" x14ac:dyDescent="0.3">
      <c r="A8" s="8">
        <v>43835</v>
      </c>
      <c r="B8">
        <v>0</v>
      </c>
      <c r="C8">
        <v>0</v>
      </c>
      <c r="D8">
        <v>0</v>
      </c>
      <c r="E8">
        <v>0</v>
      </c>
      <c r="F8" s="9">
        <v>43835</v>
      </c>
      <c r="G8" s="23">
        <v>0</v>
      </c>
      <c r="H8" s="23">
        <v>0</v>
      </c>
      <c r="I8" s="10">
        <v>0</v>
      </c>
      <c r="M8" t="s">
        <v>67</v>
      </c>
      <c r="N8" t="s">
        <v>4</v>
      </c>
      <c r="O8" t="s">
        <v>7</v>
      </c>
      <c r="P8" t="s">
        <v>65</v>
      </c>
      <c r="Q8" t="s">
        <v>64</v>
      </c>
      <c r="T8" t="s">
        <v>67</v>
      </c>
      <c r="U8" t="s">
        <v>4</v>
      </c>
      <c r="V8" t="s">
        <v>7</v>
      </c>
      <c r="W8" t="s">
        <v>65</v>
      </c>
      <c r="X8" t="s">
        <v>64</v>
      </c>
    </row>
    <row r="9" spans="1:24" x14ac:dyDescent="0.3">
      <c r="A9" s="8">
        <v>43836</v>
      </c>
      <c r="B9">
        <v>0</v>
      </c>
      <c r="C9">
        <v>0</v>
      </c>
      <c r="D9">
        <v>0</v>
      </c>
      <c r="E9">
        <v>0</v>
      </c>
      <c r="F9" s="9">
        <v>43836</v>
      </c>
      <c r="G9" s="23">
        <v>0</v>
      </c>
      <c r="H9" s="23">
        <v>0</v>
      </c>
      <c r="I9" s="10">
        <v>0</v>
      </c>
      <c r="M9">
        <v>0</v>
      </c>
      <c r="N9">
        <v>-9.7138434152915759E-2</v>
      </c>
      <c r="O9">
        <v>-1.419508884036484E-2</v>
      </c>
      <c r="P9">
        <v>-3.7406710280898964E-3</v>
      </c>
      <c r="Q9">
        <v>9.4297857708433956E-3</v>
      </c>
      <c r="T9">
        <v>0</v>
      </c>
      <c r="U9">
        <v>-3.9997676211418948E-2</v>
      </c>
      <c r="V9">
        <v>9.8047754809132359E-2</v>
      </c>
      <c r="W9">
        <v>0.38577367013198843</v>
      </c>
      <c r="X9">
        <v>0.38395777464325193</v>
      </c>
    </row>
    <row r="10" spans="1:24" x14ac:dyDescent="0.3">
      <c r="A10" s="8">
        <v>43837</v>
      </c>
      <c r="B10">
        <v>0</v>
      </c>
      <c r="C10">
        <v>0</v>
      </c>
      <c r="D10">
        <v>0</v>
      </c>
      <c r="E10">
        <v>0</v>
      </c>
      <c r="F10" s="9">
        <v>43837</v>
      </c>
      <c r="G10" s="23">
        <v>0</v>
      </c>
      <c r="H10" s="23">
        <v>0</v>
      </c>
      <c r="I10" s="10">
        <v>0</v>
      </c>
      <c r="M10">
        <v>1</v>
      </c>
      <c r="N10">
        <v>-9.4026780890646477E-2</v>
      </c>
      <c r="O10">
        <v>-5.708516913109539E-2</v>
      </c>
      <c r="P10">
        <v>-6.9315639862938774E-2</v>
      </c>
      <c r="Q10">
        <v>-5.8093184218904963E-2</v>
      </c>
      <c r="T10">
        <v>1</v>
      </c>
      <c r="U10">
        <v>-2.0744883110941172E-2</v>
      </c>
      <c r="V10">
        <v>0.12634322907695564</v>
      </c>
      <c r="W10">
        <v>0.43695446529438714</v>
      </c>
      <c r="X10">
        <v>0.46005645983367505</v>
      </c>
    </row>
    <row r="11" spans="1:24" x14ac:dyDescent="0.3">
      <c r="A11" s="8">
        <v>43838</v>
      </c>
      <c r="B11">
        <v>0</v>
      </c>
      <c r="C11">
        <v>5</v>
      </c>
      <c r="D11">
        <v>0</v>
      </c>
      <c r="E11">
        <v>0</v>
      </c>
      <c r="F11" s="9">
        <v>43838</v>
      </c>
      <c r="G11" s="23">
        <v>0</v>
      </c>
      <c r="H11" s="23">
        <v>0</v>
      </c>
      <c r="I11" s="10">
        <v>0</v>
      </c>
      <c r="M11">
        <v>2</v>
      </c>
      <c r="N11">
        <v>-4.7924222467652398E-2</v>
      </c>
      <c r="O11">
        <v>-2.2593058605026799E-2</v>
      </c>
      <c r="P11">
        <v>-2.9602778734789118E-2</v>
      </c>
      <c r="Q11">
        <v>-3.8322705865209257E-2</v>
      </c>
      <c r="T11">
        <v>2</v>
      </c>
      <c r="U11">
        <v>2.2699314378004407E-2</v>
      </c>
      <c r="V11">
        <v>0.14263096306809619</v>
      </c>
      <c r="W11">
        <v>0.49398025627963055</v>
      </c>
      <c r="X11">
        <v>0.49109504479579036</v>
      </c>
    </row>
    <row r="12" spans="1:24" x14ac:dyDescent="0.3">
      <c r="A12" s="8">
        <v>43839</v>
      </c>
      <c r="B12">
        <v>0</v>
      </c>
      <c r="C12">
        <v>0</v>
      </c>
      <c r="D12">
        <v>0</v>
      </c>
      <c r="E12">
        <v>0</v>
      </c>
      <c r="F12" s="9">
        <v>43839</v>
      </c>
      <c r="G12" s="23">
        <v>0</v>
      </c>
      <c r="H12" s="23">
        <v>0</v>
      </c>
      <c r="I12" s="10">
        <v>0</v>
      </c>
      <c r="M12">
        <v>3</v>
      </c>
      <c r="N12">
        <v>-7.7270817472967601E-2</v>
      </c>
      <c r="O12">
        <v>-5.0374963016081027E-2</v>
      </c>
      <c r="P12">
        <v>-2.8213722390258017E-2</v>
      </c>
      <c r="Q12">
        <v>-7.5416517687761902E-3</v>
      </c>
      <c r="T12">
        <v>3</v>
      </c>
      <c r="U12">
        <v>4.4366486788107083E-2</v>
      </c>
      <c r="V12">
        <v>0.14894478118184851</v>
      </c>
      <c r="W12">
        <v>0.52247187373722048</v>
      </c>
      <c r="X12">
        <v>0.48395874107319398</v>
      </c>
    </row>
    <row r="13" spans="1:24" x14ac:dyDescent="0.3">
      <c r="A13" s="8">
        <v>43840</v>
      </c>
      <c r="B13">
        <v>0</v>
      </c>
      <c r="C13">
        <v>0</v>
      </c>
      <c r="D13">
        <v>0</v>
      </c>
      <c r="E13">
        <v>0</v>
      </c>
      <c r="F13" s="9">
        <v>43840</v>
      </c>
      <c r="G13" s="23">
        <v>0</v>
      </c>
      <c r="H13" s="23">
        <v>0</v>
      </c>
      <c r="I13" s="10">
        <v>0</v>
      </c>
      <c r="M13">
        <v>4</v>
      </c>
      <c r="N13">
        <v>-6.2137839227452835E-2</v>
      </c>
      <c r="O13">
        <v>-1.5348886073157717E-2</v>
      </c>
      <c r="P13">
        <v>-1.6687569001992149E-2</v>
      </c>
      <c r="Q13">
        <v>-5.2050867491797354E-2</v>
      </c>
      <c r="T13">
        <v>4</v>
      </c>
      <c r="U13">
        <v>3.7712096135054184E-2</v>
      </c>
      <c r="V13">
        <v>0.17281132401180152</v>
      </c>
      <c r="W13">
        <v>0.42536565675661181</v>
      </c>
      <c r="X13">
        <v>0.39914686849492448</v>
      </c>
    </row>
    <row r="14" spans="1:24" x14ac:dyDescent="0.3">
      <c r="A14" s="8">
        <v>43841</v>
      </c>
      <c r="B14">
        <v>0</v>
      </c>
      <c r="C14">
        <v>0</v>
      </c>
      <c r="D14">
        <v>0</v>
      </c>
      <c r="E14">
        <v>0</v>
      </c>
      <c r="F14" s="9">
        <v>43841</v>
      </c>
      <c r="G14" s="23">
        <v>0</v>
      </c>
      <c r="H14" s="23">
        <v>0</v>
      </c>
      <c r="I14" s="10">
        <v>0</v>
      </c>
      <c r="M14">
        <v>5</v>
      </c>
      <c r="N14">
        <v>-9.2820652563513767E-2</v>
      </c>
      <c r="O14">
        <v>-6.9854459966930404E-2</v>
      </c>
      <c r="P14">
        <v>-5.5372132669227877E-3</v>
      </c>
      <c r="Q14">
        <v>2.1224136682024379E-3</v>
      </c>
      <c r="T14">
        <v>5</v>
      </c>
      <c r="U14">
        <v>2.2835724149100779E-2</v>
      </c>
      <c r="V14">
        <v>0.20310467789740713</v>
      </c>
      <c r="W14">
        <v>0.47507061993561767</v>
      </c>
      <c r="X14">
        <v>0.48269010152676634</v>
      </c>
    </row>
    <row r="15" spans="1:24" x14ac:dyDescent="0.3">
      <c r="A15" s="8">
        <v>43842</v>
      </c>
      <c r="B15">
        <v>0</v>
      </c>
      <c r="C15">
        <v>0</v>
      </c>
      <c r="D15">
        <v>0</v>
      </c>
      <c r="E15">
        <v>0</v>
      </c>
      <c r="F15" s="9">
        <v>43842</v>
      </c>
      <c r="G15" s="23">
        <v>0</v>
      </c>
      <c r="H15" s="23">
        <v>0</v>
      </c>
      <c r="I15" s="10">
        <v>0</v>
      </c>
      <c r="M15">
        <v>6</v>
      </c>
      <c r="N15">
        <v>-7.145510210814604E-2</v>
      </c>
      <c r="O15">
        <v>-4.1856770638234508E-2</v>
      </c>
      <c r="P15">
        <v>2.5634363141666155E-2</v>
      </c>
      <c r="Q15">
        <v>9.8059203729349859E-3</v>
      </c>
      <c r="T15">
        <v>6</v>
      </c>
      <c r="U15">
        <v>7.4202286970418682E-2</v>
      </c>
      <c r="V15">
        <v>0.208350272017885</v>
      </c>
      <c r="W15">
        <v>0.52534562481126779</v>
      </c>
      <c r="X15">
        <v>0.51620574349322235</v>
      </c>
    </row>
    <row r="16" spans="1:24" x14ac:dyDescent="0.3">
      <c r="A16" s="8">
        <v>43843</v>
      </c>
      <c r="B16">
        <v>0</v>
      </c>
      <c r="C16">
        <v>0</v>
      </c>
      <c r="D16">
        <v>0</v>
      </c>
      <c r="E16">
        <v>0</v>
      </c>
      <c r="F16" s="9">
        <v>43843</v>
      </c>
      <c r="G16" s="23">
        <v>0</v>
      </c>
      <c r="H16" s="23">
        <v>0</v>
      </c>
      <c r="I16" s="10">
        <v>0</v>
      </c>
      <c r="M16">
        <v>7</v>
      </c>
      <c r="N16">
        <v>-0.10561665294554276</v>
      </c>
      <c r="O16">
        <v>-9.8331571116293509E-2</v>
      </c>
      <c r="P16">
        <v>3.3631249174756496E-3</v>
      </c>
      <c r="Q16">
        <v>1.7330207387568342E-4</v>
      </c>
      <c r="T16">
        <v>7</v>
      </c>
      <c r="U16">
        <v>0.10205374827386175</v>
      </c>
      <c r="V16">
        <v>0.17667651843030152</v>
      </c>
      <c r="W16">
        <v>0.47331330297932422</v>
      </c>
      <c r="X16">
        <v>0.47589038091681496</v>
      </c>
    </row>
    <row r="17" spans="1:24" x14ac:dyDescent="0.3">
      <c r="A17" s="8">
        <v>43844</v>
      </c>
      <c r="B17">
        <v>0</v>
      </c>
      <c r="C17">
        <v>4</v>
      </c>
      <c r="D17">
        <v>0</v>
      </c>
      <c r="E17">
        <v>0</v>
      </c>
      <c r="F17" s="9">
        <v>43844</v>
      </c>
      <c r="G17" s="23">
        <v>0</v>
      </c>
      <c r="H17" s="23">
        <v>0</v>
      </c>
      <c r="I17" s="10">
        <v>0</v>
      </c>
      <c r="M17">
        <v>8</v>
      </c>
      <c r="N17">
        <v>-0.11294795336924696</v>
      </c>
      <c r="O17">
        <v>-0.11449867998037355</v>
      </c>
      <c r="P17">
        <v>4.0461845418047614E-2</v>
      </c>
      <c r="Q17">
        <v>1.2510218009917204E-2</v>
      </c>
      <c r="T17">
        <v>8</v>
      </c>
      <c r="U17">
        <v>8.1426801243549146E-2</v>
      </c>
      <c r="V17">
        <v>0.2060011396762905</v>
      </c>
      <c r="W17">
        <v>0.46172418643612473</v>
      </c>
      <c r="X17">
        <v>0.43208890533001654</v>
      </c>
    </row>
    <row r="18" spans="1:24" x14ac:dyDescent="0.3">
      <c r="A18" s="8">
        <v>43845</v>
      </c>
      <c r="B18">
        <v>0</v>
      </c>
      <c r="C18">
        <v>0</v>
      </c>
      <c r="D18">
        <v>0</v>
      </c>
      <c r="E18">
        <v>0</v>
      </c>
      <c r="F18" s="9">
        <v>43845</v>
      </c>
      <c r="G18" s="23">
        <v>0</v>
      </c>
      <c r="H18" s="23">
        <v>0</v>
      </c>
      <c r="I18" s="10">
        <v>0</v>
      </c>
      <c r="M18">
        <v>9</v>
      </c>
      <c r="N18">
        <v>-0.10057353692999806</v>
      </c>
      <c r="O18">
        <v>-9.9446374961344772E-2</v>
      </c>
      <c r="P18">
        <v>-3.3561155755802048E-2</v>
      </c>
      <c r="Q18">
        <v>-5.2075800531521464E-2</v>
      </c>
      <c r="T18">
        <v>9</v>
      </c>
      <c r="U18">
        <v>9.6239346981227644E-2</v>
      </c>
      <c r="V18">
        <v>0.22453873077661349</v>
      </c>
      <c r="W18">
        <v>0.48034261848213766</v>
      </c>
      <c r="X18">
        <v>0.44730732987617172</v>
      </c>
    </row>
    <row r="19" spans="1:24" x14ac:dyDescent="0.3">
      <c r="A19" s="8">
        <v>43846</v>
      </c>
      <c r="B19">
        <v>0</v>
      </c>
      <c r="C19">
        <v>0</v>
      </c>
      <c r="D19">
        <v>0</v>
      </c>
      <c r="E19">
        <v>0</v>
      </c>
      <c r="F19" s="9">
        <v>43846</v>
      </c>
      <c r="G19" s="23">
        <v>0</v>
      </c>
      <c r="H19" s="23">
        <v>0</v>
      </c>
      <c r="I19" s="10">
        <v>0</v>
      </c>
      <c r="M19">
        <v>10</v>
      </c>
      <c r="N19">
        <v>-8.9628066164257031E-2</v>
      </c>
      <c r="O19">
        <v>-0.10622715117205532</v>
      </c>
      <c r="P19">
        <v>-3.7366295382872277E-3</v>
      </c>
      <c r="Q19">
        <v>4.0881882855948133E-2</v>
      </c>
      <c r="T19">
        <v>10</v>
      </c>
      <c r="U19">
        <v>0.16252274397327277</v>
      </c>
      <c r="V19">
        <v>0.18501575408762211</v>
      </c>
      <c r="W19">
        <v>0.57816861468506142</v>
      </c>
      <c r="X19">
        <v>0.55420294738840914</v>
      </c>
    </row>
    <row r="20" spans="1:24" x14ac:dyDescent="0.3">
      <c r="A20" s="8">
        <v>43847</v>
      </c>
      <c r="B20">
        <v>0</v>
      </c>
      <c r="C20">
        <v>0</v>
      </c>
      <c r="D20">
        <v>0</v>
      </c>
      <c r="E20">
        <v>0</v>
      </c>
      <c r="F20" s="9">
        <v>43847</v>
      </c>
      <c r="G20" s="23">
        <v>0</v>
      </c>
      <c r="H20" s="23">
        <v>0</v>
      </c>
      <c r="I20" s="10">
        <v>0</v>
      </c>
      <c r="M20">
        <v>11</v>
      </c>
      <c r="N20">
        <v>-6.502996729516973E-2</v>
      </c>
      <c r="O20">
        <v>-8.7053127597031252E-2</v>
      </c>
      <c r="P20">
        <v>-3.433364380864961E-3</v>
      </c>
      <c r="Q20">
        <v>-2.5505021090985496E-2</v>
      </c>
      <c r="T20">
        <v>11</v>
      </c>
      <c r="U20">
        <v>0.16075232860900993</v>
      </c>
      <c r="V20">
        <v>0.1521729680477926</v>
      </c>
      <c r="W20">
        <v>0.46455041694360422</v>
      </c>
      <c r="X20">
        <v>0.46831809617132591</v>
      </c>
    </row>
    <row r="21" spans="1:24" x14ac:dyDescent="0.3">
      <c r="A21" s="8">
        <v>43848</v>
      </c>
      <c r="B21">
        <v>0</v>
      </c>
      <c r="C21">
        <v>0</v>
      </c>
      <c r="D21">
        <v>0</v>
      </c>
      <c r="E21">
        <v>0</v>
      </c>
      <c r="F21" s="9">
        <v>43848</v>
      </c>
      <c r="G21" s="23">
        <v>0</v>
      </c>
      <c r="H21" s="23">
        <v>0</v>
      </c>
      <c r="I21" s="10">
        <v>0</v>
      </c>
      <c r="M21">
        <v>12</v>
      </c>
      <c r="N21">
        <v>-5.8634899666028688E-2</v>
      </c>
      <c r="O21">
        <v>-9.6339051616533528E-2</v>
      </c>
      <c r="P21">
        <v>-5.5091666155920919E-2</v>
      </c>
      <c r="Q21">
        <v>-3.9613525970840904E-2</v>
      </c>
      <c r="T21">
        <v>12</v>
      </c>
      <c r="U21">
        <v>0.15169634286464453</v>
      </c>
      <c r="V21">
        <v>0.20643976997514879</v>
      </c>
      <c r="W21">
        <v>0.43385762629560987</v>
      </c>
      <c r="X21">
        <v>0.43974882545078209</v>
      </c>
    </row>
    <row r="22" spans="1:24" x14ac:dyDescent="0.3">
      <c r="A22" s="8">
        <v>43849</v>
      </c>
      <c r="B22">
        <v>0</v>
      </c>
      <c r="C22">
        <v>0</v>
      </c>
      <c r="D22">
        <v>0</v>
      </c>
      <c r="E22">
        <v>0</v>
      </c>
      <c r="F22" s="9">
        <v>43849</v>
      </c>
      <c r="G22" s="23">
        <v>0</v>
      </c>
      <c r="H22" s="23">
        <v>0</v>
      </c>
      <c r="I22" s="10">
        <v>0</v>
      </c>
      <c r="M22">
        <v>13</v>
      </c>
      <c r="N22">
        <v>-9.4054289799825191E-2</v>
      </c>
      <c r="O22">
        <v>-7.1128404336271364E-2</v>
      </c>
      <c r="P22">
        <v>-3.5837448269745352E-2</v>
      </c>
      <c r="Q22">
        <v>-3.3506659994737634E-2</v>
      </c>
      <c r="T22">
        <v>13</v>
      </c>
      <c r="U22">
        <v>0.1618379611898699</v>
      </c>
      <c r="V22">
        <v>0.22754885356115287</v>
      </c>
      <c r="W22">
        <v>0.44339825480691231</v>
      </c>
      <c r="X22">
        <v>0.42904631438206625</v>
      </c>
    </row>
    <row r="23" spans="1:24" x14ac:dyDescent="0.3">
      <c r="A23" s="8">
        <v>43850</v>
      </c>
      <c r="B23">
        <v>0</v>
      </c>
      <c r="C23">
        <v>0</v>
      </c>
      <c r="D23">
        <v>0</v>
      </c>
      <c r="E23">
        <v>0</v>
      </c>
      <c r="F23" s="9">
        <v>43850</v>
      </c>
      <c r="G23" s="23">
        <v>0</v>
      </c>
      <c r="H23" s="23">
        <v>0</v>
      </c>
      <c r="I23" s="10">
        <v>0</v>
      </c>
      <c r="M23">
        <v>14</v>
      </c>
      <c r="N23">
        <v>-6.7285100464164554E-2</v>
      </c>
      <c r="O23">
        <v>-2.774513181866068E-2</v>
      </c>
      <c r="P23">
        <v>1.3311660465107477E-3</v>
      </c>
      <c r="Q23">
        <v>-2.1865063283834127E-2</v>
      </c>
      <c r="T23">
        <v>14</v>
      </c>
      <c r="U23">
        <v>0.20797487467508724</v>
      </c>
      <c r="V23">
        <v>0.21863063820845385</v>
      </c>
      <c r="W23">
        <v>0.4981506962849756</v>
      </c>
      <c r="X23">
        <v>0.47870903245937596</v>
      </c>
    </row>
    <row r="24" spans="1:24" x14ac:dyDescent="0.3">
      <c r="A24" s="8">
        <v>43851</v>
      </c>
      <c r="B24">
        <v>0</v>
      </c>
      <c r="C24">
        <v>0</v>
      </c>
      <c r="D24">
        <v>0</v>
      </c>
      <c r="E24">
        <v>0</v>
      </c>
      <c r="F24" s="9">
        <v>43851</v>
      </c>
      <c r="G24" s="23">
        <v>0</v>
      </c>
      <c r="H24" s="23">
        <v>0</v>
      </c>
      <c r="I24" s="10">
        <v>0</v>
      </c>
    </row>
    <row r="25" spans="1:24" x14ac:dyDescent="0.3">
      <c r="A25" s="8">
        <v>43852</v>
      </c>
      <c r="B25">
        <v>0</v>
      </c>
      <c r="C25">
        <v>0</v>
      </c>
      <c r="D25">
        <v>0</v>
      </c>
      <c r="E25">
        <v>0</v>
      </c>
      <c r="F25" s="9">
        <v>43852</v>
      </c>
      <c r="G25" s="23">
        <v>0</v>
      </c>
      <c r="H25" s="23">
        <v>0</v>
      </c>
      <c r="I25" s="10">
        <v>0</v>
      </c>
    </row>
    <row r="26" spans="1:24" x14ac:dyDescent="0.3">
      <c r="A26" s="8">
        <v>43853</v>
      </c>
      <c r="B26">
        <v>0</v>
      </c>
      <c r="C26">
        <v>0</v>
      </c>
      <c r="D26">
        <v>0</v>
      </c>
      <c r="E26">
        <v>0</v>
      </c>
      <c r="F26" s="9">
        <v>43853</v>
      </c>
      <c r="G26" s="23">
        <v>0</v>
      </c>
      <c r="H26" s="23">
        <v>0</v>
      </c>
      <c r="I26" s="10">
        <v>0</v>
      </c>
    </row>
    <row r="27" spans="1:24" x14ac:dyDescent="0.3">
      <c r="A27" s="8">
        <v>43854</v>
      </c>
      <c r="B27">
        <v>0</v>
      </c>
      <c r="C27">
        <v>0</v>
      </c>
      <c r="D27">
        <v>0</v>
      </c>
      <c r="E27">
        <v>0</v>
      </c>
      <c r="F27" s="9">
        <v>43854</v>
      </c>
      <c r="G27" s="23">
        <v>0</v>
      </c>
      <c r="H27" s="23">
        <v>0</v>
      </c>
      <c r="I27" s="10">
        <v>0</v>
      </c>
    </row>
    <row r="28" spans="1:24" x14ac:dyDescent="0.3">
      <c r="A28" s="8">
        <v>43855</v>
      </c>
      <c r="B28">
        <v>0</v>
      </c>
      <c r="C28">
        <v>0</v>
      </c>
      <c r="D28">
        <v>0</v>
      </c>
      <c r="E28">
        <v>0</v>
      </c>
      <c r="F28" s="9">
        <v>43855</v>
      </c>
      <c r="G28" s="23">
        <v>0</v>
      </c>
      <c r="H28" s="23">
        <v>0</v>
      </c>
      <c r="I28" s="10">
        <v>0</v>
      </c>
    </row>
    <row r="29" spans="1:24" x14ac:dyDescent="0.3">
      <c r="A29" s="8">
        <v>43856</v>
      </c>
      <c r="B29">
        <v>0</v>
      </c>
      <c r="C29">
        <v>0</v>
      </c>
      <c r="D29">
        <v>0</v>
      </c>
      <c r="E29">
        <v>0</v>
      </c>
      <c r="F29" s="9">
        <v>43856</v>
      </c>
      <c r="G29" s="23">
        <v>0</v>
      </c>
      <c r="H29" s="23">
        <v>0</v>
      </c>
      <c r="I29" s="10">
        <v>0</v>
      </c>
    </row>
    <row r="30" spans="1:24" x14ac:dyDescent="0.3">
      <c r="A30" s="8">
        <v>43857</v>
      </c>
      <c r="B30">
        <v>5</v>
      </c>
      <c r="C30">
        <v>5</v>
      </c>
      <c r="D30">
        <v>0</v>
      </c>
      <c r="E30">
        <v>0</v>
      </c>
      <c r="F30" s="9">
        <v>43857</v>
      </c>
      <c r="G30" s="23">
        <v>0</v>
      </c>
      <c r="H30" s="23">
        <v>0</v>
      </c>
      <c r="I30" s="10">
        <v>0</v>
      </c>
    </row>
    <row r="31" spans="1:24" x14ac:dyDescent="0.3">
      <c r="A31" s="8">
        <v>43858</v>
      </c>
      <c r="B31">
        <v>14</v>
      </c>
      <c r="C31">
        <v>9</v>
      </c>
      <c r="D31">
        <v>0</v>
      </c>
      <c r="E31">
        <v>0</v>
      </c>
      <c r="F31" s="9">
        <v>43858</v>
      </c>
      <c r="G31" s="23">
        <v>0</v>
      </c>
      <c r="H31" s="23">
        <v>0</v>
      </c>
      <c r="I31" s="10">
        <v>0</v>
      </c>
    </row>
    <row r="32" spans="1:24" x14ac:dyDescent="0.3">
      <c r="A32" s="8">
        <v>43859</v>
      </c>
      <c r="B32">
        <v>5</v>
      </c>
      <c r="C32">
        <v>0</v>
      </c>
      <c r="D32">
        <v>0</v>
      </c>
      <c r="E32">
        <v>0</v>
      </c>
      <c r="F32" s="9">
        <v>43859</v>
      </c>
      <c r="G32" s="23">
        <v>0</v>
      </c>
      <c r="H32" s="23">
        <v>0</v>
      </c>
      <c r="I32" s="10">
        <v>0</v>
      </c>
    </row>
    <row r="33" spans="1:9" x14ac:dyDescent="0.3">
      <c r="A33" s="8">
        <v>43860</v>
      </c>
      <c r="B33">
        <v>11</v>
      </c>
      <c r="C33">
        <v>6</v>
      </c>
      <c r="D33">
        <v>0</v>
      </c>
      <c r="E33">
        <v>0</v>
      </c>
      <c r="F33" s="9">
        <v>43860</v>
      </c>
      <c r="G33" s="23">
        <f ca="1">IFERROR(__xludf.DUMMYFUNCTION("""COMPUTED_VALUE"""),1)</f>
        <v>1</v>
      </c>
      <c r="H33" s="23">
        <f ca="1">IFERROR(__xludf.DUMMYFUNCTION("""COMPUTED_VALUE"""),0)</f>
        <v>0</v>
      </c>
      <c r="I33" s="10">
        <v>0</v>
      </c>
    </row>
    <row r="34" spans="1:9" x14ac:dyDescent="0.3">
      <c r="A34" s="8">
        <v>43861</v>
      </c>
      <c r="B34">
        <v>9</v>
      </c>
      <c r="C34">
        <v>6</v>
      </c>
      <c r="D34">
        <v>0</v>
      </c>
      <c r="E34">
        <v>0</v>
      </c>
      <c r="F34" s="9">
        <v>43861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10">
        <v>0</v>
      </c>
    </row>
    <row r="35" spans="1:9" x14ac:dyDescent="0.3">
      <c r="A35" s="8">
        <v>43862</v>
      </c>
      <c r="B35">
        <v>6</v>
      </c>
      <c r="C35">
        <v>6</v>
      </c>
      <c r="D35">
        <v>0</v>
      </c>
      <c r="E35">
        <v>0</v>
      </c>
      <c r="F35" s="9">
        <v>43862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10">
        <v>0</v>
      </c>
    </row>
    <row r="36" spans="1:9" x14ac:dyDescent="0.3">
      <c r="A36" s="8">
        <v>43863</v>
      </c>
      <c r="B36">
        <v>6</v>
      </c>
      <c r="C36">
        <v>7</v>
      </c>
      <c r="D36">
        <v>0</v>
      </c>
      <c r="E36">
        <v>0</v>
      </c>
      <c r="F36" s="9">
        <v>43863</v>
      </c>
      <c r="G36" s="23">
        <f ca="1">IFERROR(__xludf.DUMMYFUNCTION("""COMPUTED_VALUE"""),1)</f>
        <v>1</v>
      </c>
      <c r="H36" s="23">
        <f ca="1">IFERROR(__xludf.DUMMYFUNCTION("""COMPUTED_VALUE"""),0)</f>
        <v>0</v>
      </c>
      <c r="I36" s="10">
        <v>0</v>
      </c>
    </row>
    <row r="37" spans="1:9" x14ac:dyDescent="0.3">
      <c r="A37" s="8">
        <v>43864</v>
      </c>
      <c r="B37">
        <v>7</v>
      </c>
      <c r="C37">
        <v>5</v>
      </c>
      <c r="D37">
        <v>0</v>
      </c>
      <c r="E37">
        <v>0</v>
      </c>
      <c r="F37" s="9">
        <v>43864</v>
      </c>
      <c r="G37" s="23">
        <f ca="1">IFERROR(__xludf.DUMMYFUNCTION("""COMPUTED_VALUE"""),1)</f>
        <v>1</v>
      </c>
      <c r="H37" s="23">
        <f ca="1">IFERROR(__xludf.DUMMYFUNCTION("""COMPUTED_VALUE"""),0)</f>
        <v>0</v>
      </c>
      <c r="I37" s="10">
        <v>0</v>
      </c>
    </row>
    <row r="38" spans="1:9" x14ac:dyDescent="0.3">
      <c r="A38" s="8">
        <v>43865</v>
      </c>
      <c r="B38">
        <v>11</v>
      </c>
      <c r="C38">
        <v>5</v>
      </c>
      <c r="D38">
        <v>0</v>
      </c>
      <c r="E38">
        <v>0</v>
      </c>
      <c r="F38" s="9">
        <v>43865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10">
        <v>0</v>
      </c>
    </row>
    <row r="39" spans="1:9" x14ac:dyDescent="0.3">
      <c r="A39" s="8">
        <v>43866</v>
      </c>
      <c r="B39">
        <v>7</v>
      </c>
      <c r="C39">
        <v>0</v>
      </c>
      <c r="D39">
        <v>0</v>
      </c>
      <c r="E39">
        <v>0</v>
      </c>
      <c r="F39" s="9">
        <v>43866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10">
        <v>0</v>
      </c>
    </row>
    <row r="40" spans="1:9" x14ac:dyDescent="0.3">
      <c r="A40" s="8">
        <v>43867</v>
      </c>
      <c r="B40">
        <v>8</v>
      </c>
      <c r="C40">
        <v>5</v>
      </c>
      <c r="D40">
        <v>0</v>
      </c>
      <c r="E40">
        <v>0</v>
      </c>
      <c r="F40" s="9">
        <v>43867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10">
        <v>0</v>
      </c>
    </row>
    <row r="41" spans="1:9" x14ac:dyDescent="0.3">
      <c r="A41" s="8">
        <v>43868</v>
      </c>
      <c r="B41">
        <v>5</v>
      </c>
      <c r="C41">
        <v>5</v>
      </c>
      <c r="D41">
        <v>0</v>
      </c>
      <c r="E41">
        <v>0</v>
      </c>
      <c r="F41" s="9">
        <v>43868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10">
        <v>0</v>
      </c>
    </row>
    <row r="42" spans="1:9" x14ac:dyDescent="0.3">
      <c r="A42" s="8">
        <v>43869</v>
      </c>
      <c r="B42">
        <v>0</v>
      </c>
      <c r="C42">
        <v>0</v>
      </c>
      <c r="D42">
        <v>0</v>
      </c>
      <c r="E42">
        <v>0</v>
      </c>
      <c r="F42" s="9">
        <v>43869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10">
        <v>0</v>
      </c>
    </row>
    <row r="43" spans="1:9" x14ac:dyDescent="0.3">
      <c r="A43" s="8">
        <v>43870</v>
      </c>
      <c r="B43">
        <v>6</v>
      </c>
      <c r="C43">
        <v>6</v>
      </c>
      <c r="D43">
        <v>0</v>
      </c>
      <c r="E43">
        <v>0</v>
      </c>
      <c r="F43" s="9">
        <v>43870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10">
        <v>0</v>
      </c>
    </row>
    <row r="44" spans="1:9" x14ac:dyDescent="0.3">
      <c r="A44" s="8">
        <v>43871</v>
      </c>
      <c r="B44">
        <v>0</v>
      </c>
      <c r="C44">
        <v>0</v>
      </c>
      <c r="D44">
        <v>0</v>
      </c>
      <c r="E44">
        <v>0</v>
      </c>
      <c r="F44" s="9">
        <v>43871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10">
        <v>0</v>
      </c>
    </row>
    <row r="45" spans="1:9" x14ac:dyDescent="0.3">
      <c r="A45" s="8">
        <v>43872</v>
      </c>
      <c r="B45">
        <v>5</v>
      </c>
      <c r="C45">
        <v>0</v>
      </c>
      <c r="D45">
        <v>0</v>
      </c>
      <c r="E45">
        <v>0</v>
      </c>
      <c r="F45" s="9">
        <v>43872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10">
        <v>0</v>
      </c>
    </row>
    <row r="46" spans="1:9" x14ac:dyDescent="0.3">
      <c r="A46" s="8">
        <v>43873</v>
      </c>
      <c r="B46">
        <v>5</v>
      </c>
      <c r="C46">
        <v>0</v>
      </c>
      <c r="D46">
        <v>0</v>
      </c>
      <c r="E46">
        <v>0</v>
      </c>
      <c r="F46" s="9">
        <v>43873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10">
        <v>0</v>
      </c>
    </row>
    <row r="47" spans="1:9" x14ac:dyDescent="0.3">
      <c r="A47" s="8">
        <v>43874</v>
      </c>
      <c r="B47">
        <v>10</v>
      </c>
      <c r="C47">
        <v>0</v>
      </c>
      <c r="D47">
        <v>0</v>
      </c>
      <c r="E47">
        <v>0</v>
      </c>
      <c r="F47" s="9">
        <v>43874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10">
        <v>0</v>
      </c>
    </row>
    <row r="48" spans="1:9" x14ac:dyDescent="0.3">
      <c r="A48" s="8">
        <v>43875</v>
      </c>
      <c r="B48">
        <v>5</v>
      </c>
      <c r="C48">
        <v>0</v>
      </c>
      <c r="D48">
        <v>0</v>
      </c>
      <c r="E48">
        <v>0</v>
      </c>
      <c r="F48" s="9">
        <v>43875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10">
        <v>0</v>
      </c>
    </row>
    <row r="49" spans="1:9" x14ac:dyDescent="0.3">
      <c r="A49" s="8">
        <v>43876</v>
      </c>
      <c r="B49">
        <v>5</v>
      </c>
      <c r="C49">
        <v>6</v>
      </c>
      <c r="D49">
        <v>0</v>
      </c>
      <c r="E49">
        <v>0</v>
      </c>
      <c r="F49" s="9">
        <v>43876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10">
        <v>0</v>
      </c>
    </row>
    <row r="50" spans="1:9" x14ac:dyDescent="0.3">
      <c r="A50" s="8">
        <v>43877</v>
      </c>
      <c r="B50">
        <v>6</v>
      </c>
      <c r="C50">
        <v>0</v>
      </c>
      <c r="D50">
        <v>0</v>
      </c>
      <c r="E50">
        <v>0</v>
      </c>
      <c r="F50" s="9">
        <v>43877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10">
        <v>0</v>
      </c>
    </row>
    <row r="51" spans="1:9" x14ac:dyDescent="0.3">
      <c r="A51" s="8">
        <v>43878</v>
      </c>
      <c r="B51">
        <v>0</v>
      </c>
      <c r="C51">
        <v>0</v>
      </c>
      <c r="D51">
        <v>0</v>
      </c>
      <c r="E51">
        <v>0</v>
      </c>
      <c r="F51" s="9">
        <v>43878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10">
        <v>0</v>
      </c>
    </row>
    <row r="52" spans="1:9" x14ac:dyDescent="0.3">
      <c r="A52" s="8">
        <v>43879</v>
      </c>
      <c r="B52">
        <v>5</v>
      </c>
      <c r="C52">
        <v>0</v>
      </c>
      <c r="D52">
        <v>0</v>
      </c>
      <c r="E52">
        <v>0</v>
      </c>
      <c r="F52" s="9">
        <v>43879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10">
        <v>0</v>
      </c>
    </row>
    <row r="53" spans="1:9" x14ac:dyDescent="0.3">
      <c r="A53" s="8">
        <v>43880</v>
      </c>
      <c r="B53">
        <v>0</v>
      </c>
      <c r="C53">
        <v>0</v>
      </c>
      <c r="D53">
        <v>0</v>
      </c>
      <c r="E53">
        <v>0</v>
      </c>
      <c r="F53" s="9">
        <v>43880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10">
        <v>0</v>
      </c>
    </row>
    <row r="54" spans="1:9" x14ac:dyDescent="0.3">
      <c r="A54" s="8">
        <v>43881</v>
      </c>
      <c r="B54">
        <v>5</v>
      </c>
      <c r="C54">
        <v>5</v>
      </c>
      <c r="D54">
        <v>0</v>
      </c>
      <c r="E54">
        <v>0</v>
      </c>
      <c r="F54" s="9">
        <v>43881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10">
        <v>0</v>
      </c>
    </row>
    <row r="55" spans="1:9" x14ac:dyDescent="0.3">
      <c r="A55" s="8">
        <v>43882</v>
      </c>
      <c r="B55">
        <v>6</v>
      </c>
      <c r="C55">
        <v>0</v>
      </c>
      <c r="D55">
        <v>0</v>
      </c>
      <c r="E55">
        <v>0</v>
      </c>
      <c r="F55" s="9">
        <v>43882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10">
        <v>0</v>
      </c>
    </row>
    <row r="56" spans="1:9" x14ac:dyDescent="0.3">
      <c r="A56" s="8">
        <v>43883</v>
      </c>
      <c r="B56">
        <v>5</v>
      </c>
      <c r="C56">
        <v>0</v>
      </c>
      <c r="D56">
        <v>0</v>
      </c>
      <c r="E56">
        <v>0</v>
      </c>
      <c r="F56" s="9">
        <v>43883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10">
        <v>0</v>
      </c>
    </row>
    <row r="57" spans="1:9" x14ac:dyDescent="0.3">
      <c r="A57" s="8">
        <v>43884</v>
      </c>
      <c r="B57">
        <v>0</v>
      </c>
      <c r="C57">
        <v>6</v>
      </c>
      <c r="D57">
        <v>0</v>
      </c>
      <c r="E57">
        <v>0</v>
      </c>
      <c r="F57" s="9">
        <v>43884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10">
        <v>0</v>
      </c>
    </row>
    <row r="58" spans="1:9" x14ac:dyDescent="0.3">
      <c r="A58" s="8">
        <v>43885</v>
      </c>
      <c r="B58">
        <v>0</v>
      </c>
      <c r="C58">
        <v>0</v>
      </c>
      <c r="D58">
        <v>0</v>
      </c>
      <c r="E58">
        <v>0</v>
      </c>
      <c r="F58" s="9">
        <v>43885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10">
        <v>0</v>
      </c>
    </row>
    <row r="59" spans="1:9" x14ac:dyDescent="0.3">
      <c r="A59" s="8">
        <v>43886</v>
      </c>
      <c r="B59">
        <v>5</v>
      </c>
      <c r="C59">
        <v>0</v>
      </c>
      <c r="D59">
        <v>0</v>
      </c>
      <c r="E59">
        <v>6</v>
      </c>
      <c r="F59" s="9">
        <v>43886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10">
        <v>0</v>
      </c>
    </row>
    <row r="60" spans="1:9" x14ac:dyDescent="0.3">
      <c r="A60" s="8">
        <v>43887</v>
      </c>
      <c r="B60">
        <v>0</v>
      </c>
      <c r="C60">
        <v>0</v>
      </c>
      <c r="D60">
        <v>0</v>
      </c>
      <c r="E60">
        <v>0</v>
      </c>
      <c r="F60" s="9">
        <v>43887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10">
        <v>0</v>
      </c>
    </row>
    <row r="61" spans="1:9" x14ac:dyDescent="0.3">
      <c r="A61" s="8">
        <v>43888</v>
      </c>
      <c r="B61">
        <v>8</v>
      </c>
      <c r="C61">
        <v>0</v>
      </c>
      <c r="D61">
        <v>0</v>
      </c>
      <c r="E61">
        <v>0</v>
      </c>
      <c r="F61" s="9">
        <v>43888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10">
        <v>0</v>
      </c>
    </row>
    <row r="62" spans="1:9" x14ac:dyDescent="0.3">
      <c r="A62" s="8">
        <v>43889</v>
      </c>
      <c r="B62">
        <v>6</v>
      </c>
      <c r="C62">
        <v>6</v>
      </c>
      <c r="D62">
        <v>0</v>
      </c>
      <c r="E62">
        <v>0</v>
      </c>
      <c r="F62" s="9">
        <v>43889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10">
        <v>0</v>
      </c>
    </row>
    <row r="63" spans="1:9" x14ac:dyDescent="0.3">
      <c r="A63" s="8">
        <v>43890</v>
      </c>
      <c r="B63">
        <v>11</v>
      </c>
      <c r="C63">
        <v>0</v>
      </c>
      <c r="D63">
        <v>0</v>
      </c>
      <c r="E63">
        <v>0</v>
      </c>
      <c r="F63" s="9">
        <v>43890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10">
        <v>0</v>
      </c>
    </row>
    <row r="64" spans="1:9" x14ac:dyDescent="0.3">
      <c r="A64" s="8">
        <v>43891</v>
      </c>
      <c r="B64">
        <v>0</v>
      </c>
      <c r="C64">
        <v>0</v>
      </c>
      <c r="D64">
        <v>0</v>
      </c>
      <c r="E64">
        <v>0</v>
      </c>
      <c r="F64" s="9">
        <v>43891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10">
        <v>0</v>
      </c>
    </row>
    <row r="65" spans="1:9" x14ac:dyDescent="0.3">
      <c r="A65" s="8">
        <v>43892</v>
      </c>
      <c r="B65">
        <v>5</v>
      </c>
      <c r="C65">
        <v>5</v>
      </c>
      <c r="D65">
        <v>0</v>
      </c>
      <c r="E65">
        <v>0</v>
      </c>
      <c r="F65" s="9">
        <v>43892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10">
        <v>0</v>
      </c>
    </row>
    <row r="66" spans="1:9" x14ac:dyDescent="0.3">
      <c r="A66" s="8">
        <v>43893</v>
      </c>
      <c r="B66">
        <v>6</v>
      </c>
      <c r="C66">
        <v>12</v>
      </c>
      <c r="D66">
        <v>0</v>
      </c>
      <c r="E66">
        <v>0</v>
      </c>
      <c r="F66" s="9">
        <v>43893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10">
        <v>0</v>
      </c>
    </row>
    <row r="67" spans="1:9" x14ac:dyDescent="0.3">
      <c r="A67" s="8">
        <v>43894</v>
      </c>
      <c r="B67">
        <v>18</v>
      </c>
      <c r="C67">
        <v>10</v>
      </c>
      <c r="D67">
        <v>0</v>
      </c>
      <c r="E67">
        <v>0</v>
      </c>
      <c r="F67" s="9">
        <v>43894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10">
        <v>0</v>
      </c>
    </row>
    <row r="68" spans="1:9" x14ac:dyDescent="0.3">
      <c r="A68" s="8">
        <v>43895</v>
      </c>
      <c r="B68">
        <v>12</v>
      </c>
      <c r="C68">
        <v>7</v>
      </c>
      <c r="D68">
        <v>0</v>
      </c>
      <c r="E68">
        <v>0</v>
      </c>
      <c r="F68" s="9">
        <v>43895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10">
        <v>0</v>
      </c>
    </row>
    <row r="69" spans="1:9" x14ac:dyDescent="0.3">
      <c r="A69" s="8">
        <v>43896</v>
      </c>
      <c r="B69">
        <v>17</v>
      </c>
      <c r="C69">
        <v>7</v>
      </c>
      <c r="D69">
        <v>0</v>
      </c>
      <c r="E69">
        <v>0</v>
      </c>
      <c r="F69" s="9">
        <v>43896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10">
        <v>0</v>
      </c>
    </row>
    <row r="70" spans="1:9" x14ac:dyDescent="0.3">
      <c r="A70" s="8">
        <v>43897</v>
      </c>
      <c r="B70">
        <v>11</v>
      </c>
      <c r="C70">
        <v>6</v>
      </c>
      <c r="D70">
        <v>0</v>
      </c>
      <c r="E70">
        <v>0</v>
      </c>
      <c r="F70" s="9">
        <v>43897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10">
        <v>0</v>
      </c>
    </row>
    <row r="71" spans="1:9" x14ac:dyDescent="0.3">
      <c r="A71" s="8">
        <v>43898</v>
      </c>
      <c r="B71">
        <v>5</v>
      </c>
      <c r="C71">
        <v>6</v>
      </c>
      <c r="D71">
        <v>0</v>
      </c>
      <c r="E71">
        <v>0</v>
      </c>
      <c r="F71" s="9">
        <v>43898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10">
        <v>0</v>
      </c>
    </row>
    <row r="72" spans="1:9" x14ac:dyDescent="0.3">
      <c r="A72" s="8">
        <v>43899</v>
      </c>
      <c r="B72">
        <v>19</v>
      </c>
      <c r="C72">
        <v>9</v>
      </c>
      <c r="D72">
        <v>0</v>
      </c>
      <c r="E72">
        <v>0</v>
      </c>
      <c r="F72" s="9">
        <v>43899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10">
        <v>0</v>
      </c>
    </row>
    <row r="73" spans="1:9" x14ac:dyDescent="0.3">
      <c r="A73" s="8">
        <v>43900</v>
      </c>
      <c r="B73">
        <v>21</v>
      </c>
      <c r="C73">
        <v>7</v>
      </c>
      <c r="D73">
        <v>0</v>
      </c>
      <c r="E73">
        <v>0</v>
      </c>
      <c r="F73" s="9">
        <v>43900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10">
        <v>0</v>
      </c>
    </row>
    <row r="74" spans="1:9" x14ac:dyDescent="0.3">
      <c r="A74" s="8">
        <v>43901</v>
      </c>
      <c r="B74">
        <v>9</v>
      </c>
      <c r="C74">
        <v>0</v>
      </c>
      <c r="D74">
        <v>0</v>
      </c>
      <c r="E74">
        <v>0</v>
      </c>
      <c r="F74" s="9">
        <v>43901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10">
        <v>0</v>
      </c>
    </row>
    <row r="75" spans="1:9" x14ac:dyDescent="0.3">
      <c r="A75" s="8">
        <v>43902</v>
      </c>
      <c r="B75">
        <v>14</v>
      </c>
      <c r="C75">
        <v>12</v>
      </c>
      <c r="D75">
        <v>0</v>
      </c>
      <c r="E75">
        <v>0</v>
      </c>
      <c r="F75" s="9">
        <v>43902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10">
        <v>0</v>
      </c>
    </row>
    <row r="76" spans="1:9" x14ac:dyDescent="0.3">
      <c r="A76" s="8">
        <v>43903</v>
      </c>
      <c r="B76">
        <v>30</v>
      </c>
      <c r="C76">
        <v>16</v>
      </c>
      <c r="D76">
        <v>8</v>
      </c>
      <c r="E76">
        <v>8</v>
      </c>
      <c r="F76" s="9">
        <v>43903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10">
        <v>0</v>
      </c>
    </row>
    <row r="77" spans="1:9" x14ac:dyDescent="0.3">
      <c r="A77" s="8">
        <v>43904</v>
      </c>
      <c r="B77">
        <v>31</v>
      </c>
      <c r="C77">
        <v>22</v>
      </c>
      <c r="D77">
        <v>0</v>
      </c>
      <c r="E77">
        <v>0</v>
      </c>
      <c r="F77" s="9">
        <v>43904</v>
      </c>
      <c r="G77" s="23">
        <v>0</v>
      </c>
      <c r="H77" s="23">
        <v>0</v>
      </c>
      <c r="I77" s="10">
        <v>0</v>
      </c>
    </row>
    <row r="78" spans="1:9" x14ac:dyDescent="0.3">
      <c r="A78" s="8">
        <v>43905</v>
      </c>
      <c r="B78">
        <v>20</v>
      </c>
      <c r="C78">
        <v>14</v>
      </c>
      <c r="D78">
        <v>9</v>
      </c>
      <c r="E78">
        <v>9</v>
      </c>
      <c r="F78" s="9">
        <v>43905</v>
      </c>
      <c r="G78" s="23">
        <v>0</v>
      </c>
      <c r="H78" s="23">
        <v>0</v>
      </c>
      <c r="I78" s="10">
        <v>0</v>
      </c>
    </row>
    <row r="79" spans="1:9" x14ac:dyDescent="0.3">
      <c r="A79" s="8">
        <v>43906</v>
      </c>
      <c r="B79">
        <v>26</v>
      </c>
      <c r="C79">
        <v>14</v>
      </c>
      <c r="D79">
        <v>5</v>
      </c>
      <c r="E79">
        <v>5</v>
      </c>
      <c r="F79" s="9">
        <v>43906</v>
      </c>
      <c r="G79" s="23">
        <v>0</v>
      </c>
      <c r="H79" s="23">
        <v>0</v>
      </c>
      <c r="I79" s="10">
        <v>0</v>
      </c>
    </row>
    <row r="80" spans="1:9" x14ac:dyDescent="0.3">
      <c r="A80" s="8">
        <v>43907</v>
      </c>
      <c r="B80">
        <v>17</v>
      </c>
      <c r="C80">
        <v>10</v>
      </c>
      <c r="D80">
        <v>0</v>
      </c>
      <c r="E80">
        <v>0</v>
      </c>
      <c r="F80" s="9">
        <v>43907</v>
      </c>
      <c r="G80" s="23">
        <v>0</v>
      </c>
      <c r="H80" s="23">
        <v>0</v>
      </c>
      <c r="I80" s="10">
        <v>0</v>
      </c>
    </row>
    <row r="81" spans="1:9" x14ac:dyDescent="0.3">
      <c r="A81" s="8">
        <v>43908</v>
      </c>
      <c r="B81">
        <v>24</v>
      </c>
      <c r="C81">
        <v>21</v>
      </c>
      <c r="D81">
        <v>5</v>
      </c>
      <c r="E81">
        <v>5</v>
      </c>
      <c r="F81" s="9">
        <v>43908</v>
      </c>
      <c r="G81" s="23">
        <v>0</v>
      </c>
      <c r="H81" s="23">
        <v>0</v>
      </c>
      <c r="I81" s="10">
        <v>0</v>
      </c>
    </row>
    <row r="82" spans="1:9" x14ac:dyDescent="0.3">
      <c r="A82" s="8">
        <v>43909</v>
      </c>
      <c r="B82">
        <v>61</v>
      </c>
      <c r="C82">
        <v>18</v>
      </c>
      <c r="D82">
        <v>0</v>
      </c>
      <c r="E82">
        <v>0</v>
      </c>
      <c r="F82" s="9">
        <v>43909</v>
      </c>
      <c r="G82" s="23">
        <v>0</v>
      </c>
      <c r="H82" s="23">
        <v>0</v>
      </c>
      <c r="I82" s="10">
        <v>0</v>
      </c>
    </row>
    <row r="83" spans="1:9" x14ac:dyDescent="0.3">
      <c r="A83" s="8">
        <v>43910</v>
      </c>
      <c r="B83">
        <v>48</v>
      </c>
      <c r="C83">
        <v>34</v>
      </c>
      <c r="D83">
        <v>5</v>
      </c>
      <c r="E83">
        <v>9</v>
      </c>
      <c r="F83" s="9">
        <v>43910</v>
      </c>
      <c r="G83" s="23">
        <v>0</v>
      </c>
      <c r="H83" s="23">
        <v>0</v>
      </c>
      <c r="I83" s="10">
        <v>0</v>
      </c>
    </row>
    <row r="84" spans="1:9" x14ac:dyDescent="0.3">
      <c r="A84" s="8">
        <v>43911</v>
      </c>
      <c r="B84">
        <v>75</v>
      </c>
      <c r="C84">
        <v>56</v>
      </c>
      <c r="D84">
        <v>16</v>
      </c>
      <c r="E84">
        <v>16</v>
      </c>
      <c r="F84" s="9">
        <v>43911</v>
      </c>
      <c r="G84" s="23">
        <v>0</v>
      </c>
      <c r="H84" s="23">
        <v>0</v>
      </c>
      <c r="I84" s="10">
        <v>0</v>
      </c>
    </row>
    <row r="85" spans="1:9" x14ac:dyDescent="0.3">
      <c r="A85" s="8">
        <v>43912</v>
      </c>
      <c r="B85">
        <v>77</v>
      </c>
      <c r="C85">
        <v>52</v>
      </c>
      <c r="D85">
        <v>6</v>
      </c>
      <c r="E85">
        <v>9</v>
      </c>
      <c r="F85" s="9">
        <v>43912</v>
      </c>
      <c r="G85" s="23">
        <v>0</v>
      </c>
      <c r="H85" s="23">
        <v>0</v>
      </c>
      <c r="I85" s="10">
        <v>0</v>
      </c>
    </row>
    <row r="86" spans="1:9" x14ac:dyDescent="0.3">
      <c r="A86" s="8">
        <v>43913</v>
      </c>
      <c r="B86">
        <v>79</v>
      </c>
      <c r="C86">
        <v>79</v>
      </c>
      <c r="D86">
        <v>8</v>
      </c>
      <c r="E86">
        <v>12</v>
      </c>
      <c r="F86" s="9">
        <v>43913</v>
      </c>
      <c r="G86" s="23">
        <v>0</v>
      </c>
      <c r="H86" s="23">
        <v>0</v>
      </c>
      <c r="I86" s="10">
        <v>0</v>
      </c>
    </row>
    <row r="87" spans="1:9" x14ac:dyDescent="0.3">
      <c r="A87" s="8">
        <v>43914</v>
      </c>
      <c r="B87">
        <v>62</v>
      </c>
      <c r="C87">
        <v>52</v>
      </c>
      <c r="D87">
        <v>11</v>
      </c>
      <c r="E87">
        <v>16</v>
      </c>
      <c r="F87" s="9">
        <v>43914</v>
      </c>
      <c r="G87" s="23">
        <v>0</v>
      </c>
      <c r="H87" s="23">
        <v>0</v>
      </c>
      <c r="I87" s="10">
        <v>0</v>
      </c>
    </row>
    <row r="88" spans="1:9" x14ac:dyDescent="0.3">
      <c r="A88" s="8">
        <v>43915</v>
      </c>
      <c r="B88">
        <v>79</v>
      </c>
      <c r="C88">
        <v>57</v>
      </c>
      <c r="D88">
        <v>6</v>
      </c>
      <c r="E88">
        <v>10</v>
      </c>
      <c r="F88" s="9">
        <v>43915</v>
      </c>
      <c r="G88" s="23">
        <v>0</v>
      </c>
      <c r="H88" s="23">
        <v>0</v>
      </c>
      <c r="I88" s="10">
        <v>0</v>
      </c>
    </row>
    <row r="89" spans="1:9" x14ac:dyDescent="0.3">
      <c r="A89" s="8">
        <v>43916</v>
      </c>
      <c r="B89">
        <v>61</v>
      </c>
      <c r="C89">
        <v>46</v>
      </c>
      <c r="D89">
        <v>8</v>
      </c>
      <c r="E89">
        <v>9</v>
      </c>
      <c r="F89" s="9">
        <v>43916</v>
      </c>
      <c r="G89" s="23">
        <v>0</v>
      </c>
      <c r="H89" s="23">
        <v>0</v>
      </c>
      <c r="I89" s="10">
        <v>0</v>
      </c>
    </row>
    <row r="90" spans="1:9" x14ac:dyDescent="0.3">
      <c r="A90" s="8">
        <v>43917</v>
      </c>
      <c r="B90">
        <v>77</v>
      </c>
      <c r="C90">
        <v>59</v>
      </c>
      <c r="D90">
        <v>9</v>
      </c>
      <c r="E90">
        <v>13</v>
      </c>
      <c r="F90" s="9">
        <v>43917</v>
      </c>
      <c r="G90" s="23">
        <v>0</v>
      </c>
      <c r="H90" s="23">
        <v>0</v>
      </c>
      <c r="I90" s="10">
        <v>0</v>
      </c>
    </row>
    <row r="91" spans="1:9" x14ac:dyDescent="0.3">
      <c r="A91" s="8">
        <v>43918</v>
      </c>
      <c r="B91">
        <v>100</v>
      </c>
      <c r="C91">
        <v>48</v>
      </c>
      <c r="D91">
        <v>17</v>
      </c>
      <c r="E91">
        <v>20</v>
      </c>
      <c r="F91" s="9">
        <v>43918</v>
      </c>
      <c r="G91" s="23">
        <v>0</v>
      </c>
      <c r="H91" s="23">
        <v>0</v>
      </c>
      <c r="I91" s="10">
        <v>0</v>
      </c>
    </row>
    <row r="92" spans="1:9" x14ac:dyDescent="0.3">
      <c r="A92" s="8">
        <v>43919</v>
      </c>
      <c r="B92">
        <v>64</v>
      </c>
      <c r="C92">
        <v>50</v>
      </c>
      <c r="D92">
        <v>13</v>
      </c>
      <c r="E92">
        <v>13</v>
      </c>
      <c r="F92" s="9">
        <v>43919</v>
      </c>
      <c r="G92" s="23">
        <v>0</v>
      </c>
      <c r="H92" s="23">
        <v>0</v>
      </c>
      <c r="I92" s="10">
        <v>0</v>
      </c>
    </row>
    <row r="93" spans="1:9" x14ac:dyDescent="0.3">
      <c r="A93" s="8">
        <v>43920</v>
      </c>
      <c r="B93">
        <v>77</v>
      </c>
      <c r="C93">
        <v>36</v>
      </c>
      <c r="D93">
        <v>14</v>
      </c>
      <c r="E93">
        <v>16</v>
      </c>
      <c r="F93" s="9">
        <v>43920</v>
      </c>
      <c r="G93" s="23">
        <v>0</v>
      </c>
      <c r="H93" s="23">
        <v>0</v>
      </c>
      <c r="I93" s="10">
        <v>0</v>
      </c>
    </row>
    <row r="94" spans="1:9" x14ac:dyDescent="0.3">
      <c r="A94" s="8">
        <v>43921</v>
      </c>
      <c r="B94">
        <v>56</v>
      </c>
      <c r="C94">
        <v>31</v>
      </c>
      <c r="D94">
        <v>10</v>
      </c>
      <c r="E94">
        <v>12</v>
      </c>
      <c r="F94" s="9">
        <v>43921</v>
      </c>
      <c r="G94" s="23">
        <v>0</v>
      </c>
      <c r="H94" s="23">
        <v>0</v>
      </c>
      <c r="I94" s="10">
        <v>0</v>
      </c>
    </row>
    <row r="95" spans="1:9" x14ac:dyDescent="0.3">
      <c r="A95" s="8">
        <v>43922</v>
      </c>
      <c r="B95">
        <v>54</v>
      </c>
      <c r="C95">
        <v>33</v>
      </c>
      <c r="D95">
        <v>19</v>
      </c>
      <c r="E95">
        <v>21</v>
      </c>
      <c r="F95" s="9">
        <v>43922</v>
      </c>
      <c r="G95" s="23">
        <v>0</v>
      </c>
      <c r="H95" s="23">
        <v>0</v>
      </c>
      <c r="I95" s="10">
        <v>0</v>
      </c>
    </row>
    <row r="96" spans="1:9" x14ac:dyDescent="0.3">
      <c r="A96" s="8">
        <v>43923</v>
      </c>
      <c r="B96">
        <v>50</v>
      </c>
      <c r="C96">
        <v>42</v>
      </c>
      <c r="D96">
        <v>13</v>
      </c>
      <c r="E96">
        <v>13</v>
      </c>
      <c r="F96" s="9">
        <v>43923</v>
      </c>
      <c r="G96" s="23">
        <v>0</v>
      </c>
      <c r="H96" s="23">
        <v>0</v>
      </c>
      <c r="I96" s="10">
        <v>0</v>
      </c>
    </row>
    <row r="97" spans="1:9" x14ac:dyDescent="0.3">
      <c r="A97" s="8">
        <v>43924</v>
      </c>
      <c r="B97">
        <v>50</v>
      </c>
      <c r="C97">
        <v>44</v>
      </c>
      <c r="D97">
        <v>7</v>
      </c>
      <c r="E97">
        <v>7</v>
      </c>
      <c r="F97" s="9">
        <v>43924</v>
      </c>
      <c r="G97" s="23">
        <v>0</v>
      </c>
      <c r="H97" s="23">
        <v>0</v>
      </c>
      <c r="I97" s="10">
        <v>0</v>
      </c>
    </row>
    <row r="98" spans="1:9" x14ac:dyDescent="0.3">
      <c r="A98" s="8">
        <v>43925</v>
      </c>
      <c r="B98">
        <v>65</v>
      </c>
      <c r="C98">
        <v>36</v>
      </c>
      <c r="D98">
        <v>8</v>
      </c>
      <c r="E98">
        <v>17</v>
      </c>
      <c r="F98" s="9">
        <v>43925</v>
      </c>
      <c r="G98" s="23">
        <v>0</v>
      </c>
      <c r="H98" s="23">
        <v>0</v>
      </c>
      <c r="I98" s="10">
        <v>0</v>
      </c>
    </row>
    <row r="99" spans="1:9" x14ac:dyDescent="0.3">
      <c r="A99" s="8">
        <v>43926</v>
      </c>
      <c r="B99">
        <v>54</v>
      </c>
      <c r="C99">
        <v>25</v>
      </c>
      <c r="D99">
        <v>10</v>
      </c>
      <c r="E99">
        <v>12</v>
      </c>
      <c r="F99" s="9">
        <v>43926</v>
      </c>
      <c r="G99" s="23">
        <v>0</v>
      </c>
      <c r="H99" s="23">
        <v>0</v>
      </c>
      <c r="I99" s="10">
        <v>0</v>
      </c>
    </row>
    <row r="100" spans="1:9" x14ac:dyDescent="0.3">
      <c r="A100" s="8">
        <v>43927</v>
      </c>
      <c r="B100">
        <v>44</v>
      </c>
      <c r="C100">
        <v>30</v>
      </c>
      <c r="D100">
        <v>15</v>
      </c>
      <c r="E100">
        <v>15</v>
      </c>
      <c r="F100" s="9">
        <v>43927</v>
      </c>
      <c r="G100" s="23">
        <v>0</v>
      </c>
      <c r="H100" s="23">
        <v>0</v>
      </c>
      <c r="I100" s="10">
        <v>0</v>
      </c>
    </row>
    <row r="101" spans="1:9" x14ac:dyDescent="0.3">
      <c r="A101" s="8">
        <v>43928</v>
      </c>
      <c r="B101">
        <v>62</v>
      </c>
      <c r="C101">
        <v>38</v>
      </c>
      <c r="D101">
        <v>12</v>
      </c>
      <c r="E101">
        <v>17</v>
      </c>
      <c r="F101" s="9">
        <v>43928</v>
      </c>
      <c r="G101" s="23">
        <v>0</v>
      </c>
      <c r="H101" s="23">
        <v>0</v>
      </c>
      <c r="I101" s="10">
        <v>0</v>
      </c>
    </row>
    <row r="102" spans="1:9" x14ac:dyDescent="0.3">
      <c r="A102" s="8">
        <v>43929</v>
      </c>
      <c r="B102">
        <v>29</v>
      </c>
      <c r="C102">
        <v>19</v>
      </c>
      <c r="D102">
        <v>11</v>
      </c>
      <c r="E102">
        <v>9</v>
      </c>
      <c r="F102" s="9">
        <v>43929</v>
      </c>
      <c r="G102" s="23">
        <v>0</v>
      </c>
      <c r="H102" s="23">
        <v>0</v>
      </c>
      <c r="I102" s="10">
        <v>0</v>
      </c>
    </row>
    <row r="103" spans="1:9" x14ac:dyDescent="0.3">
      <c r="A103" s="8">
        <v>43930</v>
      </c>
      <c r="B103">
        <v>33</v>
      </c>
      <c r="C103">
        <v>23</v>
      </c>
      <c r="D103">
        <v>14</v>
      </c>
      <c r="E103">
        <v>14</v>
      </c>
      <c r="F103" s="9">
        <v>43930</v>
      </c>
      <c r="G103" s="23">
        <v>0</v>
      </c>
      <c r="H103" s="23">
        <v>0</v>
      </c>
      <c r="I103" s="10">
        <v>0</v>
      </c>
    </row>
    <row r="104" spans="1:9" x14ac:dyDescent="0.3">
      <c r="A104" s="8">
        <v>43931</v>
      </c>
      <c r="B104">
        <v>62</v>
      </c>
      <c r="C104">
        <v>26</v>
      </c>
      <c r="D104">
        <v>9</v>
      </c>
      <c r="E104">
        <v>14</v>
      </c>
      <c r="F104" s="9">
        <v>43931</v>
      </c>
      <c r="G104" s="23">
        <v>0</v>
      </c>
      <c r="H104" s="23">
        <v>0</v>
      </c>
      <c r="I104">
        <v>50</v>
      </c>
    </row>
    <row r="105" spans="1:9" x14ac:dyDescent="0.3">
      <c r="A105" s="8">
        <v>43932</v>
      </c>
      <c r="B105">
        <v>31</v>
      </c>
      <c r="C105">
        <v>33</v>
      </c>
      <c r="D105">
        <v>12</v>
      </c>
      <c r="E105">
        <v>12</v>
      </c>
      <c r="F105" s="9">
        <v>43932</v>
      </c>
      <c r="G105" s="23">
        <v>0</v>
      </c>
      <c r="H105" s="23">
        <v>0</v>
      </c>
      <c r="I105">
        <v>81</v>
      </c>
    </row>
    <row r="106" spans="1:9" x14ac:dyDescent="0.3">
      <c r="A106" s="8">
        <v>43933</v>
      </c>
      <c r="B106">
        <v>49</v>
      </c>
      <c r="C106">
        <v>33</v>
      </c>
      <c r="D106">
        <v>21</v>
      </c>
      <c r="E106">
        <v>23</v>
      </c>
      <c r="F106" s="9">
        <v>43933</v>
      </c>
      <c r="G106" s="23">
        <v>0</v>
      </c>
      <c r="H106" s="23">
        <v>0</v>
      </c>
      <c r="I106">
        <v>0</v>
      </c>
    </row>
    <row r="107" spans="1:9" x14ac:dyDescent="0.3">
      <c r="A107" s="8">
        <v>43934</v>
      </c>
      <c r="B107">
        <v>53</v>
      </c>
      <c r="C107">
        <v>21</v>
      </c>
      <c r="D107">
        <v>9</v>
      </c>
      <c r="E107">
        <v>9</v>
      </c>
      <c r="F107" s="9">
        <v>43934</v>
      </c>
      <c r="G107" s="23">
        <v>0</v>
      </c>
      <c r="H107" s="23">
        <v>0</v>
      </c>
      <c r="I107">
        <v>0</v>
      </c>
    </row>
    <row r="108" spans="1:9" x14ac:dyDescent="0.3">
      <c r="A108" s="8">
        <v>43935</v>
      </c>
      <c r="B108">
        <v>35</v>
      </c>
      <c r="C108">
        <v>28</v>
      </c>
      <c r="D108">
        <v>9</v>
      </c>
      <c r="E108">
        <v>9</v>
      </c>
      <c r="F108" s="9">
        <v>43935</v>
      </c>
      <c r="G108" s="23">
        <v>0</v>
      </c>
      <c r="H108" s="23">
        <v>0</v>
      </c>
      <c r="I108">
        <v>0</v>
      </c>
    </row>
    <row r="109" spans="1:9" x14ac:dyDescent="0.3">
      <c r="A109" s="8">
        <v>43936</v>
      </c>
      <c r="B109">
        <v>28</v>
      </c>
      <c r="C109">
        <v>22</v>
      </c>
      <c r="D109">
        <v>14</v>
      </c>
      <c r="E109">
        <v>16</v>
      </c>
      <c r="F109" s="9">
        <v>43936</v>
      </c>
      <c r="G109" s="23">
        <v>0</v>
      </c>
      <c r="H109" s="23">
        <v>0</v>
      </c>
      <c r="I109">
        <v>0</v>
      </c>
    </row>
    <row r="110" spans="1:9" x14ac:dyDescent="0.3">
      <c r="A110" s="8">
        <v>43937</v>
      </c>
      <c r="B110">
        <v>45</v>
      </c>
      <c r="C110">
        <v>22</v>
      </c>
      <c r="D110">
        <v>9</v>
      </c>
      <c r="E110">
        <v>11</v>
      </c>
      <c r="F110" s="9">
        <v>43937</v>
      </c>
      <c r="G110" s="23">
        <v>0</v>
      </c>
      <c r="H110" s="23">
        <v>0</v>
      </c>
      <c r="I110">
        <v>26</v>
      </c>
    </row>
    <row r="111" spans="1:9" x14ac:dyDescent="0.3">
      <c r="A111" s="8">
        <v>43938</v>
      </c>
      <c r="B111">
        <v>39</v>
      </c>
      <c r="C111">
        <v>31</v>
      </c>
      <c r="D111">
        <v>12</v>
      </c>
      <c r="E111">
        <v>12</v>
      </c>
      <c r="F111" s="9">
        <v>43938</v>
      </c>
      <c r="G111" s="23">
        <v>0</v>
      </c>
      <c r="H111" s="23">
        <v>0</v>
      </c>
      <c r="I111">
        <v>0</v>
      </c>
    </row>
    <row r="112" spans="1:9" x14ac:dyDescent="0.3">
      <c r="A112" s="8">
        <v>43939</v>
      </c>
      <c r="B112">
        <v>34</v>
      </c>
      <c r="C112">
        <v>39</v>
      </c>
      <c r="D112">
        <v>10</v>
      </c>
      <c r="E112">
        <v>7</v>
      </c>
      <c r="F112" s="9">
        <v>43939</v>
      </c>
      <c r="G112" s="23">
        <v>0</v>
      </c>
      <c r="H112" s="23">
        <v>0</v>
      </c>
      <c r="I112">
        <v>0</v>
      </c>
    </row>
    <row r="113" spans="1:9" x14ac:dyDescent="0.3">
      <c r="A113" s="8">
        <v>43940</v>
      </c>
      <c r="B113">
        <v>50</v>
      </c>
      <c r="C113">
        <v>33</v>
      </c>
      <c r="D113">
        <v>8</v>
      </c>
      <c r="E113">
        <v>10</v>
      </c>
      <c r="F113" s="9">
        <v>43940</v>
      </c>
      <c r="G113" s="23">
        <v>0</v>
      </c>
      <c r="H113" s="23">
        <v>0</v>
      </c>
      <c r="I113">
        <v>0</v>
      </c>
    </row>
    <row r="114" spans="1:9" x14ac:dyDescent="0.3">
      <c r="A114" s="8">
        <v>43941</v>
      </c>
      <c r="B114">
        <v>41</v>
      </c>
      <c r="C114">
        <v>29</v>
      </c>
      <c r="D114">
        <v>17</v>
      </c>
      <c r="E114">
        <v>20</v>
      </c>
      <c r="F114" s="9">
        <v>43941</v>
      </c>
      <c r="G114" s="23">
        <v>0</v>
      </c>
      <c r="H114" s="23">
        <v>0</v>
      </c>
      <c r="I114">
        <v>0</v>
      </c>
    </row>
    <row r="115" spans="1:9" x14ac:dyDescent="0.3">
      <c r="A115" s="8">
        <v>43942</v>
      </c>
      <c r="B115">
        <v>44</v>
      </c>
      <c r="C115">
        <v>38</v>
      </c>
      <c r="D115">
        <v>21</v>
      </c>
      <c r="E115">
        <v>21</v>
      </c>
      <c r="F115" s="9">
        <v>43942</v>
      </c>
      <c r="G115" s="23">
        <v>0</v>
      </c>
      <c r="H115" s="23">
        <v>0</v>
      </c>
      <c r="I115">
        <v>0</v>
      </c>
    </row>
    <row r="116" spans="1:9" x14ac:dyDescent="0.3">
      <c r="A116" s="8">
        <v>43943</v>
      </c>
      <c r="B116">
        <v>24</v>
      </c>
      <c r="C116">
        <v>34</v>
      </c>
      <c r="D116">
        <v>11</v>
      </c>
      <c r="E116">
        <v>15</v>
      </c>
      <c r="F116" s="9">
        <v>43943</v>
      </c>
      <c r="G116" s="23">
        <v>0</v>
      </c>
      <c r="H116" s="23">
        <v>0</v>
      </c>
      <c r="I116">
        <v>200</v>
      </c>
    </row>
    <row r="117" spans="1:9" x14ac:dyDescent="0.3">
      <c r="A117" s="8">
        <v>43944</v>
      </c>
      <c r="B117">
        <v>42</v>
      </c>
      <c r="C117">
        <v>24</v>
      </c>
      <c r="D117">
        <v>13</v>
      </c>
      <c r="E117">
        <v>16</v>
      </c>
      <c r="F117" s="9">
        <v>43944</v>
      </c>
      <c r="G117" s="23">
        <v>0</v>
      </c>
      <c r="H117" s="23">
        <v>0</v>
      </c>
      <c r="I117">
        <v>239</v>
      </c>
    </row>
    <row r="118" spans="1:9" x14ac:dyDescent="0.3">
      <c r="A118" s="8">
        <v>43945</v>
      </c>
      <c r="B118">
        <v>45</v>
      </c>
      <c r="C118">
        <v>27</v>
      </c>
      <c r="D118">
        <v>18</v>
      </c>
      <c r="E118">
        <v>16</v>
      </c>
      <c r="F118" s="9">
        <v>43945</v>
      </c>
      <c r="G118" s="23">
        <v>0</v>
      </c>
      <c r="H118" s="23">
        <v>0</v>
      </c>
      <c r="I118">
        <v>0</v>
      </c>
    </row>
    <row r="119" spans="1:9" x14ac:dyDescent="0.3">
      <c r="A119" s="8">
        <v>43946</v>
      </c>
      <c r="B119">
        <v>30</v>
      </c>
      <c r="C119">
        <v>16</v>
      </c>
      <c r="D119">
        <v>19</v>
      </c>
      <c r="E119">
        <v>28</v>
      </c>
      <c r="F119" s="9">
        <v>43946</v>
      </c>
      <c r="G119" s="23">
        <v>0</v>
      </c>
      <c r="H119" s="23">
        <v>0</v>
      </c>
      <c r="I119">
        <v>0</v>
      </c>
    </row>
    <row r="120" spans="1:9" x14ac:dyDescent="0.3">
      <c r="A120" s="8">
        <v>43947</v>
      </c>
      <c r="B120">
        <v>27</v>
      </c>
      <c r="C120">
        <v>15</v>
      </c>
      <c r="D120">
        <v>6</v>
      </c>
      <c r="E120">
        <v>6</v>
      </c>
      <c r="F120" s="9">
        <v>43947</v>
      </c>
      <c r="G120" s="23">
        <v>0</v>
      </c>
      <c r="H120" s="23">
        <v>0</v>
      </c>
      <c r="I120">
        <v>515</v>
      </c>
    </row>
    <row r="121" spans="1:9" x14ac:dyDescent="0.3">
      <c r="A121" s="8">
        <v>43948</v>
      </c>
      <c r="B121">
        <v>29</v>
      </c>
      <c r="C121">
        <v>10</v>
      </c>
      <c r="D121">
        <v>21</v>
      </c>
      <c r="E121">
        <v>20</v>
      </c>
      <c r="F121" s="9">
        <v>43948</v>
      </c>
      <c r="G121" s="23">
        <v>0</v>
      </c>
      <c r="H121" s="23">
        <v>0</v>
      </c>
      <c r="I121">
        <v>478</v>
      </c>
    </row>
    <row r="122" spans="1:9" x14ac:dyDescent="0.3">
      <c r="A122" s="8">
        <v>43949</v>
      </c>
      <c r="B122">
        <v>25</v>
      </c>
      <c r="C122">
        <v>18</v>
      </c>
      <c r="D122">
        <v>18</v>
      </c>
      <c r="E122">
        <v>20</v>
      </c>
      <c r="F122" s="9">
        <v>43949</v>
      </c>
      <c r="G122" s="23">
        <v>0</v>
      </c>
      <c r="H122" s="23">
        <v>0</v>
      </c>
      <c r="I122">
        <v>0</v>
      </c>
    </row>
    <row r="123" spans="1:9" x14ac:dyDescent="0.3">
      <c r="A123" s="8">
        <v>43950</v>
      </c>
      <c r="B123">
        <v>27</v>
      </c>
      <c r="C123">
        <v>27</v>
      </c>
      <c r="D123">
        <v>14</v>
      </c>
      <c r="E123">
        <v>14</v>
      </c>
      <c r="F123" s="9">
        <v>43950</v>
      </c>
      <c r="G123" s="23">
        <v>0</v>
      </c>
      <c r="H123" s="23">
        <v>0</v>
      </c>
      <c r="I123">
        <v>0</v>
      </c>
    </row>
    <row r="124" spans="1:9" x14ac:dyDescent="0.3">
      <c r="A124" s="8">
        <v>43951</v>
      </c>
      <c r="B124">
        <v>13</v>
      </c>
      <c r="C124">
        <v>17</v>
      </c>
      <c r="D124">
        <v>14</v>
      </c>
      <c r="E124">
        <v>20</v>
      </c>
      <c r="F124" s="9">
        <v>43951</v>
      </c>
      <c r="G124" s="23">
        <v>0</v>
      </c>
      <c r="H124" s="23">
        <v>0</v>
      </c>
      <c r="I124">
        <v>543</v>
      </c>
    </row>
    <row r="125" spans="1:9" x14ac:dyDescent="0.3">
      <c r="A125" s="8">
        <v>43952</v>
      </c>
      <c r="B125">
        <v>30</v>
      </c>
      <c r="C125">
        <v>20</v>
      </c>
      <c r="D125">
        <v>11</v>
      </c>
      <c r="E125">
        <v>11</v>
      </c>
      <c r="F125" s="9">
        <v>43952</v>
      </c>
      <c r="G125" s="23">
        <v>0</v>
      </c>
      <c r="H125" s="23">
        <v>0</v>
      </c>
      <c r="I125">
        <v>539</v>
      </c>
    </row>
    <row r="126" spans="1:9" x14ac:dyDescent="0.3">
      <c r="A126" s="8">
        <v>43953</v>
      </c>
      <c r="B126">
        <v>18</v>
      </c>
      <c r="C126">
        <v>20</v>
      </c>
      <c r="D126">
        <v>14</v>
      </c>
      <c r="E126">
        <v>18</v>
      </c>
      <c r="F126" s="9">
        <v>43953</v>
      </c>
      <c r="G126" s="23">
        <v>0</v>
      </c>
      <c r="H126" s="23">
        <v>0</v>
      </c>
      <c r="I126">
        <v>0</v>
      </c>
    </row>
    <row r="127" spans="1:9" x14ac:dyDescent="0.3">
      <c r="A127" s="8">
        <v>43954</v>
      </c>
      <c r="B127">
        <v>36</v>
      </c>
      <c r="C127">
        <v>26</v>
      </c>
      <c r="D127">
        <v>17</v>
      </c>
      <c r="E127">
        <v>19</v>
      </c>
      <c r="F127" s="9">
        <v>43954</v>
      </c>
      <c r="G127" s="23">
        <v>0</v>
      </c>
      <c r="H127" s="23">
        <v>0</v>
      </c>
      <c r="I127">
        <v>0</v>
      </c>
    </row>
    <row r="128" spans="1:9" x14ac:dyDescent="0.3">
      <c r="A128" s="8">
        <v>43955</v>
      </c>
      <c r="B128">
        <v>22</v>
      </c>
      <c r="C128">
        <v>19</v>
      </c>
      <c r="D128">
        <v>8</v>
      </c>
      <c r="E128">
        <v>10</v>
      </c>
      <c r="F128" s="9">
        <v>43955</v>
      </c>
      <c r="G128" s="23">
        <v>0</v>
      </c>
      <c r="H128" s="23">
        <v>0</v>
      </c>
      <c r="I128">
        <v>106</v>
      </c>
    </row>
    <row r="129" spans="1:9" x14ac:dyDescent="0.3">
      <c r="A129" s="8">
        <v>43956</v>
      </c>
      <c r="B129">
        <v>16</v>
      </c>
      <c r="C129">
        <v>20</v>
      </c>
      <c r="D129">
        <v>16</v>
      </c>
      <c r="E129">
        <v>20</v>
      </c>
      <c r="F129" s="9">
        <v>43956</v>
      </c>
      <c r="G129" s="23">
        <v>1</v>
      </c>
      <c r="H129" s="23">
        <v>0</v>
      </c>
      <c r="I129">
        <v>347</v>
      </c>
    </row>
    <row r="130" spans="1:9" x14ac:dyDescent="0.3">
      <c r="A130" s="8">
        <v>43957</v>
      </c>
      <c r="B130">
        <v>14</v>
      </c>
      <c r="C130">
        <v>26</v>
      </c>
      <c r="D130">
        <v>11</v>
      </c>
      <c r="E130">
        <v>15</v>
      </c>
      <c r="F130" s="9">
        <v>43957</v>
      </c>
      <c r="G130" s="23">
        <v>0</v>
      </c>
      <c r="H130" s="23">
        <v>0</v>
      </c>
      <c r="I130">
        <v>186</v>
      </c>
    </row>
    <row r="131" spans="1:9" x14ac:dyDescent="0.3">
      <c r="A131" s="8">
        <v>43958</v>
      </c>
      <c r="B131">
        <v>20</v>
      </c>
      <c r="C131">
        <v>18</v>
      </c>
      <c r="D131">
        <v>8</v>
      </c>
      <c r="E131">
        <v>10</v>
      </c>
      <c r="F131" s="9">
        <v>43958</v>
      </c>
      <c r="G131" s="23">
        <v>0</v>
      </c>
      <c r="H131" s="23">
        <v>0</v>
      </c>
      <c r="I131">
        <v>305</v>
      </c>
    </row>
    <row r="132" spans="1:9" x14ac:dyDescent="0.3">
      <c r="A132" s="8">
        <v>43959</v>
      </c>
      <c r="B132">
        <v>28</v>
      </c>
      <c r="C132">
        <v>25</v>
      </c>
      <c r="D132">
        <v>12</v>
      </c>
      <c r="E132">
        <v>15</v>
      </c>
      <c r="F132" s="9">
        <v>43959</v>
      </c>
      <c r="G132" s="23">
        <v>0</v>
      </c>
      <c r="H132" s="23">
        <v>0</v>
      </c>
      <c r="I132">
        <v>158</v>
      </c>
    </row>
    <row r="133" spans="1:9" x14ac:dyDescent="0.3">
      <c r="A133" s="8">
        <v>43960</v>
      </c>
      <c r="B133">
        <v>24</v>
      </c>
      <c r="C133">
        <v>24</v>
      </c>
      <c r="D133">
        <v>6</v>
      </c>
      <c r="E133">
        <v>6</v>
      </c>
      <c r="F133" s="9">
        <v>43960</v>
      </c>
      <c r="G133" s="23">
        <v>0</v>
      </c>
      <c r="H133" s="23">
        <v>0</v>
      </c>
      <c r="I133">
        <v>0</v>
      </c>
    </row>
    <row r="134" spans="1:9" x14ac:dyDescent="0.3">
      <c r="A134" s="8">
        <v>43961</v>
      </c>
      <c r="B134">
        <v>28</v>
      </c>
      <c r="C134">
        <v>10</v>
      </c>
      <c r="D134">
        <v>10</v>
      </c>
      <c r="E134">
        <v>10</v>
      </c>
      <c r="F134" s="9">
        <v>43961</v>
      </c>
      <c r="G134" s="23">
        <v>0</v>
      </c>
      <c r="H134" s="23">
        <v>0</v>
      </c>
      <c r="I134">
        <v>0</v>
      </c>
    </row>
    <row r="135" spans="1:9" x14ac:dyDescent="0.3">
      <c r="A135" s="8">
        <v>43962</v>
      </c>
      <c r="B135">
        <v>31</v>
      </c>
      <c r="C135">
        <v>10</v>
      </c>
      <c r="D135">
        <v>5</v>
      </c>
      <c r="E135">
        <v>8</v>
      </c>
      <c r="F135" s="9">
        <v>43962</v>
      </c>
      <c r="G135" s="23">
        <v>0</v>
      </c>
      <c r="H135" s="23">
        <v>0</v>
      </c>
      <c r="I135">
        <v>182</v>
      </c>
    </row>
    <row r="136" spans="1:9" x14ac:dyDescent="0.3">
      <c r="A136" s="8">
        <v>43963</v>
      </c>
      <c r="B136">
        <v>24</v>
      </c>
      <c r="C136">
        <v>11</v>
      </c>
      <c r="D136">
        <v>9</v>
      </c>
      <c r="E136">
        <v>11</v>
      </c>
      <c r="F136" s="9">
        <v>43963</v>
      </c>
      <c r="G136" s="23">
        <v>0</v>
      </c>
      <c r="H136" s="23">
        <v>0</v>
      </c>
      <c r="I136">
        <v>214</v>
      </c>
    </row>
    <row r="137" spans="1:9" x14ac:dyDescent="0.3">
      <c r="A137" s="8">
        <v>43964</v>
      </c>
      <c r="B137">
        <v>24</v>
      </c>
      <c r="C137">
        <v>14</v>
      </c>
      <c r="D137">
        <v>8</v>
      </c>
      <c r="E137">
        <v>12</v>
      </c>
      <c r="F137" s="9">
        <v>43964</v>
      </c>
      <c r="G137" s="23">
        <v>0</v>
      </c>
      <c r="H137" s="23">
        <v>0</v>
      </c>
      <c r="I137">
        <v>317</v>
      </c>
    </row>
    <row r="138" spans="1:9" x14ac:dyDescent="0.3">
      <c r="A138" s="8">
        <v>43965</v>
      </c>
      <c r="B138">
        <v>20</v>
      </c>
      <c r="C138">
        <v>18</v>
      </c>
      <c r="D138">
        <v>16</v>
      </c>
      <c r="E138">
        <v>16</v>
      </c>
      <c r="F138" s="9">
        <v>43965</v>
      </c>
      <c r="G138" s="23">
        <v>0</v>
      </c>
      <c r="H138" s="23">
        <v>0</v>
      </c>
      <c r="I138">
        <v>260</v>
      </c>
    </row>
    <row r="139" spans="1:9" x14ac:dyDescent="0.3">
      <c r="A139" s="8">
        <v>43966</v>
      </c>
      <c r="B139">
        <v>10</v>
      </c>
      <c r="C139">
        <v>17</v>
      </c>
      <c r="D139">
        <v>14</v>
      </c>
      <c r="E139">
        <v>15</v>
      </c>
      <c r="F139" s="9">
        <v>43966</v>
      </c>
      <c r="G139" s="23">
        <v>0</v>
      </c>
      <c r="H139" s="23">
        <v>0</v>
      </c>
      <c r="I139">
        <v>362</v>
      </c>
    </row>
    <row r="140" spans="1:9" x14ac:dyDescent="0.3">
      <c r="A140" s="8">
        <v>43967</v>
      </c>
      <c r="B140">
        <v>13</v>
      </c>
      <c r="C140">
        <v>11</v>
      </c>
      <c r="D140">
        <v>11</v>
      </c>
      <c r="E140">
        <v>13</v>
      </c>
      <c r="F140" s="9">
        <v>43967</v>
      </c>
      <c r="G140" s="23">
        <v>0</v>
      </c>
      <c r="H140" s="23">
        <v>0</v>
      </c>
      <c r="I140">
        <v>0</v>
      </c>
    </row>
    <row r="141" spans="1:9" x14ac:dyDescent="0.3">
      <c r="A141" s="8">
        <v>43968</v>
      </c>
      <c r="B141">
        <v>17</v>
      </c>
      <c r="C141">
        <v>17</v>
      </c>
      <c r="D141">
        <v>19</v>
      </c>
      <c r="E141">
        <v>21</v>
      </c>
      <c r="F141" s="9">
        <v>43968</v>
      </c>
      <c r="G141" s="23">
        <v>0</v>
      </c>
      <c r="H141" s="23">
        <v>0</v>
      </c>
      <c r="I141">
        <v>0</v>
      </c>
    </row>
    <row r="142" spans="1:9" x14ac:dyDescent="0.3">
      <c r="A142" s="8">
        <v>43969</v>
      </c>
      <c r="B142">
        <v>18</v>
      </c>
      <c r="C142">
        <v>20</v>
      </c>
      <c r="D142">
        <v>14</v>
      </c>
      <c r="E142">
        <v>14</v>
      </c>
      <c r="F142" s="9">
        <v>43969</v>
      </c>
      <c r="G142" s="23">
        <v>0</v>
      </c>
      <c r="H142" s="23">
        <v>0</v>
      </c>
      <c r="I142">
        <v>414</v>
      </c>
    </row>
    <row r="143" spans="1:9" x14ac:dyDescent="0.3">
      <c r="A143" s="8">
        <v>43970</v>
      </c>
      <c r="B143">
        <v>22</v>
      </c>
      <c r="C143">
        <v>43</v>
      </c>
      <c r="D143">
        <v>15</v>
      </c>
      <c r="E143">
        <v>12</v>
      </c>
      <c r="F143" s="9">
        <v>43970</v>
      </c>
      <c r="G143" s="23">
        <v>0</v>
      </c>
      <c r="H143" s="23">
        <v>0</v>
      </c>
      <c r="I143">
        <v>258</v>
      </c>
    </row>
    <row r="144" spans="1:9" x14ac:dyDescent="0.3">
      <c r="A144" s="8">
        <v>43971</v>
      </c>
      <c r="B144">
        <v>16</v>
      </c>
      <c r="C144">
        <v>17</v>
      </c>
      <c r="D144">
        <v>10</v>
      </c>
      <c r="E144">
        <v>14</v>
      </c>
      <c r="F144" s="9">
        <v>43971</v>
      </c>
      <c r="G144" s="23">
        <v>0</v>
      </c>
      <c r="H144" s="23">
        <v>0</v>
      </c>
      <c r="I144">
        <v>308</v>
      </c>
    </row>
    <row r="145" spans="1:9" x14ac:dyDescent="0.3">
      <c r="A145" s="8">
        <v>43972</v>
      </c>
      <c r="B145">
        <v>11</v>
      </c>
      <c r="C145">
        <v>19</v>
      </c>
      <c r="D145">
        <v>7</v>
      </c>
      <c r="E145">
        <v>7</v>
      </c>
      <c r="F145" s="9">
        <v>43972</v>
      </c>
      <c r="G145" s="23">
        <v>0</v>
      </c>
      <c r="H145" s="23">
        <v>0</v>
      </c>
      <c r="I145">
        <v>319</v>
      </c>
    </row>
    <row r="146" spans="1:9" x14ac:dyDescent="0.3">
      <c r="A146" s="8">
        <v>43973</v>
      </c>
      <c r="B146">
        <v>9</v>
      </c>
      <c r="C146">
        <v>19</v>
      </c>
      <c r="D146">
        <v>9</v>
      </c>
      <c r="E146">
        <v>12</v>
      </c>
      <c r="F146" s="9">
        <v>43973</v>
      </c>
      <c r="G146" s="23">
        <v>0</v>
      </c>
      <c r="H146" s="23">
        <v>0</v>
      </c>
      <c r="I146">
        <v>523</v>
      </c>
    </row>
    <row r="147" spans="1:9" x14ac:dyDescent="0.3">
      <c r="A147" s="8">
        <v>43974</v>
      </c>
      <c r="B147">
        <v>6</v>
      </c>
      <c r="C147">
        <v>31</v>
      </c>
      <c r="D147">
        <v>13</v>
      </c>
      <c r="E147">
        <v>16</v>
      </c>
      <c r="F147" s="9">
        <v>43974</v>
      </c>
      <c r="G147" s="23">
        <v>1</v>
      </c>
      <c r="H147" s="23">
        <v>0</v>
      </c>
      <c r="I147">
        <v>319</v>
      </c>
    </row>
    <row r="148" spans="1:9" x14ac:dyDescent="0.3">
      <c r="A148" s="8">
        <v>43975</v>
      </c>
      <c r="B148">
        <v>12</v>
      </c>
      <c r="C148">
        <v>19</v>
      </c>
      <c r="D148">
        <v>17</v>
      </c>
      <c r="E148">
        <v>19</v>
      </c>
      <c r="F148" s="9">
        <v>43975</v>
      </c>
      <c r="G148" s="23">
        <v>0</v>
      </c>
      <c r="H148" s="23">
        <v>0</v>
      </c>
      <c r="I148">
        <v>380</v>
      </c>
    </row>
    <row r="149" spans="1:9" x14ac:dyDescent="0.3">
      <c r="A149" s="8">
        <v>43976</v>
      </c>
      <c r="B149">
        <v>12</v>
      </c>
      <c r="C149">
        <v>14</v>
      </c>
      <c r="D149">
        <v>9</v>
      </c>
      <c r="E149">
        <v>9</v>
      </c>
      <c r="F149" s="9">
        <v>43976</v>
      </c>
      <c r="G149" s="23">
        <v>0</v>
      </c>
      <c r="H149" s="23">
        <v>0</v>
      </c>
      <c r="I149">
        <v>407</v>
      </c>
    </row>
    <row r="150" spans="1:9" x14ac:dyDescent="0.3">
      <c r="A150" s="8">
        <v>43977</v>
      </c>
      <c r="B150">
        <v>14</v>
      </c>
      <c r="C150">
        <v>13</v>
      </c>
      <c r="D150">
        <v>19</v>
      </c>
      <c r="E150">
        <v>22</v>
      </c>
      <c r="F150" s="9">
        <v>43977</v>
      </c>
      <c r="G150" s="23">
        <v>0</v>
      </c>
      <c r="H150" s="23">
        <v>0</v>
      </c>
      <c r="I150">
        <v>303</v>
      </c>
    </row>
    <row r="151" spans="1:9" x14ac:dyDescent="0.3">
      <c r="A151" s="8">
        <v>43978</v>
      </c>
      <c r="B151">
        <v>13</v>
      </c>
      <c r="C151">
        <v>9</v>
      </c>
      <c r="D151">
        <v>5</v>
      </c>
      <c r="E151">
        <v>5</v>
      </c>
      <c r="F151" s="9">
        <v>43978</v>
      </c>
      <c r="G151" s="23">
        <v>0</v>
      </c>
      <c r="H151" s="23">
        <v>0</v>
      </c>
      <c r="I151">
        <v>484</v>
      </c>
    </row>
    <row r="152" spans="1:9" x14ac:dyDescent="0.3">
      <c r="A152" s="8">
        <v>43979</v>
      </c>
      <c r="B152">
        <v>22</v>
      </c>
      <c r="C152">
        <v>13</v>
      </c>
      <c r="D152">
        <v>7</v>
      </c>
      <c r="E152">
        <v>7</v>
      </c>
      <c r="F152" s="9">
        <v>43979</v>
      </c>
      <c r="G152" s="23">
        <v>0</v>
      </c>
      <c r="H152" s="23">
        <v>0</v>
      </c>
      <c r="I152">
        <v>305</v>
      </c>
    </row>
    <row r="153" spans="1:9" x14ac:dyDescent="0.3">
      <c r="A153" s="8">
        <v>43980</v>
      </c>
      <c r="B153">
        <v>7</v>
      </c>
      <c r="C153">
        <v>20</v>
      </c>
      <c r="D153">
        <v>14</v>
      </c>
      <c r="E153">
        <v>14</v>
      </c>
      <c r="F153" s="9">
        <v>43980</v>
      </c>
      <c r="G153" s="23">
        <v>0</v>
      </c>
      <c r="H153" s="23">
        <v>0</v>
      </c>
      <c r="I153">
        <v>300</v>
      </c>
    </row>
    <row r="154" spans="1:9" x14ac:dyDescent="0.3">
      <c r="A154" s="8">
        <v>43981</v>
      </c>
      <c r="B154">
        <v>9</v>
      </c>
      <c r="C154">
        <v>7</v>
      </c>
      <c r="D154">
        <v>8</v>
      </c>
      <c r="E154">
        <v>7</v>
      </c>
      <c r="F154" s="9">
        <v>43981</v>
      </c>
      <c r="G154" s="23">
        <v>0</v>
      </c>
      <c r="H154" s="23">
        <v>0</v>
      </c>
      <c r="I154">
        <v>0</v>
      </c>
    </row>
    <row r="155" spans="1:9" x14ac:dyDescent="0.3">
      <c r="A155" s="8">
        <v>43982</v>
      </c>
      <c r="B155">
        <v>17</v>
      </c>
      <c r="C155">
        <v>6</v>
      </c>
      <c r="D155">
        <v>16</v>
      </c>
      <c r="E155">
        <v>16</v>
      </c>
      <c r="F155" s="9">
        <v>43982</v>
      </c>
      <c r="G155" s="23">
        <v>0</v>
      </c>
      <c r="H155" s="23">
        <v>0</v>
      </c>
      <c r="I155">
        <v>0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1A5A4-C1BB-42EC-ADDE-754264436022}">
  <dimension ref="A3:F155"/>
  <sheetViews>
    <sheetView tabSelected="1" workbookViewId="0">
      <selection activeCell="F1" sqref="F1:F1048576"/>
    </sheetView>
  </sheetViews>
  <sheetFormatPr defaultRowHeight="14.4" x14ac:dyDescent="0.3"/>
  <cols>
    <col min="6" max="6" width="8.88671875" style="29"/>
  </cols>
  <sheetData>
    <row r="3" spans="1:6" x14ac:dyDescent="0.3">
      <c r="A3" s="12" t="s">
        <v>56</v>
      </c>
      <c r="B3" t="s">
        <v>77</v>
      </c>
      <c r="C3" t="s">
        <v>76</v>
      </c>
      <c r="D3" t="s">
        <v>75</v>
      </c>
      <c r="E3" t="s">
        <v>74</v>
      </c>
      <c r="F3" s="23" t="s">
        <v>59</v>
      </c>
    </row>
    <row r="4" spans="1:6" x14ac:dyDescent="0.3">
      <c r="A4" s="9">
        <v>43831</v>
      </c>
      <c r="B4">
        <v>0</v>
      </c>
      <c r="C4">
        <v>0</v>
      </c>
      <c r="D4">
        <v>0</v>
      </c>
      <c r="E4">
        <v>0</v>
      </c>
      <c r="F4" s="23">
        <v>0</v>
      </c>
    </row>
    <row r="5" spans="1:6" x14ac:dyDescent="0.3">
      <c r="A5" s="9">
        <v>43832</v>
      </c>
      <c r="B5">
        <v>0</v>
      </c>
      <c r="C5">
        <v>0</v>
      </c>
      <c r="D5">
        <v>0</v>
      </c>
      <c r="E5">
        <v>0</v>
      </c>
      <c r="F5" s="23">
        <v>0</v>
      </c>
    </row>
    <row r="6" spans="1:6" x14ac:dyDescent="0.3">
      <c r="A6" s="9">
        <v>43833</v>
      </c>
      <c r="B6">
        <v>0</v>
      </c>
      <c r="C6">
        <v>0</v>
      </c>
      <c r="D6">
        <v>0</v>
      </c>
      <c r="E6">
        <v>0</v>
      </c>
      <c r="F6" s="23">
        <v>0</v>
      </c>
    </row>
    <row r="7" spans="1:6" x14ac:dyDescent="0.3">
      <c r="A7" s="9">
        <v>43834</v>
      </c>
      <c r="B7">
        <v>0</v>
      </c>
      <c r="C7">
        <v>0</v>
      </c>
      <c r="D7">
        <v>0</v>
      </c>
      <c r="E7">
        <v>0</v>
      </c>
      <c r="F7" s="23">
        <v>0</v>
      </c>
    </row>
    <row r="8" spans="1:6" x14ac:dyDescent="0.3">
      <c r="A8" s="9">
        <v>43835</v>
      </c>
      <c r="B8">
        <v>0</v>
      </c>
      <c r="C8">
        <v>0</v>
      </c>
      <c r="D8">
        <v>0</v>
      </c>
      <c r="E8">
        <v>0</v>
      </c>
      <c r="F8" s="23">
        <v>0</v>
      </c>
    </row>
    <row r="9" spans="1:6" x14ac:dyDescent="0.3">
      <c r="A9" s="9">
        <v>43836</v>
      </c>
      <c r="B9">
        <v>0</v>
      </c>
      <c r="C9">
        <v>0</v>
      </c>
      <c r="D9">
        <v>0</v>
      </c>
      <c r="E9">
        <v>0</v>
      </c>
      <c r="F9" s="23">
        <v>0</v>
      </c>
    </row>
    <row r="10" spans="1:6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 s="23">
        <v>0</v>
      </c>
    </row>
    <row r="11" spans="1:6" x14ac:dyDescent="0.3">
      <c r="A11" s="9">
        <v>43838</v>
      </c>
      <c r="B11">
        <v>0</v>
      </c>
      <c r="C11">
        <v>5</v>
      </c>
      <c r="D11">
        <v>0</v>
      </c>
      <c r="E11">
        <v>0</v>
      </c>
      <c r="F11" s="23">
        <v>0</v>
      </c>
    </row>
    <row r="12" spans="1:6" x14ac:dyDescent="0.3">
      <c r="A12" s="9">
        <v>43839</v>
      </c>
      <c r="B12">
        <v>0</v>
      </c>
      <c r="C12">
        <v>0</v>
      </c>
      <c r="D12">
        <v>0</v>
      </c>
      <c r="E12">
        <v>0</v>
      </c>
      <c r="F12" s="23">
        <v>0</v>
      </c>
    </row>
    <row r="13" spans="1:6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 s="23">
        <v>0</v>
      </c>
    </row>
    <row r="14" spans="1:6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 s="23">
        <v>0</v>
      </c>
    </row>
    <row r="15" spans="1:6" x14ac:dyDescent="0.3">
      <c r="A15" s="9">
        <v>43842</v>
      </c>
      <c r="B15">
        <v>0</v>
      </c>
      <c r="C15">
        <v>0</v>
      </c>
      <c r="D15">
        <v>0</v>
      </c>
      <c r="E15">
        <v>0</v>
      </c>
      <c r="F15" s="23">
        <v>0</v>
      </c>
    </row>
    <row r="16" spans="1:6" x14ac:dyDescent="0.3">
      <c r="A16" s="9">
        <v>43843</v>
      </c>
      <c r="B16">
        <v>0</v>
      </c>
      <c r="C16">
        <v>0</v>
      </c>
      <c r="D16">
        <v>0</v>
      </c>
      <c r="E16">
        <v>0</v>
      </c>
      <c r="F16" s="23">
        <v>0</v>
      </c>
    </row>
    <row r="17" spans="1:6" x14ac:dyDescent="0.3">
      <c r="A17" s="9">
        <v>43844</v>
      </c>
      <c r="B17">
        <v>0</v>
      </c>
      <c r="C17">
        <v>4</v>
      </c>
      <c r="D17">
        <v>0</v>
      </c>
      <c r="E17">
        <v>0</v>
      </c>
      <c r="F17" s="23">
        <v>0</v>
      </c>
    </row>
    <row r="18" spans="1:6" x14ac:dyDescent="0.3">
      <c r="A18" s="9">
        <v>43845</v>
      </c>
      <c r="B18">
        <v>0</v>
      </c>
      <c r="C18">
        <v>0</v>
      </c>
      <c r="D18">
        <v>0</v>
      </c>
      <c r="E18">
        <v>0</v>
      </c>
      <c r="F18" s="23">
        <v>0</v>
      </c>
    </row>
    <row r="19" spans="1:6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 s="23">
        <v>0</v>
      </c>
    </row>
    <row r="20" spans="1:6" x14ac:dyDescent="0.3">
      <c r="A20" s="9">
        <v>43847</v>
      </c>
      <c r="B20">
        <v>0</v>
      </c>
      <c r="C20">
        <v>0</v>
      </c>
      <c r="D20">
        <v>0</v>
      </c>
      <c r="E20">
        <v>0</v>
      </c>
      <c r="F20" s="23">
        <v>0</v>
      </c>
    </row>
    <row r="21" spans="1:6" x14ac:dyDescent="0.3">
      <c r="A21" s="9">
        <v>43848</v>
      </c>
      <c r="B21">
        <v>0</v>
      </c>
      <c r="C21">
        <v>0</v>
      </c>
      <c r="D21">
        <v>0</v>
      </c>
      <c r="E21">
        <v>0</v>
      </c>
      <c r="F21" s="23">
        <v>0</v>
      </c>
    </row>
    <row r="22" spans="1:6" x14ac:dyDescent="0.3">
      <c r="A22" s="9">
        <v>43849</v>
      </c>
      <c r="B22">
        <v>0</v>
      </c>
      <c r="C22">
        <v>0</v>
      </c>
      <c r="D22">
        <v>0</v>
      </c>
      <c r="E22">
        <v>0</v>
      </c>
      <c r="F22" s="23">
        <v>0</v>
      </c>
    </row>
    <row r="23" spans="1:6" x14ac:dyDescent="0.3">
      <c r="A23" s="9">
        <v>43850</v>
      </c>
      <c r="B23">
        <v>0</v>
      </c>
      <c r="C23">
        <v>0</v>
      </c>
      <c r="D23">
        <v>0</v>
      </c>
      <c r="E23">
        <v>0</v>
      </c>
      <c r="F23" s="23">
        <v>0</v>
      </c>
    </row>
    <row r="24" spans="1:6" x14ac:dyDescent="0.3">
      <c r="A24" s="9">
        <v>43851</v>
      </c>
      <c r="B24">
        <v>0</v>
      </c>
      <c r="C24">
        <v>0</v>
      </c>
      <c r="D24">
        <v>0</v>
      </c>
      <c r="E24">
        <v>0</v>
      </c>
      <c r="F24" s="23">
        <v>0</v>
      </c>
    </row>
    <row r="25" spans="1:6" x14ac:dyDescent="0.3">
      <c r="A25" s="9">
        <v>43852</v>
      </c>
      <c r="B25">
        <v>0</v>
      </c>
      <c r="C25">
        <v>0</v>
      </c>
      <c r="D25">
        <v>0</v>
      </c>
      <c r="E25">
        <v>0</v>
      </c>
      <c r="F25" s="23">
        <v>0</v>
      </c>
    </row>
    <row r="26" spans="1:6" x14ac:dyDescent="0.3">
      <c r="A26" s="9">
        <v>43853</v>
      </c>
      <c r="B26">
        <v>0</v>
      </c>
      <c r="C26">
        <v>0</v>
      </c>
      <c r="D26">
        <v>0</v>
      </c>
      <c r="E26">
        <v>0</v>
      </c>
      <c r="F26" s="23">
        <v>0</v>
      </c>
    </row>
    <row r="27" spans="1:6" x14ac:dyDescent="0.3">
      <c r="A27" s="9">
        <v>43854</v>
      </c>
      <c r="B27">
        <v>0</v>
      </c>
      <c r="C27">
        <v>0</v>
      </c>
      <c r="D27">
        <v>0</v>
      </c>
      <c r="E27">
        <v>0</v>
      </c>
      <c r="F27" s="23">
        <v>0</v>
      </c>
    </row>
    <row r="28" spans="1:6" x14ac:dyDescent="0.3">
      <c r="A28" s="9">
        <v>43855</v>
      </c>
      <c r="B28">
        <v>0</v>
      </c>
      <c r="C28">
        <v>0</v>
      </c>
      <c r="D28">
        <v>0</v>
      </c>
      <c r="E28">
        <v>0</v>
      </c>
      <c r="F28" s="23">
        <v>0</v>
      </c>
    </row>
    <row r="29" spans="1:6" x14ac:dyDescent="0.3">
      <c r="A29" s="9">
        <v>43856</v>
      </c>
      <c r="B29">
        <v>0</v>
      </c>
      <c r="C29">
        <v>0</v>
      </c>
      <c r="D29">
        <v>0</v>
      </c>
      <c r="E29">
        <v>0</v>
      </c>
      <c r="F29" s="23">
        <v>0</v>
      </c>
    </row>
    <row r="30" spans="1:6" x14ac:dyDescent="0.3">
      <c r="A30" s="9">
        <v>43857</v>
      </c>
      <c r="B30">
        <v>5</v>
      </c>
      <c r="C30">
        <v>5</v>
      </c>
      <c r="D30">
        <v>0</v>
      </c>
      <c r="E30">
        <v>0</v>
      </c>
      <c r="F30" s="23">
        <v>0</v>
      </c>
    </row>
    <row r="31" spans="1:6" x14ac:dyDescent="0.3">
      <c r="A31" s="9">
        <v>43858</v>
      </c>
      <c r="B31">
        <v>14</v>
      </c>
      <c r="C31">
        <v>9</v>
      </c>
      <c r="D31">
        <v>0</v>
      </c>
      <c r="E31">
        <v>0</v>
      </c>
      <c r="F31" s="23">
        <v>0</v>
      </c>
    </row>
    <row r="32" spans="1:6" x14ac:dyDescent="0.3">
      <c r="A32" s="9">
        <v>43859</v>
      </c>
      <c r="B32">
        <v>5</v>
      </c>
      <c r="C32">
        <v>0</v>
      </c>
      <c r="D32">
        <v>0</v>
      </c>
      <c r="E32">
        <v>0</v>
      </c>
      <c r="F32" s="23">
        <v>0</v>
      </c>
    </row>
    <row r="33" spans="1:6" x14ac:dyDescent="0.3">
      <c r="A33" s="9">
        <v>43860</v>
      </c>
      <c r="B33">
        <v>11</v>
      </c>
      <c r="C33">
        <v>6</v>
      </c>
      <c r="D33">
        <v>0</v>
      </c>
      <c r="E33">
        <v>0</v>
      </c>
      <c r="F33" s="23">
        <f ca="1">IFERROR(__xludf.DUMMYFUNCTION("""COMPUTED_VALUE"""),1)</f>
        <v>1</v>
      </c>
    </row>
    <row r="34" spans="1:6" x14ac:dyDescent="0.3">
      <c r="A34" s="9">
        <v>43861</v>
      </c>
      <c r="B34">
        <v>9</v>
      </c>
      <c r="C34">
        <v>6</v>
      </c>
      <c r="D34">
        <v>0</v>
      </c>
      <c r="E34">
        <v>0</v>
      </c>
      <c r="F34" s="23">
        <f ca="1">IFERROR(__xludf.DUMMYFUNCTION("""COMPUTED_VALUE"""),0)</f>
        <v>0</v>
      </c>
    </row>
    <row r="35" spans="1:6" x14ac:dyDescent="0.3">
      <c r="A35" s="9">
        <v>43862</v>
      </c>
      <c r="B35">
        <v>6</v>
      </c>
      <c r="C35">
        <v>6</v>
      </c>
      <c r="D35">
        <v>0</v>
      </c>
      <c r="E35">
        <v>0</v>
      </c>
      <c r="F35" s="23">
        <f ca="1">IFERROR(__xludf.DUMMYFUNCTION("""COMPUTED_VALUE"""),0)</f>
        <v>0</v>
      </c>
    </row>
    <row r="36" spans="1:6" x14ac:dyDescent="0.3">
      <c r="A36" s="9">
        <v>43863</v>
      </c>
      <c r="B36">
        <v>6</v>
      </c>
      <c r="C36">
        <v>7</v>
      </c>
      <c r="D36">
        <v>0</v>
      </c>
      <c r="E36">
        <v>0</v>
      </c>
      <c r="F36" s="23">
        <f ca="1">IFERROR(__xludf.DUMMYFUNCTION("""COMPUTED_VALUE"""),1)</f>
        <v>1</v>
      </c>
    </row>
    <row r="37" spans="1:6" x14ac:dyDescent="0.3">
      <c r="A37" s="9">
        <v>43864</v>
      </c>
      <c r="B37">
        <v>7</v>
      </c>
      <c r="C37">
        <v>5</v>
      </c>
      <c r="D37">
        <v>0</v>
      </c>
      <c r="E37">
        <v>0</v>
      </c>
      <c r="F37" s="23">
        <f ca="1">IFERROR(__xludf.DUMMYFUNCTION("""COMPUTED_VALUE"""),1)</f>
        <v>1</v>
      </c>
    </row>
    <row r="38" spans="1:6" x14ac:dyDescent="0.3">
      <c r="A38" s="9">
        <v>43865</v>
      </c>
      <c r="B38">
        <v>11</v>
      </c>
      <c r="C38">
        <v>5</v>
      </c>
      <c r="D38">
        <v>0</v>
      </c>
      <c r="E38">
        <v>0</v>
      </c>
      <c r="F38" s="23">
        <f ca="1">IFERROR(__xludf.DUMMYFUNCTION("""COMPUTED_VALUE"""),0)</f>
        <v>0</v>
      </c>
    </row>
    <row r="39" spans="1:6" x14ac:dyDescent="0.3">
      <c r="A39" s="9">
        <v>43866</v>
      </c>
      <c r="B39">
        <v>7</v>
      </c>
      <c r="C39">
        <v>0</v>
      </c>
      <c r="D39">
        <v>0</v>
      </c>
      <c r="E39">
        <v>0</v>
      </c>
      <c r="F39" s="23">
        <f ca="1">IFERROR(__xludf.DUMMYFUNCTION("""COMPUTED_VALUE"""),0)</f>
        <v>0</v>
      </c>
    </row>
    <row r="40" spans="1:6" x14ac:dyDescent="0.3">
      <c r="A40" s="9">
        <v>43867</v>
      </c>
      <c r="B40">
        <v>8</v>
      </c>
      <c r="C40">
        <v>5</v>
      </c>
      <c r="D40">
        <v>0</v>
      </c>
      <c r="E40">
        <v>0</v>
      </c>
      <c r="F40" s="23">
        <f ca="1">IFERROR(__xludf.DUMMYFUNCTION("""COMPUTED_VALUE"""),0)</f>
        <v>0</v>
      </c>
    </row>
    <row r="41" spans="1:6" x14ac:dyDescent="0.3">
      <c r="A41" s="9">
        <v>43868</v>
      </c>
      <c r="B41">
        <v>5</v>
      </c>
      <c r="C41">
        <v>5</v>
      </c>
      <c r="D41">
        <v>0</v>
      </c>
      <c r="E41">
        <v>0</v>
      </c>
      <c r="F41" s="23">
        <f ca="1">IFERROR(__xludf.DUMMYFUNCTION("""COMPUTED_VALUE"""),0)</f>
        <v>0</v>
      </c>
    </row>
    <row r="42" spans="1:6" x14ac:dyDescent="0.3">
      <c r="A42" s="9">
        <v>43869</v>
      </c>
      <c r="B42">
        <v>0</v>
      </c>
      <c r="C42">
        <v>0</v>
      </c>
      <c r="D42">
        <v>0</v>
      </c>
      <c r="E42">
        <v>0</v>
      </c>
      <c r="F42" s="23">
        <f ca="1">IFERROR(__xludf.DUMMYFUNCTION("""COMPUTED_VALUE"""),0)</f>
        <v>0</v>
      </c>
    </row>
    <row r="43" spans="1:6" x14ac:dyDescent="0.3">
      <c r="A43" s="9">
        <v>43870</v>
      </c>
      <c r="B43">
        <v>6</v>
      </c>
      <c r="C43">
        <v>6</v>
      </c>
      <c r="D43">
        <v>0</v>
      </c>
      <c r="E43">
        <v>0</v>
      </c>
      <c r="F43" s="23">
        <f ca="1">IFERROR(__xludf.DUMMYFUNCTION("""COMPUTED_VALUE"""),0)</f>
        <v>0</v>
      </c>
    </row>
    <row r="44" spans="1:6" x14ac:dyDescent="0.3">
      <c r="A44" s="9">
        <v>43871</v>
      </c>
      <c r="B44">
        <v>0</v>
      </c>
      <c r="C44">
        <v>0</v>
      </c>
      <c r="D44">
        <v>0</v>
      </c>
      <c r="E44">
        <v>0</v>
      </c>
      <c r="F44" s="23">
        <f ca="1">IFERROR(__xludf.DUMMYFUNCTION("""COMPUTED_VALUE"""),0)</f>
        <v>0</v>
      </c>
    </row>
    <row r="45" spans="1:6" x14ac:dyDescent="0.3">
      <c r="A45" s="9">
        <v>43872</v>
      </c>
      <c r="B45">
        <v>5</v>
      </c>
      <c r="C45">
        <v>0</v>
      </c>
      <c r="D45">
        <v>0</v>
      </c>
      <c r="E45">
        <v>0</v>
      </c>
      <c r="F45" s="23">
        <f ca="1">IFERROR(__xludf.DUMMYFUNCTION("""COMPUTED_VALUE"""),0)</f>
        <v>0</v>
      </c>
    </row>
    <row r="46" spans="1:6" x14ac:dyDescent="0.3">
      <c r="A46" s="9">
        <v>43873</v>
      </c>
      <c r="B46">
        <v>5</v>
      </c>
      <c r="C46">
        <v>0</v>
      </c>
      <c r="D46">
        <v>0</v>
      </c>
      <c r="E46">
        <v>0</v>
      </c>
      <c r="F46" s="23">
        <f ca="1">IFERROR(__xludf.DUMMYFUNCTION("""COMPUTED_VALUE"""),0)</f>
        <v>0</v>
      </c>
    </row>
    <row r="47" spans="1:6" x14ac:dyDescent="0.3">
      <c r="A47" s="9">
        <v>43874</v>
      </c>
      <c r="B47">
        <v>10</v>
      </c>
      <c r="C47">
        <v>0</v>
      </c>
      <c r="D47">
        <v>0</v>
      </c>
      <c r="E47">
        <v>0</v>
      </c>
      <c r="F47" s="23">
        <f ca="1">IFERROR(__xludf.DUMMYFUNCTION("""COMPUTED_VALUE"""),0)</f>
        <v>0</v>
      </c>
    </row>
    <row r="48" spans="1:6" x14ac:dyDescent="0.3">
      <c r="A48" s="9">
        <v>43875</v>
      </c>
      <c r="B48">
        <v>5</v>
      </c>
      <c r="C48">
        <v>0</v>
      </c>
      <c r="D48">
        <v>0</v>
      </c>
      <c r="E48">
        <v>0</v>
      </c>
      <c r="F48" s="23">
        <f ca="1">IFERROR(__xludf.DUMMYFUNCTION("""COMPUTED_VALUE"""),0)</f>
        <v>0</v>
      </c>
    </row>
    <row r="49" spans="1:6" x14ac:dyDescent="0.3">
      <c r="A49" s="9">
        <v>43876</v>
      </c>
      <c r="B49">
        <v>5</v>
      </c>
      <c r="C49">
        <v>6</v>
      </c>
      <c r="D49">
        <v>0</v>
      </c>
      <c r="E49">
        <v>0</v>
      </c>
      <c r="F49" s="23">
        <f ca="1">IFERROR(__xludf.DUMMYFUNCTION("""COMPUTED_VALUE"""),0)</f>
        <v>0</v>
      </c>
    </row>
    <row r="50" spans="1:6" x14ac:dyDescent="0.3">
      <c r="A50" s="9">
        <v>43877</v>
      </c>
      <c r="B50">
        <v>6</v>
      </c>
      <c r="C50">
        <v>0</v>
      </c>
      <c r="D50">
        <v>0</v>
      </c>
      <c r="E50">
        <v>0</v>
      </c>
      <c r="F50" s="23">
        <f ca="1">IFERROR(__xludf.DUMMYFUNCTION("""COMPUTED_VALUE"""),0)</f>
        <v>0</v>
      </c>
    </row>
    <row r="51" spans="1:6" x14ac:dyDescent="0.3">
      <c r="A51" s="9">
        <v>43878</v>
      </c>
      <c r="B51">
        <v>0</v>
      </c>
      <c r="C51">
        <v>0</v>
      </c>
      <c r="D51">
        <v>0</v>
      </c>
      <c r="E51">
        <v>0</v>
      </c>
      <c r="F51" s="23">
        <f ca="1">IFERROR(__xludf.DUMMYFUNCTION("""COMPUTED_VALUE"""),0)</f>
        <v>0</v>
      </c>
    </row>
    <row r="52" spans="1:6" x14ac:dyDescent="0.3">
      <c r="A52" s="9">
        <v>43879</v>
      </c>
      <c r="B52">
        <v>5</v>
      </c>
      <c r="C52">
        <v>0</v>
      </c>
      <c r="D52">
        <v>0</v>
      </c>
      <c r="E52">
        <v>0</v>
      </c>
      <c r="F52" s="23">
        <f ca="1">IFERROR(__xludf.DUMMYFUNCTION("""COMPUTED_VALUE"""),0)</f>
        <v>0</v>
      </c>
    </row>
    <row r="53" spans="1:6" x14ac:dyDescent="0.3">
      <c r="A53" s="9">
        <v>43880</v>
      </c>
      <c r="B53">
        <v>0</v>
      </c>
      <c r="C53">
        <v>0</v>
      </c>
      <c r="D53">
        <v>0</v>
      </c>
      <c r="E53">
        <v>0</v>
      </c>
      <c r="F53" s="23">
        <f ca="1">IFERROR(__xludf.DUMMYFUNCTION("""COMPUTED_VALUE"""),0)</f>
        <v>0</v>
      </c>
    </row>
    <row r="54" spans="1:6" x14ac:dyDescent="0.3">
      <c r="A54" s="9">
        <v>43881</v>
      </c>
      <c r="B54">
        <v>5</v>
      </c>
      <c r="C54">
        <v>5</v>
      </c>
      <c r="D54">
        <v>0</v>
      </c>
      <c r="E54">
        <v>0</v>
      </c>
      <c r="F54" s="23">
        <f ca="1">IFERROR(__xludf.DUMMYFUNCTION("""COMPUTED_VALUE"""),0)</f>
        <v>0</v>
      </c>
    </row>
    <row r="55" spans="1:6" x14ac:dyDescent="0.3">
      <c r="A55" s="9">
        <v>43882</v>
      </c>
      <c r="B55">
        <v>6</v>
      </c>
      <c r="C55">
        <v>0</v>
      </c>
      <c r="D55">
        <v>0</v>
      </c>
      <c r="E55">
        <v>0</v>
      </c>
      <c r="F55" s="23">
        <f ca="1">IFERROR(__xludf.DUMMYFUNCTION("""COMPUTED_VALUE"""),0)</f>
        <v>0</v>
      </c>
    </row>
    <row r="56" spans="1:6" x14ac:dyDescent="0.3">
      <c r="A56" s="9">
        <v>43883</v>
      </c>
      <c r="B56">
        <v>5</v>
      </c>
      <c r="C56">
        <v>0</v>
      </c>
      <c r="D56">
        <v>0</v>
      </c>
      <c r="E56">
        <v>0</v>
      </c>
      <c r="F56" s="23">
        <f ca="1">IFERROR(__xludf.DUMMYFUNCTION("""COMPUTED_VALUE"""),0)</f>
        <v>0</v>
      </c>
    </row>
    <row r="57" spans="1:6" x14ac:dyDescent="0.3">
      <c r="A57" s="9">
        <v>43884</v>
      </c>
      <c r="B57">
        <v>0</v>
      </c>
      <c r="C57">
        <v>6</v>
      </c>
      <c r="D57">
        <v>0</v>
      </c>
      <c r="E57">
        <v>0</v>
      </c>
      <c r="F57" s="23">
        <f ca="1">IFERROR(__xludf.DUMMYFUNCTION("""COMPUTED_VALUE"""),0)</f>
        <v>0</v>
      </c>
    </row>
    <row r="58" spans="1:6" x14ac:dyDescent="0.3">
      <c r="A58" s="9">
        <v>43885</v>
      </c>
      <c r="B58">
        <v>0</v>
      </c>
      <c r="C58">
        <v>0</v>
      </c>
      <c r="D58">
        <v>0</v>
      </c>
      <c r="E58">
        <v>0</v>
      </c>
      <c r="F58" s="23">
        <f ca="1">IFERROR(__xludf.DUMMYFUNCTION("""COMPUTED_VALUE"""),0)</f>
        <v>0</v>
      </c>
    </row>
    <row r="59" spans="1:6" x14ac:dyDescent="0.3">
      <c r="A59" s="9">
        <v>43886</v>
      </c>
      <c r="B59">
        <v>5</v>
      </c>
      <c r="C59">
        <v>0</v>
      </c>
      <c r="D59">
        <v>0</v>
      </c>
      <c r="E59">
        <v>6</v>
      </c>
      <c r="F59" s="23">
        <f ca="1">IFERROR(__xludf.DUMMYFUNCTION("""COMPUTED_VALUE"""),0)</f>
        <v>0</v>
      </c>
    </row>
    <row r="60" spans="1:6" x14ac:dyDescent="0.3">
      <c r="A60" s="9">
        <v>43887</v>
      </c>
      <c r="B60">
        <v>0</v>
      </c>
      <c r="C60">
        <v>0</v>
      </c>
      <c r="D60">
        <v>0</v>
      </c>
      <c r="E60">
        <v>0</v>
      </c>
      <c r="F60" s="23">
        <f ca="1">IFERROR(__xludf.DUMMYFUNCTION("""COMPUTED_VALUE"""),0)</f>
        <v>0</v>
      </c>
    </row>
    <row r="61" spans="1:6" x14ac:dyDescent="0.3">
      <c r="A61" s="9">
        <v>43888</v>
      </c>
      <c r="B61">
        <v>8</v>
      </c>
      <c r="C61">
        <v>0</v>
      </c>
      <c r="D61">
        <v>0</v>
      </c>
      <c r="E61">
        <v>0</v>
      </c>
      <c r="F61" s="23">
        <f ca="1">IFERROR(__xludf.DUMMYFUNCTION("""COMPUTED_VALUE"""),0)</f>
        <v>0</v>
      </c>
    </row>
    <row r="62" spans="1:6" x14ac:dyDescent="0.3">
      <c r="A62" s="9">
        <v>43889</v>
      </c>
      <c r="B62">
        <v>6</v>
      </c>
      <c r="C62">
        <v>6</v>
      </c>
      <c r="D62">
        <v>0</v>
      </c>
      <c r="E62">
        <v>0</v>
      </c>
      <c r="F62" s="23">
        <f ca="1">IFERROR(__xludf.DUMMYFUNCTION("""COMPUTED_VALUE"""),0)</f>
        <v>0</v>
      </c>
    </row>
    <row r="63" spans="1:6" x14ac:dyDescent="0.3">
      <c r="A63" s="9">
        <v>43890</v>
      </c>
      <c r="B63">
        <v>11</v>
      </c>
      <c r="C63">
        <v>0</v>
      </c>
      <c r="D63">
        <v>0</v>
      </c>
      <c r="E63">
        <v>0</v>
      </c>
      <c r="F63" s="23">
        <f ca="1">IFERROR(__xludf.DUMMYFUNCTION("""COMPUTED_VALUE"""),0)</f>
        <v>0</v>
      </c>
    </row>
    <row r="64" spans="1:6" x14ac:dyDescent="0.3">
      <c r="A64" s="9">
        <v>43891</v>
      </c>
      <c r="B64">
        <v>0</v>
      </c>
      <c r="C64">
        <v>0</v>
      </c>
      <c r="D64">
        <v>0</v>
      </c>
      <c r="E64">
        <v>0</v>
      </c>
      <c r="F64" s="23">
        <f ca="1">IFERROR(__xludf.DUMMYFUNCTION("""COMPUTED_VALUE"""),0)</f>
        <v>0</v>
      </c>
    </row>
    <row r="65" spans="1:6" x14ac:dyDescent="0.3">
      <c r="A65" s="9">
        <v>43892</v>
      </c>
      <c r="B65">
        <v>5</v>
      </c>
      <c r="C65">
        <v>5</v>
      </c>
      <c r="D65">
        <v>0</v>
      </c>
      <c r="E65">
        <v>0</v>
      </c>
      <c r="F65" s="23">
        <f ca="1">IFERROR(__xludf.DUMMYFUNCTION("""COMPUTED_VALUE"""),0)</f>
        <v>0</v>
      </c>
    </row>
    <row r="66" spans="1:6" x14ac:dyDescent="0.3">
      <c r="A66" s="9">
        <v>43893</v>
      </c>
      <c r="B66">
        <v>6</v>
      </c>
      <c r="C66">
        <v>12</v>
      </c>
      <c r="D66">
        <v>0</v>
      </c>
      <c r="E66">
        <v>0</v>
      </c>
      <c r="F66" s="23">
        <f ca="1">IFERROR(__xludf.DUMMYFUNCTION("""COMPUTED_VALUE"""),0)</f>
        <v>0</v>
      </c>
    </row>
    <row r="67" spans="1:6" x14ac:dyDescent="0.3">
      <c r="A67" s="9">
        <v>43894</v>
      </c>
      <c r="B67">
        <v>18</v>
      </c>
      <c r="C67">
        <v>10</v>
      </c>
      <c r="D67">
        <v>0</v>
      </c>
      <c r="E67">
        <v>0</v>
      </c>
      <c r="F67" s="23">
        <f ca="1">IFERROR(__xludf.DUMMYFUNCTION("""COMPUTED_VALUE"""),0)</f>
        <v>0</v>
      </c>
    </row>
    <row r="68" spans="1:6" x14ac:dyDescent="0.3">
      <c r="A68" s="9">
        <v>43895</v>
      </c>
      <c r="B68">
        <v>12</v>
      </c>
      <c r="C68">
        <v>7</v>
      </c>
      <c r="D68">
        <v>0</v>
      </c>
      <c r="E68">
        <v>0</v>
      </c>
      <c r="F68" s="23">
        <f ca="1">IFERROR(__xludf.DUMMYFUNCTION("""COMPUTED_VALUE"""),0)</f>
        <v>0</v>
      </c>
    </row>
    <row r="69" spans="1:6" x14ac:dyDescent="0.3">
      <c r="A69" s="9">
        <v>43896</v>
      </c>
      <c r="B69">
        <v>17</v>
      </c>
      <c r="C69">
        <v>7</v>
      </c>
      <c r="D69">
        <v>0</v>
      </c>
      <c r="E69">
        <v>0</v>
      </c>
      <c r="F69" s="23">
        <f ca="1">IFERROR(__xludf.DUMMYFUNCTION("""COMPUTED_VALUE"""),0)</f>
        <v>0</v>
      </c>
    </row>
    <row r="70" spans="1:6" x14ac:dyDescent="0.3">
      <c r="A70" s="9">
        <v>43897</v>
      </c>
      <c r="B70">
        <v>11</v>
      </c>
      <c r="C70">
        <v>6</v>
      </c>
      <c r="D70">
        <v>0</v>
      </c>
      <c r="E70">
        <v>0</v>
      </c>
      <c r="F70" s="23">
        <f ca="1">IFERROR(__xludf.DUMMYFUNCTION("""COMPUTED_VALUE"""),0)</f>
        <v>0</v>
      </c>
    </row>
    <row r="71" spans="1:6" x14ac:dyDescent="0.3">
      <c r="A71" s="9">
        <v>43898</v>
      </c>
      <c r="B71">
        <v>5</v>
      </c>
      <c r="C71">
        <v>6</v>
      </c>
      <c r="D71">
        <v>0</v>
      </c>
      <c r="E71">
        <v>0</v>
      </c>
      <c r="F71" s="23">
        <f ca="1">IFERROR(__xludf.DUMMYFUNCTION("""COMPUTED_VALUE"""),0)</f>
        <v>0</v>
      </c>
    </row>
    <row r="72" spans="1:6" x14ac:dyDescent="0.3">
      <c r="A72" s="9">
        <v>43899</v>
      </c>
      <c r="B72">
        <v>19</v>
      </c>
      <c r="C72">
        <v>9</v>
      </c>
      <c r="D72">
        <v>0</v>
      </c>
      <c r="E72">
        <v>0</v>
      </c>
      <c r="F72" s="23">
        <f ca="1">IFERROR(__xludf.DUMMYFUNCTION("""COMPUTED_VALUE"""),0)</f>
        <v>0</v>
      </c>
    </row>
    <row r="73" spans="1:6" x14ac:dyDescent="0.3">
      <c r="A73" s="9">
        <v>43900</v>
      </c>
      <c r="B73">
        <v>21</v>
      </c>
      <c r="C73">
        <v>7</v>
      </c>
      <c r="D73">
        <v>0</v>
      </c>
      <c r="E73">
        <v>0</v>
      </c>
      <c r="F73" s="23">
        <f ca="1">IFERROR(__xludf.DUMMYFUNCTION("""COMPUTED_VALUE"""),0)</f>
        <v>0</v>
      </c>
    </row>
    <row r="74" spans="1:6" x14ac:dyDescent="0.3">
      <c r="A74" s="9">
        <v>43901</v>
      </c>
      <c r="B74">
        <v>9</v>
      </c>
      <c r="C74">
        <v>0</v>
      </c>
      <c r="D74">
        <v>0</v>
      </c>
      <c r="E74">
        <v>0</v>
      </c>
      <c r="F74" s="23">
        <f ca="1">IFERROR(__xludf.DUMMYFUNCTION("""COMPUTED_VALUE"""),0)</f>
        <v>0</v>
      </c>
    </row>
    <row r="75" spans="1:6" x14ac:dyDescent="0.3">
      <c r="A75" s="9">
        <v>43902</v>
      </c>
      <c r="B75">
        <v>14</v>
      </c>
      <c r="C75">
        <v>12</v>
      </c>
      <c r="D75">
        <v>0</v>
      </c>
      <c r="E75">
        <v>0</v>
      </c>
      <c r="F75" s="23">
        <f ca="1">IFERROR(__xludf.DUMMYFUNCTION("""COMPUTED_VALUE"""),0)</f>
        <v>0</v>
      </c>
    </row>
    <row r="76" spans="1:6" x14ac:dyDescent="0.3">
      <c r="A76" s="9">
        <v>43903</v>
      </c>
      <c r="B76">
        <v>30</v>
      </c>
      <c r="C76">
        <v>16</v>
      </c>
      <c r="D76">
        <v>8</v>
      </c>
      <c r="E76">
        <v>8</v>
      </c>
      <c r="F76" s="23">
        <f ca="1">IFERROR(__xludf.DUMMYFUNCTION("""COMPUTED_VALUE"""),0)</f>
        <v>0</v>
      </c>
    </row>
    <row r="77" spans="1:6" x14ac:dyDescent="0.3">
      <c r="A77" s="9">
        <v>43904</v>
      </c>
      <c r="B77">
        <v>31</v>
      </c>
      <c r="C77">
        <v>22</v>
      </c>
      <c r="D77">
        <v>0</v>
      </c>
      <c r="E77">
        <v>0</v>
      </c>
      <c r="F77" s="23">
        <v>0</v>
      </c>
    </row>
    <row r="78" spans="1:6" x14ac:dyDescent="0.3">
      <c r="A78" s="9">
        <v>43905</v>
      </c>
      <c r="B78">
        <v>20</v>
      </c>
      <c r="C78">
        <v>14</v>
      </c>
      <c r="D78">
        <v>9</v>
      </c>
      <c r="E78">
        <v>9</v>
      </c>
      <c r="F78" s="23">
        <v>0</v>
      </c>
    </row>
    <row r="79" spans="1:6" x14ac:dyDescent="0.3">
      <c r="A79" s="9">
        <v>43906</v>
      </c>
      <c r="B79">
        <v>26</v>
      </c>
      <c r="C79">
        <v>14</v>
      </c>
      <c r="D79">
        <v>5</v>
      </c>
      <c r="E79">
        <v>5</v>
      </c>
      <c r="F79" s="23">
        <v>0</v>
      </c>
    </row>
    <row r="80" spans="1:6" x14ac:dyDescent="0.3">
      <c r="A80" s="9">
        <v>43907</v>
      </c>
      <c r="B80">
        <v>17</v>
      </c>
      <c r="C80">
        <v>10</v>
      </c>
      <c r="D80">
        <v>0</v>
      </c>
      <c r="E80">
        <v>0</v>
      </c>
      <c r="F80" s="23">
        <v>0</v>
      </c>
    </row>
    <row r="81" spans="1:6" x14ac:dyDescent="0.3">
      <c r="A81" s="9">
        <v>43908</v>
      </c>
      <c r="B81">
        <v>24</v>
      </c>
      <c r="C81">
        <v>21</v>
      </c>
      <c r="D81">
        <v>5</v>
      </c>
      <c r="E81">
        <v>5</v>
      </c>
      <c r="F81" s="23">
        <v>0</v>
      </c>
    </row>
    <row r="82" spans="1:6" x14ac:dyDescent="0.3">
      <c r="A82" s="9">
        <v>43909</v>
      </c>
      <c r="B82">
        <v>61</v>
      </c>
      <c r="C82">
        <v>18</v>
      </c>
      <c r="D82">
        <v>0</v>
      </c>
      <c r="E82">
        <v>0</v>
      </c>
      <c r="F82" s="23">
        <v>0</v>
      </c>
    </row>
    <row r="83" spans="1:6" x14ac:dyDescent="0.3">
      <c r="A83" s="9">
        <v>43910</v>
      </c>
      <c r="B83">
        <v>48</v>
      </c>
      <c r="C83">
        <v>34</v>
      </c>
      <c r="D83">
        <v>5</v>
      </c>
      <c r="E83">
        <v>9</v>
      </c>
      <c r="F83" s="23">
        <v>0</v>
      </c>
    </row>
    <row r="84" spans="1:6" x14ac:dyDescent="0.3">
      <c r="A84" s="9">
        <v>43911</v>
      </c>
      <c r="B84">
        <v>75</v>
      </c>
      <c r="C84">
        <v>56</v>
      </c>
      <c r="D84">
        <v>16</v>
      </c>
      <c r="E84">
        <v>16</v>
      </c>
      <c r="F84" s="23">
        <v>0</v>
      </c>
    </row>
    <row r="85" spans="1:6" x14ac:dyDescent="0.3">
      <c r="A85" s="9">
        <v>43912</v>
      </c>
      <c r="B85">
        <v>77</v>
      </c>
      <c r="C85">
        <v>52</v>
      </c>
      <c r="D85">
        <v>6</v>
      </c>
      <c r="E85">
        <v>9</v>
      </c>
      <c r="F85" s="23">
        <v>0</v>
      </c>
    </row>
    <row r="86" spans="1:6" x14ac:dyDescent="0.3">
      <c r="A86" s="9">
        <v>43913</v>
      </c>
      <c r="B86">
        <v>79</v>
      </c>
      <c r="C86">
        <v>79</v>
      </c>
      <c r="D86">
        <v>8</v>
      </c>
      <c r="E86">
        <v>12</v>
      </c>
      <c r="F86" s="23">
        <v>0</v>
      </c>
    </row>
    <row r="87" spans="1:6" x14ac:dyDescent="0.3">
      <c r="A87" s="9">
        <v>43914</v>
      </c>
      <c r="B87">
        <v>62</v>
      </c>
      <c r="C87">
        <v>52</v>
      </c>
      <c r="D87">
        <v>11</v>
      </c>
      <c r="E87">
        <v>16</v>
      </c>
      <c r="F87" s="23">
        <v>0</v>
      </c>
    </row>
    <row r="88" spans="1:6" x14ac:dyDescent="0.3">
      <c r="A88" s="9">
        <v>43915</v>
      </c>
      <c r="B88">
        <v>79</v>
      </c>
      <c r="C88">
        <v>57</v>
      </c>
      <c r="D88">
        <v>6</v>
      </c>
      <c r="E88">
        <v>10</v>
      </c>
      <c r="F88" s="23">
        <v>0</v>
      </c>
    </row>
    <row r="89" spans="1:6" x14ac:dyDescent="0.3">
      <c r="A89" s="9">
        <v>43916</v>
      </c>
      <c r="B89">
        <v>61</v>
      </c>
      <c r="C89">
        <v>46</v>
      </c>
      <c r="D89">
        <v>8</v>
      </c>
      <c r="E89">
        <v>9</v>
      </c>
      <c r="F89" s="23">
        <v>0</v>
      </c>
    </row>
    <row r="90" spans="1:6" x14ac:dyDescent="0.3">
      <c r="A90" s="9">
        <v>43917</v>
      </c>
      <c r="B90">
        <v>77</v>
      </c>
      <c r="C90">
        <v>59</v>
      </c>
      <c r="D90">
        <v>9</v>
      </c>
      <c r="E90">
        <v>13</v>
      </c>
      <c r="F90" s="23">
        <v>0</v>
      </c>
    </row>
    <row r="91" spans="1:6" x14ac:dyDescent="0.3">
      <c r="A91" s="9">
        <v>43918</v>
      </c>
      <c r="B91">
        <v>100</v>
      </c>
      <c r="C91">
        <v>48</v>
      </c>
      <c r="D91">
        <v>17</v>
      </c>
      <c r="E91">
        <v>20</v>
      </c>
      <c r="F91" s="23">
        <v>0</v>
      </c>
    </row>
    <row r="92" spans="1:6" x14ac:dyDescent="0.3">
      <c r="A92" s="9">
        <v>43919</v>
      </c>
      <c r="B92">
        <v>64</v>
      </c>
      <c r="C92">
        <v>50</v>
      </c>
      <c r="D92">
        <v>13</v>
      </c>
      <c r="E92">
        <v>13</v>
      </c>
      <c r="F92" s="23">
        <v>0</v>
      </c>
    </row>
    <row r="93" spans="1:6" x14ac:dyDescent="0.3">
      <c r="A93" s="9">
        <v>43920</v>
      </c>
      <c r="B93">
        <v>77</v>
      </c>
      <c r="C93">
        <v>36</v>
      </c>
      <c r="D93">
        <v>14</v>
      </c>
      <c r="E93">
        <v>16</v>
      </c>
      <c r="F93" s="23">
        <v>0</v>
      </c>
    </row>
    <row r="94" spans="1:6" x14ac:dyDescent="0.3">
      <c r="A94" s="9">
        <v>43921</v>
      </c>
      <c r="B94">
        <v>56</v>
      </c>
      <c r="C94">
        <v>31</v>
      </c>
      <c r="D94">
        <v>10</v>
      </c>
      <c r="E94">
        <v>12</v>
      </c>
      <c r="F94" s="23">
        <v>0</v>
      </c>
    </row>
    <row r="95" spans="1:6" x14ac:dyDescent="0.3">
      <c r="A95" s="9">
        <v>43922</v>
      </c>
      <c r="B95">
        <v>54</v>
      </c>
      <c r="C95">
        <v>33</v>
      </c>
      <c r="D95">
        <v>19</v>
      </c>
      <c r="E95">
        <v>21</v>
      </c>
      <c r="F95" s="23">
        <v>0</v>
      </c>
    </row>
    <row r="96" spans="1:6" x14ac:dyDescent="0.3">
      <c r="A96" s="9">
        <v>43923</v>
      </c>
      <c r="B96">
        <v>50</v>
      </c>
      <c r="C96">
        <v>42</v>
      </c>
      <c r="D96">
        <v>13</v>
      </c>
      <c r="E96">
        <v>13</v>
      </c>
      <c r="F96" s="23">
        <v>0</v>
      </c>
    </row>
    <row r="97" spans="1:6" x14ac:dyDescent="0.3">
      <c r="A97" s="9">
        <v>43924</v>
      </c>
      <c r="B97">
        <v>50</v>
      </c>
      <c r="C97">
        <v>44</v>
      </c>
      <c r="D97">
        <v>7</v>
      </c>
      <c r="E97">
        <v>7</v>
      </c>
      <c r="F97" s="23">
        <v>0</v>
      </c>
    </row>
    <row r="98" spans="1:6" x14ac:dyDescent="0.3">
      <c r="A98" s="9">
        <v>43925</v>
      </c>
      <c r="B98">
        <v>65</v>
      </c>
      <c r="C98">
        <v>36</v>
      </c>
      <c r="D98">
        <v>8</v>
      </c>
      <c r="E98">
        <v>17</v>
      </c>
      <c r="F98" s="23">
        <v>0</v>
      </c>
    </row>
    <row r="99" spans="1:6" x14ac:dyDescent="0.3">
      <c r="A99" s="9">
        <v>43926</v>
      </c>
      <c r="B99">
        <v>54</v>
      </c>
      <c r="C99">
        <v>25</v>
      </c>
      <c r="D99">
        <v>10</v>
      </c>
      <c r="E99">
        <v>12</v>
      </c>
      <c r="F99" s="23">
        <v>0</v>
      </c>
    </row>
    <row r="100" spans="1:6" x14ac:dyDescent="0.3">
      <c r="A100" s="9">
        <v>43927</v>
      </c>
      <c r="B100">
        <v>44</v>
      </c>
      <c r="C100">
        <v>30</v>
      </c>
      <c r="D100">
        <v>15</v>
      </c>
      <c r="E100">
        <v>15</v>
      </c>
      <c r="F100" s="23">
        <v>0</v>
      </c>
    </row>
    <row r="101" spans="1:6" x14ac:dyDescent="0.3">
      <c r="A101" s="9">
        <v>43928</v>
      </c>
      <c r="B101">
        <v>62</v>
      </c>
      <c r="C101">
        <v>38</v>
      </c>
      <c r="D101">
        <v>12</v>
      </c>
      <c r="E101">
        <v>17</v>
      </c>
      <c r="F101" s="23">
        <v>0</v>
      </c>
    </row>
    <row r="102" spans="1:6" x14ac:dyDescent="0.3">
      <c r="A102" s="9">
        <v>43929</v>
      </c>
      <c r="B102">
        <v>29</v>
      </c>
      <c r="C102">
        <v>19</v>
      </c>
      <c r="D102">
        <v>11</v>
      </c>
      <c r="E102">
        <v>9</v>
      </c>
      <c r="F102" s="23">
        <v>0</v>
      </c>
    </row>
    <row r="103" spans="1:6" x14ac:dyDescent="0.3">
      <c r="A103" s="9">
        <v>43930</v>
      </c>
      <c r="B103">
        <v>33</v>
      </c>
      <c r="C103">
        <v>23</v>
      </c>
      <c r="D103">
        <v>14</v>
      </c>
      <c r="E103">
        <v>14</v>
      </c>
      <c r="F103" s="23">
        <v>0</v>
      </c>
    </row>
    <row r="104" spans="1:6" x14ac:dyDescent="0.3">
      <c r="A104" s="9">
        <v>43931</v>
      </c>
      <c r="B104">
        <v>62</v>
      </c>
      <c r="C104">
        <v>26</v>
      </c>
      <c r="D104">
        <v>9</v>
      </c>
      <c r="E104">
        <v>14</v>
      </c>
      <c r="F104" s="23">
        <v>0</v>
      </c>
    </row>
    <row r="105" spans="1:6" x14ac:dyDescent="0.3">
      <c r="A105" s="9">
        <v>43932</v>
      </c>
      <c r="B105">
        <v>31</v>
      </c>
      <c r="C105">
        <v>33</v>
      </c>
      <c r="D105">
        <v>12</v>
      </c>
      <c r="E105">
        <v>12</v>
      </c>
      <c r="F105" s="23">
        <v>0</v>
      </c>
    </row>
    <row r="106" spans="1:6" x14ac:dyDescent="0.3">
      <c r="A106" s="9">
        <v>43933</v>
      </c>
      <c r="B106">
        <v>49</v>
      </c>
      <c r="C106">
        <v>33</v>
      </c>
      <c r="D106">
        <v>21</v>
      </c>
      <c r="E106">
        <v>23</v>
      </c>
      <c r="F106" s="23">
        <v>0</v>
      </c>
    </row>
    <row r="107" spans="1:6" x14ac:dyDescent="0.3">
      <c r="A107" s="9">
        <v>43934</v>
      </c>
      <c r="B107">
        <v>53</v>
      </c>
      <c r="C107">
        <v>21</v>
      </c>
      <c r="D107">
        <v>9</v>
      </c>
      <c r="E107">
        <v>9</v>
      </c>
      <c r="F107" s="23">
        <v>0</v>
      </c>
    </row>
    <row r="108" spans="1:6" x14ac:dyDescent="0.3">
      <c r="A108" s="9">
        <v>43935</v>
      </c>
      <c r="B108">
        <v>35</v>
      </c>
      <c r="C108">
        <v>28</v>
      </c>
      <c r="D108">
        <v>9</v>
      </c>
      <c r="E108">
        <v>9</v>
      </c>
      <c r="F108" s="23">
        <v>0</v>
      </c>
    </row>
    <row r="109" spans="1:6" x14ac:dyDescent="0.3">
      <c r="A109" s="9">
        <v>43936</v>
      </c>
      <c r="B109">
        <v>28</v>
      </c>
      <c r="C109">
        <v>22</v>
      </c>
      <c r="D109">
        <v>14</v>
      </c>
      <c r="E109">
        <v>16</v>
      </c>
      <c r="F109" s="23">
        <v>0</v>
      </c>
    </row>
    <row r="110" spans="1:6" x14ac:dyDescent="0.3">
      <c r="A110" s="9">
        <v>43937</v>
      </c>
      <c r="B110">
        <v>45</v>
      </c>
      <c r="C110">
        <v>22</v>
      </c>
      <c r="D110">
        <v>9</v>
      </c>
      <c r="E110">
        <v>11</v>
      </c>
      <c r="F110" s="23">
        <v>0</v>
      </c>
    </row>
    <row r="111" spans="1:6" x14ac:dyDescent="0.3">
      <c r="A111" s="9">
        <v>43938</v>
      </c>
      <c r="B111">
        <v>39</v>
      </c>
      <c r="C111">
        <v>31</v>
      </c>
      <c r="D111">
        <v>12</v>
      </c>
      <c r="E111">
        <v>12</v>
      </c>
      <c r="F111" s="23">
        <v>0</v>
      </c>
    </row>
    <row r="112" spans="1:6" x14ac:dyDescent="0.3">
      <c r="A112" s="9">
        <v>43939</v>
      </c>
      <c r="B112">
        <v>34</v>
      </c>
      <c r="C112">
        <v>39</v>
      </c>
      <c r="D112">
        <v>10</v>
      </c>
      <c r="E112">
        <v>7</v>
      </c>
      <c r="F112" s="23">
        <v>0</v>
      </c>
    </row>
    <row r="113" spans="1:6" x14ac:dyDescent="0.3">
      <c r="A113" s="9">
        <v>43940</v>
      </c>
      <c r="B113">
        <v>50</v>
      </c>
      <c r="C113">
        <v>33</v>
      </c>
      <c r="D113">
        <v>8</v>
      </c>
      <c r="E113">
        <v>10</v>
      </c>
      <c r="F113" s="23">
        <v>0</v>
      </c>
    </row>
    <row r="114" spans="1:6" x14ac:dyDescent="0.3">
      <c r="A114" s="9">
        <v>43941</v>
      </c>
      <c r="B114">
        <v>41</v>
      </c>
      <c r="C114">
        <v>29</v>
      </c>
      <c r="D114">
        <v>17</v>
      </c>
      <c r="E114">
        <v>20</v>
      </c>
      <c r="F114" s="23">
        <v>0</v>
      </c>
    </row>
    <row r="115" spans="1:6" x14ac:dyDescent="0.3">
      <c r="A115" s="9">
        <v>43942</v>
      </c>
      <c r="B115">
        <v>44</v>
      </c>
      <c r="C115">
        <v>38</v>
      </c>
      <c r="D115">
        <v>21</v>
      </c>
      <c r="E115">
        <v>21</v>
      </c>
      <c r="F115" s="23">
        <v>0</v>
      </c>
    </row>
    <row r="116" spans="1:6" x14ac:dyDescent="0.3">
      <c r="A116" s="9">
        <v>43943</v>
      </c>
      <c r="B116">
        <v>24</v>
      </c>
      <c r="C116">
        <v>34</v>
      </c>
      <c r="D116">
        <v>11</v>
      </c>
      <c r="E116">
        <v>15</v>
      </c>
      <c r="F116" s="23">
        <v>0</v>
      </c>
    </row>
    <row r="117" spans="1:6" x14ac:dyDescent="0.3">
      <c r="A117" s="9">
        <v>43944</v>
      </c>
      <c r="B117">
        <v>42</v>
      </c>
      <c r="C117">
        <v>24</v>
      </c>
      <c r="D117">
        <v>13</v>
      </c>
      <c r="E117">
        <v>16</v>
      </c>
      <c r="F117" s="23">
        <v>0</v>
      </c>
    </row>
    <row r="118" spans="1:6" x14ac:dyDescent="0.3">
      <c r="A118" s="9">
        <v>43945</v>
      </c>
      <c r="B118">
        <v>45</v>
      </c>
      <c r="C118">
        <v>27</v>
      </c>
      <c r="D118">
        <v>18</v>
      </c>
      <c r="E118">
        <v>16</v>
      </c>
      <c r="F118" s="23">
        <v>0</v>
      </c>
    </row>
    <row r="119" spans="1:6" x14ac:dyDescent="0.3">
      <c r="A119" s="9">
        <v>43946</v>
      </c>
      <c r="B119">
        <v>30</v>
      </c>
      <c r="C119">
        <v>16</v>
      </c>
      <c r="D119">
        <v>19</v>
      </c>
      <c r="E119">
        <v>28</v>
      </c>
      <c r="F119" s="23">
        <v>0</v>
      </c>
    </row>
    <row r="120" spans="1:6" x14ac:dyDescent="0.3">
      <c r="A120" s="9">
        <v>43947</v>
      </c>
      <c r="B120">
        <v>27</v>
      </c>
      <c r="C120">
        <v>15</v>
      </c>
      <c r="D120">
        <v>6</v>
      </c>
      <c r="E120">
        <v>6</v>
      </c>
      <c r="F120" s="23">
        <v>0</v>
      </c>
    </row>
    <row r="121" spans="1:6" x14ac:dyDescent="0.3">
      <c r="A121" s="9">
        <v>43948</v>
      </c>
      <c r="B121">
        <v>29</v>
      </c>
      <c r="C121">
        <v>10</v>
      </c>
      <c r="D121">
        <v>21</v>
      </c>
      <c r="E121">
        <v>20</v>
      </c>
      <c r="F121" s="23">
        <v>0</v>
      </c>
    </row>
    <row r="122" spans="1:6" x14ac:dyDescent="0.3">
      <c r="A122" s="9">
        <v>43949</v>
      </c>
      <c r="B122">
        <v>25</v>
      </c>
      <c r="C122">
        <v>18</v>
      </c>
      <c r="D122">
        <v>18</v>
      </c>
      <c r="E122">
        <v>20</v>
      </c>
      <c r="F122" s="23">
        <v>0</v>
      </c>
    </row>
    <row r="123" spans="1:6" x14ac:dyDescent="0.3">
      <c r="A123" s="9">
        <v>43950</v>
      </c>
      <c r="B123">
        <v>27</v>
      </c>
      <c r="C123">
        <v>27</v>
      </c>
      <c r="D123">
        <v>14</v>
      </c>
      <c r="E123">
        <v>14</v>
      </c>
      <c r="F123" s="23">
        <v>0</v>
      </c>
    </row>
    <row r="124" spans="1:6" x14ac:dyDescent="0.3">
      <c r="A124" s="9">
        <v>43951</v>
      </c>
      <c r="B124">
        <v>13</v>
      </c>
      <c r="C124">
        <v>17</v>
      </c>
      <c r="D124">
        <v>14</v>
      </c>
      <c r="E124">
        <v>20</v>
      </c>
      <c r="F124" s="23">
        <v>0</v>
      </c>
    </row>
    <row r="125" spans="1:6" x14ac:dyDescent="0.3">
      <c r="A125" s="9">
        <v>43952</v>
      </c>
      <c r="B125">
        <v>30</v>
      </c>
      <c r="C125">
        <v>20</v>
      </c>
      <c r="D125">
        <v>11</v>
      </c>
      <c r="E125">
        <v>11</v>
      </c>
      <c r="F125" s="23">
        <v>0</v>
      </c>
    </row>
    <row r="126" spans="1:6" x14ac:dyDescent="0.3">
      <c r="A126" s="9">
        <v>43953</v>
      </c>
      <c r="B126">
        <v>18</v>
      </c>
      <c r="C126">
        <v>20</v>
      </c>
      <c r="D126">
        <v>14</v>
      </c>
      <c r="E126">
        <v>18</v>
      </c>
      <c r="F126" s="23">
        <v>0</v>
      </c>
    </row>
    <row r="127" spans="1:6" x14ac:dyDescent="0.3">
      <c r="A127" s="9">
        <v>43954</v>
      </c>
      <c r="B127">
        <v>36</v>
      </c>
      <c r="C127">
        <v>26</v>
      </c>
      <c r="D127">
        <v>17</v>
      </c>
      <c r="E127">
        <v>19</v>
      </c>
      <c r="F127" s="23">
        <v>0</v>
      </c>
    </row>
    <row r="128" spans="1:6" x14ac:dyDescent="0.3">
      <c r="A128" s="9">
        <v>43955</v>
      </c>
      <c r="B128">
        <v>22</v>
      </c>
      <c r="C128">
        <v>19</v>
      </c>
      <c r="D128">
        <v>8</v>
      </c>
      <c r="E128">
        <v>10</v>
      </c>
      <c r="F128" s="23">
        <v>0</v>
      </c>
    </row>
    <row r="129" spans="1:6" x14ac:dyDescent="0.3">
      <c r="A129" s="9">
        <v>43956</v>
      </c>
      <c r="B129">
        <v>16</v>
      </c>
      <c r="C129">
        <v>20</v>
      </c>
      <c r="D129">
        <v>16</v>
      </c>
      <c r="E129">
        <v>20</v>
      </c>
      <c r="F129" s="23">
        <v>1</v>
      </c>
    </row>
    <row r="130" spans="1:6" x14ac:dyDescent="0.3">
      <c r="A130" s="9">
        <v>43957</v>
      </c>
      <c r="B130">
        <v>14</v>
      </c>
      <c r="C130">
        <v>26</v>
      </c>
      <c r="D130">
        <v>11</v>
      </c>
      <c r="E130">
        <v>15</v>
      </c>
      <c r="F130" s="23">
        <v>0</v>
      </c>
    </row>
    <row r="131" spans="1:6" x14ac:dyDescent="0.3">
      <c r="A131" s="9">
        <v>43958</v>
      </c>
      <c r="B131">
        <v>20</v>
      </c>
      <c r="C131">
        <v>18</v>
      </c>
      <c r="D131">
        <v>8</v>
      </c>
      <c r="E131">
        <v>10</v>
      </c>
      <c r="F131" s="23">
        <v>0</v>
      </c>
    </row>
    <row r="132" spans="1:6" x14ac:dyDescent="0.3">
      <c r="A132" s="9">
        <v>43959</v>
      </c>
      <c r="B132">
        <v>28</v>
      </c>
      <c r="C132">
        <v>25</v>
      </c>
      <c r="D132">
        <v>12</v>
      </c>
      <c r="E132">
        <v>15</v>
      </c>
      <c r="F132" s="23">
        <v>0</v>
      </c>
    </row>
    <row r="133" spans="1:6" x14ac:dyDescent="0.3">
      <c r="A133" s="9">
        <v>43960</v>
      </c>
      <c r="B133">
        <v>24</v>
      </c>
      <c r="C133">
        <v>24</v>
      </c>
      <c r="D133">
        <v>6</v>
      </c>
      <c r="E133">
        <v>6</v>
      </c>
      <c r="F133" s="23">
        <v>0</v>
      </c>
    </row>
    <row r="134" spans="1:6" x14ac:dyDescent="0.3">
      <c r="A134" s="9">
        <v>43961</v>
      </c>
      <c r="B134">
        <v>28</v>
      </c>
      <c r="C134">
        <v>10</v>
      </c>
      <c r="D134">
        <v>10</v>
      </c>
      <c r="E134">
        <v>10</v>
      </c>
      <c r="F134" s="23">
        <v>0</v>
      </c>
    </row>
    <row r="135" spans="1:6" x14ac:dyDescent="0.3">
      <c r="A135" s="9">
        <v>43962</v>
      </c>
      <c r="B135">
        <v>31</v>
      </c>
      <c r="C135">
        <v>10</v>
      </c>
      <c r="D135">
        <v>5</v>
      </c>
      <c r="E135">
        <v>8</v>
      </c>
      <c r="F135" s="23">
        <v>0</v>
      </c>
    </row>
    <row r="136" spans="1:6" x14ac:dyDescent="0.3">
      <c r="A136" s="9">
        <v>43963</v>
      </c>
      <c r="B136">
        <v>24</v>
      </c>
      <c r="C136">
        <v>11</v>
      </c>
      <c r="D136">
        <v>9</v>
      </c>
      <c r="E136">
        <v>11</v>
      </c>
      <c r="F136" s="23">
        <v>0</v>
      </c>
    </row>
    <row r="137" spans="1:6" x14ac:dyDescent="0.3">
      <c r="A137" s="9">
        <v>43964</v>
      </c>
      <c r="B137">
        <v>24</v>
      </c>
      <c r="C137">
        <v>14</v>
      </c>
      <c r="D137">
        <v>8</v>
      </c>
      <c r="E137">
        <v>12</v>
      </c>
      <c r="F137" s="23">
        <v>0</v>
      </c>
    </row>
    <row r="138" spans="1:6" x14ac:dyDescent="0.3">
      <c r="A138" s="9">
        <v>43965</v>
      </c>
      <c r="B138">
        <v>20</v>
      </c>
      <c r="C138">
        <v>18</v>
      </c>
      <c r="D138">
        <v>16</v>
      </c>
      <c r="E138">
        <v>16</v>
      </c>
      <c r="F138" s="23">
        <v>0</v>
      </c>
    </row>
    <row r="139" spans="1:6" x14ac:dyDescent="0.3">
      <c r="A139" s="9">
        <v>43966</v>
      </c>
      <c r="B139">
        <v>10</v>
      </c>
      <c r="C139">
        <v>17</v>
      </c>
      <c r="D139">
        <v>14</v>
      </c>
      <c r="E139">
        <v>15</v>
      </c>
      <c r="F139" s="23">
        <v>0</v>
      </c>
    </row>
    <row r="140" spans="1:6" x14ac:dyDescent="0.3">
      <c r="A140" s="9">
        <v>43967</v>
      </c>
      <c r="B140">
        <v>13</v>
      </c>
      <c r="C140">
        <v>11</v>
      </c>
      <c r="D140">
        <v>11</v>
      </c>
      <c r="E140">
        <v>13</v>
      </c>
      <c r="F140" s="23">
        <v>0</v>
      </c>
    </row>
    <row r="141" spans="1:6" x14ac:dyDescent="0.3">
      <c r="A141" s="9">
        <v>43968</v>
      </c>
      <c r="B141">
        <v>17</v>
      </c>
      <c r="C141">
        <v>17</v>
      </c>
      <c r="D141">
        <v>19</v>
      </c>
      <c r="E141">
        <v>21</v>
      </c>
      <c r="F141" s="23">
        <v>0</v>
      </c>
    </row>
    <row r="142" spans="1:6" x14ac:dyDescent="0.3">
      <c r="A142" s="9">
        <v>43969</v>
      </c>
      <c r="B142">
        <v>18</v>
      </c>
      <c r="C142">
        <v>20</v>
      </c>
      <c r="D142">
        <v>14</v>
      </c>
      <c r="E142">
        <v>14</v>
      </c>
      <c r="F142" s="23">
        <v>0</v>
      </c>
    </row>
    <row r="143" spans="1:6" x14ac:dyDescent="0.3">
      <c r="A143" s="9">
        <v>43970</v>
      </c>
      <c r="B143">
        <v>22</v>
      </c>
      <c r="C143">
        <v>43</v>
      </c>
      <c r="D143">
        <v>15</v>
      </c>
      <c r="E143">
        <v>12</v>
      </c>
      <c r="F143" s="23">
        <v>0</v>
      </c>
    </row>
    <row r="144" spans="1:6" x14ac:dyDescent="0.3">
      <c r="A144" s="9">
        <v>43971</v>
      </c>
      <c r="B144">
        <v>16</v>
      </c>
      <c r="C144">
        <v>17</v>
      </c>
      <c r="D144">
        <v>10</v>
      </c>
      <c r="E144">
        <v>14</v>
      </c>
      <c r="F144" s="23">
        <v>0</v>
      </c>
    </row>
    <row r="145" spans="1:6" x14ac:dyDescent="0.3">
      <c r="A145" s="9">
        <v>43972</v>
      </c>
      <c r="B145">
        <v>11</v>
      </c>
      <c r="C145">
        <v>19</v>
      </c>
      <c r="D145">
        <v>7</v>
      </c>
      <c r="E145">
        <v>7</v>
      </c>
      <c r="F145" s="23">
        <v>0</v>
      </c>
    </row>
    <row r="146" spans="1:6" x14ac:dyDescent="0.3">
      <c r="A146" s="9">
        <v>43973</v>
      </c>
      <c r="B146">
        <v>9</v>
      </c>
      <c r="C146">
        <v>19</v>
      </c>
      <c r="D146">
        <v>9</v>
      </c>
      <c r="E146">
        <v>12</v>
      </c>
      <c r="F146" s="23">
        <v>0</v>
      </c>
    </row>
    <row r="147" spans="1:6" x14ac:dyDescent="0.3">
      <c r="A147" s="9">
        <v>43974</v>
      </c>
      <c r="B147">
        <v>6</v>
      </c>
      <c r="C147">
        <v>31</v>
      </c>
      <c r="D147">
        <v>13</v>
      </c>
      <c r="E147">
        <v>16</v>
      </c>
      <c r="F147" s="23">
        <v>1</v>
      </c>
    </row>
    <row r="148" spans="1:6" x14ac:dyDescent="0.3">
      <c r="A148" s="9">
        <v>43975</v>
      </c>
      <c r="B148">
        <v>12</v>
      </c>
      <c r="C148">
        <v>19</v>
      </c>
      <c r="D148">
        <v>17</v>
      </c>
      <c r="E148">
        <v>19</v>
      </c>
      <c r="F148" s="23">
        <v>0</v>
      </c>
    </row>
    <row r="149" spans="1:6" x14ac:dyDescent="0.3">
      <c r="A149" s="9">
        <v>43976</v>
      </c>
      <c r="B149">
        <v>12</v>
      </c>
      <c r="C149">
        <v>14</v>
      </c>
      <c r="D149">
        <v>9</v>
      </c>
      <c r="E149">
        <v>9</v>
      </c>
      <c r="F149" s="23">
        <v>0</v>
      </c>
    </row>
    <row r="150" spans="1:6" x14ac:dyDescent="0.3">
      <c r="A150" s="9">
        <v>43977</v>
      </c>
      <c r="B150">
        <v>14</v>
      </c>
      <c r="C150">
        <v>13</v>
      </c>
      <c r="D150">
        <v>19</v>
      </c>
      <c r="E150">
        <v>22</v>
      </c>
      <c r="F150" s="23">
        <v>0</v>
      </c>
    </row>
    <row r="151" spans="1:6" x14ac:dyDescent="0.3">
      <c r="A151" s="9">
        <v>43978</v>
      </c>
      <c r="B151">
        <v>13</v>
      </c>
      <c r="C151">
        <v>9</v>
      </c>
      <c r="D151">
        <v>5</v>
      </c>
      <c r="E151">
        <v>5</v>
      </c>
      <c r="F151" s="23">
        <v>0</v>
      </c>
    </row>
    <row r="152" spans="1:6" x14ac:dyDescent="0.3">
      <c r="A152" s="9">
        <v>43979</v>
      </c>
      <c r="B152">
        <v>22</v>
      </c>
      <c r="C152">
        <v>13</v>
      </c>
      <c r="D152">
        <v>7</v>
      </c>
      <c r="E152">
        <v>7</v>
      </c>
      <c r="F152" s="23">
        <v>0</v>
      </c>
    </row>
    <row r="153" spans="1:6" x14ac:dyDescent="0.3">
      <c r="A153" s="9">
        <v>43980</v>
      </c>
      <c r="B153">
        <v>7</v>
      </c>
      <c r="C153">
        <v>20</v>
      </c>
      <c r="D153">
        <v>14</v>
      </c>
      <c r="E153">
        <v>14</v>
      </c>
      <c r="F153" s="23">
        <v>0</v>
      </c>
    </row>
    <row r="154" spans="1:6" x14ac:dyDescent="0.3">
      <c r="A154" s="9">
        <v>43981</v>
      </c>
      <c r="B154">
        <v>9</v>
      </c>
      <c r="C154">
        <v>7</v>
      </c>
      <c r="D154">
        <v>8</v>
      </c>
      <c r="E154">
        <v>7</v>
      </c>
      <c r="F154" s="23">
        <v>0</v>
      </c>
    </row>
    <row r="155" spans="1:6" x14ac:dyDescent="0.3">
      <c r="A155" s="9">
        <v>43982</v>
      </c>
      <c r="B155">
        <v>17</v>
      </c>
      <c r="C155">
        <v>6</v>
      </c>
      <c r="D155">
        <v>16</v>
      </c>
      <c r="E155">
        <v>16</v>
      </c>
      <c r="F155" s="23">
        <v>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EE9B9-8DEE-4304-BE6A-FEB6F0C01696}">
  <dimension ref="A3:F155"/>
  <sheetViews>
    <sheetView workbookViewId="0">
      <selection activeCell="U9" sqref="U9:X23"/>
    </sheetView>
  </sheetViews>
  <sheetFormatPr defaultRowHeight="14.4" x14ac:dyDescent="0.3"/>
  <sheetData>
    <row r="3" spans="1:6" x14ac:dyDescent="0.3">
      <c r="A3" s="12" t="s">
        <v>56</v>
      </c>
      <c r="B3" t="s">
        <v>77</v>
      </c>
      <c r="C3" t="s">
        <v>76</v>
      </c>
      <c r="D3" t="s">
        <v>75</v>
      </c>
      <c r="E3" t="s">
        <v>74</v>
      </c>
      <c r="F3" s="10" t="s">
        <v>57</v>
      </c>
    </row>
    <row r="4" spans="1:6" x14ac:dyDescent="0.3">
      <c r="A4" s="9">
        <v>43831</v>
      </c>
      <c r="B4">
        <v>0</v>
      </c>
      <c r="C4">
        <v>0</v>
      </c>
      <c r="D4">
        <v>0</v>
      </c>
      <c r="E4">
        <v>0</v>
      </c>
      <c r="F4" s="10">
        <v>0</v>
      </c>
    </row>
    <row r="5" spans="1:6" x14ac:dyDescent="0.3">
      <c r="A5" s="9">
        <v>43832</v>
      </c>
      <c r="B5">
        <v>0</v>
      </c>
      <c r="C5">
        <v>0</v>
      </c>
      <c r="D5">
        <v>0</v>
      </c>
      <c r="E5">
        <v>0</v>
      </c>
      <c r="F5" s="10">
        <v>0</v>
      </c>
    </row>
    <row r="6" spans="1:6" x14ac:dyDescent="0.3">
      <c r="A6" s="9">
        <v>43833</v>
      </c>
      <c r="B6">
        <v>0</v>
      </c>
      <c r="C6">
        <v>0</v>
      </c>
      <c r="D6">
        <v>0</v>
      </c>
      <c r="E6">
        <v>0</v>
      </c>
      <c r="F6" s="10">
        <v>0</v>
      </c>
    </row>
    <row r="7" spans="1:6" x14ac:dyDescent="0.3">
      <c r="A7" s="9">
        <v>43834</v>
      </c>
      <c r="B7">
        <v>0</v>
      </c>
      <c r="C7">
        <v>0</v>
      </c>
      <c r="D7">
        <v>0</v>
      </c>
      <c r="E7">
        <v>0</v>
      </c>
      <c r="F7" s="10">
        <v>0</v>
      </c>
    </row>
    <row r="8" spans="1:6" x14ac:dyDescent="0.3">
      <c r="A8" s="9">
        <v>43835</v>
      </c>
      <c r="B8">
        <v>0</v>
      </c>
      <c r="C8">
        <v>0</v>
      </c>
      <c r="D8">
        <v>0</v>
      </c>
      <c r="E8">
        <v>0</v>
      </c>
      <c r="F8" s="10">
        <v>0</v>
      </c>
    </row>
    <row r="9" spans="1:6" x14ac:dyDescent="0.3">
      <c r="A9" s="9">
        <v>43836</v>
      </c>
      <c r="B9">
        <v>0</v>
      </c>
      <c r="C9">
        <v>0</v>
      </c>
      <c r="D9">
        <v>0</v>
      </c>
      <c r="E9">
        <v>0</v>
      </c>
      <c r="F9" s="10">
        <v>0</v>
      </c>
    </row>
    <row r="10" spans="1:6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 s="10">
        <v>0</v>
      </c>
    </row>
    <row r="11" spans="1:6" x14ac:dyDescent="0.3">
      <c r="A11" s="9">
        <v>43838</v>
      </c>
      <c r="B11">
        <v>0</v>
      </c>
      <c r="C11">
        <v>5</v>
      </c>
      <c r="D11">
        <v>0</v>
      </c>
      <c r="E11">
        <v>0</v>
      </c>
      <c r="F11" s="10">
        <v>0</v>
      </c>
    </row>
    <row r="12" spans="1:6" x14ac:dyDescent="0.3">
      <c r="A12" s="9">
        <v>43839</v>
      </c>
      <c r="B12">
        <v>0</v>
      </c>
      <c r="C12">
        <v>0</v>
      </c>
      <c r="D12">
        <v>0</v>
      </c>
      <c r="E12">
        <v>0</v>
      </c>
      <c r="F12" s="10">
        <v>0</v>
      </c>
    </row>
    <row r="13" spans="1:6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 s="10">
        <v>0</v>
      </c>
    </row>
    <row r="14" spans="1:6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 s="10">
        <v>0</v>
      </c>
    </row>
    <row r="15" spans="1:6" x14ac:dyDescent="0.3">
      <c r="A15" s="9">
        <v>43842</v>
      </c>
      <c r="B15">
        <v>0</v>
      </c>
      <c r="C15">
        <v>0</v>
      </c>
      <c r="D15">
        <v>0</v>
      </c>
      <c r="E15">
        <v>0</v>
      </c>
      <c r="F15" s="10">
        <v>0</v>
      </c>
    </row>
    <row r="16" spans="1:6" x14ac:dyDescent="0.3">
      <c r="A16" s="9">
        <v>43843</v>
      </c>
      <c r="B16">
        <v>0</v>
      </c>
      <c r="C16">
        <v>0</v>
      </c>
      <c r="D16">
        <v>0</v>
      </c>
      <c r="E16">
        <v>0</v>
      </c>
      <c r="F16" s="10">
        <v>0</v>
      </c>
    </row>
    <row r="17" spans="1:6" x14ac:dyDescent="0.3">
      <c r="A17" s="9">
        <v>43844</v>
      </c>
      <c r="B17">
        <v>0</v>
      </c>
      <c r="C17">
        <v>4</v>
      </c>
      <c r="D17">
        <v>0</v>
      </c>
      <c r="E17">
        <v>0</v>
      </c>
      <c r="F17" s="10">
        <v>0</v>
      </c>
    </row>
    <row r="18" spans="1:6" x14ac:dyDescent="0.3">
      <c r="A18" s="9">
        <v>43845</v>
      </c>
      <c r="B18">
        <v>0</v>
      </c>
      <c r="C18">
        <v>0</v>
      </c>
      <c r="D18">
        <v>0</v>
      </c>
      <c r="E18">
        <v>0</v>
      </c>
      <c r="F18" s="10">
        <v>0</v>
      </c>
    </row>
    <row r="19" spans="1:6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 s="10">
        <v>0</v>
      </c>
    </row>
    <row r="20" spans="1:6" x14ac:dyDescent="0.3">
      <c r="A20" s="9">
        <v>43847</v>
      </c>
      <c r="B20">
        <v>0</v>
      </c>
      <c r="C20">
        <v>0</v>
      </c>
      <c r="D20">
        <v>0</v>
      </c>
      <c r="E20">
        <v>0</v>
      </c>
      <c r="F20" s="10">
        <v>0</v>
      </c>
    </row>
    <row r="21" spans="1:6" x14ac:dyDescent="0.3">
      <c r="A21" s="9">
        <v>43848</v>
      </c>
      <c r="B21">
        <v>0</v>
      </c>
      <c r="C21">
        <v>0</v>
      </c>
      <c r="D21">
        <v>0</v>
      </c>
      <c r="E21">
        <v>0</v>
      </c>
      <c r="F21" s="10">
        <v>0</v>
      </c>
    </row>
    <row r="22" spans="1:6" x14ac:dyDescent="0.3">
      <c r="A22" s="9">
        <v>43849</v>
      </c>
      <c r="B22">
        <v>0</v>
      </c>
      <c r="C22">
        <v>0</v>
      </c>
      <c r="D22">
        <v>0</v>
      </c>
      <c r="E22">
        <v>0</v>
      </c>
      <c r="F22" s="10">
        <v>0</v>
      </c>
    </row>
    <row r="23" spans="1:6" x14ac:dyDescent="0.3">
      <c r="A23" s="9">
        <v>43850</v>
      </c>
      <c r="B23">
        <v>0</v>
      </c>
      <c r="C23">
        <v>0</v>
      </c>
      <c r="D23">
        <v>0</v>
      </c>
      <c r="E23">
        <v>0</v>
      </c>
      <c r="F23" s="10">
        <v>0</v>
      </c>
    </row>
    <row r="24" spans="1:6" x14ac:dyDescent="0.3">
      <c r="A24" s="9">
        <v>43851</v>
      </c>
      <c r="B24">
        <v>0</v>
      </c>
      <c r="C24">
        <v>0</v>
      </c>
      <c r="D24">
        <v>0</v>
      </c>
      <c r="E24">
        <v>0</v>
      </c>
      <c r="F24" s="10">
        <v>0</v>
      </c>
    </row>
    <row r="25" spans="1:6" x14ac:dyDescent="0.3">
      <c r="A25" s="9">
        <v>43852</v>
      </c>
      <c r="B25">
        <v>0</v>
      </c>
      <c r="C25">
        <v>0</v>
      </c>
      <c r="D25">
        <v>0</v>
      </c>
      <c r="E25">
        <v>0</v>
      </c>
      <c r="F25" s="10">
        <v>0</v>
      </c>
    </row>
    <row r="26" spans="1:6" x14ac:dyDescent="0.3">
      <c r="A26" s="9">
        <v>43853</v>
      </c>
      <c r="B26">
        <v>0</v>
      </c>
      <c r="C26">
        <v>0</v>
      </c>
      <c r="D26">
        <v>0</v>
      </c>
      <c r="E26">
        <v>0</v>
      </c>
      <c r="F26" s="10">
        <v>0</v>
      </c>
    </row>
    <row r="27" spans="1:6" x14ac:dyDescent="0.3">
      <c r="A27" s="9">
        <v>43854</v>
      </c>
      <c r="B27">
        <v>0</v>
      </c>
      <c r="C27">
        <v>0</v>
      </c>
      <c r="D27">
        <v>0</v>
      </c>
      <c r="E27">
        <v>0</v>
      </c>
      <c r="F27" s="10">
        <v>0</v>
      </c>
    </row>
    <row r="28" spans="1:6" x14ac:dyDescent="0.3">
      <c r="A28" s="9">
        <v>43855</v>
      </c>
      <c r="B28">
        <v>0</v>
      </c>
      <c r="C28">
        <v>0</v>
      </c>
      <c r="D28">
        <v>0</v>
      </c>
      <c r="E28">
        <v>0</v>
      </c>
      <c r="F28" s="10">
        <v>0</v>
      </c>
    </row>
    <row r="29" spans="1:6" x14ac:dyDescent="0.3">
      <c r="A29" s="9">
        <v>43856</v>
      </c>
      <c r="B29">
        <v>0</v>
      </c>
      <c r="C29">
        <v>0</v>
      </c>
      <c r="D29">
        <v>0</v>
      </c>
      <c r="E29">
        <v>0</v>
      </c>
      <c r="F29" s="10">
        <v>0</v>
      </c>
    </row>
    <row r="30" spans="1:6" x14ac:dyDescent="0.3">
      <c r="A30" s="9">
        <v>43857</v>
      </c>
      <c r="B30">
        <v>5</v>
      </c>
      <c r="C30">
        <v>5</v>
      </c>
      <c r="D30">
        <v>0</v>
      </c>
      <c r="E30">
        <v>0</v>
      </c>
      <c r="F30" s="10">
        <v>0</v>
      </c>
    </row>
    <row r="31" spans="1:6" x14ac:dyDescent="0.3">
      <c r="A31" s="9">
        <v>43858</v>
      </c>
      <c r="B31">
        <v>14</v>
      </c>
      <c r="C31">
        <v>9</v>
      </c>
      <c r="D31">
        <v>0</v>
      </c>
      <c r="E31">
        <v>0</v>
      </c>
      <c r="F31" s="10">
        <v>0</v>
      </c>
    </row>
    <row r="32" spans="1:6" x14ac:dyDescent="0.3">
      <c r="A32" s="9">
        <v>43859</v>
      </c>
      <c r="B32">
        <v>5</v>
      </c>
      <c r="C32">
        <v>0</v>
      </c>
      <c r="D32">
        <v>0</v>
      </c>
      <c r="E32">
        <v>0</v>
      </c>
      <c r="F32" s="10">
        <v>0</v>
      </c>
    </row>
    <row r="33" spans="1:6" x14ac:dyDescent="0.3">
      <c r="A33" s="9">
        <v>43860</v>
      </c>
      <c r="B33">
        <v>11</v>
      </c>
      <c r="C33">
        <v>6</v>
      </c>
      <c r="D33">
        <v>0</v>
      </c>
      <c r="E33">
        <v>0</v>
      </c>
      <c r="F33" s="10">
        <v>0</v>
      </c>
    </row>
    <row r="34" spans="1:6" x14ac:dyDescent="0.3">
      <c r="A34" s="9">
        <v>43861</v>
      </c>
      <c r="B34">
        <v>9</v>
      </c>
      <c r="C34">
        <v>6</v>
      </c>
      <c r="D34">
        <v>0</v>
      </c>
      <c r="E34">
        <v>0</v>
      </c>
      <c r="F34" s="10">
        <v>0</v>
      </c>
    </row>
    <row r="35" spans="1:6" x14ac:dyDescent="0.3">
      <c r="A35" s="9">
        <v>43862</v>
      </c>
      <c r="B35">
        <v>6</v>
      </c>
      <c r="C35">
        <v>6</v>
      </c>
      <c r="D35">
        <v>0</v>
      </c>
      <c r="E35">
        <v>0</v>
      </c>
      <c r="F35" s="10">
        <v>0</v>
      </c>
    </row>
    <row r="36" spans="1:6" x14ac:dyDescent="0.3">
      <c r="A36" s="9">
        <v>43863</v>
      </c>
      <c r="B36">
        <v>6</v>
      </c>
      <c r="C36">
        <v>7</v>
      </c>
      <c r="D36">
        <v>0</v>
      </c>
      <c r="E36">
        <v>0</v>
      </c>
      <c r="F36" s="10">
        <v>0</v>
      </c>
    </row>
    <row r="37" spans="1:6" x14ac:dyDescent="0.3">
      <c r="A37" s="9">
        <v>43864</v>
      </c>
      <c r="B37">
        <v>7</v>
      </c>
      <c r="C37">
        <v>5</v>
      </c>
      <c r="D37">
        <v>0</v>
      </c>
      <c r="E37">
        <v>0</v>
      </c>
      <c r="F37" s="10">
        <v>0</v>
      </c>
    </row>
    <row r="38" spans="1:6" x14ac:dyDescent="0.3">
      <c r="A38" s="9">
        <v>43865</v>
      </c>
      <c r="B38">
        <v>11</v>
      </c>
      <c r="C38">
        <v>5</v>
      </c>
      <c r="D38">
        <v>0</v>
      </c>
      <c r="E38">
        <v>0</v>
      </c>
      <c r="F38" s="10">
        <v>0</v>
      </c>
    </row>
    <row r="39" spans="1:6" x14ac:dyDescent="0.3">
      <c r="A39" s="9">
        <v>43866</v>
      </c>
      <c r="B39">
        <v>7</v>
      </c>
      <c r="C39">
        <v>0</v>
      </c>
      <c r="D39">
        <v>0</v>
      </c>
      <c r="E39">
        <v>0</v>
      </c>
      <c r="F39" s="10">
        <v>0</v>
      </c>
    </row>
    <row r="40" spans="1:6" x14ac:dyDescent="0.3">
      <c r="A40" s="9">
        <v>43867</v>
      </c>
      <c r="B40">
        <v>8</v>
      </c>
      <c r="C40">
        <v>5</v>
      </c>
      <c r="D40">
        <v>0</v>
      </c>
      <c r="E40">
        <v>0</v>
      </c>
      <c r="F40" s="10">
        <v>0</v>
      </c>
    </row>
    <row r="41" spans="1:6" x14ac:dyDescent="0.3">
      <c r="A41" s="9">
        <v>43868</v>
      </c>
      <c r="B41">
        <v>5</v>
      </c>
      <c r="C41">
        <v>5</v>
      </c>
      <c r="D41">
        <v>0</v>
      </c>
      <c r="E41">
        <v>0</v>
      </c>
      <c r="F41" s="10">
        <v>0</v>
      </c>
    </row>
    <row r="42" spans="1:6" x14ac:dyDescent="0.3">
      <c r="A42" s="9">
        <v>43869</v>
      </c>
      <c r="B42">
        <v>0</v>
      </c>
      <c r="C42">
        <v>0</v>
      </c>
      <c r="D42">
        <v>0</v>
      </c>
      <c r="E42">
        <v>0</v>
      </c>
      <c r="F42" s="10">
        <v>0</v>
      </c>
    </row>
    <row r="43" spans="1:6" x14ac:dyDescent="0.3">
      <c r="A43" s="9">
        <v>43870</v>
      </c>
      <c r="B43">
        <v>6</v>
      </c>
      <c r="C43">
        <v>6</v>
      </c>
      <c r="D43">
        <v>0</v>
      </c>
      <c r="E43">
        <v>0</v>
      </c>
      <c r="F43" s="10">
        <v>0</v>
      </c>
    </row>
    <row r="44" spans="1:6" x14ac:dyDescent="0.3">
      <c r="A44" s="9">
        <v>43871</v>
      </c>
      <c r="B44">
        <v>0</v>
      </c>
      <c r="C44">
        <v>0</v>
      </c>
      <c r="D44">
        <v>0</v>
      </c>
      <c r="E44">
        <v>0</v>
      </c>
      <c r="F44" s="10">
        <v>0</v>
      </c>
    </row>
    <row r="45" spans="1:6" x14ac:dyDescent="0.3">
      <c r="A45" s="9">
        <v>43872</v>
      </c>
      <c r="B45">
        <v>5</v>
      </c>
      <c r="C45">
        <v>0</v>
      </c>
      <c r="D45">
        <v>0</v>
      </c>
      <c r="E45">
        <v>0</v>
      </c>
      <c r="F45" s="10">
        <v>0</v>
      </c>
    </row>
    <row r="46" spans="1:6" x14ac:dyDescent="0.3">
      <c r="A46" s="9">
        <v>43873</v>
      </c>
      <c r="B46">
        <v>5</v>
      </c>
      <c r="C46">
        <v>0</v>
      </c>
      <c r="D46">
        <v>0</v>
      </c>
      <c r="E46">
        <v>0</v>
      </c>
      <c r="F46" s="10">
        <v>0</v>
      </c>
    </row>
    <row r="47" spans="1:6" x14ac:dyDescent="0.3">
      <c r="A47" s="9">
        <v>43874</v>
      </c>
      <c r="B47">
        <v>10</v>
      </c>
      <c r="C47">
        <v>0</v>
      </c>
      <c r="D47">
        <v>0</v>
      </c>
      <c r="E47">
        <v>0</v>
      </c>
      <c r="F47" s="10">
        <v>0</v>
      </c>
    </row>
    <row r="48" spans="1:6" x14ac:dyDescent="0.3">
      <c r="A48" s="9">
        <v>43875</v>
      </c>
      <c r="B48">
        <v>5</v>
      </c>
      <c r="C48">
        <v>0</v>
      </c>
      <c r="D48">
        <v>0</v>
      </c>
      <c r="E48">
        <v>0</v>
      </c>
      <c r="F48" s="10">
        <v>0</v>
      </c>
    </row>
    <row r="49" spans="1:6" x14ac:dyDescent="0.3">
      <c r="A49" s="9">
        <v>43876</v>
      </c>
      <c r="B49">
        <v>5</v>
      </c>
      <c r="C49">
        <v>6</v>
      </c>
      <c r="D49">
        <v>0</v>
      </c>
      <c r="E49">
        <v>0</v>
      </c>
      <c r="F49" s="10">
        <v>0</v>
      </c>
    </row>
    <row r="50" spans="1:6" x14ac:dyDescent="0.3">
      <c r="A50" s="9">
        <v>43877</v>
      </c>
      <c r="B50">
        <v>6</v>
      </c>
      <c r="C50">
        <v>0</v>
      </c>
      <c r="D50">
        <v>0</v>
      </c>
      <c r="E50">
        <v>0</v>
      </c>
      <c r="F50" s="10">
        <v>0</v>
      </c>
    </row>
    <row r="51" spans="1:6" x14ac:dyDescent="0.3">
      <c r="A51" s="9">
        <v>43878</v>
      </c>
      <c r="B51">
        <v>0</v>
      </c>
      <c r="C51">
        <v>0</v>
      </c>
      <c r="D51">
        <v>0</v>
      </c>
      <c r="E51">
        <v>0</v>
      </c>
      <c r="F51" s="10">
        <v>0</v>
      </c>
    </row>
    <row r="52" spans="1:6" x14ac:dyDescent="0.3">
      <c r="A52" s="9">
        <v>43879</v>
      </c>
      <c r="B52">
        <v>5</v>
      </c>
      <c r="C52">
        <v>0</v>
      </c>
      <c r="D52">
        <v>0</v>
      </c>
      <c r="E52">
        <v>0</v>
      </c>
      <c r="F52" s="10">
        <v>0</v>
      </c>
    </row>
    <row r="53" spans="1:6" x14ac:dyDescent="0.3">
      <c r="A53" s="9">
        <v>43880</v>
      </c>
      <c r="B53">
        <v>0</v>
      </c>
      <c r="C53">
        <v>0</v>
      </c>
      <c r="D53">
        <v>0</v>
      </c>
      <c r="E53">
        <v>0</v>
      </c>
      <c r="F53" s="10">
        <v>0</v>
      </c>
    </row>
    <row r="54" spans="1:6" x14ac:dyDescent="0.3">
      <c r="A54" s="9">
        <v>43881</v>
      </c>
      <c r="B54">
        <v>5</v>
      </c>
      <c r="C54">
        <v>5</v>
      </c>
      <c r="D54">
        <v>0</v>
      </c>
      <c r="E54">
        <v>0</v>
      </c>
      <c r="F54" s="10">
        <v>0</v>
      </c>
    </row>
    <row r="55" spans="1:6" x14ac:dyDescent="0.3">
      <c r="A55" s="9">
        <v>43882</v>
      </c>
      <c r="B55">
        <v>6</v>
      </c>
      <c r="C55">
        <v>0</v>
      </c>
      <c r="D55">
        <v>0</v>
      </c>
      <c r="E55">
        <v>0</v>
      </c>
      <c r="F55" s="10">
        <v>0</v>
      </c>
    </row>
    <row r="56" spans="1:6" x14ac:dyDescent="0.3">
      <c r="A56" s="9">
        <v>43883</v>
      </c>
      <c r="B56">
        <v>5</v>
      </c>
      <c r="C56">
        <v>0</v>
      </c>
      <c r="D56">
        <v>0</v>
      </c>
      <c r="E56">
        <v>0</v>
      </c>
      <c r="F56" s="10">
        <v>0</v>
      </c>
    </row>
    <row r="57" spans="1:6" x14ac:dyDescent="0.3">
      <c r="A57" s="9">
        <v>43884</v>
      </c>
      <c r="B57">
        <v>0</v>
      </c>
      <c r="C57">
        <v>6</v>
      </c>
      <c r="D57">
        <v>0</v>
      </c>
      <c r="E57">
        <v>0</v>
      </c>
      <c r="F57" s="10">
        <v>0</v>
      </c>
    </row>
    <row r="58" spans="1:6" x14ac:dyDescent="0.3">
      <c r="A58" s="9">
        <v>43885</v>
      </c>
      <c r="B58">
        <v>0</v>
      </c>
      <c r="C58">
        <v>0</v>
      </c>
      <c r="D58">
        <v>0</v>
      </c>
      <c r="E58">
        <v>0</v>
      </c>
      <c r="F58" s="10">
        <v>0</v>
      </c>
    </row>
    <row r="59" spans="1:6" x14ac:dyDescent="0.3">
      <c r="A59" s="9">
        <v>43886</v>
      </c>
      <c r="B59">
        <v>5</v>
      </c>
      <c r="C59">
        <v>0</v>
      </c>
      <c r="D59">
        <v>0</v>
      </c>
      <c r="E59">
        <v>6</v>
      </c>
      <c r="F59" s="10">
        <v>0</v>
      </c>
    </row>
    <row r="60" spans="1:6" x14ac:dyDescent="0.3">
      <c r="A60" s="9">
        <v>43887</v>
      </c>
      <c r="B60">
        <v>0</v>
      </c>
      <c r="C60">
        <v>0</v>
      </c>
      <c r="D60">
        <v>0</v>
      </c>
      <c r="E60">
        <v>0</v>
      </c>
      <c r="F60" s="10">
        <v>0</v>
      </c>
    </row>
    <row r="61" spans="1:6" x14ac:dyDescent="0.3">
      <c r="A61" s="9">
        <v>43888</v>
      </c>
      <c r="B61">
        <v>8</v>
      </c>
      <c r="C61">
        <v>0</v>
      </c>
      <c r="D61">
        <v>0</v>
      </c>
      <c r="E61">
        <v>0</v>
      </c>
      <c r="F61" s="10">
        <v>0</v>
      </c>
    </row>
    <row r="62" spans="1:6" x14ac:dyDescent="0.3">
      <c r="A62" s="9">
        <v>43889</v>
      </c>
      <c r="B62">
        <v>6</v>
      </c>
      <c r="C62">
        <v>6</v>
      </c>
      <c r="D62">
        <v>0</v>
      </c>
      <c r="E62">
        <v>0</v>
      </c>
      <c r="F62" s="10">
        <v>0</v>
      </c>
    </row>
    <row r="63" spans="1:6" x14ac:dyDescent="0.3">
      <c r="A63" s="9">
        <v>43890</v>
      </c>
      <c r="B63">
        <v>11</v>
      </c>
      <c r="C63">
        <v>0</v>
      </c>
      <c r="D63">
        <v>0</v>
      </c>
      <c r="E63">
        <v>0</v>
      </c>
      <c r="F63" s="10">
        <v>0</v>
      </c>
    </row>
    <row r="64" spans="1:6" x14ac:dyDescent="0.3">
      <c r="A64" s="9">
        <v>43891</v>
      </c>
      <c r="B64">
        <v>0</v>
      </c>
      <c r="C64">
        <v>0</v>
      </c>
      <c r="D64">
        <v>0</v>
      </c>
      <c r="E64">
        <v>0</v>
      </c>
      <c r="F64" s="10">
        <v>0</v>
      </c>
    </row>
    <row r="65" spans="1:6" x14ac:dyDescent="0.3">
      <c r="A65" s="9">
        <v>43892</v>
      </c>
      <c r="B65">
        <v>5</v>
      </c>
      <c r="C65">
        <v>5</v>
      </c>
      <c r="D65">
        <v>0</v>
      </c>
      <c r="E65">
        <v>0</v>
      </c>
      <c r="F65" s="10">
        <v>0</v>
      </c>
    </row>
    <row r="66" spans="1:6" x14ac:dyDescent="0.3">
      <c r="A66" s="9">
        <v>43893</v>
      </c>
      <c r="B66">
        <v>6</v>
      </c>
      <c r="C66">
        <v>12</v>
      </c>
      <c r="D66">
        <v>0</v>
      </c>
      <c r="E66">
        <v>0</v>
      </c>
      <c r="F66" s="10">
        <v>0</v>
      </c>
    </row>
    <row r="67" spans="1:6" x14ac:dyDescent="0.3">
      <c r="A67" s="9">
        <v>43894</v>
      </c>
      <c r="B67">
        <v>18</v>
      </c>
      <c r="C67">
        <v>10</v>
      </c>
      <c r="D67">
        <v>0</v>
      </c>
      <c r="E67">
        <v>0</v>
      </c>
      <c r="F67" s="10">
        <v>0</v>
      </c>
    </row>
    <row r="68" spans="1:6" x14ac:dyDescent="0.3">
      <c r="A68" s="9">
        <v>43895</v>
      </c>
      <c r="B68">
        <v>12</v>
      </c>
      <c r="C68">
        <v>7</v>
      </c>
      <c r="D68">
        <v>0</v>
      </c>
      <c r="E68">
        <v>0</v>
      </c>
      <c r="F68" s="10">
        <v>0</v>
      </c>
    </row>
    <row r="69" spans="1:6" x14ac:dyDescent="0.3">
      <c r="A69" s="9">
        <v>43896</v>
      </c>
      <c r="B69">
        <v>17</v>
      </c>
      <c r="C69">
        <v>7</v>
      </c>
      <c r="D69">
        <v>0</v>
      </c>
      <c r="E69">
        <v>0</v>
      </c>
      <c r="F69" s="10">
        <v>0</v>
      </c>
    </row>
    <row r="70" spans="1:6" x14ac:dyDescent="0.3">
      <c r="A70" s="9">
        <v>43897</v>
      </c>
      <c r="B70">
        <v>11</v>
      </c>
      <c r="C70">
        <v>6</v>
      </c>
      <c r="D70">
        <v>0</v>
      </c>
      <c r="E70">
        <v>0</v>
      </c>
      <c r="F70" s="10">
        <v>0</v>
      </c>
    </row>
    <row r="71" spans="1:6" x14ac:dyDescent="0.3">
      <c r="A71" s="9">
        <v>43898</v>
      </c>
      <c r="B71">
        <v>5</v>
      </c>
      <c r="C71">
        <v>6</v>
      </c>
      <c r="D71">
        <v>0</v>
      </c>
      <c r="E71">
        <v>0</v>
      </c>
      <c r="F71" s="10">
        <v>0</v>
      </c>
    </row>
    <row r="72" spans="1:6" x14ac:dyDescent="0.3">
      <c r="A72" s="9">
        <v>43899</v>
      </c>
      <c r="B72">
        <v>19</v>
      </c>
      <c r="C72">
        <v>9</v>
      </c>
      <c r="D72">
        <v>0</v>
      </c>
      <c r="E72">
        <v>0</v>
      </c>
      <c r="F72" s="10">
        <v>0</v>
      </c>
    </row>
    <row r="73" spans="1:6" x14ac:dyDescent="0.3">
      <c r="A73" s="9">
        <v>43900</v>
      </c>
      <c r="B73">
        <v>21</v>
      </c>
      <c r="C73">
        <v>7</v>
      </c>
      <c r="D73">
        <v>0</v>
      </c>
      <c r="E73">
        <v>0</v>
      </c>
      <c r="F73" s="10">
        <v>0</v>
      </c>
    </row>
    <row r="74" spans="1:6" x14ac:dyDescent="0.3">
      <c r="A74" s="9">
        <v>43901</v>
      </c>
      <c r="B74">
        <v>9</v>
      </c>
      <c r="C74">
        <v>0</v>
      </c>
      <c r="D74">
        <v>0</v>
      </c>
      <c r="E74">
        <v>0</v>
      </c>
      <c r="F74" s="10">
        <v>0</v>
      </c>
    </row>
    <row r="75" spans="1:6" x14ac:dyDescent="0.3">
      <c r="A75" s="9">
        <v>43902</v>
      </c>
      <c r="B75">
        <v>14</v>
      </c>
      <c r="C75">
        <v>12</v>
      </c>
      <c r="D75">
        <v>0</v>
      </c>
      <c r="E75">
        <v>0</v>
      </c>
      <c r="F75" s="10">
        <v>0</v>
      </c>
    </row>
    <row r="76" spans="1:6" x14ac:dyDescent="0.3">
      <c r="A76" s="9">
        <v>43903</v>
      </c>
      <c r="B76">
        <v>30</v>
      </c>
      <c r="C76">
        <v>16</v>
      </c>
      <c r="D76">
        <v>8</v>
      </c>
      <c r="E76">
        <v>8</v>
      </c>
      <c r="F76" s="10">
        <v>0</v>
      </c>
    </row>
    <row r="77" spans="1:6" x14ac:dyDescent="0.3">
      <c r="A77" s="9">
        <v>43904</v>
      </c>
      <c r="B77">
        <v>31</v>
      </c>
      <c r="C77">
        <v>22</v>
      </c>
      <c r="D77">
        <v>0</v>
      </c>
      <c r="E77">
        <v>0</v>
      </c>
      <c r="F77" s="10">
        <v>0</v>
      </c>
    </row>
    <row r="78" spans="1:6" x14ac:dyDescent="0.3">
      <c r="A78" s="9">
        <v>43905</v>
      </c>
      <c r="B78">
        <v>20</v>
      </c>
      <c r="C78">
        <v>14</v>
      </c>
      <c r="D78">
        <v>9</v>
      </c>
      <c r="E78">
        <v>9</v>
      </c>
      <c r="F78" s="10">
        <v>0</v>
      </c>
    </row>
    <row r="79" spans="1:6" x14ac:dyDescent="0.3">
      <c r="A79" s="9">
        <v>43906</v>
      </c>
      <c r="B79">
        <v>26</v>
      </c>
      <c r="C79">
        <v>14</v>
      </c>
      <c r="D79">
        <v>5</v>
      </c>
      <c r="E79">
        <v>5</v>
      </c>
      <c r="F79" s="10">
        <v>0</v>
      </c>
    </row>
    <row r="80" spans="1:6" x14ac:dyDescent="0.3">
      <c r="A80" s="9">
        <v>43907</v>
      </c>
      <c r="B80">
        <v>17</v>
      </c>
      <c r="C80">
        <v>10</v>
      </c>
      <c r="D80">
        <v>0</v>
      </c>
      <c r="E80">
        <v>0</v>
      </c>
      <c r="F80" s="10">
        <v>0</v>
      </c>
    </row>
    <row r="81" spans="1:6" x14ac:dyDescent="0.3">
      <c r="A81" s="9">
        <v>43908</v>
      </c>
      <c r="B81">
        <v>24</v>
      </c>
      <c r="C81">
        <v>21</v>
      </c>
      <c r="D81">
        <v>5</v>
      </c>
      <c r="E81">
        <v>5</v>
      </c>
      <c r="F81" s="10">
        <v>0</v>
      </c>
    </row>
    <row r="82" spans="1:6" x14ac:dyDescent="0.3">
      <c r="A82" s="9">
        <v>43909</v>
      </c>
      <c r="B82">
        <v>61</v>
      </c>
      <c r="C82">
        <v>18</v>
      </c>
      <c r="D82">
        <v>0</v>
      </c>
      <c r="E82">
        <v>0</v>
      </c>
      <c r="F82" s="10">
        <v>0</v>
      </c>
    </row>
    <row r="83" spans="1:6" x14ac:dyDescent="0.3">
      <c r="A83" s="9">
        <v>43910</v>
      </c>
      <c r="B83">
        <v>48</v>
      </c>
      <c r="C83">
        <v>34</v>
      </c>
      <c r="D83">
        <v>5</v>
      </c>
      <c r="E83">
        <v>9</v>
      </c>
      <c r="F83" s="10">
        <v>0</v>
      </c>
    </row>
    <row r="84" spans="1:6" x14ac:dyDescent="0.3">
      <c r="A84" s="9">
        <v>43911</v>
      </c>
      <c r="B84">
        <v>75</v>
      </c>
      <c r="C84">
        <v>56</v>
      </c>
      <c r="D84">
        <v>16</v>
      </c>
      <c r="E84">
        <v>16</v>
      </c>
      <c r="F84" s="10">
        <v>0</v>
      </c>
    </row>
    <row r="85" spans="1:6" x14ac:dyDescent="0.3">
      <c r="A85" s="9">
        <v>43912</v>
      </c>
      <c r="B85">
        <v>77</v>
      </c>
      <c r="C85">
        <v>52</v>
      </c>
      <c r="D85">
        <v>6</v>
      </c>
      <c r="E85">
        <v>9</v>
      </c>
      <c r="F85" s="10">
        <v>0</v>
      </c>
    </row>
    <row r="86" spans="1:6" x14ac:dyDescent="0.3">
      <c r="A86" s="9">
        <v>43913</v>
      </c>
      <c r="B86">
        <v>79</v>
      </c>
      <c r="C86">
        <v>79</v>
      </c>
      <c r="D86">
        <v>8</v>
      </c>
      <c r="E86">
        <v>12</v>
      </c>
      <c r="F86" s="10">
        <v>0</v>
      </c>
    </row>
    <row r="87" spans="1:6" x14ac:dyDescent="0.3">
      <c r="A87" s="9">
        <v>43914</v>
      </c>
      <c r="B87">
        <v>62</v>
      </c>
      <c r="C87">
        <v>52</v>
      </c>
      <c r="D87">
        <v>11</v>
      </c>
      <c r="E87">
        <v>16</v>
      </c>
      <c r="F87" s="10">
        <v>0</v>
      </c>
    </row>
    <row r="88" spans="1:6" x14ac:dyDescent="0.3">
      <c r="A88" s="9">
        <v>43915</v>
      </c>
      <c r="B88">
        <v>79</v>
      </c>
      <c r="C88">
        <v>57</v>
      </c>
      <c r="D88">
        <v>6</v>
      </c>
      <c r="E88">
        <v>10</v>
      </c>
      <c r="F88" s="10">
        <v>0</v>
      </c>
    </row>
    <row r="89" spans="1:6" x14ac:dyDescent="0.3">
      <c r="A89" s="9">
        <v>43916</v>
      </c>
      <c r="B89">
        <v>61</v>
      </c>
      <c r="C89">
        <v>46</v>
      </c>
      <c r="D89">
        <v>8</v>
      </c>
      <c r="E89">
        <v>9</v>
      </c>
      <c r="F89" s="10">
        <v>0</v>
      </c>
    </row>
    <row r="90" spans="1:6" x14ac:dyDescent="0.3">
      <c r="A90" s="9">
        <v>43917</v>
      </c>
      <c r="B90">
        <v>77</v>
      </c>
      <c r="C90">
        <v>59</v>
      </c>
      <c r="D90">
        <v>9</v>
      </c>
      <c r="E90">
        <v>13</v>
      </c>
      <c r="F90" s="10">
        <v>0</v>
      </c>
    </row>
    <row r="91" spans="1:6" x14ac:dyDescent="0.3">
      <c r="A91" s="9">
        <v>43918</v>
      </c>
      <c r="B91">
        <v>100</v>
      </c>
      <c r="C91">
        <v>48</v>
      </c>
      <c r="D91">
        <v>17</v>
      </c>
      <c r="E91">
        <v>20</v>
      </c>
      <c r="F91" s="10">
        <v>0</v>
      </c>
    </row>
    <row r="92" spans="1:6" x14ac:dyDescent="0.3">
      <c r="A92" s="9">
        <v>43919</v>
      </c>
      <c r="B92">
        <v>64</v>
      </c>
      <c r="C92">
        <v>50</v>
      </c>
      <c r="D92">
        <v>13</v>
      </c>
      <c r="E92">
        <v>13</v>
      </c>
      <c r="F92" s="10">
        <v>0</v>
      </c>
    </row>
    <row r="93" spans="1:6" x14ac:dyDescent="0.3">
      <c r="A93" s="9">
        <v>43920</v>
      </c>
      <c r="B93">
        <v>77</v>
      </c>
      <c r="C93">
        <v>36</v>
      </c>
      <c r="D93">
        <v>14</v>
      </c>
      <c r="E93">
        <v>16</v>
      </c>
      <c r="F93" s="10">
        <v>0</v>
      </c>
    </row>
    <row r="94" spans="1:6" x14ac:dyDescent="0.3">
      <c r="A94" s="9">
        <v>43921</v>
      </c>
      <c r="B94">
        <v>56</v>
      </c>
      <c r="C94">
        <v>31</v>
      </c>
      <c r="D94">
        <v>10</v>
      </c>
      <c r="E94">
        <v>12</v>
      </c>
      <c r="F94" s="10">
        <v>0</v>
      </c>
    </row>
    <row r="95" spans="1:6" x14ac:dyDescent="0.3">
      <c r="A95" s="9">
        <v>43922</v>
      </c>
      <c r="B95">
        <v>54</v>
      </c>
      <c r="C95">
        <v>33</v>
      </c>
      <c r="D95">
        <v>19</v>
      </c>
      <c r="E95">
        <v>21</v>
      </c>
      <c r="F95" s="10">
        <v>0</v>
      </c>
    </row>
    <row r="96" spans="1:6" x14ac:dyDescent="0.3">
      <c r="A96" s="9">
        <v>43923</v>
      </c>
      <c r="B96">
        <v>50</v>
      </c>
      <c r="C96">
        <v>42</v>
      </c>
      <c r="D96">
        <v>13</v>
      </c>
      <c r="E96">
        <v>13</v>
      </c>
      <c r="F96" s="10">
        <v>0</v>
      </c>
    </row>
    <row r="97" spans="1:6" x14ac:dyDescent="0.3">
      <c r="A97" s="9">
        <v>43924</v>
      </c>
      <c r="B97">
        <v>50</v>
      </c>
      <c r="C97">
        <v>44</v>
      </c>
      <c r="D97">
        <v>7</v>
      </c>
      <c r="E97">
        <v>7</v>
      </c>
      <c r="F97" s="10">
        <v>0</v>
      </c>
    </row>
    <row r="98" spans="1:6" x14ac:dyDescent="0.3">
      <c r="A98" s="9">
        <v>43925</v>
      </c>
      <c r="B98">
        <v>65</v>
      </c>
      <c r="C98">
        <v>36</v>
      </c>
      <c r="D98">
        <v>8</v>
      </c>
      <c r="E98">
        <v>17</v>
      </c>
      <c r="F98" s="10">
        <v>0</v>
      </c>
    </row>
    <row r="99" spans="1:6" x14ac:dyDescent="0.3">
      <c r="A99" s="9">
        <v>43926</v>
      </c>
      <c r="B99">
        <v>54</v>
      </c>
      <c r="C99">
        <v>25</v>
      </c>
      <c r="D99">
        <v>10</v>
      </c>
      <c r="E99">
        <v>12</v>
      </c>
      <c r="F99" s="10">
        <v>0</v>
      </c>
    </row>
    <row r="100" spans="1:6" x14ac:dyDescent="0.3">
      <c r="A100" s="9">
        <v>43927</v>
      </c>
      <c r="B100">
        <v>44</v>
      </c>
      <c r="C100">
        <v>30</v>
      </c>
      <c r="D100">
        <v>15</v>
      </c>
      <c r="E100">
        <v>15</v>
      </c>
      <c r="F100" s="10">
        <v>0</v>
      </c>
    </row>
    <row r="101" spans="1:6" x14ac:dyDescent="0.3">
      <c r="A101" s="9">
        <v>43928</v>
      </c>
      <c r="B101">
        <v>62</v>
      </c>
      <c r="C101">
        <v>38</v>
      </c>
      <c r="D101">
        <v>12</v>
      </c>
      <c r="E101">
        <v>17</v>
      </c>
      <c r="F101" s="10">
        <v>0</v>
      </c>
    </row>
    <row r="102" spans="1:6" x14ac:dyDescent="0.3">
      <c r="A102" s="9">
        <v>43929</v>
      </c>
      <c r="B102">
        <v>29</v>
      </c>
      <c r="C102">
        <v>19</v>
      </c>
      <c r="D102">
        <v>11</v>
      </c>
      <c r="E102">
        <v>9</v>
      </c>
      <c r="F102" s="10">
        <v>0</v>
      </c>
    </row>
    <row r="103" spans="1:6" x14ac:dyDescent="0.3">
      <c r="A103" s="9">
        <v>43930</v>
      </c>
      <c r="B103">
        <v>33</v>
      </c>
      <c r="C103">
        <v>23</v>
      </c>
      <c r="D103">
        <v>14</v>
      </c>
      <c r="E103">
        <v>14</v>
      </c>
      <c r="F103" s="10">
        <v>0</v>
      </c>
    </row>
    <row r="104" spans="1:6" x14ac:dyDescent="0.3">
      <c r="A104" s="9">
        <v>43931</v>
      </c>
      <c r="B104">
        <v>62</v>
      </c>
      <c r="C104">
        <v>26</v>
      </c>
      <c r="D104">
        <v>9</v>
      </c>
      <c r="E104">
        <v>14</v>
      </c>
      <c r="F104">
        <v>50</v>
      </c>
    </row>
    <row r="105" spans="1:6" x14ac:dyDescent="0.3">
      <c r="A105" s="9">
        <v>43932</v>
      </c>
      <c r="B105">
        <v>31</v>
      </c>
      <c r="C105">
        <v>33</v>
      </c>
      <c r="D105">
        <v>12</v>
      </c>
      <c r="E105">
        <v>12</v>
      </c>
      <c r="F105">
        <v>81</v>
      </c>
    </row>
    <row r="106" spans="1:6" x14ac:dyDescent="0.3">
      <c r="A106" s="9">
        <v>43933</v>
      </c>
      <c r="B106">
        <v>49</v>
      </c>
      <c r="C106">
        <v>33</v>
      </c>
      <c r="D106">
        <v>21</v>
      </c>
      <c r="E106">
        <v>23</v>
      </c>
      <c r="F106">
        <v>0</v>
      </c>
    </row>
    <row r="107" spans="1:6" x14ac:dyDescent="0.3">
      <c r="A107" s="9">
        <v>43934</v>
      </c>
      <c r="B107">
        <v>53</v>
      </c>
      <c r="C107">
        <v>21</v>
      </c>
      <c r="D107">
        <v>9</v>
      </c>
      <c r="E107">
        <v>9</v>
      </c>
      <c r="F107">
        <v>0</v>
      </c>
    </row>
    <row r="108" spans="1:6" x14ac:dyDescent="0.3">
      <c r="A108" s="9">
        <v>43935</v>
      </c>
      <c r="B108">
        <v>35</v>
      </c>
      <c r="C108">
        <v>28</v>
      </c>
      <c r="D108">
        <v>9</v>
      </c>
      <c r="E108">
        <v>9</v>
      </c>
      <c r="F108">
        <v>0</v>
      </c>
    </row>
    <row r="109" spans="1:6" x14ac:dyDescent="0.3">
      <c r="A109" s="9">
        <v>43936</v>
      </c>
      <c r="B109">
        <v>28</v>
      </c>
      <c r="C109">
        <v>22</v>
      </c>
      <c r="D109">
        <v>14</v>
      </c>
      <c r="E109">
        <v>16</v>
      </c>
      <c r="F109">
        <v>0</v>
      </c>
    </row>
    <row r="110" spans="1:6" x14ac:dyDescent="0.3">
      <c r="A110" s="9">
        <v>43937</v>
      </c>
      <c r="B110">
        <v>45</v>
      </c>
      <c r="C110">
        <v>22</v>
      </c>
      <c r="D110">
        <v>9</v>
      </c>
      <c r="E110">
        <v>11</v>
      </c>
      <c r="F110">
        <v>26</v>
      </c>
    </row>
    <row r="111" spans="1:6" x14ac:dyDescent="0.3">
      <c r="A111" s="9">
        <v>43938</v>
      </c>
      <c r="B111">
        <v>39</v>
      </c>
      <c r="C111">
        <v>31</v>
      </c>
      <c r="D111">
        <v>12</v>
      </c>
      <c r="E111">
        <v>12</v>
      </c>
      <c r="F111">
        <v>0</v>
      </c>
    </row>
    <row r="112" spans="1:6" x14ac:dyDescent="0.3">
      <c r="A112" s="9">
        <v>43939</v>
      </c>
      <c r="B112">
        <v>34</v>
      </c>
      <c r="C112">
        <v>39</v>
      </c>
      <c r="D112">
        <v>10</v>
      </c>
      <c r="E112">
        <v>7</v>
      </c>
      <c r="F112">
        <v>0</v>
      </c>
    </row>
    <row r="113" spans="1:6" x14ac:dyDescent="0.3">
      <c r="A113" s="9">
        <v>43940</v>
      </c>
      <c r="B113">
        <v>50</v>
      </c>
      <c r="C113">
        <v>33</v>
      </c>
      <c r="D113">
        <v>8</v>
      </c>
      <c r="E113">
        <v>10</v>
      </c>
      <c r="F113">
        <v>0</v>
      </c>
    </row>
    <row r="114" spans="1:6" x14ac:dyDescent="0.3">
      <c r="A114" s="9">
        <v>43941</v>
      </c>
      <c r="B114">
        <v>41</v>
      </c>
      <c r="C114">
        <v>29</v>
      </c>
      <c r="D114">
        <v>17</v>
      </c>
      <c r="E114">
        <v>20</v>
      </c>
      <c r="F114">
        <v>0</v>
      </c>
    </row>
    <row r="115" spans="1:6" x14ac:dyDescent="0.3">
      <c r="A115" s="9">
        <v>43942</v>
      </c>
      <c r="B115">
        <v>44</v>
      </c>
      <c r="C115">
        <v>38</v>
      </c>
      <c r="D115">
        <v>21</v>
      </c>
      <c r="E115">
        <v>21</v>
      </c>
      <c r="F115">
        <v>0</v>
      </c>
    </row>
    <row r="116" spans="1:6" x14ac:dyDescent="0.3">
      <c r="A116" s="9">
        <v>43943</v>
      </c>
      <c r="B116">
        <v>24</v>
      </c>
      <c r="C116">
        <v>34</v>
      </c>
      <c r="D116">
        <v>11</v>
      </c>
      <c r="E116">
        <v>15</v>
      </c>
      <c r="F116">
        <v>200</v>
      </c>
    </row>
    <row r="117" spans="1:6" x14ac:dyDescent="0.3">
      <c r="A117" s="9">
        <v>43944</v>
      </c>
      <c r="B117">
        <v>42</v>
      </c>
      <c r="C117">
        <v>24</v>
      </c>
      <c r="D117">
        <v>13</v>
      </c>
      <c r="E117">
        <v>16</v>
      </c>
      <c r="F117">
        <v>239</v>
      </c>
    </row>
    <row r="118" spans="1:6" x14ac:dyDescent="0.3">
      <c r="A118" s="9">
        <v>43945</v>
      </c>
      <c r="B118">
        <v>45</v>
      </c>
      <c r="C118">
        <v>27</v>
      </c>
      <c r="D118">
        <v>18</v>
      </c>
      <c r="E118">
        <v>16</v>
      </c>
      <c r="F118">
        <v>0</v>
      </c>
    </row>
    <row r="119" spans="1:6" x14ac:dyDescent="0.3">
      <c r="A119" s="9">
        <v>43946</v>
      </c>
      <c r="B119">
        <v>30</v>
      </c>
      <c r="C119">
        <v>16</v>
      </c>
      <c r="D119">
        <v>19</v>
      </c>
      <c r="E119">
        <v>28</v>
      </c>
      <c r="F119">
        <v>0</v>
      </c>
    </row>
    <row r="120" spans="1:6" x14ac:dyDescent="0.3">
      <c r="A120" s="9">
        <v>43947</v>
      </c>
      <c r="B120">
        <v>27</v>
      </c>
      <c r="C120">
        <v>15</v>
      </c>
      <c r="D120">
        <v>6</v>
      </c>
      <c r="E120">
        <v>6</v>
      </c>
      <c r="F120">
        <v>515</v>
      </c>
    </row>
    <row r="121" spans="1:6" x14ac:dyDescent="0.3">
      <c r="A121" s="9">
        <v>43948</v>
      </c>
      <c r="B121">
        <v>29</v>
      </c>
      <c r="C121">
        <v>10</v>
      </c>
      <c r="D121">
        <v>21</v>
      </c>
      <c r="E121">
        <v>20</v>
      </c>
      <c r="F121">
        <v>478</v>
      </c>
    </row>
    <row r="122" spans="1:6" x14ac:dyDescent="0.3">
      <c r="A122" s="9">
        <v>43949</v>
      </c>
      <c r="B122">
        <v>25</v>
      </c>
      <c r="C122">
        <v>18</v>
      </c>
      <c r="D122">
        <v>18</v>
      </c>
      <c r="E122">
        <v>20</v>
      </c>
      <c r="F122">
        <v>0</v>
      </c>
    </row>
    <row r="123" spans="1:6" x14ac:dyDescent="0.3">
      <c r="A123" s="9">
        <v>43950</v>
      </c>
      <c r="B123">
        <v>27</v>
      </c>
      <c r="C123">
        <v>27</v>
      </c>
      <c r="D123">
        <v>14</v>
      </c>
      <c r="E123">
        <v>14</v>
      </c>
      <c r="F123">
        <v>0</v>
      </c>
    </row>
    <row r="124" spans="1:6" x14ac:dyDescent="0.3">
      <c r="A124" s="9">
        <v>43951</v>
      </c>
      <c r="B124">
        <v>13</v>
      </c>
      <c r="C124">
        <v>17</v>
      </c>
      <c r="D124">
        <v>14</v>
      </c>
      <c r="E124">
        <v>20</v>
      </c>
      <c r="F124">
        <v>543</v>
      </c>
    </row>
    <row r="125" spans="1:6" x14ac:dyDescent="0.3">
      <c r="A125" s="9">
        <v>43952</v>
      </c>
      <c r="B125">
        <v>30</v>
      </c>
      <c r="C125">
        <v>20</v>
      </c>
      <c r="D125">
        <v>11</v>
      </c>
      <c r="E125">
        <v>11</v>
      </c>
      <c r="F125">
        <v>539</v>
      </c>
    </row>
    <row r="126" spans="1:6" x14ac:dyDescent="0.3">
      <c r="A126" s="9">
        <v>43953</v>
      </c>
      <c r="B126">
        <v>18</v>
      </c>
      <c r="C126">
        <v>20</v>
      </c>
      <c r="D126">
        <v>14</v>
      </c>
      <c r="E126">
        <v>18</v>
      </c>
      <c r="F126">
        <v>0</v>
      </c>
    </row>
    <row r="127" spans="1:6" x14ac:dyDescent="0.3">
      <c r="A127" s="9">
        <v>43954</v>
      </c>
      <c r="B127">
        <v>36</v>
      </c>
      <c r="C127">
        <v>26</v>
      </c>
      <c r="D127">
        <v>17</v>
      </c>
      <c r="E127">
        <v>19</v>
      </c>
      <c r="F127">
        <v>0</v>
      </c>
    </row>
    <row r="128" spans="1:6" x14ac:dyDescent="0.3">
      <c r="A128" s="9">
        <v>43955</v>
      </c>
      <c r="B128">
        <v>22</v>
      </c>
      <c r="C128">
        <v>19</v>
      </c>
      <c r="D128">
        <v>8</v>
      </c>
      <c r="E128">
        <v>10</v>
      </c>
      <c r="F128">
        <v>106</v>
      </c>
    </row>
    <row r="129" spans="1:6" x14ac:dyDescent="0.3">
      <c r="A129" s="9">
        <v>43956</v>
      </c>
      <c r="B129">
        <v>16</v>
      </c>
      <c r="C129">
        <v>20</v>
      </c>
      <c r="D129">
        <v>16</v>
      </c>
      <c r="E129">
        <v>20</v>
      </c>
      <c r="F129">
        <v>347</v>
      </c>
    </row>
    <row r="130" spans="1:6" x14ac:dyDescent="0.3">
      <c r="A130" s="9">
        <v>43957</v>
      </c>
      <c r="B130">
        <v>14</v>
      </c>
      <c r="C130">
        <v>26</v>
      </c>
      <c r="D130">
        <v>11</v>
      </c>
      <c r="E130">
        <v>15</v>
      </c>
      <c r="F130">
        <v>186</v>
      </c>
    </row>
    <row r="131" spans="1:6" x14ac:dyDescent="0.3">
      <c r="A131" s="9">
        <v>43958</v>
      </c>
      <c r="B131">
        <v>20</v>
      </c>
      <c r="C131">
        <v>18</v>
      </c>
      <c r="D131">
        <v>8</v>
      </c>
      <c r="E131">
        <v>10</v>
      </c>
      <c r="F131">
        <v>305</v>
      </c>
    </row>
    <row r="132" spans="1:6" x14ac:dyDescent="0.3">
      <c r="A132" s="9">
        <v>43959</v>
      </c>
      <c r="B132">
        <v>28</v>
      </c>
      <c r="C132">
        <v>25</v>
      </c>
      <c r="D132">
        <v>12</v>
      </c>
      <c r="E132">
        <v>15</v>
      </c>
      <c r="F132">
        <v>158</v>
      </c>
    </row>
    <row r="133" spans="1:6" x14ac:dyDescent="0.3">
      <c r="A133" s="9">
        <v>43960</v>
      </c>
      <c r="B133">
        <v>24</v>
      </c>
      <c r="C133">
        <v>24</v>
      </c>
      <c r="D133">
        <v>6</v>
      </c>
      <c r="E133">
        <v>6</v>
      </c>
      <c r="F133">
        <v>0</v>
      </c>
    </row>
    <row r="134" spans="1:6" x14ac:dyDescent="0.3">
      <c r="A134" s="9">
        <v>43961</v>
      </c>
      <c r="B134">
        <v>28</v>
      </c>
      <c r="C134">
        <v>10</v>
      </c>
      <c r="D134">
        <v>10</v>
      </c>
      <c r="E134">
        <v>10</v>
      </c>
      <c r="F134">
        <v>0</v>
      </c>
    </row>
    <row r="135" spans="1:6" x14ac:dyDescent="0.3">
      <c r="A135" s="9">
        <v>43962</v>
      </c>
      <c r="B135">
        <v>31</v>
      </c>
      <c r="C135">
        <v>10</v>
      </c>
      <c r="D135">
        <v>5</v>
      </c>
      <c r="E135">
        <v>8</v>
      </c>
      <c r="F135">
        <v>182</v>
      </c>
    </row>
    <row r="136" spans="1:6" x14ac:dyDescent="0.3">
      <c r="A136" s="9">
        <v>43963</v>
      </c>
      <c r="B136">
        <v>24</v>
      </c>
      <c r="C136">
        <v>11</v>
      </c>
      <c r="D136">
        <v>9</v>
      </c>
      <c r="E136">
        <v>11</v>
      </c>
      <c r="F136">
        <v>214</v>
      </c>
    </row>
    <row r="137" spans="1:6" x14ac:dyDescent="0.3">
      <c r="A137" s="9">
        <v>43964</v>
      </c>
      <c r="B137">
        <v>24</v>
      </c>
      <c r="C137">
        <v>14</v>
      </c>
      <c r="D137">
        <v>8</v>
      </c>
      <c r="E137">
        <v>12</v>
      </c>
      <c r="F137">
        <v>317</v>
      </c>
    </row>
    <row r="138" spans="1:6" x14ac:dyDescent="0.3">
      <c r="A138" s="9">
        <v>43965</v>
      </c>
      <c r="B138">
        <v>20</v>
      </c>
      <c r="C138">
        <v>18</v>
      </c>
      <c r="D138">
        <v>16</v>
      </c>
      <c r="E138">
        <v>16</v>
      </c>
      <c r="F138">
        <v>260</v>
      </c>
    </row>
    <row r="139" spans="1:6" x14ac:dyDescent="0.3">
      <c r="A139" s="9">
        <v>43966</v>
      </c>
      <c r="B139">
        <v>10</v>
      </c>
      <c r="C139">
        <v>17</v>
      </c>
      <c r="D139">
        <v>14</v>
      </c>
      <c r="E139">
        <v>15</v>
      </c>
      <c r="F139">
        <v>362</v>
      </c>
    </row>
    <row r="140" spans="1:6" x14ac:dyDescent="0.3">
      <c r="A140" s="9">
        <v>43967</v>
      </c>
      <c r="B140">
        <v>13</v>
      </c>
      <c r="C140">
        <v>11</v>
      </c>
      <c r="D140">
        <v>11</v>
      </c>
      <c r="E140">
        <v>13</v>
      </c>
      <c r="F140">
        <v>0</v>
      </c>
    </row>
    <row r="141" spans="1:6" x14ac:dyDescent="0.3">
      <c r="A141" s="9">
        <v>43968</v>
      </c>
      <c r="B141">
        <v>17</v>
      </c>
      <c r="C141">
        <v>17</v>
      </c>
      <c r="D141">
        <v>19</v>
      </c>
      <c r="E141">
        <v>21</v>
      </c>
      <c r="F141">
        <v>0</v>
      </c>
    </row>
    <row r="142" spans="1:6" x14ac:dyDescent="0.3">
      <c r="A142" s="9">
        <v>43969</v>
      </c>
      <c r="B142">
        <v>18</v>
      </c>
      <c r="C142">
        <v>20</v>
      </c>
      <c r="D142">
        <v>14</v>
      </c>
      <c r="E142">
        <v>14</v>
      </c>
      <c r="F142">
        <v>414</v>
      </c>
    </row>
    <row r="143" spans="1:6" x14ac:dyDescent="0.3">
      <c r="A143" s="9">
        <v>43970</v>
      </c>
      <c r="B143">
        <v>22</v>
      </c>
      <c r="C143">
        <v>43</v>
      </c>
      <c r="D143">
        <v>15</v>
      </c>
      <c r="E143">
        <v>12</v>
      </c>
      <c r="F143">
        <v>258</v>
      </c>
    </row>
    <row r="144" spans="1:6" x14ac:dyDescent="0.3">
      <c r="A144" s="9">
        <v>43971</v>
      </c>
      <c r="B144">
        <v>16</v>
      </c>
      <c r="C144">
        <v>17</v>
      </c>
      <c r="D144">
        <v>10</v>
      </c>
      <c r="E144">
        <v>14</v>
      </c>
      <c r="F144">
        <v>308</v>
      </c>
    </row>
    <row r="145" spans="1:6" x14ac:dyDescent="0.3">
      <c r="A145" s="9">
        <v>43972</v>
      </c>
      <c r="B145">
        <v>11</v>
      </c>
      <c r="C145">
        <v>19</v>
      </c>
      <c r="D145">
        <v>7</v>
      </c>
      <c r="E145">
        <v>7</v>
      </c>
      <c r="F145">
        <v>319</v>
      </c>
    </row>
    <row r="146" spans="1:6" x14ac:dyDescent="0.3">
      <c r="A146" s="9">
        <v>43973</v>
      </c>
      <c r="B146">
        <v>9</v>
      </c>
      <c r="C146">
        <v>19</v>
      </c>
      <c r="D146">
        <v>9</v>
      </c>
      <c r="E146">
        <v>12</v>
      </c>
      <c r="F146">
        <v>523</v>
      </c>
    </row>
    <row r="147" spans="1:6" x14ac:dyDescent="0.3">
      <c r="A147" s="9">
        <v>43974</v>
      </c>
      <c r="B147">
        <v>6</v>
      </c>
      <c r="C147">
        <v>31</v>
      </c>
      <c r="D147">
        <v>13</v>
      </c>
      <c r="E147">
        <v>16</v>
      </c>
      <c r="F147">
        <v>319</v>
      </c>
    </row>
    <row r="148" spans="1:6" x14ac:dyDescent="0.3">
      <c r="A148" s="9">
        <v>43975</v>
      </c>
      <c r="B148">
        <v>12</v>
      </c>
      <c r="C148">
        <v>19</v>
      </c>
      <c r="D148">
        <v>17</v>
      </c>
      <c r="E148">
        <v>19</v>
      </c>
      <c r="F148">
        <v>380</v>
      </c>
    </row>
    <row r="149" spans="1:6" x14ac:dyDescent="0.3">
      <c r="A149" s="9">
        <v>43976</v>
      </c>
      <c r="B149">
        <v>12</v>
      </c>
      <c r="C149">
        <v>14</v>
      </c>
      <c r="D149">
        <v>9</v>
      </c>
      <c r="E149">
        <v>9</v>
      </c>
      <c r="F149">
        <v>407</v>
      </c>
    </row>
    <row r="150" spans="1:6" x14ac:dyDescent="0.3">
      <c r="A150" s="9">
        <v>43977</v>
      </c>
      <c r="B150">
        <v>14</v>
      </c>
      <c r="C150">
        <v>13</v>
      </c>
      <c r="D150">
        <v>19</v>
      </c>
      <c r="E150">
        <v>22</v>
      </c>
      <c r="F150">
        <v>303</v>
      </c>
    </row>
    <row r="151" spans="1:6" x14ac:dyDescent="0.3">
      <c r="A151" s="9">
        <v>43978</v>
      </c>
      <c r="B151">
        <v>13</v>
      </c>
      <c r="C151">
        <v>9</v>
      </c>
      <c r="D151">
        <v>5</v>
      </c>
      <c r="E151">
        <v>5</v>
      </c>
      <c r="F151">
        <v>484</v>
      </c>
    </row>
    <row r="152" spans="1:6" x14ac:dyDescent="0.3">
      <c r="A152" s="9">
        <v>43979</v>
      </c>
      <c r="B152">
        <v>22</v>
      </c>
      <c r="C152">
        <v>13</v>
      </c>
      <c r="D152">
        <v>7</v>
      </c>
      <c r="E152">
        <v>7</v>
      </c>
      <c r="F152">
        <v>305</v>
      </c>
    </row>
    <row r="153" spans="1:6" x14ac:dyDescent="0.3">
      <c r="A153" s="9">
        <v>43980</v>
      </c>
      <c r="B153">
        <v>7</v>
      </c>
      <c r="C153">
        <v>20</v>
      </c>
      <c r="D153">
        <v>14</v>
      </c>
      <c r="E153">
        <v>14</v>
      </c>
      <c r="F153">
        <v>300</v>
      </c>
    </row>
    <row r="154" spans="1:6" x14ac:dyDescent="0.3">
      <c r="A154" s="9">
        <v>43981</v>
      </c>
      <c r="B154">
        <v>9</v>
      </c>
      <c r="C154">
        <v>7</v>
      </c>
      <c r="D154">
        <v>8</v>
      </c>
      <c r="E154">
        <v>7</v>
      </c>
      <c r="F154">
        <v>0</v>
      </c>
    </row>
    <row r="155" spans="1:6" x14ac:dyDescent="0.3">
      <c r="A155" s="9">
        <v>43982</v>
      </c>
      <c r="B155">
        <v>17</v>
      </c>
      <c r="C155">
        <v>6</v>
      </c>
      <c r="D155">
        <v>16</v>
      </c>
      <c r="E155">
        <v>16</v>
      </c>
      <c r="F155">
        <v>0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459DB-F5D3-44CE-B46E-701E7E761FD6}">
  <dimension ref="A1:X155"/>
  <sheetViews>
    <sheetView workbookViewId="0">
      <selection activeCell="G1" sqref="G1:H1048576"/>
    </sheetView>
  </sheetViews>
  <sheetFormatPr defaultRowHeight="14.4" x14ac:dyDescent="0.3"/>
  <cols>
    <col min="2" max="3" width="8.88671875" style="13"/>
    <col min="7" max="8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s="13" t="s">
        <v>81</v>
      </c>
      <c r="C3" s="13" t="s">
        <v>80</v>
      </c>
      <c r="D3" t="s">
        <v>79</v>
      </c>
      <c r="E3" t="s">
        <v>78</v>
      </c>
      <c r="F3" s="12" t="s">
        <v>56</v>
      </c>
      <c r="G3" s="23" t="s">
        <v>60</v>
      </c>
      <c r="H3" s="23" t="s">
        <v>58</v>
      </c>
      <c r="I3" s="10" t="s">
        <v>57</v>
      </c>
    </row>
    <row r="4" spans="1:24" x14ac:dyDescent="0.3">
      <c r="A4" s="8">
        <v>43831</v>
      </c>
      <c r="B4" s="13">
        <v>0</v>
      </c>
      <c r="C4" s="13">
        <v>0</v>
      </c>
      <c r="D4">
        <v>0</v>
      </c>
      <c r="E4">
        <v>0</v>
      </c>
      <c r="F4" s="9">
        <v>43831</v>
      </c>
      <c r="G4" s="23">
        <v>0</v>
      </c>
      <c r="H4" s="23">
        <v>0</v>
      </c>
      <c r="I4" s="10">
        <v>0</v>
      </c>
    </row>
    <row r="5" spans="1:24" x14ac:dyDescent="0.3">
      <c r="A5" s="8">
        <v>43832</v>
      </c>
      <c r="B5" s="13">
        <v>0</v>
      </c>
      <c r="C5" s="13" t="s">
        <v>61</v>
      </c>
      <c r="D5">
        <v>0</v>
      </c>
      <c r="E5">
        <v>0</v>
      </c>
      <c r="F5" s="9">
        <v>43832</v>
      </c>
      <c r="G5" s="23">
        <v>0</v>
      </c>
      <c r="H5" s="23">
        <v>0</v>
      </c>
      <c r="I5" s="10">
        <v>0</v>
      </c>
    </row>
    <row r="6" spans="1:24" x14ac:dyDescent="0.3">
      <c r="A6" s="8">
        <v>43833</v>
      </c>
      <c r="B6" s="13">
        <v>0</v>
      </c>
      <c r="C6" s="13" t="s">
        <v>61</v>
      </c>
      <c r="D6">
        <v>0</v>
      </c>
      <c r="E6">
        <v>0</v>
      </c>
      <c r="F6" s="9">
        <v>43833</v>
      </c>
      <c r="G6" s="23">
        <v>0</v>
      </c>
      <c r="H6" s="23">
        <v>0</v>
      </c>
      <c r="I6" s="10">
        <v>0</v>
      </c>
    </row>
    <row r="7" spans="1:24" x14ac:dyDescent="0.3">
      <c r="A7" s="8">
        <v>43834</v>
      </c>
      <c r="B7" s="13">
        <v>0</v>
      </c>
      <c r="C7" s="13" t="s">
        <v>61</v>
      </c>
      <c r="D7">
        <v>0</v>
      </c>
      <c r="E7">
        <v>0</v>
      </c>
      <c r="F7" s="9">
        <v>43834</v>
      </c>
      <c r="G7" s="23">
        <v>0</v>
      </c>
      <c r="H7" s="23">
        <v>0</v>
      </c>
      <c r="I7" s="10">
        <v>0</v>
      </c>
      <c r="N7" t="s">
        <v>69</v>
      </c>
      <c r="U7" t="s">
        <v>68</v>
      </c>
    </row>
    <row r="8" spans="1:24" x14ac:dyDescent="0.3">
      <c r="A8" s="8">
        <v>43835</v>
      </c>
      <c r="B8" s="13">
        <v>0</v>
      </c>
      <c r="C8" s="13" t="s">
        <v>61</v>
      </c>
      <c r="D8">
        <v>0</v>
      </c>
      <c r="E8">
        <v>0</v>
      </c>
      <c r="F8" s="9">
        <v>43835</v>
      </c>
      <c r="G8" s="23">
        <v>0</v>
      </c>
      <c r="H8" s="23">
        <v>0</v>
      </c>
      <c r="I8" s="10">
        <v>0</v>
      </c>
      <c r="M8" t="s">
        <v>67</v>
      </c>
      <c r="N8" t="s">
        <v>4</v>
      </c>
      <c r="O8" t="s">
        <v>7</v>
      </c>
      <c r="P8" t="s">
        <v>65</v>
      </c>
      <c r="Q8" t="s">
        <v>64</v>
      </c>
      <c r="T8" t="s">
        <v>67</v>
      </c>
      <c r="U8" t="s">
        <v>4</v>
      </c>
      <c r="V8" t="s">
        <v>7</v>
      </c>
      <c r="W8" t="s">
        <v>65</v>
      </c>
      <c r="X8" t="s">
        <v>64</v>
      </c>
    </row>
    <row r="9" spans="1:24" x14ac:dyDescent="0.3">
      <c r="A9" s="8">
        <v>43836</v>
      </c>
      <c r="B9" s="13">
        <v>0</v>
      </c>
      <c r="C9" s="13" t="s">
        <v>61</v>
      </c>
      <c r="D9">
        <v>0</v>
      </c>
      <c r="E9">
        <v>0</v>
      </c>
      <c r="F9" s="9">
        <v>43836</v>
      </c>
      <c r="G9" s="23">
        <v>0</v>
      </c>
      <c r="H9" s="23">
        <v>0</v>
      </c>
      <c r="I9" s="10">
        <v>0</v>
      </c>
      <c r="M9">
        <v>0</v>
      </c>
      <c r="N9">
        <v>2.4912234926209888E-2</v>
      </c>
      <c r="O9">
        <v>0.1617410387833417</v>
      </c>
      <c r="P9">
        <v>0.4353997237944951</v>
      </c>
      <c r="Q9">
        <v>0.48715047656465826</v>
      </c>
      <c r="T9">
        <v>0</v>
      </c>
      <c r="U9">
        <v>5.5313542232954982E-2</v>
      </c>
      <c r="V9">
        <v>0.18645701555011929</v>
      </c>
      <c r="W9">
        <v>0.49895862939154417</v>
      </c>
      <c r="X9">
        <v>0.54498254991523221</v>
      </c>
    </row>
    <row r="10" spans="1:24" x14ac:dyDescent="0.3">
      <c r="A10" s="8">
        <v>43837</v>
      </c>
      <c r="B10" s="13">
        <v>0</v>
      </c>
      <c r="C10" s="13" t="s">
        <v>61</v>
      </c>
      <c r="D10">
        <v>0</v>
      </c>
      <c r="E10">
        <v>0</v>
      </c>
      <c r="F10" s="9">
        <v>43837</v>
      </c>
      <c r="G10" s="23">
        <v>0</v>
      </c>
      <c r="H10" s="23">
        <v>0</v>
      </c>
      <c r="I10" s="10">
        <v>0</v>
      </c>
      <c r="M10">
        <v>1</v>
      </c>
      <c r="N10">
        <v>2.7228412360059927E-2</v>
      </c>
      <c r="O10">
        <v>0.16669633251394286</v>
      </c>
      <c r="P10">
        <v>0.44090908016925912</v>
      </c>
      <c r="Q10">
        <v>0.48771275490757521</v>
      </c>
      <c r="T10">
        <v>1</v>
      </c>
      <c r="U10">
        <v>6.8363016259283815E-2</v>
      </c>
      <c r="V10">
        <v>0.2064445713173442</v>
      </c>
      <c r="W10">
        <v>0.51914830740762907</v>
      </c>
      <c r="X10">
        <v>0.5550505771997285</v>
      </c>
    </row>
    <row r="11" spans="1:24" x14ac:dyDescent="0.3">
      <c r="A11" s="8">
        <v>43838</v>
      </c>
      <c r="B11" s="13">
        <v>0</v>
      </c>
      <c r="C11" s="13" t="s">
        <v>61</v>
      </c>
      <c r="D11">
        <v>0</v>
      </c>
      <c r="E11">
        <v>0</v>
      </c>
      <c r="F11" s="9">
        <v>43838</v>
      </c>
      <c r="G11" s="23">
        <v>0</v>
      </c>
      <c r="H11" s="23">
        <v>0</v>
      </c>
      <c r="I11" s="10">
        <v>0</v>
      </c>
      <c r="M11">
        <v>2</v>
      </c>
      <c r="N11">
        <v>3.2822077891152247E-2</v>
      </c>
      <c r="O11">
        <v>0.17005900521140252</v>
      </c>
      <c r="P11">
        <v>0.44648374669286139</v>
      </c>
      <c r="Q11">
        <v>0.49435711331799548</v>
      </c>
      <c r="T11">
        <v>2</v>
      </c>
      <c r="U11">
        <v>8.1452306120966891E-2</v>
      </c>
      <c r="V11">
        <v>0.20440368587055049</v>
      </c>
      <c r="W11">
        <v>0.52331199804496276</v>
      </c>
      <c r="X11">
        <v>0.56409492457628574</v>
      </c>
    </row>
    <row r="12" spans="1:24" x14ac:dyDescent="0.3">
      <c r="A12" s="8">
        <v>43839</v>
      </c>
      <c r="B12" s="13">
        <v>0</v>
      </c>
      <c r="C12" s="13" t="s">
        <v>61</v>
      </c>
      <c r="D12">
        <v>0</v>
      </c>
      <c r="E12">
        <v>0</v>
      </c>
      <c r="F12" s="9">
        <v>43839</v>
      </c>
      <c r="G12" s="23">
        <v>0</v>
      </c>
      <c r="H12" s="23">
        <v>0</v>
      </c>
      <c r="I12" s="10">
        <v>0</v>
      </c>
      <c r="M12">
        <v>3</v>
      </c>
      <c r="N12">
        <v>4.2854972745573074E-2</v>
      </c>
      <c r="O12">
        <v>0.16992285167762342</v>
      </c>
      <c r="P12">
        <v>0.44962532107891501</v>
      </c>
      <c r="Q12">
        <v>0.49816791067248167</v>
      </c>
      <c r="T12">
        <v>3</v>
      </c>
      <c r="U12">
        <v>0.10091673809711275</v>
      </c>
      <c r="V12">
        <v>0.21555898540008711</v>
      </c>
      <c r="W12">
        <v>0.53047398294737003</v>
      </c>
      <c r="X12">
        <v>0.57200893113145446</v>
      </c>
    </row>
    <row r="13" spans="1:24" x14ac:dyDescent="0.3">
      <c r="A13" s="8">
        <v>43840</v>
      </c>
      <c r="B13" s="13">
        <v>0</v>
      </c>
      <c r="C13" s="13">
        <v>0</v>
      </c>
      <c r="D13">
        <v>0</v>
      </c>
      <c r="E13">
        <v>0</v>
      </c>
      <c r="F13" s="9">
        <v>43840</v>
      </c>
      <c r="G13" s="23">
        <v>0</v>
      </c>
      <c r="H13" s="23">
        <v>0</v>
      </c>
      <c r="I13" s="10">
        <v>0</v>
      </c>
      <c r="M13">
        <v>4</v>
      </c>
      <c r="N13">
        <v>5.3059211199378106E-2</v>
      </c>
      <c r="O13">
        <v>0.17990865682120158</v>
      </c>
      <c r="P13">
        <v>0.45733764257520804</v>
      </c>
      <c r="Q13">
        <v>0.50423308179370019</v>
      </c>
      <c r="T13">
        <v>4</v>
      </c>
      <c r="U13">
        <v>0.11948215018268124</v>
      </c>
      <c r="V13">
        <v>0.23097442883940908</v>
      </c>
      <c r="W13">
        <v>0.54262636909468354</v>
      </c>
      <c r="X13">
        <v>0.57916242324077793</v>
      </c>
    </row>
    <row r="14" spans="1:24" x14ac:dyDescent="0.3">
      <c r="A14" s="8">
        <v>43841</v>
      </c>
      <c r="B14" s="13">
        <v>0</v>
      </c>
      <c r="C14" s="13" t="s">
        <v>61</v>
      </c>
      <c r="D14">
        <v>0</v>
      </c>
      <c r="E14">
        <v>0</v>
      </c>
      <c r="F14" s="9">
        <v>43841</v>
      </c>
      <c r="G14" s="23">
        <v>0</v>
      </c>
      <c r="H14" s="23">
        <v>0</v>
      </c>
      <c r="I14" s="10">
        <v>0</v>
      </c>
      <c r="M14">
        <v>5</v>
      </c>
      <c r="N14">
        <v>7.1879505381702041E-2</v>
      </c>
      <c r="O14">
        <v>0.19953462711003253</v>
      </c>
      <c r="P14">
        <v>0.4734998182002299</v>
      </c>
      <c r="Q14">
        <v>0.5153226660688669</v>
      </c>
      <c r="T14">
        <v>5</v>
      </c>
      <c r="U14">
        <v>0.12607154735437812</v>
      </c>
      <c r="V14">
        <v>0.24894703900285892</v>
      </c>
      <c r="W14">
        <v>0.56848787447496163</v>
      </c>
      <c r="X14">
        <v>0.60336641072177766</v>
      </c>
    </row>
    <row r="15" spans="1:24" x14ac:dyDescent="0.3">
      <c r="A15" s="8">
        <v>43842</v>
      </c>
      <c r="B15" s="13">
        <v>0</v>
      </c>
      <c r="C15" s="13" t="s">
        <v>61</v>
      </c>
      <c r="D15">
        <v>0</v>
      </c>
      <c r="E15">
        <v>0</v>
      </c>
      <c r="F15" s="9">
        <v>43842</v>
      </c>
      <c r="G15" s="23">
        <v>0</v>
      </c>
      <c r="H15" s="23">
        <v>0</v>
      </c>
      <c r="I15" s="10">
        <v>0</v>
      </c>
      <c r="M15">
        <v>6</v>
      </c>
      <c r="N15">
        <v>8.0631542433376668E-2</v>
      </c>
      <c r="O15">
        <v>0.21061349389520445</v>
      </c>
      <c r="P15">
        <v>0.47660529636931115</v>
      </c>
      <c r="Q15">
        <v>0.51965030428660863</v>
      </c>
      <c r="T15">
        <v>6</v>
      </c>
      <c r="U15">
        <v>0.13641366389044118</v>
      </c>
      <c r="V15">
        <v>0.26340389205543413</v>
      </c>
      <c r="W15">
        <v>0.57646031659833707</v>
      </c>
      <c r="X15">
        <v>0.60832977746237926</v>
      </c>
    </row>
    <row r="16" spans="1:24" x14ac:dyDescent="0.3">
      <c r="A16" s="8">
        <v>43843</v>
      </c>
      <c r="B16" s="13" t="s">
        <v>61</v>
      </c>
      <c r="C16" s="13" t="s">
        <v>61</v>
      </c>
      <c r="D16">
        <v>0</v>
      </c>
      <c r="E16">
        <v>0</v>
      </c>
      <c r="F16" s="9">
        <v>43843</v>
      </c>
      <c r="G16" s="23">
        <v>0</v>
      </c>
      <c r="H16" s="23">
        <v>0</v>
      </c>
      <c r="I16" s="10">
        <v>0</v>
      </c>
      <c r="M16">
        <v>7</v>
      </c>
      <c r="N16">
        <v>9.2910894481075729E-2</v>
      </c>
      <c r="O16">
        <v>0.21704232246954863</v>
      </c>
      <c r="P16">
        <v>0.48204033776371802</v>
      </c>
      <c r="Q16">
        <v>0.52559278087096062</v>
      </c>
      <c r="T16">
        <v>7</v>
      </c>
      <c r="U16">
        <v>0.15438361194521075</v>
      </c>
      <c r="V16">
        <v>0.27991939387973891</v>
      </c>
      <c r="W16">
        <v>0.58334302461273457</v>
      </c>
      <c r="X16">
        <v>0.61636315678729958</v>
      </c>
    </row>
    <row r="17" spans="1:24" x14ac:dyDescent="0.3">
      <c r="A17" s="8">
        <v>43844</v>
      </c>
      <c r="B17" s="13">
        <v>0</v>
      </c>
      <c r="C17" s="13" t="s">
        <v>61</v>
      </c>
      <c r="D17">
        <v>0</v>
      </c>
      <c r="E17">
        <v>0</v>
      </c>
      <c r="F17" s="9">
        <v>43844</v>
      </c>
      <c r="G17" s="23">
        <v>0</v>
      </c>
      <c r="H17" s="23">
        <v>0</v>
      </c>
      <c r="I17" s="10">
        <v>0</v>
      </c>
      <c r="M17">
        <v>8</v>
      </c>
      <c r="N17">
        <v>0.1126951503105358</v>
      </c>
      <c r="O17">
        <v>0.22533862534905272</v>
      </c>
      <c r="P17">
        <v>0.48725593207219903</v>
      </c>
      <c r="Q17">
        <v>0.53228315208848942</v>
      </c>
      <c r="T17">
        <v>8</v>
      </c>
      <c r="U17">
        <v>0.17538167799558774</v>
      </c>
      <c r="V17">
        <v>0.29024256744020144</v>
      </c>
      <c r="W17">
        <v>0.60596875735243871</v>
      </c>
      <c r="X17">
        <v>0.63667864252402007</v>
      </c>
    </row>
    <row r="18" spans="1:24" x14ac:dyDescent="0.3">
      <c r="A18" s="8">
        <v>43845</v>
      </c>
      <c r="B18" s="13" t="s">
        <v>61</v>
      </c>
      <c r="C18" s="13" t="s">
        <v>61</v>
      </c>
      <c r="D18">
        <v>0</v>
      </c>
      <c r="E18">
        <v>0</v>
      </c>
      <c r="F18" s="9">
        <v>43845</v>
      </c>
      <c r="G18" s="23">
        <v>0</v>
      </c>
      <c r="H18" s="23">
        <v>0</v>
      </c>
      <c r="I18" s="10">
        <v>0</v>
      </c>
      <c r="M18">
        <v>9</v>
      </c>
      <c r="N18">
        <v>0.12875038294553187</v>
      </c>
      <c r="O18">
        <v>0.23260553456408262</v>
      </c>
      <c r="P18">
        <v>0.50495967547755283</v>
      </c>
      <c r="Q18">
        <v>0.54274648695367855</v>
      </c>
      <c r="T18">
        <v>9</v>
      </c>
      <c r="U18">
        <v>0.21470505078248794</v>
      </c>
      <c r="V18">
        <v>0.31622267137906052</v>
      </c>
      <c r="W18">
        <v>0.61931478654050431</v>
      </c>
      <c r="X18">
        <v>0.6486385987372959</v>
      </c>
    </row>
    <row r="19" spans="1:24" x14ac:dyDescent="0.3">
      <c r="A19" s="8">
        <v>43846</v>
      </c>
      <c r="B19" s="13" t="s">
        <v>61</v>
      </c>
      <c r="C19" s="13" t="s">
        <v>61</v>
      </c>
      <c r="D19">
        <v>0</v>
      </c>
      <c r="E19">
        <v>0</v>
      </c>
      <c r="F19" s="9">
        <v>43846</v>
      </c>
      <c r="G19" s="23">
        <v>0</v>
      </c>
      <c r="H19" s="23">
        <v>0</v>
      </c>
      <c r="I19" s="10">
        <v>0</v>
      </c>
      <c r="M19">
        <v>10</v>
      </c>
      <c r="N19">
        <v>0.14617467773017495</v>
      </c>
      <c r="O19">
        <v>0.24955841270575996</v>
      </c>
      <c r="P19">
        <v>0.52647554883528536</v>
      </c>
      <c r="Q19">
        <v>0.55920628618978652</v>
      </c>
      <c r="T19">
        <v>10</v>
      </c>
      <c r="U19">
        <v>0.22520359158442269</v>
      </c>
      <c r="V19">
        <v>0.33191168840590229</v>
      </c>
      <c r="W19">
        <v>0.63786675893140643</v>
      </c>
      <c r="X19">
        <v>0.65830675050180942</v>
      </c>
    </row>
    <row r="20" spans="1:24" x14ac:dyDescent="0.3">
      <c r="A20" s="8">
        <v>43847</v>
      </c>
      <c r="B20" s="13" t="s">
        <v>61</v>
      </c>
      <c r="C20" s="13" t="s">
        <v>61</v>
      </c>
      <c r="D20">
        <v>0</v>
      </c>
      <c r="E20">
        <v>0</v>
      </c>
      <c r="F20" s="9">
        <v>43847</v>
      </c>
      <c r="G20" s="23">
        <v>0</v>
      </c>
      <c r="H20" s="23">
        <v>0</v>
      </c>
      <c r="I20" s="10">
        <v>0</v>
      </c>
      <c r="M20">
        <v>11</v>
      </c>
      <c r="N20">
        <v>0.158230051955802</v>
      </c>
      <c r="O20">
        <v>0.26463565711353015</v>
      </c>
      <c r="P20">
        <v>0.54543303729231962</v>
      </c>
      <c r="Q20">
        <v>0.57604900823838712</v>
      </c>
      <c r="T20">
        <v>11</v>
      </c>
      <c r="U20">
        <v>0.24043043079655593</v>
      </c>
      <c r="V20">
        <v>0.348684402162379</v>
      </c>
      <c r="W20">
        <v>0.63759540285470362</v>
      </c>
      <c r="X20">
        <v>0.66119862982768096</v>
      </c>
    </row>
    <row r="21" spans="1:24" x14ac:dyDescent="0.3">
      <c r="A21" s="8">
        <v>43848</v>
      </c>
      <c r="B21" s="13" t="s">
        <v>61</v>
      </c>
      <c r="C21" s="13" t="s">
        <v>61</v>
      </c>
      <c r="D21">
        <v>0</v>
      </c>
      <c r="E21">
        <v>0</v>
      </c>
      <c r="F21" s="9">
        <v>43848</v>
      </c>
      <c r="G21" s="23">
        <v>0</v>
      </c>
      <c r="H21" s="23">
        <v>0</v>
      </c>
      <c r="I21" s="10">
        <v>0</v>
      </c>
      <c r="M21">
        <v>12</v>
      </c>
      <c r="N21">
        <v>0.1771956748177605</v>
      </c>
      <c r="O21">
        <v>0.27752460176431998</v>
      </c>
      <c r="P21">
        <v>0.55056298797150804</v>
      </c>
      <c r="Q21">
        <v>0.58230078075712921</v>
      </c>
      <c r="T21">
        <v>12</v>
      </c>
      <c r="U21">
        <v>0.24709233195645758</v>
      </c>
      <c r="V21">
        <v>0.35121085540153435</v>
      </c>
      <c r="W21">
        <v>0.63865987486062226</v>
      </c>
      <c r="X21">
        <v>0.66291167885863977</v>
      </c>
    </row>
    <row r="22" spans="1:24" x14ac:dyDescent="0.3">
      <c r="A22" s="8">
        <v>43849</v>
      </c>
      <c r="B22" s="13" t="s">
        <v>61</v>
      </c>
      <c r="C22" s="13" t="s">
        <v>61</v>
      </c>
      <c r="D22">
        <v>0</v>
      </c>
      <c r="E22">
        <v>0</v>
      </c>
      <c r="F22" s="9">
        <v>43849</v>
      </c>
      <c r="G22" s="23">
        <v>0</v>
      </c>
      <c r="H22" s="23">
        <v>0</v>
      </c>
      <c r="I22" s="10">
        <v>0</v>
      </c>
      <c r="M22">
        <v>13</v>
      </c>
      <c r="N22">
        <v>0.20619836980195308</v>
      </c>
      <c r="O22">
        <v>0.29049745873498894</v>
      </c>
      <c r="P22">
        <v>0.5647230649928785</v>
      </c>
      <c r="Q22">
        <v>0.59255718934171164</v>
      </c>
      <c r="T22">
        <v>13</v>
      </c>
      <c r="U22">
        <v>0.29012197796070222</v>
      </c>
      <c r="V22">
        <v>0.37215714928867988</v>
      </c>
      <c r="W22">
        <v>0.66464740369597852</v>
      </c>
      <c r="X22">
        <v>0.68346904732035241</v>
      </c>
    </row>
    <row r="23" spans="1:24" x14ac:dyDescent="0.3">
      <c r="A23" s="8">
        <v>43850</v>
      </c>
      <c r="B23" s="13" t="s">
        <v>61</v>
      </c>
      <c r="C23" s="13" t="s">
        <v>61</v>
      </c>
      <c r="D23">
        <v>0</v>
      </c>
      <c r="E23">
        <v>0</v>
      </c>
      <c r="F23" s="9">
        <v>43850</v>
      </c>
      <c r="G23" s="23">
        <v>0</v>
      </c>
      <c r="H23" s="23">
        <v>0</v>
      </c>
      <c r="I23" s="10">
        <v>0</v>
      </c>
      <c r="M23">
        <v>14</v>
      </c>
      <c r="N23">
        <v>0.22066134877114144</v>
      </c>
      <c r="O23">
        <v>0.30168012495981805</v>
      </c>
      <c r="P23">
        <v>0.57174081308200209</v>
      </c>
      <c r="Q23">
        <v>0.59892790388655748</v>
      </c>
      <c r="T23">
        <v>14</v>
      </c>
      <c r="U23">
        <v>0.29659135667518099</v>
      </c>
      <c r="V23">
        <v>0.38647363788267425</v>
      </c>
      <c r="W23">
        <v>0.66642273701512877</v>
      </c>
      <c r="X23">
        <v>0.68817159617669266</v>
      </c>
    </row>
    <row r="24" spans="1:24" x14ac:dyDescent="0.3">
      <c r="A24" s="8">
        <v>43851</v>
      </c>
      <c r="B24" s="13" t="s">
        <v>61</v>
      </c>
      <c r="C24" s="13" t="s">
        <v>61</v>
      </c>
      <c r="D24">
        <v>0</v>
      </c>
      <c r="E24">
        <v>0</v>
      </c>
      <c r="F24" s="9">
        <v>43851</v>
      </c>
      <c r="G24" s="23">
        <v>0</v>
      </c>
      <c r="H24" s="23">
        <v>0</v>
      </c>
      <c r="I24" s="10">
        <v>0</v>
      </c>
    </row>
    <row r="25" spans="1:24" x14ac:dyDescent="0.3">
      <c r="A25" s="8">
        <v>43852</v>
      </c>
      <c r="B25" s="13">
        <v>1</v>
      </c>
      <c r="C25" s="13" t="s">
        <v>61</v>
      </c>
      <c r="D25">
        <v>0</v>
      </c>
      <c r="E25">
        <v>0</v>
      </c>
      <c r="F25" s="9">
        <v>43852</v>
      </c>
      <c r="G25" s="23">
        <v>0</v>
      </c>
      <c r="H25" s="23">
        <v>0</v>
      </c>
      <c r="I25" s="10">
        <v>0</v>
      </c>
    </row>
    <row r="26" spans="1:24" x14ac:dyDescent="0.3">
      <c r="A26" s="8">
        <v>43853</v>
      </c>
      <c r="B26" s="13">
        <v>1</v>
      </c>
      <c r="C26" s="13" t="s">
        <v>61</v>
      </c>
      <c r="D26">
        <v>0</v>
      </c>
      <c r="E26">
        <v>0</v>
      </c>
      <c r="F26" s="9">
        <v>43853</v>
      </c>
      <c r="G26" s="23">
        <v>0</v>
      </c>
      <c r="H26" s="23">
        <v>0</v>
      </c>
      <c r="I26" s="10">
        <v>0</v>
      </c>
    </row>
    <row r="27" spans="1:24" x14ac:dyDescent="0.3">
      <c r="A27" s="8">
        <v>43854</v>
      </c>
      <c r="B27" s="13">
        <v>2</v>
      </c>
      <c r="C27" s="13" t="s">
        <v>61</v>
      </c>
      <c r="D27">
        <v>0</v>
      </c>
      <c r="E27">
        <v>0</v>
      </c>
      <c r="F27" s="9">
        <v>43854</v>
      </c>
      <c r="G27" s="23">
        <v>0</v>
      </c>
      <c r="H27" s="23">
        <v>0</v>
      </c>
      <c r="I27" s="10">
        <v>0</v>
      </c>
    </row>
    <row r="28" spans="1:24" x14ac:dyDescent="0.3">
      <c r="A28" s="8">
        <v>43855</v>
      </c>
      <c r="B28" s="13">
        <v>3</v>
      </c>
      <c r="C28" s="13" t="s">
        <v>61</v>
      </c>
      <c r="D28">
        <v>0</v>
      </c>
      <c r="E28">
        <v>0</v>
      </c>
      <c r="F28" s="9">
        <v>43855</v>
      </c>
      <c r="G28" s="23">
        <v>0</v>
      </c>
      <c r="H28" s="23">
        <v>0</v>
      </c>
      <c r="I28" s="10">
        <v>0</v>
      </c>
    </row>
    <row r="29" spans="1:24" x14ac:dyDescent="0.3">
      <c r="A29" s="8">
        <v>43856</v>
      </c>
      <c r="B29" s="13">
        <v>3</v>
      </c>
      <c r="C29" s="13">
        <v>1</v>
      </c>
      <c r="D29">
        <v>0</v>
      </c>
      <c r="E29">
        <v>0</v>
      </c>
      <c r="F29" s="9">
        <v>43856</v>
      </c>
      <c r="G29" s="23">
        <v>0</v>
      </c>
      <c r="H29" s="23">
        <v>0</v>
      </c>
      <c r="I29" s="10">
        <v>0</v>
      </c>
    </row>
    <row r="30" spans="1:24" x14ac:dyDescent="0.3">
      <c r="A30" s="8">
        <v>43857</v>
      </c>
      <c r="B30" s="13">
        <v>5</v>
      </c>
      <c r="C30" s="13">
        <v>1</v>
      </c>
      <c r="D30">
        <v>0</v>
      </c>
      <c r="E30">
        <v>0</v>
      </c>
      <c r="F30" s="9">
        <v>43857</v>
      </c>
      <c r="G30" s="23">
        <v>0</v>
      </c>
      <c r="H30" s="23">
        <v>0</v>
      </c>
      <c r="I30" s="10">
        <v>0</v>
      </c>
    </row>
    <row r="31" spans="1:24" x14ac:dyDescent="0.3">
      <c r="A31" s="8">
        <v>43858</v>
      </c>
      <c r="B31" s="13">
        <v>8</v>
      </c>
      <c r="C31" s="13">
        <v>2</v>
      </c>
      <c r="D31">
        <v>0</v>
      </c>
      <c r="E31">
        <v>0</v>
      </c>
      <c r="F31" s="9">
        <v>43858</v>
      </c>
      <c r="G31" s="23">
        <v>0</v>
      </c>
      <c r="H31" s="23">
        <v>0</v>
      </c>
      <c r="I31" s="10">
        <v>0</v>
      </c>
    </row>
    <row r="32" spans="1:24" x14ac:dyDescent="0.3">
      <c r="A32" s="8">
        <v>43859</v>
      </c>
      <c r="B32" s="13">
        <v>7</v>
      </c>
      <c r="C32" s="13">
        <v>2</v>
      </c>
      <c r="D32">
        <v>0</v>
      </c>
      <c r="E32">
        <v>0</v>
      </c>
      <c r="F32" s="9">
        <v>43859</v>
      </c>
      <c r="G32" s="23">
        <v>0</v>
      </c>
      <c r="H32" s="23">
        <v>0</v>
      </c>
      <c r="I32" s="10">
        <v>0</v>
      </c>
    </row>
    <row r="33" spans="1:9" x14ac:dyDescent="0.3">
      <c r="A33" s="8">
        <v>43860</v>
      </c>
      <c r="B33" s="13">
        <v>8</v>
      </c>
      <c r="C33" s="13">
        <v>2</v>
      </c>
      <c r="D33">
        <v>0</v>
      </c>
      <c r="E33">
        <v>0</v>
      </c>
      <c r="F33" s="9">
        <v>43860</v>
      </c>
      <c r="G33" s="23">
        <f ca="1">IFERROR(__xludf.DUMMYFUNCTION("""COMPUTED_VALUE"""),1)</f>
        <v>1</v>
      </c>
      <c r="H33" s="23">
        <f ca="1">IFERROR(__xludf.DUMMYFUNCTION("""COMPUTED_VALUE"""),0)</f>
        <v>0</v>
      </c>
      <c r="I33" s="10">
        <v>0</v>
      </c>
    </row>
    <row r="34" spans="1:9" x14ac:dyDescent="0.3">
      <c r="A34" s="8">
        <v>43861</v>
      </c>
      <c r="B34" s="13">
        <v>9</v>
      </c>
      <c r="C34" s="13">
        <v>3</v>
      </c>
      <c r="D34">
        <v>0</v>
      </c>
      <c r="E34">
        <v>0</v>
      </c>
      <c r="F34" s="9">
        <v>43861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10">
        <v>0</v>
      </c>
    </row>
    <row r="35" spans="1:9" x14ac:dyDescent="0.3">
      <c r="A35" s="8">
        <v>43862</v>
      </c>
      <c r="B35" s="13">
        <v>7</v>
      </c>
      <c r="C35" s="13">
        <v>2</v>
      </c>
      <c r="D35">
        <v>0</v>
      </c>
      <c r="E35">
        <v>0</v>
      </c>
      <c r="F35" s="9">
        <v>43862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10">
        <v>0</v>
      </c>
    </row>
    <row r="36" spans="1:9" x14ac:dyDescent="0.3">
      <c r="A36" s="8">
        <v>43863</v>
      </c>
      <c r="B36" s="13">
        <v>7</v>
      </c>
      <c r="C36" s="13">
        <v>2</v>
      </c>
      <c r="D36">
        <v>0</v>
      </c>
      <c r="E36">
        <v>0</v>
      </c>
      <c r="F36" s="9">
        <v>43863</v>
      </c>
      <c r="G36" s="23">
        <f ca="1">IFERROR(__xludf.DUMMYFUNCTION("""COMPUTED_VALUE"""),1)</f>
        <v>1</v>
      </c>
      <c r="H36" s="23">
        <f ca="1">IFERROR(__xludf.DUMMYFUNCTION("""COMPUTED_VALUE"""),0)</f>
        <v>0</v>
      </c>
      <c r="I36" s="10">
        <v>0</v>
      </c>
    </row>
    <row r="37" spans="1:9" x14ac:dyDescent="0.3">
      <c r="A37" s="8">
        <v>43864</v>
      </c>
      <c r="B37" s="13">
        <v>7</v>
      </c>
      <c r="C37" s="13">
        <v>2</v>
      </c>
      <c r="D37">
        <v>0</v>
      </c>
      <c r="E37">
        <v>0</v>
      </c>
      <c r="F37" s="9">
        <v>43864</v>
      </c>
      <c r="G37" s="23">
        <f ca="1">IFERROR(__xludf.DUMMYFUNCTION("""COMPUTED_VALUE"""),1)</f>
        <v>1</v>
      </c>
      <c r="H37" s="23">
        <f ca="1">IFERROR(__xludf.DUMMYFUNCTION("""COMPUTED_VALUE"""),0)</f>
        <v>0</v>
      </c>
      <c r="I37" s="10">
        <v>0</v>
      </c>
    </row>
    <row r="38" spans="1:9" x14ac:dyDescent="0.3">
      <c r="A38" s="8">
        <v>43865</v>
      </c>
      <c r="B38" s="13">
        <v>7</v>
      </c>
      <c r="C38" s="13">
        <v>3</v>
      </c>
      <c r="D38">
        <v>0</v>
      </c>
      <c r="E38">
        <v>0</v>
      </c>
      <c r="F38" s="9">
        <v>43865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10">
        <v>0</v>
      </c>
    </row>
    <row r="39" spans="1:9" x14ac:dyDescent="0.3">
      <c r="A39" s="8">
        <v>43866</v>
      </c>
      <c r="B39" s="13">
        <v>5</v>
      </c>
      <c r="C39" s="13">
        <v>2</v>
      </c>
      <c r="D39">
        <v>0</v>
      </c>
      <c r="E39">
        <v>0</v>
      </c>
      <c r="F39" s="9">
        <v>43866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10">
        <v>0</v>
      </c>
    </row>
    <row r="40" spans="1:9" x14ac:dyDescent="0.3">
      <c r="A40" s="8">
        <v>43867</v>
      </c>
      <c r="B40" s="13">
        <v>6</v>
      </c>
      <c r="C40" s="13">
        <v>2</v>
      </c>
      <c r="D40">
        <v>0</v>
      </c>
      <c r="E40">
        <v>0</v>
      </c>
      <c r="F40" s="9">
        <v>43867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10">
        <v>0</v>
      </c>
    </row>
    <row r="41" spans="1:9" x14ac:dyDescent="0.3">
      <c r="A41" s="8">
        <v>43868</v>
      </c>
      <c r="B41" s="13">
        <v>6</v>
      </c>
      <c r="C41" s="13">
        <v>2</v>
      </c>
      <c r="D41">
        <v>0</v>
      </c>
      <c r="E41">
        <v>0</v>
      </c>
      <c r="F41" s="9">
        <v>43868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10">
        <v>0</v>
      </c>
    </row>
    <row r="42" spans="1:9" x14ac:dyDescent="0.3">
      <c r="A42" s="8">
        <v>43869</v>
      </c>
      <c r="B42" s="13">
        <v>4</v>
      </c>
      <c r="C42" s="13">
        <v>2</v>
      </c>
      <c r="D42">
        <v>0</v>
      </c>
      <c r="E42">
        <v>0</v>
      </c>
      <c r="F42" s="9">
        <v>43869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10">
        <v>0</v>
      </c>
    </row>
    <row r="43" spans="1:9" x14ac:dyDescent="0.3">
      <c r="A43" s="8">
        <v>43870</v>
      </c>
      <c r="B43" s="13">
        <v>5</v>
      </c>
      <c r="C43" s="13">
        <v>1</v>
      </c>
      <c r="D43">
        <v>0</v>
      </c>
      <c r="E43">
        <v>0</v>
      </c>
      <c r="F43" s="9">
        <v>43870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10">
        <v>0</v>
      </c>
    </row>
    <row r="44" spans="1:9" x14ac:dyDescent="0.3">
      <c r="A44" s="8">
        <v>43871</v>
      </c>
      <c r="B44" s="13">
        <v>4</v>
      </c>
      <c r="C44" s="13">
        <v>2</v>
      </c>
      <c r="D44">
        <v>0</v>
      </c>
      <c r="E44">
        <v>0</v>
      </c>
      <c r="F44" s="9">
        <v>43871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10">
        <v>0</v>
      </c>
    </row>
    <row r="45" spans="1:9" x14ac:dyDescent="0.3">
      <c r="A45" s="8">
        <v>43872</v>
      </c>
      <c r="B45" s="13">
        <v>3</v>
      </c>
      <c r="C45" s="13">
        <v>1</v>
      </c>
      <c r="D45">
        <v>0</v>
      </c>
      <c r="E45">
        <v>0</v>
      </c>
      <c r="F45" s="9">
        <v>43872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10">
        <v>0</v>
      </c>
    </row>
    <row r="46" spans="1:9" x14ac:dyDescent="0.3">
      <c r="A46" s="8">
        <v>43873</v>
      </c>
      <c r="B46" s="13">
        <v>4</v>
      </c>
      <c r="C46" s="13">
        <v>2</v>
      </c>
      <c r="D46" t="s">
        <v>61</v>
      </c>
      <c r="E46" t="s">
        <v>61</v>
      </c>
      <c r="F46" s="9">
        <v>43873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10">
        <v>0</v>
      </c>
    </row>
    <row r="47" spans="1:9" x14ac:dyDescent="0.3">
      <c r="A47" s="8">
        <v>43874</v>
      </c>
      <c r="B47" s="13">
        <v>5</v>
      </c>
      <c r="C47" s="13">
        <v>2</v>
      </c>
      <c r="D47" t="s">
        <v>61</v>
      </c>
      <c r="E47" t="s">
        <v>61</v>
      </c>
      <c r="F47" s="9">
        <v>43874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10">
        <v>0</v>
      </c>
    </row>
    <row r="48" spans="1:9" x14ac:dyDescent="0.3">
      <c r="A48" s="8">
        <v>43875</v>
      </c>
      <c r="B48" s="13">
        <v>5</v>
      </c>
      <c r="C48" s="13">
        <v>2</v>
      </c>
      <c r="D48" t="s">
        <v>61</v>
      </c>
      <c r="E48" t="s">
        <v>61</v>
      </c>
      <c r="F48" s="9">
        <v>43875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10">
        <v>0</v>
      </c>
    </row>
    <row r="49" spans="1:9" x14ac:dyDescent="0.3">
      <c r="A49" s="8">
        <v>43876</v>
      </c>
      <c r="B49" s="13">
        <v>5</v>
      </c>
      <c r="C49" s="13">
        <v>2</v>
      </c>
      <c r="D49" t="s">
        <v>61</v>
      </c>
      <c r="E49" t="s">
        <v>61</v>
      </c>
      <c r="F49" s="9">
        <v>43876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10">
        <v>0</v>
      </c>
    </row>
    <row r="50" spans="1:9" x14ac:dyDescent="0.3">
      <c r="A50" s="8">
        <v>43877</v>
      </c>
      <c r="B50" s="13">
        <v>4</v>
      </c>
      <c r="C50" s="13">
        <v>2</v>
      </c>
      <c r="D50" t="s">
        <v>61</v>
      </c>
      <c r="E50" t="s">
        <v>61</v>
      </c>
      <c r="F50" s="9">
        <v>43877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10">
        <v>0</v>
      </c>
    </row>
    <row r="51" spans="1:9" x14ac:dyDescent="0.3">
      <c r="A51" s="8">
        <v>43878</v>
      </c>
      <c r="B51" s="13">
        <v>4</v>
      </c>
      <c r="C51" s="13">
        <v>2</v>
      </c>
      <c r="D51" t="s">
        <v>61</v>
      </c>
      <c r="E51" t="s">
        <v>61</v>
      </c>
      <c r="F51" s="9">
        <v>43878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10">
        <v>0</v>
      </c>
    </row>
    <row r="52" spans="1:9" x14ac:dyDescent="0.3">
      <c r="A52" s="8">
        <v>43879</v>
      </c>
      <c r="B52" s="13">
        <v>4</v>
      </c>
      <c r="C52" s="13">
        <v>2</v>
      </c>
      <c r="D52" t="s">
        <v>61</v>
      </c>
      <c r="E52" t="s">
        <v>61</v>
      </c>
      <c r="F52" s="9">
        <v>43879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10">
        <v>0</v>
      </c>
    </row>
    <row r="53" spans="1:9" x14ac:dyDescent="0.3">
      <c r="A53" s="8">
        <v>43880</v>
      </c>
      <c r="B53" s="13">
        <v>3</v>
      </c>
      <c r="C53" s="13">
        <v>1</v>
      </c>
      <c r="D53" t="s">
        <v>61</v>
      </c>
      <c r="E53" t="s">
        <v>61</v>
      </c>
      <c r="F53" s="9">
        <v>43880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10">
        <v>0</v>
      </c>
    </row>
    <row r="54" spans="1:9" x14ac:dyDescent="0.3">
      <c r="A54" s="8">
        <v>43881</v>
      </c>
      <c r="B54" s="13">
        <v>3</v>
      </c>
      <c r="C54" s="13">
        <v>1</v>
      </c>
      <c r="D54" t="s">
        <v>61</v>
      </c>
      <c r="E54" t="s">
        <v>61</v>
      </c>
      <c r="F54" s="9">
        <v>43881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10">
        <v>0</v>
      </c>
    </row>
    <row r="55" spans="1:9" x14ac:dyDescent="0.3">
      <c r="A55" s="8">
        <v>43882</v>
      </c>
      <c r="B55" s="13">
        <v>2</v>
      </c>
      <c r="C55" s="13">
        <v>1</v>
      </c>
      <c r="D55">
        <v>0</v>
      </c>
      <c r="E55" t="s">
        <v>61</v>
      </c>
      <c r="F55" s="9">
        <v>43882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10">
        <v>0</v>
      </c>
    </row>
    <row r="56" spans="1:9" x14ac:dyDescent="0.3">
      <c r="A56" s="8">
        <v>43883</v>
      </c>
      <c r="B56" s="13">
        <v>2</v>
      </c>
      <c r="C56" s="13">
        <v>1</v>
      </c>
      <c r="D56" t="s">
        <v>61</v>
      </c>
      <c r="E56" t="s">
        <v>61</v>
      </c>
      <c r="F56" s="9">
        <v>43883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10">
        <v>0</v>
      </c>
    </row>
    <row r="57" spans="1:9" x14ac:dyDescent="0.3">
      <c r="A57" s="8">
        <v>43884</v>
      </c>
      <c r="B57" s="13">
        <v>3</v>
      </c>
      <c r="C57" s="13">
        <v>1</v>
      </c>
      <c r="D57" t="s">
        <v>61</v>
      </c>
      <c r="E57" t="s">
        <v>61</v>
      </c>
      <c r="F57" s="9">
        <v>43884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10">
        <v>0</v>
      </c>
    </row>
    <row r="58" spans="1:9" x14ac:dyDescent="0.3">
      <c r="A58" s="8">
        <v>43885</v>
      </c>
      <c r="B58" s="13">
        <v>3</v>
      </c>
      <c r="C58" s="13">
        <v>1</v>
      </c>
      <c r="D58" t="s">
        <v>61</v>
      </c>
      <c r="E58" t="s">
        <v>61</v>
      </c>
      <c r="F58" s="9">
        <v>43885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10">
        <v>0</v>
      </c>
    </row>
    <row r="59" spans="1:9" x14ac:dyDescent="0.3">
      <c r="A59" s="8">
        <v>43886</v>
      </c>
      <c r="B59" s="13">
        <v>3</v>
      </c>
      <c r="C59" s="13">
        <v>1</v>
      </c>
      <c r="D59" t="s">
        <v>61</v>
      </c>
      <c r="E59" t="s">
        <v>61</v>
      </c>
      <c r="F59" s="9">
        <v>43886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10">
        <v>0</v>
      </c>
    </row>
    <row r="60" spans="1:9" x14ac:dyDescent="0.3">
      <c r="A60" s="8">
        <v>43887</v>
      </c>
      <c r="B60" s="13">
        <v>3</v>
      </c>
      <c r="C60" s="13">
        <v>1</v>
      </c>
      <c r="D60" t="s">
        <v>61</v>
      </c>
      <c r="E60" t="s">
        <v>61</v>
      </c>
      <c r="F60" s="9">
        <v>43887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10">
        <v>0</v>
      </c>
    </row>
    <row r="61" spans="1:9" x14ac:dyDescent="0.3">
      <c r="A61" s="8">
        <v>43888</v>
      </c>
      <c r="B61" s="13">
        <v>4</v>
      </c>
      <c r="C61" s="13">
        <v>1</v>
      </c>
      <c r="D61" t="s">
        <v>61</v>
      </c>
      <c r="E61" t="s">
        <v>61</v>
      </c>
      <c r="F61" s="9">
        <v>43888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10">
        <v>0</v>
      </c>
    </row>
    <row r="62" spans="1:9" x14ac:dyDescent="0.3">
      <c r="A62" s="8">
        <v>43889</v>
      </c>
      <c r="B62" s="13">
        <v>4</v>
      </c>
      <c r="C62" s="13">
        <v>2</v>
      </c>
      <c r="D62" t="s">
        <v>61</v>
      </c>
      <c r="E62" t="s">
        <v>61</v>
      </c>
      <c r="F62" s="9">
        <v>43889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10">
        <v>0</v>
      </c>
    </row>
    <row r="63" spans="1:9" x14ac:dyDescent="0.3">
      <c r="A63" s="8">
        <v>43890</v>
      </c>
      <c r="B63" s="13">
        <v>5</v>
      </c>
      <c r="C63" s="13">
        <v>2</v>
      </c>
      <c r="D63" t="s">
        <v>61</v>
      </c>
      <c r="E63" t="s">
        <v>61</v>
      </c>
      <c r="F63" s="9">
        <v>43890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10">
        <v>0</v>
      </c>
    </row>
    <row r="64" spans="1:9" x14ac:dyDescent="0.3">
      <c r="A64" s="8">
        <v>43891</v>
      </c>
      <c r="B64" s="13">
        <v>5</v>
      </c>
      <c r="C64" s="13">
        <v>1</v>
      </c>
      <c r="D64" t="s">
        <v>61</v>
      </c>
      <c r="E64" t="s">
        <v>61</v>
      </c>
      <c r="F64" s="9">
        <v>43891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10">
        <v>0</v>
      </c>
    </row>
    <row r="65" spans="1:9" x14ac:dyDescent="0.3">
      <c r="A65" s="8">
        <v>43892</v>
      </c>
      <c r="B65" s="13">
        <v>13</v>
      </c>
      <c r="C65" s="13">
        <v>4</v>
      </c>
      <c r="D65" t="s">
        <v>61</v>
      </c>
      <c r="E65" t="s">
        <v>61</v>
      </c>
      <c r="F65" s="9">
        <v>43892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10">
        <v>0</v>
      </c>
    </row>
    <row r="66" spans="1:9" x14ac:dyDescent="0.3">
      <c r="A66" s="8">
        <v>43893</v>
      </c>
      <c r="B66" s="13">
        <v>32</v>
      </c>
      <c r="C66" s="13">
        <v>12</v>
      </c>
      <c r="D66">
        <v>1</v>
      </c>
      <c r="E66">
        <v>1</v>
      </c>
      <c r="F66" s="9">
        <v>43893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10">
        <v>0</v>
      </c>
    </row>
    <row r="67" spans="1:9" x14ac:dyDescent="0.3">
      <c r="A67" s="8">
        <v>43894</v>
      </c>
      <c r="B67" s="13">
        <v>39</v>
      </c>
      <c r="C67" s="13">
        <v>15</v>
      </c>
      <c r="D67">
        <v>1</v>
      </c>
      <c r="E67">
        <v>1</v>
      </c>
      <c r="F67" s="9">
        <v>43894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10">
        <v>0</v>
      </c>
    </row>
    <row r="68" spans="1:9" x14ac:dyDescent="0.3">
      <c r="A68" s="8">
        <v>43895</v>
      </c>
      <c r="B68" s="13">
        <v>31</v>
      </c>
      <c r="C68" s="13">
        <v>14</v>
      </c>
      <c r="D68">
        <v>1</v>
      </c>
      <c r="E68">
        <v>1</v>
      </c>
      <c r="F68" s="9">
        <v>43895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10">
        <v>0</v>
      </c>
    </row>
    <row r="69" spans="1:9" x14ac:dyDescent="0.3">
      <c r="A69" s="8">
        <v>43896</v>
      </c>
      <c r="B69" s="13">
        <v>24</v>
      </c>
      <c r="C69" s="13">
        <v>10</v>
      </c>
      <c r="D69">
        <v>1</v>
      </c>
      <c r="E69">
        <v>1</v>
      </c>
      <c r="F69" s="9">
        <v>43896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10">
        <v>0</v>
      </c>
    </row>
    <row r="70" spans="1:9" x14ac:dyDescent="0.3">
      <c r="A70" s="8">
        <v>43897</v>
      </c>
      <c r="B70" s="13">
        <v>18</v>
      </c>
      <c r="C70" s="13">
        <v>8</v>
      </c>
      <c r="D70">
        <v>1</v>
      </c>
      <c r="E70">
        <v>1</v>
      </c>
      <c r="F70" s="9">
        <v>43897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10">
        <v>0</v>
      </c>
    </row>
    <row r="71" spans="1:9" x14ac:dyDescent="0.3">
      <c r="A71" s="8">
        <v>43898</v>
      </c>
      <c r="B71" s="13">
        <v>17</v>
      </c>
      <c r="C71" s="13">
        <v>7</v>
      </c>
      <c r="D71" t="s">
        <v>61</v>
      </c>
      <c r="E71" t="s">
        <v>61</v>
      </c>
      <c r="F71" s="9">
        <v>43898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10">
        <v>0</v>
      </c>
    </row>
    <row r="72" spans="1:9" x14ac:dyDescent="0.3">
      <c r="A72" s="8">
        <v>43899</v>
      </c>
      <c r="B72" s="13">
        <v>17</v>
      </c>
      <c r="C72" s="13">
        <v>6</v>
      </c>
      <c r="D72">
        <v>1</v>
      </c>
      <c r="E72">
        <v>1</v>
      </c>
      <c r="F72" s="9">
        <v>43899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10">
        <v>0</v>
      </c>
    </row>
    <row r="73" spans="1:9" x14ac:dyDescent="0.3">
      <c r="A73" s="8">
        <v>43900</v>
      </c>
      <c r="B73" s="13">
        <v>17</v>
      </c>
      <c r="C73" s="13">
        <v>6</v>
      </c>
      <c r="D73">
        <v>1</v>
      </c>
      <c r="E73">
        <v>1</v>
      </c>
      <c r="F73" s="9">
        <v>43900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10">
        <v>0</v>
      </c>
    </row>
    <row r="74" spans="1:9" x14ac:dyDescent="0.3">
      <c r="A74" s="8">
        <v>43901</v>
      </c>
      <c r="B74" s="13">
        <v>18</v>
      </c>
      <c r="C74" s="13">
        <v>7</v>
      </c>
      <c r="D74">
        <v>1</v>
      </c>
      <c r="E74">
        <v>1</v>
      </c>
      <c r="F74" s="9">
        <v>43901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10">
        <v>0</v>
      </c>
    </row>
    <row r="75" spans="1:9" x14ac:dyDescent="0.3">
      <c r="A75" s="8">
        <v>43902</v>
      </c>
      <c r="B75" s="13">
        <v>29</v>
      </c>
      <c r="C75" s="13">
        <v>13</v>
      </c>
      <c r="D75">
        <v>2</v>
      </c>
      <c r="E75">
        <v>2</v>
      </c>
      <c r="F75" s="9">
        <v>43902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10">
        <v>0</v>
      </c>
    </row>
    <row r="76" spans="1:9" x14ac:dyDescent="0.3">
      <c r="A76" s="8">
        <v>43903</v>
      </c>
      <c r="B76" s="13">
        <v>34</v>
      </c>
      <c r="C76" s="13">
        <v>16</v>
      </c>
      <c r="D76">
        <v>2</v>
      </c>
      <c r="E76">
        <v>3</v>
      </c>
      <c r="F76" s="9">
        <v>43903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10">
        <v>0</v>
      </c>
    </row>
    <row r="77" spans="1:9" x14ac:dyDescent="0.3">
      <c r="A77" s="8">
        <v>43904</v>
      </c>
      <c r="B77" s="13">
        <v>34</v>
      </c>
      <c r="C77" s="13">
        <v>16</v>
      </c>
      <c r="D77">
        <v>2</v>
      </c>
      <c r="E77">
        <v>2</v>
      </c>
      <c r="F77" s="9">
        <v>43904</v>
      </c>
      <c r="G77" s="23">
        <v>7</v>
      </c>
      <c r="H77" s="23">
        <v>1</v>
      </c>
      <c r="I77">
        <v>0</v>
      </c>
    </row>
    <row r="78" spans="1:9" x14ac:dyDescent="0.3">
      <c r="A78" s="8">
        <v>43905</v>
      </c>
      <c r="B78" s="13">
        <v>35</v>
      </c>
      <c r="C78" s="13">
        <v>16</v>
      </c>
      <c r="D78">
        <v>2</v>
      </c>
      <c r="E78">
        <v>3</v>
      </c>
      <c r="F78" s="9">
        <v>43905</v>
      </c>
      <c r="G78" s="23">
        <v>0</v>
      </c>
      <c r="H78" s="23">
        <v>0</v>
      </c>
      <c r="I78">
        <v>0</v>
      </c>
    </row>
    <row r="79" spans="1:9" x14ac:dyDescent="0.3">
      <c r="A79" s="8">
        <v>43906</v>
      </c>
      <c r="B79" s="13">
        <v>40</v>
      </c>
      <c r="C79" s="13">
        <v>19</v>
      </c>
      <c r="D79">
        <v>3</v>
      </c>
      <c r="E79">
        <v>3</v>
      </c>
      <c r="F79" s="9">
        <v>43906</v>
      </c>
      <c r="G79" s="23">
        <v>0</v>
      </c>
      <c r="H79" s="23">
        <v>0</v>
      </c>
      <c r="I79">
        <v>0</v>
      </c>
    </row>
    <row r="80" spans="1:9" x14ac:dyDescent="0.3">
      <c r="A80" s="8">
        <v>43907</v>
      </c>
      <c r="B80" s="13">
        <v>42</v>
      </c>
      <c r="C80" s="13">
        <v>23</v>
      </c>
      <c r="D80">
        <v>3</v>
      </c>
      <c r="E80">
        <v>5</v>
      </c>
      <c r="F80" s="9">
        <v>43907</v>
      </c>
      <c r="G80" s="23">
        <v>1</v>
      </c>
      <c r="H80" s="23">
        <v>0</v>
      </c>
      <c r="I80">
        <v>0</v>
      </c>
    </row>
    <row r="81" spans="1:9" x14ac:dyDescent="0.3">
      <c r="A81" s="8">
        <v>43908</v>
      </c>
      <c r="B81" s="13">
        <v>49</v>
      </c>
      <c r="C81" s="13">
        <v>26</v>
      </c>
      <c r="D81">
        <v>4</v>
      </c>
      <c r="E81">
        <v>5</v>
      </c>
      <c r="F81" s="9">
        <v>43908</v>
      </c>
      <c r="G81" s="23">
        <v>2</v>
      </c>
      <c r="H81" s="23">
        <v>0</v>
      </c>
      <c r="I81">
        <v>0</v>
      </c>
    </row>
    <row r="82" spans="1:9" x14ac:dyDescent="0.3">
      <c r="A82" s="8">
        <v>43909</v>
      </c>
      <c r="B82" s="13">
        <v>74</v>
      </c>
      <c r="C82" s="13">
        <v>33</v>
      </c>
      <c r="D82">
        <v>4</v>
      </c>
      <c r="E82">
        <v>7</v>
      </c>
      <c r="F82" s="9">
        <v>43909</v>
      </c>
      <c r="G82" s="23">
        <v>4</v>
      </c>
      <c r="H82" s="23">
        <v>0</v>
      </c>
      <c r="I82">
        <v>0</v>
      </c>
    </row>
    <row r="83" spans="1:9" x14ac:dyDescent="0.3">
      <c r="A83" s="8">
        <v>43910</v>
      </c>
      <c r="B83" s="13">
        <v>71</v>
      </c>
      <c r="C83" s="13">
        <v>41</v>
      </c>
      <c r="D83">
        <v>6</v>
      </c>
      <c r="E83">
        <v>8</v>
      </c>
      <c r="F83" s="9">
        <v>43910</v>
      </c>
      <c r="G83" s="23">
        <v>6</v>
      </c>
      <c r="H83" s="23">
        <v>0</v>
      </c>
      <c r="I83">
        <v>0</v>
      </c>
    </row>
    <row r="84" spans="1:9" x14ac:dyDescent="0.3">
      <c r="A84" s="8">
        <v>43911</v>
      </c>
      <c r="B84" s="13">
        <v>83</v>
      </c>
      <c r="C84" s="13">
        <v>45</v>
      </c>
      <c r="D84">
        <v>7</v>
      </c>
      <c r="E84">
        <v>10</v>
      </c>
      <c r="F84" s="9">
        <v>43911</v>
      </c>
      <c r="G84" s="23">
        <v>7</v>
      </c>
      <c r="H84" s="23">
        <v>0</v>
      </c>
      <c r="I84">
        <v>0</v>
      </c>
    </row>
    <row r="85" spans="1:9" x14ac:dyDescent="0.3">
      <c r="A85" s="8">
        <v>43912</v>
      </c>
      <c r="B85" s="13">
        <v>86</v>
      </c>
      <c r="C85" s="13">
        <v>50</v>
      </c>
      <c r="D85">
        <v>8</v>
      </c>
      <c r="E85">
        <v>11</v>
      </c>
      <c r="F85" s="9">
        <v>43912</v>
      </c>
      <c r="G85" s="23">
        <v>0</v>
      </c>
      <c r="H85" s="23">
        <v>0</v>
      </c>
      <c r="I85">
        <v>0</v>
      </c>
    </row>
    <row r="86" spans="1:9" x14ac:dyDescent="0.3">
      <c r="A86" s="8">
        <v>43913</v>
      </c>
      <c r="B86" s="13">
        <v>85</v>
      </c>
      <c r="C86" s="13">
        <v>53</v>
      </c>
      <c r="D86">
        <v>10</v>
      </c>
      <c r="E86">
        <v>15</v>
      </c>
      <c r="F86" s="9">
        <v>43913</v>
      </c>
      <c r="G86" s="23">
        <v>3</v>
      </c>
      <c r="H86" s="23">
        <v>0</v>
      </c>
      <c r="I86">
        <v>0</v>
      </c>
    </row>
    <row r="87" spans="1:9" x14ac:dyDescent="0.3">
      <c r="A87" s="8">
        <v>43914</v>
      </c>
      <c r="B87" s="13">
        <v>84</v>
      </c>
      <c r="C87" s="13">
        <v>50</v>
      </c>
      <c r="D87">
        <v>9</v>
      </c>
      <c r="E87">
        <v>14</v>
      </c>
      <c r="F87" s="9">
        <v>43914</v>
      </c>
      <c r="G87" s="23">
        <v>0</v>
      </c>
      <c r="H87" s="23">
        <v>0</v>
      </c>
      <c r="I87">
        <v>0</v>
      </c>
    </row>
    <row r="88" spans="1:9" x14ac:dyDescent="0.3">
      <c r="A88" s="8">
        <v>43915</v>
      </c>
      <c r="B88" s="13">
        <v>94</v>
      </c>
      <c r="C88" s="13">
        <v>49</v>
      </c>
      <c r="D88">
        <v>10</v>
      </c>
      <c r="E88">
        <v>14</v>
      </c>
      <c r="F88" s="9">
        <v>43915</v>
      </c>
      <c r="G88" s="23">
        <v>5</v>
      </c>
      <c r="H88" s="23">
        <v>0</v>
      </c>
      <c r="I88">
        <v>0</v>
      </c>
    </row>
    <row r="89" spans="1:9" x14ac:dyDescent="0.3">
      <c r="A89" s="8">
        <v>43916</v>
      </c>
      <c r="B89" s="13">
        <v>87</v>
      </c>
      <c r="C89" s="13">
        <v>45</v>
      </c>
      <c r="D89">
        <v>9</v>
      </c>
      <c r="E89">
        <v>14</v>
      </c>
      <c r="F89" s="9">
        <v>43916</v>
      </c>
      <c r="G89" s="23">
        <v>1</v>
      </c>
      <c r="H89" s="23">
        <v>0</v>
      </c>
      <c r="I89">
        <v>0</v>
      </c>
    </row>
    <row r="90" spans="1:9" x14ac:dyDescent="0.3">
      <c r="A90" s="8">
        <v>43917</v>
      </c>
      <c r="B90" s="13">
        <v>94</v>
      </c>
      <c r="C90" s="13">
        <v>52</v>
      </c>
      <c r="D90">
        <v>10</v>
      </c>
      <c r="E90">
        <v>15</v>
      </c>
      <c r="F90" s="9">
        <v>43917</v>
      </c>
      <c r="G90" s="23">
        <v>4</v>
      </c>
      <c r="H90" s="23">
        <v>0</v>
      </c>
      <c r="I90">
        <v>0</v>
      </c>
    </row>
    <row r="91" spans="1:9" x14ac:dyDescent="0.3">
      <c r="A91" s="8">
        <v>43918</v>
      </c>
      <c r="B91" s="13">
        <v>100</v>
      </c>
      <c r="C91" s="13">
        <v>52</v>
      </c>
      <c r="D91">
        <v>12</v>
      </c>
      <c r="E91">
        <v>17</v>
      </c>
      <c r="F91" s="9">
        <v>43918</v>
      </c>
      <c r="G91" s="23">
        <v>9</v>
      </c>
      <c r="H91" s="23">
        <v>0</v>
      </c>
      <c r="I91">
        <v>0</v>
      </c>
    </row>
    <row r="92" spans="1:9" x14ac:dyDescent="0.3">
      <c r="A92" s="8">
        <v>43919</v>
      </c>
      <c r="B92" s="13">
        <v>94</v>
      </c>
      <c r="C92" s="13">
        <v>47</v>
      </c>
      <c r="D92">
        <v>12</v>
      </c>
      <c r="E92">
        <v>17</v>
      </c>
      <c r="F92" s="9">
        <v>43919</v>
      </c>
      <c r="G92" s="23">
        <v>23</v>
      </c>
      <c r="H92" s="23">
        <v>1</v>
      </c>
      <c r="I92">
        <v>0</v>
      </c>
    </row>
    <row r="93" spans="1:9" x14ac:dyDescent="0.3">
      <c r="A93" s="8">
        <v>43920</v>
      </c>
      <c r="B93" s="13">
        <v>78</v>
      </c>
      <c r="C93" s="13">
        <v>40</v>
      </c>
      <c r="D93">
        <v>12</v>
      </c>
      <c r="E93">
        <v>16</v>
      </c>
      <c r="F93" s="9">
        <v>43920</v>
      </c>
      <c r="G93" s="23">
        <v>25</v>
      </c>
      <c r="H93" s="23">
        <v>0</v>
      </c>
      <c r="I93">
        <v>0</v>
      </c>
    </row>
    <row r="94" spans="1:9" x14ac:dyDescent="0.3">
      <c r="A94" s="8">
        <v>43921</v>
      </c>
      <c r="B94" s="13">
        <v>74</v>
      </c>
      <c r="C94" s="13">
        <v>38</v>
      </c>
      <c r="D94">
        <v>12</v>
      </c>
      <c r="E94">
        <v>16</v>
      </c>
      <c r="F94" s="9">
        <v>43921</v>
      </c>
      <c r="G94" s="23">
        <v>23</v>
      </c>
      <c r="H94" s="23">
        <v>0</v>
      </c>
      <c r="I94">
        <v>0</v>
      </c>
    </row>
    <row r="95" spans="1:9" x14ac:dyDescent="0.3">
      <c r="A95" s="8">
        <v>43922</v>
      </c>
      <c r="B95" s="13">
        <v>68</v>
      </c>
      <c r="C95" s="13">
        <v>35</v>
      </c>
      <c r="D95">
        <v>11</v>
      </c>
      <c r="E95">
        <v>14</v>
      </c>
      <c r="F95" s="9">
        <v>43922</v>
      </c>
      <c r="G95" s="23">
        <v>32</v>
      </c>
      <c r="H95" s="23">
        <v>0</v>
      </c>
      <c r="I95">
        <v>2621</v>
      </c>
    </row>
    <row r="96" spans="1:9" x14ac:dyDescent="0.3">
      <c r="A96" s="8">
        <v>43923</v>
      </c>
      <c r="B96" s="13">
        <v>62</v>
      </c>
      <c r="C96" s="13">
        <v>32</v>
      </c>
      <c r="D96">
        <v>12</v>
      </c>
      <c r="E96">
        <v>16</v>
      </c>
      <c r="F96" s="9">
        <v>43923</v>
      </c>
      <c r="G96" s="23">
        <v>141</v>
      </c>
      <c r="H96" s="23">
        <v>2</v>
      </c>
      <c r="I96">
        <v>0</v>
      </c>
    </row>
    <row r="97" spans="1:9" x14ac:dyDescent="0.3">
      <c r="A97" s="8">
        <v>43924</v>
      </c>
      <c r="B97" s="13">
        <v>75</v>
      </c>
      <c r="C97" s="13">
        <v>29</v>
      </c>
      <c r="D97">
        <v>11</v>
      </c>
      <c r="E97">
        <v>14</v>
      </c>
      <c r="F97" s="9">
        <v>43924</v>
      </c>
      <c r="G97" s="23">
        <v>93</v>
      </c>
      <c r="H97" s="23">
        <v>2</v>
      </c>
      <c r="I97">
        <v>0</v>
      </c>
    </row>
    <row r="98" spans="1:9" x14ac:dyDescent="0.3">
      <c r="A98" s="8">
        <v>43925</v>
      </c>
      <c r="B98" s="13">
        <v>75</v>
      </c>
      <c r="C98" s="13">
        <v>29</v>
      </c>
      <c r="D98">
        <v>12</v>
      </c>
      <c r="E98">
        <v>16</v>
      </c>
      <c r="F98" s="9">
        <v>43925</v>
      </c>
      <c r="G98" s="23">
        <v>59</v>
      </c>
      <c r="H98" s="23">
        <v>0</v>
      </c>
      <c r="I98">
        <v>0</v>
      </c>
    </row>
    <row r="99" spans="1:9" x14ac:dyDescent="0.3">
      <c r="A99" s="8">
        <v>43926</v>
      </c>
      <c r="B99" s="13">
        <v>72</v>
      </c>
      <c r="C99" s="13">
        <v>30</v>
      </c>
      <c r="D99">
        <v>11</v>
      </c>
      <c r="E99">
        <v>15</v>
      </c>
      <c r="F99" s="9">
        <v>43926</v>
      </c>
      <c r="G99" s="23">
        <v>58</v>
      </c>
      <c r="H99" s="23">
        <v>1</v>
      </c>
      <c r="I99">
        <v>0</v>
      </c>
    </row>
    <row r="100" spans="1:9" x14ac:dyDescent="0.3">
      <c r="A100" s="8">
        <v>43927</v>
      </c>
      <c r="B100" s="13">
        <v>53</v>
      </c>
      <c r="C100" s="13">
        <v>29</v>
      </c>
      <c r="D100">
        <v>12</v>
      </c>
      <c r="E100">
        <v>16</v>
      </c>
      <c r="F100" s="9">
        <v>43927</v>
      </c>
      <c r="G100" s="23">
        <v>22</v>
      </c>
      <c r="H100" s="23">
        <v>0</v>
      </c>
      <c r="I100">
        <v>0</v>
      </c>
    </row>
    <row r="101" spans="1:9" x14ac:dyDescent="0.3">
      <c r="A101" s="8">
        <v>43928</v>
      </c>
      <c r="B101" s="13">
        <v>51</v>
      </c>
      <c r="C101" s="13">
        <v>27</v>
      </c>
      <c r="D101">
        <v>11</v>
      </c>
      <c r="E101">
        <v>15</v>
      </c>
      <c r="F101" s="9">
        <v>43928</v>
      </c>
      <c r="G101" s="23">
        <v>51</v>
      </c>
      <c r="H101" s="23">
        <v>2</v>
      </c>
      <c r="I101">
        <v>6420</v>
      </c>
    </row>
    <row r="102" spans="1:9" x14ac:dyDescent="0.3">
      <c r="A102" s="8">
        <v>43929</v>
      </c>
      <c r="B102" s="13">
        <v>51</v>
      </c>
      <c r="C102" s="13">
        <v>29</v>
      </c>
      <c r="D102">
        <v>11</v>
      </c>
      <c r="E102">
        <v>15</v>
      </c>
      <c r="F102" s="9">
        <v>43929</v>
      </c>
      <c r="G102" s="23">
        <v>93</v>
      </c>
      <c r="H102" s="23">
        <v>0</v>
      </c>
      <c r="I102">
        <v>0</v>
      </c>
    </row>
    <row r="103" spans="1:9" x14ac:dyDescent="0.3">
      <c r="A103" s="8">
        <v>43930</v>
      </c>
      <c r="B103" s="13">
        <v>49</v>
      </c>
      <c r="C103" s="13">
        <v>30</v>
      </c>
      <c r="D103">
        <v>11</v>
      </c>
      <c r="E103">
        <v>15</v>
      </c>
      <c r="F103" s="9">
        <v>43930</v>
      </c>
      <c r="G103" s="23">
        <v>51</v>
      </c>
      <c r="H103" s="23">
        <v>3</v>
      </c>
      <c r="I103">
        <v>927</v>
      </c>
    </row>
    <row r="104" spans="1:9" x14ac:dyDescent="0.3">
      <c r="A104" s="8">
        <v>43931</v>
      </c>
      <c r="B104" s="13">
        <v>51</v>
      </c>
      <c r="C104" s="13">
        <v>30</v>
      </c>
      <c r="D104">
        <v>12</v>
      </c>
      <c r="E104">
        <v>16</v>
      </c>
      <c r="F104" s="9">
        <v>43931</v>
      </c>
      <c r="G104" s="23">
        <v>183</v>
      </c>
      <c r="H104" s="23">
        <v>2</v>
      </c>
      <c r="I104">
        <v>1093</v>
      </c>
    </row>
    <row r="105" spans="1:9" x14ac:dyDescent="0.3">
      <c r="A105" s="8">
        <v>43932</v>
      </c>
      <c r="B105" s="13">
        <v>51</v>
      </c>
      <c r="C105" s="13">
        <v>30</v>
      </c>
      <c r="D105">
        <v>12</v>
      </c>
      <c r="E105">
        <v>16</v>
      </c>
      <c r="F105" s="9">
        <v>43932</v>
      </c>
      <c r="G105" s="23">
        <v>166</v>
      </c>
      <c r="H105" s="23">
        <v>5</v>
      </c>
      <c r="I105">
        <v>648</v>
      </c>
    </row>
    <row r="106" spans="1:9" x14ac:dyDescent="0.3">
      <c r="A106" s="8">
        <v>43933</v>
      </c>
      <c r="B106" s="13">
        <v>54</v>
      </c>
      <c r="C106" s="13">
        <v>29</v>
      </c>
      <c r="D106">
        <v>11</v>
      </c>
      <c r="E106">
        <v>15</v>
      </c>
      <c r="F106" s="9">
        <v>43933</v>
      </c>
      <c r="G106" s="23">
        <v>85</v>
      </c>
      <c r="H106" s="23">
        <v>5</v>
      </c>
      <c r="I106">
        <v>2327</v>
      </c>
    </row>
    <row r="107" spans="1:9" x14ac:dyDescent="0.3">
      <c r="A107" s="8">
        <v>43934</v>
      </c>
      <c r="B107" s="13">
        <v>66</v>
      </c>
      <c r="C107" s="13">
        <v>27</v>
      </c>
      <c r="D107">
        <v>11</v>
      </c>
      <c r="E107">
        <v>15</v>
      </c>
      <c r="F107" s="9">
        <v>43934</v>
      </c>
      <c r="G107" s="23">
        <v>356</v>
      </c>
      <c r="H107" s="23">
        <v>4</v>
      </c>
      <c r="I107">
        <v>996</v>
      </c>
    </row>
    <row r="108" spans="1:9" x14ac:dyDescent="0.3">
      <c r="A108" s="8">
        <v>43935</v>
      </c>
      <c r="B108" s="13">
        <v>47</v>
      </c>
      <c r="C108" s="13">
        <v>26</v>
      </c>
      <c r="D108">
        <v>11</v>
      </c>
      <c r="E108">
        <v>15</v>
      </c>
      <c r="F108" s="9">
        <v>43935</v>
      </c>
      <c r="G108" s="23">
        <v>51</v>
      </c>
      <c r="H108" s="23">
        <v>2</v>
      </c>
      <c r="I108">
        <v>1250</v>
      </c>
    </row>
    <row r="109" spans="1:9" x14ac:dyDescent="0.3">
      <c r="A109" s="8">
        <v>43936</v>
      </c>
      <c r="B109" s="13">
        <v>56</v>
      </c>
      <c r="C109" s="13">
        <v>25</v>
      </c>
      <c r="D109">
        <v>12</v>
      </c>
      <c r="E109">
        <v>16</v>
      </c>
      <c r="F109" s="9">
        <v>43936</v>
      </c>
      <c r="G109" s="23">
        <v>17</v>
      </c>
      <c r="H109" s="23">
        <v>2</v>
      </c>
      <c r="I109">
        <v>323</v>
      </c>
    </row>
    <row r="110" spans="1:9" x14ac:dyDescent="0.3">
      <c r="A110" s="8">
        <v>43937</v>
      </c>
      <c r="B110" s="13">
        <v>56</v>
      </c>
      <c r="C110" s="13">
        <v>29</v>
      </c>
      <c r="D110">
        <v>12</v>
      </c>
      <c r="E110">
        <v>16</v>
      </c>
      <c r="F110" s="9">
        <v>43937</v>
      </c>
      <c r="G110" s="23">
        <v>62</v>
      </c>
      <c r="H110" s="23">
        <v>6</v>
      </c>
      <c r="I110">
        <v>2179</v>
      </c>
    </row>
    <row r="111" spans="1:9" x14ac:dyDescent="0.3">
      <c r="A111" s="8">
        <v>43938</v>
      </c>
      <c r="B111" s="13">
        <v>54</v>
      </c>
      <c r="C111" s="13">
        <v>26</v>
      </c>
      <c r="D111">
        <v>11</v>
      </c>
      <c r="E111">
        <v>15</v>
      </c>
      <c r="F111" s="9">
        <v>43938</v>
      </c>
      <c r="G111" s="23">
        <v>67</v>
      </c>
      <c r="H111" s="23">
        <v>4</v>
      </c>
      <c r="I111">
        <v>2625</v>
      </c>
    </row>
    <row r="112" spans="1:9" x14ac:dyDescent="0.3">
      <c r="A112" s="8">
        <v>43939</v>
      </c>
      <c r="B112" s="13">
        <v>58</v>
      </c>
      <c r="C112" s="13">
        <v>28</v>
      </c>
      <c r="D112">
        <v>11</v>
      </c>
      <c r="E112">
        <v>15</v>
      </c>
      <c r="F112" s="9">
        <v>43939</v>
      </c>
      <c r="G112" s="23">
        <v>186</v>
      </c>
      <c r="H112" s="23">
        <v>1</v>
      </c>
      <c r="I112">
        <v>874</v>
      </c>
    </row>
    <row r="113" spans="1:9" x14ac:dyDescent="0.3">
      <c r="A113" s="8">
        <v>43940</v>
      </c>
      <c r="B113" s="13">
        <v>56</v>
      </c>
      <c r="C113" s="13">
        <v>29</v>
      </c>
      <c r="D113">
        <v>11</v>
      </c>
      <c r="E113">
        <v>16</v>
      </c>
      <c r="F113" s="9">
        <v>43940</v>
      </c>
      <c r="G113" s="23">
        <v>110</v>
      </c>
      <c r="H113" s="23">
        <v>2</v>
      </c>
      <c r="I113">
        <v>2104</v>
      </c>
    </row>
    <row r="114" spans="1:9" x14ac:dyDescent="0.3">
      <c r="A114" s="8">
        <v>43941</v>
      </c>
      <c r="B114" s="13">
        <v>37</v>
      </c>
      <c r="C114" s="13">
        <v>25</v>
      </c>
      <c r="D114">
        <v>10</v>
      </c>
      <c r="E114">
        <v>14</v>
      </c>
      <c r="F114" s="9">
        <v>43941</v>
      </c>
      <c r="G114" s="23">
        <v>78</v>
      </c>
      <c r="H114" s="23">
        <v>2</v>
      </c>
      <c r="I114">
        <v>1513</v>
      </c>
    </row>
    <row r="115" spans="1:9" x14ac:dyDescent="0.3">
      <c r="A115" s="8">
        <v>43942</v>
      </c>
      <c r="B115" s="13">
        <v>36</v>
      </c>
      <c r="C115" s="13">
        <v>24</v>
      </c>
      <c r="D115">
        <v>10</v>
      </c>
      <c r="E115">
        <v>14</v>
      </c>
      <c r="F115" s="9">
        <v>43942</v>
      </c>
      <c r="G115" s="23">
        <v>75</v>
      </c>
      <c r="H115" s="23">
        <v>0</v>
      </c>
      <c r="I115">
        <v>727</v>
      </c>
    </row>
    <row r="116" spans="1:9" x14ac:dyDescent="0.3">
      <c r="A116" s="8">
        <v>43943</v>
      </c>
      <c r="B116" s="13">
        <v>38</v>
      </c>
      <c r="C116" s="13">
        <v>23</v>
      </c>
      <c r="D116">
        <v>11</v>
      </c>
      <c r="E116">
        <v>14</v>
      </c>
      <c r="F116" s="9">
        <v>43943</v>
      </c>
      <c r="G116" s="23">
        <v>92</v>
      </c>
      <c r="H116" s="23">
        <v>1</v>
      </c>
      <c r="I116">
        <v>1682</v>
      </c>
    </row>
    <row r="117" spans="1:9" x14ac:dyDescent="0.3">
      <c r="A117" s="8">
        <v>43944</v>
      </c>
      <c r="B117" s="13">
        <v>50</v>
      </c>
      <c r="C117" s="13">
        <v>22</v>
      </c>
      <c r="D117">
        <v>10</v>
      </c>
      <c r="E117">
        <v>14</v>
      </c>
      <c r="F117" s="9">
        <v>43944</v>
      </c>
      <c r="G117" s="23">
        <v>128</v>
      </c>
      <c r="H117" s="23">
        <v>2</v>
      </c>
      <c r="I117">
        <v>2251</v>
      </c>
    </row>
    <row r="118" spans="1:9" x14ac:dyDescent="0.3">
      <c r="A118" s="8">
        <v>43945</v>
      </c>
      <c r="B118" s="13">
        <v>48</v>
      </c>
      <c r="C118" s="13">
        <v>22</v>
      </c>
      <c r="D118">
        <v>11</v>
      </c>
      <c r="E118">
        <v>15</v>
      </c>
      <c r="F118" s="9">
        <v>43945</v>
      </c>
      <c r="G118" s="23">
        <v>138</v>
      </c>
      <c r="H118" s="23">
        <v>3</v>
      </c>
      <c r="I118">
        <v>3112</v>
      </c>
    </row>
    <row r="119" spans="1:9" x14ac:dyDescent="0.3">
      <c r="A119" s="8">
        <v>43946</v>
      </c>
      <c r="B119" s="13">
        <v>38</v>
      </c>
      <c r="C119" s="13">
        <v>24</v>
      </c>
      <c r="D119">
        <v>9</v>
      </c>
      <c r="E119">
        <v>13</v>
      </c>
      <c r="F119" s="9">
        <v>43946</v>
      </c>
      <c r="G119" s="23">
        <v>111</v>
      </c>
      <c r="H119" s="23">
        <v>1</v>
      </c>
      <c r="I119">
        <v>1847</v>
      </c>
    </row>
    <row r="120" spans="1:9" x14ac:dyDescent="0.3">
      <c r="A120" s="8">
        <v>43947</v>
      </c>
      <c r="B120" s="13">
        <v>36</v>
      </c>
      <c r="C120" s="13">
        <v>25</v>
      </c>
      <c r="D120">
        <v>11</v>
      </c>
      <c r="E120">
        <v>16</v>
      </c>
      <c r="F120" s="9">
        <v>43947</v>
      </c>
      <c r="G120" s="23">
        <v>293</v>
      </c>
      <c r="H120" s="23">
        <v>0</v>
      </c>
      <c r="I120">
        <v>2094</v>
      </c>
    </row>
    <row r="121" spans="1:9" x14ac:dyDescent="0.3">
      <c r="A121" s="8">
        <v>43948</v>
      </c>
      <c r="B121" s="13">
        <v>33</v>
      </c>
      <c r="C121" s="13">
        <v>22</v>
      </c>
      <c r="D121">
        <v>11</v>
      </c>
      <c r="E121">
        <v>15</v>
      </c>
      <c r="F121" s="9">
        <v>43948</v>
      </c>
      <c r="G121" s="23">
        <v>190</v>
      </c>
      <c r="H121" s="23">
        <v>0</v>
      </c>
      <c r="I121">
        <v>2298</v>
      </c>
    </row>
    <row r="122" spans="1:9" x14ac:dyDescent="0.3">
      <c r="A122" s="8">
        <v>43949</v>
      </c>
      <c r="B122" s="13">
        <v>30</v>
      </c>
      <c r="C122" s="13">
        <v>21</v>
      </c>
      <c r="D122">
        <v>9</v>
      </c>
      <c r="E122">
        <v>13</v>
      </c>
      <c r="F122" s="9">
        <v>43949</v>
      </c>
      <c r="G122" s="23">
        <v>206</v>
      </c>
      <c r="H122" s="23">
        <v>0</v>
      </c>
      <c r="I122">
        <v>3459</v>
      </c>
    </row>
    <row r="123" spans="1:9" x14ac:dyDescent="0.3">
      <c r="A123" s="8">
        <v>43950</v>
      </c>
      <c r="B123" s="13">
        <v>29</v>
      </c>
      <c r="C123" s="13">
        <v>19</v>
      </c>
      <c r="D123">
        <v>9</v>
      </c>
      <c r="E123">
        <v>13</v>
      </c>
      <c r="F123" s="9">
        <v>43950</v>
      </c>
      <c r="G123" s="23">
        <v>125</v>
      </c>
      <c r="H123" s="23">
        <v>2</v>
      </c>
      <c r="I123">
        <v>3855</v>
      </c>
    </row>
    <row r="124" spans="1:9" x14ac:dyDescent="0.3">
      <c r="A124" s="8">
        <v>43951</v>
      </c>
      <c r="B124" s="13">
        <v>27</v>
      </c>
      <c r="C124" s="13">
        <v>19</v>
      </c>
      <c r="D124">
        <v>9</v>
      </c>
      <c r="E124">
        <v>13</v>
      </c>
      <c r="F124" s="9">
        <v>43951</v>
      </c>
      <c r="G124" s="23">
        <v>76</v>
      </c>
      <c r="H124" s="23">
        <v>3</v>
      </c>
      <c r="I124">
        <v>0</v>
      </c>
    </row>
    <row r="125" spans="1:9" x14ac:dyDescent="0.3">
      <c r="A125" s="8">
        <v>43952</v>
      </c>
      <c r="B125" s="13">
        <v>32</v>
      </c>
      <c r="C125" s="13">
        <v>26</v>
      </c>
      <c r="D125">
        <v>11</v>
      </c>
      <c r="E125">
        <v>15</v>
      </c>
      <c r="F125" s="9">
        <v>43952</v>
      </c>
      <c r="G125" s="23">
        <v>223</v>
      </c>
      <c r="H125" s="23">
        <v>2</v>
      </c>
      <c r="I125">
        <v>0</v>
      </c>
    </row>
    <row r="126" spans="1:9" x14ac:dyDescent="0.3">
      <c r="A126" s="8">
        <v>43953</v>
      </c>
      <c r="B126" s="13">
        <v>31</v>
      </c>
      <c r="C126" s="13">
        <v>23</v>
      </c>
      <c r="D126">
        <v>11</v>
      </c>
      <c r="E126">
        <v>16</v>
      </c>
      <c r="F126" s="9">
        <v>43953</v>
      </c>
      <c r="G126" s="23">
        <v>384</v>
      </c>
      <c r="H126" s="23">
        <v>3</v>
      </c>
      <c r="I126">
        <v>10985</v>
      </c>
    </row>
    <row r="127" spans="1:9" x14ac:dyDescent="0.3">
      <c r="A127" s="8">
        <v>43954</v>
      </c>
      <c r="B127" s="13">
        <v>31</v>
      </c>
      <c r="C127" s="13">
        <v>22</v>
      </c>
      <c r="D127">
        <v>11</v>
      </c>
      <c r="E127">
        <v>16</v>
      </c>
      <c r="F127" s="9">
        <v>43954</v>
      </c>
      <c r="G127" s="23">
        <v>427</v>
      </c>
      <c r="H127" s="23">
        <v>0</v>
      </c>
      <c r="I127">
        <v>3026</v>
      </c>
    </row>
    <row r="128" spans="1:9" x14ac:dyDescent="0.3">
      <c r="A128" s="8">
        <v>43955</v>
      </c>
      <c r="B128" s="13">
        <v>27</v>
      </c>
      <c r="C128" s="13">
        <v>19</v>
      </c>
      <c r="D128">
        <v>11</v>
      </c>
      <c r="E128">
        <v>15</v>
      </c>
      <c r="F128" s="9">
        <v>43955</v>
      </c>
      <c r="G128" s="23">
        <v>349</v>
      </c>
      <c r="H128" s="23">
        <v>0</v>
      </c>
      <c r="I128">
        <v>3862</v>
      </c>
    </row>
    <row r="129" spans="1:9" x14ac:dyDescent="0.3">
      <c r="A129" s="8">
        <v>43956</v>
      </c>
      <c r="B129" s="13">
        <v>32</v>
      </c>
      <c r="C129" s="13">
        <v>20</v>
      </c>
      <c r="D129">
        <v>11</v>
      </c>
      <c r="E129">
        <v>16</v>
      </c>
      <c r="F129" s="9">
        <v>43956</v>
      </c>
      <c r="G129" s="23">
        <v>206</v>
      </c>
      <c r="H129" s="23">
        <v>0</v>
      </c>
      <c r="I129">
        <v>3744</v>
      </c>
    </row>
    <row r="130" spans="1:9" x14ac:dyDescent="0.3">
      <c r="A130" s="8">
        <v>43957</v>
      </c>
      <c r="B130" s="13">
        <v>31</v>
      </c>
      <c r="C130" s="13">
        <v>20</v>
      </c>
      <c r="D130">
        <v>11</v>
      </c>
      <c r="E130">
        <v>16</v>
      </c>
      <c r="F130" s="9">
        <v>43957</v>
      </c>
      <c r="G130" s="23">
        <v>428</v>
      </c>
      <c r="H130" s="23">
        <v>1</v>
      </c>
      <c r="I130">
        <v>4082</v>
      </c>
    </row>
    <row r="131" spans="1:9" x14ac:dyDescent="0.3">
      <c r="A131" s="8">
        <v>43958</v>
      </c>
      <c r="B131" s="13">
        <v>30</v>
      </c>
      <c r="C131" s="13">
        <v>20</v>
      </c>
      <c r="D131">
        <v>9</v>
      </c>
      <c r="E131">
        <v>14</v>
      </c>
      <c r="F131" s="9">
        <v>43958</v>
      </c>
      <c r="G131" s="23">
        <v>448</v>
      </c>
      <c r="H131" s="23">
        <v>1</v>
      </c>
      <c r="I131">
        <v>5300</v>
      </c>
    </row>
    <row r="132" spans="1:9" x14ac:dyDescent="0.3">
      <c r="A132" s="8">
        <v>43959</v>
      </c>
      <c r="B132" s="13">
        <v>28</v>
      </c>
      <c r="C132" s="13">
        <v>20</v>
      </c>
      <c r="D132">
        <v>10</v>
      </c>
      <c r="E132">
        <v>15</v>
      </c>
      <c r="F132" s="9">
        <v>43959</v>
      </c>
      <c r="G132" s="23">
        <v>338</v>
      </c>
      <c r="H132" s="23">
        <v>2</v>
      </c>
      <c r="I132">
        <v>4133</v>
      </c>
    </row>
    <row r="133" spans="1:9" x14ac:dyDescent="0.3">
      <c r="A133" s="8">
        <v>43960</v>
      </c>
      <c r="B133" s="13">
        <v>29</v>
      </c>
      <c r="C133" s="13">
        <v>19</v>
      </c>
      <c r="D133">
        <v>10</v>
      </c>
      <c r="E133">
        <v>14</v>
      </c>
      <c r="F133" s="9">
        <v>43960</v>
      </c>
      <c r="G133" s="23">
        <v>224</v>
      </c>
      <c r="H133" s="23">
        <v>0</v>
      </c>
      <c r="I133">
        <v>2859</v>
      </c>
    </row>
    <row r="134" spans="1:9" x14ac:dyDescent="0.3">
      <c r="A134" s="8">
        <v>43961</v>
      </c>
      <c r="B134" s="13">
        <v>30</v>
      </c>
      <c r="C134" s="13">
        <v>18</v>
      </c>
      <c r="D134">
        <v>10</v>
      </c>
      <c r="E134">
        <v>15</v>
      </c>
      <c r="F134" s="9">
        <v>43961</v>
      </c>
      <c r="G134" s="23">
        <v>381</v>
      </c>
      <c r="H134" s="23">
        <v>5</v>
      </c>
      <c r="I134">
        <v>9584</v>
      </c>
    </row>
    <row r="135" spans="1:9" x14ac:dyDescent="0.3">
      <c r="A135" s="8">
        <v>43962</v>
      </c>
      <c r="B135" s="13">
        <v>25</v>
      </c>
      <c r="C135" s="13">
        <v>17</v>
      </c>
      <c r="D135">
        <v>8</v>
      </c>
      <c r="E135">
        <v>12</v>
      </c>
      <c r="F135" s="9">
        <v>43962</v>
      </c>
      <c r="G135" s="23">
        <v>310</v>
      </c>
      <c r="H135" s="23">
        <v>0</v>
      </c>
      <c r="I135">
        <v>3868</v>
      </c>
    </row>
    <row r="136" spans="1:9" x14ac:dyDescent="0.3">
      <c r="A136" s="8">
        <v>43963</v>
      </c>
      <c r="B136" s="13">
        <v>25</v>
      </c>
      <c r="C136" s="13">
        <v>16</v>
      </c>
      <c r="D136">
        <v>8</v>
      </c>
      <c r="E136">
        <v>12</v>
      </c>
      <c r="F136" s="9">
        <v>43963</v>
      </c>
      <c r="G136" s="23">
        <v>406</v>
      </c>
      <c r="H136" s="23">
        <v>13</v>
      </c>
      <c r="I136">
        <v>8431</v>
      </c>
    </row>
    <row r="137" spans="1:9" x14ac:dyDescent="0.3">
      <c r="A137" s="8">
        <v>43964</v>
      </c>
      <c r="B137" s="13">
        <v>22</v>
      </c>
      <c r="C137" s="13">
        <v>14</v>
      </c>
      <c r="D137">
        <v>7</v>
      </c>
      <c r="E137">
        <v>10</v>
      </c>
      <c r="F137" s="9">
        <v>43964</v>
      </c>
      <c r="G137" s="23">
        <v>359</v>
      </c>
      <c r="H137" s="23">
        <v>20</v>
      </c>
      <c r="I137">
        <v>7236</v>
      </c>
    </row>
    <row r="138" spans="1:9" x14ac:dyDescent="0.3">
      <c r="A138" s="8">
        <v>43965</v>
      </c>
      <c r="B138" s="13">
        <v>25</v>
      </c>
      <c r="C138" s="13">
        <v>16</v>
      </c>
      <c r="D138">
        <v>8</v>
      </c>
      <c r="E138">
        <v>12</v>
      </c>
      <c r="F138" s="9">
        <v>43965</v>
      </c>
      <c r="G138" s="23">
        <v>472</v>
      </c>
      <c r="H138" s="23">
        <v>9</v>
      </c>
      <c r="I138">
        <v>6391</v>
      </c>
    </row>
    <row r="139" spans="1:9" x14ac:dyDescent="0.3">
      <c r="A139" s="8">
        <v>43966</v>
      </c>
      <c r="B139" s="13">
        <v>24</v>
      </c>
      <c r="C139" s="13">
        <v>15</v>
      </c>
      <c r="D139">
        <v>8</v>
      </c>
      <c r="E139">
        <v>12</v>
      </c>
      <c r="F139" s="9">
        <v>43966</v>
      </c>
      <c r="G139" s="23">
        <v>425</v>
      </c>
      <c r="H139" s="23">
        <v>8</v>
      </c>
      <c r="I139">
        <v>5453</v>
      </c>
    </row>
    <row r="140" spans="1:9" x14ac:dyDescent="0.3">
      <c r="A140" s="8">
        <v>43967</v>
      </c>
      <c r="B140" s="13">
        <v>25</v>
      </c>
      <c r="C140" s="13">
        <v>15</v>
      </c>
      <c r="D140">
        <v>8</v>
      </c>
      <c r="E140">
        <v>12</v>
      </c>
      <c r="F140" s="9">
        <v>43967</v>
      </c>
      <c r="G140" s="23">
        <v>438</v>
      </c>
      <c r="H140" s="23">
        <v>6</v>
      </c>
      <c r="I140">
        <v>5656</v>
      </c>
    </row>
    <row r="141" spans="1:9" x14ac:dyDescent="0.3">
      <c r="A141" s="8">
        <v>43968</v>
      </c>
      <c r="B141" s="13">
        <v>28</v>
      </c>
      <c r="C141" s="13">
        <v>18</v>
      </c>
      <c r="D141">
        <v>9</v>
      </c>
      <c r="E141">
        <v>13</v>
      </c>
      <c r="F141" s="9">
        <v>43968</v>
      </c>
      <c r="G141" s="23">
        <v>422</v>
      </c>
      <c r="H141" s="23">
        <v>19</v>
      </c>
      <c r="I141">
        <v>4946</v>
      </c>
    </row>
    <row r="142" spans="1:9" x14ac:dyDescent="0.3">
      <c r="A142" s="8">
        <v>43969</v>
      </c>
      <c r="B142" s="13">
        <v>24</v>
      </c>
      <c r="C142" s="13">
        <v>16</v>
      </c>
      <c r="D142">
        <v>8</v>
      </c>
      <c r="E142">
        <v>12</v>
      </c>
      <c r="F142" s="9">
        <v>43969</v>
      </c>
      <c r="G142" s="23">
        <v>299</v>
      </c>
      <c r="H142" s="23">
        <v>12</v>
      </c>
      <c r="I142">
        <v>3936</v>
      </c>
    </row>
    <row r="143" spans="1:9" x14ac:dyDescent="0.3">
      <c r="A143" s="8">
        <v>43970</v>
      </c>
      <c r="B143" s="13">
        <v>23</v>
      </c>
      <c r="C143" s="13">
        <v>17</v>
      </c>
      <c r="D143">
        <v>8</v>
      </c>
      <c r="E143">
        <v>13</v>
      </c>
      <c r="F143" s="9">
        <v>43970</v>
      </c>
      <c r="G143" s="23">
        <v>500</v>
      </c>
      <c r="H143" s="23">
        <v>6</v>
      </c>
      <c r="I143">
        <v>6127</v>
      </c>
    </row>
    <row r="144" spans="1:9" x14ac:dyDescent="0.3">
      <c r="A144" s="8">
        <v>43971</v>
      </c>
      <c r="B144" s="13">
        <v>19</v>
      </c>
      <c r="C144" s="13">
        <v>16</v>
      </c>
      <c r="D144">
        <v>8</v>
      </c>
      <c r="E144">
        <v>12</v>
      </c>
      <c r="F144" s="9">
        <v>43971</v>
      </c>
      <c r="G144" s="23">
        <v>534</v>
      </c>
      <c r="H144" s="23">
        <v>10</v>
      </c>
      <c r="I144">
        <v>4428</v>
      </c>
    </row>
    <row r="145" spans="1:9" x14ac:dyDescent="0.3">
      <c r="A145" s="8">
        <v>43972</v>
      </c>
      <c r="B145" s="13">
        <v>18</v>
      </c>
      <c r="C145" s="13">
        <v>16</v>
      </c>
      <c r="D145">
        <v>7</v>
      </c>
      <c r="E145">
        <v>11</v>
      </c>
      <c r="F145" s="9">
        <v>43972</v>
      </c>
      <c r="G145" s="23">
        <v>571</v>
      </c>
      <c r="H145" s="23">
        <v>18</v>
      </c>
      <c r="I145">
        <v>4103</v>
      </c>
    </row>
    <row r="146" spans="1:9" x14ac:dyDescent="0.3">
      <c r="A146" s="8">
        <v>43973</v>
      </c>
      <c r="B146" s="13">
        <v>18</v>
      </c>
      <c r="C146" s="13">
        <v>15</v>
      </c>
      <c r="D146">
        <v>7</v>
      </c>
      <c r="E146">
        <v>11</v>
      </c>
      <c r="F146" s="9">
        <v>43973</v>
      </c>
      <c r="G146" s="23">
        <v>660</v>
      </c>
      <c r="H146" s="23">
        <v>14</v>
      </c>
      <c r="I146">
        <v>5870</v>
      </c>
    </row>
    <row r="147" spans="1:9" x14ac:dyDescent="0.3">
      <c r="A147" s="8">
        <v>43974</v>
      </c>
      <c r="B147" s="13">
        <v>19</v>
      </c>
      <c r="C147" s="13">
        <v>17</v>
      </c>
      <c r="D147">
        <v>7</v>
      </c>
      <c r="E147">
        <v>12</v>
      </c>
      <c r="F147" s="9">
        <v>43974</v>
      </c>
      <c r="G147" s="23">
        <v>591</v>
      </c>
      <c r="H147" s="23">
        <v>23</v>
      </c>
      <c r="I147">
        <v>4792</v>
      </c>
    </row>
    <row r="148" spans="1:9" x14ac:dyDescent="0.3">
      <c r="A148" s="8">
        <v>43975</v>
      </c>
      <c r="B148" s="13">
        <v>20</v>
      </c>
      <c r="C148" s="13">
        <v>17</v>
      </c>
      <c r="D148">
        <v>8</v>
      </c>
      <c r="E148">
        <v>12</v>
      </c>
      <c r="F148" s="9">
        <v>43975</v>
      </c>
      <c r="G148" s="23">
        <v>508</v>
      </c>
      <c r="H148" s="23">
        <v>30</v>
      </c>
      <c r="I148">
        <v>4826</v>
      </c>
    </row>
    <row r="149" spans="1:9" x14ac:dyDescent="0.3">
      <c r="A149" s="8">
        <v>43976</v>
      </c>
      <c r="B149" s="13">
        <v>21</v>
      </c>
      <c r="C149" s="13">
        <v>17</v>
      </c>
      <c r="D149">
        <v>8</v>
      </c>
      <c r="E149">
        <v>12</v>
      </c>
      <c r="F149" s="9">
        <v>43976</v>
      </c>
      <c r="G149" s="23">
        <v>635</v>
      </c>
      <c r="H149" s="23">
        <v>15</v>
      </c>
      <c r="I149">
        <v>4596</v>
      </c>
    </row>
    <row r="150" spans="1:9" x14ac:dyDescent="0.3">
      <c r="A150" s="8">
        <v>43977</v>
      </c>
      <c r="B150" s="13">
        <v>19</v>
      </c>
      <c r="C150" s="13">
        <v>15</v>
      </c>
      <c r="D150">
        <v>8</v>
      </c>
      <c r="E150">
        <v>12</v>
      </c>
      <c r="F150" s="9">
        <v>43977</v>
      </c>
      <c r="G150" s="23">
        <v>412</v>
      </c>
      <c r="H150" s="23">
        <v>12</v>
      </c>
      <c r="I150">
        <v>4110</v>
      </c>
    </row>
    <row r="151" spans="1:9" x14ac:dyDescent="0.3">
      <c r="A151" s="8">
        <v>43978</v>
      </c>
      <c r="B151" s="13">
        <v>19</v>
      </c>
      <c r="C151" s="13">
        <v>14</v>
      </c>
      <c r="D151">
        <v>7</v>
      </c>
      <c r="E151">
        <v>12</v>
      </c>
      <c r="F151" s="9">
        <v>43978</v>
      </c>
      <c r="G151" s="23">
        <v>792</v>
      </c>
      <c r="H151" s="23">
        <v>15</v>
      </c>
      <c r="I151">
        <v>5783</v>
      </c>
    </row>
    <row r="152" spans="1:9" x14ac:dyDescent="0.3">
      <c r="A152" s="8">
        <v>43979</v>
      </c>
      <c r="B152" s="13">
        <v>20</v>
      </c>
      <c r="C152" s="13">
        <v>16</v>
      </c>
      <c r="D152">
        <v>8</v>
      </c>
      <c r="E152">
        <v>13</v>
      </c>
      <c r="F152" s="9">
        <v>43979</v>
      </c>
      <c r="G152" s="23">
        <v>1024</v>
      </c>
      <c r="H152" s="23">
        <v>13</v>
      </c>
      <c r="I152">
        <v>7615</v>
      </c>
    </row>
    <row r="153" spans="1:9" x14ac:dyDescent="0.3">
      <c r="A153" s="8">
        <v>43980</v>
      </c>
      <c r="B153" s="13">
        <v>21</v>
      </c>
      <c r="C153" s="13">
        <v>18</v>
      </c>
      <c r="D153">
        <v>8</v>
      </c>
      <c r="E153">
        <v>12</v>
      </c>
      <c r="F153" s="9">
        <v>43980</v>
      </c>
      <c r="G153" s="23">
        <v>1105</v>
      </c>
      <c r="H153" s="23">
        <v>82</v>
      </c>
      <c r="I153">
        <v>7649</v>
      </c>
    </row>
    <row r="154" spans="1:9" x14ac:dyDescent="0.3">
      <c r="A154" s="8">
        <v>43981</v>
      </c>
      <c r="B154" s="13">
        <v>22</v>
      </c>
      <c r="C154" s="13">
        <v>18</v>
      </c>
      <c r="D154">
        <v>9</v>
      </c>
      <c r="E154">
        <v>13</v>
      </c>
      <c r="F154" s="9">
        <v>43981</v>
      </c>
      <c r="G154" s="23">
        <v>1163</v>
      </c>
      <c r="H154" s="23">
        <v>18</v>
      </c>
      <c r="I154">
        <v>7113</v>
      </c>
    </row>
    <row r="155" spans="1:9" x14ac:dyDescent="0.3">
      <c r="A155" s="8">
        <v>43982</v>
      </c>
      <c r="B155" s="13">
        <v>20</v>
      </c>
      <c r="C155" s="13">
        <v>17</v>
      </c>
      <c r="D155">
        <v>8</v>
      </c>
      <c r="E155">
        <v>13</v>
      </c>
      <c r="F155" s="9">
        <v>43982</v>
      </c>
      <c r="G155" s="23">
        <v>1295</v>
      </c>
      <c r="H155" s="23">
        <v>57</v>
      </c>
      <c r="I155">
        <v>6045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3A9DE-6C5F-40CF-82DE-29063540E020}">
  <dimension ref="A3:F155"/>
  <sheetViews>
    <sheetView workbookViewId="0">
      <selection activeCell="F1" sqref="F1:F1048576"/>
    </sheetView>
  </sheetViews>
  <sheetFormatPr defaultRowHeight="14.4" x14ac:dyDescent="0.3"/>
  <cols>
    <col min="2" max="3" width="8.88671875" style="13"/>
    <col min="6" max="6" width="8.88671875" style="29"/>
  </cols>
  <sheetData>
    <row r="3" spans="1:6" x14ac:dyDescent="0.3">
      <c r="A3" s="12" t="s">
        <v>56</v>
      </c>
      <c r="B3" s="13" t="s">
        <v>81</v>
      </c>
      <c r="C3" s="13" t="s">
        <v>80</v>
      </c>
      <c r="D3" t="s">
        <v>79</v>
      </c>
      <c r="E3" t="s">
        <v>78</v>
      </c>
      <c r="F3" s="23" t="s">
        <v>60</v>
      </c>
    </row>
    <row r="4" spans="1:6" x14ac:dyDescent="0.3">
      <c r="A4" s="9">
        <v>43831</v>
      </c>
      <c r="B4" s="13">
        <v>0</v>
      </c>
      <c r="C4" s="13">
        <v>0</v>
      </c>
      <c r="D4">
        <v>0</v>
      </c>
      <c r="E4">
        <v>0</v>
      </c>
      <c r="F4" s="23">
        <v>0</v>
      </c>
    </row>
    <row r="5" spans="1:6" x14ac:dyDescent="0.3">
      <c r="A5" s="9">
        <v>43832</v>
      </c>
      <c r="B5" s="13">
        <v>0</v>
      </c>
      <c r="C5" s="13">
        <v>1</v>
      </c>
      <c r="D5">
        <v>0</v>
      </c>
      <c r="E5">
        <v>0</v>
      </c>
      <c r="F5" s="23">
        <v>0</v>
      </c>
    </row>
    <row r="6" spans="1:6" x14ac:dyDescent="0.3">
      <c r="A6" s="9">
        <v>43833</v>
      </c>
      <c r="B6" s="13">
        <v>0</v>
      </c>
      <c r="C6" s="13">
        <v>1</v>
      </c>
      <c r="D6">
        <v>0</v>
      </c>
      <c r="E6">
        <v>0</v>
      </c>
      <c r="F6" s="23">
        <v>0</v>
      </c>
    </row>
    <row r="7" spans="1:6" x14ac:dyDescent="0.3">
      <c r="A7" s="9">
        <v>43834</v>
      </c>
      <c r="B7" s="13">
        <v>0</v>
      </c>
      <c r="C7" s="13">
        <v>1</v>
      </c>
      <c r="D7">
        <v>0</v>
      </c>
      <c r="E7">
        <v>0</v>
      </c>
      <c r="F7" s="23">
        <v>0</v>
      </c>
    </row>
    <row r="8" spans="1:6" x14ac:dyDescent="0.3">
      <c r="A8" s="9">
        <v>43835</v>
      </c>
      <c r="B8" s="13">
        <v>0</v>
      </c>
      <c r="C8" s="13">
        <v>1</v>
      </c>
      <c r="D8">
        <v>0</v>
      </c>
      <c r="E8">
        <v>0</v>
      </c>
      <c r="F8" s="23">
        <v>0</v>
      </c>
    </row>
    <row r="9" spans="1:6" x14ac:dyDescent="0.3">
      <c r="A9" s="9">
        <v>43836</v>
      </c>
      <c r="B9" s="13">
        <v>0</v>
      </c>
      <c r="C9" s="13">
        <v>1</v>
      </c>
      <c r="D9">
        <v>0</v>
      </c>
      <c r="E9">
        <v>0</v>
      </c>
      <c r="F9" s="23">
        <v>0</v>
      </c>
    </row>
    <row r="10" spans="1:6" x14ac:dyDescent="0.3">
      <c r="A10" s="9">
        <v>43837</v>
      </c>
      <c r="B10" s="13">
        <v>0</v>
      </c>
      <c r="C10" s="13">
        <v>1</v>
      </c>
      <c r="D10">
        <v>0</v>
      </c>
      <c r="E10">
        <v>0</v>
      </c>
      <c r="F10" s="23">
        <v>0</v>
      </c>
    </row>
    <row r="11" spans="1:6" x14ac:dyDescent="0.3">
      <c r="A11" s="9">
        <v>43838</v>
      </c>
      <c r="B11" s="13">
        <v>0</v>
      </c>
      <c r="C11" s="13">
        <v>1</v>
      </c>
      <c r="D11">
        <v>0</v>
      </c>
      <c r="E11">
        <v>0</v>
      </c>
      <c r="F11" s="23">
        <v>0</v>
      </c>
    </row>
    <row r="12" spans="1:6" x14ac:dyDescent="0.3">
      <c r="A12" s="9">
        <v>43839</v>
      </c>
      <c r="B12" s="13">
        <v>0</v>
      </c>
      <c r="C12" s="13">
        <v>1</v>
      </c>
      <c r="D12">
        <v>0</v>
      </c>
      <c r="E12">
        <v>0</v>
      </c>
      <c r="F12" s="23">
        <v>0</v>
      </c>
    </row>
    <row r="13" spans="1:6" x14ac:dyDescent="0.3">
      <c r="A13" s="9">
        <v>43840</v>
      </c>
      <c r="B13" s="13">
        <v>0</v>
      </c>
      <c r="C13" s="13">
        <v>0</v>
      </c>
      <c r="D13">
        <v>0</v>
      </c>
      <c r="E13">
        <v>0</v>
      </c>
      <c r="F13" s="23">
        <v>0</v>
      </c>
    </row>
    <row r="14" spans="1:6" x14ac:dyDescent="0.3">
      <c r="A14" s="9">
        <v>43841</v>
      </c>
      <c r="B14" s="13">
        <v>0</v>
      </c>
      <c r="C14" s="13">
        <v>1</v>
      </c>
      <c r="D14">
        <v>0</v>
      </c>
      <c r="E14">
        <v>0</v>
      </c>
      <c r="F14" s="23">
        <v>0</v>
      </c>
    </row>
    <row r="15" spans="1:6" x14ac:dyDescent="0.3">
      <c r="A15" s="9">
        <v>43842</v>
      </c>
      <c r="B15" s="13">
        <v>0</v>
      </c>
      <c r="C15" s="13">
        <v>1</v>
      </c>
      <c r="D15">
        <v>0</v>
      </c>
      <c r="E15">
        <v>0</v>
      </c>
      <c r="F15" s="23">
        <v>0</v>
      </c>
    </row>
    <row r="16" spans="1:6" x14ac:dyDescent="0.3">
      <c r="A16" s="9">
        <v>43843</v>
      </c>
      <c r="B16" s="13">
        <v>1</v>
      </c>
      <c r="C16" s="13">
        <v>1</v>
      </c>
      <c r="D16">
        <v>0</v>
      </c>
      <c r="E16">
        <v>0</v>
      </c>
      <c r="F16" s="23">
        <v>0</v>
      </c>
    </row>
    <row r="17" spans="1:6" x14ac:dyDescent="0.3">
      <c r="A17" s="9">
        <v>43844</v>
      </c>
      <c r="B17" s="13">
        <v>0</v>
      </c>
      <c r="C17" s="13">
        <v>1</v>
      </c>
      <c r="D17">
        <v>0</v>
      </c>
      <c r="E17">
        <v>0</v>
      </c>
      <c r="F17" s="23">
        <v>0</v>
      </c>
    </row>
    <row r="18" spans="1:6" x14ac:dyDescent="0.3">
      <c r="A18" s="9">
        <v>43845</v>
      </c>
      <c r="B18" s="13">
        <v>1</v>
      </c>
      <c r="C18" s="13">
        <v>1</v>
      </c>
      <c r="D18">
        <v>0</v>
      </c>
      <c r="E18">
        <v>0</v>
      </c>
      <c r="F18" s="23">
        <v>0</v>
      </c>
    </row>
    <row r="19" spans="1:6" x14ac:dyDescent="0.3">
      <c r="A19" s="9">
        <v>43846</v>
      </c>
      <c r="B19" s="13">
        <v>1</v>
      </c>
      <c r="C19" s="13">
        <v>1</v>
      </c>
      <c r="D19">
        <v>0</v>
      </c>
      <c r="E19">
        <v>0</v>
      </c>
      <c r="F19" s="23">
        <v>0</v>
      </c>
    </row>
    <row r="20" spans="1:6" x14ac:dyDescent="0.3">
      <c r="A20" s="9">
        <v>43847</v>
      </c>
      <c r="B20" s="13">
        <v>1</v>
      </c>
      <c r="C20" s="13">
        <v>1</v>
      </c>
      <c r="D20">
        <v>0</v>
      </c>
      <c r="E20">
        <v>0</v>
      </c>
      <c r="F20" s="23">
        <v>0</v>
      </c>
    </row>
    <row r="21" spans="1:6" x14ac:dyDescent="0.3">
      <c r="A21" s="9">
        <v>43848</v>
      </c>
      <c r="B21" s="13">
        <v>1</v>
      </c>
      <c r="C21" s="13">
        <v>1</v>
      </c>
      <c r="D21">
        <v>0</v>
      </c>
      <c r="E21">
        <v>0</v>
      </c>
      <c r="F21" s="23">
        <v>0</v>
      </c>
    </row>
    <row r="22" spans="1:6" x14ac:dyDescent="0.3">
      <c r="A22" s="9">
        <v>43849</v>
      </c>
      <c r="B22" s="13">
        <v>1</v>
      </c>
      <c r="C22" s="13">
        <v>1</v>
      </c>
      <c r="D22">
        <v>0</v>
      </c>
      <c r="E22">
        <v>0</v>
      </c>
      <c r="F22" s="23">
        <v>0</v>
      </c>
    </row>
    <row r="23" spans="1:6" x14ac:dyDescent="0.3">
      <c r="A23" s="9">
        <v>43850</v>
      </c>
      <c r="B23" s="13">
        <v>1</v>
      </c>
      <c r="C23" s="13">
        <v>1</v>
      </c>
      <c r="D23">
        <v>0</v>
      </c>
      <c r="E23">
        <v>0</v>
      </c>
      <c r="F23" s="23">
        <v>0</v>
      </c>
    </row>
    <row r="24" spans="1:6" x14ac:dyDescent="0.3">
      <c r="A24" s="9">
        <v>43851</v>
      </c>
      <c r="B24" s="13">
        <v>1</v>
      </c>
      <c r="C24" s="13">
        <v>1</v>
      </c>
      <c r="D24">
        <v>0</v>
      </c>
      <c r="E24">
        <v>0</v>
      </c>
      <c r="F24" s="23">
        <v>0</v>
      </c>
    </row>
    <row r="25" spans="1:6" x14ac:dyDescent="0.3">
      <c r="A25" s="9">
        <v>43852</v>
      </c>
      <c r="B25" s="13">
        <v>1</v>
      </c>
      <c r="C25" s="13">
        <v>1</v>
      </c>
      <c r="D25">
        <v>0</v>
      </c>
      <c r="E25">
        <v>0</v>
      </c>
      <c r="F25" s="23">
        <v>0</v>
      </c>
    </row>
    <row r="26" spans="1:6" x14ac:dyDescent="0.3">
      <c r="A26" s="9">
        <v>43853</v>
      </c>
      <c r="B26" s="13">
        <v>1</v>
      </c>
      <c r="C26" s="13">
        <v>1</v>
      </c>
      <c r="D26">
        <v>0</v>
      </c>
      <c r="E26">
        <v>0</v>
      </c>
      <c r="F26" s="23">
        <v>0</v>
      </c>
    </row>
    <row r="27" spans="1:6" x14ac:dyDescent="0.3">
      <c r="A27" s="9">
        <v>43854</v>
      </c>
      <c r="B27" s="13">
        <v>2</v>
      </c>
      <c r="C27" s="13">
        <v>1</v>
      </c>
      <c r="D27">
        <v>0</v>
      </c>
      <c r="E27">
        <v>0</v>
      </c>
      <c r="F27" s="23">
        <v>0</v>
      </c>
    </row>
    <row r="28" spans="1:6" x14ac:dyDescent="0.3">
      <c r="A28" s="9">
        <v>43855</v>
      </c>
      <c r="B28" s="13">
        <v>3</v>
      </c>
      <c r="C28" s="13">
        <v>1</v>
      </c>
      <c r="D28">
        <v>0</v>
      </c>
      <c r="E28">
        <v>0</v>
      </c>
      <c r="F28" s="23">
        <v>0</v>
      </c>
    </row>
    <row r="29" spans="1:6" x14ac:dyDescent="0.3">
      <c r="A29" s="9">
        <v>43856</v>
      </c>
      <c r="B29" s="13">
        <v>3</v>
      </c>
      <c r="C29" s="13">
        <v>1</v>
      </c>
      <c r="D29">
        <v>0</v>
      </c>
      <c r="E29">
        <v>0</v>
      </c>
      <c r="F29" s="23">
        <v>0</v>
      </c>
    </row>
    <row r="30" spans="1:6" x14ac:dyDescent="0.3">
      <c r="A30" s="9">
        <v>43857</v>
      </c>
      <c r="B30" s="13">
        <v>5</v>
      </c>
      <c r="C30" s="13">
        <v>1</v>
      </c>
      <c r="D30">
        <v>0</v>
      </c>
      <c r="E30">
        <v>0</v>
      </c>
      <c r="F30" s="23">
        <v>0</v>
      </c>
    </row>
    <row r="31" spans="1:6" x14ac:dyDescent="0.3">
      <c r="A31" s="9">
        <v>43858</v>
      </c>
      <c r="B31" s="13">
        <v>8</v>
      </c>
      <c r="C31" s="13">
        <v>2</v>
      </c>
      <c r="D31">
        <v>0</v>
      </c>
      <c r="E31">
        <v>0</v>
      </c>
      <c r="F31" s="23">
        <v>0</v>
      </c>
    </row>
    <row r="32" spans="1:6" x14ac:dyDescent="0.3">
      <c r="A32" s="9">
        <v>43859</v>
      </c>
      <c r="B32" s="13">
        <v>7</v>
      </c>
      <c r="C32" s="13">
        <v>2</v>
      </c>
      <c r="D32">
        <v>0</v>
      </c>
      <c r="E32">
        <v>0</v>
      </c>
      <c r="F32" s="23">
        <v>0</v>
      </c>
    </row>
    <row r="33" spans="1:6" x14ac:dyDescent="0.3">
      <c r="A33" s="9">
        <v>43860</v>
      </c>
      <c r="B33" s="13">
        <v>8</v>
      </c>
      <c r="C33" s="13">
        <v>2</v>
      </c>
      <c r="D33">
        <v>0</v>
      </c>
      <c r="E33">
        <v>0</v>
      </c>
      <c r="F33" s="23">
        <f ca="1">IFERROR(__xludf.DUMMYFUNCTION("""COMPUTED_VALUE"""),1)</f>
        <v>1</v>
      </c>
    </row>
    <row r="34" spans="1:6" x14ac:dyDescent="0.3">
      <c r="A34" s="9">
        <v>43861</v>
      </c>
      <c r="B34" s="13">
        <v>9</v>
      </c>
      <c r="C34" s="13">
        <v>3</v>
      </c>
      <c r="D34">
        <v>0</v>
      </c>
      <c r="E34">
        <v>0</v>
      </c>
      <c r="F34" s="23">
        <f ca="1">IFERROR(__xludf.DUMMYFUNCTION("""COMPUTED_VALUE"""),0)</f>
        <v>0</v>
      </c>
    </row>
    <row r="35" spans="1:6" x14ac:dyDescent="0.3">
      <c r="A35" s="9">
        <v>43862</v>
      </c>
      <c r="B35" s="13">
        <v>7</v>
      </c>
      <c r="C35" s="13">
        <v>2</v>
      </c>
      <c r="D35">
        <v>0</v>
      </c>
      <c r="E35">
        <v>0</v>
      </c>
      <c r="F35" s="23">
        <f ca="1">IFERROR(__xludf.DUMMYFUNCTION("""COMPUTED_VALUE"""),0)</f>
        <v>0</v>
      </c>
    </row>
    <row r="36" spans="1:6" x14ac:dyDescent="0.3">
      <c r="A36" s="9">
        <v>43863</v>
      </c>
      <c r="B36" s="13">
        <v>7</v>
      </c>
      <c r="C36" s="13">
        <v>2</v>
      </c>
      <c r="D36">
        <v>0</v>
      </c>
      <c r="E36">
        <v>0</v>
      </c>
      <c r="F36" s="23">
        <f ca="1">IFERROR(__xludf.DUMMYFUNCTION("""COMPUTED_VALUE"""),1)</f>
        <v>1</v>
      </c>
    </row>
    <row r="37" spans="1:6" x14ac:dyDescent="0.3">
      <c r="A37" s="9">
        <v>43864</v>
      </c>
      <c r="B37" s="13">
        <v>7</v>
      </c>
      <c r="C37" s="13">
        <v>2</v>
      </c>
      <c r="D37">
        <v>0</v>
      </c>
      <c r="E37">
        <v>0</v>
      </c>
      <c r="F37" s="23">
        <f ca="1">IFERROR(__xludf.DUMMYFUNCTION("""COMPUTED_VALUE"""),1)</f>
        <v>1</v>
      </c>
    </row>
    <row r="38" spans="1:6" x14ac:dyDescent="0.3">
      <c r="A38" s="9">
        <v>43865</v>
      </c>
      <c r="B38" s="13">
        <v>7</v>
      </c>
      <c r="C38" s="13">
        <v>3</v>
      </c>
      <c r="D38">
        <v>0</v>
      </c>
      <c r="E38">
        <v>0</v>
      </c>
      <c r="F38" s="23">
        <f ca="1">IFERROR(__xludf.DUMMYFUNCTION("""COMPUTED_VALUE"""),0)</f>
        <v>0</v>
      </c>
    </row>
    <row r="39" spans="1:6" x14ac:dyDescent="0.3">
      <c r="A39" s="9">
        <v>43866</v>
      </c>
      <c r="B39" s="13">
        <v>5</v>
      </c>
      <c r="C39" s="13">
        <v>2</v>
      </c>
      <c r="D39">
        <v>0</v>
      </c>
      <c r="E39">
        <v>0</v>
      </c>
      <c r="F39" s="23">
        <f ca="1">IFERROR(__xludf.DUMMYFUNCTION("""COMPUTED_VALUE"""),0)</f>
        <v>0</v>
      </c>
    </row>
    <row r="40" spans="1:6" x14ac:dyDescent="0.3">
      <c r="A40" s="9">
        <v>43867</v>
      </c>
      <c r="B40" s="13">
        <v>6</v>
      </c>
      <c r="C40" s="13">
        <v>2</v>
      </c>
      <c r="D40">
        <v>0</v>
      </c>
      <c r="E40">
        <v>0</v>
      </c>
      <c r="F40" s="23">
        <f ca="1">IFERROR(__xludf.DUMMYFUNCTION("""COMPUTED_VALUE"""),0)</f>
        <v>0</v>
      </c>
    </row>
    <row r="41" spans="1:6" x14ac:dyDescent="0.3">
      <c r="A41" s="9">
        <v>43868</v>
      </c>
      <c r="B41" s="13">
        <v>6</v>
      </c>
      <c r="C41" s="13">
        <v>2</v>
      </c>
      <c r="D41">
        <v>0</v>
      </c>
      <c r="E41">
        <v>0</v>
      </c>
      <c r="F41" s="23">
        <f ca="1">IFERROR(__xludf.DUMMYFUNCTION("""COMPUTED_VALUE"""),0)</f>
        <v>0</v>
      </c>
    </row>
    <row r="42" spans="1:6" x14ac:dyDescent="0.3">
      <c r="A42" s="9">
        <v>43869</v>
      </c>
      <c r="B42" s="13">
        <v>4</v>
      </c>
      <c r="C42" s="13">
        <v>2</v>
      </c>
      <c r="D42">
        <v>0</v>
      </c>
      <c r="E42">
        <v>0</v>
      </c>
      <c r="F42" s="23">
        <f ca="1">IFERROR(__xludf.DUMMYFUNCTION("""COMPUTED_VALUE"""),0)</f>
        <v>0</v>
      </c>
    </row>
    <row r="43" spans="1:6" x14ac:dyDescent="0.3">
      <c r="A43" s="9">
        <v>43870</v>
      </c>
      <c r="B43" s="13">
        <v>5</v>
      </c>
      <c r="C43" s="13">
        <v>1</v>
      </c>
      <c r="D43">
        <v>0</v>
      </c>
      <c r="E43">
        <v>0</v>
      </c>
      <c r="F43" s="23">
        <f ca="1">IFERROR(__xludf.DUMMYFUNCTION("""COMPUTED_VALUE"""),0)</f>
        <v>0</v>
      </c>
    </row>
    <row r="44" spans="1:6" x14ac:dyDescent="0.3">
      <c r="A44" s="9">
        <v>43871</v>
      </c>
      <c r="B44" s="13">
        <v>4</v>
      </c>
      <c r="C44" s="13">
        <v>2</v>
      </c>
      <c r="D44">
        <v>0</v>
      </c>
      <c r="E44">
        <v>0</v>
      </c>
      <c r="F44" s="23">
        <f ca="1">IFERROR(__xludf.DUMMYFUNCTION("""COMPUTED_VALUE"""),0)</f>
        <v>0</v>
      </c>
    </row>
    <row r="45" spans="1:6" x14ac:dyDescent="0.3">
      <c r="A45" s="9">
        <v>43872</v>
      </c>
      <c r="B45" s="13">
        <v>3</v>
      </c>
      <c r="C45" s="13">
        <v>1</v>
      </c>
      <c r="D45">
        <v>0</v>
      </c>
      <c r="E45">
        <v>0</v>
      </c>
      <c r="F45" s="23">
        <f ca="1">IFERROR(__xludf.DUMMYFUNCTION("""COMPUTED_VALUE"""),0)</f>
        <v>0</v>
      </c>
    </row>
    <row r="46" spans="1:6" x14ac:dyDescent="0.3">
      <c r="A46" s="9">
        <v>43873</v>
      </c>
      <c r="B46" s="13">
        <v>4</v>
      </c>
      <c r="C46" s="13">
        <v>2</v>
      </c>
      <c r="D46">
        <v>1</v>
      </c>
      <c r="E46">
        <v>1</v>
      </c>
      <c r="F46" s="23">
        <f ca="1">IFERROR(__xludf.DUMMYFUNCTION("""COMPUTED_VALUE"""),0)</f>
        <v>0</v>
      </c>
    </row>
    <row r="47" spans="1:6" x14ac:dyDescent="0.3">
      <c r="A47" s="9">
        <v>43874</v>
      </c>
      <c r="B47" s="13">
        <v>5</v>
      </c>
      <c r="C47" s="13">
        <v>2</v>
      </c>
      <c r="D47">
        <v>1</v>
      </c>
      <c r="E47">
        <v>1</v>
      </c>
      <c r="F47" s="23">
        <f ca="1">IFERROR(__xludf.DUMMYFUNCTION("""COMPUTED_VALUE"""),0)</f>
        <v>0</v>
      </c>
    </row>
    <row r="48" spans="1:6" x14ac:dyDescent="0.3">
      <c r="A48" s="9">
        <v>43875</v>
      </c>
      <c r="B48" s="13">
        <v>5</v>
      </c>
      <c r="C48" s="13">
        <v>2</v>
      </c>
      <c r="D48">
        <v>1</v>
      </c>
      <c r="E48">
        <v>1</v>
      </c>
      <c r="F48" s="23">
        <f ca="1">IFERROR(__xludf.DUMMYFUNCTION("""COMPUTED_VALUE"""),0)</f>
        <v>0</v>
      </c>
    </row>
    <row r="49" spans="1:6" x14ac:dyDescent="0.3">
      <c r="A49" s="9">
        <v>43876</v>
      </c>
      <c r="B49" s="13">
        <v>5</v>
      </c>
      <c r="C49" s="13">
        <v>2</v>
      </c>
      <c r="D49">
        <v>1</v>
      </c>
      <c r="E49">
        <v>1</v>
      </c>
      <c r="F49" s="23">
        <f ca="1">IFERROR(__xludf.DUMMYFUNCTION("""COMPUTED_VALUE"""),0)</f>
        <v>0</v>
      </c>
    </row>
    <row r="50" spans="1:6" x14ac:dyDescent="0.3">
      <c r="A50" s="9">
        <v>43877</v>
      </c>
      <c r="B50" s="13">
        <v>4</v>
      </c>
      <c r="C50" s="13">
        <v>2</v>
      </c>
      <c r="D50">
        <v>1</v>
      </c>
      <c r="E50">
        <v>1</v>
      </c>
      <c r="F50" s="23">
        <f ca="1">IFERROR(__xludf.DUMMYFUNCTION("""COMPUTED_VALUE"""),0)</f>
        <v>0</v>
      </c>
    </row>
    <row r="51" spans="1:6" x14ac:dyDescent="0.3">
      <c r="A51" s="9">
        <v>43878</v>
      </c>
      <c r="B51" s="13">
        <v>4</v>
      </c>
      <c r="C51" s="13">
        <v>2</v>
      </c>
      <c r="D51">
        <v>1</v>
      </c>
      <c r="E51">
        <v>1</v>
      </c>
      <c r="F51" s="23">
        <f ca="1">IFERROR(__xludf.DUMMYFUNCTION("""COMPUTED_VALUE"""),0)</f>
        <v>0</v>
      </c>
    </row>
    <row r="52" spans="1:6" x14ac:dyDescent="0.3">
      <c r="A52" s="9">
        <v>43879</v>
      </c>
      <c r="B52" s="13">
        <v>4</v>
      </c>
      <c r="C52" s="13">
        <v>2</v>
      </c>
      <c r="D52">
        <v>1</v>
      </c>
      <c r="E52">
        <v>1</v>
      </c>
      <c r="F52" s="23">
        <f ca="1">IFERROR(__xludf.DUMMYFUNCTION("""COMPUTED_VALUE"""),0)</f>
        <v>0</v>
      </c>
    </row>
    <row r="53" spans="1:6" x14ac:dyDescent="0.3">
      <c r="A53" s="9">
        <v>43880</v>
      </c>
      <c r="B53" s="13">
        <v>3</v>
      </c>
      <c r="C53" s="13">
        <v>1</v>
      </c>
      <c r="D53">
        <v>1</v>
      </c>
      <c r="E53">
        <v>1</v>
      </c>
      <c r="F53" s="23">
        <f ca="1">IFERROR(__xludf.DUMMYFUNCTION("""COMPUTED_VALUE"""),0)</f>
        <v>0</v>
      </c>
    </row>
    <row r="54" spans="1:6" x14ac:dyDescent="0.3">
      <c r="A54" s="9">
        <v>43881</v>
      </c>
      <c r="B54" s="13">
        <v>3</v>
      </c>
      <c r="C54" s="13">
        <v>1</v>
      </c>
      <c r="D54">
        <v>1</v>
      </c>
      <c r="E54">
        <v>1</v>
      </c>
      <c r="F54" s="23">
        <f ca="1">IFERROR(__xludf.DUMMYFUNCTION("""COMPUTED_VALUE"""),0)</f>
        <v>0</v>
      </c>
    </row>
    <row r="55" spans="1:6" x14ac:dyDescent="0.3">
      <c r="A55" s="9">
        <v>43882</v>
      </c>
      <c r="B55" s="13">
        <v>2</v>
      </c>
      <c r="C55" s="13">
        <v>1</v>
      </c>
      <c r="D55">
        <v>0</v>
      </c>
      <c r="E55">
        <v>1</v>
      </c>
      <c r="F55" s="23">
        <f ca="1">IFERROR(__xludf.DUMMYFUNCTION("""COMPUTED_VALUE"""),0)</f>
        <v>0</v>
      </c>
    </row>
    <row r="56" spans="1:6" x14ac:dyDescent="0.3">
      <c r="A56" s="9">
        <v>43883</v>
      </c>
      <c r="B56" s="13">
        <v>2</v>
      </c>
      <c r="C56" s="13">
        <v>1</v>
      </c>
      <c r="D56">
        <v>1</v>
      </c>
      <c r="E56">
        <v>1</v>
      </c>
      <c r="F56" s="23">
        <f ca="1">IFERROR(__xludf.DUMMYFUNCTION("""COMPUTED_VALUE"""),0)</f>
        <v>0</v>
      </c>
    </row>
    <row r="57" spans="1:6" x14ac:dyDescent="0.3">
      <c r="A57" s="9">
        <v>43884</v>
      </c>
      <c r="B57" s="13">
        <v>3</v>
      </c>
      <c r="C57" s="13">
        <v>1</v>
      </c>
      <c r="D57">
        <v>1</v>
      </c>
      <c r="E57">
        <v>1</v>
      </c>
      <c r="F57" s="23">
        <f ca="1">IFERROR(__xludf.DUMMYFUNCTION("""COMPUTED_VALUE"""),0)</f>
        <v>0</v>
      </c>
    </row>
    <row r="58" spans="1:6" x14ac:dyDescent="0.3">
      <c r="A58" s="9">
        <v>43885</v>
      </c>
      <c r="B58" s="13">
        <v>3</v>
      </c>
      <c r="C58" s="13">
        <v>1</v>
      </c>
      <c r="D58">
        <v>1</v>
      </c>
      <c r="E58">
        <v>1</v>
      </c>
      <c r="F58" s="23">
        <f ca="1">IFERROR(__xludf.DUMMYFUNCTION("""COMPUTED_VALUE"""),0)</f>
        <v>0</v>
      </c>
    </row>
    <row r="59" spans="1:6" x14ac:dyDescent="0.3">
      <c r="A59" s="9">
        <v>43886</v>
      </c>
      <c r="B59" s="13">
        <v>3</v>
      </c>
      <c r="C59" s="13">
        <v>1</v>
      </c>
      <c r="D59">
        <v>1</v>
      </c>
      <c r="E59">
        <v>1</v>
      </c>
      <c r="F59" s="23">
        <f ca="1">IFERROR(__xludf.DUMMYFUNCTION("""COMPUTED_VALUE"""),0)</f>
        <v>0</v>
      </c>
    </row>
    <row r="60" spans="1:6" x14ac:dyDescent="0.3">
      <c r="A60" s="9">
        <v>43887</v>
      </c>
      <c r="B60" s="13">
        <v>3</v>
      </c>
      <c r="C60" s="13">
        <v>1</v>
      </c>
      <c r="D60">
        <v>1</v>
      </c>
      <c r="E60">
        <v>1</v>
      </c>
      <c r="F60" s="23">
        <f ca="1">IFERROR(__xludf.DUMMYFUNCTION("""COMPUTED_VALUE"""),0)</f>
        <v>0</v>
      </c>
    </row>
    <row r="61" spans="1:6" x14ac:dyDescent="0.3">
      <c r="A61" s="9">
        <v>43888</v>
      </c>
      <c r="B61" s="13">
        <v>4</v>
      </c>
      <c r="C61" s="13">
        <v>1</v>
      </c>
      <c r="D61">
        <v>1</v>
      </c>
      <c r="E61">
        <v>1</v>
      </c>
      <c r="F61" s="23">
        <f ca="1">IFERROR(__xludf.DUMMYFUNCTION("""COMPUTED_VALUE"""),0)</f>
        <v>0</v>
      </c>
    </row>
    <row r="62" spans="1:6" x14ac:dyDescent="0.3">
      <c r="A62" s="9">
        <v>43889</v>
      </c>
      <c r="B62" s="13">
        <v>4</v>
      </c>
      <c r="C62" s="13">
        <v>2</v>
      </c>
      <c r="D62">
        <v>1</v>
      </c>
      <c r="E62">
        <v>1</v>
      </c>
      <c r="F62" s="23">
        <f ca="1">IFERROR(__xludf.DUMMYFUNCTION("""COMPUTED_VALUE"""),0)</f>
        <v>0</v>
      </c>
    </row>
    <row r="63" spans="1:6" x14ac:dyDescent="0.3">
      <c r="A63" s="9">
        <v>43890</v>
      </c>
      <c r="B63" s="13">
        <v>5</v>
      </c>
      <c r="C63" s="13">
        <v>2</v>
      </c>
      <c r="D63">
        <v>1</v>
      </c>
      <c r="E63">
        <v>1</v>
      </c>
      <c r="F63" s="23">
        <f ca="1">IFERROR(__xludf.DUMMYFUNCTION("""COMPUTED_VALUE"""),0)</f>
        <v>0</v>
      </c>
    </row>
    <row r="64" spans="1:6" x14ac:dyDescent="0.3">
      <c r="A64" s="9">
        <v>43891</v>
      </c>
      <c r="B64" s="13">
        <v>5</v>
      </c>
      <c r="C64" s="13">
        <v>1</v>
      </c>
      <c r="D64">
        <v>1</v>
      </c>
      <c r="E64">
        <v>1</v>
      </c>
      <c r="F64" s="23">
        <f ca="1">IFERROR(__xludf.DUMMYFUNCTION("""COMPUTED_VALUE"""),0)</f>
        <v>0</v>
      </c>
    </row>
    <row r="65" spans="1:6" x14ac:dyDescent="0.3">
      <c r="A65" s="9">
        <v>43892</v>
      </c>
      <c r="B65" s="13">
        <v>13</v>
      </c>
      <c r="C65" s="13">
        <v>4</v>
      </c>
      <c r="D65">
        <v>1</v>
      </c>
      <c r="E65">
        <v>1</v>
      </c>
      <c r="F65" s="23">
        <f ca="1">IFERROR(__xludf.DUMMYFUNCTION("""COMPUTED_VALUE"""),0)</f>
        <v>0</v>
      </c>
    </row>
    <row r="66" spans="1:6" x14ac:dyDescent="0.3">
      <c r="A66" s="9">
        <v>43893</v>
      </c>
      <c r="B66" s="13">
        <v>32</v>
      </c>
      <c r="C66" s="13">
        <v>12</v>
      </c>
      <c r="D66">
        <v>1</v>
      </c>
      <c r="E66">
        <v>1</v>
      </c>
      <c r="F66" s="23">
        <f ca="1">IFERROR(__xludf.DUMMYFUNCTION("""COMPUTED_VALUE"""),0)</f>
        <v>0</v>
      </c>
    </row>
    <row r="67" spans="1:6" x14ac:dyDescent="0.3">
      <c r="A67" s="9">
        <v>43894</v>
      </c>
      <c r="B67" s="13">
        <v>39</v>
      </c>
      <c r="C67" s="13">
        <v>15</v>
      </c>
      <c r="D67">
        <v>1</v>
      </c>
      <c r="E67">
        <v>1</v>
      </c>
      <c r="F67" s="23">
        <f ca="1">IFERROR(__xludf.DUMMYFUNCTION("""COMPUTED_VALUE"""),0)</f>
        <v>0</v>
      </c>
    </row>
    <row r="68" spans="1:6" x14ac:dyDescent="0.3">
      <c r="A68" s="9">
        <v>43895</v>
      </c>
      <c r="B68" s="13">
        <v>31</v>
      </c>
      <c r="C68" s="13">
        <v>14</v>
      </c>
      <c r="D68">
        <v>1</v>
      </c>
      <c r="E68">
        <v>1</v>
      </c>
      <c r="F68" s="23">
        <f ca="1">IFERROR(__xludf.DUMMYFUNCTION("""COMPUTED_VALUE"""),0)</f>
        <v>0</v>
      </c>
    </row>
    <row r="69" spans="1:6" x14ac:dyDescent="0.3">
      <c r="A69" s="9">
        <v>43896</v>
      </c>
      <c r="B69" s="13">
        <v>24</v>
      </c>
      <c r="C69" s="13">
        <v>10</v>
      </c>
      <c r="D69">
        <v>1</v>
      </c>
      <c r="E69">
        <v>1</v>
      </c>
      <c r="F69" s="23">
        <f ca="1">IFERROR(__xludf.DUMMYFUNCTION("""COMPUTED_VALUE"""),0)</f>
        <v>0</v>
      </c>
    </row>
    <row r="70" spans="1:6" x14ac:dyDescent="0.3">
      <c r="A70" s="9">
        <v>43897</v>
      </c>
      <c r="B70" s="13">
        <v>18</v>
      </c>
      <c r="C70" s="13">
        <v>8</v>
      </c>
      <c r="D70">
        <v>1</v>
      </c>
      <c r="E70">
        <v>1</v>
      </c>
      <c r="F70" s="23">
        <f ca="1">IFERROR(__xludf.DUMMYFUNCTION("""COMPUTED_VALUE"""),0)</f>
        <v>0</v>
      </c>
    </row>
    <row r="71" spans="1:6" x14ac:dyDescent="0.3">
      <c r="A71" s="9">
        <v>43898</v>
      </c>
      <c r="B71" s="13">
        <v>17</v>
      </c>
      <c r="C71" s="13">
        <v>7</v>
      </c>
      <c r="D71">
        <v>1</v>
      </c>
      <c r="E71">
        <v>1</v>
      </c>
      <c r="F71" s="23">
        <f ca="1">IFERROR(__xludf.DUMMYFUNCTION("""COMPUTED_VALUE"""),0)</f>
        <v>0</v>
      </c>
    </row>
    <row r="72" spans="1:6" x14ac:dyDescent="0.3">
      <c r="A72" s="9">
        <v>43899</v>
      </c>
      <c r="B72" s="13">
        <v>17</v>
      </c>
      <c r="C72" s="13">
        <v>6</v>
      </c>
      <c r="D72">
        <v>1</v>
      </c>
      <c r="E72">
        <v>1</v>
      </c>
      <c r="F72" s="23">
        <f ca="1">IFERROR(__xludf.DUMMYFUNCTION("""COMPUTED_VALUE"""),0)</f>
        <v>0</v>
      </c>
    </row>
    <row r="73" spans="1:6" x14ac:dyDescent="0.3">
      <c r="A73" s="9">
        <v>43900</v>
      </c>
      <c r="B73" s="13">
        <v>17</v>
      </c>
      <c r="C73" s="13">
        <v>6</v>
      </c>
      <c r="D73">
        <v>1</v>
      </c>
      <c r="E73">
        <v>1</v>
      </c>
      <c r="F73" s="23">
        <f ca="1">IFERROR(__xludf.DUMMYFUNCTION("""COMPUTED_VALUE"""),0)</f>
        <v>0</v>
      </c>
    </row>
    <row r="74" spans="1:6" x14ac:dyDescent="0.3">
      <c r="A74" s="9">
        <v>43901</v>
      </c>
      <c r="B74" s="13">
        <v>18</v>
      </c>
      <c r="C74" s="13">
        <v>7</v>
      </c>
      <c r="D74">
        <v>1</v>
      </c>
      <c r="E74">
        <v>1</v>
      </c>
      <c r="F74" s="23">
        <f ca="1">IFERROR(__xludf.DUMMYFUNCTION("""COMPUTED_VALUE"""),0)</f>
        <v>0</v>
      </c>
    </row>
    <row r="75" spans="1:6" x14ac:dyDescent="0.3">
      <c r="A75" s="9">
        <v>43902</v>
      </c>
      <c r="B75" s="13">
        <v>29</v>
      </c>
      <c r="C75" s="13">
        <v>13</v>
      </c>
      <c r="D75">
        <v>2</v>
      </c>
      <c r="E75">
        <v>2</v>
      </c>
      <c r="F75" s="23">
        <f ca="1">IFERROR(__xludf.DUMMYFUNCTION("""COMPUTED_VALUE"""),0)</f>
        <v>0</v>
      </c>
    </row>
    <row r="76" spans="1:6" x14ac:dyDescent="0.3">
      <c r="A76" s="9">
        <v>43903</v>
      </c>
      <c r="B76" s="13">
        <v>34</v>
      </c>
      <c r="C76" s="13">
        <v>16</v>
      </c>
      <c r="D76">
        <v>2</v>
      </c>
      <c r="E76">
        <v>3</v>
      </c>
      <c r="F76" s="23">
        <f ca="1">IFERROR(__xludf.DUMMYFUNCTION("""COMPUTED_VALUE"""),0)</f>
        <v>0</v>
      </c>
    </row>
    <row r="77" spans="1:6" x14ac:dyDescent="0.3">
      <c r="A77" s="9">
        <v>43904</v>
      </c>
      <c r="B77" s="13">
        <v>34</v>
      </c>
      <c r="C77" s="13">
        <v>16</v>
      </c>
      <c r="D77">
        <v>2</v>
      </c>
      <c r="E77">
        <v>2</v>
      </c>
      <c r="F77" s="23">
        <v>7</v>
      </c>
    </row>
    <row r="78" spans="1:6" x14ac:dyDescent="0.3">
      <c r="A78" s="9">
        <v>43905</v>
      </c>
      <c r="B78" s="13">
        <v>35</v>
      </c>
      <c r="C78" s="13">
        <v>16</v>
      </c>
      <c r="D78">
        <v>2</v>
      </c>
      <c r="E78">
        <v>3</v>
      </c>
      <c r="F78" s="23">
        <v>0</v>
      </c>
    </row>
    <row r="79" spans="1:6" x14ac:dyDescent="0.3">
      <c r="A79" s="9">
        <v>43906</v>
      </c>
      <c r="B79" s="13">
        <v>40</v>
      </c>
      <c r="C79" s="13">
        <v>19</v>
      </c>
      <c r="D79">
        <v>3</v>
      </c>
      <c r="E79">
        <v>3</v>
      </c>
      <c r="F79" s="23">
        <v>0</v>
      </c>
    </row>
    <row r="80" spans="1:6" x14ac:dyDescent="0.3">
      <c r="A80" s="9">
        <v>43907</v>
      </c>
      <c r="B80" s="13">
        <v>42</v>
      </c>
      <c r="C80" s="13">
        <v>23</v>
      </c>
      <c r="D80">
        <v>3</v>
      </c>
      <c r="E80">
        <v>5</v>
      </c>
      <c r="F80" s="23">
        <v>1</v>
      </c>
    </row>
    <row r="81" spans="1:6" x14ac:dyDescent="0.3">
      <c r="A81" s="9">
        <v>43908</v>
      </c>
      <c r="B81" s="13">
        <v>49</v>
      </c>
      <c r="C81" s="13">
        <v>26</v>
      </c>
      <c r="D81">
        <v>4</v>
      </c>
      <c r="E81">
        <v>5</v>
      </c>
      <c r="F81" s="23">
        <v>2</v>
      </c>
    </row>
    <row r="82" spans="1:6" x14ac:dyDescent="0.3">
      <c r="A82" s="9">
        <v>43909</v>
      </c>
      <c r="B82" s="13">
        <v>74</v>
      </c>
      <c r="C82" s="13">
        <v>33</v>
      </c>
      <c r="D82">
        <v>4</v>
      </c>
      <c r="E82">
        <v>7</v>
      </c>
      <c r="F82" s="23">
        <v>4</v>
      </c>
    </row>
    <row r="83" spans="1:6" x14ac:dyDescent="0.3">
      <c r="A83" s="9">
        <v>43910</v>
      </c>
      <c r="B83" s="13">
        <v>71</v>
      </c>
      <c r="C83" s="13">
        <v>41</v>
      </c>
      <c r="D83">
        <v>6</v>
      </c>
      <c r="E83">
        <v>8</v>
      </c>
      <c r="F83" s="23">
        <v>6</v>
      </c>
    </row>
    <row r="84" spans="1:6" x14ac:dyDescent="0.3">
      <c r="A84" s="9">
        <v>43911</v>
      </c>
      <c r="B84" s="13">
        <v>83</v>
      </c>
      <c r="C84" s="13">
        <v>45</v>
      </c>
      <c r="D84">
        <v>7</v>
      </c>
      <c r="E84">
        <v>10</v>
      </c>
      <c r="F84" s="23">
        <v>7</v>
      </c>
    </row>
    <row r="85" spans="1:6" x14ac:dyDescent="0.3">
      <c r="A85" s="9">
        <v>43912</v>
      </c>
      <c r="B85" s="13">
        <v>86</v>
      </c>
      <c r="C85" s="13">
        <v>50</v>
      </c>
      <c r="D85">
        <v>8</v>
      </c>
      <c r="E85">
        <v>11</v>
      </c>
      <c r="F85" s="23">
        <v>0</v>
      </c>
    </row>
    <row r="86" spans="1:6" x14ac:dyDescent="0.3">
      <c r="A86" s="9">
        <v>43913</v>
      </c>
      <c r="B86" s="13">
        <v>85</v>
      </c>
      <c r="C86" s="13">
        <v>53</v>
      </c>
      <c r="D86">
        <v>10</v>
      </c>
      <c r="E86">
        <v>15</v>
      </c>
      <c r="F86" s="23">
        <v>3</v>
      </c>
    </row>
    <row r="87" spans="1:6" x14ac:dyDescent="0.3">
      <c r="A87" s="9">
        <v>43914</v>
      </c>
      <c r="B87" s="13">
        <v>84</v>
      </c>
      <c r="C87" s="13">
        <v>50</v>
      </c>
      <c r="D87">
        <v>9</v>
      </c>
      <c r="E87">
        <v>14</v>
      </c>
      <c r="F87" s="23">
        <v>0</v>
      </c>
    </row>
    <row r="88" spans="1:6" x14ac:dyDescent="0.3">
      <c r="A88" s="9">
        <v>43915</v>
      </c>
      <c r="B88" s="13">
        <v>94</v>
      </c>
      <c r="C88" s="13">
        <v>49</v>
      </c>
      <c r="D88">
        <v>10</v>
      </c>
      <c r="E88">
        <v>14</v>
      </c>
      <c r="F88" s="23">
        <v>5</v>
      </c>
    </row>
    <row r="89" spans="1:6" x14ac:dyDescent="0.3">
      <c r="A89" s="9">
        <v>43916</v>
      </c>
      <c r="B89" s="13">
        <v>87</v>
      </c>
      <c r="C89" s="13">
        <v>45</v>
      </c>
      <c r="D89">
        <v>9</v>
      </c>
      <c r="E89">
        <v>14</v>
      </c>
      <c r="F89" s="23">
        <v>1</v>
      </c>
    </row>
    <row r="90" spans="1:6" x14ac:dyDescent="0.3">
      <c r="A90" s="9">
        <v>43917</v>
      </c>
      <c r="B90" s="13">
        <v>94</v>
      </c>
      <c r="C90" s="13">
        <v>52</v>
      </c>
      <c r="D90">
        <v>10</v>
      </c>
      <c r="E90">
        <v>15</v>
      </c>
      <c r="F90" s="23">
        <v>4</v>
      </c>
    </row>
    <row r="91" spans="1:6" x14ac:dyDescent="0.3">
      <c r="A91" s="9">
        <v>43918</v>
      </c>
      <c r="B91" s="13">
        <v>100</v>
      </c>
      <c r="C91" s="13">
        <v>52</v>
      </c>
      <c r="D91">
        <v>12</v>
      </c>
      <c r="E91">
        <v>17</v>
      </c>
      <c r="F91" s="23">
        <v>9</v>
      </c>
    </row>
    <row r="92" spans="1:6" x14ac:dyDescent="0.3">
      <c r="A92" s="9">
        <v>43919</v>
      </c>
      <c r="B92" s="13">
        <v>94</v>
      </c>
      <c r="C92" s="13">
        <v>47</v>
      </c>
      <c r="D92">
        <v>12</v>
      </c>
      <c r="E92">
        <v>17</v>
      </c>
      <c r="F92" s="23">
        <v>23</v>
      </c>
    </row>
    <row r="93" spans="1:6" x14ac:dyDescent="0.3">
      <c r="A93" s="9">
        <v>43920</v>
      </c>
      <c r="B93" s="13">
        <v>78</v>
      </c>
      <c r="C93" s="13">
        <v>40</v>
      </c>
      <c r="D93">
        <v>12</v>
      </c>
      <c r="E93">
        <v>16</v>
      </c>
      <c r="F93" s="23">
        <v>25</v>
      </c>
    </row>
    <row r="94" spans="1:6" x14ac:dyDescent="0.3">
      <c r="A94" s="9">
        <v>43921</v>
      </c>
      <c r="B94" s="13">
        <v>74</v>
      </c>
      <c r="C94" s="13">
        <v>38</v>
      </c>
      <c r="D94">
        <v>12</v>
      </c>
      <c r="E94">
        <v>16</v>
      </c>
      <c r="F94" s="23">
        <v>23</v>
      </c>
    </row>
    <row r="95" spans="1:6" x14ac:dyDescent="0.3">
      <c r="A95" s="9">
        <v>43922</v>
      </c>
      <c r="B95" s="13">
        <v>68</v>
      </c>
      <c r="C95" s="13">
        <v>35</v>
      </c>
      <c r="D95">
        <v>11</v>
      </c>
      <c r="E95">
        <v>14</v>
      </c>
      <c r="F95" s="23">
        <v>32</v>
      </c>
    </row>
    <row r="96" spans="1:6" x14ac:dyDescent="0.3">
      <c r="A96" s="9">
        <v>43923</v>
      </c>
      <c r="B96" s="13">
        <v>62</v>
      </c>
      <c r="C96" s="13">
        <v>32</v>
      </c>
      <c r="D96">
        <v>12</v>
      </c>
      <c r="E96">
        <v>16</v>
      </c>
      <c r="F96" s="23">
        <v>141</v>
      </c>
    </row>
    <row r="97" spans="1:6" x14ac:dyDescent="0.3">
      <c r="A97" s="9">
        <v>43924</v>
      </c>
      <c r="B97" s="13">
        <v>75</v>
      </c>
      <c r="C97" s="13">
        <v>29</v>
      </c>
      <c r="D97">
        <v>11</v>
      </c>
      <c r="E97">
        <v>14</v>
      </c>
      <c r="F97" s="23">
        <v>93</v>
      </c>
    </row>
    <row r="98" spans="1:6" x14ac:dyDescent="0.3">
      <c r="A98" s="9">
        <v>43925</v>
      </c>
      <c r="B98" s="13">
        <v>75</v>
      </c>
      <c r="C98" s="13">
        <v>29</v>
      </c>
      <c r="D98">
        <v>12</v>
      </c>
      <c r="E98">
        <v>16</v>
      </c>
      <c r="F98" s="23">
        <v>59</v>
      </c>
    </row>
    <row r="99" spans="1:6" x14ac:dyDescent="0.3">
      <c r="A99" s="9">
        <v>43926</v>
      </c>
      <c r="B99" s="13">
        <v>72</v>
      </c>
      <c r="C99" s="13">
        <v>30</v>
      </c>
      <c r="D99">
        <v>11</v>
      </c>
      <c r="E99">
        <v>15</v>
      </c>
      <c r="F99" s="23">
        <v>58</v>
      </c>
    </row>
    <row r="100" spans="1:6" x14ac:dyDescent="0.3">
      <c r="A100" s="9">
        <v>43927</v>
      </c>
      <c r="B100" s="13">
        <v>53</v>
      </c>
      <c r="C100" s="13">
        <v>29</v>
      </c>
      <c r="D100">
        <v>12</v>
      </c>
      <c r="E100">
        <v>16</v>
      </c>
      <c r="F100" s="23">
        <v>22</v>
      </c>
    </row>
    <row r="101" spans="1:6" x14ac:dyDescent="0.3">
      <c r="A101" s="9">
        <v>43928</v>
      </c>
      <c r="B101" s="13">
        <v>51</v>
      </c>
      <c r="C101" s="13">
        <v>27</v>
      </c>
      <c r="D101">
        <v>11</v>
      </c>
      <c r="E101">
        <v>15</v>
      </c>
      <c r="F101" s="23">
        <v>51</v>
      </c>
    </row>
    <row r="102" spans="1:6" x14ac:dyDescent="0.3">
      <c r="A102" s="9">
        <v>43929</v>
      </c>
      <c r="B102" s="13">
        <v>51</v>
      </c>
      <c r="C102" s="13">
        <v>29</v>
      </c>
      <c r="D102">
        <v>11</v>
      </c>
      <c r="E102">
        <v>15</v>
      </c>
      <c r="F102" s="23">
        <v>93</v>
      </c>
    </row>
    <row r="103" spans="1:6" x14ac:dyDescent="0.3">
      <c r="A103" s="9">
        <v>43930</v>
      </c>
      <c r="B103" s="13">
        <v>49</v>
      </c>
      <c r="C103" s="13">
        <v>30</v>
      </c>
      <c r="D103">
        <v>11</v>
      </c>
      <c r="E103">
        <v>15</v>
      </c>
      <c r="F103" s="23">
        <v>51</v>
      </c>
    </row>
    <row r="104" spans="1:6" x14ac:dyDescent="0.3">
      <c r="A104" s="9">
        <v>43931</v>
      </c>
      <c r="B104" s="13">
        <v>51</v>
      </c>
      <c r="C104" s="13">
        <v>30</v>
      </c>
      <c r="D104">
        <v>12</v>
      </c>
      <c r="E104">
        <v>16</v>
      </c>
      <c r="F104" s="23">
        <v>183</v>
      </c>
    </row>
    <row r="105" spans="1:6" x14ac:dyDescent="0.3">
      <c r="A105" s="9">
        <v>43932</v>
      </c>
      <c r="B105" s="13">
        <v>51</v>
      </c>
      <c r="C105" s="13">
        <v>30</v>
      </c>
      <c r="D105">
        <v>12</v>
      </c>
      <c r="E105">
        <v>16</v>
      </c>
      <c r="F105" s="23">
        <v>166</v>
      </c>
    </row>
    <row r="106" spans="1:6" x14ac:dyDescent="0.3">
      <c r="A106" s="9">
        <v>43933</v>
      </c>
      <c r="B106" s="13">
        <v>54</v>
      </c>
      <c r="C106" s="13">
        <v>29</v>
      </c>
      <c r="D106">
        <v>11</v>
      </c>
      <c r="E106">
        <v>15</v>
      </c>
      <c r="F106" s="23">
        <v>85</v>
      </c>
    </row>
    <row r="107" spans="1:6" x14ac:dyDescent="0.3">
      <c r="A107" s="9">
        <v>43934</v>
      </c>
      <c r="B107" s="13">
        <v>66</v>
      </c>
      <c r="C107" s="13">
        <v>27</v>
      </c>
      <c r="D107">
        <v>11</v>
      </c>
      <c r="E107">
        <v>15</v>
      </c>
      <c r="F107" s="23">
        <v>356</v>
      </c>
    </row>
    <row r="108" spans="1:6" x14ac:dyDescent="0.3">
      <c r="A108" s="9">
        <v>43935</v>
      </c>
      <c r="B108" s="13">
        <v>47</v>
      </c>
      <c r="C108" s="13">
        <v>26</v>
      </c>
      <c r="D108">
        <v>11</v>
      </c>
      <c r="E108">
        <v>15</v>
      </c>
      <c r="F108" s="23">
        <v>51</v>
      </c>
    </row>
    <row r="109" spans="1:6" x14ac:dyDescent="0.3">
      <c r="A109" s="9">
        <v>43936</v>
      </c>
      <c r="B109" s="13">
        <v>56</v>
      </c>
      <c r="C109" s="13">
        <v>25</v>
      </c>
      <c r="D109">
        <v>12</v>
      </c>
      <c r="E109">
        <v>16</v>
      </c>
      <c r="F109" s="23">
        <v>17</v>
      </c>
    </row>
    <row r="110" spans="1:6" x14ac:dyDescent="0.3">
      <c r="A110" s="9">
        <v>43937</v>
      </c>
      <c r="B110" s="13">
        <v>56</v>
      </c>
      <c r="C110" s="13">
        <v>29</v>
      </c>
      <c r="D110">
        <v>12</v>
      </c>
      <c r="E110">
        <v>16</v>
      </c>
      <c r="F110" s="23">
        <v>62</v>
      </c>
    </row>
    <row r="111" spans="1:6" x14ac:dyDescent="0.3">
      <c r="A111" s="9">
        <v>43938</v>
      </c>
      <c r="B111" s="13">
        <v>54</v>
      </c>
      <c r="C111" s="13">
        <v>26</v>
      </c>
      <c r="D111">
        <v>11</v>
      </c>
      <c r="E111">
        <v>15</v>
      </c>
      <c r="F111" s="23">
        <v>67</v>
      </c>
    </row>
    <row r="112" spans="1:6" x14ac:dyDescent="0.3">
      <c r="A112" s="9">
        <v>43939</v>
      </c>
      <c r="B112" s="13">
        <v>58</v>
      </c>
      <c r="C112" s="13">
        <v>28</v>
      </c>
      <c r="D112">
        <v>11</v>
      </c>
      <c r="E112">
        <v>15</v>
      </c>
      <c r="F112" s="23">
        <v>186</v>
      </c>
    </row>
    <row r="113" spans="1:6" x14ac:dyDescent="0.3">
      <c r="A113" s="9">
        <v>43940</v>
      </c>
      <c r="B113" s="13">
        <v>56</v>
      </c>
      <c r="C113" s="13">
        <v>29</v>
      </c>
      <c r="D113">
        <v>11</v>
      </c>
      <c r="E113">
        <v>16</v>
      </c>
      <c r="F113" s="23">
        <v>110</v>
      </c>
    </row>
    <row r="114" spans="1:6" x14ac:dyDescent="0.3">
      <c r="A114" s="9">
        <v>43941</v>
      </c>
      <c r="B114" s="13">
        <v>37</v>
      </c>
      <c r="C114" s="13">
        <v>25</v>
      </c>
      <c r="D114">
        <v>10</v>
      </c>
      <c r="E114">
        <v>14</v>
      </c>
      <c r="F114" s="23">
        <v>78</v>
      </c>
    </row>
    <row r="115" spans="1:6" x14ac:dyDescent="0.3">
      <c r="A115" s="9">
        <v>43942</v>
      </c>
      <c r="B115" s="13">
        <v>36</v>
      </c>
      <c r="C115" s="13">
        <v>24</v>
      </c>
      <c r="D115">
        <v>10</v>
      </c>
      <c r="E115">
        <v>14</v>
      </c>
      <c r="F115" s="23">
        <v>75</v>
      </c>
    </row>
    <row r="116" spans="1:6" x14ac:dyDescent="0.3">
      <c r="A116" s="9">
        <v>43943</v>
      </c>
      <c r="B116" s="13">
        <v>38</v>
      </c>
      <c r="C116" s="13">
        <v>23</v>
      </c>
      <c r="D116">
        <v>11</v>
      </c>
      <c r="E116">
        <v>14</v>
      </c>
      <c r="F116" s="23">
        <v>92</v>
      </c>
    </row>
    <row r="117" spans="1:6" x14ac:dyDescent="0.3">
      <c r="A117" s="9">
        <v>43944</v>
      </c>
      <c r="B117" s="13">
        <v>50</v>
      </c>
      <c r="C117" s="13">
        <v>22</v>
      </c>
      <c r="D117">
        <v>10</v>
      </c>
      <c r="E117">
        <v>14</v>
      </c>
      <c r="F117" s="23">
        <v>128</v>
      </c>
    </row>
    <row r="118" spans="1:6" x14ac:dyDescent="0.3">
      <c r="A118" s="9">
        <v>43945</v>
      </c>
      <c r="B118" s="13">
        <v>48</v>
      </c>
      <c r="C118" s="13">
        <v>22</v>
      </c>
      <c r="D118">
        <v>11</v>
      </c>
      <c r="E118">
        <v>15</v>
      </c>
      <c r="F118" s="23">
        <v>138</v>
      </c>
    </row>
    <row r="119" spans="1:6" x14ac:dyDescent="0.3">
      <c r="A119" s="9">
        <v>43946</v>
      </c>
      <c r="B119" s="13">
        <v>38</v>
      </c>
      <c r="C119" s="13">
        <v>24</v>
      </c>
      <c r="D119">
        <v>9</v>
      </c>
      <c r="E119">
        <v>13</v>
      </c>
      <c r="F119" s="23">
        <v>111</v>
      </c>
    </row>
    <row r="120" spans="1:6" x14ac:dyDescent="0.3">
      <c r="A120" s="9">
        <v>43947</v>
      </c>
      <c r="B120" s="13">
        <v>36</v>
      </c>
      <c r="C120" s="13">
        <v>25</v>
      </c>
      <c r="D120">
        <v>11</v>
      </c>
      <c r="E120">
        <v>16</v>
      </c>
      <c r="F120" s="23">
        <v>293</v>
      </c>
    </row>
    <row r="121" spans="1:6" x14ac:dyDescent="0.3">
      <c r="A121" s="9">
        <v>43948</v>
      </c>
      <c r="B121" s="13">
        <v>33</v>
      </c>
      <c r="C121" s="13">
        <v>22</v>
      </c>
      <c r="D121">
        <v>11</v>
      </c>
      <c r="E121">
        <v>15</v>
      </c>
      <c r="F121" s="23">
        <v>190</v>
      </c>
    </row>
    <row r="122" spans="1:6" x14ac:dyDescent="0.3">
      <c r="A122" s="9">
        <v>43949</v>
      </c>
      <c r="B122" s="13">
        <v>30</v>
      </c>
      <c r="C122" s="13">
        <v>21</v>
      </c>
      <c r="D122">
        <v>9</v>
      </c>
      <c r="E122">
        <v>13</v>
      </c>
      <c r="F122" s="23">
        <v>206</v>
      </c>
    </row>
    <row r="123" spans="1:6" x14ac:dyDescent="0.3">
      <c r="A123" s="9">
        <v>43950</v>
      </c>
      <c r="B123" s="13">
        <v>29</v>
      </c>
      <c r="C123" s="13">
        <v>19</v>
      </c>
      <c r="D123">
        <v>9</v>
      </c>
      <c r="E123">
        <v>13</v>
      </c>
      <c r="F123" s="23">
        <v>125</v>
      </c>
    </row>
    <row r="124" spans="1:6" x14ac:dyDescent="0.3">
      <c r="A124" s="9">
        <v>43951</v>
      </c>
      <c r="B124" s="13">
        <v>27</v>
      </c>
      <c r="C124" s="13">
        <v>19</v>
      </c>
      <c r="D124">
        <v>9</v>
      </c>
      <c r="E124">
        <v>13</v>
      </c>
      <c r="F124" s="23">
        <v>76</v>
      </c>
    </row>
    <row r="125" spans="1:6" x14ac:dyDescent="0.3">
      <c r="A125" s="9">
        <v>43952</v>
      </c>
      <c r="B125" s="13">
        <v>32</v>
      </c>
      <c r="C125" s="13">
        <v>26</v>
      </c>
      <c r="D125">
        <v>11</v>
      </c>
      <c r="E125">
        <v>15</v>
      </c>
      <c r="F125" s="23">
        <v>223</v>
      </c>
    </row>
    <row r="126" spans="1:6" x14ac:dyDescent="0.3">
      <c r="A126" s="9">
        <v>43953</v>
      </c>
      <c r="B126" s="13">
        <v>31</v>
      </c>
      <c r="C126" s="13">
        <v>23</v>
      </c>
      <c r="D126">
        <v>11</v>
      </c>
      <c r="E126">
        <v>16</v>
      </c>
      <c r="F126" s="23">
        <v>384</v>
      </c>
    </row>
    <row r="127" spans="1:6" x14ac:dyDescent="0.3">
      <c r="A127" s="9">
        <v>43954</v>
      </c>
      <c r="B127" s="13">
        <v>31</v>
      </c>
      <c r="C127" s="13">
        <v>22</v>
      </c>
      <c r="D127">
        <v>11</v>
      </c>
      <c r="E127">
        <v>16</v>
      </c>
      <c r="F127" s="23">
        <v>427</v>
      </c>
    </row>
    <row r="128" spans="1:6" x14ac:dyDescent="0.3">
      <c r="A128" s="9">
        <v>43955</v>
      </c>
      <c r="B128" s="13">
        <v>27</v>
      </c>
      <c r="C128" s="13">
        <v>19</v>
      </c>
      <c r="D128">
        <v>11</v>
      </c>
      <c r="E128">
        <v>15</v>
      </c>
      <c r="F128" s="23">
        <v>349</v>
      </c>
    </row>
    <row r="129" spans="1:6" x14ac:dyDescent="0.3">
      <c r="A129" s="9">
        <v>43956</v>
      </c>
      <c r="B129" s="13">
        <v>32</v>
      </c>
      <c r="C129" s="13">
        <v>20</v>
      </c>
      <c r="D129">
        <v>11</v>
      </c>
      <c r="E129">
        <v>16</v>
      </c>
      <c r="F129" s="23">
        <v>206</v>
      </c>
    </row>
    <row r="130" spans="1:6" x14ac:dyDescent="0.3">
      <c r="A130" s="9">
        <v>43957</v>
      </c>
      <c r="B130" s="13">
        <v>31</v>
      </c>
      <c r="C130" s="13">
        <v>20</v>
      </c>
      <c r="D130">
        <v>11</v>
      </c>
      <c r="E130">
        <v>16</v>
      </c>
      <c r="F130" s="23">
        <v>428</v>
      </c>
    </row>
    <row r="131" spans="1:6" x14ac:dyDescent="0.3">
      <c r="A131" s="9">
        <v>43958</v>
      </c>
      <c r="B131" s="13">
        <v>30</v>
      </c>
      <c r="C131" s="13">
        <v>20</v>
      </c>
      <c r="D131">
        <v>9</v>
      </c>
      <c r="E131">
        <v>14</v>
      </c>
      <c r="F131" s="23">
        <v>448</v>
      </c>
    </row>
    <row r="132" spans="1:6" x14ac:dyDescent="0.3">
      <c r="A132" s="9">
        <v>43959</v>
      </c>
      <c r="B132" s="13">
        <v>28</v>
      </c>
      <c r="C132" s="13">
        <v>20</v>
      </c>
      <c r="D132">
        <v>10</v>
      </c>
      <c r="E132">
        <v>15</v>
      </c>
      <c r="F132" s="23">
        <v>338</v>
      </c>
    </row>
    <row r="133" spans="1:6" x14ac:dyDescent="0.3">
      <c r="A133" s="9">
        <v>43960</v>
      </c>
      <c r="B133" s="13">
        <v>29</v>
      </c>
      <c r="C133" s="13">
        <v>19</v>
      </c>
      <c r="D133">
        <v>10</v>
      </c>
      <c r="E133">
        <v>14</v>
      </c>
      <c r="F133" s="23">
        <v>224</v>
      </c>
    </row>
    <row r="134" spans="1:6" x14ac:dyDescent="0.3">
      <c r="A134" s="9">
        <v>43961</v>
      </c>
      <c r="B134" s="13">
        <v>30</v>
      </c>
      <c r="C134" s="13">
        <v>18</v>
      </c>
      <c r="D134">
        <v>10</v>
      </c>
      <c r="E134">
        <v>15</v>
      </c>
      <c r="F134" s="23">
        <v>381</v>
      </c>
    </row>
    <row r="135" spans="1:6" x14ac:dyDescent="0.3">
      <c r="A135" s="9">
        <v>43962</v>
      </c>
      <c r="B135" s="13">
        <v>25</v>
      </c>
      <c r="C135" s="13">
        <v>17</v>
      </c>
      <c r="D135">
        <v>8</v>
      </c>
      <c r="E135">
        <v>12</v>
      </c>
      <c r="F135" s="23">
        <v>310</v>
      </c>
    </row>
    <row r="136" spans="1:6" x14ac:dyDescent="0.3">
      <c r="A136" s="9">
        <v>43963</v>
      </c>
      <c r="B136" s="13">
        <v>25</v>
      </c>
      <c r="C136" s="13">
        <v>16</v>
      </c>
      <c r="D136">
        <v>8</v>
      </c>
      <c r="E136">
        <v>12</v>
      </c>
      <c r="F136" s="23">
        <v>406</v>
      </c>
    </row>
    <row r="137" spans="1:6" x14ac:dyDescent="0.3">
      <c r="A137" s="9">
        <v>43964</v>
      </c>
      <c r="B137" s="13">
        <v>22</v>
      </c>
      <c r="C137" s="13">
        <v>14</v>
      </c>
      <c r="D137">
        <v>7</v>
      </c>
      <c r="E137">
        <v>10</v>
      </c>
      <c r="F137" s="23">
        <v>359</v>
      </c>
    </row>
    <row r="138" spans="1:6" x14ac:dyDescent="0.3">
      <c r="A138" s="9">
        <v>43965</v>
      </c>
      <c r="B138" s="13">
        <v>25</v>
      </c>
      <c r="C138" s="13">
        <v>16</v>
      </c>
      <c r="D138">
        <v>8</v>
      </c>
      <c r="E138">
        <v>12</v>
      </c>
      <c r="F138" s="23">
        <v>472</v>
      </c>
    </row>
    <row r="139" spans="1:6" x14ac:dyDescent="0.3">
      <c r="A139" s="9">
        <v>43966</v>
      </c>
      <c r="B139" s="13">
        <v>24</v>
      </c>
      <c r="C139" s="13">
        <v>15</v>
      </c>
      <c r="D139">
        <v>8</v>
      </c>
      <c r="E139">
        <v>12</v>
      </c>
      <c r="F139" s="23">
        <v>425</v>
      </c>
    </row>
    <row r="140" spans="1:6" x14ac:dyDescent="0.3">
      <c r="A140" s="9">
        <v>43967</v>
      </c>
      <c r="B140" s="13">
        <v>25</v>
      </c>
      <c r="C140" s="13">
        <v>15</v>
      </c>
      <c r="D140">
        <v>8</v>
      </c>
      <c r="E140">
        <v>12</v>
      </c>
      <c r="F140" s="23">
        <v>438</v>
      </c>
    </row>
    <row r="141" spans="1:6" x14ac:dyDescent="0.3">
      <c r="A141" s="9">
        <v>43968</v>
      </c>
      <c r="B141" s="13">
        <v>28</v>
      </c>
      <c r="C141" s="13">
        <v>18</v>
      </c>
      <c r="D141">
        <v>9</v>
      </c>
      <c r="E141">
        <v>13</v>
      </c>
      <c r="F141" s="23">
        <v>422</v>
      </c>
    </row>
    <row r="142" spans="1:6" x14ac:dyDescent="0.3">
      <c r="A142" s="9">
        <v>43969</v>
      </c>
      <c r="B142" s="13">
        <v>24</v>
      </c>
      <c r="C142" s="13">
        <v>16</v>
      </c>
      <c r="D142">
        <v>8</v>
      </c>
      <c r="E142">
        <v>12</v>
      </c>
      <c r="F142" s="23">
        <v>299</v>
      </c>
    </row>
    <row r="143" spans="1:6" x14ac:dyDescent="0.3">
      <c r="A143" s="9">
        <v>43970</v>
      </c>
      <c r="B143" s="13">
        <v>23</v>
      </c>
      <c r="C143" s="13">
        <v>17</v>
      </c>
      <c r="D143">
        <v>8</v>
      </c>
      <c r="E143">
        <v>13</v>
      </c>
      <c r="F143" s="23">
        <v>500</v>
      </c>
    </row>
    <row r="144" spans="1:6" x14ac:dyDescent="0.3">
      <c r="A144" s="9">
        <v>43971</v>
      </c>
      <c r="B144" s="13">
        <v>19</v>
      </c>
      <c r="C144" s="13">
        <v>16</v>
      </c>
      <c r="D144">
        <v>8</v>
      </c>
      <c r="E144">
        <v>12</v>
      </c>
      <c r="F144" s="23">
        <v>534</v>
      </c>
    </row>
    <row r="145" spans="1:6" x14ac:dyDescent="0.3">
      <c r="A145" s="9">
        <v>43972</v>
      </c>
      <c r="B145" s="13">
        <v>18</v>
      </c>
      <c r="C145" s="13">
        <v>16</v>
      </c>
      <c r="D145">
        <v>7</v>
      </c>
      <c r="E145">
        <v>11</v>
      </c>
      <c r="F145" s="23">
        <v>571</v>
      </c>
    </row>
    <row r="146" spans="1:6" x14ac:dyDescent="0.3">
      <c r="A146" s="9">
        <v>43973</v>
      </c>
      <c r="B146" s="13">
        <v>18</v>
      </c>
      <c r="C146" s="13">
        <v>15</v>
      </c>
      <c r="D146">
        <v>7</v>
      </c>
      <c r="E146">
        <v>11</v>
      </c>
      <c r="F146" s="23">
        <v>660</v>
      </c>
    </row>
    <row r="147" spans="1:6" x14ac:dyDescent="0.3">
      <c r="A147" s="9">
        <v>43974</v>
      </c>
      <c r="B147" s="13">
        <v>19</v>
      </c>
      <c r="C147" s="13">
        <v>17</v>
      </c>
      <c r="D147">
        <v>7</v>
      </c>
      <c r="E147">
        <v>12</v>
      </c>
      <c r="F147" s="23">
        <v>591</v>
      </c>
    </row>
    <row r="148" spans="1:6" x14ac:dyDescent="0.3">
      <c r="A148" s="9">
        <v>43975</v>
      </c>
      <c r="B148" s="13">
        <v>20</v>
      </c>
      <c r="C148" s="13">
        <v>17</v>
      </c>
      <c r="D148">
        <v>8</v>
      </c>
      <c r="E148">
        <v>12</v>
      </c>
      <c r="F148" s="23">
        <v>508</v>
      </c>
    </row>
    <row r="149" spans="1:6" x14ac:dyDescent="0.3">
      <c r="A149" s="9">
        <v>43976</v>
      </c>
      <c r="B149" s="13">
        <v>21</v>
      </c>
      <c r="C149" s="13">
        <v>17</v>
      </c>
      <c r="D149">
        <v>8</v>
      </c>
      <c r="E149">
        <v>12</v>
      </c>
      <c r="F149" s="23">
        <v>635</v>
      </c>
    </row>
    <row r="150" spans="1:6" x14ac:dyDescent="0.3">
      <c r="A150" s="9">
        <v>43977</v>
      </c>
      <c r="B150" s="13">
        <v>19</v>
      </c>
      <c r="C150" s="13">
        <v>15</v>
      </c>
      <c r="D150">
        <v>8</v>
      </c>
      <c r="E150">
        <v>12</v>
      </c>
      <c r="F150" s="23">
        <v>412</v>
      </c>
    </row>
    <row r="151" spans="1:6" x14ac:dyDescent="0.3">
      <c r="A151" s="9">
        <v>43978</v>
      </c>
      <c r="B151" s="13">
        <v>19</v>
      </c>
      <c r="C151" s="13">
        <v>14</v>
      </c>
      <c r="D151">
        <v>7</v>
      </c>
      <c r="E151">
        <v>12</v>
      </c>
      <c r="F151" s="23">
        <v>792</v>
      </c>
    </row>
    <row r="152" spans="1:6" x14ac:dyDescent="0.3">
      <c r="A152" s="9">
        <v>43979</v>
      </c>
      <c r="B152" s="13">
        <v>20</v>
      </c>
      <c r="C152" s="13">
        <v>16</v>
      </c>
      <c r="D152">
        <v>8</v>
      </c>
      <c r="E152">
        <v>13</v>
      </c>
      <c r="F152" s="23">
        <v>1024</v>
      </c>
    </row>
    <row r="153" spans="1:6" x14ac:dyDescent="0.3">
      <c r="A153" s="9">
        <v>43980</v>
      </c>
      <c r="B153" s="13">
        <v>21</v>
      </c>
      <c r="C153" s="13">
        <v>18</v>
      </c>
      <c r="D153">
        <v>8</v>
      </c>
      <c r="E153">
        <v>12</v>
      </c>
      <c r="F153" s="23">
        <v>1105</v>
      </c>
    </row>
    <row r="154" spans="1:6" x14ac:dyDescent="0.3">
      <c r="A154" s="9">
        <v>43981</v>
      </c>
      <c r="B154" s="13">
        <v>22</v>
      </c>
      <c r="C154" s="13">
        <v>18</v>
      </c>
      <c r="D154">
        <v>9</v>
      </c>
      <c r="E154">
        <v>13</v>
      </c>
      <c r="F154" s="23">
        <v>1163</v>
      </c>
    </row>
    <row r="155" spans="1:6" x14ac:dyDescent="0.3">
      <c r="A155" s="9">
        <v>43982</v>
      </c>
      <c r="B155" s="13">
        <v>20</v>
      </c>
      <c r="C155" s="13">
        <v>17</v>
      </c>
      <c r="D155">
        <v>8</v>
      </c>
      <c r="E155">
        <v>13</v>
      </c>
      <c r="F155" s="23">
        <v>1295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8DD71-02EA-47F1-92B9-DD47A7A701CA}">
  <dimension ref="A1:E19"/>
  <sheetViews>
    <sheetView workbookViewId="0">
      <selection activeCell="G9" sqref="G9"/>
    </sheetView>
  </sheetViews>
  <sheetFormatPr defaultRowHeight="14.4" x14ac:dyDescent="0.3"/>
  <cols>
    <col min="1" max="1" width="11" customWidth="1"/>
    <col min="2" max="2" width="13.5546875" customWidth="1"/>
    <col min="3" max="3" width="18.6640625" customWidth="1"/>
    <col min="4" max="4" width="25.5546875" customWidth="1"/>
    <col min="5" max="5" width="34.44140625" customWidth="1"/>
  </cols>
  <sheetData>
    <row r="1" spans="1:5" ht="46.8" customHeight="1" x14ac:dyDescent="0.3">
      <c r="A1" s="1" t="s">
        <v>42</v>
      </c>
      <c r="B1" s="1" t="s">
        <v>43</v>
      </c>
      <c r="C1" s="1" t="s">
        <v>1</v>
      </c>
      <c r="D1" s="1" t="s">
        <v>2</v>
      </c>
      <c r="E1" s="1" t="s">
        <v>3</v>
      </c>
    </row>
    <row r="2" spans="1:5" ht="43.2" x14ac:dyDescent="0.3">
      <c r="A2" s="1" t="s">
        <v>44</v>
      </c>
      <c r="B2" s="2" t="s">
        <v>4</v>
      </c>
      <c r="C2" s="6">
        <v>43860</v>
      </c>
      <c r="D2" s="6">
        <v>43918</v>
      </c>
      <c r="E2" s="4" t="s">
        <v>45</v>
      </c>
    </row>
    <row r="3" spans="1:5" ht="15.6" x14ac:dyDescent="0.3">
      <c r="A3" s="4"/>
      <c r="B3" s="2" t="s">
        <v>7</v>
      </c>
      <c r="C3" s="6">
        <v>43860</v>
      </c>
      <c r="D3" s="6">
        <v>43913</v>
      </c>
      <c r="E3" s="4" t="s">
        <v>10</v>
      </c>
    </row>
    <row r="4" spans="1:5" ht="30.6" x14ac:dyDescent="0.3">
      <c r="A4" s="4"/>
      <c r="B4" s="2" t="s">
        <v>11</v>
      </c>
      <c r="C4" s="6">
        <v>43912</v>
      </c>
      <c r="D4" s="4" t="s">
        <v>21</v>
      </c>
      <c r="E4" s="4" t="s">
        <v>10</v>
      </c>
    </row>
    <row r="5" spans="1:5" ht="15.6" x14ac:dyDescent="0.3">
      <c r="A5" s="4"/>
      <c r="B5" s="2" t="s">
        <v>14</v>
      </c>
      <c r="C5" s="6">
        <v>43913</v>
      </c>
      <c r="D5" s="4" t="s">
        <v>21</v>
      </c>
      <c r="E5" s="4" t="s">
        <v>21</v>
      </c>
    </row>
    <row r="6" spans="1:5" ht="15.6" x14ac:dyDescent="0.3">
      <c r="A6" s="1" t="s">
        <v>46</v>
      </c>
      <c r="B6" s="5" t="s">
        <v>17</v>
      </c>
      <c r="C6" s="6">
        <v>43861</v>
      </c>
      <c r="D6" s="6">
        <v>43894</v>
      </c>
      <c r="E6" s="6">
        <v>43912</v>
      </c>
    </row>
    <row r="7" spans="1:5" ht="31.2" x14ac:dyDescent="0.3">
      <c r="A7" s="4"/>
      <c r="B7" s="5" t="s">
        <v>19</v>
      </c>
      <c r="C7" s="6">
        <v>43895</v>
      </c>
      <c r="D7" s="6">
        <v>43911</v>
      </c>
      <c r="E7" s="4"/>
    </row>
    <row r="8" spans="1:5" ht="46.8" x14ac:dyDescent="0.3">
      <c r="A8" s="4"/>
      <c r="B8" s="5" t="s">
        <v>20</v>
      </c>
      <c r="C8" s="4" t="s">
        <v>21</v>
      </c>
      <c r="D8" s="4" t="s">
        <v>21</v>
      </c>
      <c r="E8" s="4" t="s">
        <v>21</v>
      </c>
    </row>
    <row r="9" spans="1:5" ht="115.2" x14ac:dyDescent="0.3">
      <c r="A9" s="4"/>
      <c r="B9" s="5" t="s">
        <v>22</v>
      </c>
      <c r="C9" s="4"/>
      <c r="D9" s="4" t="s">
        <v>47</v>
      </c>
      <c r="E9" s="4"/>
    </row>
    <row r="10" spans="1:5" ht="15.6" x14ac:dyDescent="0.3">
      <c r="A10" s="4"/>
      <c r="B10" s="5" t="s">
        <v>24</v>
      </c>
      <c r="C10" s="4"/>
      <c r="D10" s="4" t="s">
        <v>21</v>
      </c>
      <c r="E10" s="4"/>
    </row>
    <row r="11" spans="1:5" ht="15.6" x14ac:dyDescent="0.3">
      <c r="A11" s="1" t="s">
        <v>48</v>
      </c>
      <c r="B11" s="5" t="s">
        <v>27</v>
      </c>
      <c r="C11" s="4" t="s">
        <v>21</v>
      </c>
      <c r="D11" s="6">
        <v>43914</v>
      </c>
      <c r="E11" s="4" t="s">
        <v>21</v>
      </c>
    </row>
    <row r="12" spans="1:5" ht="15.6" x14ac:dyDescent="0.3">
      <c r="A12" s="4"/>
      <c r="B12" s="5" t="s">
        <v>29</v>
      </c>
      <c r="C12" s="4" t="s">
        <v>21</v>
      </c>
      <c r="D12" s="6">
        <v>43913</v>
      </c>
      <c r="E12" s="4" t="s">
        <v>21</v>
      </c>
    </row>
    <row r="13" spans="1:5" ht="28.8" x14ac:dyDescent="0.3">
      <c r="A13" s="1" t="s">
        <v>49</v>
      </c>
      <c r="B13" s="4" t="s">
        <v>31</v>
      </c>
      <c r="C13" s="6">
        <v>43912</v>
      </c>
      <c r="D13" s="6">
        <v>43932</v>
      </c>
      <c r="E13" s="4" t="s">
        <v>50</v>
      </c>
    </row>
    <row r="14" spans="1:5" ht="15.6" x14ac:dyDescent="0.3">
      <c r="A14" s="4"/>
      <c r="B14" s="7" t="s">
        <v>33</v>
      </c>
      <c r="C14" s="4" t="s">
        <v>21</v>
      </c>
      <c r="D14" s="6">
        <v>43912</v>
      </c>
      <c r="E14" s="4" t="s">
        <v>21</v>
      </c>
    </row>
    <row r="15" spans="1:5" ht="15.6" x14ac:dyDescent="0.3">
      <c r="A15" s="4"/>
      <c r="B15" s="5" t="s">
        <v>34</v>
      </c>
      <c r="C15" s="4" t="s">
        <v>21</v>
      </c>
      <c r="D15" s="6">
        <v>43912</v>
      </c>
      <c r="E15" s="4" t="s">
        <v>21</v>
      </c>
    </row>
    <row r="16" spans="1:5" ht="28.8" x14ac:dyDescent="0.3">
      <c r="A16" s="1" t="s">
        <v>51</v>
      </c>
      <c r="B16" s="5" t="s">
        <v>35</v>
      </c>
      <c r="C16" s="4" t="s">
        <v>52</v>
      </c>
      <c r="D16" s="6">
        <v>43911</v>
      </c>
      <c r="E16" s="4" t="s">
        <v>52</v>
      </c>
    </row>
    <row r="17" spans="1:5" ht="28.8" x14ac:dyDescent="0.3">
      <c r="A17" s="4"/>
      <c r="B17" s="5" t="s">
        <v>37</v>
      </c>
      <c r="C17" s="4" t="s">
        <v>53</v>
      </c>
      <c r="D17" s="6">
        <v>43912</v>
      </c>
      <c r="E17" s="4" t="s">
        <v>53</v>
      </c>
    </row>
    <row r="18" spans="1:5" ht="15.6" x14ac:dyDescent="0.3">
      <c r="A18" s="4"/>
      <c r="B18" s="5" t="s">
        <v>39</v>
      </c>
      <c r="C18" s="4" t="s">
        <v>21</v>
      </c>
      <c r="D18" s="4"/>
      <c r="E18" s="4"/>
    </row>
    <row r="19" spans="1:5" ht="15.6" x14ac:dyDescent="0.3">
      <c r="A19" s="4"/>
      <c r="B19" s="5" t="s">
        <v>41</v>
      </c>
      <c r="C19" s="4" t="s">
        <v>21</v>
      </c>
      <c r="D19" s="4"/>
      <c r="E19" s="4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F2CBC-EF17-4882-937D-10982D7023C4}">
  <dimension ref="A1:X155"/>
  <sheetViews>
    <sheetView workbookViewId="0">
      <selection activeCell="G1" sqref="G1:H1048576"/>
    </sheetView>
  </sheetViews>
  <sheetFormatPr defaultRowHeight="14.4" x14ac:dyDescent="0.3"/>
  <cols>
    <col min="2" max="3" width="8.88671875" style="13"/>
    <col min="7" max="8" width="8.88671875" style="29"/>
  </cols>
  <sheetData>
    <row r="1" spans="1:24" x14ac:dyDescent="0.3">
      <c r="A1" t="s">
        <v>63</v>
      </c>
      <c r="B1" s="13" t="s">
        <v>86</v>
      </c>
    </row>
    <row r="3" spans="1:24" x14ac:dyDescent="0.3">
      <c r="A3" t="s">
        <v>62</v>
      </c>
      <c r="B3" s="13" t="s">
        <v>85</v>
      </c>
      <c r="C3" s="13" t="s">
        <v>84</v>
      </c>
      <c r="D3" t="s">
        <v>83</v>
      </c>
      <c r="E3" t="s">
        <v>82</v>
      </c>
      <c r="F3" s="12" t="s">
        <v>54</v>
      </c>
      <c r="G3" s="23" t="s">
        <v>59</v>
      </c>
      <c r="H3" s="23" t="s">
        <v>58</v>
      </c>
      <c r="I3" s="10" t="s">
        <v>57</v>
      </c>
    </row>
    <row r="4" spans="1:24" x14ac:dyDescent="0.3">
      <c r="A4" s="8">
        <v>43831</v>
      </c>
      <c r="B4" s="13">
        <v>0</v>
      </c>
      <c r="C4" s="13" t="s">
        <v>61</v>
      </c>
      <c r="D4">
        <v>0</v>
      </c>
      <c r="E4">
        <v>0</v>
      </c>
      <c r="F4" s="9">
        <v>43831</v>
      </c>
      <c r="G4" s="23">
        <v>0</v>
      </c>
      <c r="H4" s="23">
        <v>0</v>
      </c>
      <c r="I4" s="10">
        <v>0</v>
      </c>
    </row>
    <row r="5" spans="1:24" x14ac:dyDescent="0.3">
      <c r="A5" s="8">
        <v>43832</v>
      </c>
      <c r="B5" s="13">
        <v>0</v>
      </c>
      <c r="C5" s="13" t="s">
        <v>61</v>
      </c>
      <c r="D5">
        <v>0</v>
      </c>
      <c r="E5">
        <v>0</v>
      </c>
      <c r="F5" s="9">
        <v>43832</v>
      </c>
      <c r="G5" s="23">
        <v>0</v>
      </c>
      <c r="H5" s="23">
        <v>0</v>
      </c>
      <c r="I5" s="10">
        <v>0</v>
      </c>
    </row>
    <row r="6" spans="1:24" x14ac:dyDescent="0.3">
      <c r="A6" s="8">
        <v>43833</v>
      </c>
      <c r="B6" s="13">
        <v>0</v>
      </c>
      <c r="C6" s="13" t="s">
        <v>61</v>
      </c>
      <c r="D6">
        <v>0</v>
      </c>
      <c r="E6">
        <v>0</v>
      </c>
      <c r="F6" s="9">
        <v>43833</v>
      </c>
      <c r="G6" s="23">
        <v>0</v>
      </c>
      <c r="H6" s="23">
        <v>0</v>
      </c>
      <c r="I6" s="10">
        <v>0</v>
      </c>
      <c r="N6" t="s">
        <v>69</v>
      </c>
      <c r="U6" t="s">
        <v>68</v>
      </c>
    </row>
    <row r="7" spans="1:24" x14ac:dyDescent="0.3">
      <c r="A7" s="8">
        <v>43834</v>
      </c>
      <c r="B7" s="13">
        <v>0</v>
      </c>
      <c r="C7" s="13" t="s">
        <v>61</v>
      </c>
      <c r="D7">
        <v>0</v>
      </c>
      <c r="E7">
        <v>0</v>
      </c>
      <c r="F7" s="9">
        <v>43834</v>
      </c>
      <c r="G7" s="23">
        <v>0</v>
      </c>
      <c r="H7" s="23">
        <v>0</v>
      </c>
      <c r="I7" s="10">
        <v>0</v>
      </c>
      <c r="M7" t="s">
        <v>67</v>
      </c>
      <c r="N7" t="s">
        <v>4</v>
      </c>
      <c r="O7" t="s">
        <v>7</v>
      </c>
      <c r="P7" t="s">
        <v>65</v>
      </c>
      <c r="Q7" t="s">
        <v>64</v>
      </c>
      <c r="T7" t="s">
        <v>67</v>
      </c>
      <c r="U7" t="s">
        <v>4</v>
      </c>
      <c r="V7" t="s">
        <v>7</v>
      </c>
      <c r="W7" t="s">
        <v>65</v>
      </c>
      <c r="X7" t="s">
        <v>64</v>
      </c>
    </row>
    <row r="8" spans="1:24" x14ac:dyDescent="0.3">
      <c r="A8" s="8">
        <v>43835</v>
      </c>
      <c r="B8" s="13">
        <v>0</v>
      </c>
      <c r="C8" s="13" t="s">
        <v>61</v>
      </c>
      <c r="D8">
        <v>0</v>
      </c>
      <c r="E8">
        <v>0</v>
      </c>
      <c r="F8" s="9">
        <v>43835</v>
      </c>
      <c r="G8" s="23">
        <v>0</v>
      </c>
      <c r="H8" s="23">
        <v>0</v>
      </c>
      <c r="I8" s="10">
        <v>0</v>
      </c>
      <c r="M8">
        <v>0</v>
      </c>
      <c r="N8">
        <v>6.0677689896072903E-2</v>
      </c>
      <c r="O8">
        <v>0.18819858473103127</v>
      </c>
      <c r="P8">
        <v>0.55004746504139956</v>
      </c>
      <c r="Q8">
        <v>0.57425216942592949</v>
      </c>
      <c r="T8">
        <v>0</v>
      </c>
      <c r="U8">
        <v>9.270374049616667E-2</v>
      </c>
      <c r="V8">
        <v>0.21371806242817715</v>
      </c>
      <c r="W8">
        <v>0.59788192485628289</v>
      </c>
      <c r="X8">
        <v>0.6177929420174546</v>
      </c>
    </row>
    <row r="9" spans="1:24" x14ac:dyDescent="0.3">
      <c r="A9" s="8">
        <v>43836</v>
      </c>
      <c r="B9" s="13">
        <v>0</v>
      </c>
      <c r="C9" s="13" t="s">
        <v>61</v>
      </c>
      <c r="D9">
        <v>0</v>
      </c>
      <c r="E9">
        <v>0</v>
      </c>
      <c r="F9" s="9">
        <v>43836</v>
      </c>
      <c r="G9" s="23">
        <v>0</v>
      </c>
      <c r="H9" s="23">
        <v>0</v>
      </c>
      <c r="I9" s="10">
        <v>0</v>
      </c>
      <c r="M9">
        <v>1</v>
      </c>
      <c r="N9">
        <v>7.3486553958633447E-2</v>
      </c>
      <c r="O9">
        <v>0.19474984439519047</v>
      </c>
      <c r="P9">
        <v>0.55633839514188788</v>
      </c>
      <c r="Q9">
        <v>0.58244741675185085</v>
      </c>
      <c r="T9">
        <v>1</v>
      </c>
      <c r="U9">
        <v>9.8500780671509205E-2</v>
      </c>
      <c r="V9">
        <v>0.22686634504394626</v>
      </c>
      <c r="W9">
        <v>0.60780947260396334</v>
      </c>
      <c r="X9">
        <v>0.62945300297881079</v>
      </c>
    </row>
    <row r="10" spans="1:24" x14ac:dyDescent="0.3">
      <c r="A10" s="8">
        <v>43837</v>
      </c>
      <c r="B10" s="13">
        <v>0</v>
      </c>
      <c r="C10" s="13">
        <v>0</v>
      </c>
      <c r="D10">
        <v>0</v>
      </c>
      <c r="E10">
        <v>0</v>
      </c>
      <c r="F10" s="9">
        <v>43837</v>
      </c>
      <c r="G10" s="23">
        <v>0</v>
      </c>
      <c r="H10" s="23">
        <v>0</v>
      </c>
      <c r="I10" s="10">
        <v>0</v>
      </c>
      <c r="M10">
        <v>2</v>
      </c>
      <c r="N10">
        <v>8.878719287330776E-2</v>
      </c>
      <c r="O10">
        <v>0.20888870033638954</v>
      </c>
      <c r="P10">
        <v>0.57858641670355959</v>
      </c>
      <c r="Q10">
        <v>0.6009784024632977</v>
      </c>
      <c r="T10">
        <v>2</v>
      </c>
      <c r="U10">
        <v>0.12027885735116269</v>
      </c>
      <c r="V10">
        <v>0.23693317280702786</v>
      </c>
      <c r="W10">
        <v>0.6188350887163554</v>
      </c>
      <c r="X10">
        <v>0.63802756231020619</v>
      </c>
    </row>
    <row r="11" spans="1:24" x14ac:dyDescent="0.3">
      <c r="A11" s="8">
        <v>43838</v>
      </c>
      <c r="B11" s="13">
        <v>0</v>
      </c>
      <c r="C11" s="13" t="s">
        <v>61</v>
      </c>
      <c r="D11">
        <v>0</v>
      </c>
      <c r="E11">
        <v>0</v>
      </c>
      <c r="F11" s="9">
        <v>43838</v>
      </c>
      <c r="G11" s="23">
        <v>0</v>
      </c>
      <c r="H11" s="23">
        <v>0</v>
      </c>
      <c r="I11" s="10">
        <v>0</v>
      </c>
      <c r="M11">
        <v>3</v>
      </c>
      <c r="N11">
        <v>0.10331305963965744</v>
      </c>
      <c r="O11">
        <v>0.21986689764227074</v>
      </c>
      <c r="P11">
        <v>0.5948943770410251</v>
      </c>
      <c r="Q11">
        <v>0.61760988185029386</v>
      </c>
      <c r="T11">
        <v>3</v>
      </c>
      <c r="U11">
        <v>0.13933585554821845</v>
      </c>
      <c r="V11">
        <v>0.24818546412187129</v>
      </c>
      <c r="W11">
        <v>0.63857466361075399</v>
      </c>
      <c r="X11">
        <v>0.65749806454499238</v>
      </c>
    </row>
    <row r="12" spans="1:24" x14ac:dyDescent="0.3">
      <c r="A12" s="8">
        <v>43839</v>
      </c>
      <c r="B12" s="13">
        <v>0</v>
      </c>
      <c r="C12" s="13">
        <v>0</v>
      </c>
      <c r="D12">
        <v>0</v>
      </c>
      <c r="E12">
        <v>0</v>
      </c>
      <c r="F12" s="9">
        <v>43839</v>
      </c>
      <c r="G12" s="23">
        <v>0</v>
      </c>
      <c r="H12" s="23">
        <v>0</v>
      </c>
      <c r="I12" s="10">
        <v>0</v>
      </c>
      <c r="M12">
        <v>4</v>
      </c>
      <c r="N12">
        <v>0.12003811182833868</v>
      </c>
      <c r="O12">
        <v>0.23706004539984107</v>
      </c>
      <c r="P12">
        <v>0.61312856410590755</v>
      </c>
      <c r="Q12">
        <v>0.63471857208346305</v>
      </c>
      <c r="T12">
        <v>4</v>
      </c>
      <c r="U12">
        <v>0.15747940073073702</v>
      </c>
      <c r="V12">
        <v>0.26166643214294216</v>
      </c>
      <c r="W12">
        <v>0.64869397529729933</v>
      </c>
      <c r="X12">
        <v>0.6675584156216201</v>
      </c>
    </row>
    <row r="13" spans="1:24" x14ac:dyDescent="0.3">
      <c r="A13" s="8">
        <v>43840</v>
      </c>
      <c r="B13" s="13">
        <v>0</v>
      </c>
      <c r="C13" s="13" t="s">
        <v>61</v>
      </c>
      <c r="D13">
        <v>0</v>
      </c>
      <c r="E13">
        <v>0</v>
      </c>
      <c r="F13" s="9">
        <v>43840</v>
      </c>
      <c r="G13" s="23">
        <v>0</v>
      </c>
      <c r="H13" s="23">
        <v>0</v>
      </c>
      <c r="I13" s="10">
        <v>0</v>
      </c>
      <c r="M13">
        <v>5</v>
      </c>
      <c r="N13">
        <v>0.1372747626304357</v>
      </c>
      <c r="O13">
        <v>0.25374481392524217</v>
      </c>
      <c r="P13">
        <v>0.63811159618548075</v>
      </c>
      <c r="Q13">
        <v>0.65826555770424477</v>
      </c>
      <c r="T13">
        <v>5</v>
      </c>
      <c r="U13">
        <v>0.1893352292666467</v>
      </c>
      <c r="V13">
        <v>0.27710703041553808</v>
      </c>
      <c r="W13">
        <v>0.66963473189433842</v>
      </c>
      <c r="X13">
        <v>0.68705141008121462</v>
      </c>
    </row>
    <row r="14" spans="1:24" x14ac:dyDescent="0.3">
      <c r="A14" s="8">
        <v>43841</v>
      </c>
      <c r="B14" s="13">
        <v>0</v>
      </c>
      <c r="C14" s="13" t="s">
        <v>61</v>
      </c>
      <c r="D14">
        <v>0</v>
      </c>
      <c r="E14">
        <v>0</v>
      </c>
      <c r="F14" s="9">
        <v>43841</v>
      </c>
      <c r="G14" s="23">
        <v>0</v>
      </c>
      <c r="H14" s="23">
        <v>0</v>
      </c>
      <c r="I14" s="10">
        <v>0</v>
      </c>
      <c r="M14">
        <v>6</v>
      </c>
      <c r="N14">
        <v>0.167814540685989</v>
      </c>
      <c r="O14">
        <v>0.27437331213118821</v>
      </c>
      <c r="P14">
        <v>0.66507153232428129</v>
      </c>
      <c r="Q14">
        <v>0.68295747614541202</v>
      </c>
      <c r="T14">
        <v>6</v>
      </c>
      <c r="U14">
        <v>0.20483182988954182</v>
      </c>
      <c r="V14">
        <v>0.29809441221148436</v>
      </c>
      <c r="W14">
        <v>0.69114530839136923</v>
      </c>
      <c r="X14">
        <v>0.70969704316298909</v>
      </c>
    </row>
    <row r="15" spans="1:24" x14ac:dyDescent="0.3">
      <c r="A15" s="8">
        <v>43842</v>
      </c>
      <c r="B15" s="13">
        <v>0</v>
      </c>
      <c r="C15" s="13" t="s">
        <v>61</v>
      </c>
      <c r="D15">
        <v>0</v>
      </c>
      <c r="E15">
        <v>0</v>
      </c>
      <c r="F15" s="9">
        <v>43842</v>
      </c>
      <c r="G15" s="23">
        <v>0</v>
      </c>
      <c r="H15" s="23">
        <v>0</v>
      </c>
      <c r="I15" s="10">
        <v>0</v>
      </c>
      <c r="M15">
        <v>7</v>
      </c>
      <c r="N15">
        <v>0.17984705643961141</v>
      </c>
      <c r="O15">
        <v>0.29689911103928246</v>
      </c>
      <c r="P15">
        <v>0.69218752149524843</v>
      </c>
      <c r="Q15">
        <v>0.70512656428831533</v>
      </c>
      <c r="T15">
        <v>7</v>
      </c>
      <c r="U15">
        <v>0.2330847629916154</v>
      </c>
      <c r="V15">
        <v>0.31435178458906049</v>
      </c>
      <c r="W15">
        <v>0.70712326243175405</v>
      </c>
      <c r="X15">
        <v>0.71930700527718605</v>
      </c>
    </row>
    <row r="16" spans="1:24" x14ac:dyDescent="0.3">
      <c r="A16" s="8">
        <v>43843</v>
      </c>
      <c r="B16" s="13">
        <v>0</v>
      </c>
      <c r="C16" s="13" t="s">
        <v>61</v>
      </c>
      <c r="D16">
        <v>0</v>
      </c>
      <c r="E16">
        <v>0</v>
      </c>
      <c r="F16" s="9">
        <v>43843</v>
      </c>
      <c r="G16" s="23">
        <v>0</v>
      </c>
      <c r="H16" s="23">
        <v>0</v>
      </c>
      <c r="I16" s="10">
        <v>0</v>
      </c>
      <c r="M16">
        <v>8</v>
      </c>
      <c r="N16">
        <v>0.19974865439697351</v>
      </c>
      <c r="O16">
        <v>0.31155341928909519</v>
      </c>
      <c r="P16">
        <v>0.70963706848230856</v>
      </c>
      <c r="Q16">
        <v>0.72103828952812588</v>
      </c>
      <c r="T16">
        <v>8</v>
      </c>
      <c r="U16">
        <v>0.25369511222693397</v>
      </c>
      <c r="V16">
        <v>0.33657948954360639</v>
      </c>
      <c r="W16">
        <v>0.73205112018495244</v>
      </c>
      <c r="X16">
        <v>0.73941518820184893</v>
      </c>
    </row>
    <row r="17" spans="1:24" x14ac:dyDescent="0.3">
      <c r="A17" s="8">
        <v>43844</v>
      </c>
      <c r="B17" s="13">
        <v>0</v>
      </c>
      <c r="C17" s="13" t="s">
        <v>61</v>
      </c>
      <c r="D17">
        <v>0</v>
      </c>
      <c r="E17">
        <v>0</v>
      </c>
      <c r="F17" s="9">
        <v>43844</v>
      </c>
      <c r="G17" s="23">
        <v>0</v>
      </c>
      <c r="H17" s="23">
        <v>0</v>
      </c>
      <c r="I17" s="10">
        <v>0</v>
      </c>
      <c r="M17">
        <v>9</v>
      </c>
      <c r="N17">
        <v>0.21753318716080125</v>
      </c>
      <c r="O17">
        <v>0.33169151413527914</v>
      </c>
      <c r="P17">
        <v>0.72338499819522994</v>
      </c>
      <c r="Q17">
        <v>0.73551596573341216</v>
      </c>
      <c r="T17">
        <v>9</v>
      </c>
      <c r="U17">
        <v>0.27342979615328744</v>
      </c>
      <c r="V17">
        <v>0.36082302703642305</v>
      </c>
      <c r="W17">
        <v>0.7451998360463028</v>
      </c>
      <c r="X17">
        <v>0.75229725812240322</v>
      </c>
    </row>
    <row r="18" spans="1:24" x14ac:dyDescent="0.3">
      <c r="A18" s="8">
        <v>43845</v>
      </c>
      <c r="B18" s="13">
        <v>0</v>
      </c>
      <c r="C18" s="13" t="s">
        <v>61</v>
      </c>
      <c r="D18">
        <v>0</v>
      </c>
      <c r="E18">
        <v>0</v>
      </c>
      <c r="F18" s="9">
        <v>43845</v>
      </c>
      <c r="G18" s="23">
        <v>0</v>
      </c>
      <c r="H18" s="23">
        <v>0</v>
      </c>
      <c r="I18" s="10">
        <v>0</v>
      </c>
      <c r="M18">
        <v>10</v>
      </c>
      <c r="N18">
        <v>0.24553206291533219</v>
      </c>
      <c r="O18">
        <v>0.35112914194558548</v>
      </c>
      <c r="P18">
        <v>0.7492141314671712</v>
      </c>
      <c r="Q18">
        <v>0.75736123263718091</v>
      </c>
      <c r="T18">
        <v>10</v>
      </c>
      <c r="U18">
        <v>0.31234541026688017</v>
      </c>
      <c r="V18">
        <v>0.39916627477566508</v>
      </c>
      <c r="W18">
        <v>0.78103358336295436</v>
      </c>
      <c r="X18">
        <v>0.78704524492545491</v>
      </c>
    </row>
    <row r="19" spans="1:24" x14ac:dyDescent="0.3">
      <c r="A19" s="8">
        <v>43846</v>
      </c>
      <c r="B19" s="13">
        <v>0</v>
      </c>
      <c r="C19" s="13" t="s">
        <v>61</v>
      </c>
      <c r="D19">
        <v>0</v>
      </c>
      <c r="E19">
        <v>0</v>
      </c>
      <c r="F19" s="9">
        <v>43846</v>
      </c>
      <c r="G19" s="23">
        <v>0</v>
      </c>
      <c r="H19" s="23">
        <v>0</v>
      </c>
      <c r="I19" s="10">
        <v>0</v>
      </c>
      <c r="M19">
        <v>11</v>
      </c>
      <c r="N19">
        <v>0.27137504393209888</v>
      </c>
      <c r="O19">
        <v>0.37076970398420567</v>
      </c>
      <c r="P19">
        <v>0.76240819715950447</v>
      </c>
      <c r="Q19">
        <v>0.7732825572440607</v>
      </c>
      <c r="T19">
        <v>11</v>
      </c>
      <c r="U19">
        <v>0.34823322749055585</v>
      </c>
      <c r="V19">
        <v>0.43110919686587029</v>
      </c>
      <c r="W19">
        <v>0.80293961992653273</v>
      </c>
      <c r="X19">
        <v>0.80858342890988688</v>
      </c>
    </row>
    <row r="20" spans="1:24" x14ac:dyDescent="0.3">
      <c r="A20" s="8">
        <v>43847</v>
      </c>
      <c r="B20" s="13">
        <v>0</v>
      </c>
      <c r="C20" s="13" t="s">
        <v>61</v>
      </c>
      <c r="D20">
        <v>0</v>
      </c>
      <c r="E20">
        <v>0</v>
      </c>
      <c r="F20" s="9">
        <v>43847</v>
      </c>
      <c r="G20" s="23">
        <v>0</v>
      </c>
      <c r="H20" s="23">
        <v>0</v>
      </c>
      <c r="I20" s="10">
        <v>0</v>
      </c>
      <c r="M20">
        <v>12</v>
      </c>
      <c r="N20">
        <v>0.30168052892141628</v>
      </c>
      <c r="O20">
        <v>0.38984488171090609</v>
      </c>
      <c r="P20">
        <v>0.77877093564672661</v>
      </c>
      <c r="Q20">
        <v>0.78504921764344027</v>
      </c>
      <c r="T20">
        <v>12</v>
      </c>
      <c r="U20">
        <v>0.38148961505516815</v>
      </c>
      <c r="V20">
        <v>0.45432920652670866</v>
      </c>
      <c r="W20">
        <v>0.81699156895092773</v>
      </c>
      <c r="X20">
        <v>0.81826122324286277</v>
      </c>
    </row>
    <row r="21" spans="1:24" x14ac:dyDescent="0.3">
      <c r="A21" s="8">
        <v>43848</v>
      </c>
      <c r="B21" s="13" t="s">
        <v>61</v>
      </c>
      <c r="C21" s="13">
        <v>0</v>
      </c>
      <c r="D21">
        <v>0</v>
      </c>
      <c r="E21">
        <v>0</v>
      </c>
      <c r="F21" s="9">
        <v>43848</v>
      </c>
      <c r="G21" s="23">
        <v>0</v>
      </c>
      <c r="H21" s="23">
        <v>0</v>
      </c>
      <c r="I21" s="10">
        <v>0</v>
      </c>
      <c r="M21">
        <v>13</v>
      </c>
      <c r="N21">
        <v>0.32996340803951352</v>
      </c>
      <c r="O21">
        <v>0.41283556028575502</v>
      </c>
      <c r="P21">
        <v>0.79783172647779144</v>
      </c>
      <c r="Q21">
        <v>0.8056286106479783</v>
      </c>
      <c r="T21">
        <v>13</v>
      </c>
      <c r="U21">
        <v>0.41849833768264383</v>
      </c>
      <c r="V21">
        <v>0.48688317748858018</v>
      </c>
      <c r="W21">
        <v>0.83814254783906494</v>
      </c>
      <c r="X21">
        <v>0.84370245350892914</v>
      </c>
    </row>
    <row r="22" spans="1:24" x14ac:dyDescent="0.3">
      <c r="A22" s="8">
        <v>43849</v>
      </c>
      <c r="B22" s="13" t="s">
        <v>61</v>
      </c>
      <c r="C22" s="13" t="s">
        <v>61</v>
      </c>
      <c r="D22">
        <v>0</v>
      </c>
      <c r="E22">
        <v>0</v>
      </c>
      <c r="F22" s="9">
        <v>43849</v>
      </c>
      <c r="G22" s="23">
        <v>0</v>
      </c>
      <c r="H22" s="23">
        <v>0</v>
      </c>
      <c r="I22" s="10">
        <v>0</v>
      </c>
      <c r="M22">
        <v>14</v>
      </c>
      <c r="N22">
        <v>0.35897989644279477</v>
      </c>
      <c r="O22">
        <v>0.4297495622133396</v>
      </c>
      <c r="P22">
        <v>0.81300054437291536</v>
      </c>
      <c r="Q22">
        <v>0.81984365794797376</v>
      </c>
      <c r="T22">
        <v>14</v>
      </c>
      <c r="U22">
        <v>0.45298833353873985</v>
      </c>
      <c r="V22">
        <v>0.51319177271210958</v>
      </c>
      <c r="W22">
        <v>0.85205897209929671</v>
      </c>
      <c r="X22">
        <v>0.85471020782192875</v>
      </c>
    </row>
    <row r="23" spans="1:24" x14ac:dyDescent="0.3">
      <c r="A23" s="8">
        <v>43850</v>
      </c>
      <c r="B23" s="13" t="s">
        <v>61</v>
      </c>
      <c r="C23" s="13">
        <v>0</v>
      </c>
      <c r="D23">
        <v>0</v>
      </c>
      <c r="E23">
        <v>0</v>
      </c>
      <c r="F23" s="9">
        <v>43850</v>
      </c>
      <c r="G23" s="23">
        <v>0</v>
      </c>
      <c r="H23" s="23">
        <v>0</v>
      </c>
      <c r="I23" s="10">
        <v>0</v>
      </c>
    </row>
    <row r="24" spans="1:24" x14ac:dyDescent="0.3">
      <c r="A24" s="8">
        <v>43851</v>
      </c>
      <c r="B24" s="13" t="s">
        <v>61</v>
      </c>
      <c r="C24" s="13" t="s">
        <v>61</v>
      </c>
      <c r="D24">
        <v>0</v>
      </c>
      <c r="E24">
        <v>0</v>
      </c>
      <c r="F24" s="9">
        <v>43851</v>
      </c>
      <c r="G24" s="23">
        <v>0</v>
      </c>
      <c r="H24" s="23">
        <v>0</v>
      </c>
      <c r="I24" s="10">
        <v>0</v>
      </c>
    </row>
    <row r="25" spans="1:24" x14ac:dyDescent="0.3">
      <c r="A25" s="8">
        <v>43852</v>
      </c>
      <c r="B25" s="13" t="s">
        <v>61</v>
      </c>
      <c r="C25" s="13" t="s">
        <v>61</v>
      </c>
      <c r="D25">
        <v>0</v>
      </c>
      <c r="E25">
        <v>0</v>
      </c>
      <c r="F25" s="9">
        <v>43852</v>
      </c>
      <c r="G25" s="23">
        <v>0</v>
      </c>
      <c r="H25" s="23">
        <v>0</v>
      </c>
      <c r="I25" s="10">
        <v>0</v>
      </c>
    </row>
    <row r="26" spans="1:24" x14ac:dyDescent="0.3">
      <c r="A26" s="8">
        <v>43853</v>
      </c>
      <c r="B26" s="13">
        <v>1</v>
      </c>
      <c r="C26" s="13" t="s">
        <v>61</v>
      </c>
      <c r="D26">
        <v>0</v>
      </c>
      <c r="E26">
        <v>0</v>
      </c>
      <c r="F26" s="9">
        <v>43853</v>
      </c>
      <c r="G26" s="23">
        <v>0</v>
      </c>
      <c r="H26" s="23">
        <v>0</v>
      </c>
      <c r="I26" s="10">
        <v>0</v>
      </c>
    </row>
    <row r="27" spans="1:24" x14ac:dyDescent="0.3">
      <c r="A27" s="8">
        <v>43854</v>
      </c>
      <c r="B27" s="13">
        <v>1</v>
      </c>
      <c r="C27" s="13" t="s">
        <v>61</v>
      </c>
      <c r="D27">
        <v>0</v>
      </c>
      <c r="E27">
        <v>0</v>
      </c>
      <c r="F27" s="9">
        <v>43854</v>
      </c>
      <c r="G27" s="23">
        <v>0</v>
      </c>
      <c r="H27" s="23">
        <v>0</v>
      </c>
      <c r="I27" s="10">
        <v>0</v>
      </c>
    </row>
    <row r="28" spans="1:24" x14ac:dyDescent="0.3">
      <c r="A28" s="8">
        <v>43855</v>
      </c>
      <c r="B28" s="13">
        <v>2</v>
      </c>
      <c r="C28" s="13">
        <v>1</v>
      </c>
      <c r="D28">
        <v>0</v>
      </c>
      <c r="E28">
        <v>0</v>
      </c>
      <c r="F28" s="9">
        <v>43855</v>
      </c>
      <c r="G28" s="23">
        <v>0</v>
      </c>
      <c r="H28" s="23">
        <v>0</v>
      </c>
      <c r="I28" s="10">
        <v>0</v>
      </c>
    </row>
    <row r="29" spans="1:24" x14ac:dyDescent="0.3">
      <c r="A29" s="8">
        <v>43856</v>
      </c>
      <c r="B29" s="13">
        <v>2</v>
      </c>
      <c r="C29" s="13" t="s">
        <v>61</v>
      </c>
      <c r="D29">
        <v>0</v>
      </c>
      <c r="E29">
        <v>0</v>
      </c>
      <c r="F29" s="9">
        <v>43856</v>
      </c>
      <c r="G29" s="23">
        <v>0</v>
      </c>
      <c r="H29" s="23">
        <v>0</v>
      </c>
      <c r="I29" s="10">
        <v>0</v>
      </c>
    </row>
    <row r="30" spans="1:24" x14ac:dyDescent="0.3">
      <c r="A30" s="8">
        <v>43857</v>
      </c>
      <c r="B30" s="13">
        <v>4</v>
      </c>
      <c r="C30" s="13">
        <v>1</v>
      </c>
      <c r="D30">
        <v>0</v>
      </c>
      <c r="E30">
        <v>0</v>
      </c>
      <c r="F30" s="9">
        <v>43857</v>
      </c>
      <c r="G30" s="23">
        <v>0</v>
      </c>
      <c r="H30" s="23">
        <v>0</v>
      </c>
      <c r="I30" s="10">
        <v>0</v>
      </c>
    </row>
    <row r="31" spans="1:24" x14ac:dyDescent="0.3">
      <c r="A31" s="8">
        <v>43858</v>
      </c>
      <c r="B31" s="13">
        <v>6</v>
      </c>
      <c r="C31" s="13">
        <v>2</v>
      </c>
      <c r="D31">
        <v>0</v>
      </c>
      <c r="E31">
        <v>0</v>
      </c>
      <c r="F31" s="9">
        <v>43858</v>
      </c>
      <c r="G31" s="23">
        <v>0</v>
      </c>
      <c r="H31" s="23">
        <v>0</v>
      </c>
      <c r="I31" s="10">
        <v>0</v>
      </c>
    </row>
    <row r="32" spans="1:24" x14ac:dyDescent="0.3">
      <c r="A32" s="8">
        <v>43859</v>
      </c>
      <c r="B32" s="13">
        <v>5</v>
      </c>
      <c r="C32" s="13">
        <v>1</v>
      </c>
      <c r="D32">
        <v>0</v>
      </c>
      <c r="E32">
        <v>0</v>
      </c>
      <c r="F32" s="9">
        <v>43859</v>
      </c>
      <c r="G32" s="23">
        <v>0</v>
      </c>
      <c r="H32" s="23">
        <v>0</v>
      </c>
      <c r="I32" s="10">
        <v>0</v>
      </c>
    </row>
    <row r="33" spans="1:9" x14ac:dyDescent="0.3">
      <c r="A33" s="8">
        <v>43860</v>
      </c>
      <c r="B33" s="13">
        <v>6</v>
      </c>
      <c r="C33" s="13">
        <v>2</v>
      </c>
      <c r="D33">
        <v>0</v>
      </c>
      <c r="E33">
        <v>0</v>
      </c>
      <c r="F33" s="9">
        <v>43860</v>
      </c>
      <c r="G33" s="23">
        <f ca="1">IFERROR(__xludf.DUMMYFUNCTION("""COMPUTED_VALUE"""),1)</f>
        <v>1</v>
      </c>
      <c r="H33" s="23">
        <f ca="1">IFERROR(__xludf.DUMMYFUNCTION("""COMPUTED_VALUE"""),0)</f>
        <v>0</v>
      </c>
      <c r="I33" s="10">
        <v>0</v>
      </c>
    </row>
    <row r="34" spans="1:9" x14ac:dyDescent="0.3">
      <c r="A34" s="8">
        <v>43861</v>
      </c>
      <c r="B34" s="13">
        <v>6</v>
      </c>
      <c r="C34" s="13">
        <v>2</v>
      </c>
      <c r="D34">
        <v>0</v>
      </c>
      <c r="E34">
        <v>0</v>
      </c>
      <c r="F34" s="9">
        <v>43861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10">
        <v>0</v>
      </c>
    </row>
    <row r="35" spans="1:9" x14ac:dyDescent="0.3">
      <c r="A35" s="8">
        <v>43862</v>
      </c>
      <c r="B35" s="13">
        <v>5</v>
      </c>
      <c r="C35" s="13">
        <v>2</v>
      </c>
      <c r="D35">
        <v>0</v>
      </c>
      <c r="E35">
        <v>0</v>
      </c>
      <c r="F35" s="9">
        <v>43862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10">
        <v>0</v>
      </c>
    </row>
    <row r="36" spans="1:9" x14ac:dyDescent="0.3">
      <c r="A36" s="8">
        <v>43863</v>
      </c>
      <c r="B36" s="13">
        <v>5</v>
      </c>
      <c r="C36" s="13">
        <v>2</v>
      </c>
      <c r="D36">
        <v>0</v>
      </c>
      <c r="E36">
        <v>0</v>
      </c>
      <c r="F36" s="9">
        <v>43863</v>
      </c>
      <c r="G36" s="23">
        <f ca="1">IFERROR(__xludf.DUMMYFUNCTION("""COMPUTED_VALUE"""),1)</f>
        <v>1</v>
      </c>
      <c r="H36" s="23">
        <f ca="1">IFERROR(__xludf.DUMMYFUNCTION("""COMPUTED_VALUE"""),0)</f>
        <v>0</v>
      </c>
      <c r="I36" s="10">
        <v>0</v>
      </c>
    </row>
    <row r="37" spans="1:9" x14ac:dyDescent="0.3">
      <c r="A37" s="8">
        <v>43864</v>
      </c>
      <c r="B37" s="13">
        <v>5</v>
      </c>
      <c r="C37" s="13">
        <v>2</v>
      </c>
      <c r="D37">
        <v>0</v>
      </c>
      <c r="E37">
        <v>0</v>
      </c>
      <c r="F37" s="9">
        <v>43864</v>
      </c>
      <c r="G37" s="23">
        <f ca="1">IFERROR(__xludf.DUMMYFUNCTION("""COMPUTED_VALUE"""),1)</f>
        <v>1</v>
      </c>
      <c r="H37" s="23">
        <f ca="1">IFERROR(__xludf.DUMMYFUNCTION("""COMPUTED_VALUE"""),0)</f>
        <v>0</v>
      </c>
      <c r="I37" s="10">
        <v>0</v>
      </c>
    </row>
    <row r="38" spans="1:9" x14ac:dyDescent="0.3">
      <c r="A38" s="8">
        <v>43865</v>
      </c>
      <c r="B38" s="13">
        <v>5</v>
      </c>
      <c r="C38" s="13">
        <v>3</v>
      </c>
      <c r="D38">
        <v>0</v>
      </c>
      <c r="E38">
        <v>0</v>
      </c>
      <c r="F38" s="9">
        <v>43865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10">
        <v>0</v>
      </c>
    </row>
    <row r="39" spans="1:9" x14ac:dyDescent="0.3">
      <c r="A39" s="8">
        <v>43866</v>
      </c>
      <c r="B39" s="13">
        <v>5</v>
      </c>
      <c r="C39" s="13">
        <v>2</v>
      </c>
      <c r="D39">
        <v>0</v>
      </c>
      <c r="E39">
        <v>0</v>
      </c>
      <c r="F39" s="9">
        <v>43866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10">
        <v>0</v>
      </c>
    </row>
    <row r="40" spans="1:9" x14ac:dyDescent="0.3">
      <c r="A40" s="8">
        <v>43867</v>
      </c>
      <c r="B40" s="13">
        <v>6</v>
      </c>
      <c r="C40" s="13">
        <v>3</v>
      </c>
      <c r="D40">
        <v>0</v>
      </c>
      <c r="E40">
        <v>0</v>
      </c>
      <c r="F40" s="9">
        <v>43867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10">
        <v>0</v>
      </c>
    </row>
    <row r="41" spans="1:9" x14ac:dyDescent="0.3">
      <c r="A41" s="8">
        <v>43868</v>
      </c>
      <c r="B41" s="13">
        <v>5</v>
      </c>
      <c r="C41" s="13">
        <v>3</v>
      </c>
      <c r="D41">
        <v>0</v>
      </c>
      <c r="E41">
        <v>0</v>
      </c>
      <c r="F41" s="9">
        <v>43868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10">
        <v>0</v>
      </c>
    </row>
    <row r="42" spans="1:9" x14ac:dyDescent="0.3">
      <c r="A42" s="8">
        <v>43869</v>
      </c>
      <c r="B42" s="13">
        <v>4</v>
      </c>
      <c r="C42" s="13">
        <v>2</v>
      </c>
      <c r="D42">
        <v>0</v>
      </c>
      <c r="E42">
        <v>0</v>
      </c>
      <c r="F42" s="9">
        <v>43869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10">
        <v>0</v>
      </c>
    </row>
    <row r="43" spans="1:9" x14ac:dyDescent="0.3">
      <c r="A43" s="8">
        <v>43870</v>
      </c>
      <c r="B43" s="13">
        <v>4</v>
      </c>
      <c r="C43" s="13">
        <v>2</v>
      </c>
      <c r="D43">
        <v>0</v>
      </c>
      <c r="E43">
        <v>0</v>
      </c>
      <c r="F43" s="9">
        <v>43870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10">
        <v>0</v>
      </c>
    </row>
    <row r="44" spans="1:9" x14ac:dyDescent="0.3">
      <c r="A44" s="8">
        <v>43871</v>
      </c>
      <c r="B44" s="13">
        <v>4</v>
      </c>
      <c r="C44" s="13">
        <v>2</v>
      </c>
      <c r="D44">
        <v>0</v>
      </c>
      <c r="E44">
        <v>0</v>
      </c>
      <c r="F44" s="9">
        <v>43871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10">
        <v>0</v>
      </c>
    </row>
    <row r="45" spans="1:9" x14ac:dyDescent="0.3">
      <c r="A45" s="8">
        <v>43872</v>
      </c>
      <c r="B45" s="13">
        <v>3</v>
      </c>
      <c r="C45" s="13">
        <v>2</v>
      </c>
      <c r="D45">
        <v>0</v>
      </c>
      <c r="E45">
        <v>0</v>
      </c>
      <c r="F45" s="9">
        <v>43872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10">
        <v>0</v>
      </c>
    </row>
    <row r="46" spans="1:9" x14ac:dyDescent="0.3">
      <c r="A46" s="8">
        <v>43873</v>
      </c>
      <c r="B46" s="13">
        <v>4</v>
      </c>
      <c r="C46" s="13">
        <v>2</v>
      </c>
      <c r="D46" t="s">
        <v>61</v>
      </c>
      <c r="E46" t="s">
        <v>61</v>
      </c>
      <c r="F46" s="9">
        <v>43873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10">
        <v>0</v>
      </c>
    </row>
    <row r="47" spans="1:9" x14ac:dyDescent="0.3">
      <c r="A47" s="8">
        <v>43874</v>
      </c>
      <c r="B47" s="13">
        <v>3</v>
      </c>
      <c r="C47" s="13">
        <v>2</v>
      </c>
      <c r="D47">
        <v>0</v>
      </c>
      <c r="E47">
        <v>0</v>
      </c>
      <c r="F47" s="9">
        <v>43874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10">
        <v>0</v>
      </c>
    </row>
    <row r="48" spans="1:9" x14ac:dyDescent="0.3">
      <c r="A48" s="8">
        <v>43875</v>
      </c>
      <c r="B48" s="13">
        <v>4</v>
      </c>
      <c r="C48" s="13">
        <v>2</v>
      </c>
      <c r="D48">
        <v>0</v>
      </c>
      <c r="E48">
        <v>0</v>
      </c>
      <c r="F48" s="9">
        <v>43875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10">
        <v>0</v>
      </c>
    </row>
    <row r="49" spans="1:9" x14ac:dyDescent="0.3">
      <c r="A49" s="8">
        <v>43876</v>
      </c>
      <c r="B49" s="13">
        <v>3</v>
      </c>
      <c r="C49" s="13">
        <v>2</v>
      </c>
      <c r="D49">
        <v>0</v>
      </c>
      <c r="E49">
        <v>0</v>
      </c>
      <c r="F49" s="9">
        <v>43876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10">
        <v>0</v>
      </c>
    </row>
    <row r="50" spans="1:9" x14ac:dyDescent="0.3">
      <c r="A50" s="8">
        <v>43877</v>
      </c>
      <c r="B50" s="13">
        <v>3</v>
      </c>
      <c r="C50" s="13">
        <v>2</v>
      </c>
      <c r="D50">
        <v>0</v>
      </c>
      <c r="E50">
        <v>0</v>
      </c>
      <c r="F50" s="9">
        <v>43877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10">
        <v>0</v>
      </c>
    </row>
    <row r="51" spans="1:9" x14ac:dyDescent="0.3">
      <c r="A51" s="8">
        <v>43878</v>
      </c>
      <c r="B51" s="13">
        <v>3</v>
      </c>
      <c r="C51" s="13">
        <v>2</v>
      </c>
      <c r="D51" t="s">
        <v>61</v>
      </c>
      <c r="E51" t="s">
        <v>61</v>
      </c>
      <c r="F51" s="9">
        <v>43878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10">
        <v>0</v>
      </c>
    </row>
    <row r="52" spans="1:9" x14ac:dyDescent="0.3">
      <c r="A52" s="8">
        <v>43879</v>
      </c>
      <c r="B52" s="13">
        <v>2</v>
      </c>
      <c r="C52" s="13">
        <v>1</v>
      </c>
      <c r="D52">
        <v>0</v>
      </c>
      <c r="E52">
        <v>0</v>
      </c>
      <c r="F52" s="9">
        <v>43879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10">
        <v>0</v>
      </c>
    </row>
    <row r="53" spans="1:9" x14ac:dyDescent="0.3">
      <c r="A53" s="8">
        <v>43880</v>
      </c>
      <c r="B53" s="13">
        <v>2</v>
      </c>
      <c r="C53" s="13">
        <v>1</v>
      </c>
      <c r="D53" t="s">
        <v>61</v>
      </c>
      <c r="E53" t="s">
        <v>61</v>
      </c>
      <c r="F53" s="9">
        <v>43880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10">
        <v>0</v>
      </c>
    </row>
    <row r="54" spans="1:9" x14ac:dyDescent="0.3">
      <c r="A54" s="8">
        <v>43881</v>
      </c>
      <c r="B54" s="13">
        <v>2</v>
      </c>
      <c r="C54" s="13">
        <v>1</v>
      </c>
      <c r="D54" t="s">
        <v>61</v>
      </c>
      <c r="E54" t="s">
        <v>61</v>
      </c>
      <c r="F54" s="9">
        <v>43881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10">
        <v>0</v>
      </c>
    </row>
    <row r="55" spans="1:9" x14ac:dyDescent="0.3">
      <c r="A55" s="8">
        <v>43882</v>
      </c>
      <c r="B55" s="13">
        <v>1</v>
      </c>
      <c r="C55" s="13">
        <v>1</v>
      </c>
      <c r="D55" t="s">
        <v>61</v>
      </c>
      <c r="E55" t="s">
        <v>61</v>
      </c>
      <c r="F55" s="9">
        <v>43882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10">
        <v>0</v>
      </c>
    </row>
    <row r="56" spans="1:9" x14ac:dyDescent="0.3">
      <c r="A56" s="8">
        <v>43883</v>
      </c>
      <c r="B56" s="13">
        <v>1</v>
      </c>
      <c r="C56" s="13">
        <v>1</v>
      </c>
      <c r="D56" t="s">
        <v>61</v>
      </c>
      <c r="E56" t="s">
        <v>61</v>
      </c>
      <c r="F56" s="9">
        <v>43883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10">
        <v>0</v>
      </c>
    </row>
    <row r="57" spans="1:9" x14ac:dyDescent="0.3">
      <c r="A57" s="8">
        <v>43884</v>
      </c>
      <c r="B57" s="13">
        <v>2</v>
      </c>
      <c r="C57" s="13">
        <v>1</v>
      </c>
      <c r="D57" t="s">
        <v>61</v>
      </c>
      <c r="E57" t="s">
        <v>61</v>
      </c>
      <c r="F57" s="9">
        <v>43884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10">
        <v>0</v>
      </c>
    </row>
    <row r="58" spans="1:9" x14ac:dyDescent="0.3">
      <c r="A58" s="8">
        <v>43885</v>
      </c>
      <c r="B58" s="13">
        <v>2</v>
      </c>
      <c r="C58" s="13">
        <v>1</v>
      </c>
      <c r="D58" t="s">
        <v>61</v>
      </c>
      <c r="E58" t="s">
        <v>61</v>
      </c>
      <c r="F58" s="9">
        <v>43885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10">
        <v>0</v>
      </c>
    </row>
    <row r="59" spans="1:9" x14ac:dyDescent="0.3">
      <c r="A59" s="8">
        <v>43886</v>
      </c>
      <c r="B59" s="13">
        <v>2</v>
      </c>
      <c r="C59" s="13">
        <v>1</v>
      </c>
      <c r="D59" t="s">
        <v>61</v>
      </c>
      <c r="E59" t="s">
        <v>61</v>
      </c>
      <c r="F59" s="9">
        <v>43886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10">
        <v>0</v>
      </c>
    </row>
    <row r="60" spans="1:9" x14ac:dyDescent="0.3">
      <c r="A60" s="8">
        <v>43887</v>
      </c>
      <c r="B60" s="13">
        <v>3</v>
      </c>
      <c r="C60" s="13">
        <v>1</v>
      </c>
      <c r="D60" t="s">
        <v>61</v>
      </c>
      <c r="E60" t="s">
        <v>61</v>
      </c>
      <c r="F60" s="9">
        <v>43887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10">
        <v>0</v>
      </c>
    </row>
    <row r="61" spans="1:9" x14ac:dyDescent="0.3">
      <c r="A61" s="8">
        <v>43888</v>
      </c>
      <c r="B61" s="13">
        <v>3</v>
      </c>
      <c r="C61" s="13">
        <v>1</v>
      </c>
      <c r="D61" t="s">
        <v>61</v>
      </c>
      <c r="E61" t="s">
        <v>61</v>
      </c>
      <c r="F61" s="9">
        <v>43888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10">
        <v>0</v>
      </c>
    </row>
    <row r="62" spans="1:9" x14ac:dyDescent="0.3">
      <c r="A62" s="8">
        <v>43889</v>
      </c>
      <c r="B62" s="13">
        <v>4</v>
      </c>
      <c r="C62" s="13">
        <v>1</v>
      </c>
      <c r="D62" t="s">
        <v>61</v>
      </c>
      <c r="E62" t="s">
        <v>61</v>
      </c>
      <c r="F62" s="9">
        <v>43889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10">
        <v>0</v>
      </c>
    </row>
    <row r="63" spans="1:9" x14ac:dyDescent="0.3">
      <c r="A63" s="8">
        <v>43890</v>
      </c>
      <c r="B63" s="13">
        <v>3</v>
      </c>
      <c r="C63" s="13">
        <v>1</v>
      </c>
      <c r="D63" t="s">
        <v>61</v>
      </c>
      <c r="E63" t="s">
        <v>61</v>
      </c>
      <c r="F63" s="9">
        <v>43890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10">
        <v>0</v>
      </c>
    </row>
    <row r="64" spans="1:9" x14ac:dyDescent="0.3">
      <c r="A64" s="8">
        <v>43891</v>
      </c>
      <c r="B64" s="13">
        <v>4</v>
      </c>
      <c r="C64" s="13">
        <v>2</v>
      </c>
      <c r="D64" t="s">
        <v>61</v>
      </c>
      <c r="E64" t="s">
        <v>61</v>
      </c>
      <c r="F64" s="9">
        <v>43891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10">
        <v>0</v>
      </c>
    </row>
    <row r="65" spans="1:9" x14ac:dyDescent="0.3">
      <c r="A65" s="8">
        <v>43892</v>
      </c>
      <c r="B65" s="13">
        <v>6</v>
      </c>
      <c r="C65" s="13">
        <v>3</v>
      </c>
      <c r="D65" t="s">
        <v>61</v>
      </c>
      <c r="E65" t="s">
        <v>61</v>
      </c>
      <c r="F65" s="9">
        <v>43892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10">
        <v>0</v>
      </c>
    </row>
    <row r="66" spans="1:9" x14ac:dyDescent="0.3">
      <c r="A66" s="8">
        <v>43893</v>
      </c>
      <c r="B66" s="13">
        <v>9</v>
      </c>
      <c r="C66" s="13">
        <v>5</v>
      </c>
      <c r="D66" t="s">
        <v>61</v>
      </c>
      <c r="E66" t="s">
        <v>61</v>
      </c>
      <c r="F66" s="9">
        <v>43893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10">
        <v>0</v>
      </c>
    </row>
    <row r="67" spans="1:9" x14ac:dyDescent="0.3">
      <c r="A67" s="8">
        <v>43894</v>
      </c>
      <c r="B67" s="13">
        <v>15</v>
      </c>
      <c r="C67" s="13">
        <v>7</v>
      </c>
      <c r="D67" t="s">
        <v>61</v>
      </c>
      <c r="E67">
        <v>1</v>
      </c>
      <c r="F67" s="9">
        <v>43894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10">
        <v>0</v>
      </c>
    </row>
    <row r="68" spans="1:9" x14ac:dyDescent="0.3">
      <c r="A68" s="8">
        <v>43895</v>
      </c>
      <c r="B68" s="13">
        <v>16</v>
      </c>
      <c r="C68" s="13">
        <v>9</v>
      </c>
      <c r="D68" t="s">
        <v>61</v>
      </c>
      <c r="E68" t="s">
        <v>61</v>
      </c>
      <c r="F68" s="9">
        <v>43895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10">
        <v>0</v>
      </c>
    </row>
    <row r="69" spans="1:9" x14ac:dyDescent="0.3">
      <c r="A69" s="8">
        <v>43896</v>
      </c>
      <c r="B69" s="13">
        <v>11</v>
      </c>
      <c r="C69" s="13">
        <v>6</v>
      </c>
      <c r="D69" t="s">
        <v>61</v>
      </c>
      <c r="E69" t="s">
        <v>61</v>
      </c>
      <c r="F69" s="9">
        <v>43896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10">
        <v>0</v>
      </c>
    </row>
    <row r="70" spans="1:9" x14ac:dyDescent="0.3">
      <c r="A70" s="8">
        <v>43897</v>
      </c>
      <c r="B70" s="13">
        <v>9</v>
      </c>
      <c r="C70" s="13">
        <v>5</v>
      </c>
      <c r="D70" t="s">
        <v>61</v>
      </c>
      <c r="E70" t="s">
        <v>61</v>
      </c>
      <c r="F70" s="9">
        <v>43897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10">
        <v>0</v>
      </c>
    </row>
    <row r="71" spans="1:9" x14ac:dyDescent="0.3">
      <c r="A71" s="8">
        <v>43898</v>
      </c>
      <c r="B71" s="13">
        <v>10</v>
      </c>
      <c r="C71" s="13">
        <v>4</v>
      </c>
      <c r="D71" t="s">
        <v>61</v>
      </c>
      <c r="E71" t="s">
        <v>61</v>
      </c>
      <c r="F71" s="9">
        <v>43898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10">
        <v>0</v>
      </c>
    </row>
    <row r="72" spans="1:9" x14ac:dyDescent="0.3">
      <c r="A72" s="8">
        <v>43899</v>
      </c>
      <c r="B72" s="13">
        <v>11</v>
      </c>
      <c r="C72" s="13">
        <v>5</v>
      </c>
      <c r="D72" t="s">
        <v>61</v>
      </c>
      <c r="E72" t="s">
        <v>61</v>
      </c>
      <c r="F72" s="9">
        <v>43899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10">
        <v>0</v>
      </c>
    </row>
    <row r="73" spans="1:9" x14ac:dyDescent="0.3">
      <c r="A73" s="8">
        <v>43900</v>
      </c>
      <c r="B73" s="13">
        <v>9</v>
      </c>
      <c r="C73" s="13">
        <v>4</v>
      </c>
      <c r="D73">
        <v>1</v>
      </c>
      <c r="E73">
        <v>1</v>
      </c>
      <c r="F73" s="9">
        <v>43900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10">
        <v>0</v>
      </c>
    </row>
    <row r="74" spans="1:9" x14ac:dyDescent="0.3">
      <c r="A74" s="8">
        <v>43901</v>
      </c>
      <c r="B74" s="13">
        <v>12</v>
      </c>
      <c r="C74" s="13">
        <v>6</v>
      </c>
      <c r="D74">
        <v>1</v>
      </c>
      <c r="E74">
        <v>1</v>
      </c>
      <c r="F74" s="9">
        <v>43901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10">
        <v>0</v>
      </c>
    </row>
    <row r="75" spans="1:9" x14ac:dyDescent="0.3">
      <c r="A75" s="8">
        <v>43902</v>
      </c>
      <c r="B75" s="13">
        <v>15</v>
      </c>
      <c r="C75" s="13">
        <v>9</v>
      </c>
      <c r="D75">
        <v>1</v>
      </c>
      <c r="E75">
        <v>1</v>
      </c>
      <c r="F75" s="9">
        <v>43902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10">
        <v>0</v>
      </c>
    </row>
    <row r="76" spans="1:9" x14ac:dyDescent="0.3">
      <c r="A76" s="8">
        <v>43903</v>
      </c>
      <c r="B76" s="13">
        <v>22</v>
      </c>
      <c r="C76" s="13">
        <v>12</v>
      </c>
      <c r="D76">
        <v>2</v>
      </c>
      <c r="E76">
        <v>2</v>
      </c>
      <c r="F76" s="9">
        <v>43903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10">
        <v>0</v>
      </c>
    </row>
    <row r="77" spans="1:9" x14ac:dyDescent="0.3">
      <c r="A77" s="8">
        <v>43904</v>
      </c>
      <c r="B77" s="13">
        <v>24</v>
      </c>
      <c r="C77" s="13">
        <v>14</v>
      </c>
      <c r="D77">
        <v>1</v>
      </c>
      <c r="E77">
        <v>2</v>
      </c>
      <c r="F77" s="9">
        <v>43904</v>
      </c>
      <c r="G77" s="23">
        <v>0</v>
      </c>
      <c r="H77" s="23">
        <v>0</v>
      </c>
      <c r="I77">
        <v>0</v>
      </c>
    </row>
    <row r="78" spans="1:9" x14ac:dyDescent="0.3">
      <c r="A78" s="8">
        <v>43905</v>
      </c>
      <c r="B78" s="13">
        <v>29</v>
      </c>
      <c r="C78" s="13">
        <v>20</v>
      </c>
      <c r="D78">
        <v>2</v>
      </c>
      <c r="E78">
        <v>2</v>
      </c>
      <c r="F78" s="9">
        <v>43905</v>
      </c>
      <c r="G78" s="23">
        <v>0</v>
      </c>
      <c r="H78" s="23">
        <v>0</v>
      </c>
      <c r="I78">
        <v>0</v>
      </c>
    </row>
    <row r="79" spans="1:9" x14ac:dyDescent="0.3">
      <c r="A79" s="8">
        <v>43906</v>
      </c>
      <c r="B79" s="13">
        <v>30</v>
      </c>
      <c r="C79" s="13">
        <v>19</v>
      </c>
      <c r="D79">
        <v>2</v>
      </c>
      <c r="E79">
        <v>3</v>
      </c>
      <c r="F79" s="9">
        <v>43906</v>
      </c>
      <c r="G79" s="23">
        <v>0</v>
      </c>
      <c r="H79" s="23">
        <v>0</v>
      </c>
      <c r="I79">
        <v>0</v>
      </c>
    </row>
    <row r="80" spans="1:9" x14ac:dyDescent="0.3">
      <c r="A80" s="8">
        <v>43907</v>
      </c>
      <c r="B80" s="13">
        <v>30</v>
      </c>
      <c r="C80" s="13">
        <v>19</v>
      </c>
      <c r="D80">
        <v>2</v>
      </c>
      <c r="E80">
        <v>2</v>
      </c>
      <c r="F80" s="9">
        <v>43907</v>
      </c>
      <c r="G80" s="23">
        <v>0</v>
      </c>
      <c r="H80" s="23">
        <v>0</v>
      </c>
      <c r="I80">
        <v>0</v>
      </c>
    </row>
    <row r="81" spans="1:9" x14ac:dyDescent="0.3">
      <c r="A81" s="8">
        <v>43908</v>
      </c>
      <c r="B81" s="13">
        <v>33</v>
      </c>
      <c r="C81" s="13">
        <v>22</v>
      </c>
      <c r="D81">
        <v>3</v>
      </c>
      <c r="E81">
        <v>3</v>
      </c>
      <c r="F81" s="9">
        <v>43908</v>
      </c>
      <c r="G81" s="23">
        <v>0</v>
      </c>
      <c r="H81" s="23">
        <v>0</v>
      </c>
      <c r="I81">
        <v>0</v>
      </c>
    </row>
    <row r="82" spans="1:9" x14ac:dyDescent="0.3">
      <c r="A82" s="8">
        <v>43909</v>
      </c>
      <c r="B82" s="13">
        <v>69</v>
      </c>
      <c r="C82" s="13">
        <v>34</v>
      </c>
      <c r="D82">
        <v>3</v>
      </c>
      <c r="E82">
        <v>4</v>
      </c>
      <c r="F82" s="9">
        <v>43909</v>
      </c>
      <c r="G82" s="23">
        <v>2</v>
      </c>
      <c r="H82" s="23">
        <v>0</v>
      </c>
      <c r="I82">
        <v>0</v>
      </c>
    </row>
    <row r="83" spans="1:9" x14ac:dyDescent="0.3">
      <c r="A83" s="8">
        <v>43910</v>
      </c>
      <c r="B83" s="13">
        <v>71</v>
      </c>
      <c r="C83" s="13">
        <v>54</v>
      </c>
      <c r="D83">
        <v>6</v>
      </c>
      <c r="E83">
        <v>8</v>
      </c>
      <c r="F83" s="9">
        <v>43910</v>
      </c>
      <c r="G83" s="23">
        <v>5</v>
      </c>
      <c r="H83" s="23">
        <v>0</v>
      </c>
      <c r="I83">
        <v>0</v>
      </c>
    </row>
    <row r="84" spans="1:9" x14ac:dyDescent="0.3">
      <c r="A84" s="8">
        <v>43911</v>
      </c>
      <c r="B84" s="13">
        <v>81</v>
      </c>
      <c r="C84" s="13">
        <v>63</v>
      </c>
      <c r="D84">
        <v>8</v>
      </c>
      <c r="E84">
        <v>10</v>
      </c>
      <c r="F84" s="9">
        <v>43911</v>
      </c>
      <c r="G84" s="23">
        <v>7</v>
      </c>
      <c r="H84" s="23">
        <v>0</v>
      </c>
      <c r="I84">
        <v>0</v>
      </c>
    </row>
    <row r="85" spans="1:9" x14ac:dyDescent="0.3">
      <c r="A85" s="8">
        <v>43912</v>
      </c>
      <c r="B85" s="13">
        <v>82</v>
      </c>
      <c r="C85" s="13">
        <v>63</v>
      </c>
      <c r="D85">
        <v>8</v>
      </c>
      <c r="E85">
        <v>10</v>
      </c>
      <c r="F85" s="9">
        <v>43912</v>
      </c>
      <c r="G85" s="23">
        <v>4</v>
      </c>
      <c r="H85" s="23">
        <v>1</v>
      </c>
      <c r="I85">
        <v>0</v>
      </c>
    </row>
    <row r="86" spans="1:9" x14ac:dyDescent="0.3">
      <c r="A86" s="8">
        <v>43913</v>
      </c>
      <c r="B86" s="13">
        <v>84</v>
      </c>
      <c r="C86" s="13">
        <v>76</v>
      </c>
      <c r="D86">
        <v>11</v>
      </c>
      <c r="E86">
        <v>15</v>
      </c>
      <c r="F86" s="9">
        <v>43913</v>
      </c>
      <c r="G86" s="23">
        <v>12</v>
      </c>
      <c r="H86" s="23">
        <v>0</v>
      </c>
      <c r="I86">
        <v>0</v>
      </c>
    </row>
    <row r="87" spans="1:9" x14ac:dyDescent="0.3">
      <c r="A87" s="8">
        <v>43914</v>
      </c>
      <c r="B87" s="13">
        <v>84</v>
      </c>
      <c r="C87" s="13">
        <v>69</v>
      </c>
      <c r="D87">
        <v>9</v>
      </c>
      <c r="E87">
        <v>14</v>
      </c>
      <c r="F87" s="9">
        <v>43914</v>
      </c>
      <c r="G87" s="23">
        <v>4</v>
      </c>
      <c r="H87" s="23">
        <v>0</v>
      </c>
      <c r="I87">
        <v>0</v>
      </c>
    </row>
    <row r="88" spans="1:9" x14ac:dyDescent="0.3">
      <c r="A88" s="8">
        <v>43915</v>
      </c>
      <c r="B88" s="13">
        <v>91</v>
      </c>
      <c r="C88" s="13">
        <v>61</v>
      </c>
      <c r="D88">
        <v>10</v>
      </c>
      <c r="E88">
        <v>13</v>
      </c>
      <c r="F88" s="9">
        <v>43915</v>
      </c>
      <c r="G88" s="23">
        <v>4</v>
      </c>
      <c r="H88" s="23">
        <v>0</v>
      </c>
      <c r="I88">
        <v>0</v>
      </c>
    </row>
    <row r="89" spans="1:9" x14ac:dyDescent="0.3">
      <c r="A89" s="8">
        <v>43916</v>
      </c>
      <c r="B89" s="13">
        <v>92</v>
      </c>
      <c r="C89" s="13">
        <v>59</v>
      </c>
      <c r="D89">
        <v>11</v>
      </c>
      <c r="E89">
        <v>14</v>
      </c>
      <c r="F89" s="9">
        <v>43916</v>
      </c>
      <c r="G89" s="23">
        <v>5</v>
      </c>
      <c r="H89" s="23">
        <v>2</v>
      </c>
      <c r="I89">
        <v>0</v>
      </c>
    </row>
    <row r="90" spans="1:9" x14ac:dyDescent="0.3">
      <c r="A90" s="8">
        <v>43917</v>
      </c>
      <c r="B90" s="13">
        <v>91</v>
      </c>
      <c r="C90" s="13">
        <v>63</v>
      </c>
      <c r="D90">
        <v>12</v>
      </c>
      <c r="E90">
        <v>15</v>
      </c>
      <c r="F90" s="9">
        <v>43917</v>
      </c>
      <c r="G90" s="23">
        <v>4</v>
      </c>
      <c r="H90" s="23">
        <v>0</v>
      </c>
      <c r="I90">
        <v>0</v>
      </c>
    </row>
    <row r="91" spans="1:9" x14ac:dyDescent="0.3">
      <c r="A91" s="8">
        <v>43918</v>
      </c>
      <c r="B91" s="13">
        <v>100</v>
      </c>
      <c r="C91" s="13">
        <v>65</v>
      </c>
      <c r="D91">
        <v>13</v>
      </c>
      <c r="E91">
        <v>17</v>
      </c>
      <c r="F91" s="9">
        <v>43918</v>
      </c>
      <c r="G91" s="23">
        <v>8</v>
      </c>
      <c r="H91" s="23">
        <v>1</v>
      </c>
      <c r="I91">
        <v>0</v>
      </c>
    </row>
    <row r="92" spans="1:9" x14ac:dyDescent="0.3">
      <c r="A92" s="8">
        <v>43919</v>
      </c>
      <c r="B92" s="13">
        <v>94</v>
      </c>
      <c r="C92" s="13">
        <v>60</v>
      </c>
      <c r="D92">
        <v>14</v>
      </c>
      <c r="E92">
        <v>17</v>
      </c>
      <c r="F92" s="9">
        <v>43919</v>
      </c>
      <c r="G92" s="23">
        <v>8</v>
      </c>
      <c r="H92" s="23">
        <v>1</v>
      </c>
      <c r="I92">
        <v>0</v>
      </c>
    </row>
    <row r="93" spans="1:9" x14ac:dyDescent="0.3">
      <c r="A93" s="8">
        <v>43920</v>
      </c>
      <c r="B93" s="13">
        <v>75</v>
      </c>
      <c r="C93" s="13">
        <v>47</v>
      </c>
      <c r="D93">
        <v>13</v>
      </c>
      <c r="E93">
        <v>16</v>
      </c>
      <c r="F93" s="9">
        <v>43920</v>
      </c>
      <c r="G93" s="23">
        <v>7</v>
      </c>
      <c r="H93" s="23">
        <v>1</v>
      </c>
      <c r="I93">
        <v>0</v>
      </c>
    </row>
    <row r="94" spans="1:9" x14ac:dyDescent="0.3">
      <c r="A94" s="8">
        <v>43921</v>
      </c>
      <c r="B94" s="13">
        <v>70</v>
      </c>
      <c r="C94" s="13">
        <v>44</v>
      </c>
      <c r="D94">
        <v>14</v>
      </c>
      <c r="E94">
        <v>17</v>
      </c>
      <c r="F94" s="9">
        <v>43921</v>
      </c>
      <c r="G94" s="23">
        <v>4</v>
      </c>
      <c r="H94" s="23">
        <v>0</v>
      </c>
      <c r="I94">
        <v>0</v>
      </c>
    </row>
    <row r="95" spans="1:9" x14ac:dyDescent="0.3">
      <c r="A95" s="8">
        <v>43922</v>
      </c>
      <c r="B95" s="13">
        <v>68</v>
      </c>
      <c r="C95" s="13">
        <v>41</v>
      </c>
      <c r="D95">
        <v>15</v>
      </c>
      <c r="E95">
        <v>17</v>
      </c>
      <c r="F95" s="9">
        <v>43922</v>
      </c>
      <c r="G95" s="23">
        <v>13</v>
      </c>
      <c r="H95" s="23">
        <v>0</v>
      </c>
      <c r="I95">
        <v>0</v>
      </c>
    </row>
    <row r="96" spans="1:9" x14ac:dyDescent="0.3">
      <c r="A96" s="8">
        <v>43923</v>
      </c>
      <c r="B96" s="13">
        <v>60</v>
      </c>
      <c r="C96" s="13">
        <v>40</v>
      </c>
      <c r="D96">
        <v>16</v>
      </c>
      <c r="E96">
        <v>19</v>
      </c>
      <c r="F96" s="9">
        <v>43923</v>
      </c>
      <c r="G96" s="23">
        <v>1</v>
      </c>
      <c r="H96" s="23">
        <v>1</v>
      </c>
      <c r="I96">
        <v>0</v>
      </c>
    </row>
    <row r="97" spans="1:9" x14ac:dyDescent="0.3">
      <c r="A97" s="8">
        <v>43924</v>
      </c>
      <c r="B97" s="13">
        <v>75</v>
      </c>
      <c r="C97" s="13">
        <v>35</v>
      </c>
      <c r="D97">
        <v>14</v>
      </c>
      <c r="E97">
        <v>16</v>
      </c>
      <c r="F97" s="9">
        <v>43924</v>
      </c>
      <c r="G97" s="23">
        <v>7</v>
      </c>
      <c r="H97" s="23">
        <v>2</v>
      </c>
      <c r="I97">
        <v>0</v>
      </c>
    </row>
    <row r="98" spans="1:9" x14ac:dyDescent="0.3">
      <c r="A98" s="8">
        <v>43925</v>
      </c>
      <c r="B98" s="13">
        <v>73</v>
      </c>
      <c r="C98" s="13">
        <v>39</v>
      </c>
      <c r="D98">
        <v>16</v>
      </c>
      <c r="E98">
        <v>18</v>
      </c>
      <c r="F98" s="9">
        <v>43925</v>
      </c>
      <c r="G98" s="23">
        <v>13</v>
      </c>
      <c r="H98" s="23">
        <v>1</v>
      </c>
      <c r="I98">
        <v>0</v>
      </c>
    </row>
    <row r="99" spans="1:9" x14ac:dyDescent="0.3">
      <c r="A99" s="8">
        <v>43926</v>
      </c>
      <c r="B99" s="13">
        <v>73</v>
      </c>
      <c r="C99" s="13">
        <v>39</v>
      </c>
      <c r="D99">
        <v>16</v>
      </c>
      <c r="E99">
        <v>19</v>
      </c>
      <c r="F99" s="9">
        <v>43926</v>
      </c>
      <c r="G99" s="23">
        <v>20</v>
      </c>
      <c r="H99" s="23">
        <v>1</v>
      </c>
      <c r="I99">
        <v>0</v>
      </c>
    </row>
    <row r="100" spans="1:9" x14ac:dyDescent="0.3">
      <c r="A100" s="8">
        <v>43927</v>
      </c>
      <c r="B100" s="13">
        <v>54</v>
      </c>
      <c r="C100" s="13">
        <v>38</v>
      </c>
      <c r="D100">
        <v>14</v>
      </c>
      <c r="E100">
        <v>17</v>
      </c>
      <c r="F100" s="9">
        <v>43927</v>
      </c>
      <c r="G100" s="23">
        <v>18</v>
      </c>
      <c r="H100" s="23">
        <v>1</v>
      </c>
      <c r="I100">
        <v>0</v>
      </c>
    </row>
    <row r="101" spans="1:9" x14ac:dyDescent="0.3">
      <c r="A101" s="8">
        <v>43928</v>
      </c>
      <c r="B101" s="13">
        <v>53</v>
      </c>
      <c r="C101" s="13">
        <v>38</v>
      </c>
      <c r="D101">
        <v>15</v>
      </c>
      <c r="E101">
        <v>18</v>
      </c>
      <c r="F101" s="9">
        <v>43928</v>
      </c>
      <c r="G101" s="23">
        <v>29</v>
      </c>
      <c r="H101" s="23">
        <v>2</v>
      </c>
      <c r="I101">
        <v>0</v>
      </c>
    </row>
    <row r="102" spans="1:9" x14ac:dyDescent="0.3">
      <c r="A102" s="8">
        <v>43929</v>
      </c>
      <c r="B102" s="13">
        <v>51</v>
      </c>
      <c r="C102" s="13">
        <v>33</v>
      </c>
      <c r="D102">
        <v>14</v>
      </c>
      <c r="E102">
        <v>17</v>
      </c>
      <c r="F102" s="9">
        <v>43929</v>
      </c>
      <c r="G102" s="23">
        <v>11</v>
      </c>
      <c r="H102" s="23">
        <v>2</v>
      </c>
      <c r="I102">
        <v>4224</v>
      </c>
    </row>
    <row r="103" spans="1:9" x14ac:dyDescent="0.3">
      <c r="A103" s="8">
        <v>43930</v>
      </c>
      <c r="B103" s="13">
        <v>52</v>
      </c>
      <c r="C103" s="13">
        <v>39</v>
      </c>
      <c r="D103">
        <v>17</v>
      </c>
      <c r="E103">
        <v>20</v>
      </c>
      <c r="F103" s="9">
        <v>43930</v>
      </c>
      <c r="G103" s="23">
        <v>76</v>
      </c>
      <c r="H103" s="23">
        <v>2</v>
      </c>
      <c r="I103">
        <v>0</v>
      </c>
    </row>
    <row r="104" spans="1:9" x14ac:dyDescent="0.3">
      <c r="A104" s="8">
        <v>43931</v>
      </c>
      <c r="B104" s="13">
        <v>51</v>
      </c>
      <c r="C104" s="13">
        <v>40</v>
      </c>
      <c r="D104">
        <v>19</v>
      </c>
      <c r="E104">
        <v>22</v>
      </c>
      <c r="F104" s="9">
        <v>43931</v>
      </c>
      <c r="G104" s="23">
        <v>116</v>
      </c>
      <c r="H104" s="23">
        <v>1</v>
      </c>
      <c r="I104">
        <v>3494</v>
      </c>
    </row>
    <row r="105" spans="1:9" x14ac:dyDescent="0.3">
      <c r="A105" s="8">
        <v>43932</v>
      </c>
      <c r="B105" s="13">
        <v>49</v>
      </c>
      <c r="C105" s="13">
        <v>37</v>
      </c>
      <c r="D105">
        <v>18</v>
      </c>
      <c r="E105">
        <v>21</v>
      </c>
      <c r="F105" s="9">
        <v>43932</v>
      </c>
      <c r="G105" s="23">
        <v>90</v>
      </c>
      <c r="H105" s="23">
        <v>3</v>
      </c>
      <c r="I105">
        <v>2045</v>
      </c>
    </row>
    <row r="106" spans="1:9" x14ac:dyDescent="0.3">
      <c r="A106" s="8">
        <v>43933</v>
      </c>
      <c r="B106" s="13">
        <v>50</v>
      </c>
      <c r="C106" s="13">
        <v>36</v>
      </c>
      <c r="D106">
        <v>19</v>
      </c>
      <c r="E106">
        <v>21</v>
      </c>
      <c r="F106" s="9">
        <v>43933</v>
      </c>
      <c r="G106" s="23">
        <v>48</v>
      </c>
      <c r="H106" s="23">
        <v>2</v>
      </c>
      <c r="I106">
        <v>1952</v>
      </c>
    </row>
    <row r="107" spans="1:9" x14ac:dyDescent="0.3">
      <c r="A107" s="8">
        <v>43934</v>
      </c>
      <c r="B107" s="13">
        <v>66</v>
      </c>
      <c r="C107" s="13">
        <v>32</v>
      </c>
      <c r="D107">
        <v>17</v>
      </c>
      <c r="E107">
        <v>20</v>
      </c>
      <c r="F107" s="9">
        <v>43934</v>
      </c>
      <c r="G107" s="23">
        <v>56</v>
      </c>
      <c r="H107" s="23">
        <v>2</v>
      </c>
      <c r="I107">
        <v>2536</v>
      </c>
    </row>
    <row r="108" spans="1:9" x14ac:dyDescent="0.3">
      <c r="A108" s="8">
        <v>43935</v>
      </c>
      <c r="B108" s="13">
        <v>44</v>
      </c>
      <c r="C108" s="13">
        <v>31</v>
      </c>
      <c r="D108">
        <v>15</v>
      </c>
      <c r="E108">
        <v>19</v>
      </c>
      <c r="F108" s="9">
        <v>43935</v>
      </c>
      <c r="G108" s="23">
        <v>78</v>
      </c>
      <c r="H108" s="23">
        <v>2</v>
      </c>
      <c r="I108">
        <v>729</v>
      </c>
    </row>
    <row r="109" spans="1:9" x14ac:dyDescent="0.3">
      <c r="A109" s="8">
        <v>43936</v>
      </c>
      <c r="B109" s="13">
        <v>61</v>
      </c>
      <c r="C109" s="13">
        <v>32</v>
      </c>
      <c r="D109">
        <v>16</v>
      </c>
      <c r="E109">
        <v>19</v>
      </c>
      <c r="F109" s="9">
        <v>43936</v>
      </c>
      <c r="G109" s="23">
        <v>116</v>
      </c>
      <c r="H109" s="23">
        <v>5</v>
      </c>
      <c r="I109">
        <v>4217</v>
      </c>
    </row>
    <row r="110" spans="1:9" x14ac:dyDescent="0.3">
      <c r="A110" s="8">
        <v>43937</v>
      </c>
      <c r="B110" s="13">
        <v>61</v>
      </c>
      <c r="C110" s="13">
        <v>33</v>
      </c>
      <c r="D110">
        <v>18</v>
      </c>
      <c r="E110">
        <v>21</v>
      </c>
      <c r="F110" s="9">
        <v>43937</v>
      </c>
      <c r="G110" s="23">
        <v>163</v>
      </c>
      <c r="H110" s="23">
        <v>3</v>
      </c>
      <c r="I110">
        <v>1706</v>
      </c>
    </row>
    <row r="111" spans="1:9" x14ac:dyDescent="0.3">
      <c r="A111" s="8">
        <v>43938</v>
      </c>
      <c r="B111" s="13">
        <v>62</v>
      </c>
      <c r="C111" s="13">
        <v>35</v>
      </c>
      <c r="D111">
        <v>19</v>
      </c>
      <c r="E111">
        <v>22</v>
      </c>
      <c r="F111" s="9">
        <v>43938</v>
      </c>
      <c r="G111" s="23">
        <v>170</v>
      </c>
      <c r="H111" s="23">
        <v>5</v>
      </c>
      <c r="I111">
        <v>2580</v>
      </c>
    </row>
    <row r="112" spans="1:9" x14ac:dyDescent="0.3">
      <c r="A112" s="8">
        <v>43939</v>
      </c>
      <c r="B112" s="13">
        <v>67</v>
      </c>
      <c r="C112" s="13">
        <v>36</v>
      </c>
      <c r="D112">
        <v>19</v>
      </c>
      <c r="E112">
        <v>23</v>
      </c>
      <c r="F112" s="9">
        <v>43939</v>
      </c>
      <c r="G112" s="23">
        <v>277</v>
      </c>
      <c r="H112" s="23">
        <v>12</v>
      </c>
      <c r="I112">
        <v>2619</v>
      </c>
    </row>
    <row r="113" spans="1:9" x14ac:dyDescent="0.3">
      <c r="A113" s="8">
        <v>43940</v>
      </c>
      <c r="B113" s="13">
        <v>65</v>
      </c>
      <c r="C113" s="13">
        <v>38</v>
      </c>
      <c r="D113">
        <v>20</v>
      </c>
      <c r="E113">
        <v>23</v>
      </c>
      <c r="F113" s="9">
        <v>43940</v>
      </c>
      <c r="G113" s="23">
        <v>367</v>
      </c>
      <c r="H113" s="23">
        <v>10</v>
      </c>
      <c r="I113">
        <v>3002</v>
      </c>
    </row>
    <row r="114" spans="1:9" x14ac:dyDescent="0.3">
      <c r="A114" s="8">
        <v>43941</v>
      </c>
      <c r="B114" s="13">
        <v>39</v>
      </c>
      <c r="C114" s="13">
        <v>32</v>
      </c>
      <c r="D114">
        <v>18</v>
      </c>
      <c r="E114">
        <v>22</v>
      </c>
      <c r="F114" s="9">
        <v>43941</v>
      </c>
      <c r="G114" s="23">
        <v>196</v>
      </c>
      <c r="H114" s="23">
        <v>8</v>
      </c>
      <c r="I114">
        <v>4212</v>
      </c>
    </row>
    <row r="115" spans="1:9" x14ac:dyDescent="0.3">
      <c r="A115" s="8">
        <v>43942</v>
      </c>
      <c r="B115" s="13">
        <v>38</v>
      </c>
      <c r="C115" s="13">
        <v>33</v>
      </c>
      <c r="D115">
        <v>18</v>
      </c>
      <c r="E115">
        <v>21</v>
      </c>
      <c r="F115" s="9">
        <v>43942</v>
      </c>
      <c r="G115" s="23">
        <v>239</v>
      </c>
      <c r="H115" s="23">
        <v>19</v>
      </c>
      <c r="I115">
        <v>3513</v>
      </c>
    </row>
    <row r="116" spans="1:9" x14ac:dyDescent="0.3">
      <c r="A116" s="8">
        <v>43943</v>
      </c>
      <c r="B116" s="13">
        <v>37</v>
      </c>
      <c r="C116" s="13">
        <v>33</v>
      </c>
      <c r="D116">
        <v>18</v>
      </c>
      <c r="E116">
        <v>20</v>
      </c>
      <c r="F116" s="9">
        <v>43943</v>
      </c>
      <c r="G116" s="23">
        <v>229</v>
      </c>
      <c r="H116" s="23">
        <v>13</v>
      </c>
      <c r="I116">
        <v>2592</v>
      </c>
    </row>
    <row r="117" spans="1:9" x14ac:dyDescent="0.3">
      <c r="A117" s="8">
        <v>43944</v>
      </c>
      <c r="B117" s="13">
        <v>52</v>
      </c>
      <c r="C117" s="13">
        <v>30</v>
      </c>
      <c r="D117">
        <v>18</v>
      </c>
      <c r="E117">
        <v>21</v>
      </c>
      <c r="F117" s="9">
        <v>43944</v>
      </c>
      <c r="G117" s="23">
        <v>217</v>
      </c>
      <c r="H117" s="23">
        <v>9</v>
      </c>
      <c r="I117">
        <v>2963</v>
      </c>
    </row>
    <row r="118" spans="1:9" x14ac:dyDescent="0.3">
      <c r="A118" s="8">
        <v>43945</v>
      </c>
      <c r="B118" s="13">
        <v>50</v>
      </c>
      <c r="C118" s="13">
        <v>29</v>
      </c>
      <c r="D118">
        <v>16</v>
      </c>
      <c r="E118">
        <v>19</v>
      </c>
      <c r="F118" s="9">
        <v>43945</v>
      </c>
      <c r="G118" s="23">
        <v>191</v>
      </c>
      <c r="H118" s="23">
        <v>15</v>
      </c>
      <c r="I118">
        <v>4359</v>
      </c>
    </row>
    <row r="119" spans="1:9" x14ac:dyDescent="0.3">
      <c r="A119" s="8">
        <v>43946</v>
      </c>
      <c r="B119" s="13">
        <v>33</v>
      </c>
      <c r="C119" s="13">
        <v>28</v>
      </c>
      <c r="D119">
        <v>16</v>
      </c>
      <c r="E119">
        <v>19</v>
      </c>
      <c r="F119" s="9">
        <v>43946</v>
      </c>
      <c r="G119" s="23">
        <v>256</v>
      </c>
      <c r="H119" s="23">
        <v>6</v>
      </c>
      <c r="I119">
        <v>1572</v>
      </c>
    </row>
    <row r="120" spans="1:9" x14ac:dyDescent="0.3">
      <c r="A120" s="8">
        <v>43947</v>
      </c>
      <c r="B120" s="13">
        <v>33</v>
      </c>
      <c r="C120" s="13">
        <v>27</v>
      </c>
      <c r="D120">
        <v>15</v>
      </c>
      <c r="E120">
        <v>21</v>
      </c>
      <c r="F120" s="9">
        <v>43947</v>
      </c>
      <c r="G120" s="23">
        <v>230</v>
      </c>
      <c r="H120" s="23">
        <v>18</v>
      </c>
      <c r="I120">
        <v>2776</v>
      </c>
    </row>
    <row r="121" spans="1:9" x14ac:dyDescent="0.3">
      <c r="A121" s="8">
        <v>43948</v>
      </c>
      <c r="B121" s="13">
        <v>30</v>
      </c>
      <c r="C121" s="13">
        <v>25</v>
      </c>
      <c r="D121">
        <v>16</v>
      </c>
      <c r="E121">
        <v>19</v>
      </c>
      <c r="F121" s="9">
        <v>43948</v>
      </c>
      <c r="G121" s="23">
        <v>247</v>
      </c>
      <c r="H121" s="23">
        <v>11</v>
      </c>
      <c r="I121">
        <v>2484</v>
      </c>
    </row>
    <row r="122" spans="1:9" x14ac:dyDescent="0.3">
      <c r="A122" s="8">
        <v>43949</v>
      </c>
      <c r="B122" s="13">
        <v>29</v>
      </c>
      <c r="C122" s="13">
        <v>24</v>
      </c>
      <c r="D122">
        <v>15</v>
      </c>
      <c r="E122">
        <v>18</v>
      </c>
      <c r="F122" s="9">
        <v>43949</v>
      </c>
      <c r="G122" s="23">
        <v>226</v>
      </c>
      <c r="H122" s="23">
        <v>19</v>
      </c>
      <c r="I122">
        <v>2526</v>
      </c>
    </row>
    <row r="123" spans="1:9" x14ac:dyDescent="0.3">
      <c r="A123" s="8">
        <v>43950</v>
      </c>
      <c r="B123" s="13">
        <v>26</v>
      </c>
      <c r="C123" s="13">
        <v>23</v>
      </c>
      <c r="D123">
        <v>12</v>
      </c>
      <c r="E123">
        <v>15</v>
      </c>
      <c r="F123" s="9">
        <v>43950</v>
      </c>
      <c r="G123" s="23">
        <v>308</v>
      </c>
      <c r="H123" s="23">
        <v>16</v>
      </c>
      <c r="I123">
        <v>3387</v>
      </c>
    </row>
    <row r="124" spans="1:9" x14ac:dyDescent="0.3">
      <c r="A124" s="8">
        <v>43951</v>
      </c>
      <c r="B124" s="13">
        <v>23</v>
      </c>
      <c r="C124" s="13">
        <v>21</v>
      </c>
      <c r="D124">
        <v>13</v>
      </c>
      <c r="E124">
        <v>16</v>
      </c>
      <c r="F124" s="9">
        <v>43951</v>
      </c>
      <c r="G124" s="23">
        <v>313</v>
      </c>
      <c r="H124" s="23">
        <v>17</v>
      </c>
      <c r="I124">
        <v>4519</v>
      </c>
    </row>
    <row r="125" spans="1:9" x14ac:dyDescent="0.3">
      <c r="A125" s="8">
        <v>43952</v>
      </c>
      <c r="B125" s="13">
        <v>26</v>
      </c>
      <c r="C125" s="13">
        <v>26</v>
      </c>
      <c r="D125">
        <v>16</v>
      </c>
      <c r="E125">
        <v>19</v>
      </c>
      <c r="F125" s="9">
        <v>43952</v>
      </c>
      <c r="G125" s="23">
        <v>326</v>
      </c>
      <c r="H125" s="23">
        <v>22</v>
      </c>
      <c r="I125">
        <v>4767</v>
      </c>
    </row>
    <row r="126" spans="1:9" x14ac:dyDescent="0.3">
      <c r="A126" s="8">
        <v>43953</v>
      </c>
      <c r="B126" s="13">
        <v>25</v>
      </c>
      <c r="C126" s="13">
        <v>25</v>
      </c>
      <c r="D126">
        <v>15</v>
      </c>
      <c r="E126">
        <v>19</v>
      </c>
      <c r="F126" s="9">
        <v>43953</v>
      </c>
      <c r="G126" s="23">
        <v>333</v>
      </c>
      <c r="H126" s="23">
        <v>26</v>
      </c>
      <c r="I126">
        <v>5342</v>
      </c>
    </row>
    <row r="127" spans="1:9" x14ac:dyDescent="0.3">
      <c r="A127" s="8">
        <v>43954</v>
      </c>
      <c r="B127" s="13">
        <v>27</v>
      </c>
      <c r="C127" s="13">
        <v>27</v>
      </c>
      <c r="D127">
        <v>16</v>
      </c>
      <c r="E127">
        <v>20</v>
      </c>
      <c r="F127" s="9">
        <v>43954</v>
      </c>
      <c r="G127" s="23">
        <v>374</v>
      </c>
      <c r="H127" s="23">
        <v>28</v>
      </c>
      <c r="I127">
        <v>5944</v>
      </c>
    </row>
    <row r="128" spans="1:9" x14ac:dyDescent="0.3">
      <c r="A128" s="8">
        <v>43955</v>
      </c>
      <c r="B128" s="13">
        <v>26</v>
      </c>
      <c r="C128" s="13">
        <v>26</v>
      </c>
      <c r="D128">
        <v>15</v>
      </c>
      <c r="E128">
        <v>18</v>
      </c>
      <c r="F128" s="9">
        <v>43955</v>
      </c>
      <c r="G128" s="23">
        <v>376</v>
      </c>
      <c r="H128" s="23">
        <v>29</v>
      </c>
      <c r="I128">
        <v>4588</v>
      </c>
    </row>
    <row r="129" spans="1:9" x14ac:dyDescent="0.3">
      <c r="A129" s="8">
        <v>43956</v>
      </c>
      <c r="B129" s="13">
        <v>27</v>
      </c>
      <c r="C129" s="13">
        <v>29</v>
      </c>
      <c r="D129">
        <v>16</v>
      </c>
      <c r="E129">
        <v>20</v>
      </c>
      <c r="F129" s="9">
        <v>43956</v>
      </c>
      <c r="G129" s="23">
        <v>441</v>
      </c>
      <c r="H129" s="23">
        <v>49</v>
      </c>
      <c r="I129">
        <v>4984</v>
      </c>
    </row>
    <row r="130" spans="1:9" x14ac:dyDescent="0.3">
      <c r="A130" s="8">
        <v>43957</v>
      </c>
      <c r="B130" s="13">
        <v>29</v>
      </c>
      <c r="C130" s="13">
        <v>29</v>
      </c>
      <c r="D130">
        <v>17</v>
      </c>
      <c r="E130">
        <v>20</v>
      </c>
      <c r="F130" s="9">
        <v>43957</v>
      </c>
      <c r="G130" s="23">
        <v>380</v>
      </c>
      <c r="H130" s="23">
        <v>28</v>
      </c>
      <c r="I130">
        <v>5559</v>
      </c>
    </row>
    <row r="131" spans="1:9" x14ac:dyDescent="0.3">
      <c r="A131" s="8">
        <v>43958</v>
      </c>
      <c r="B131" s="13">
        <v>26</v>
      </c>
      <c r="C131" s="13">
        <v>28</v>
      </c>
      <c r="D131">
        <v>14</v>
      </c>
      <c r="E131">
        <v>17</v>
      </c>
      <c r="F131" s="9">
        <v>43958</v>
      </c>
      <c r="G131" s="23">
        <v>388</v>
      </c>
      <c r="H131" s="23">
        <v>29</v>
      </c>
      <c r="I131">
        <v>5362</v>
      </c>
    </row>
    <row r="132" spans="1:9" x14ac:dyDescent="0.3">
      <c r="A132" s="8">
        <v>43959</v>
      </c>
      <c r="B132" s="13">
        <v>29</v>
      </c>
      <c r="C132" s="13">
        <v>27</v>
      </c>
      <c r="D132">
        <v>15</v>
      </c>
      <c r="E132">
        <v>18</v>
      </c>
      <c r="F132" s="9">
        <v>43959</v>
      </c>
      <c r="G132" s="23">
        <v>390</v>
      </c>
      <c r="H132" s="23">
        <v>24</v>
      </c>
      <c r="I132">
        <v>4833</v>
      </c>
    </row>
    <row r="133" spans="1:9" x14ac:dyDescent="0.3">
      <c r="A133" s="8">
        <v>43960</v>
      </c>
      <c r="B133" s="13">
        <v>27</v>
      </c>
      <c r="C133" s="13">
        <v>28</v>
      </c>
      <c r="D133">
        <v>15</v>
      </c>
      <c r="E133">
        <v>18</v>
      </c>
      <c r="F133" s="9">
        <v>43960</v>
      </c>
      <c r="G133" s="23">
        <v>394</v>
      </c>
      <c r="H133" s="23">
        <v>23</v>
      </c>
      <c r="I133">
        <v>4264</v>
      </c>
    </row>
    <row r="134" spans="1:9" x14ac:dyDescent="0.3">
      <c r="A134" s="8">
        <v>43961</v>
      </c>
      <c r="B134" s="13">
        <v>28</v>
      </c>
      <c r="C134" s="13">
        <v>24</v>
      </c>
      <c r="D134">
        <v>13</v>
      </c>
      <c r="E134">
        <v>17</v>
      </c>
      <c r="F134" s="9">
        <v>43961</v>
      </c>
      <c r="G134" s="23">
        <v>398</v>
      </c>
      <c r="H134" s="23">
        <v>21</v>
      </c>
      <c r="I134">
        <v>3843</v>
      </c>
    </row>
    <row r="135" spans="1:9" x14ac:dyDescent="0.3">
      <c r="A135" s="8">
        <v>43962</v>
      </c>
      <c r="B135" s="13">
        <v>23</v>
      </c>
      <c r="C135" s="13">
        <v>21</v>
      </c>
      <c r="D135">
        <v>12</v>
      </c>
      <c r="E135">
        <v>15</v>
      </c>
      <c r="F135" s="9">
        <v>43962</v>
      </c>
      <c r="G135" s="23">
        <v>347</v>
      </c>
      <c r="H135" s="23">
        <v>20</v>
      </c>
      <c r="I135">
        <v>2977</v>
      </c>
    </row>
    <row r="136" spans="1:9" x14ac:dyDescent="0.3">
      <c r="A136" s="8">
        <v>43963</v>
      </c>
      <c r="B136" s="13">
        <v>22</v>
      </c>
      <c r="C136" s="13">
        <v>19</v>
      </c>
      <c r="D136">
        <v>10</v>
      </c>
      <c r="E136">
        <v>13</v>
      </c>
      <c r="F136" s="9">
        <v>43963</v>
      </c>
      <c r="G136" s="23">
        <v>362</v>
      </c>
      <c r="H136" s="23">
        <v>24</v>
      </c>
      <c r="I136">
        <v>3066</v>
      </c>
    </row>
    <row r="137" spans="1:9" x14ac:dyDescent="0.3">
      <c r="A137" s="8">
        <v>43964</v>
      </c>
      <c r="B137" s="13">
        <v>19</v>
      </c>
      <c r="C137" s="13">
        <v>17</v>
      </c>
      <c r="D137">
        <v>10</v>
      </c>
      <c r="E137">
        <v>13</v>
      </c>
      <c r="F137" s="9">
        <v>43964</v>
      </c>
      <c r="G137" s="23">
        <v>364</v>
      </c>
      <c r="H137" s="23">
        <v>29</v>
      </c>
      <c r="I137">
        <v>2761</v>
      </c>
    </row>
    <row r="138" spans="1:9" x14ac:dyDescent="0.3">
      <c r="A138" s="8">
        <v>43965</v>
      </c>
      <c r="B138" s="13">
        <v>20</v>
      </c>
      <c r="C138" s="13">
        <v>18</v>
      </c>
      <c r="D138">
        <v>10</v>
      </c>
      <c r="E138">
        <v>13</v>
      </c>
      <c r="F138" s="9">
        <v>43965</v>
      </c>
      <c r="G138" s="23">
        <v>324</v>
      </c>
      <c r="H138" s="23">
        <v>20</v>
      </c>
      <c r="I138">
        <v>2411</v>
      </c>
    </row>
    <row r="139" spans="1:9" x14ac:dyDescent="0.3">
      <c r="A139" s="8">
        <v>43966</v>
      </c>
      <c r="B139" s="13">
        <v>20</v>
      </c>
      <c r="C139" s="13">
        <v>16</v>
      </c>
      <c r="D139">
        <v>9</v>
      </c>
      <c r="E139">
        <v>12</v>
      </c>
      <c r="F139" s="9">
        <v>43966</v>
      </c>
      <c r="G139" s="23">
        <v>340</v>
      </c>
      <c r="H139" s="23">
        <v>20</v>
      </c>
      <c r="I139">
        <v>3151</v>
      </c>
    </row>
    <row r="140" spans="1:9" x14ac:dyDescent="0.3">
      <c r="A140" s="8">
        <v>43967</v>
      </c>
      <c r="B140" s="13">
        <v>22</v>
      </c>
      <c r="C140" s="13">
        <v>18</v>
      </c>
      <c r="D140">
        <v>11</v>
      </c>
      <c r="E140">
        <v>14</v>
      </c>
      <c r="F140" s="9">
        <v>43967</v>
      </c>
      <c r="G140" s="23">
        <v>1057</v>
      </c>
      <c r="H140" s="23">
        <v>19</v>
      </c>
      <c r="I140">
        <v>10548</v>
      </c>
    </row>
    <row r="141" spans="1:9" x14ac:dyDescent="0.3">
      <c r="A141" s="8">
        <v>43968</v>
      </c>
      <c r="B141" s="13">
        <v>21</v>
      </c>
      <c r="C141" s="13">
        <v>20</v>
      </c>
      <c r="D141">
        <v>11</v>
      </c>
      <c r="E141">
        <v>15</v>
      </c>
      <c r="F141" s="9">
        <v>43968</v>
      </c>
      <c r="G141" s="23">
        <v>391</v>
      </c>
      <c r="H141" s="23">
        <v>34</v>
      </c>
      <c r="I141">
        <v>5193</v>
      </c>
    </row>
    <row r="142" spans="1:9" x14ac:dyDescent="0.3">
      <c r="A142" s="8">
        <v>43969</v>
      </c>
      <c r="B142" s="13">
        <v>18</v>
      </c>
      <c r="C142" s="13">
        <v>18</v>
      </c>
      <c r="D142">
        <v>10</v>
      </c>
      <c r="E142">
        <v>13</v>
      </c>
      <c r="F142" s="9">
        <v>43969</v>
      </c>
      <c r="G142" s="23">
        <v>366</v>
      </c>
      <c r="H142" s="23">
        <v>35</v>
      </c>
      <c r="I142">
        <v>5224</v>
      </c>
    </row>
    <row r="143" spans="1:9" x14ac:dyDescent="0.3">
      <c r="A143" s="8">
        <v>43970</v>
      </c>
      <c r="B143" s="13">
        <v>17</v>
      </c>
      <c r="C143" s="13">
        <v>16</v>
      </c>
      <c r="D143">
        <v>11</v>
      </c>
      <c r="E143">
        <v>14</v>
      </c>
      <c r="F143" s="9">
        <v>43970</v>
      </c>
      <c r="G143" s="23">
        <v>395</v>
      </c>
      <c r="H143" s="23">
        <v>25</v>
      </c>
      <c r="I143">
        <v>5850</v>
      </c>
    </row>
    <row r="144" spans="1:9" x14ac:dyDescent="0.3">
      <c r="A144" s="8">
        <v>43971</v>
      </c>
      <c r="B144" s="13">
        <v>14</v>
      </c>
      <c r="C144" s="13">
        <v>16</v>
      </c>
      <c r="D144">
        <v>9</v>
      </c>
      <c r="E144">
        <v>12</v>
      </c>
      <c r="F144" s="9">
        <v>43971</v>
      </c>
      <c r="G144" s="23">
        <v>398</v>
      </c>
      <c r="H144" s="23">
        <v>30</v>
      </c>
      <c r="I144">
        <v>6098</v>
      </c>
    </row>
    <row r="145" spans="1:9" x14ac:dyDescent="0.3">
      <c r="A145" s="8">
        <v>43972</v>
      </c>
      <c r="B145" s="13">
        <v>13</v>
      </c>
      <c r="C145" s="13">
        <v>16</v>
      </c>
      <c r="D145">
        <v>9</v>
      </c>
      <c r="E145">
        <v>12</v>
      </c>
      <c r="F145" s="9">
        <v>43972</v>
      </c>
      <c r="G145" s="23">
        <v>371</v>
      </c>
      <c r="H145" s="23">
        <v>24</v>
      </c>
      <c r="I145">
        <v>5380</v>
      </c>
    </row>
    <row r="146" spans="1:9" x14ac:dyDescent="0.3">
      <c r="A146" s="8">
        <v>43973</v>
      </c>
      <c r="B146" s="13">
        <v>14</v>
      </c>
      <c r="C146" s="13">
        <v>14</v>
      </c>
      <c r="D146">
        <v>9</v>
      </c>
      <c r="E146">
        <v>12</v>
      </c>
      <c r="F146" s="9">
        <v>43973</v>
      </c>
      <c r="G146" s="23">
        <v>363</v>
      </c>
      <c r="H146" s="23">
        <v>29</v>
      </c>
      <c r="I146">
        <v>6410</v>
      </c>
    </row>
    <row r="147" spans="1:9" x14ac:dyDescent="0.3">
      <c r="A147" s="8">
        <v>43974</v>
      </c>
      <c r="B147" s="13">
        <v>14</v>
      </c>
      <c r="C147" s="13">
        <v>15</v>
      </c>
      <c r="D147">
        <v>9</v>
      </c>
      <c r="E147">
        <v>11</v>
      </c>
      <c r="F147" s="9">
        <v>43974</v>
      </c>
      <c r="G147" s="23">
        <v>396</v>
      </c>
      <c r="H147" s="23">
        <v>27</v>
      </c>
      <c r="I147">
        <v>5506</v>
      </c>
    </row>
    <row r="148" spans="1:9" x14ac:dyDescent="0.3">
      <c r="A148" s="8">
        <v>43975</v>
      </c>
      <c r="B148" s="13">
        <v>15</v>
      </c>
      <c r="C148" s="13">
        <v>17</v>
      </c>
      <c r="D148">
        <v>9</v>
      </c>
      <c r="E148">
        <v>12</v>
      </c>
      <c r="F148" s="9">
        <v>43975</v>
      </c>
      <c r="G148" s="23">
        <v>394</v>
      </c>
      <c r="H148" s="23">
        <v>29</v>
      </c>
      <c r="I148">
        <v>4800</v>
      </c>
    </row>
    <row r="149" spans="1:9" x14ac:dyDescent="0.3">
      <c r="A149" s="8">
        <v>43976</v>
      </c>
      <c r="B149" s="13">
        <v>14</v>
      </c>
      <c r="C149" s="13">
        <v>16</v>
      </c>
      <c r="D149">
        <v>9</v>
      </c>
      <c r="E149">
        <v>11</v>
      </c>
      <c r="F149" s="9">
        <v>43976</v>
      </c>
      <c r="G149" s="23">
        <v>405</v>
      </c>
      <c r="H149" s="23">
        <v>30</v>
      </c>
      <c r="I149">
        <v>3493</v>
      </c>
    </row>
    <row r="150" spans="1:9" x14ac:dyDescent="0.3">
      <c r="A150" s="8">
        <v>43977</v>
      </c>
      <c r="B150" s="13">
        <v>14</v>
      </c>
      <c r="C150" s="13">
        <v>15</v>
      </c>
      <c r="D150">
        <v>8</v>
      </c>
      <c r="E150">
        <v>11</v>
      </c>
      <c r="F150" s="9">
        <v>43977</v>
      </c>
      <c r="G150" s="23">
        <v>361</v>
      </c>
      <c r="H150" s="23">
        <v>27</v>
      </c>
      <c r="I150">
        <v>2952</v>
      </c>
    </row>
    <row r="151" spans="1:9" x14ac:dyDescent="0.3">
      <c r="A151" s="8">
        <v>43978</v>
      </c>
      <c r="B151" s="13">
        <v>13</v>
      </c>
      <c r="C151" s="13">
        <v>13</v>
      </c>
      <c r="D151">
        <v>8</v>
      </c>
      <c r="E151">
        <v>10</v>
      </c>
      <c r="F151" s="9">
        <v>43978</v>
      </c>
      <c r="G151" s="23">
        <v>376</v>
      </c>
      <c r="H151" s="23">
        <v>23</v>
      </c>
      <c r="I151">
        <v>4550</v>
      </c>
    </row>
    <row r="152" spans="1:9" x14ac:dyDescent="0.3">
      <c r="A152" s="8">
        <v>43979</v>
      </c>
      <c r="B152" s="13">
        <v>14</v>
      </c>
      <c r="C152" s="13">
        <v>12</v>
      </c>
      <c r="D152">
        <v>7</v>
      </c>
      <c r="E152">
        <v>9</v>
      </c>
      <c r="F152" s="9">
        <v>43979</v>
      </c>
      <c r="G152" s="23">
        <v>367</v>
      </c>
      <c r="H152" s="23">
        <v>22</v>
      </c>
      <c r="I152">
        <v>4185</v>
      </c>
    </row>
    <row r="153" spans="1:9" x14ac:dyDescent="0.3">
      <c r="A153" s="8">
        <v>43980</v>
      </c>
      <c r="B153" s="13">
        <v>13</v>
      </c>
      <c r="C153" s="13">
        <v>13</v>
      </c>
      <c r="D153">
        <v>7</v>
      </c>
      <c r="E153">
        <v>9</v>
      </c>
      <c r="F153" s="9">
        <v>43980</v>
      </c>
      <c r="G153" s="23">
        <v>372</v>
      </c>
      <c r="H153" s="23">
        <v>20</v>
      </c>
      <c r="I153">
        <v>3433</v>
      </c>
    </row>
    <row r="154" spans="1:9" x14ac:dyDescent="0.3">
      <c r="A154" s="8">
        <v>43981</v>
      </c>
      <c r="B154" s="13">
        <v>14</v>
      </c>
      <c r="C154" s="13">
        <v>13</v>
      </c>
      <c r="D154">
        <v>7</v>
      </c>
      <c r="E154">
        <v>10</v>
      </c>
      <c r="F154" s="9">
        <v>43981</v>
      </c>
      <c r="G154" s="23">
        <v>412</v>
      </c>
      <c r="H154" s="23">
        <v>27</v>
      </c>
      <c r="I154">
        <v>4299</v>
      </c>
    </row>
    <row r="155" spans="1:9" x14ac:dyDescent="0.3">
      <c r="A155" s="8">
        <v>43982</v>
      </c>
      <c r="B155" s="13">
        <v>15</v>
      </c>
      <c r="C155" s="13">
        <v>14</v>
      </c>
      <c r="D155">
        <v>8</v>
      </c>
      <c r="E155">
        <v>10</v>
      </c>
      <c r="F155" s="9">
        <v>43982</v>
      </c>
      <c r="G155" s="23">
        <v>438</v>
      </c>
      <c r="H155" s="23">
        <v>31</v>
      </c>
      <c r="I155">
        <v>6150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61BA0-4193-4375-85F6-BACC27E11655}">
  <dimension ref="A1:F155"/>
  <sheetViews>
    <sheetView workbookViewId="0">
      <selection activeCell="F1" sqref="F1:F1048576"/>
    </sheetView>
  </sheetViews>
  <sheetFormatPr defaultRowHeight="14.4" x14ac:dyDescent="0.3"/>
  <cols>
    <col min="2" max="3" width="8.88671875" style="13"/>
    <col min="6" max="6" width="8.88671875" style="28"/>
  </cols>
  <sheetData>
    <row r="1" spans="1:6" x14ac:dyDescent="0.3">
      <c r="B1" s="13" t="s">
        <v>86</v>
      </c>
    </row>
    <row r="3" spans="1:6" x14ac:dyDescent="0.3">
      <c r="A3" s="12" t="s">
        <v>54</v>
      </c>
      <c r="B3" s="13" t="s">
        <v>85</v>
      </c>
      <c r="C3" s="13" t="s">
        <v>84</v>
      </c>
      <c r="D3" t="s">
        <v>83</v>
      </c>
      <c r="E3" t="s">
        <v>82</v>
      </c>
      <c r="F3" s="27" t="s">
        <v>59</v>
      </c>
    </row>
    <row r="4" spans="1:6" x14ac:dyDescent="0.3">
      <c r="A4" s="9">
        <v>43831</v>
      </c>
      <c r="B4" s="13">
        <v>0</v>
      </c>
      <c r="C4" s="13">
        <v>1</v>
      </c>
      <c r="D4">
        <v>0</v>
      </c>
      <c r="E4">
        <v>0</v>
      </c>
      <c r="F4" s="27">
        <v>0</v>
      </c>
    </row>
    <row r="5" spans="1:6" x14ac:dyDescent="0.3">
      <c r="A5" s="9">
        <v>43832</v>
      </c>
      <c r="B5" s="13">
        <v>0</v>
      </c>
      <c r="C5" s="13">
        <v>1</v>
      </c>
      <c r="D5">
        <v>0</v>
      </c>
      <c r="E5">
        <v>0</v>
      </c>
      <c r="F5" s="27">
        <v>0</v>
      </c>
    </row>
    <row r="6" spans="1:6" x14ac:dyDescent="0.3">
      <c r="A6" s="9">
        <v>43833</v>
      </c>
      <c r="B6" s="13">
        <v>0</v>
      </c>
      <c r="C6" s="13">
        <v>1</v>
      </c>
      <c r="D6">
        <v>0</v>
      </c>
      <c r="E6">
        <v>0</v>
      </c>
      <c r="F6" s="27">
        <v>0</v>
      </c>
    </row>
    <row r="7" spans="1:6" x14ac:dyDescent="0.3">
      <c r="A7" s="9">
        <v>43834</v>
      </c>
      <c r="B7" s="13">
        <v>0</v>
      </c>
      <c r="C7" s="13">
        <v>1</v>
      </c>
      <c r="D7">
        <v>0</v>
      </c>
      <c r="E7">
        <v>0</v>
      </c>
      <c r="F7" s="27">
        <v>0</v>
      </c>
    </row>
    <row r="8" spans="1:6" x14ac:dyDescent="0.3">
      <c r="A8" s="9">
        <v>43835</v>
      </c>
      <c r="B8" s="13">
        <v>0</v>
      </c>
      <c r="C8" s="13">
        <v>1</v>
      </c>
      <c r="D8">
        <v>0</v>
      </c>
      <c r="E8">
        <v>0</v>
      </c>
      <c r="F8" s="27">
        <v>0</v>
      </c>
    </row>
    <row r="9" spans="1:6" x14ac:dyDescent="0.3">
      <c r="A9" s="9">
        <v>43836</v>
      </c>
      <c r="B9" s="13">
        <v>0</v>
      </c>
      <c r="C9" s="13">
        <v>1</v>
      </c>
      <c r="D9">
        <v>0</v>
      </c>
      <c r="E9">
        <v>0</v>
      </c>
      <c r="F9" s="27">
        <v>0</v>
      </c>
    </row>
    <row r="10" spans="1:6" x14ac:dyDescent="0.3">
      <c r="A10" s="9">
        <v>43837</v>
      </c>
      <c r="B10" s="13">
        <v>0</v>
      </c>
      <c r="C10" s="13">
        <v>0</v>
      </c>
      <c r="D10">
        <v>0</v>
      </c>
      <c r="E10">
        <v>0</v>
      </c>
      <c r="F10" s="27">
        <v>0</v>
      </c>
    </row>
    <row r="11" spans="1:6" x14ac:dyDescent="0.3">
      <c r="A11" s="9">
        <v>43838</v>
      </c>
      <c r="B11" s="13">
        <v>0</v>
      </c>
      <c r="C11" s="13">
        <v>1</v>
      </c>
      <c r="D11">
        <v>0</v>
      </c>
      <c r="E11">
        <v>0</v>
      </c>
      <c r="F11" s="27">
        <v>0</v>
      </c>
    </row>
    <row r="12" spans="1:6" x14ac:dyDescent="0.3">
      <c r="A12" s="9">
        <v>43839</v>
      </c>
      <c r="B12" s="13">
        <v>0</v>
      </c>
      <c r="C12" s="13">
        <v>0</v>
      </c>
      <c r="D12">
        <v>0</v>
      </c>
      <c r="E12">
        <v>0</v>
      </c>
      <c r="F12" s="27">
        <v>0</v>
      </c>
    </row>
    <row r="13" spans="1:6" x14ac:dyDescent="0.3">
      <c r="A13" s="9">
        <v>43840</v>
      </c>
      <c r="B13" s="13">
        <v>0</v>
      </c>
      <c r="C13" s="13">
        <v>1</v>
      </c>
      <c r="D13">
        <v>0</v>
      </c>
      <c r="E13">
        <v>0</v>
      </c>
      <c r="F13" s="27">
        <v>0</v>
      </c>
    </row>
    <row r="14" spans="1:6" x14ac:dyDescent="0.3">
      <c r="A14" s="9">
        <v>43841</v>
      </c>
      <c r="B14" s="13">
        <v>0</v>
      </c>
      <c r="C14" s="13">
        <v>1</v>
      </c>
      <c r="D14">
        <v>0</v>
      </c>
      <c r="E14">
        <v>0</v>
      </c>
      <c r="F14" s="27">
        <v>0</v>
      </c>
    </row>
    <row r="15" spans="1:6" x14ac:dyDescent="0.3">
      <c r="A15" s="9">
        <v>43842</v>
      </c>
      <c r="B15" s="13">
        <v>0</v>
      </c>
      <c r="C15" s="13">
        <v>1</v>
      </c>
      <c r="D15">
        <v>0</v>
      </c>
      <c r="E15">
        <v>0</v>
      </c>
      <c r="F15" s="27">
        <v>0</v>
      </c>
    </row>
    <row r="16" spans="1:6" x14ac:dyDescent="0.3">
      <c r="A16" s="9">
        <v>43843</v>
      </c>
      <c r="B16" s="13">
        <v>0</v>
      </c>
      <c r="C16" s="13">
        <v>1</v>
      </c>
      <c r="D16">
        <v>0</v>
      </c>
      <c r="E16">
        <v>0</v>
      </c>
      <c r="F16" s="27">
        <v>0</v>
      </c>
    </row>
    <row r="17" spans="1:6" x14ac:dyDescent="0.3">
      <c r="A17" s="9">
        <v>43844</v>
      </c>
      <c r="B17" s="13">
        <v>0</v>
      </c>
      <c r="C17" s="13">
        <v>1</v>
      </c>
      <c r="D17">
        <v>0</v>
      </c>
      <c r="E17">
        <v>0</v>
      </c>
      <c r="F17" s="27">
        <v>0</v>
      </c>
    </row>
    <row r="18" spans="1:6" x14ac:dyDescent="0.3">
      <c r="A18" s="9">
        <v>43845</v>
      </c>
      <c r="B18" s="13">
        <v>0</v>
      </c>
      <c r="C18" s="13">
        <v>1</v>
      </c>
      <c r="D18">
        <v>0</v>
      </c>
      <c r="E18">
        <v>0</v>
      </c>
      <c r="F18" s="27">
        <v>0</v>
      </c>
    </row>
    <row r="19" spans="1:6" x14ac:dyDescent="0.3">
      <c r="A19" s="9">
        <v>43846</v>
      </c>
      <c r="B19" s="13">
        <v>0</v>
      </c>
      <c r="C19" s="13">
        <v>1</v>
      </c>
      <c r="D19">
        <v>0</v>
      </c>
      <c r="E19">
        <v>0</v>
      </c>
      <c r="F19" s="27">
        <v>0</v>
      </c>
    </row>
    <row r="20" spans="1:6" x14ac:dyDescent="0.3">
      <c r="A20" s="9">
        <v>43847</v>
      </c>
      <c r="B20" s="13">
        <v>0</v>
      </c>
      <c r="C20" s="13">
        <v>1</v>
      </c>
      <c r="D20">
        <v>0</v>
      </c>
      <c r="E20">
        <v>0</v>
      </c>
      <c r="F20" s="27">
        <v>0</v>
      </c>
    </row>
    <row r="21" spans="1:6" x14ac:dyDescent="0.3">
      <c r="A21" s="9">
        <v>43848</v>
      </c>
      <c r="B21" s="13">
        <v>1</v>
      </c>
      <c r="C21" s="13">
        <v>0</v>
      </c>
      <c r="D21">
        <v>0</v>
      </c>
      <c r="E21">
        <v>0</v>
      </c>
      <c r="F21" s="27">
        <v>0</v>
      </c>
    </row>
    <row r="22" spans="1:6" x14ac:dyDescent="0.3">
      <c r="A22" s="9">
        <v>43849</v>
      </c>
      <c r="B22" s="13">
        <v>1</v>
      </c>
      <c r="C22" s="13">
        <v>1</v>
      </c>
      <c r="D22">
        <v>0</v>
      </c>
      <c r="E22">
        <v>0</v>
      </c>
      <c r="F22" s="27">
        <v>0</v>
      </c>
    </row>
    <row r="23" spans="1:6" x14ac:dyDescent="0.3">
      <c r="A23" s="9">
        <v>43850</v>
      </c>
      <c r="B23" s="13">
        <v>1</v>
      </c>
      <c r="C23" s="13">
        <v>0</v>
      </c>
      <c r="D23">
        <v>0</v>
      </c>
      <c r="E23">
        <v>0</v>
      </c>
      <c r="F23" s="27">
        <v>0</v>
      </c>
    </row>
    <row r="24" spans="1:6" x14ac:dyDescent="0.3">
      <c r="A24" s="9">
        <v>43851</v>
      </c>
      <c r="B24" s="13">
        <v>1</v>
      </c>
      <c r="C24" s="13">
        <v>1</v>
      </c>
      <c r="D24">
        <v>0</v>
      </c>
      <c r="E24">
        <v>0</v>
      </c>
      <c r="F24" s="27">
        <v>0</v>
      </c>
    </row>
    <row r="25" spans="1:6" x14ac:dyDescent="0.3">
      <c r="A25" s="9">
        <v>43852</v>
      </c>
      <c r="B25" s="13">
        <v>1</v>
      </c>
      <c r="C25" s="13">
        <v>1</v>
      </c>
      <c r="D25">
        <v>0</v>
      </c>
      <c r="E25">
        <v>0</v>
      </c>
      <c r="F25" s="27">
        <v>0</v>
      </c>
    </row>
    <row r="26" spans="1:6" x14ac:dyDescent="0.3">
      <c r="A26" s="9">
        <v>43853</v>
      </c>
      <c r="B26" s="13">
        <v>1</v>
      </c>
      <c r="C26" s="13">
        <v>1</v>
      </c>
      <c r="D26">
        <v>0</v>
      </c>
      <c r="E26">
        <v>0</v>
      </c>
      <c r="F26" s="27">
        <v>0</v>
      </c>
    </row>
    <row r="27" spans="1:6" x14ac:dyDescent="0.3">
      <c r="A27" s="9">
        <v>43854</v>
      </c>
      <c r="B27" s="13">
        <v>1</v>
      </c>
      <c r="C27" s="13">
        <v>1</v>
      </c>
      <c r="D27">
        <v>0</v>
      </c>
      <c r="E27">
        <v>0</v>
      </c>
      <c r="F27" s="27">
        <v>0</v>
      </c>
    </row>
    <row r="28" spans="1:6" x14ac:dyDescent="0.3">
      <c r="A28" s="9">
        <v>43855</v>
      </c>
      <c r="B28" s="13">
        <v>2</v>
      </c>
      <c r="C28" s="13">
        <v>1</v>
      </c>
      <c r="D28">
        <v>0</v>
      </c>
      <c r="E28">
        <v>0</v>
      </c>
      <c r="F28" s="27">
        <v>0</v>
      </c>
    </row>
    <row r="29" spans="1:6" x14ac:dyDescent="0.3">
      <c r="A29" s="9">
        <v>43856</v>
      </c>
      <c r="B29" s="13">
        <v>2</v>
      </c>
      <c r="C29" s="13">
        <v>1</v>
      </c>
      <c r="D29">
        <v>0</v>
      </c>
      <c r="E29">
        <v>0</v>
      </c>
      <c r="F29" s="27">
        <v>0</v>
      </c>
    </row>
    <row r="30" spans="1:6" x14ac:dyDescent="0.3">
      <c r="A30" s="9">
        <v>43857</v>
      </c>
      <c r="B30" s="13">
        <v>4</v>
      </c>
      <c r="C30" s="13">
        <v>1</v>
      </c>
      <c r="D30">
        <v>0</v>
      </c>
      <c r="E30">
        <v>0</v>
      </c>
      <c r="F30" s="27">
        <v>0</v>
      </c>
    </row>
    <row r="31" spans="1:6" x14ac:dyDescent="0.3">
      <c r="A31" s="9">
        <v>43858</v>
      </c>
      <c r="B31" s="13">
        <v>6</v>
      </c>
      <c r="C31" s="13">
        <v>2</v>
      </c>
      <c r="D31">
        <v>0</v>
      </c>
      <c r="E31">
        <v>0</v>
      </c>
      <c r="F31" s="27">
        <v>0</v>
      </c>
    </row>
    <row r="32" spans="1:6" x14ac:dyDescent="0.3">
      <c r="A32" s="9">
        <v>43859</v>
      </c>
      <c r="B32" s="13">
        <v>5</v>
      </c>
      <c r="C32" s="13">
        <v>1</v>
      </c>
      <c r="D32">
        <v>0</v>
      </c>
      <c r="E32">
        <v>0</v>
      </c>
      <c r="F32" s="27">
        <v>0</v>
      </c>
    </row>
    <row r="33" spans="1:6" x14ac:dyDescent="0.3">
      <c r="A33" s="9">
        <v>43860</v>
      </c>
      <c r="B33" s="13">
        <v>6</v>
      </c>
      <c r="C33" s="13">
        <v>2</v>
      </c>
      <c r="D33">
        <v>0</v>
      </c>
      <c r="E33">
        <v>0</v>
      </c>
      <c r="F33" s="27">
        <f ca="1">IFERROR(__xludf.DUMMYFUNCTION("""COMPUTED_VALUE"""),1)</f>
        <v>1</v>
      </c>
    </row>
    <row r="34" spans="1:6" x14ac:dyDescent="0.3">
      <c r="A34" s="9">
        <v>43861</v>
      </c>
      <c r="B34" s="13">
        <v>6</v>
      </c>
      <c r="C34" s="13">
        <v>2</v>
      </c>
      <c r="D34">
        <v>0</v>
      </c>
      <c r="E34">
        <v>0</v>
      </c>
      <c r="F34" s="27">
        <f ca="1">IFERROR(__xludf.DUMMYFUNCTION("""COMPUTED_VALUE"""),0)</f>
        <v>0</v>
      </c>
    </row>
    <row r="35" spans="1:6" x14ac:dyDescent="0.3">
      <c r="A35" s="9">
        <v>43862</v>
      </c>
      <c r="B35" s="13">
        <v>5</v>
      </c>
      <c r="C35" s="13">
        <v>2</v>
      </c>
      <c r="D35">
        <v>0</v>
      </c>
      <c r="E35">
        <v>0</v>
      </c>
      <c r="F35" s="27">
        <f ca="1">IFERROR(__xludf.DUMMYFUNCTION("""COMPUTED_VALUE"""),0)</f>
        <v>0</v>
      </c>
    </row>
    <row r="36" spans="1:6" x14ac:dyDescent="0.3">
      <c r="A36" s="9">
        <v>43863</v>
      </c>
      <c r="B36" s="13">
        <v>5</v>
      </c>
      <c r="C36" s="13">
        <v>2</v>
      </c>
      <c r="D36">
        <v>0</v>
      </c>
      <c r="E36">
        <v>0</v>
      </c>
      <c r="F36" s="27">
        <f ca="1">IFERROR(__xludf.DUMMYFUNCTION("""COMPUTED_VALUE"""),1)</f>
        <v>1</v>
      </c>
    </row>
    <row r="37" spans="1:6" x14ac:dyDescent="0.3">
      <c r="A37" s="9">
        <v>43864</v>
      </c>
      <c r="B37" s="13">
        <v>5</v>
      </c>
      <c r="C37" s="13">
        <v>2</v>
      </c>
      <c r="D37">
        <v>0</v>
      </c>
      <c r="E37">
        <v>0</v>
      </c>
      <c r="F37" s="27">
        <f ca="1">IFERROR(__xludf.DUMMYFUNCTION("""COMPUTED_VALUE"""),1)</f>
        <v>1</v>
      </c>
    </row>
    <row r="38" spans="1:6" x14ac:dyDescent="0.3">
      <c r="A38" s="9">
        <v>43865</v>
      </c>
      <c r="B38" s="13">
        <v>5</v>
      </c>
      <c r="C38" s="13">
        <v>3</v>
      </c>
      <c r="D38">
        <v>0</v>
      </c>
      <c r="E38">
        <v>0</v>
      </c>
      <c r="F38" s="27">
        <f ca="1">IFERROR(__xludf.DUMMYFUNCTION("""COMPUTED_VALUE"""),0)</f>
        <v>0</v>
      </c>
    </row>
    <row r="39" spans="1:6" x14ac:dyDescent="0.3">
      <c r="A39" s="9">
        <v>43866</v>
      </c>
      <c r="B39" s="13">
        <v>5</v>
      </c>
      <c r="C39" s="13">
        <v>2</v>
      </c>
      <c r="D39">
        <v>0</v>
      </c>
      <c r="E39">
        <v>0</v>
      </c>
      <c r="F39" s="27">
        <f ca="1">IFERROR(__xludf.DUMMYFUNCTION("""COMPUTED_VALUE"""),0)</f>
        <v>0</v>
      </c>
    </row>
    <row r="40" spans="1:6" x14ac:dyDescent="0.3">
      <c r="A40" s="9">
        <v>43867</v>
      </c>
      <c r="B40" s="13">
        <v>6</v>
      </c>
      <c r="C40" s="13">
        <v>3</v>
      </c>
      <c r="D40">
        <v>0</v>
      </c>
      <c r="E40">
        <v>0</v>
      </c>
      <c r="F40" s="27">
        <f ca="1">IFERROR(__xludf.DUMMYFUNCTION("""COMPUTED_VALUE"""),0)</f>
        <v>0</v>
      </c>
    </row>
    <row r="41" spans="1:6" x14ac:dyDescent="0.3">
      <c r="A41" s="9">
        <v>43868</v>
      </c>
      <c r="B41" s="13">
        <v>5</v>
      </c>
      <c r="C41" s="13">
        <v>3</v>
      </c>
      <c r="D41">
        <v>0</v>
      </c>
      <c r="E41">
        <v>0</v>
      </c>
      <c r="F41" s="27">
        <f ca="1">IFERROR(__xludf.DUMMYFUNCTION("""COMPUTED_VALUE"""),0)</f>
        <v>0</v>
      </c>
    </row>
    <row r="42" spans="1:6" x14ac:dyDescent="0.3">
      <c r="A42" s="9">
        <v>43869</v>
      </c>
      <c r="B42" s="13">
        <v>4</v>
      </c>
      <c r="C42" s="13">
        <v>2</v>
      </c>
      <c r="D42">
        <v>0</v>
      </c>
      <c r="E42">
        <v>0</v>
      </c>
      <c r="F42" s="27">
        <f ca="1">IFERROR(__xludf.DUMMYFUNCTION("""COMPUTED_VALUE"""),0)</f>
        <v>0</v>
      </c>
    </row>
    <row r="43" spans="1:6" x14ac:dyDescent="0.3">
      <c r="A43" s="9">
        <v>43870</v>
      </c>
      <c r="B43" s="13">
        <v>4</v>
      </c>
      <c r="C43" s="13">
        <v>2</v>
      </c>
      <c r="D43">
        <v>0</v>
      </c>
      <c r="E43">
        <v>0</v>
      </c>
      <c r="F43" s="27">
        <f ca="1">IFERROR(__xludf.DUMMYFUNCTION("""COMPUTED_VALUE"""),0)</f>
        <v>0</v>
      </c>
    </row>
    <row r="44" spans="1:6" x14ac:dyDescent="0.3">
      <c r="A44" s="9">
        <v>43871</v>
      </c>
      <c r="B44" s="13">
        <v>4</v>
      </c>
      <c r="C44" s="13">
        <v>2</v>
      </c>
      <c r="D44">
        <v>0</v>
      </c>
      <c r="E44">
        <v>0</v>
      </c>
      <c r="F44" s="27">
        <f ca="1">IFERROR(__xludf.DUMMYFUNCTION("""COMPUTED_VALUE"""),0)</f>
        <v>0</v>
      </c>
    </row>
    <row r="45" spans="1:6" x14ac:dyDescent="0.3">
      <c r="A45" s="9">
        <v>43872</v>
      </c>
      <c r="B45" s="13">
        <v>3</v>
      </c>
      <c r="C45" s="13">
        <v>2</v>
      </c>
      <c r="D45">
        <v>0</v>
      </c>
      <c r="E45">
        <v>0</v>
      </c>
      <c r="F45" s="27">
        <f ca="1">IFERROR(__xludf.DUMMYFUNCTION("""COMPUTED_VALUE"""),0)</f>
        <v>0</v>
      </c>
    </row>
    <row r="46" spans="1:6" x14ac:dyDescent="0.3">
      <c r="A46" s="9">
        <v>43873</v>
      </c>
      <c r="B46" s="13">
        <v>4</v>
      </c>
      <c r="C46" s="13">
        <v>2</v>
      </c>
      <c r="D46">
        <v>1</v>
      </c>
      <c r="E46">
        <v>1</v>
      </c>
      <c r="F46" s="27">
        <f ca="1">IFERROR(__xludf.DUMMYFUNCTION("""COMPUTED_VALUE"""),0)</f>
        <v>0</v>
      </c>
    </row>
    <row r="47" spans="1:6" x14ac:dyDescent="0.3">
      <c r="A47" s="9">
        <v>43874</v>
      </c>
      <c r="B47" s="13">
        <v>3</v>
      </c>
      <c r="C47" s="13">
        <v>2</v>
      </c>
      <c r="D47">
        <v>0</v>
      </c>
      <c r="E47">
        <v>0</v>
      </c>
      <c r="F47" s="27">
        <f ca="1">IFERROR(__xludf.DUMMYFUNCTION("""COMPUTED_VALUE"""),0)</f>
        <v>0</v>
      </c>
    </row>
    <row r="48" spans="1:6" x14ac:dyDescent="0.3">
      <c r="A48" s="9">
        <v>43875</v>
      </c>
      <c r="B48" s="13">
        <v>4</v>
      </c>
      <c r="C48" s="13">
        <v>2</v>
      </c>
      <c r="D48">
        <v>0</v>
      </c>
      <c r="E48">
        <v>0</v>
      </c>
      <c r="F48" s="27">
        <f ca="1">IFERROR(__xludf.DUMMYFUNCTION("""COMPUTED_VALUE"""),0)</f>
        <v>0</v>
      </c>
    </row>
    <row r="49" spans="1:6" x14ac:dyDescent="0.3">
      <c r="A49" s="9">
        <v>43876</v>
      </c>
      <c r="B49" s="13">
        <v>3</v>
      </c>
      <c r="C49" s="13">
        <v>2</v>
      </c>
      <c r="D49">
        <v>0</v>
      </c>
      <c r="E49">
        <v>0</v>
      </c>
      <c r="F49" s="27">
        <f ca="1">IFERROR(__xludf.DUMMYFUNCTION("""COMPUTED_VALUE"""),0)</f>
        <v>0</v>
      </c>
    </row>
    <row r="50" spans="1:6" x14ac:dyDescent="0.3">
      <c r="A50" s="9">
        <v>43877</v>
      </c>
      <c r="B50" s="13">
        <v>3</v>
      </c>
      <c r="C50" s="13">
        <v>2</v>
      </c>
      <c r="D50">
        <v>0</v>
      </c>
      <c r="E50">
        <v>0</v>
      </c>
      <c r="F50" s="27">
        <f ca="1">IFERROR(__xludf.DUMMYFUNCTION("""COMPUTED_VALUE"""),0)</f>
        <v>0</v>
      </c>
    </row>
    <row r="51" spans="1:6" x14ac:dyDescent="0.3">
      <c r="A51" s="9">
        <v>43878</v>
      </c>
      <c r="B51" s="13">
        <v>3</v>
      </c>
      <c r="C51" s="13">
        <v>2</v>
      </c>
      <c r="D51">
        <v>1</v>
      </c>
      <c r="E51">
        <v>1</v>
      </c>
      <c r="F51" s="27">
        <f ca="1">IFERROR(__xludf.DUMMYFUNCTION("""COMPUTED_VALUE"""),0)</f>
        <v>0</v>
      </c>
    </row>
    <row r="52" spans="1:6" x14ac:dyDescent="0.3">
      <c r="A52" s="9">
        <v>43879</v>
      </c>
      <c r="B52" s="13">
        <v>2</v>
      </c>
      <c r="C52" s="13">
        <v>1</v>
      </c>
      <c r="D52">
        <v>0</v>
      </c>
      <c r="E52">
        <v>0</v>
      </c>
      <c r="F52" s="27">
        <f ca="1">IFERROR(__xludf.DUMMYFUNCTION("""COMPUTED_VALUE"""),0)</f>
        <v>0</v>
      </c>
    </row>
    <row r="53" spans="1:6" x14ac:dyDescent="0.3">
      <c r="A53" s="9">
        <v>43880</v>
      </c>
      <c r="B53" s="13">
        <v>2</v>
      </c>
      <c r="C53" s="13">
        <v>1</v>
      </c>
      <c r="D53">
        <v>1</v>
      </c>
      <c r="E53">
        <v>1</v>
      </c>
      <c r="F53" s="27">
        <f ca="1">IFERROR(__xludf.DUMMYFUNCTION("""COMPUTED_VALUE"""),0)</f>
        <v>0</v>
      </c>
    </row>
    <row r="54" spans="1:6" x14ac:dyDescent="0.3">
      <c r="A54" s="9">
        <v>43881</v>
      </c>
      <c r="B54" s="13">
        <v>2</v>
      </c>
      <c r="C54" s="13">
        <v>1</v>
      </c>
      <c r="D54">
        <v>1</v>
      </c>
      <c r="E54">
        <v>1</v>
      </c>
      <c r="F54" s="27">
        <f ca="1">IFERROR(__xludf.DUMMYFUNCTION("""COMPUTED_VALUE"""),0)</f>
        <v>0</v>
      </c>
    </row>
    <row r="55" spans="1:6" x14ac:dyDescent="0.3">
      <c r="A55" s="9">
        <v>43882</v>
      </c>
      <c r="B55" s="13">
        <v>1</v>
      </c>
      <c r="C55" s="13">
        <v>1</v>
      </c>
      <c r="D55">
        <v>1</v>
      </c>
      <c r="E55">
        <v>1</v>
      </c>
      <c r="F55" s="27">
        <f ca="1">IFERROR(__xludf.DUMMYFUNCTION("""COMPUTED_VALUE"""),0)</f>
        <v>0</v>
      </c>
    </row>
    <row r="56" spans="1:6" x14ac:dyDescent="0.3">
      <c r="A56" s="9">
        <v>43883</v>
      </c>
      <c r="B56" s="13">
        <v>1</v>
      </c>
      <c r="C56" s="13">
        <v>1</v>
      </c>
      <c r="D56">
        <v>1</v>
      </c>
      <c r="E56">
        <v>1</v>
      </c>
      <c r="F56" s="27">
        <f ca="1">IFERROR(__xludf.DUMMYFUNCTION("""COMPUTED_VALUE"""),0)</f>
        <v>0</v>
      </c>
    </row>
    <row r="57" spans="1:6" x14ac:dyDescent="0.3">
      <c r="A57" s="9">
        <v>43884</v>
      </c>
      <c r="B57" s="13">
        <v>2</v>
      </c>
      <c r="C57" s="13">
        <v>1</v>
      </c>
      <c r="D57">
        <v>1</v>
      </c>
      <c r="E57">
        <v>1</v>
      </c>
      <c r="F57" s="27">
        <f ca="1">IFERROR(__xludf.DUMMYFUNCTION("""COMPUTED_VALUE"""),0)</f>
        <v>0</v>
      </c>
    </row>
    <row r="58" spans="1:6" x14ac:dyDescent="0.3">
      <c r="A58" s="9">
        <v>43885</v>
      </c>
      <c r="B58" s="13">
        <v>2</v>
      </c>
      <c r="C58" s="13">
        <v>1</v>
      </c>
      <c r="D58">
        <v>1</v>
      </c>
      <c r="E58">
        <v>1</v>
      </c>
      <c r="F58" s="27">
        <f ca="1">IFERROR(__xludf.DUMMYFUNCTION("""COMPUTED_VALUE"""),0)</f>
        <v>0</v>
      </c>
    </row>
    <row r="59" spans="1:6" x14ac:dyDescent="0.3">
      <c r="A59" s="9">
        <v>43886</v>
      </c>
      <c r="B59" s="13">
        <v>2</v>
      </c>
      <c r="C59" s="13">
        <v>1</v>
      </c>
      <c r="D59">
        <v>1</v>
      </c>
      <c r="E59">
        <v>1</v>
      </c>
      <c r="F59" s="27">
        <f ca="1">IFERROR(__xludf.DUMMYFUNCTION("""COMPUTED_VALUE"""),0)</f>
        <v>0</v>
      </c>
    </row>
    <row r="60" spans="1:6" x14ac:dyDescent="0.3">
      <c r="A60" s="9">
        <v>43887</v>
      </c>
      <c r="B60" s="13">
        <v>3</v>
      </c>
      <c r="C60" s="13">
        <v>1</v>
      </c>
      <c r="D60">
        <v>1</v>
      </c>
      <c r="E60">
        <v>1</v>
      </c>
      <c r="F60" s="27">
        <f ca="1">IFERROR(__xludf.DUMMYFUNCTION("""COMPUTED_VALUE"""),0)</f>
        <v>0</v>
      </c>
    </row>
    <row r="61" spans="1:6" x14ac:dyDescent="0.3">
      <c r="A61" s="9">
        <v>43888</v>
      </c>
      <c r="B61" s="13">
        <v>3</v>
      </c>
      <c r="C61" s="13">
        <v>1</v>
      </c>
      <c r="D61">
        <v>1</v>
      </c>
      <c r="E61">
        <v>1</v>
      </c>
      <c r="F61" s="27">
        <f ca="1">IFERROR(__xludf.DUMMYFUNCTION("""COMPUTED_VALUE"""),0)</f>
        <v>0</v>
      </c>
    </row>
    <row r="62" spans="1:6" x14ac:dyDescent="0.3">
      <c r="A62" s="9">
        <v>43889</v>
      </c>
      <c r="B62" s="13">
        <v>4</v>
      </c>
      <c r="C62" s="13">
        <v>1</v>
      </c>
      <c r="D62">
        <v>1</v>
      </c>
      <c r="E62">
        <v>1</v>
      </c>
      <c r="F62" s="27">
        <f ca="1">IFERROR(__xludf.DUMMYFUNCTION("""COMPUTED_VALUE"""),0)</f>
        <v>0</v>
      </c>
    </row>
    <row r="63" spans="1:6" x14ac:dyDescent="0.3">
      <c r="A63" s="9">
        <v>43890</v>
      </c>
      <c r="B63" s="13">
        <v>3</v>
      </c>
      <c r="C63" s="13">
        <v>1</v>
      </c>
      <c r="D63">
        <v>1</v>
      </c>
      <c r="E63">
        <v>1</v>
      </c>
      <c r="F63" s="27">
        <f ca="1">IFERROR(__xludf.DUMMYFUNCTION("""COMPUTED_VALUE"""),0)</f>
        <v>0</v>
      </c>
    </row>
    <row r="64" spans="1:6" x14ac:dyDescent="0.3">
      <c r="A64" s="9">
        <v>43891</v>
      </c>
      <c r="B64" s="13">
        <v>4</v>
      </c>
      <c r="C64" s="13">
        <v>2</v>
      </c>
      <c r="D64">
        <v>1</v>
      </c>
      <c r="E64">
        <v>1</v>
      </c>
      <c r="F64" s="27">
        <f ca="1">IFERROR(__xludf.DUMMYFUNCTION("""COMPUTED_VALUE"""),0)</f>
        <v>0</v>
      </c>
    </row>
    <row r="65" spans="1:6" x14ac:dyDescent="0.3">
      <c r="A65" s="9">
        <v>43892</v>
      </c>
      <c r="B65" s="13">
        <v>6</v>
      </c>
      <c r="C65" s="13">
        <v>3</v>
      </c>
      <c r="D65">
        <v>1</v>
      </c>
      <c r="E65">
        <v>1</v>
      </c>
      <c r="F65" s="27">
        <f ca="1">IFERROR(__xludf.DUMMYFUNCTION("""COMPUTED_VALUE"""),0)</f>
        <v>0</v>
      </c>
    </row>
    <row r="66" spans="1:6" x14ac:dyDescent="0.3">
      <c r="A66" s="9">
        <v>43893</v>
      </c>
      <c r="B66" s="13">
        <v>9</v>
      </c>
      <c r="C66" s="13">
        <v>5</v>
      </c>
      <c r="D66">
        <v>1</v>
      </c>
      <c r="E66">
        <v>1</v>
      </c>
      <c r="F66" s="27">
        <f ca="1">IFERROR(__xludf.DUMMYFUNCTION("""COMPUTED_VALUE"""),0)</f>
        <v>0</v>
      </c>
    </row>
    <row r="67" spans="1:6" x14ac:dyDescent="0.3">
      <c r="A67" s="9">
        <v>43894</v>
      </c>
      <c r="B67" s="13">
        <v>15</v>
      </c>
      <c r="C67" s="13">
        <v>7</v>
      </c>
      <c r="D67">
        <v>1</v>
      </c>
      <c r="E67">
        <v>1</v>
      </c>
      <c r="F67" s="27">
        <f ca="1">IFERROR(__xludf.DUMMYFUNCTION("""COMPUTED_VALUE"""),0)</f>
        <v>0</v>
      </c>
    </row>
    <row r="68" spans="1:6" x14ac:dyDescent="0.3">
      <c r="A68" s="9">
        <v>43895</v>
      </c>
      <c r="B68" s="13">
        <v>16</v>
      </c>
      <c r="C68" s="13">
        <v>9</v>
      </c>
      <c r="D68">
        <v>1</v>
      </c>
      <c r="E68">
        <v>1</v>
      </c>
      <c r="F68" s="27">
        <f ca="1">IFERROR(__xludf.DUMMYFUNCTION("""COMPUTED_VALUE"""),0)</f>
        <v>0</v>
      </c>
    </row>
    <row r="69" spans="1:6" x14ac:dyDescent="0.3">
      <c r="A69" s="9">
        <v>43896</v>
      </c>
      <c r="B69" s="13">
        <v>11</v>
      </c>
      <c r="C69" s="13">
        <v>6</v>
      </c>
      <c r="D69">
        <v>1</v>
      </c>
      <c r="E69">
        <v>1</v>
      </c>
      <c r="F69" s="27">
        <f ca="1">IFERROR(__xludf.DUMMYFUNCTION("""COMPUTED_VALUE"""),0)</f>
        <v>0</v>
      </c>
    </row>
    <row r="70" spans="1:6" x14ac:dyDescent="0.3">
      <c r="A70" s="9">
        <v>43897</v>
      </c>
      <c r="B70" s="13">
        <v>9</v>
      </c>
      <c r="C70" s="13">
        <v>5</v>
      </c>
      <c r="D70">
        <v>1</v>
      </c>
      <c r="E70">
        <v>1</v>
      </c>
      <c r="F70" s="27">
        <f ca="1">IFERROR(__xludf.DUMMYFUNCTION("""COMPUTED_VALUE"""),0)</f>
        <v>0</v>
      </c>
    </row>
    <row r="71" spans="1:6" x14ac:dyDescent="0.3">
      <c r="A71" s="9">
        <v>43898</v>
      </c>
      <c r="B71" s="13">
        <v>10</v>
      </c>
      <c r="C71" s="13">
        <v>4</v>
      </c>
      <c r="D71">
        <v>1</v>
      </c>
      <c r="E71">
        <v>1</v>
      </c>
      <c r="F71" s="27">
        <f ca="1">IFERROR(__xludf.DUMMYFUNCTION("""COMPUTED_VALUE"""),0)</f>
        <v>0</v>
      </c>
    </row>
    <row r="72" spans="1:6" x14ac:dyDescent="0.3">
      <c r="A72" s="9">
        <v>43899</v>
      </c>
      <c r="B72" s="13">
        <v>11</v>
      </c>
      <c r="C72" s="13">
        <v>5</v>
      </c>
      <c r="D72">
        <v>1</v>
      </c>
      <c r="E72">
        <v>1</v>
      </c>
      <c r="F72" s="27">
        <f ca="1">IFERROR(__xludf.DUMMYFUNCTION("""COMPUTED_VALUE"""),0)</f>
        <v>0</v>
      </c>
    </row>
    <row r="73" spans="1:6" x14ac:dyDescent="0.3">
      <c r="A73" s="9">
        <v>43900</v>
      </c>
      <c r="B73" s="13">
        <v>9</v>
      </c>
      <c r="C73" s="13">
        <v>4</v>
      </c>
      <c r="D73">
        <v>1</v>
      </c>
      <c r="E73">
        <v>1</v>
      </c>
      <c r="F73" s="27">
        <f ca="1">IFERROR(__xludf.DUMMYFUNCTION("""COMPUTED_VALUE"""),0)</f>
        <v>0</v>
      </c>
    </row>
    <row r="74" spans="1:6" x14ac:dyDescent="0.3">
      <c r="A74" s="9">
        <v>43901</v>
      </c>
      <c r="B74" s="13">
        <v>12</v>
      </c>
      <c r="C74" s="13">
        <v>6</v>
      </c>
      <c r="D74">
        <v>1</v>
      </c>
      <c r="E74">
        <v>1</v>
      </c>
      <c r="F74" s="27">
        <f ca="1">IFERROR(__xludf.DUMMYFUNCTION("""COMPUTED_VALUE"""),0)</f>
        <v>0</v>
      </c>
    </row>
    <row r="75" spans="1:6" x14ac:dyDescent="0.3">
      <c r="A75" s="9">
        <v>43902</v>
      </c>
      <c r="B75" s="13">
        <v>15</v>
      </c>
      <c r="C75" s="13">
        <v>9</v>
      </c>
      <c r="D75">
        <v>1</v>
      </c>
      <c r="E75">
        <v>1</v>
      </c>
      <c r="F75" s="27">
        <f ca="1">IFERROR(__xludf.DUMMYFUNCTION("""COMPUTED_VALUE"""),0)</f>
        <v>0</v>
      </c>
    </row>
    <row r="76" spans="1:6" x14ac:dyDescent="0.3">
      <c r="A76" s="9">
        <v>43903</v>
      </c>
      <c r="B76" s="13">
        <v>22</v>
      </c>
      <c r="C76" s="13">
        <v>12</v>
      </c>
      <c r="D76">
        <v>2</v>
      </c>
      <c r="E76">
        <v>2</v>
      </c>
      <c r="F76" s="27">
        <f ca="1">IFERROR(__xludf.DUMMYFUNCTION("""COMPUTED_VALUE"""),0)</f>
        <v>0</v>
      </c>
    </row>
    <row r="77" spans="1:6" x14ac:dyDescent="0.3">
      <c r="A77" s="9">
        <v>43904</v>
      </c>
      <c r="B77" s="13">
        <v>24</v>
      </c>
      <c r="C77" s="13">
        <v>14</v>
      </c>
      <c r="D77">
        <v>1</v>
      </c>
      <c r="E77">
        <v>2</v>
      </c>
      <c r="F77" s="27">
        <v>0</v>
      </c>
    </row>
    <row r="78" spans="1:6" x14ac:dyDescent="0.3">
      <c r="A78" s="9">
        <v>43905</v>
      </c>
      <c r="B78" s="13">
        <v>29</v>
      </c>
      <c r="C78" s="13">
        <v>20</v>
      </c>
      <c r="D78">
        <v>2</v>
      </c>
      <c r="E78">
        <v>2</v>
      </c>
      <c r="F78" s="27">
        <v>0</v>
      </c>
    </row>
    <row r="79" spans="1:6" x14ac:dyDescent="0.3">
      <c r="A79" s="9">
        <v>43906</v>
      </c>
      <c r="B79" s="13">
        <v>30</v>
      </c>
      <c r="C79" s="13">
        <v>19</v>
      </c>
      <c r="D79">
        <v>2</v>
      </c>
      <c r="E79">
        <v>3</v>
      </c>
      <c r="F79" s="27">
        <v>0</v>
      </c>
    </row>
    <row r="80" spans="1:6" x14ac:dyDescent="0.3">
      <c r="A80" s="9">
        <v>43907</v>
      </c>
      <c r="B80" s="13">
        <v>30</v>
      </c>
      <c r="C80" s="13">
        <v>19</v>
      </c>
      <c r="D80">
        <v>2</v>
      </c>
      <c r="E80">
        <v>2</v>
      </c>
      <c r="F80" s="27">
        <v>0</v>
      </c>
    </row>
    <row r="81" spans="1:6" x14ac:dyDescent="0.3">
      <c r="A81" s="9">
        <v>43908</v>
      </c>
      <c r="B81" s="13">
        <v>33</v>
      </c>
      <c r="C81" s="13">
        <v>22</v>
      </c>
      <c r="D81">
        <v>3</v>
      </c>
      <c r="E81">
        <v>3</v>
      </c>
      <c r="F81" s="27">
        <v>0</v>
      </c>
    </row>
    <row r="82" spans="1:6" x14ac:dyDescent="0.3">
      <c r="A82" s="9">
        <v>43909</v>
      </c>
      <c r="B82" s="13">
        <v>69</v>
      </c>
      <c r="C82" s="13">
        <v>34</v>
      </c>
      <c r="D82">
        <v>3</v>
      </c>
      <c r="E82">
        <v>4</v>
      </c>
      <c r="F82" s="27">
        <v>2</v>
      </c>
    </row>
    <row r="83" spans="1:6" x14ac:dyDescent="0.3">
      <c r="A83" s="9">
        <v>43910</v>
      </c>
      <c r="B83" s="13">
        <v>71</v>
      </c>
      <c r="C83" s="13">
        <v>54</v>
      </c>
      <c r="D83">
        <v>6</v>
      </c>
      <c r="E83">
        <v>8</v>
      </c>
      <c r="F83" s="27">
        <v>5</v>
      </c>
    </row>
    <row r="84" spans="1:6" x14ac:dyDescent="0.3">
      <c r="A84" s="9">
        <v>43911</v>
      </c>
      <c r="B84" s="13">
        <v>81</v>
      </c>
      <c r="C84" s="13">
        <v>63</v>
      </c>
      <c r="D84">
        <v>8</v>
      </c>
      <c r="E84">
        <v>10</v>
      </c>
      <c r="F84" s="27">
        <v>7</v>
      </c>
    </row>
    <row r="85" spans="1:6" x14ac:dyDescent="0.3">
      <c r="A85" s="9">
        <v>43912</v>
      </c>
      <c r="B85" s="13">
        <v>82</v>
      </c>
      <c r="C85" s="13">
        <v>63</v>
      </c>
      <c r="D85">
        <v>8</v>
      </c>
      <c r="E85">
        <v>10</v>
      </c>
      <c r="F85" s="27">
        <v>4</v>
      </c>
    </row>
    <row r="86" spans="1:6" x14ac:dyDescent="0.3">
      <c r="A86" s="9">
        <v>43913</v>
      </c>
      <c r="B86" s="13">
        <v>84</v>
      </c>
      <c r="C86" s="13">
        <v>76</v>
      </c>
      <c r="D86">
        <v>11</v>
      </c>
      <c r="E86">
        <v>15</v>
      </c>
      <c r="F86" s="27">
        <v>12</v>
      </c>
    </row>
    <row r="87" spans="1:6" x14ac:dyDescent="0.3">
      <c r="A87" s="9">
        <v>43914</v>
      </c>
      <c r="B87" s="13">
        <v>84</v>
      </c>
      <c r="C87" s="13">
        <v>69</v>
      </c>
      <c r="D87">
        <v>9</v>
      </c>
      <c r="E87">
        <v>14</v>
      </c>
      <c r="F87" s="27">
        <v>4</v>
      </c>
    </row>
    <row r="88" spans="1:6" x14ac:dyDescent="0.3">
      <c r="A88" s="9">
        <v>43915</v>
      </c>
      <c r="B88" s="13">
        <v>91</v>
      </c>
      <c r="C88" s="13">
        <v>61</v>
      </c>
      <c r="D88">
        <v>10</v>
      </c>
      <c r="E88">
        <v>13</v>
      </c>
      <c r="F88" s="27">
        <v>4</v>
      </c>
    </row>
    <row r="89" spans="1:6" x14ac:dyDescent="0.3">
      <c r="A89" s="9">
        <v>43916</v>
      </c>
      <c r="B89" s="13">
        <v>92</v>
      </c>
      <c r="C89" s="13">
        <v>59</v>
      </c>
      <c r="D89">
        <v>11</v>
      </c>
      <c r="E89">
        <v>14</v>
      </c>
      <c r="F89" s="27">
        <v>5</v>
      </c>
    </row>
    <row r="90" spans="1:6" x14ac:dyDescent="0.3">
      <c r="A90" s="9">
        <v>43917</v>
      </c>
      <c r="B90" s="13">
        <v>91</v>
      </c>
      <c r="C90" s="13">
        <v>63</v>
      </c>
      <c r="D90">
        <v>12</v>
      </c>
      <c r="E90">
        <v>15</v>
      </c>
      <c r="F90" s="27">
        <v>4</v>
      </c>
    </row>
    <row r="91" spans="1:6" x14ac:dyDescent="0.3">
      <c r="A91" s="9">
        <v>43918</v>
      </c>
      <c r="B91" s="13">
        <v>100</v>
      </c>
      <c r="C91" s="13">
        <v>65</v>
      </c>
      <c r="D91">
        <v>13</v>
      </c>
      <c r="E91">
        <v>17</v>
      </c>
      <c r="F91" s="27">
        <v>8</v>
      </c>
    </row>
    <row r="92" spans="1:6" x14ac:dyDescent="0.3">
      <c r="A92" s="9">
        <v>43919</v>
      </c>
      <c r="B92" s="13">
        <v>94</v>
      </c>
      <c r="C92" s="13">
        <v>60</v>
      </c>
      <c r="D92">
        <v>14</v>
      </c>
      <c r="E92">
        <v>17</v>
      </c>
      <c r="F92" s="27">
        <v>8</v>
      </c>
    </row>
    <row r="93" spans="1:6" x14ac:dyDescent="0.3">
      <c r="A93" s="9">
        <v>43920</v>
      </c>
      <c r="B93" s="13">
        <v>75</v>
      </c>
      <c r="C93" s="13">
        <v>47</v>
      </c>
      <c r="D93">
        <v>13</v>
      </c>
      <c r="E93">
        <v>16</v>
      </c>
      <c r="F93" s="27">
        <v>7</v>
      </c>
    </row>
    <row r="94" spans="1:6" x14ac:dyDescent="0.3">
      <c r="A94" s="9">
        <v>43921</v>
      </c>
      <c r="B94" s="13">
        <v>70</v>
      </c>
      <c r="C94" s="13">
        <v>44</v>
      </c>
      <c r="D94">
        <v>14</v>
      </c>
      <c r="E94">
        <v>17</v>
      </c>
      <c r="F94" s="27">
        <v>4</v>
      </c>
    </row>
    <row r="95" spans="1:6" x14ac:dyDescent="0.3">
      <c r="A95" s="9">
        <v>43922</v>
      </c>
      <c r="B95" s="13">
        <v>68</v>
      </c>
      <c r="C95" s="13">
        <v>41</v>
      </c>
      <c r="D95">
        <v>15</v>
      </c>
      <c r="E95">
        <v>17</v>
      </c>
      <c r="F95" s="27">
        <v>13</v>
      </c>
    </row>
    <row r="96" spans="1:6" x14ac:dyDescent="0.3">
      <c r="A96" s="9">
        <v>43923</v>
      </c>
      <c r="B96" s="13">
        <v>60</v>
      </c>
      <c r="C96" s="13">
        <v>40</v>
      </c>
      <c r="D96">
        <v>16</v>
      </c>
      <c r="E96">
        <v>19</v>
      </c>
      <c r="F96" s="27">
        <v>1</v>
      </c>
    </row>
    <row r="97" spans="1:6" x14ac:dyDescent="0.3">
      <c r="A97" s="9">
        <v>43924</v>
      </c>
      <c r="B97" s="13">
        <v>75</v>
      </c>
      <c r="C97" s="13">
        <v>35</v>
      </c>
      <c r="D97">
        <v>14</v>
      </c>
      <c r="E97">
        <v>16</v>
      </c>
      <c r="F97" s="27">
        <v>7</v>
      </c>
    </row>
    <row r="98" spans="1:6" x14ac:dyDescent="0.3">
      <c r="A98" s="9">
        <v>43925</v>
      </c>
      <c r="B98" s="13">
        <v>73</v>
      </c>
      <c r="C98" s="13">
        <v>39</v>
      </c>
      <c r="D98">
        <v>16</v>
      </c>
      <c r="E98">
        <v>18</v>
      </c>
      <c r="F98" s="27">
        <v>13</v>
      </c>
    </row>
    <row r="99" spans="1:6" x14ac:dyDescent="0.3">
      <c r="A99" s="9">
        <v>43926</v>
      </c>
      <c r="B99" s="13">
        <v>73</v>
      </c>
      <c r="C99" s="13">
        <v>39</v>
      </c>
      <c r="D99">
        <v>16</v>
      </c>
      <c r="E99">
        <v>19</v>
      </c>
      <c r="F99" s="27">
        <v>20</v>
      </c>
    </row>
    <row r="100" spans="1:6" x14ac:dyDescent="0.3">
      <c r="A100" s="9">
        <v>43927</v>
      </c>
      <c r="B100" s="13">
        <v>54</v>
      </c>
      <c r="C100" s="13">
        <v>38</v>
      </c>
      <c r="D100">
        <v>14</v>
      </c>
      <c r="E100">
        <v>17</v>
      </c>
      <c r="F100" s="27">
        <v>18</v>
      </c>
    </row>
    <row r="101" spans="1:6" x14ac:dyDescent="0.3">
      <c r="A101" s="9">
        <v>43928</v>
      </c>
      <c r="B101" s="13">
        <v>53</v>
      </c>
      <c r="C101" s="13">
        <v>38</v>
      </c>
      <c r="D101">
        <v>15</v>
      </c>
      <c r="E101">
        <v>18</v>
      </c>
      <c r="F101" s="27">
        <v>29</v>
      </c>
    </row>
    <row r="102" spans="1:6" x14ac:dyDescent="0.3">
      <c r="A102" s="9">
        <v>43929</v>
      </c>
      <c r="B102" s="13">
        <v>51</v>
      </c>
      <c r="C102" s="13">
        <v>33</v>
      </c>
      <c r="D102">
        <v>14</v>
      </c>
      <c r="E102">
        <v>17</v>
      </c>
      <c r="F102" s="27">
        <v>11</v>
      </c>
    </row>
    <row r="103" spans="1:6" x14ac:dyDescent="0.3">
      <c r="A103" s="9">
        <v>43930</v>
      </c>
      <c r="B103" s="13">
        <v>52</v>
      </c>
      <c r="C103" s="13">
        <v>39</v>
      </c>
      <c r="D103">
        <v>17</v>
      </c>
      <c r="E103">
        <v>20</v>
      </c>
      <c r="F103" s="27">
        <v>76</v>
      </c>
    </row>
    <row r="104" spans="1:6" x14ac:dyDescent="0.3">
      <c r="A104" s="9">
        <v>43931</v>
      </c>
      <c r="B104" s="13">
        <v>51</v>
      </c>
      <c r="C104" s="13">
        <v>40</v>
      </c>
      <c r="D104">
        <v>19</v>
      </c>
      <c r="E104">
        <v>22</v>
      </c>
      <c r="F104" s="27">
        <v>116</v>
      </c>
    </row>
    <row r="105" spans="1:6" x14ac:dyDescent="0.3">
      <c r="A105" s="9">
        <v>43932</v>
      </c>
      <c r="B105" s="13">
        <v>49</v>
      </c>
      <c r="C105" s="13">
        <v>37</v>
      </c>
      <c r="D105">
        <v>18</v>
      </c>
      <c r="E105">
        <v>21</v>
      </c>
      <c r="F105" s="27">
        <v>90</v>
      </c>
    </row>
    <row r="106" spans="1:6" x14ac:dyDescent="0.3">
      <c r="A106" s="9">
        <v>43933</v>
      </c>
      <c r="B106" s="13">
        <v>50</v>
      </c>
      <c r="C106" s="13">
        <v>36</v>
      </c>
      <c r="D106">
        <v>19</v>
      </c>
      <c r="E106">
        <v>21</v>
      </c>
      <c r="F106" s="27">
        <v>48</v>
      </c>
    </row>
    <row r="107" spans="1:6" x14ac:dyDescent="0.3">
      <c r="A107" s="9">
        <v>43934</v>
      </c>
      <c r="B107" s="13">
        <v>66</v>
      </c>
      <c r="C107" s="13">
        <v>32</v>
      </c>
      <c r="D107">
        <v>17</v>
      </c>
      <c r="E107">
        <v>20</v>
      </c>
      <c r="F107" s="27">
        <v>56</v>
      </c>
    </row>
    <row r="108" spans="1:6" x14ac:dyDescent="0.3">
      <c r="A108" s="9">
        <v>43935</v>
      </c>
      <c r="B108" s="13">
        <v>44</v>
      </c>
      <c r="C108" s="13">
        <v>31</v>
      </c>
      <c r="D108">
        <v>15</v>
      </c>
      <c r="E108">
        <v>19</v>
      </c>
      <c r="F108" s="27">
        <v>78</v>
      </c>
    </row>
    <row r="109" spans="1:6" x14ac:dyDescent="0.3">
      <c r="A109" s="9">
        <v>43936</v>
      </c>
      <c r="B109" s="13">
        <v>61</v>
      </c>
      <c r="C109" s="13">
        <v>32</v>
      </c>
      <c r="D109">
        <v>16</v>
      </c>
      <c r="E109">
        <v>19</v>
      </c>
      <c r="F109" s="27">
        <v>116</v>
      </c>
    </row>
    <row r="110" spans="1:6" x14ac:dyDescent="0.3">
      <c r="A110" s="9">
        <v>43937</v>
      </c>
      <c r="B110" s="13">
        <v>61</v>
      </c>
      <c r="C110" s="13">
        <v>33</v>
      </c>
      <c r="D110">
        <v>18</v>
      </c>
      <c r="E110">
        <v>21</v>
      </c>
      <c r="F110" s="27">
        <v>163</v>
      </c>
    </row>
    <row r="111" spans="1:6" x14ac:dyDescent="0.3">
      <c r="A111" s="9">
        <v>43938</v>
      </c>
      <c r="B111" s="13">
        <v>62</v>
      </c>
      <c r="C111" s="13">
        <v>35</v>
      </c>
      <c r="D111">
        <v>19</v>
      </c>
      <c r="E111">
        <v>22</v>
      </c>
      <c r="F111" s="27">
        <v>170</v>
      </c>
    </row>
    <row r="112" spans="1:6" x14ac:dyDescent="0.3">
      <c r="A112" s="9">
        <v>43939</v>
      </c>
      <c r="B112" s="13">
        <v>67</v>
      </c>
      <c r="C112" s="13">
        <v>36</v>
      </c>
      <c r="D112">
        <v>19</v>
      </c>
      <c r="E112">
        <v>23</v>
      </c>
      <c r="F112" s="27">
        <v>277</v>
      </c>
    </row>
    <row r="113" spans="1:6" x14ac:dyDescent="0.3">
      <c r="A113" s="9">
        <v>43940</v>
      </c>
      <c r="B113" s="13">
        <v>65</v>
      </c>
      <c r="C113" s="13">
        <v>38</v>
      </c>
      <c r="D113">
        <v>20</v>
      </c>
      <c r="E113">
        <v>23</v>
      </c>
      <c r="F113" s="27">
        <v>367</v>
      </c>
    </row>
    <row r="114" spans="1:6" x14ac:dyDescent="0.3">
      <c r="A114" s="9">
        <v>43941</v>
      </c>
      <c r="B114" s="13">
        <v>39</v>
      </c>
      <c r="C114" s="13">
        <v>32</v>
      </c>
      <c r="D114">
        <v>18</v>
      </c>
      <c r="E114">
        <v>22</v>
      </c>
      <c r="F114" s="27">
        <v>196</v>
      </c>
    </row>
    <row r="115" spans="1:6" x14ac:dyDescent="0.3">
      <c r="A115" s="9">
        <v>43942</v>
      </c>
      <c r="B115" s="13">
        <v>38</v>
      </c>
      <c r="C115" s="13">
        <v>33</v>
      </c>
      <c r="D115">
        <v>18</v>
      </c>
      <c r="E115">
        <v>21</v>
      </c>
      <c r="F115" s="27">
        <v>239</v>
      </c>
    </row>
    <row r="116" spans="1:6" x14ac:dyDescent="0.3">
      <c r="A116" s="9">
        <v>43943</v>
      </c>
      <c r="B116" s="13">
        <v>37</v>
      </c>
      <c r="C116" s="13">
        <v>33</v>
      </c>
      <c r="D116">
        <v>18</v>
      </c>
      <c r="E116">
        <v>20</v>
      </c>
      <c r="F116" s="27">
        <v>229</v>
      </c>
    </row>
    <row r="117" spans="1:6" x14ac:dyDescent="0.3">
      <c r="A117" s="9">
        <v>43944</v>
      </c>
      <c r="B117" s="13">
        <v>52</v>
      </c>
      <c r="C117" s="13">
        <v>30</v>
      </c>
      <c r="D117">
        <v>18</v>
      </c>
      <c r="E117">
        <v>21</v>
      </c>
      <c r="F117" s="27">
        <v>217</v>
      </c>
    </row>
    <row r="118" spans="1:6" x14ac:dyDescent="0.3">
      <c r="A118" s="9">
        <v>43945</v>
      </c>
      <c r="B118" s="13">
        <v>50</v>
      </c>
      <c r="C118" s="13">
        <v>29</v>
      </c>
      <c r="D118">
        <v>16</v>
      </c>
      <c r="E118">
        <v>19</v>
      </c>
      <c r="F118" s="27">
        <v>191</v>
      </c>
    </row>
    <row r="119" spans="1:6" x14ac:dyDescent="0.3">
      <c r="A119" s="9">
        <v>43946</v>
      </c>
      <c r="B119" s="13">
        <v>33</v>
      </c>
      <c r="C119" s="13">
        <v>28</v>
      </c>
      <c r="D119">
        <v>16</v>
      </c>
      <c r="E119">
        <v>19</v>
      </c>
      <c r="F119" s="27">
        <v>256</v>
      </c>
    </row>
    <row r="120" spans="1:6" x14ac:dyDescent="0.3">
      <c r="A120" s="9">
        <v>43947</v>
      </c>
      <c r="B120" s="13">
        <v>33</v>
      </c>
      <c r="C120" s="13">
        <v>27</v>
      </c>
      <c r="D120">
        <v>15</v>
      </c>
      <c r="E120">
        <v>21</v>
      </c>
      <c r="F120" s="27">
        <v>230</v>
      </c>
    </row>
    <row r="121" spans="1:6" x14ac:dyDescent="0.3">
      <c r="A121" s="9">
        <v>43948</v>
      </c>
      <c r="B121" s="13">
        <v>30</v>
      </c>
      <c r="C121" s="13">
        <v>25</v>
      </c>
      <c r="D121">
        <v>16</v>
      </c>
      <c r="E121">
        <v>19</v>
      </c>
      <c r="F121" s="27">
        <v>247</v>
      </c>
    </row>
    <row r="122" spans="1:6" x14ac:dyDescent="0.3">
      <c r="A122" s="9">
        <v>43949</v>
      </c>
      <c r="B122" s="13">
        <v>29</v>
      </c>
      <c r="C122" s="13">
        <v>24</v>
      </c>
      <c r="D122">
        <v>15</v>
      </c>
      <c r="E122">
        <v>18</v>
      </c>
      <c r="F122" s="27">
        <v>226</v>
      </c>
    </row>
    <row r="123" spans="1:6" x14ac:dyDescent="0.3">
      <c r="A123" s="9">
        <v>43950</v>
      </c>
      <c r="B123" s="13">
        <v>26</v>
      </c>
      <c r="C123" s="13">
        <v>23</v>
      </c>
      <c r="D123">
        <v>12</v>
      </c>
      <c r="E123">
        <v>15</v>
      </c>
      <c r="F123" s="27">
        <v>308</v>
      </c>
    </row>
    <row r="124" spans="1:6" x14ac:dyDescent="0.3">
      <c r="A124" s="9">
        <v>43951</v>
      </c>
      <c r="B124" s="13">
        <v>23</v>
      </c>
      <c r="C124" s="13">
        <v>21</v>
      </c>
      <c r="D124">
        <v>13</v>
      </c>
      <c r="E124">
        <v>16</v>
      </c>
      <c r="F124" s="27">
        <v>313</v>
      </c>
    </row>
    <row r="125" spans="1:6" x14ac:dyDescent="0.3">
      <c r="A125" s="9">
        <v>43952</v>
      </c>
      <c r="B125" s="13">
        <v>26</v>
      </c>
      <c r="C125" s="13">
        <v>26</v>
      </c>
      <c r="D125">
        <v>16</v>
      </c>
      <c r="E125">
        <v>19</v>
      </c>
      <c r="F125" s="27">
        <v>326</v>
      </c>
    </row>
    <row r="126" spans="1:6" x14ac:dyDescent="0.3">
      <c r="A126" s="9">
        <v>43953</v>
      </c>
      <c r="B126" s="13">
        <v>25</v>
      </c>
      <c r="C126" s="13">
        <v>25</v>
      </c>
      <c r="D126">
        <v>15</v>
      </c>
      <c r="E126">
        <v>19</v>
      </c>
      <c r="F126" s="27">
        <v>333</v>
      </c>
    </row>
    <row r="127" spans="1:6" x14ac:dyDescent="0.3">
      <c r="A127" s="9">
        <v>43954</v>
      </c>
      <c r="B127" s="13">
        <v>27</v>
      </c>
      <c r="C127" s="13">
        <v>27</v>
      </c>
      <c r="D127">
        <v>16</v>
      </c>
      <c r="E127">
        <v>20</v>
      </c>
      <c r="F127" s="27">
        <v>374</v>
      </c>
    </row>
    <row r="128" spans="1:6" x14ac:dyDescent="0.3">
      <c r="A128" s="9">
        <v>43955</v>
      </c>
      <c r="B128" s="13">
        <v>26</v>
      </c>
      <c r="C128" s="13">
        <v>26</v>
      </c>
      <c r="D128">
        <v>15</v>
      </c>
      <c r="E128">
        <v>18</v>
      </c>
      <c r="F128" s="27">
        <v>376</v>
      </c>
    </row>
    <row r="129" spans="1:6" x14ac:dyDescent="0.3">
      <c r="A129" s="9">
        <v>43956</v>
      </c>
      <c r="B129" s="13">
        <v>27</v>
      </c>
      <c r="C129" s="13">
        <v>29</v>
      </c>
      <c r="D129">
        <v>16</v>
      </c>
      <c r="E129">
        <v>20</v>
      </c>
      <c r="F129" s="27">
        <v>441</v>
      </c>
    </row>
    <row r="130" spans="1:6" x14ac:dyDescent="0.3">
      <c r="A130" s="9">
        <v>43957</v>
      </c>
      <c r="B130" s="13">
        <v>29</v>
      </c>
      <c r="C130" s="13">
        <v>29</v>
      </c>
      <c r="D130">
        <v>17</v>
      </c>
      <c r="E130">
        <v>20</v>
      </c>
      <c r="F130" s="27">
        <v>380</v>
      </c>
    </row>
    <row r="131" spans="1:6" x14ac:dyDescent="0.3">
      <c r="A131" s="9">
        <v>43958</v>
      </c>
      <c r="B131" s="13">
        <v>26</v>
      </c>
      <c r="C131" s="13">
        <v>28</v>
      </c>
      <c r="D131">
        <v>14</v>
      </c>
      <c r="E131">
        <v>17</v>
      </c>
      <c r="F131" s="27">
        <v>388</v>
      </c>
    </row>
    <row r="132" spans="1:6" x14ac:dyDescent="0.3">
      <c r="A132" s="9">
        <v>43959</v>
      </c>
      <c r="B132" s="13">
        <v>29</v>
      </c>
      <c r="C132" s="13">
        <v>27</v>
      </c>
      <c r="D132">
        <v>15</v>
      </c>
      <c r="E132">
        <v>18</v>
      </c>
      <c r="F132" s="27">
        <v>390</v>
      </c>
    </row>
    <row r="133" spans="1:6" x14ac:dyDescent="0.3">
      <c r="A133" s="9">
        <v>43960</v>
      </c>
      <c r="B133" s="13">
        <v>27</v>
      </c>
      <c r="C133" s="13">
        <v>28</v>
      </c>
      <c r="D133">
        <v>15</v>
      </c>
      <c r="E133">
        <v>18</v>
      </c>
      <c r="F133" s="27">
        <v>394</v>
      </c>
    </row>
    <row r="134" spans="1:6" x14ac:dyDescent="0.3">
      <c r="A134" s="9">
        <v>43961</v>
      </c>
      <c r="B134" s="13">
        <v>28</v>
      </c>
      <c r="C134" s="13">
        <v>24</v>
      </c>
      <c r="D134">
        <v>13</v>
      </c>
      <c r="E134">
        <v>17</v>
      </c>
      <c r="F134" s="27">
        <v>398</v>
      </c>
    </row>
    <row r="135" spans="1:6" x14ac:dyDescent="0.3">
      <c r="A135" s="9">
        <v>43962</v>
      </c>
      <c r="B135" s="13">
        <v>23</v>
      </c>
      <c r="C135" s="13">
        <v>21</v>
      </c>
      <c r="D135">
        <v>12</v>
      </c>
      <c r="E135">
        <v>15</v>
      </c>
      <c r="F135" s="27">
        <v>347</v>
      </c>
    </row>
    <row r="136" spans="1:6" x14ac:dyDescent="0.3">
      <c r="A136" s="9">
        <v>43963</v>
      </c>
      <c r="B136" s="13">
        <v>22</v>
      </c>
      <c r="C136" s="13">
        <v>19</v>
      </c>
      <c r="D136">
        <v>10</v>
      </c>
      <c r="E136">
        <v>13</v>
      </c>
      <c r="F136" s="27">
        <v>362</v>
      </c>
    </row>
    <row r="137" spans="1:6" x14ac:dyDescent="0.3">
      <c r="A137" s="9">
        <v>43964</v>
      </c>
      <c r="B137" s="13">
        <v>19</v>
      </c>
      <c r="C137" s="13">
        <v>17</v>
      </c>
      <c r="D137">
        <v>10</v>
      </c>
      <c r="E137">
        <v>13</v>
      </c>
      <c r="F137" s="27">
        <v>364</v>
      </c>
    </row>
    <row r="138" spans="1:6" x14ac:dyDescent="0.3">
      <c r="A138" s="9">
        <v>43965</v>
      </c>
      <c r="B138" s="13">
        <v>20</v>
      </c>
      <c r="C138" s="13">
        <v>18</v>
      </c>
      <c r="D138">
        <v>10</v>
      </c>
      <c r="E138">
        <v>13</v>
      </c>
      <c r="F138" s="27">
        <v>324</v>
      </c>
    </row>
    <row r="139" spans="1:6" x14ac:dyDescent="0.3">
      <c r="A139" s="9">
        <v>43966</v>
      </c>
      <c r="B139" s="13">
        <v>20</v>
      </c>
      <c r="C139" s="13">
        <v>16</v>
      </c>
      <c r="D139">
        <v>9</v>
      </c>
      <c r="E139">
        <v>12</v>
      </c>
      <c r="F139" s="27">
        <v>340</v>
      </c>
    </row>
    <row r="140" spans="1:6" x14ac:dyDescent="0.3">
      <c r="A140" s="9">
        <v>43967</v>
      </c>
      <c r="B140" s="13">
        <v>22</v>
      </c>
      <c r="C140" s="13">
        <v>18</v>
      </c>
      <c r="D140">
        <v>11</v>
      </c>
      <c r="E140">
        <v>14</v>
      </c>
      <c r="F140" s="27">
        <v>1057</v>
      </c>
    </row>
    <row r="141" spans="1:6" x14ac:dyDescent="0.3">
      <c r="A141" s="9">
        <v>43968</v>
      </c>
      <c r="B141" s="13">
        <v>21</v>
      </c>
      <c r="C141" s="13">
        <v>20</v>
      </c>
      <c r="D141">
        <v>11</v>
      </c>
      <c r="E141">
        <v>15</v>
      </c>
      <c r="F141" s="27">
        <v>391</v>
      </c>
    </row>
    <row r="142" spans="1:6" x14ac:dyDescent="0.3">
      <c r="A142" s="9">
        <v>43969</v>
      </c>
      <c r="B142" s="13">
        <v>18</v>
      </c>
      <c r="C142" s="13">
        <v>18</v>
      </c>
      <c r="D142">
        <v>10</v>
      </c>
      <c r="E142">
        <v>13</v>
      </c>
      <c r="F142" s="27">
        <v>366</v>
      </c>
    </row>
    <row r="143" spans="1:6" x14ac:dyDescent="0.3">
      <c r="A143" s="9">
        <v>43970</v>
      </c>
      <c r="B143" s="13">
        <v>17</v>
      </c>
      <c r="C143" s="13">
        <v>16</v>
      </c>
      <c r="D143">
        <v>11</v>
      </c>
      <c r="E143">
        <v>14</v>
      </c>
      <c r="F143" s="27">
        <v>395</v>
      </c>
    </row>
    <row r="144" spans="1:6" x14ac:dyDescent="0.3">
      <c r="A144" s="9">
        <v>43971</v>
      </c>
      <c r="B144" s="13">
        <v>14</v>
      </c>
      <c r="C144" s="13">
        <v>16</v>
      </c>
      <c r="D144">
        <v>9</v>
      </c>
      <c r="E144">
        <v>12</v>
      </c>
      <c r="F144" s="27">
        <v>398</v>
      </c>
    </row>
    <row r="145" spans="1:6" x14ac:dyDescent="0.3">
      <c r="A145" s="9">
        <v>43972</v>
      </c>
      <c r="B145" s="13">
        <v>13</v>
      </c>
      <c r="C145" s="13">
        <v>16</v>
      </c>
      <c r="D145">
        <v>9</v>
      </c>
      <c r="E145">
        <v>12</v>
      </c>
      <c r="F145" s="27">
        <v>371</v>
      </c>
    </row>
    <row r="146" spans="1:6" x14ac:dyDescent="0.3">
      <c r="A146" s="9">
        <v>43973</v>
      </c>
      <c r="B146" s="13">
        <v>14</v>
      </c>
      <c r="C146" s="13">
        <v>14</v>
      </c>
      <c r="D146">
        <v>9</v>
      </c>
      <c r="E146">
        <v>12</v>
      </c>
      <c r="F146" s="27">
        <v>363</v>
      </c>
    </row>
    <row r="147" spans="1:6" x14ac:dyDescent="0.3">
      <c r="A147" s="9">
        <v>43974</v>
      </c>
      <c r="B147" s="13">
        <v>14</v>
      </c>
      <c r="C147" s="13">
        <v>15</v>
      </c>
      <c r="D147">
        <v>9</v>
      </c>
      <c r="E147">
        <v>11</v>
      </c>
      <c r="F147" s="27">
        <v>396</v>
      </c>
    </row>
    <row r="148" spans="1:6" x14ac:dyDescent="0.3">
      <c r="A148" s="9">
        <v>43975</v>
      </c>
      <c r="B148" s="13">
        <v>15</v>
      </c>
      <c r="C148" s="13">
        <v>17</v>
      </c>
      <c r="D148">
        <v>9</v>
      </c>
      <c r="E148">
        <v>12</v>
      </c>
      <c r="F148" s="27">
        <v>394</v>
      </c>
    </row>
    <row r="149" spans="1:6" x14ac:dyDescent="0.3">
      <c r="A149" s="9">
        <v>43976</v>
      </c>
      <c r="B149" s="13">
        <v>14</v>
      </c>
      <c r="C149" s="13">
        <v>16</v>
      </c>
      <c r="D149">
        <v>9</v>
      </c>
      <c r="E149">
        <v>11</v>
      </c>
      <c r="F149" s="27">
        <v>405</v>
      </c>
    </row>
    <row r="150" spans="1:6" x14ac:dyDescent="0.3">
      <c r="A150" s="9">
        <v>43977</v>
      </c>
      <c r="B150" s="13">
        <v>14</v>
      </c>
      <c r="C150" s="13">
        <v>15</v>
      </c>
      <c r="D150">
        <v>8</v>
      </c>
      <c r="E150">
        <v>11</v>
      </c>
      <c r="F150" s="27">
        <v>361</v>
      </c>
    </row>
    <row r="151" spans="1:6" x14ac:dyDescent="0.3">
      <c r="A151" s="9">
        <v>43978</v>
      </c>
      <c r="B151" s="13">
        <v>13</v>
      </c>
      <c r="C151" s="13">
        <v>13</v>
      </c>
      <c r="D151">
        <v>8</v>
      </c>
      <c r="E151">
        <v>10</v>
      </c>
      <c r="F151" s="27">
        <v>376</v>
      </c>
    </row>
    <row r="152" spans="1:6" x14ac:dyDescent="0.3">
      <c r="A152" s="9">
        <v>43979</v>
      </c>
      <c r="B152" s="13">
        <v>14</v>
      </c>
      <c r="C152" s="13">
        <v>12</v>
      </c>
      <c r="D152">
        <v>7</v>
      </c>
      <c r="E152">
        <v>9</v>
      </c>
      <c r="F152" s="27">
        <v>367</v>
      </c>
    </row>
    <row r="153" spans="1:6" x14ac:dyDescent="0.3">
      <c r="A153" s="9">
        <v>43980</v>
      </c>
      <c r="B153" s="13">
        <v>13</v>
      </c>
      <c r="C153" s="13">
        <v>13</v>
      </c>
      <c r="D153">
        <v>7</v>
      </c>
      <c r="E153">
        <v>9</v>
      </c>
      <c r="F153" s="27">
        <v>372</v>
      </c>
    </row>
    <row r="154" spans="1:6" x14ac:dyDescent="0.3">
      <c r="A154" s="9">
        <v>43981</v>
      </c>
      <c r="B154" s="13">
        <v>14</v>
      </c>
      <c r="C154" s="13">
        <v>13</v>
      </c>
      <c r="D154">
        <v>7</v>
      </c>
      <c r="E154">
        <v>10</v>
      </c>
      <c r="F154" s="27">
        <v>412</v>
      </c>
    </row>
    <row r="155" spans="1:6" x14ac:dyDescent="0.3">
      <c r="A155" s="9">
        <v>43982</v>
      </c>
      <c r="B155" s="13">
        <v>15</v>
      </c>
      <c r="C155" s="13">
        <v>14</v>
      </c>
      <c r="D155">
        <v>8</v>
      </c>
      <c r="E155">
        <v>10</v>
      </c>
      <c r="F155" s="27">
        <v>438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7475D-2D67-40A0-BAB8-C8D95EDB4F4D}">
  <dimension ref="A1:F155"/>
  <sheetViews>
    <sheetView workbookViewId="0">
      <selection activeCell="U7" sqref="U7:X22"/>
    </sheetView>
  </sheetViews>
  <sheetFormatPr defaultRowHeight="14.4" x14ac:dyDescent="0.3"/>
  <cols>
    <col min="2" max="3" width="8.88671875" style="13"/>
  </cols>
  <sheetData>
    <row r="1" spans="1:6" x14ac:dyDescent="0.3">
      <c r="B1" s="13" t="s">
        <v>86</v>
      </c>
    </row>
    <row r="3" spans="1:6" x14ac:dyDescent="0.3">
      <c r="A3" s="12" t="s">
        <v>54</v>
      </c>
      <c r="B3" s="13" t="s">
        <v>85</v>
      </c>
      <c r="C3" s="13" t="s">
        <v>84</v>
      </c>
      <c r="D3" t="s">
        <v>83</v>
      </c>
      <c r="E3" t="s">
        <v>82</v>
      </c>
      <c r="F3" s="10" t="s">
        <v>57</v>
      </c>
    </row>
    <row r="4" spans="1:6" x14ac:dyDescent="0.3">
      <c r="A4" s="9">
        <v>43831</v>
      </c>
      <c r="B4" s="13">
        <v>0</v>
      </c>
      <c r="C4" s="13">
        <v>1</v>
      </c>
      <c r="D4">
        <v>0</v>
      </c>
      <c r="E4">
        <v>0</v>
      </c>
      <c r="F4" s="10">
        <v>0</v>
      </c>
    </row>
    <row r="5" spans="1:6" x14ac:dyDescent="0.3">
      <c r="A5" s="9">
        <v>43832</v>
      </c>
      <c r="B5" s="13">
        <v>0</v>
      </c>
      <c r="C5" s="13">
        <v>1</v>
      </c>
      <c r="D5">
        <v>0</v>
      </c>
      <c r="E5">
        <v>0</v>
      </c>
      <c r="F5" s="10">
        <v>0</v>
      </c>
    </row>
    <row r="6" spans="1:6" x14ac:dyDescent="0.3">
      <c r="A6" s="9">
        <v>43833</v>
      </c>
      <c r="B6" s="13">
        <v>0</v>
      </c>
      <c r="C6" s="13">
        <v>1</v>
      </c>
      <c r="D6">
        <v>0</v>
      </c>
      <c r="E6">
        <v>0</v>
      </c>
      <c r="F6" s="10">
        <v>0</v>
      </c>
    </row>
    <row r="7" spans="1:6" x14ac:dyDescent="0.3">
      <c r="A7" s="9">
        <v>43834</v>
      </c>
      <c r="B7" s="13">
        <v>0</v>
      </c>
      <c r="C7" s="13">
        <v>1</v>
      </c>
      <c r="D7">
        <v>0</v>
      </c>
      <c r="E7">
        <v>0</v>
      </c>
      <c r="F7" s="10">
        <v>0</v>
      </c>
    </row>
    <row r="8" spans="1:6" x14ac:dyDescent="0.3">
      <c r="A8" s="9">
        <v>43835</v>
      </c>
      <c r="B8" s="13">
        <v>0</v>
      </c>
      <c r="C8" s="13">
        <v>1</v>
      </c>
      <c r="D8">
        <v>0</v>
      </c>
      <c r="E8">
        <v>0</v>
      </c>
      <c r="F8" s="10">
        <v>0</v>
      </c>
    </row>
    <row r="9" spans="1:6" x14ac:dyDescent="0.3">
      <c r="A9" s="9">
        <v>43836</v>
      </c>
      <c r="B9" s="13">
        <v>0</v>
      </c>
      <c r="C9" s="13">
        <v>1</v>
      </c>
      <c r="D9">
        <v>0</v>
      </c>
      <c r="E9">
        <v>0</v>
      </c>
      <c r="F9" s="10">
        <v>0</v>
      </c>
    </row>
    <row r="10" spans="1:6" x14ac:dyDescent="0.3">
      <c r="A10" s="9">
        <v>43837</v>
      </c>
      <c r="B10" s="13">
        <v>0</v>
      </c>
      <c r="C10" s="13">
        <v>0</v>
      </c>
      <c r="D10">
        <v>0</v>
      </c>
      <c r="E10">
        <v>0</v>
      </c>
      <c r="F10" s="10">
        <v>0</v>
      </c>
    </row>
    <row r="11" spans="1:6" x14ac:dyDescent="0.3">
      <c r="A11" s="9">
        <v>43838</v>
      </c>
      <c r="B11" s="13">
        <v>0</v>
      </c>
      <c r="C11" s="13">
        <v>1</v>
      </c>
      <c r="D11">
        <v>0</v>
      </c>
      <c r="E11">
        <v>0</v>
      </c>
      <c r="F11" s="10">
        <v>0</v>
      </c>
    </row>
    <row r="12" spans="1:6" x14ac:dyDescent="0.3">
      <c r="A12" s="9">
        <v>43839</v>
      </c>
      <c r="B12" s="13">
        <v>0</v>
      </c>
      <c r="C12" s="13">
        <v>0</v>
      </c>
      <c r="D12">
        <v>0</v>
      </c>
      <c r="E12">
        <v>0</v>
      </c>
      <c r="F12" s="10">
        <v>0</v>
      </c>
    </row>
    <row r="13" spans="1:6" x14ac:dyDescent="0.3">
      <c r="A13" s="9">
        <v>43840</v>
      </c>
      <c r="B13" s="13">
        <v>0</v>
      </c>
      <c r="C13" s="13">
        <v>1</v>
      </c>
      <c r="D13">
        <v>0</v>
      </c>
      <c r="E13">
        <v>0</v>
      </c>
      <c r="F13" s="10">
        <v>0</v>
      </c>
    </row>
    <row r="14" spans="1:6" x14ac:dyDescent="0.3">
      <c r="A14" s="9">
        <v>43841</v>
      </c>
      <c r="B14" s="13">
        <v>0</v>
      </c>
      <c r="C14" s="13">
        <v>1</v>
      </c>
      <c r="D14">
        <v>0</v>
      </c>
      <c r="E14">
        <v>0</v>
      </c>
      <c r="F14" s="10">
        <v>0</v>
      </c>
    </row>
    <row r="15" spans="1:6" x14ac:dyDescent="0.3">
      <c r="A15" s="9">
        <v>43842</v>
      </c>
      <c r="B15" s="13">
        <v>0</v>
      </c>
      <c r="C15" s="13">
        <v>1</v>
      </c>
      <c r="D15">
        <v>0</v>
      </c>
      <c r="E15">
        <v>0</v>
      </c>
      <c r="F15" s="10">
        <v>0</v>
      </c>
    </row>
    <row r="16" spans="1:6" x14ac:dyDescent="0.3">
      <c r="A16" s="9">
        <v>43843</v>
      </c>
      <c r="B16" s="13">
        <v>0</v>
      </c>
      <c r="C16" s="13">
        <v>1</v>
      </c>
      <c r="D16">
        <v>0</v>
      </c>
      <c r="E16">
        <v>0</v>
      </c>
      <c r="F16" s="10">
        <v>0</v>
      </c>
    </row>
    <row r="17" spans="1:6" x14ac:dyDescent="0.3">
      <c r="A17" s="9">
        <v>43844</v>
      </c>
      <c r="B17" s="13">
        <v>0</v>
      </c>
      <c r="C17" s="13">
        <v>1</v>
      </c>
      <c r="D17">
        <v>0</v>
      </c>
      <c r="E17">
        <v>0</v>
      </c>
      <c r="F17" s="10">
        <v>0</v>
      </c>
    </row>
    <row r="18" spans="1:6" x14ac:dyDescent="0.3">
      <c r="A18" s="9">
        <v>43845</v>
      </c>
      <c r="B18" s="13">
        <v>0</v>
      </c>
      <c r="C18" s="13">
        <v>1</v>
      </c>
      <c r="D18">
        <v>0</v>
      </c>
      <c r="E18">
        <v>0</v>
      </c>
      <c r="F18" s="10">
        <v>0</v>
      </c>
    </row>
    <row r="19" spans="1:6" x14ac:dyDescent="0.3">
      <c r="A19" s="9">
        <v>43846</v>
      </c>
      <c r="B19" s="13">
        <v>0</v>
      </c>
      <c r="C19" s="13">
        <v>1</v>
      </c>
      <c r="D19">
        <v>0</v>
      </c>
      <c r="E19">
        <v>0</v>
      </c>
      <c r="F19" s="10">
        <v>0</v>
      </c>
    </row>
    <row r="20" spans="1:6" x14ac:dyDescent="0.3">
      <c r="A20" s="9">
        <v>43847</v>
      </c>
      <c r="B20" s="13">
        <v>0</v>
      </c>
      <c r="C20" s="13">
        <v>1</v>
      </c>
      <c r="D20">
        <v>0</v>
      </c>
      <c r="E20">
        <v>0</v>
      </c>
      <c r="F20" s="10">
        <v>0</v>
      </c>
    </row>
    <row r="21" spans="1:6" x14ac:dyDescent="0.3">
      <c r="A21" s="9">
        <v>43848</v>
      </c>
      <c r="B21" s="13">
        <v>1</v>
      </c>
      <c r="C21" s="13">
        <v>0</v>
      </c>
      <c r="D21">
        <v>0</v>
      </c>
      <c r="E21">
        <v>0</v>
      </c>
      <c r="F21" s="10">
        <v>0</v>
      </c>
    </row>
    <row r="22" spans="1:6" x14ac:dyDescent="0.3">
      <c r="A22" s="9">
        <v>43849</v>
      </c>
      <c r="B22" s="13">
        <v>1</v>
      </c>
      <c r="C22" s="13">
        <v>1</v>
      </c>
      <c r="D22">
        <v>0</v>
      </c>
      <c r="E22">
        <v>0</v>
      </c>
      <c r="F22" s="10">
        <v>0</v>
      </c>
    </row>
    <row r="23" spans="1:6" x14ac:dyDescent="0.3">
      <c r="A23" s="9">
        <v>43850</v>
      </c>
      <c r="B23" s="13">
        <v>1</v>
      </c>
      <c r="C23" s="13">
        <v>0</v>
      </c>
      <c r="D23">
        <v>0</v>
      </c>
      <c r="E23">
        <v>0</v>
      </c>
      <c r="F23" s="10">
        <v>0</v>
      </c>
    </row>
    <row r="24" spans="1:6" x14ac:dyDescent="0.3">
      <c r="A24" s="9">
        <v>43851</v>
      </c>
      <c r="B24" s="13">
        <v>1</v>
      </c>
      <c r="C24" s="13">
        <v>1</v>
      </c>
      <c r="D24">
        <v>0</v>
      </c>
      <c r="E24">
        <v>0</v>
      </c>
      <c r="F24" s="10">
        <v>0</v>
      </c>
    </row>
    <row r="25" spans="1:6" x14ac:dyDescent="0.3">
      <c r="A25" s="9">
        <v>43852</v>
      </c>
      <c r="B25" s="13">
        <v>1</v>
      </c>
      <c r="C25" s="13">
        <v>1</v>
      </c>
      <c r="D25">
        <v>0</v>
      </c>
      <c r="E25">
        <v>0</v>
      </c>
      <c r="F25" s="10">
        <v>0</v>
      </c>
    </row>
    <row r="26" spans="1:6" x14ac:dyDescent="0.3">
      <c r="A26" s="9">
        <v>43853</v>
      </c>
      <c r="B26" s="13">
        <v>1</v>
      </c>
      <c r="C26" s="13">
        <v>1</v>
      </c>
      <c r="D26">
        <v>0</v>
      </c>
      <c r="E26">
        <v>0</v>
      </c>
      <c r="F26" s="10">
        <v>0</v>
      </c>
    </row>
    <row r="27" spans="1:6" x14ac:dyDescent="0.3">
      <c r="A27" s="9">
        <v>43854</v>
      </c>
      <c r="B27" s="13">
        <v>1</v>
      </c>
      <c r="C27" s="13">
        <v>1</v>
      </c>
      <c r="D27">
        <v>0</v>
      </c>
      <c r="E27">
        <v>0</v>
      </c>
      <c r="F27" s="10">
        <v>0</v>
      </c>
    </row>
    <row r="28" spans="1:6" x14ac:dyDescent="0.3">
      <c r="A28" s="9">
        <v>43855</v>
      </c>
      <c r="B28" s="13">
        <v>2</v>
      </c>
      <c r="C28" s="13">
        <v>1</v>
      </c>
      <c r="D28">
        <v>0</v>
      </c>
      <c r="E28">
        <v>0</v>
      </c>
      <c r="F28" s="10">
        <v>0</v>
      </c>
    </row>
    <row r="29" spans="1:6" x14ac:dyDescent="0.3">
      <c r="A29" s="9">
        <v>43856</v>
      </c>
      <c r="B29" s="13">
        <v>2</v>
      </c>
      <c r="C29" s="13">
        <v>1</v>
      </c>
      <c r="D29">
        <v>0</v>
      </c>
      <c r="E29">
        <v>0</v>
      </c>
      <c r="F29" s="10">
        <v>0</v>
      </c>
    </row>
    <row r="30" spans="1:6" x14ac:dyDescent="0.3">
      <c r="A30" s="9">
        <v>43857</v>
      </c>
      <c r="B30" s="13">
        <v>4</v>
      </c>
      <c r="C30" s="13">
        <v>1</v>
      </c>
      <c r="D30">
        <v>0</v>
      </c>
      <c r="E30">
        <v>0</v>
      </c>
      <c r="F30" s="10">
        <v>0</v>
      </c>
    </row>
    <row r="31" spans="1:6" x14ac:dyDescent="0.3">
      <c r="A31" s="9">
        <v>43858</v>
      </c>
      <c r="B31" s="13">
        <v>6</v>
      </c>
      <c r="C31" s="13">
        <v>2</v>
      </c>
      <c r="D31">
        <v>0</v>
      </c>
      <c r="E31">
        <v>0</v>
      </c>
      <c r="F31" s="10">
        <v>0</v>
      </c>
    </row>
    <row r="32" spans="1:6" x14ac:dyDescent="0.3">
      <c r="A32" s="9">
        <v>43859</v>
      </c>
      <c r="B32" s="13">
        <v>5</v>
      </c>
      <c r="C32" s="13">
        <v>1</v>
      </c>
      <c r="D32">
        <v>0</v>
      </c>
      <c r="E32">
        <v>0</v>
      </c>
      <c r="F32" s="10">
        <v>0</v>
      </c>
    </row>
    <row r="33" spans="1:6" x14ac:dyDescent="0.3">
      <c r="A33" s="9">
        <v>43860</v>
      </c>
      <c r="B33" s="13">
        <v>6</v>
      </c>
      <c r="C33" s="13">
        <v>2</v>
      </c>
      <c r="D33">
        <v>0</v>
      </c>
      <c r="E33">
        <v>0</v>
      </c>
      <c r="F33" s="10">
        <v>0</v>
      </c>
    </row>
    <row r="34" spans="1:6" x14ac:dyDescent="0.3">
      <c r="A34" s="9">
        <v>43861</v>
      </c>
      <c r="B34" s="13">
        <v>6</v>
      </c>
      <c r="C34" s="13">
        <v>2</v>
      </c>
      <c r="D34">
        <v>0</v>
      </c>
      <c r="E34">
        <v>0</v>
      </c>
      <c r="F34" s="10">
        <v>0</v>
      </c>
    </row>
    <row r="35" spans="1:6" x14ac:dyDescent="0.3">
      <c r="A35" s="9">
        <v>43862</v>
      </c>
      <c r="B35" s="13">
        <v>5</v>
      </c>
      <c r="C35" s="13">
        <v>2</v>
      </c>
      <c r="D35">
        <v>0</v>
      </c>
      <c r="E35">
        <v>0</v>
      </c>
      <c r="F35" s="10">
        <v>0</v>
      </c>
    </row>
    <row r="36" spans="1:6" x14ac:dyDescent="0.3">
      <c r="A36" s="9">
        <v>43863</v>
      </c>
      <c r="B36" s="13">
        <v>5</v>
      </c>
      <c r="C36" s="13">
        <v>2</v>
      </c>
      <c r="D36">
        <v>0</v>
      </c>
      <c r="E36">
        <v>0</v>
      </c>
      <c r="F36" s="10">
        <v>0</v>
      </c>
    </row>
    <row r="37" spans="1:6" x14ac:dyDescent="0.3">
      <c r="A37" s="9">
        <v>43864</v>
      </c>
      <c r="B37" s="13">
        <v>5</v>
      </c>
      <c r="C37" s="13">
        <v>2</v>
      </c>
      <c r="D37">
        <v>0</v>
      </c>
      <c r="E37">
        <v>0</v>
      </c>
      <c r="F37" s="10">
        <v>0</v>
      </c>
    </row>
    <row r="38" spans="1:6" x14ac:dyDescent="0.3">
      <c r="A38" s="9">
        <v>43865</v>
      </c>
      <c r="B38" s="13">
        <v>5</v>
      </c>
      <c r="C38" s="13">
        <v>3</v>
      </c>
      <c r="D38">
        <v>0</v>
      </c>
      <c r="E38">
        <v>0</v>
      </c>
      <c r="F38" s="10">
        <v>0</v>
      </c>
    </row>
    <row r="39" spans="1:6" x14ac:dyDescent="0.3">
      <c r="A39" s="9">
        <v>43866</v>
      </c>
      <c r="B39" s="13">
        <v>5</v>
      </c>
      <c r="C39" s="13">
        <v>2</v>
      </c>
      <c r="D39">
        <v>0</v>
      </c>
      <c r="E39">
        <v>0</v>
      </c>
      <c r="F39" s="10">
        <v>0</v>
      </c>
    </row>
    <row r="40" spans="1:6" x14ac:dyDescent="0.3">
      <c r="A40" s="9">
        <v>43867</v>
      </c>
      <c r="B40" s="13">
        <v>6</v>
      </c>
      <c r="C40" s="13">
        <v>3</v>
      </c>
      <c r="D40">
        <v>0</v>
      </c>
      <c r="E40">
        <v>0</v>
      </c>
      <c r="F40" s="10">
        <v>0</v>
      </c>
    </row>
    <row r="41" spans="1:6" x14ac:dyDescent="0.3">
      <c r="A41" s="9">
        <v>43868</v>
      </c>
      <c r="B41" s="13">
        <v>5</v>
      </c>
      <c r="C41" s="13">
        <v>3</v>
      </c>
      <c r="D41">
        <v>0</v>
      </c>
      <c r="E41">
        <v>0</v>
      </c>
      <c r="F41" s="10">
        <v>0</v>
      </c>
    </row>
    <row r="42" spans="1:6" x14ac:dyDescent="0.3">
      <c r="A42" s="9">
        <v>43869</v>
      </c>
      <c r="B42" s="13">
        <v>4</v>
      </c>
      <c r="C42" s="13">
        <v>2</v>
      </c>
      <c r="D42">
        <v>0</v>
      </c>
      <c r="E42">
        <v>0</v>
      </c>
      <c r="F42" s="10">
        <v>0</v>
      </c>
    </row>
    <row r="43" spans="1:6" x14ac:dyDescent="0.3">
      <c r="A43" s="9">
        <v>43870</v>
      </c>
      <c r="B43" s="13">
        <v>4</v>
      </c>
      <c r="C43" s="13">
        <v>2</v>
      </c>
      <c r="D43">
        <v>0</v>
      </c>
      <c r="E43">
        <v>0</v>
      </c>
      <c r="F43" s="10">
        <v>0</v>
      </c>
    </row>
    <row r="44" spans="1:6" x14ac:dyDescent="0.3">
      <c r="A44" s="9">
        <v>43871</v>
      </c>
      <c r="B44" s="13">
        <v>4</v>
      </c>
      <c r="C44" s="13">
        <v>2</v>
      </c>
      <c r="D44">
        <v>0</v>
      </c>
      <c r="E44">
        <v>0</v>
      </c>
      <c r="F44" s="10">
        <v>0</v>
      </c>
    </row>
    <row r="45" spans="1:6" x14ac:dyDescent="0.3">
      <c r="A45" s="9">
        <v>43872</v>
      </c>
      <c r="B45" s="13">
        <v>3</v>
      </c>
      <c r="C45" s="13">
        <v>2</v>
      </c>
      <c r="D45">
        <v>0</v>
      </c>
      <c r="E45">
        <v>0</v>
      </c>
      <c r="F45" s="10">
        <v>0</v>
      </c>
    </row>
    <row r="46" spans="1:6" x14ac:dyDescent="0.3">
      <c r="A46" s="9">
        <v>43873</v>
      </c>
      <c r="B46" s="13">
        <v>4</v>
      </c>
      <c r="C46" s="13">
        <v>2</v>
      </c>
      <c r="D46">
        <v>1</v>
      </c>
      <c r="E46">
        <v>1</v>
      </c>
      <c r="F46" s="10">
        <v>0</v>
      </c>
    </row>
    <row r="47" spans="1:6" x14ac:dyDescent="0.3">
      <c r="A47" s="9">
        <v>43874</v>
      </c>
      <c r="B47" s="13">
        <v>3</v>
      </c>
      <c r="C47" s="13">
        <v>2</v>
      </c>
      <c r="D47">
        <v>0</v>
      </c>
      <c r="E47">
        <v>0</v>
      </c>
      <c r="F47" s="10">
        <v>0</v>
      </c>
    </row>
    <row r="48" spans="1:6" x14ac:dyDescent="0.3">
      <c r="A48" s="9">
        <v>43875</v>
      </c>
      <c r="B48" s="13">
        <v>4</v>
      </c>
      <c r="C48" s="13">
        <v>2</v>
      </c>
      <c r="D48">
        <v>0</v>
      </c>
      <c r="E48">
        <v>0</v>
      </c>
      <c r="F48" s="10">
        <v>0</v>
      </c>
    </row>
    <row r="49" spans="1:6" x14ac:dyDescent="0.3">
      <c r="A49" s="9">
        <v>43876</v>
      </c>
      <c r="B49" s="13">
        <v>3</v>
      </c>
      <c r="C49" s="13">
        <v>2</v>
      </c>
      <c r="D49">
        <v>0</v>
      </c>
      <c r="E49">
        <v>0</v>
      </c>
      <c r="F49" s="10">
        <v>0</v>
      </c>
    </row>
    <row r="50" spans="1:6" x14ac:dyDescent="0.3">
      <c r="A50" s="9">
        <v>43877</v>
      </c>
      <c r="B50" s="13">
        <v>3</v>
      </c>
      <c r="C50" s="13">
        <v>2</v>
      </c>
      <c r="D50">
        <v>0</v>
      </c>
      <c r="E50">
        <v>0</v>
      </c>
      <c r="F50" s="10">
        <v>0</v>
      </c>
    </row>
    <row r="51" spans="1:6" x14ac:dyDescent="0.3">
      <c r="A51" s="9">
        <v>43878</v>
      </c>
      <c r="B51" s="13">
        <v>3</v>
      </c>
      <c r="C51" s="13">
        <v>2</v>
      </c>
      <c r="D51">
        <v>1</v>
      </c>
      <c r="E51">
        <v>1</v>
      </c>
      <c r="F51" s="10">
        <v>0</v>
      </c>
    </row>
    <row r="52" spans="1:6" x14ac:dyDescent="0.3">
      <c r="A52" s="9">
        <v>43879</v>
      </c>
      <c r="B52" s="13">
        <v>2</v>
      </c>
      <c r="C52" s="13">
        <v>1</v>
      </c>
      <c r="D52">
        <v>0</v>
      </c>
      <c r="E52">
        <v>0</v>
      </c>
      <c r="F52" s="10">
        <v>0</v>
      </c>
    </row>
    <row r="53" spans="1:6" x14ac:dyDescent="0.3">
      <c r="A53" s="9">
        <v>43880</v>
      </c>
      <c r="B53" s="13">
        <v>2</v>
      </c>
      <c r="C53" s="13">
        <v>1</v>
      </c>
      <c r="D53">
        <v>1</v>
      </c>
      <c r="E53">
        <v>1</v>
      </c>
      <c r="F53" s="10">
        <v>0</v>
      </c>
    </row>
    <row r="54" spans="1:6" x14ac:dyDescent="0.3">
      <c r="A54" s="9">
        <v>43881</v>
      </c>
      <c r="B54" s="13">
        <v>2</v>
      </c>
      <c r="C54" s="13">
        <v>1</v>
      </c>
      <c r="D54">
        <v>1</v>
      </c>
      <c r="E54">
        <v>1</v>
      </c>
      <c r="F54" s="10">
        <v>0</v>
      </c>
    </row>
    <row r="55" spans="1:6" x14ac:dyDescent="0.3">
      <c r="A55" s="9">
        <v>43882</v>
      </c>
      <c r="B55" s="13">
        <v>1</v>
      </c>
      <c r="C55" s="13">
        <v>1</v>
      </c>
      <c r="D55">
        <v>1</v>
      </c>
      <c r="E55">
        <v>1</v>
      </c>
      <c r="F55" s="10">
        <v>0</v>
      </c>
    </row>
    <row r="56" spans="1:6" x14ac:dyDescent="0.3">
      <c r="A56" s="9">
        <v>43883</v>
      </c>
      <c r="B56" s="13">
        <v>1</v>
      </c>
      <c r="C56" s="13">
        <v>1</v>
      </c>
      <c r="D56">
        <v>1</v>
      </c>
      <c r="E56">
        <v>1</v>
      </c>
      <c r="F56" s="10">
        <v>0</v>
      </c>
    </row>
    <row r="57" spans="1:6" x14ac:dyDescent="0.3">
      <c r="A57" s="9">
        <v>43884</v>
      </c>
      <c r="B57" s="13">
        <v>2</v>
      </c>
      <c r="C57" s="13">
        <v>1</v>
      </c>
      <c r="D57">
        <v>1</v>
      </c>
      <c r="E57">
        <v>1</v>
      </c>
      <c r="F57" s="10">
        <v>0</v>
      </c>
    </row>
    <row r="58" spans="1:6" x14ac:dyDescent="0.3">
      <c r="A58" s="9">
        <v>43885</v>
      </c>
      <c r="B58" s="13">
        <v>2</v>
      </c>
      <c r="C58" s="13">
        <v>1</v>
      </c>
      <c r="D58">
        <v>1</v>
      </c>
      <c r="E58">
        <v>1</v>
      </c>
      <c r="F58" s="10">
        <v>0</v>
      </c>
    </row>
    <row r="59" spans="1:6" x14ac:dyDescent="0.3">
      <c r="A59" s="9">
        <v>43886</v>
      </c>
      <c r="B59" s="13">
        <v>2</v>
      </c>
      <c r="C59" s="13">
        <v>1</v>
      </c>
      <c r="D59">
        <v>1</v>
      </c>
      <c r="E59">
        <v>1</v>
      </c>
      <c r="F59" s="10">
        <v>0</v>
      </c>
    </row>
    <row r="60" spans="1:6" x14ac:dyDescent="0.3">
      <c r="A60" s="9">
        <v>43887</v>
      </c>
      <c r="B60" s="13">
        <v>3</v>
      </c>
      <c r="C60" s="13">
        <v>1</v>
      </c>
      <c r="D60">
        <v>1</v>
      </c>
      <c r="E60">
        <v>1</v>
      </c>
      <c r="F60" s="10">
        <v>0</v>
      </c>
    </row>
    <row r="61" spans="1:6" x14ac:dyDescent="0.3">
      <c r="A61" s="9">
        <v>43888</v>
      </c>
      <c r="B61" s="13">
        <v>3</v>
      </c>
      <c r="C61" s="13">
        <v>1</v>
      </c>
      <c r="D61">
        <v>1</v>
      </c>
      <c r="E61">
        <v>1</v>
      </c>
      <c r="F61" s="10">
        <v>0</v>
      </c>
    </row>
    <row r="62" spans="1:6" x14ac:dyDescent="0.3">
      <c r="A62" s="9">
        <v>43889</v>
      </c>
      <c r="B62" s="13">
        <v>4</v>
      </c>
      <c r="C62" s="13">
        <v>1</v>
      </c>
      <c r="D62">
        <v>1</v>
      </c>
      <c r="E62">
        <v>1</v>
      </c>
      <c r="F62" s="10">
        <v>0</v>
      </c>
    </row>
    <row r="63" spans="1:6" x14ac:dyDescent="0.3">
      <c r="A63" s="9">
        <v>43890</v>
      </c>
      <c r="B63" s="13">
        <v>3</v>
      </c>
      <c r="C63" s="13">
        <v>1</v>
      </c>
      <c r="D63">
        <v>1</v>
      </c>
      <c r="E63">
        <v>1</v>
      </c>
      <c r="F63" s="10">
        <v>0</v>
      </c>
    </row>
    <row r="64" spans="1:6" x14ac:dyDescent="0.3">
      <c r="A64" s="9">
        <v>43891</v>
      </c>
      <c r="B64" s="13">
        <v>4</v>
      </c>
      <c r="C64" s="13">
        <v>2</v>
      </c>
      <c r="D64">
        <v>1</v>
      </c>
      <c r="E64">
        <v>1</v>
      </c>
      <c r="F64" s="10">
        <v>0</v>
      </c>
    </row>
    <row r="65" spans="1:6" x14ac:dyDescent="0.3">
      <c r="A65" s="9">
        <v>43892</v>
      </c>
      <c r="B65" s="13">
        <v>6</v>
      </c>
      <c r="C65" s="13">
        <v>3</v>
      </c>
      <c r="D65">
        <v>1</v>
      </c>
      <c r="E65">
        <v>1</v>
      </c>
      <c r="F65" s="10">
        <v>0</v>
      </c>
    </row>
    <row r="66" spans="1:6" x14ac:dyDescent="0.3">
      <c r="A66" s="9">
        <v>43893</v>
      </c>
      <c r="B66" s="13">
        <v>9</v>
      </c>
      <c r="C66" s="13">
        <v>5</v>
      </c>
      <c r="D66">
        <v>1</v>
      </c>
      <c r="E66">
        <v>1</v>
      </c>
      <c r="F66" s="10">
        <v>0</v>
      </c>
    </row>
    <row r="67" spans="1:6" x14ac:dyDescent="0.3">
      <c r="A67" s="9">
        <v>43894</v>
      </c>
      <c r="B67" s="13">
        <v>15</v>
      </c>
      <c r="C67" s="13">
        <v>7</v>
      </c>
      <c r="D67">
        <v>1</v>
      </c>
      <c r="E67">
        <v>1</v>
      </c>
      <c r="F67" s="10">
        <v>0</v>
      </c>
    </row>
    <row r="68" spans="1:6" x14ac:dyDescent="0.3">
      <c r="A68" s="9">
        <v>43895</v>
      </c>
      <c r="B68" s="13">
        <v>16</v>
      </c>
      <c r="C68" s="13">
        <v>9</v>
      </c>
      <c r="D68">
        <v>1</v>
      </c>
      <c r="E68">
        <v>1</v>
      </c>
      <c r="F68" s="10">
        <v>0</v>
      </c>
    </row>
    <row r="69" spans="1:6" x14ac:dyDescent="0.3">
      <c r="A69" s="9">
        <v>43896</v>
      </c>
      <c r="B69" s="13">
        <v>11</v>
      </c>
      <c r="C69" s="13">
        <v>6</v>
      </c>
      <c r="D69">
        <v>1</v>
      </c>
      <c r="E69">
        <v>1</v>
      </c>
      <c r="F69" s="10">
        <v>0</v>
      </c>
    </row>
    <row r="70" spans="1:6" x14ac:dyDescent="0.3">
      <c r="A70" s="9">
        <v>43897</v>
      </c>
      <c r="B70" s="13">
        <v>9</v>
      </c>
      <c r="C70" s="13">
        <v>5</v>
      </c>
      <c r="D70">
        <v>1</v>
      </c>
      <c r="E70">
        <v>1</v>
      </c>
      <c r="F70" s="10">
        <v>0</v>
      </c>
    </row>
    <row r="71" spans="1:6" x14ac:dyDescent="0.3">
      <c r="A71" s="9">
        <v>43898</v>
      </c>
      <c r="B71" s="13">
        <v>10</v>
      </c>
      <c r="C71" s="13">
        <v>4</v>
      </c>
      <c r="D71">
        <v>1</v>
      </c>
      <c r="E71">
        <v>1</v>
      </c>
      <c r="F71" s="10">
        <v>0</v>
      </c>
    </row>
    <row r="72" spans="1:6" x14ac:dyDescent="0.3">
      <c r="A72" s="9">
        <v>43899</v>
      </c>
      <c r="B72" s="13">
        <v>11</v>
      </c>
      <c r="C72" s="13">
        <v>5</v>
      </c>
      <c r="D72">
        <v>1</v>
      </c>
      <c r="E72">
        <v>1</v>
      </c>
      <c r="F72" s="10">
        <v>0</v>
      </c>
    </row>
    <row r="73" spans="1:6" x14ac:dyDescent="0.3">
      <c r="A73" s="9">
        <v>43900</v>
      </c>
      <c r="B73" s="13">
        <v>9</v>
      </c>
      <c r="C73" s="13">
        <v>4</v>
      </c>
      <c r="D73">
        <v>1</v>
      </c>
      <c r="E73">
        <v>1</v>
      </c>
      <c r="F73" s="10">
        <v>0</v>
      </c>
    </row>
    <row r="74" spans="1:6" x14ac:dyDescent="0.3">
      <c r="A74" s="9">
        <v>43901</v>
      </c>
      <c r="B74" s="13">
        <v>12</v>
      </c>
      <c r="C74" s="13">
        <v>6</v>
      </c>
      <c r="D74">
        <v>1</v>
      </c>
      <c r="E74">
        <v>1</v>
      </c>
      <c r="F74" s="10">
        <v>0</v>
      </c>
    </row>
    <row r="75" spans="1:6" x14ac:dyDescent="0.3">
      <c r="A75" s="9">
        <v>43902</v>
      </c>
      <c r="B75" s="13">
        <v>15</v>
      </c>
      <c r="C75" s="13">
        <v>9</v>
      </c>
      <c r="D75">
        <v>1</v>
      </c>
      <c r="E75">
        <v>1</v>
      </c>
      <c r="F75" s="10">
        <v>0</v>
      </c>
    </row>
    <row r="76" spans="1:6" x14ac:dyDescent="0.3">
      <c r="A76" s="9">
        <v>43903</v>
      </c>
      <c r="B76" s="13">
        <v>22</v>
      </c>
      <c r="C76" s="13">
        <v>12</v>
      </c>
      <c r="D76">
        <v>2</v>
      </c>
      <c r="E76">
        <v>2</v>
      </c>
      <c r="F76" s="10">
        <v>0</v>
      </c>
    </row>
    <row r="77" spans="1:6" x14ac:dyDescent="0.3">
      <c r="A77" s="9">
        <v>43904</v>
      </c>
      <c r="B77" s="13">
        <v>24</v>
      </c>
      <c r="C77" s="13">
        <v>14</v>
      </c>
      <c r="D77">
        <v>1</v>
      </c>
      <c r="E77">
        <v>2</v>
      </c>
      <c r="F77">
        <v>0</v>
      </c>
    </row>
    <row r="78" spans="1:6" x14ac:dyDescent="0.3">
      <c r="A78" s="9">
        <v>43905</v>
      </c>
      <c r="B78" s="13">
        <v>29</v>
      </c>
      <c r="C78" s="13">
        <v>20</v>
      </c>
      <c r="D78">
        <v>2</v>
      </c>
      <c r="E78">
        <v>2</v>
      </c>
      <c r="F78">
        <v>0</v>
      </c>
    </row>
    <row r="79" spans="1:6" x14ac:dyDescent="0.3">
      <c r="A79" s="9">
        <v>43906</v>
      </c>
      <c r="B79" s="13">
        <v>30</v>
      </c>
      <c r="C79" s="13">
        <v>19</v>
      </c>
      <c r="D79">
        <v>2</v>
      </c>
      <c r="E79">
        <v>3</v>
      </c>
      <c r="F79">
        <v>0</v>
      </c>
    </row>
    <row r="80" spans="1:6" x14ac:dyDescent="0.3">
      <c r="A80" s="9">
        <v>43907</v>
      </c>
      <c r="B80" s="13">
        <v>30</v>
      </c>
      <c r="C80" s="13">
        <v>19</v>
      </c>
      <c r="D80">
        <v>2</v>
      </c>
      <c r="E80">
        <v>2</v>
      </c>
      <c r="F80">
        <v>0</v>
      </c>
    </row>
    <row r="81" spans="1:6" x14ac:dyDescent="0.3">
      <c r="A81" s="9">
        <v>43908</v>
      </c>
      <c r="B81" s="13">
        <v>33</v>
      </c>
      <c r="C81" s="13">
        <v>22</v>
      </c>
      <c r="D81">
        <v>3</v>
      </c>
      <c r="E81">
        <v>3</v>
      </c>
      <c r="F81">
        <v>0</v>
      </c>
    </row>
    <row r="82" spans="1:6" x14ac:dyDescent="0.3">
      <c r="A82" s="9">
        <v>43909</v>
      </c>
      <c r="B82" s="13">
        <v>69</v>
      </c>
      <c r="C82" s="13">
        <v>34</v>
      </c>
      <c r="D82">
        <v>3</v>
      </c>
      <c r="E82">
        <v>4</v>
      </c>
      <c r="F82">
        <v>0</v>
      </c>
    </row>
    <row r="83" spans="1:6" x14ac:dyDescent="0.3">
      <c r="A83" s="9">
        <v>43910</v>
      </c>
      <c r="B83" s="13">
        <v>71</v>
      </c>
      <c r="C83" s="13">
        <v>54</v>
      </c>
      <c r="D83">
        <v>6</v>
      </c>
      <c r="E83">
        <v>8</v>
      </c>
      <c r="F83">
        <v>0</v>
      </c>
    </row>
    <row r="84" spans="1:6" x14ac:dyDescent="0.3">
      <c r="A84" s="9">
        <v>43911</v>
      </c>
      <c r="B84" s="13">
        <v>81</v>
      </c>
      <c r="C84" s="13">
        <v>63</v>
      </c>
      <c r="D84">
        <v>8</v>
      </c>
      <c r="E84">
        <v>10</v>
      </c>
      <c r="F84">
        <v>0</v>
      </c>
    </row>
    <row r="85" spans="1:6" x14ac:dyDescent="0.3">
      <c r="A85" s="9">
        <v>43912</v>
      </c>
      <c r="B85" s="13">
        <v>82</v>
      </c>
      <c r="C85" s="13">
        <v>63</v>
      </c>
      <c r="D85">
        <v>8</v>
      </c>
      <c r="E85">
        <v>10</v>
      </c>
      <c r="F85">
        <v>0</v>
      </c>
    </row>
    <row r="86" spans="1:6" x14ac:dyDescent="0.3">
      <c r="A86" s="9">
        <v>43913</v>
      </c>
      <c r="B86" s="13">
        <v>84</v>
      </c>
      <c r="C86" s="13">
        <v>76</v>
      </c>
      <c r="D86">
        <v>11</v>
      </c>
      <c r="E86">
        <v>15</v>
      </c>
      <c r="F86">
        <v>0</v>
      </c>
    </row>
    <row r="87" spans="1:6" x14ac:dyDescent="0.3">
      <c r="A87" s="9">
        <v>43914</v>
      </c>
      <c r="B87" s="13">
        <v>84</v>
      </c>
      <c r="C87" s="13">
        <v>69</v>
      </c>
      <c r="D87">
        <v>9</v>
      </c>
      <c r="E87">
        <v>14</v>
      </c>
      <c r="F87">
        <v>0</v>
      </c>
    </row>
    <row r="88" spans="1:6" x14ac:dyDescent="0.3">
      <c r="A88" s="9">
        <v>43915</v>
      </c>
      <c r="B88" s="13">
        <v>91</v>
      </c>
      <c r="C88" s="13">
        <v>61</v>
      </c>
      <c r="D88">
        <v>10</v>
      </c>
      <c r="E88">
        <v>13</v>
      </c>
      <c r="F88">
        <v>0</v>
      </c>
    </row>
    <row r="89" spans="1:6" x14ac:dyDescent="0.3">
      <c r="A89" s="9">
        <v>43916</v>
      </c>
      <c r="B89" s="13">
        <v>92</v>
      </c>
      <c r="C89" s="13">
        <v>59</v>
      </c>
      <c r="D89">
        <v>11</v>
      </c>
      <c r="E89">
        <v>14</v>
      </c>
      <c r="F89">
        <v>0</v>
      </c>
    </row>
    <row r="90" spans="1:6" x14ac:dyDescent="0.3">
      <c r="A90" s="9">
        <v>43917</v>
      </c>
      <c r="B90" s="13">
        <v>91</v>
      </c>
      <c r="C90" s="13">
        <v>63</v>
      </c>
      <c r="D90">
        <v>12</v>
      </c>
      <c r="E90">
        <v>15</v>
      </c>
      <c r="F90">
        <v>0</v>
      </c>
    </row>
    <row r="91" spans="1:6" x14ac:dyDescent="0.3">
      <c r="A91" s="9">
        <v>43918</v>
      </c>
      <c r="B91" s="13">
        <v>100</v>
      </c>
      <c r="C91" s="13">
        <v>65</v>
      </c>
      <c r="D91">
        <v>13</v>
      </c>
      <c r="E91">
        <v>17</v>
      </c>
      <c r="F91">
        <v>0</v>
      </c>
    </row>
    <row r="92" spans="1:6" x14ac:dyDescent="0.3">
      <c r="A92" s="9">
        <v>43919</v>
      </c>
      <c r="B92" s="13">
        <v>94</v>
      </c>
      <c r="C92" s="13">
        <v>60</v>
      </c>
      <c r="D92">
        <v>14</v>
      </c>
      <c r="E92">
        <v>17</v>
      </c>
      <c r="F92">
        <v>0</v>
      </c>
    </row>
    <row r="93" spans="1:6" x14ac:dyDescent="0.3">
      <c r="A93" s="9">
        <v>43920</v>
      </c>
      <c r="B93" s="13">
        <v>75</v>
      </c>
      <c r="C93" s="13">
        <v>47</v>
      </c>
      <c r="D93">
        <v>13</v>
      </c>
      <c r="E93">
        <v>16</v>
      </c>
      <c r="F93">
        <v>0</v>
      </c>
    </row>
    <row r="94" spans="1:6" x14ac:dyDescent="0.3">
      <c r="A94" s="9">
        <v>43921</v>
      </c>
      <c r="B94" s="13">
        <v>70</v>
      </c>
      <c r="C94" s="13">
        <v>44</v>
      </c>
      <c r="D94">
        <v>14</v>
      </c>
      <c r="E94">
        <v>17</v>
      </c>
      <c r="F94">
        <v>0</v>
      </c>
    </row>
    <row r="95" spans="1:6" x14ac:dyDescent="0.3">
      <c r="A95" s="9">
        <v>43922</v>
      </c>
      <c r="B95" s="13">
        <v>68</v>
      </c>
      <c r="C95" s="13">
        <v>41</v>
      </c>
      <c r="D95">
        <v>15</v>
      </c>
      <c r="E95">
        <v>17</v>
      </c>
      <c r="F95">
        <v>0</v>
      </c>
    </row>
    <row r="96" spans="1:6" x14ac:dyDescent="0.3">
      <c r="A96" s="9">
        <v>43923</v>
      </c>
      <c r="B96" s="13">
        <v>60</v>
      </c>
      <c r="C96" s="13">
        <v>40</v>
      </c>
      <c r="D96">
        <v>16</v>
      </c>
      <c r="E96">
        <v>19</v>
      </c>
      <c r="F96">
        <v>0</v>
      </c>
    </row>
    <row r="97" spans="1:6" x14ac:dyDescent="0.3">
      <c r="A97" s="9">
        <v>43924</v>
      </c>
      <c r="B97" s="13">
        <v>75</v>
      </c>
      <c r="C97" s="13">
        <v>35</v>
      </c>
      <c r="D97">
        <v>14</v>
      </c>
      <c r="E97">
        <v>16</v>
      </c>
      <c r="F97">
        <v>0</v>
      </c>
    </row>
    <row r="98" spans="1:6" x14ac:dyDescent="0.3">
      <c r="A98" s="9">
        <v>43925</v>
      </c>
      <c r="B98" s="13">
        <v>73</v>
      </c>
      <c r="C98" s="13">
        <v>39</v>
      </c>
      <c r="D98">
        <v>16</v>
      </c>
      <c r="E98">
        <v>18</v>
      </c>
      <c r="F98">
        <v>0</v>
      </c>
    </row>
    <row r="99" spans="1:6" x14ac:dyDescent="0.3">
      <c r="A99" s="9">
        <v>43926</v>
      </c>
      <c r="B99" s="13">
        <v>73</v>
      </c>
      <c r="C99" s="13">
        <v>39</v>
      </c>
      <c r="D99">
        <v>16</v>
      </c>
      <c r="E99">
        <v>19</v>
      </c>
      <c r="F99">
        <v>0</v>
      </c>
    </row>
    <row r="100" spans="1:6" x14ac:dyDescent="0.3">
      <c r="A100" s="9">
        <v>43927</v>
      </c>
      <c r="B100" s="13">
        <v>54</v>
      </c>
      <c r="C100" s="13">
        <v>38</v>
      </c>
      <c r="D100">
        <v>14</v>
      </c>
      <c r="E100">
        <v>17</v>
      </c>
      <c r="F100">
        <v>0</v>
      </c>
    </row>
    <row r="101" spans="1:6" x14ac:dyDescent="0.3">
      <c r="A101" s="9">
        <v>43928</v>
      </c>
      <c r="B101" s="13">
        <v>53</v>
      </c>
      <c r="C101" s="13">
        <v>38</v>
      </c>
      <c r="D101">
        <v>15</v>
      </c>
      <c r="E101">
        <v>18</v>
      </c>
      <c r="F101">
        <v>0</v>
      </c>
    </row>
    <row r="102" spans="1:6" x14ac:dyDescent="0.3">
      <c r="A102" s="9">
        <v>43929</v>
      </c>
      <c r="B102" s="13">
        <v>51</v>
      </c>
      <c r="C102" s="13">
        <v>33</v>
      </c>
      <c r="D102">
        <v>14</v>
      </c>
      <c r="E102">
        <v>17</v>
      </c>
      <c r="F102">
        <v>4224</v>
      </c>
    </row>
    <row r="103" spans="1:6" x14ac:dyDescent="0.3">
      <c r="A103" s="9">
        <v>43930</v>
      </c>
      <c r="B103" s="13">
        <v>52</v>
      </c>
      <c r="C103" s="13">
        <v>39</v>
      </c>
      <c r="D103">
        <v>17</v>
      </c>
      <c r="E103">
        <v>20</v>
      </c>
      <c r="F103">
        <v>0</v>
      </c>
    </row>
    <row r="104" spans="1:6" x14ac:dyDescent="0.3">
      <c r="A104" s="9">
        <v>43931</v>
      </c>
      <c r="B104" s="13">
        <v>51</v>
      </c>
      <c r="C104" s="13">
        <v>40</v>
      </c>
      <c r="D104">
        <v>19</v>
      </c>
      <c r="E104">
        <v>22</v>
      </c>
      <c r="F104">
        <v>3494</v>
      </c>
    </row>
    <row r="105" spans="1:6" x14ac:dyDescent="0.3">
      <c r="A105" s="9">
        <v>43932</v>
      </c>
      <c r="B105" s="13">
        <v>49</v>
      </c>
      <c r="C105" s="13">
        <v>37</v>
      </c>
      <c r="D105">
        <v>18</v>
      </c>
      <c r="E105">
        <v>21</v>
      </c>
      <c r="F105">
        <v>2045</v>
      </c>
    </row>
    <row r="106" spans="1:6" x14ac:dyDescent="0.3">
      <c r="A106" s="9">
        <v>43933</v>
      </c>
      <c r="B106" s="13">
        <v>50</v>
      </c>
      <c r="C106" s="13">
        <v>36</v>
      </c>
      <c r="D106">
        <v>19</v>
      </c>
      <c r="E106">
        <v>21</v>
      </c>
      <c r="F106">
        <v>1952</v>
      </c>
    </row>
    <row r="107" spans="1:6" x14ac:dyDescent="0.3">
      <c r="A107" s="9">
        <v>43934</v>
      </c>
      <c r="B107" s="13">
        <v>66</v>
      </c>
      <c r="C107" s="13">
        <v>32</v>
      </c>
      <c r="D107">
        <v>17</v>
      </c>
      <c r="E107">
        <v>20</v>
      </c>
      <c r="F107">
        <v>2536</v>
      </c>
    </row>
    <row r="108" spans="1:6" x14ac:dyDescent="0.3">
      <c r="A108" s="9">
        <v>43935</v>
      </c>
      <c r="B108" s="13">
        <v>44</v>
      </c>
      <c r="C108" s="13">
        <v>31</v>
      </c>
      <c r="D108">
        <v>15</v>
      </c>
      <c r="E108">
        <v>19</v>
      </c>
      <c r="F108">
        <v>729</v>
      </c>
    </row>
    <row r="109" spans="1:6" x14ac:dyDescent="0.3">
      <c r="A109" s="9">
        <v>43936</v>
      </c>
      <c r="B109" s="13">
        <v>61</v>
      </c>
      <c r="C109" s="13">
        <v>32</v>
      </c>
      <c r="D109">
        <v>16</v>
      </c>
      <c r="E109">
        <v>19</v>
      </c>
      <c r="F109">
        <v>4217</v>
      </c>
    </row>
    <row r="110" spans="1:6" x14ac:dyDescent="0.3">
      <c r="A110" s="9">
        <v>43937</v>
      </c>
      <c r="B110" s="13">
        <v>61</v>
      </c>
      <c r="C110" s="13">
        <v>33</v>
      </c>
      <c r="D110">
        <v>18</v>
      </c>
      <c r="E110">
        <v>21</v>
      </c>
      <c r="F110">
        <v>1706</v>
      </c>
    </row>
    <row r="111" spans="1:6" x14ac:dyDescent="0.3">
      <c r="A111" s="9">
        <v>43938</v>
      </c>
      <c r="B111" s="13">
        <v>62</v>
      </c>
      <c r="C111" s="13">
        <v>35</v>
      </c>
      <c r="D111">
        <v>19</v>
      </c>
      <c r="E111">
        <v>22</v>
      </c>
      <c r="F111">
        <v>2580</v>
      </c>
    </row>
    <row r="112" spans="1:6" x14ac:dyDescent="0.3">
      <c r="A112" s="9">
        <v>43939</v>
      </c>
      <c r="B112" s="13">
        <v>67</v>
      </c>
      <c r="C112" s="13">
        <v>36</v>
      </c>
      <c r="D112">
        <v>19</v>
      </c>
      <c r="E112">
        <v>23</v>
      </c>
      <c r="F112">
        <v>2619</v>
      </c>
    </row>
    <row r="113" spans="1:6" x14ac:dyDescent="0.3">
      <c r="A113" s="9">
        <v>43940</v>
      </c>
      <c r="B113" s="13">
        <v>65</v>
      </c>
      <c r="C113" s="13">
        <v>38</v>
      </c>
      <c r="D113">
        <v>20</v>
      </c>
      <c r="E113">
        <v>23</v>
      </c>
      <c r="F113">
        <v>3002</v>
      </c>
    </row>
    <row r="114" spans="1:6" x14ac:dyDescent="0.3">
      <c r="A114" s="9">
        <v>43941</v>
      </c>
      <c r="B114" s="13">
        <v>39</v>
      </c>
      <c r="C114" s="13">
        <v>32</v>
      </c>
      <c r="D114">
        <v>18</v>
      </c>
      <c r="E114">
        <v>22</v>
      </c>
      <c r="F114">
        <v>4212</v>
      </c>
    </row>
    <row r="115" spans="1:6" x14ac:dyDescent="0.3">
      <c r="A115" s="9">
        <v>43942</v>
      </c>
      <c r="B115" s="13">
        <v>38</v>
      </c>
      <c r="C115" s="13">
        <v>33</v>
      </c>
      <c r="D115">
        <v>18</v>
      </c>
      <c r="E115">
        <v>21</v>
      </c>
      <c r="F115">
        <v>3513</v>
      </c>
    </row>
    <row r="116" spans="1:6" x14ac:dyDescent="0.3">
      <c r="A116" s="9">
        <v>43943</v>
      </c>
      <c r="B116" s="13">
        <v>37</v>
      </c>
      <c r="C116" s="13">
        <v>33</v>
      </c>
      <c r="D116">
        <v>18</v>
      </c>
      <c r="E116">
        <v>20</v>
      </c>
      <c r="F116">
        <v>2592</v>
      </c>
    </row>
    <row r="117" spans="1:6" x14ac:dyDescent="0.3">
      <c r="A117" s="9">
        <v>43944</v>
      </c>
      <c r="B117" s="13">
        <v>52</v>
      </c>
      <c r="C117" s="13">
        <v>30</v>
      </c>
      <c r="D117">
        <v>18</v>
      </c>
      <c r="E117">
        <v>21</v>
      </c>
      <c r="F117">
        <v>2963</v>
      </c>
    </row>
    <row r="118" spans="1:6" x14ac:dyDescent="0.3">
      <c r="A118" s="9">
        <v>43945</v>
      </c>
      <c r="B118" s="13">
        <v>50</v>
      </c>
      <c r="C118" s="13">
        <v>29</v>
      </c>
      <c r="D118">
        <v>16</v>
      </c>
      <c r="E118">
        <v>19</v>
      </c>
      <c r="F118">
        <v>4359</v>
      </c>
    </row>
    <row r="119" spans="1:6" x14ac:dyDescent="0.3">
      <c r="A119" s="9">
        <v>43946</v>
      </c>
      <c r="B119" s="13">
        <v>33</v>
      </c>
      <c r="C119" s="13">
        <v>28</v>
      </c>
      <c r="D119">
        <v>16</v>
      </c>
      <c r="E119">
        <v>19</v>
      </c>
      <c r="F119">
        <v>1572</v>
      </c>
    </row>
    <row r="120" spans="1:6" x14ac:dyDescent="0.3">
      <c r="A120" s="9">
        <v>43947</v>
      </c>
      <c r="B120" s="13">
        <v>33</v>
      </c>
      <c r="C120" s="13">
        <v>27</v>
      </c>
      <c r="D120">
        <v>15</v>
      </c>
      <c r="E120">
        <v>21</v>
      </c>
      <c r="F120">
        <v>2776</v>
      </c>
    </row>
    <row r="121" spans="1:6" x14ac:dyDescent="0.3">
      <c r="A121" s="9">
        <v>43948</v>
      </c>
      <c r="B121" s="13">
        <v>30</v>
      </c>
      <c r="C121" s="13">
        <v>25</v>
      </c>
      <c r="D121">
        <v>16</v>
      </c>
      <c r="E121">
        <v>19</v>
      </c>
      <c r="F121">
        <v>2484</v>
      </c>
    </row>
    <row r="122" spans="1:6" x14ac:dyDescent="0.3">
      <c r="A122" s="9">
        <v>43949</v>
      </c>
      <c r="B122" s="13">
        <v>29</v>
      </c>
      <c r="C122" s="13">
        <v>24</v>
      </c>
      <c r="D122">
        <v>15</v>
      </c>
      <c r="E122">
        <v>18</v>
      </c>
      <c r="F122">
        <v>2526</v>
      </c>
    </row>
    <row r="123" spans="1:6" x14ac:dyDescent="0.3">
      <c r="A123" s="9">
        <v>43950</v>
      </c>
      <c r="B123" s="13">
        <v>26</v>
      </c>
      <c r="C123" s="13">
        <v>23</v>
      </c>
      <c r="D123">
        <v>12</v>
      </c>
      <c r="E123">
        <v>15</v>
      </c>
      <c r="F123">
        <v>3387</v>
      </c>
    </row>
    <row r="124" spans="1:6" x14ac:dyDescent="0.3">
      <c r="A124" s="9">
        <v>43951</v>
      </c>
      <c r="B124" s="13">
        <v>23</v>
      </c>
      <c r="C124" s="13">
        <v>21</v>
      </c>
      <c r="D124">
        <v>13</v>
      </c>
      <c r="E124">
        <v>16</v>
      </c>
      <c r="F124">
        <v>4519</v>
      </c>
    </row>
    <row r="125" spans="1:6" x14ac:dyDescent="0.3">
      <c r="A125" s="9">
        <v>43952</v>
      </c>
      <c r="B125" s="13">
        <v>26</v>
      </c>
      <c r="C125" s="13">
        <v>26</v>
      </c>
      <c r="D125">
        <v>16</v>
      </c>
      <c r="E125">
        <v>19</v>
      </c>
      <c r="F125">
        <v>4767</v>
      </c>
    </row>
    <row r="126" spans="1:6" x14ac:dyDescent="0.3">
      <c r="A126" s="9">
        <v>43953</v>
      </c>
      <c r="B126" s="13">
        <v>25</v>
      </c>
      <c r="C126" s="13">
        <v>25</v>
      </c>
      <c r="D126">
        <v>15</v>
      </c>
      <c r="E126">
        <v>19</v>
      </c>
      <c r="F126">
        <v>5342</v>
      </c>
    </row>
    <row r="127" spans="1:6" x14ac:dyDescent="0.3">
      <c r="A127" s="9">
        <v>43954</v>
      </c>
      <c r="B127" s="13">
        <v>27</v>
      </c>
      <c r="C127" s="13">
        <v>27</v>
      </c>
      <c r="D127">
        <v>16</v>
      </c>
      <c r="E127">
        <v>20</v>
      </c>
      <c r="F127">
        <v>5944</v>
      </c>
    </row>
    <row r="128" spans="1:6" x14ac:dyDescent="0.3">
      <c r="A128" s="9">
        <v>43955</v>
      </c>
      <c r="B128" s="13">
        <v>26</v>
      </c>
      <c r="C128" s="13">
        <v>26</v>
      </c>
      <c r="D128">
        <v>15</v>
      </c>
      <c r="E128">
        <v>18</v>
      </c>
      <c r="F128">
        <v>4588</v>
      </c>
    </row>
    <row r="129" spans="1:6" x14ac:dyDescent="0.3">
      <c r="A129" s="9">
        <v>43956</v>
      </c>
      <c r="B129" s="13">
        <v>27</v>
      </c>
      <c r="C129" s="13">
        <v>29</v>
      </c>
      <c r="D129">
        <v>16</v>
      </c>
      <c r="E129">
        <v>20</v>
      </c>
      <c r="F129">
        <v>4984</v>
      </c>
    </row>
    <row r="130" spans="1:6" x14ac:dyDescent="0.3">
      <c r="A130" s="9">
        <v>43957</v>
      </c>
      <c r="B130" s="13">
        <v>29</v>
      </c>
      <c r="C130" s="13">
        <v>29</v>
      </c>
      <c r="D130">
        <v>17</v>
      </c>
      <c r="E130">
        <v>20</v>
      </c>
      <c r="F130">
        <v>5559</v>
      </c>
    </row>
    <row r="131" spans="1:6" x14ac:dyDescent="0.3">
      <c r="A131" s="9">
        <v>43958</v>
      </c>
      <c r="B131" s="13">
        <v>26</v>
      </c>
      <c r="C131" s="13">
        <v>28</v>
      </c>
      <c r="D131">
        <v>14</v>
      </c>
      <c r="E131">
        <v>17</v>
      </c>
      <c r="F131">
        <v>5362</v>
      </c>
    </row>
    <row r="132" spans="1:6" x14ac:dyDescent="0.3">
      <c r="A132" s="9">
        <v>43959</v>
      </c>
      <c r="B132" s="13">
        <v>29</v>
      </c>
      <c r="C132" s="13">
        <v>27</v>
      </c>
      <c r="D132">
        <v>15</v>
      </c>
      <c r="E132">
        <v>18</v>
      </c>
      <c r="F132">
        <v>4833</v>
      </c>
    </row>
    <row r="133" spans="1:6" x14ac:dyDescent="0.3">
      <c r="A133" s="9">
        <v>43960</v>
      </c>
      <c r="B133" s="13">
        <v>27</v>
      </c>
      <c r="C133" s="13">
        <v>28</v>
      </c>
      <c r="D133">
        <v>15</v>
      </c>
      <c r="E133">
        <v>18</v>
      </c>
      <c r="F133">
        <v>4264</v>
      </c>
    </row>
    <row r="134" spans="1:6" x14ac:dyDescent="0.3">
      <c r="A134" s="9">
        <v>43961</v>
      </c>
      <c r="B134" s="13">
        <v>28</v>
      </c>
      <c r="C134" s="13">
        <v>24</v>
      </c>
      <c r="D134">
        <v>13</v>
      </c>
      <c r="E134">
        <v>17</v>
      </c>
      <c r="F134">
        <v>3843</v>
      </c>
    </row>
    <row r="135" spans="1:6" x14ac:dyDescent="0.3">
      <c r="A135" s="9">
        <v>43962</v>
      </c>
      <c r="B135" s="13">
        <v>23</v>
      </c>
      <c r="C135" s="13">
        <v>21</v>
      </c>
      <c r="D135">
        <v>12</v>
      </c>
      <c r="E135">
        <v>15</v>
      </c>
      <c r="F135">
        <v>2977</v>
      </c>
    </row>
    <row r="136" spans="1:6" x14ac:dyDescent="0.3">
      <c r="A136" s="9">
        <v>43963</v>
      </c>
      <c r="B136" s="13">
        <v>22</v>
      </c>
      <c r="C136" s="13">
        <v>19</v>
      </c>
      <c r="D136">
        <v>10</v>
      </c>
      <c r="E136">
        <v>13</v>
      </c>
      <c r="F136">
        <v>3066</v>
      </c>
    </row>
    <row r="137" spans="1:6" x14ac:dyDescent="0.3">
      <c r="A137" s="9">
        <v>43964</v>
      </c>
      <c r="B137" s="13">
        <v>19</v>
      </c>
      <c r="C137" s="13">
        <v>17</v>
      </c>
      <c r="D137">
        <v>10</v>
      </c>
      <c r="E137">
        <v>13</v>
      </c>
      <c r="F137">
        <v>2761</v>
      </c>
    </row>
    <row r="138" spans="1:6" x14ac:dyDescent="0.3">
      <c r="A138" s="9">
        <v>43965</v>
      </c>
      <c r="B138" s="13">
        <v>20</v>
      </c>
      <c r="C138" s="13">
        <v>18</v>
      </c>
      <c r="D138">
        <v>10</v>
      </c>
      <c r="E138">
        <v>13</v>
      </c>
      <c r="F138">
        <v>2411</v>
      </c>
    </row>
    <row r="139" spans="1:6" x14ac:dyDescent="0.3">
      <c r="A139" s="9">
        <v>43966</v>
      </c>
      <c r="B139" s="13">
        <v>20</v>
      </c>
      <c r="C139" s="13">
        <v>16</v>
      </c>
      <c r="D139">
        <v>9</v>
      </c>
      <c r="E139">
        <v>12</v>
      </c>
      <c r="F139">
        <v>3151</v>
      </c>
    </row>
    <row r="140" spans="1:6" x14ac:dyDescent="0.3">
      <c r="A140" s="9">
        <v>43967</v>
      </c>
      <c r="B140" s="13">
        <v>22</v>
      </c>
      <c r="C140" s="13">
        <v>18</v>
      </c>
      <c r="D140">
        <v>11</v>
      </c>
      <c r="E140">
        <v>14</v>
      </c>
      <c r="F140">
        <v>10548</v>
      </c>
    </row>
    <row r="141" spans="1:6" x14ac:dyDescent="0.3">
      <c r="A141" s="9">
        <v>43968</v>
      </c>
      <c r="B141" s="13">
        <v>21</v>
      </c>
      <c r="C141" s="13">
        <v>20</v>
      </c>
      <c r="D141">
        <v>11</v>
      </c>
      <c r="E141">
        <v>15</v>
      </c>
      <c r="F141">
        <v>5193</v>
      </c>
    </row>
    <row r="142" spans="1:6" x14ac:dyDescent="0.3">
      <c r="A142" s="9">
        <v>43969</v>
      </c>
      <c r="B142" s="13">
        <v>18</v>
      </c>
      <c r="C142" s="13">
        <v>18</v>
      </c>
      <c r="D142">
        <v>10</v>
      </c>
      <c r="E142">
        <v>13</v>
      </c>
      <c r="F142">
        <v>5224</v>
      </c>
    </row>
    <row r="143" spans="1:6" x14ac:dyDescent="0.3">
      <c r="A143" s="9">
        <v>43970</v>
      </c>
      <c r="B143" s="13">
        <v>17</v>
      </c>
      <c r="C143" s="13">
        <v>16</v>
      </c>
      <c r="D143">
        <v>11</v>
      </c>
      <c r="E143">
        <v>14</v>
      </c>
      <c r="F143">
        <v>5850</v>
      </c>
    </row>
    <row r="144" spans="1:6" x14ac:dyDescent="0.3">
      <c r="A144" s="9">
        <v>43971</v>
      </c>
      <c r="B144" s="13">
        <v>14</v>
      </c>
      <c r="C144" s="13">
        <v>16</v>
      </c>
      <c r="D144">
        <v>9</v>
      </c>
      <c r="E144">
        <v>12</v>
      </c>
      <c r="F144">
        <v>6098</v>
      </c>
    </row>
    <row r="145" spans="1:6" x14ac:dyDescent="0.3">
      <c r="A145" s="9">
        <v>43972</v>
      </c>
      <c r="B145" s="13">
        <v>13</v>
      </c>
      <c r="C145" s="13">
        <v>16</v>
      </c>
      <c r="D145">
        <v>9</v>
      </c>
      <c r="E145">
        <v>12</v>
      </c>
      <c r="F145">
        <v>5380</v>
      </c>
    </row>
    <row r="146" spans="1:6" x14ac:dyDescent="0.3">
      <c r="A146" s="9">
        <v>43973</v>
      </c>
      <c r="B146" s="13">
        <v>14</v>
      </c>
      <c r="C146" s="13">
        <v>14</v>
      </c>
      <c r="D146">
        <v>9</v>
      </c>
      <c r="E146">
        <v>12</v>
      </c>
      <c r="F146">
        <v>6410</v>
      </c>
    </row>
    <row r="147" spans="1:6" x14ac:dyDescent="0.3">
      <c r="A147" s="9">
        <v>43974</v>
      </c>
      <c r="B147" s="13">
        <v>14</v>
      </c>
      <c r="C147" s="13">
        <v>15</v>
      </c>
      <c r="D147">
        <v>9</v>
      </c>
      <c r="E147">
        <v>11</v>
      </c>
      <c r="F147">
        <v>5506</v>
      </c>
    </row>
    <row r="148" spans="1:6" x14ac:dyDescent="0.3">
      <c r="A148" s="9">
        <v>43975</v>
      </c>
      <c r="B148" s="13">
        <v>15</v>
      </c>
      <c r="C148" s="13">
        <v>17</v>
      </c>
      <c r="D148">
        <v>9</v>
      </c>
      <c r="E148">
        <v>12</v>
      </c>
      <c r="F148">
        <v>4800</v>
      </c>
    </row>
    <row r="149" spans="1:6" x14ac:dyDescent="0.3">
      <c r="A149" s="9">
        <v>43976</v>
      </c>
      <c r="B149" s="13">
        <v>14</v>
      </c>
      <c r="C149" s="13">
        <v>16</v>
      </c>
      <c r="D149">
        <v>9</v>
      </c>
      <c r="E149">
        <v>11</v>
      </c>
      <c r="F149">
        <v>3493</v>
      </c>
    </row>
    <row r="150" spans="1:6" x14ac:dyDescent="0.3">
      <c r="A150" s="9">
        <v>43977</v>
      </c>
      <c r="B150" s="13">
        <v>14</v>
      </c>
      <c r="C150" s="13">
        <v>15</v>
      </c>
      <c r="D150">
        <v>8</v>
      </c>
      <c r="E150">
        <v>11</v>
      </c>
      <c r="F150">
        <v>2952</v>
      </c>
    </row>
    <row r="151" spans="1:6" x14ac:dyDescent="0.3">
      <c r="A151" s="9">
        <v>43978</v>
      </c>
      <c r="B151" s="13">
        <v>13</v>
      </c>
      <c r="C151" s="13">
        <v>13</v>
      </c>
      <c r="D151">
        <v>8</v>
      </c>
      <c r="E151">
        <v>10</v>
      </c>
      <c r="F151">
        <v>4550</v>
      </c>
    </row>
    <row r="152" spans="1:6" x14ac:dyDescent="0.3">
      <c r="A152" s="9">
        <v>43979</v>
      </c>
      <c r="B152" s="13">
        <v>14</v>
      </c>
      <c r="C152" s="13">
        <v>12</v>
      </c>
      <c r="D152">
        <v>7</v>
      </c>
      <c r="E152">
        <v>9</v>
      </c>
      <c r="F152">
        <v>4185</v>
      </c>
    </row>
    <row r="153" spans="1:6" x14ac:dyDescent="0.3">
      <c r="A153" s="9">
        <v>43980</v>
      </c>
      <c r="B153" s="13">
        <v>13</v>
      </c>
      <c r="C153" s="13">
        <v>13</v>
      </c>
      <c r="D153">
        <v>7</v>
      </c>
      <c r="E153">
        <v>9</v>
      </c>
      <c r="F153">
        <v>3433</v>
      </c>
    </row>
    <row r="154" spans="1:6" x14ac:dyDescent="0.3">
      <c r="A154" s="9">
        <v>43981</v>
      </c>
      <c r="B154" s="13">
        <v>14</v>
      </c>
      <c r="C154" s="13">
        <v>13</v>
      </c>
      <c r="D154">
        <v>7</v>
      </c>
      <c r="E154">
        <v>10</v>
      </c>
      <c r="F154">
        <v>4299</v>
      </c>
    </row>
    <row r="155" spans="1:6" x14ac:dyDescent="0.3">
      <c r="A155" s="9">
        <v>43982</v>
      </c>
      <c r="B155" s="13">
        <v>15</v>
      </c>
      <c r="C155" s="13">
        <v>14</v>
      </c>
      <c r="D155">
        <v>8</v>
      </c>
      <c r="E155">
        <v>10</v>
      </c>
      <c r="F155">
        <v>6150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1F974-3720-4C9D-9881-975983C14057}">
  <dimension ref="A1:I155"/>
  <sheetViews>
    <sheetView workbookViewId="0">
      <selection activeCell="G1" sqref="G1:G1048576"/>
    </sheetView>
  </sheetViews>
  <sheetFormatPr defaultRowHeight="14.4" x14ac:dyDescent="0.3"/>
  <cols>
    <col min="2" max="2" width="11.109375" style="13" customWidth="1"/>
    <col min="3" max="3" width="11" style="13" customWidth="1"/>
    <col min="4" max="4" width="11.109375" style="13" customWidth="1"/>
    <col min="5" max="5" width="10.88671875" style="13" customWidth="1"/>
    <col min="7" max="9" width="8.88671875" style="13"/>
  </cols>
  <sheetData>
    <row r="1" spans="1:9" x14ac:dyDescent="0.3">
      <c r="A1" t="s">
        <v>63</v>
      </c>
    </row>
    <row r="3" spans="1:9" x14ac:dyDescent="0.3">
      <c r="A3" t="s">
        <v>62</v>
      </c>
      <c r="B3" s="13" t="s">
        <v>91</v>
      </c>
      <c r="C3" s="13" t="s">
        <v>90</v>
      </c>
      <c r="D3" s="13" t="s">
        <v>89</v>
      </c>
      <c r="E3" s="13" t="s">
        <v>88</v>
      </c>
      <c r="F3" s="17" t="s">
        <v>56</v>
      </c>
      <c r="G3" s="14" t="s">
        <v>69</v>
      </c>
      <c r="H3" s="16" t="s">
        <v>87</v>
      </c>
      <c r="I3" s="14" t="str">
        <f ca="1">IFERROR(__xludf.DUMMYFUNCTION("""COMPUTED_VALUE"""),"Daily Deceased")</f>
        <v>Daily Deceased</v>
      </c>
    </row>
    <row r="4" spans="1:9" x14ac:dyDescent="0.3">
      <c r="A4" s="8">
        <v>43831</v>
      </c>
      <c r="B4" s="13">
        <v>0</v>
      </c>
      <c r="C4" s="13" t="s">
        <v>61</v>
      </c>
      <c r="D4" s="13">
        <v>0</v>
      </c>
      <c r="E4" s="13">
        <v>0</v>
      </c>
      <c r="F4" s="15">
        <v>43831</v>
      </c>
      <c r="G4" s="14">
        <v>0</v>
      </c>
      <c r="H4" s="16">
        <v>0</v>
      </c>
      <c r="I4" s="14">
        <v>0</v>
      </c>
    </row>
    <row r="5" spans="1:9" x14ac:dyDescent="0.3">
      <c r="A5" s="8">
        <v>43832</v>
      </c>
      <c r="B5" s="13" t="s">
        <v>61</v>
      </c>
      <c r="C5" s="13" t="s">
        <v>61</v>
      </c>
      <c r="D5" s="13">
        <v>0</v>
      </c>
      <c r="E5" s="13">
        <v>0</v>
      </c>
      <c r="F5" s="15">
        <v>43832</v>
      </c>
      <c r="G5" s="14">
        <v>0</v>
      </c>
      <c r="H5" s="16">
        <v>0</v>
      </c>
      <c r="I5" s="14">
        <v>0</v>
      </c>
    </row>
    <row r="6" spans="1:9" x14ac:dyDescent="0.3">
      <c r="A6" s="8">
        <v>43833</v>
      </c>
      <c r="B6" s="13" t="s">
        <v>61</v>
      </c>
      <c r="C6" s="13" t="s">
        <v>61</v>
      </c>
      <c r="D6" s="13">
        <v>0</v>
      </c>
      <c r="E6" s="13">
        <v>0</v>
      </c>
      <c r="F6" s="15">
        <v>43833</v>
      </c>
      <c r="G6" s="14">
        <v>0</v>
      </c>
      <c r="H6" s="16">
        <v>0</v>
      </c>
      <c r="I6" s="14">
        <v>0</v>
      </c>
    </row>
    <row r="7" spans="1:9" x14ac:dyDescent="0.3">
      <c r="A7" s="8">
        <v>43834</v>
      </c>
      <c r="B7" s="13" t="s">
        <v>61</v>
      </c>
      <c r="C7" s="13" t="s">
        <v>61</v>
      </c>
      <c r="D7" s="13">
        <v>0</v>
      </c>
      <c r="E7" s="13">
        <v>0</v>
      </c>
      <c r="F7" s="15">
        <v>43834</v>
      </c>
      <c r="G7" s="14">
        <v>0</v>
      </c>
      <c r="H7" s="16">
        <v>0</v>
      </c>
      <c r="I7" s="14">
        <v>0</v>
      </c>
    </row>
    <row r="8" spans="1:9" x14ac:dyDescent="0.3">
      <c r="A8" s="8">
        <v>43835</v>
      </c>
      <c r="B8" s="13" t="s">
        <v>61</v>
      </c>
      <c r="C8" s="13" t="s">
        <v>61</v>
      </c>
      <c r="D8" s="13">
        <v>0</v>
      </c>
      <c r="E8" s="13">
        <v>0</v>
      </c>
      <c r="F8" s="15">
        <v>43835</v>
      </c>
      <c r="G8" s="14">
        <v>0</v>
      </c>
      <c r="H8" s="16">
        <v>0</v>
      </c>
      <c r="I8" s="14">
        <v>0</v>
      </c>
    </row>
    <row r="9" spans="1:9" x14ac:dyDescent="0.3">
      <c r="A9" s="8">
        <v>43836</v>
      </c>
      <c r="B9" s="13">
        <v>0</v>
      </c>
      <c r="C9" s="13" t="s">
        <v>61</v>
      </c>
      <c r="D9" s="13">
        <v>0</v>
      </c>
      <c r="E9" s="13">
        <v>0</v>
      </c>
      <c r="F9" s="15">
        <v>43836</v>
      </c>
      <c r="G9" s="14">
        <v>0</v>
      </c>
      <c r="H9" s="16">
        <v>0</v>
      </c>
      <c r="I9" s="14">
        <v>0</v>
      </c>
    </row>
    <row r="10" spans="1:9" x14ac:dyDescent="0.3">
      <c r="A10" s="8">
        <v>43837</v>
      </c>
      <c r="B10" s="13" t="s">
        <v>61</v>
      </c>
      <c r="C10" s="13" t="s">
        <v>61</v>
      </c>
      <c r="D10" s="13">
        <v>0</v>
      </c>
      <c r="E10" s="13">
        <v>0</v>
      </c>
      <c r="F10" s="15">
        <v>43837</v>
      </c>
      <c r="G10" s="14">
        <v>0</v>
      </c>
      <c r="H10" s="16">
        <v>0</v>
      </c>
      <c r="I10" s="14">
        <v>0</v>
      </c>
    </row>
    <row r="11" spans="1:9" x14ac:dyDescent="0.3">
      <c r="A11" s="8">
        <v>43838</v>
      </c>
      <c r="B11" s="13">
        <v>0</v>
      </c>
      <c r="C11" s="13" t="s">
        <v>61</v>
      </c>
      <c r="D11" s="13">
        <v>0</v>
      </c>
      <c r="E11" s="13">
        <v>0</v>
      </c>
      <c r="F11" s="15">
        <v>43838</v>
      </c>
      <c r="G11" s="14">
        <v>0</v>
      </c>
      <c r="H11" s="16">
        <v>0</v>
      </c>
      <c r="I11" s="14">
        <v>0</v>
      </c>
    </row>
    <row r="12" spans="1:9" x14ac:dyDescent="0.3">
      <c r="A12" s="8">
        <v>43839</v>
      </c>
      <c r="B12" s="13" t="s">
        <v>61</v>
      </c>
      <c r="C12" s="13" t="s">
        <v>61</v>
      </c>
      <c r="D12" s="13">
        <v>0</v>
      </c>
      <c r="E12" s="13">
        <v>0</v>
      </c>
      <c r="F12" s="15">
        <v>43839</v>
      </c>
      <c r="G12" s="14">
        <v>0</v>
      </c>
      <c r="H12" s="16">
        <v>0</v>
      </c>
      <c r="I12" s="14">
        <v>0</v>
      </c>
    </row>
    <row r="13" spans="1:9" x14ac:dyDescent="0.3">
      <c r="A13" s="8">
        <v>43840</v>
      </c>
      <c r="B13" s="13" t="s">
        <v>61</v>
      </c>
      <c r="C13" s="13" t="s">
        <v>61</v>
      </c>
      <c r="D13" s="13">
        <v>0</v>
      </c>
      <c r="E13" s="13">
        <v>0</v>
      </c>
      <c r="F13" s="15">
        <v>43840</v>
      </c>
      <c r="G13" s="14">
        <v>0</v>
      </c>
      <c r="H13" s="16">
        <v>0</v>
      </c>
      <c r="I13" s="14">
        <v>0</v>
      </c>
    </row>
    <row r="14" spans="1:9" x14ac:dyDescent="0.3">
      <c r="A14" s="8">
        <v>43841</v>
      </c>
      <c r="B14" s="13" t="s">
        <v>61</v>
      </c>
      <c r="C14" s="13" t="s">
        <v>61</v>
      </c>
      <c r="D14" s="13">
        <v>0</v>
      </c>
      <c r="E14" s="13">
        <v>0</v>
      </c>
      <c r="F14" s="15">
        <v>43841</v>
      </c>
      <c r="G14" s="14">
        <v>0</v>
      </c>
      <c r="H14" s="16">
        <v>0</v>
      </c>
      <c r="I14" s="14">
        <v>0</v>
      </c>
    </row>
    <row r="15" spans="1:9" x14ac:dyDescent="0.3">
      <c r="A15" s="8">
        <v>43842</v>
      </c>
      <c r="B15" s="13" t="s">
        <v>61</v>
      </c>
      <c r="C15" s="13" t="s">
        <v>61</v>
      </c>
      <c r="D15" s="13">
        <v>0</v>
      </c>
      <c r="E15" s="13">
        <v>0</v>
      </c>
      <c r="F15" s="15">
        <v>43842</v>
      </c>
      <c r="G15" s="14">
        <v>0</v>
      </c>
      <c r="H15" s="16">
        <v>0</v>
      </c>
      <c r="I15" s="14">
        <v>0</v>
      </c>
    </row>
    <row r="16" spans="1:9" x14ac:dyDescent="0.3">
      <c r="A16" s="8">
        <v>43843</v>
      </c>
      <c r="B16" s="13" t="s">
        <v>61</v>
      </c>
      <c r="C16" s="13" t="s">
        <v>61</v>
      </c>
      <c r="D16" s="13">
        <v>0</v>
      </c>
      <c r="E16" s="13">
        <v>0</v>
      </c>
      <c r="F16" s="15">
        <v>43843</v>
      </c>
      <c r="G16" s="14">
        <v>0</v>
      </c>
      <c r="H16" s="16">
        <v>0</v>
      </c>
      <c r="I16" s="14">
        <v>0</v>
      </c>
    </row>
    <row r="17" spans="1:9" x14ac:dyDescent="0.3">
      <c r="A17" s="8">
        <v>43844</v>
      </c>
      <c r="B17" s="13" t="s">
        <v>61</v>
      </c>
      <c r="C17" s="13" t="s">
        <v>61</v>
      </c>
      <c r="D17" s="13">
        <v>0</v>
      </c>
      <c r="E17" s="13">
        <v>0</v>
      </c>
      <c r="F17" s="15">
        <v>43844</v>
      </c>
      <c r="G17" s="14">
        <v>0</v>
      </c>
      <c r="H17" s="16">
        <v>0</v>
      </c>
      <c r="I17" s="14">
        <v>0</v>
      </c>
    </row>
    <row r="18" spans="1:9" x14ac:dyDescent="0.3">
      <c r="A18" s="8">
        <v>43845</v>
      </c>
      <c r="B18" s="13" t="s">
        <v>61</v>
      </c>
      <c r="C18" s="13" t="s">
        <v>61</v>
      </c>
      <c r="D18" s="13">
        <v>0</v>
      </c>
      <c r="E18" s="13">
        <v>0</v>
      </c>
      <c r="F18" s="15">
        <v>43845</v>
      </c>
      <c r="G18" s="14">
        <v>0</v>
      </c>
      <c r="H18" s="16">
        <v>0</v>
      </c>
      <c r="I18" s="14">
        <v>0</v>
      </c>
    </row>
    <row r="19" spans="1:9" x14ac:dyDescent="0.3">
      <c r="A19" s="8">
        <v>43846</v>
      </c>
      <c r="B19" s="13" t="s">
        <v>61</v>
      </c>
      <c r="C19" s="13" t="s">
        <v>61</v>
      </c>
      <c r="D19" s="13">
        <v>0</v>
      </c>
      <c r="E19" s="13">
        <v>0</v>
      </c>
      <c r="F19" s="15">
        <v>43846</v>
      </c>
      <c r="G19" s="14">
        <v>0</v>
      </c>
      <c r="H19" s="16">
        <v>0</v>
      </c>
      <c r="I19" s="14">
        <v>0</v>
      </c>
    </row>
    <row r="20" spans="1:9" x14ac:dyDescent="0.3">
      <c r="A20" s="8">
        <v>43847</v>
      </c>
      <c r="B20" s="13" t="s">
        <v>61</v>
      </c>
      <c r="C20" s="13" t="s">
        <v>61</v>
      </c>
      <c r="D20" s="13">
        <v>0</v>
      </c>
      <c r="E20" s="13">
        <v>0</v>
      </c>
      <c r="F20" s="15">
        <v>43847</v>
      </c>
      <c r="G20" s="14">
        <v>0</v>
      </c>
      <c r="H20" s="16">
        <v>0</v>
      </c>
      <c r="I20" s="14">
        <v>0</v>
      </c>
    </row>
    <row r="21" spans="1:9" x14ac:dyDescent="0.3">
      <c r="A21" s="8">
        <v>43848</v>
      </c>
      <c r="B21" s="13" t="s">
        <v>61</v>
      </c>
      <c r="C21" s="13" t="s">
        <v>61</v>
      </c>
      <c r="D21" s="13">
        <v>0</v>
      </c>
      <c r="E21" s="13">
        <v>0</v>
      </c>
      <c r="F21" s="15">
        <v>43848</v>
      </c>
      <c r="G21" s="14">
        <v>0</v>
      </c>
      <c r="H21" s="16">
        <v>0</v>
      </c>
      <c r="I21" s="14">
        <v>0</v>
      </c>
    </row>
    <row r="22" spans="1:9" x14ac:dyDescent="0.3">
      <c r="A22" s="8">
        <v>43849</v>
      </c>
      <c r="B22" s="13" t="s">
        <v>61</v>
      </c>
      <c r="C22" s="13" t="s">
        <v>61</v>
      </c>
      <c r="D22" s="13">
        <v>0</v>
      </c>
      <c r="E22" s="13">
        <v>0</v>
      </c>
      <c r="F22" s="15">
        <v>43849</v>
      </c>
      <c r="G22" s="14">
        <v>0</v>
      </c>
      <c r="H22" s="16">
        <v>0</v>
      </c>
      <c r="I22" s="14">
        <v>0</v>
      </c>
    </row>
    <row r="23" spans="1:9" x14ac:dyDescent="0.3">
      <c r="A23" s="8">
        <v>43850</v>
      </c>
      <c r="B23" s="13" t="s">
        <v>61</v>
      </c>
      <c r="C23" s="13" t="s">
        <v>61</v>
      </c>
      <c r="D23" s="13">
        <v>0</v>
      </c>
      <c r="E23" s="13">
        <v>0</v>
      </c>
      <c r="F23" s="15">
        <v>43850</v>
      </c>
      <c r="G23" s="14">
        <v>0</v>
      </c>
      <c r="H23" s="16">
        <v>0</v>
      </c>
      <c r="I23" s="14">
        <v>0</v>
      </c>
    </row>
    <row r="24" spans="1:9" x14ac:dyDescent="0.3">
      <c r="A24" s="8">
        <v>43851</v>
      </c>
      <c r="B24" s="13" t="s">
        <v>61</v>
      </c>
      <c r="C24" s="13" t="s">
        <v>61</v>
      </c>
      <c r="D24" s="13">
        <v>0</v>
      </c>
      <c r="E24" s="13">
        <v>0</v>
      </c>
      <c r="F24" s="15">
        <v>43851</v>
      </c>
      <c r="G24" s="14">
        <v>0</v>
      </c>
      <c r="H24" s="16">
        <v>0</v>
      </c>
      <c r="I24" s="14">
        <v>0</v>
      </c>
    </row>
    <row r="25" spans="1:9" x14ac:dyDescent="0.3">
      <c r="A25" s="8">
        <v>43852</v>
      </c>
      <c r="B25" s="13">
        <v>1</v>
      </c>
      <c r="C25" s="13" t="s">
        <v>61</v>
      </c>
      <c r="D25" s="13">
        <v>0</v>
      </c>
      <c r="E25" s="13">
        <v>0</v>
      </c>
      <c r="F25" s="15">
        <v>43852</v>
      </c>
      <c r="G25" s="14">
        <v>0</v>
      </c>
      <c r="H25" s="16">
        <v>0</v>
      </c>
      <c r="I25" s="14">
        <v>0</v>
      </c>
    </row>
    <row r="26" spans="1:9" x14ac:dyDescent="0.3">
      <c r="A26" s="8">
        <v>43853</v>
      </c>
      <c r="B26" s="13">
        <v>1</v>
      </c>
      <c r="C26" s="13" t="s">
        <v>61</v>
      </c>
      <c r="D26" s="13">
        <v>0</v>
      </c>
      <c r="E26" s="13">
        <v>0</v>
      </c>
      <c r="F26" s="15">
        <v>43853</v>
      </c>
      <c r="G26" s="14">
        <v>0</v>
      </c>
      <c r="H26" s="16">
        <v>0</v>
      </c>
      <c r="I26" s="14">
        <v>0</v>
      </c>
    </row>
    <row r="27" spans="1:9" x14ac:dyDescent="0.3">
      <c r="A27" s="8">
        <v>43854</v>
      </c>
      <c r="B27" s="13">
        <v>2</v>
      </c>
      <c r="C27" s="13" t="s">
        <v>61</v>
      </c>
      <c r="D27" s="13">
        <v>0</v>
      </c>
      <c r="E27" s="13">
        <v>0</v>
      </c>
      <c r="F27" s="15">
        <v>43854</v>
      </c>
      <c r="G27" s="14">
        <v>0</v>
      </c>
      <c r="H27" s="16">
        <v>0</v>
      </c>
      <c r="I27" s="14">
        <v>0</v>
      </c>
    </row>
    <row r="28" spans="1:9" x14ac:dyDescent="0.3">
      <c r="A28" s="8">
        <v>43855</v>
      </c>
      <c r="B28" s="13">
        <v>3</v>
      </c>
      <c r="C28" s="13">
        <v>1</v>
      </c>
      <c r="D28" s="13">
        <v>0</v>
      </c>
      <c r="E28" s="13">
        <v>0</v>
      </c>
      <c r="F28" s="15">
        <v>43855</v>
      </c>
      <c r="G28" s="14">
        <v>0</v>
      </c>
      <c r="H28" s="16">
        <v>0</v>
      </c>
      <c r="I28" s="14">
        <v>0</v>
      </c>
    </row>
    <row r="29" spans="1:9" x14ac:dyDescent="0.3">
      <c r="A29" s="8">
        <v>43856</v>
      </c>
      <c r="B29" s="13">
        <v>3</v>
      </c>
      <c r="C29" s="13">
        <v>1</v>
      </c>
      <c r="D29" s="13">
        <v>0</v>
      </c>
      <c r="E29" s="13">
        <v>0</v>
      </c>
      <c r="F29" s="15">
        <v>43856</v>
      </c>
      <c r="G29" s="14">
        <v>0</v>
      </c>
      <c r="H29" s="16">
        <v>0</v>
      </c>
      <c r="I29" s="14">
        <v>0</v>
      </c>
    </row>
    <row r="30" spans="1:9" x14ac:dyDescent="0.3">
      <c r="A30" s="8">
        <v>43857</v>
      </c>
      <c r="B30" s="13">
        <v>5</v>
      </c>
      <c r="C30" s="13">
        <v>1</v>
      </c>
      <c r="D30" s="13">
        <v>0</v>
      </c>
      <c r="E30" s="13">
        <v>0</v>
      </c>
      <c r="F30" s="15">
        <v>43857</v>
      </c>
      <c r="G30" s="14">
        <v>0</v>
      </c>
      <c r="H30" s="16">
        <v>0</v>
      </c>
      <c r="I30" s="14">
        <v>0</v>
      </c>
    </row>
    <row r="31" spans="1:9" x14ac:dyDescent="0.3">
      <c r="A31" s="8">
        <v>43858</v>
      </c>
      <c r="B31" s="13">
        <v>8</v>
      </c>
      <c r="C31" s="13">
        <v>2</v>
      </c>
      <c r="D31" s="13">
        <v>0</v>
      </c>
      <c r="E31" s="13">
        <v>0</v>
      </c>
      <c r="F31" s="15">
        <v>43858</v>
      </c>
      <c r="G31" s="14">
        <v>0</v>
      </c>
      <c r="H31" s="16">
        <v>0</v>
      </c>
      <c r="I31" s="14">
        <v>0</v>
      </c>
    </row>
    <row r="32" spans="1:9" x14ac:dyDescent="0.3">
      <c r="A32" s="8">
        <v>43859</v>
      </c>
      <c r="B32" s="13">
        <v>7</v>
      </c>
      <c r="C32" s="13">
        <v>2</v>
      </c>
      <c r="D32" s="13">
        <v>0</v>
      </c>
      <c r="E32" s="13">
        <v>0</v>
      </c>
      <c r="F32" s="15">
        <v>43859</v>
      </c>
      <c r="G32" s="14">
        <v>0</v>
      </c>
      <c r="H32" s="16">
        <v>0</v>
      </c>
      <c r="I32" s="14">
        <v>0</v>
      </c>
    </row>
    <row r="33" spans="1:9" x14ac:dyDescent="0.3">
      <c r="A33" s="8">
        <v>43860</v>
      </c>
      <c r="B33" s="13">
        <v>10</v>
      </c>
      <c r="C33" s="13">
        <v>3</v>
      </c>
      <c r="D33" s="13">
        <v>0</v>
      </c>
      <c r="E33" s="13">
        <v>0</v>
      </c>
      <c r="F33" s="15">
        <v>43860</v>
      </c>
      <c r="G33" s="14">
        <f ca="1">IFERROR(__xludf.DUMMYFUNCTION("""COMPUTED_VALUE"""),1)</f>
        <v>1</v>
      </c>
      <c r="H33" s="16">
        <v>0</v>
      </c>
      <c r="I33" s="14">
        <f ca="1">IFERROR(__xludf.DUMMYFUNCTION("""COMPUTED_VALUE"""),0)</f>
        <v>0</v>
      </c>
    </row>
    <row r="34" spans="1:9" x14ac:dyDescent="0.3">
      <c r="A34" s="8">
        <v>43861</v>
      </c>
      <c r="B34" s="13">
        <v>10</v>
      </c>
      <c r="C34" s="13">
        <v>3</v>
      </c>
      <c r="D34" s="13">
        <v>0</v>
      </c>
      <c r="E34" s="13">
        <v>0</v>
      </c>
      <c r="F34" s="15">
        <v>43861</v>
      </c>
      <c r="G34" s="14">
        <f ca="1">IFERROR(__xludf.DUMMYFUNCTION("""COMPUTED_VALUE"""),0)</f>
        <v>0</v>
      </c>
      <c r="H34" s="16">
        <v>0</v>
      </c>
      <c r="I34" s="14">
        <f ca="1">IFERROR(__xludf.DUMMYFUNCTION("""COMPUTED_VALUE"""),0)</f>
        <v>0</v>
      </c>
    </row>
    <row r="35" spans="1:9" x14ac:dyDescent="0.3">
      <c r="A35" s="8">
        <v>43862</v>
      </c>
      <c r="B35" s="13">
        <v>8</v>
      </c>
      <c r="C35" s="13">
        <v>3</v>
      </c>
      <c r="D35" s="13">
        <v>0</v>
      </c>
      <c r="E35" s="13">
        <v>0</v>
      </c>
      <c r="F35" s="15">
        <v>43862</v>
      </c>
      <c r="G35" s="14">
        <f ca="1">IFERROR(__xludf.DUMMYFUNCTION("""COMPUTED_VALUE"""),0)</f>
        <v>0</v>
      </c>
      <c r="H35" s="16">
        <v>0</v>
      </c>
      <c r="I35" s="14">
        <f ca="1">IFERROR(__xludf.DUMMYFUNCTION("""COMPUTED_VALUE"""),0)</f>
        <v>0</v>
      </c>
    </row>
    <row r="36" spans="1:9" x14ac:dyDescent="0.3">
      <c r="A36" s="8">
        <v>43863</v>
      </c>
      <c r="B36" s="13">
        <v>7</v>
      </c>
      <c r="C36" s="13">
        <v>3</v>
      </c>
      <c r="D36" s="13">
        <v>0</v>
      </c>
      <c r="E36" s="13">
        <v>0</v>
      </c>
      <c r="F36" s="15">
        <v>43863</v>
      </c>
      <c r="G36" s="14">
        <f ca="1">IFERROR(__xludf.DUMMYFUNCTION("""COMPUTED_VALUE"""),1)</f>
        <v>1</v>
      </c>
      <c r="H36" s="16">
        <v>0</v>
      </c>
      <c r="I36" s="14">
        <f ca="1">IFERROR(__xludf.DUMMYFUNCTION("""COMPUTED_VALUE"""),0)</f>
        <v>0</v>
      </c>
    </row>
    <row r="37" spans="1:9" x14ac:dyDescent="0.3">
      <c r="A37" s="8">
        <v>43864</v>
      </c>
      <c r="B37" s="13">
        <v>8</v>
      </c>
      <c r="C37" s="13">
        <v>3</v>
      </c>
      <c r="D37" s="13">
        <v>0</v>
      </c>
      <c r="E37" s="13">
        <v>0</v>
      </c>
      <c r="F37" s="15">
        <v>43864</v>
      </c>
      <c r="G37" s="14">
        <f ca="1">IFERROR(__xludf.DUMMYFUNCTION("""COMPUTED_VALUE"""),1)</f>
        <v>1</v>
      </c>
      <c r="H37" s="16">
        <v>0</v>
      </c>
      <c r="I37" s="14">
        <f ca="1">IFERROR(__xludf.DUMMYFUNCTION("""COMPUTED_VALUE"""),0)</f>
        <v>0</v>
      </c>
    </row>
    <row r="38" spans="1:9" x14ac:dyDescent="0.3">
      <c r="A38" s="8">
        <v>43865</v>
      </c>
      <c r="B38" s="13">
        <v>7</v>
      </c>
      <c r="C38" s="13">
        <v>3</v>
      </c>
      <c r="D38" s="13">
        <v>0</v>
      </c>
      <c r="E38" s="13">
        <v>0</v>
      </c>
      <c r="F38" s="15">
        <v>43865</v>
      </c>
      <c r="G38" s="14">
        <f ca="1">IFERROR(__xludf.DUMMYFUNCTION("""COMPUTED_VALUE"""),0)</f>
        <v>0</v>
      </c>
      <c r="H38" s="16">
        <v>0</v>
      </c>
      <c r="I38" s="14">
        <f ca="1">IFERROR(__xludf.DUMMYFUNCTION("""COMPUTED_VALUE"""),0)</f>
        <v>0</v>
      </c>
    </row>
    <row r="39" spans="1:9" x14ac:dyDescent="0.3">
      <c r="A39" s="8">
        <v>43866</v>
      </c>
      <c r="B39" s="13">
        <v>6</v>
      </c>
      <c r="C39" s="13">
        <v>2</v>
      </c>
      <c r="D39" s="13">
        <v>0</v>
      </c>
      <c r="E39" s="13">
        <v>0</v>
      </c>
      <c r="F39" s="15">
        <v>43866</v>
      </c>
      <c r="G39" s="14">
        <f ca="1">IFERROR(__xludf.DUMMYFUNCTION("""COMPUTED_VALUE"""),0)</f>
        <v>0</v>
      </c>
      <c r="H39" s="16">
        <v>0</v>
      </c>
      <c r="I39" s="14">
        <f ca="1">IFERROR(__xludf.DUMMYFUNCTION("""COMPUTED_VALUE"""),0)</f>
        <v>0</v>
      </c>
    </row>
    <row r="40" spans="1:9" x14ac:dyDescent="0.3">
      <c r="A40" s="8">
        <v>43867</v>
      </c>
      <c r="B40" s="13">
        <v>6</v>
      </c>
      <c r="C40" s="13">
        <v>3</v>
      </c>
      <c r="D40" s="13">
        <v>0</v>
      </c>
      <c r="E40" s="13">
        <v>0</v>
      </c>
      <c r="F40" s="15">
        <v>43867</v>
      </c>
      <c r="G40" s="14">
        <f ca="1">IFERROR(__xludf.DUMMYFUNCTION("""COMPUTED_VALUE"""),0)</f>
        <v>0</v>
      </c>
      <c r="H40" s="16">
        <v>0</v>
      </c>
      <c r="I40" s="14">
        <f ca="1">IFERROR(__xludf.DUMMYFUNCTION("""COMPUTED_VALUE"""),0)</f>
        <v>0</v>
      </c>
    </row>
    <row r="41" spans="1:9" x14ac:dyDescent="0.3">
      <c r="A41" s="8">
        <v>43868</v>
      </c>
      <c r="B41" s="13">
        <v>6</v>
      </c>
      <c r="C41" s="13">
        <v>3</v>
      </c>
      <c r="D41" s="13">
        <v>0</v>
      </c>
      <c r="E41" s="13">
        <v>0</v>
      </c>
      <c r="F41" s="15">
        <v>43868</v>
      </c>
      <c r="G41" s="14">
        <f ca="1">IFERROR(__xludf.DUMMYFUNCTION("""COMPUTED_VALUE"""),0)</f>
        <v>0</v>
      </c>
      <c r="H41" s="16">
        <v>0</v>
      </c>
      <c r="I41" s="14">
        <f ca="1">IFERROR(__xludf.DUMMYFUNCTION("""COMPUTED_VALUE"""),0)</f>
        <v>0</v>
      </c>
    </row>
    <row r="42" spans="1:9" x14ac:dyDescent="0.3">
      <c r="A42" s="8">
        <v>43869</v>
      </c>
      <c r="B42" s="13">
        <v>5</v>
      </c>
      <c r="C42" s="13">
        <v>2</v>
      </c>
      <c r="D42" s="13">
        <v>0</v>
      </c>
      <c r="E42" s="13">
        <v>0</v>
      </c>
      <c r="F42" s="15">
        <v>43869</v>
      </c>
      <c r="G42" s="14">
        <f ca="1">IFERROR(__xludf.DUMMYFUNCTION("""COMPUTED_VALUE"""),0)</f>
        <v>0</v>
      </c>
      <c r="H42" s="16">
        <v>0</v>
      </c>
      <c r="I42" s="14">
        <f ca="1">IFERROR(__xludf.DUMMYFUNCTION("""COMPUTED_VALUE"""),0)</f>
        <v>0</v>
      </c>
    </row>
    <row r="43" spans="1:9" x14ac:dyDescent="0.3">
      <c r="A43" s="8">
        <v>43870</v>
      </c>
      <c r="B43" s="13">
        <v>5</v>
      </c>
      <c r="C43" s="13">
        <v>2</v>
      </c>
      <c r="D43" s="13">
        <v>0</v>
      </c>
      <c r="E43" s="13">
        <v>0</v>
      </c>
      <c r="F43" s="15">
        <v>43870</v>
      </c>
      <c r="G43" s="14">
        <f ca="1">IFERROR(__xludf.DUMMYFUNCTION("""COMPUTED_VALUE"""),0)</f>
        <v>0</v>
      </c>
      <c r="H43" s="16">
        <v>0</v>
      </c>
      <c r="I43" s="14">
        <f ca="1">IFERROR(__xludf.DUMMYFUNCTION("""COMPUTED_VALUE"""),0)</f>
        <v>0</v>
      </c>
    </row>
    <row r="44" spans="1:9" x14ac:dyDescent="0.3">
      <c r="A44" s="8">
        <v>43871</v>
      </c>
      <c r="B44" s="13">
        <v>5</v>
      </c>
      <c r="C44" s="13">
        <v>2</v>
      </c>
      <c r="D44" s="13">
        <v>0</v>
      </c>
      <c r="E44" s="13">
        <v>0</v>
      </c>
      <c r="F44" s="15">
        <v>43871</v>
      </c>
      <c r="G44" s="14">
        <f ca="1">IFERROR(__xludf.DUMMYFUNCTION("""COMPUTED_VALUE"""),0)</f>
        <v>0</v>
      </c>
      <c r="H44" s="16">
        <v>0</v>
      </c>
      <c r="I44" s="14">
        <f ca="1">IFERROR(__xludf.DUMMYFUNCTION("""COMPUTED_VALUE"""),0)</f>
        <v>0</v>
      </c>
    </row>
    <row r="45" spans="1:9" x14ac:dyDescent="0.3">
      <c r="A45" s="8">
        <v>43872</v>
      </c>
      <c r="B45" s="13">
        <v>4</v>
      </c>
      <c r="C45" s="13">
        <v>2</v>
      </c>
      <c r="D45" s="13" t="s">
        <v>61</v>
      </c>
      <c r="E45" s="13" t="s">
        <v>61</v>
      </c>
      <c r="F45" s="15">
        <v>43872</v>
      </c>
      <c r="G45" s="14">
        <f ca="1">IFERROR(__xludf.DUMMYFUNCTION("""COMPUTED_VALUE"""),0)</f>
        <v>0</v>
      </c>
      <c r="H45" s="16">
        <v>0</v>
      </c>
      <c r="I45" s="14">
        <f ca="1">IFERROR(__xludf.DUMMYFUNCTION("""COMPUTED_VALUE"""),0)</f>
        <v>0</v>
      </c>
    </row>
    <row r="46" spans="1:9" x14ac:dyDescent="0.3">
      <c r="A46" s="8">
        <v>43873</v>
      </c>
      <c r="B46" s="13">
        <v>4</v>
      </c>
      <c r="C46" s="13">
        <v>2</v>
      </c>
      <c r="D46" s="13" t="s">
        <v>61</v>
      </c>
      <c r="E46" s="13" t="s">
        <v>61</v>
      </c>
      <c r="F46" s="15">
        <v>43873</v>
      </c>
      <c r="G46" s="14">
        <f ca="1">IFERROR(__xludf.DUMMYFUNCTION("""COMPUTED_VALUE"""),0)</f>
        <v>0</v>
      </c>
      <c r="H46" s="16">
        <v>0</v>
      </c>
      <c r="I46" s="14">
        <f ca="1">IFERROR(__xludf.DUMMYFUNCTION("""COMPUTED_VALUE"""),0)</f>
        <v>0</v>
      </c>
    </row>
    <row r="47" spans="1:9" x14ac:dyDescent="0.3">
      <c r="A47" s="8">
        <v>43874</v>
      </c>
      <c r="B47" s="13">
        <v>5</v>
      </c>
      <c r="C47" s="13">
        <v>2</v>
      </c>
      <c r="D47" s="13" t="s">
        <v>61</v>
      </c>
      <c r="E47" s="13" t="s">
        <v>61</v>
      </c>
      <c r="F47" s="15">
        <v>43874</v>
      </c>
      <c r="G47" s="14">
        <f ca="1">IFERROR(__xludf.DUMMYFUNCTION("""COMPUTED_VALUE"""),0)</f>
        <v>0</v>
      </c>
      <c r="H47" s="16">
        <v>0</v>
      </c>
      <c r="I47" s="14">
        <f ca="1">IFERROR(__xludf.DUMMYFUNCTION("""COMPUTED_VALUE"""),0)</f>
        <v>0</v>
      </c>
    </row>
    <row r="48" spans="1:9" x14ac:dyDescent="0.3">
      <c r="A48" s="8">
        <v>43875</v>
      </c>
      <c r="B48" s="13">
        <v>4</v>
      </c>
      <c r="C48" s="13">
        <v>2</v>
      </c>
      <c r="D48" s="13" t="s">
        <v>61</v>
      </c>
      <c r="E48" s="13" t="s">
        <v>61</v>
      </c>
      <c r="F48" s="15">
        <v>43875</v>
      </c>
      <c r="G48" s="14">
        <f ca="1">IFERROR(__xludf.DUMMYFUNCTION("""COMPUTED_VALUE"""),0)</f>
        <v>0</v>
      </c>
      <c r="H48" s="16">
        <v>0</v>
      </c>
      <c r="I48" s="14">
        <f ca="1">IFERROR(__xludf.DUMMYFUNCTION("""COMPUTED_VALUE"""),0)</f>
        <v>0</v>
      </c>
    </row>
    <row r="49" spans="1:9" x14ac:dyDescent="0.3">
      <c r="A49" s="8">
        <v>43876</v>
      </c>
      <c r="B49" s="13">
        <v>4</v>
      </c>
      <c r="C49" s="13">
        <v>2</v>
      </c>
      <c r="D49" s="13" t="s">
        <v>61</v>
      </c>
      <c r="E49" s="13" t="s">
        <v>61</v>
      </c>
      <c r="F49" s="15">
        <v>43876</v>
      </c>
      <c r="G49" s="14">
        <f ca="1">IFERROR(__xludf.DUMMYFUNCTION("""COMPUTED_VALUE"""),0)</f>
        <v>0</v>
      </c>
      <c r="H49" s="16">
        <v>0</v>
      </c>
      <c r="I49" s="14">
        <f ca="1">IFERROR(__xludf.DUMMYFUNCTION("""COMPUTED_VALUE"""),0)</f>
        <v>0</v>
      </c>
    </row>
    <row r="50" spans="1:9" x14ac:dyDescent="0.3">
      <c r="A50" s="8">
        <v>43877</v>
      </c>
      <c r="B50" s="13">
        <v>4</v>
      </c>
      <c r="C50" s="13">
        <v>2</v>
      </c>
      <c r="D50" s="13" t="s">
        <v>61</v>
      </c>
      <c r="E50" s="13" t="s">
        <v>61</v>
      </c>
      <c r="F50" s="15">
        <v>43877</v>
      </c>
      <c r="G50" s="14">
        <f ca="1">IFERROR(__xludf.DUMMYFUNCTION("""COMPUTED_VALUE"""),0)</f>
        <v>0</v>
      </c>
      <c r="H50" s="16">
        <v>0</v>
      </c>
      <c r="I50" s="14">
        <f ca="1">IFERROR(__xludf.DUMMYFUNCTION("""COMPUTED_VALUE"""),0)</f>
        <v>0</v>
      </c>
    </row>
    <row r="51" spans="1:9" x14ac:dyDescent="0.3">
      <c r="A51" s="8">
        <v>43878</v>
      </c>
      <c r="B51" s="13">
        <v>4</v>
      </c>
      <c r="C51" s="13">
        <v>2</v>
      </c>
      <c r="D51" s="13" t="s">
        <v>61</v>
      </c>
      <c r="E51" s="13" t="s">
        <v>61</v>
      </c>
      <c r="F51" s="15">
        <v>43878</v>
      </c>
      <c r="G51" s="14">
        <f ca="1">IFERROR(__xludf.DUMMYFUNCTION("""COMPUTED_VALUE"""),0)</f>
        <v>0</v>
      </c>
      <c r="H51" s="16">
        <v>0</v>
      </c>
      <c r="I51" s="14">
        <f ca="1">IFERROR(__xludf.DUMMYFUNCTION("""COMPUTED_VALUE"""),0)</f>
        <v>0</v>
      </c>
    </row>
    <row r="52" spans="1:9" x14ac:dyDescent="0.3">
      <c r="A52" s="8">
        <v>43879</v>
      </c>
      <c r="B52" s="13">
        <v>3</v>
      </c>
      <c r="C52" s="13">
        <v>1</v>
      </c>
      <c r="D52" s="13" t="s">
        <v>61</v>
      </c>
      <c r="E52" s="13" t="s">
        <v>61</v>
      </c>
      <c r="F52" s="15">
        <v>43879</v>
      </c>
      <c r="G52" s="14">
        <f ca="1">IFERROR(__xludf.DUMMYFUNCTION("""COMPUTED_VALUE"""),0)</f>
        <v>0</v>
      </c>
      <c r="H52" s="16">
        <v>0</v>
      </c>
      <c r="I52" s="14">
        <f ca="1">IFERROR(__xludf.DUMMYFUNCTION("""COMPUTED_VALUE"""),0)</f>
        <v>0</v>
      </c>
    </row>
    <row r="53" spans="1:9" x14ac:dyDescent="0.3">
      <c r="A53" s="8">
        <v>43880</v>
      </c>
      <c r="B53" s="13">
        <v>3</v>
      </c>
      <c r="C53" s="13">
        <v>1</v>
      </c>
      <c r="D53" s="13" t="s">
        <v>61</v>
      </c>
      <c r="E53" s="13" t="s">
        <v>61</v>
      </c>
      <c r="F53" s="15">
        <v>43880</v>
      </c>
      <c r="G53" s="14">
        <f ca="1">IFERROR(__xludf.DUMMYFUNCTION("""COMPUTED_VALUE"""),0)</f>
        <v>0</v>
      </c>
      <c r="H53" s="16">
        <v>0</v>
      </c>
      <c r="I53" s="14">
        <f ca="1">IFERROR(__xludf.DUMMYFUNCTION("""COMPUTED_VALUE"""),0)</f>
        <v>0</v>
      </c>
    </row>
    <row r="54" spans="1:9" x14ac:dyDescent="0.3">
      <c r="A54" s="8">
        <v>43881</v>
      </c>
      <c r="B54" s="13">
        <v>2</v>
      </c>
      <c r="C54" s="13">
        <v>1</v>
      </c>
      <c r="D54" s="13" t="s">
        <v>61</v>
      </c>
      <c r="E54" s="13" t="s">
        <v>61</v>
      </c>
      <c r="F54" s="15">
        <v>43881</v>
      </c>
      <c r="G54" s="14">
        <f ca="1">IFERROR(__xludf.DUMMYFUNCTION("""COMPUTED_VALUE"""),0)</f>
        <v>0</v>
      </c>
      <c r="H54" s="16">
        <v>0</v>
      </c>
      <c r="I54" s="14">
        <f ca="1">IFERROR(__xludf.DUMMYFUNCTION("""COMPUTED_VALUE"""),0)</f>
        <v>0</v>
      </c>
    </row>
    <row r="55" spans="1:9" x14ac:dyDescent="0.3">
      <c r="A55" s="8">
        <v>43882</v>
      </c>
      <c r="B55" s="13">
        <v>2</v>
      </c>
      <c r="C55" s="13">
        <v>1</v>
      </c>
      <c r="D55" s="13" t="s">
        <v>61</v>
      </c>
      <c r="E55" s="13" t="s">
        <v>61</v>
      </c>
      <c r="F55" s="15">
        <v>43882</v>
      </c>
      <c r="G55" s="14">
        <f ca="1">IFERROR(__xludf.DUMMYFUNCTION("""COMPUTED_VALUE"""),0)</f>
        <v>0</v>
      </c>
      <c r="H55" s="16">
        <v>0</v>
      </c>
      <c r="I55" s="14">
        <f ca="1">IFERROR(__xludf.DUMMYFUNCTION("""COMPUTED_VALUE"""),0)</f>
        <v>0</v>
      </c>
    </row>
    <row r="56" spans="1:9" x14ac:dyDescent="0.3">
      <c r="A56" s="8">
        <v>43883</v>
      </c>
      <c r="B56" s="13">
        <v>2</v>
      </c>
      <c r="C56" s="13">
        <v>1</v>
      </c>
      <c r="D56" s="13" t="s">
        <v>61</v>
      </c>
      <c r="E56" s="13" t="s">
        <v>61</v>
      </c>
      <c r="F56" s="15">
        <v>43883</v>
      </c>
      <c r="G56" s="14">
        <f ca="1">IFERROR(__xludf.DUMMYFUNCTION("""COMPUTED_VALUE"""),0)</f>
        <v>0</v>
      </c>
      <c r="H56" s="16">
        <v>0</v>
      </c>
      <c r="I56" s="14">
        <f ca="1">IFERROR(__xludf.DUMMYFUNCTION("""COMPUTED_VALUE"""),0)</f>
        <v>0</v>
      </c>
    </row>
    <row r="57" spans="1:9" x14ac:dyDescent="0.3">
      <c r="A57" s="8">
        <v>43884</v>
      </c>
      <c r="B57" s="13">
        <v>3</v>
      </c>
      <c r="C57" s="13">
        <v>1</v>
      </c>
      <c r="D57" s="13" t="s">
        <v>61</v>
      </c>
      <c r="E57" s="13" t="s">
        <v>61</v>
      </c>
      <c r="F57" s="15">
        <v>43884</v>
      </c>
      <c r="G57" s="14">
        <f ca="1">IFERROR(__xludf.DUMMYFUNCTION("""COMPUTED_VALUE"""),0)</f>
        <v>0</v>
      </c>
      <c r="H57" s="16">
        <v>0</v>
      </c>
      <c r="I57" s="14">
        <f ca="1">IFERROR(__xludf.DUMMYFUNCTION("""COMPUTED_VALUE"""),0)</f>
        <v>0</v>
      </c>
    </row>
    <row r="58" spans="1:9" x14ac:dyDescent="0.3">
      <c r="A58" s="8">
        <v>43885</v>
      </c>
      <c r="B58" s="13">
        <v>3</v>
      </c>
      <c r="C58" s="13">
        <v>1</v>
      </c>
      <c r="D58" s="13" t="s">
        <v>61</v>
      </c>
      <c r="E58" s="13" t="s">
        <v>61</v>
      </c>
      <c r="F58" s="15">
        <v>43885</v>
      </c>
      <c r="G58" s="14">
        <f ca="1">IFERROR(__xludf.DUMMYFUNCTION("""COMPUTED_VALUE"""),0)</f>
        <v>0</v>
      </c>
      <c r="H58" s="16">
        <v>0</v>
      </c>
      <c r="I58" s="14">
        <f ca="1">IFERROR(__xludf.DUMMYFUNCTION("""COMPUTED_VALUE"""),0)</f>
        <v>0</v>
      </c>
    </row>
    <row r="59" spans="1:9" x14ac:dyDescent="0.3">
      <c r="A59" s="8">
        <v>43886</v>
      </c>
      <c r="B59" s="13">
        <v>3</v>
      </c>
      <c r="C59" s="13">
        <v>1</v>
      </c>
      <c r="D59" s="13" t="s">
        <v>61</v>
      </c>
      <c r="E59" s="13" t="s">
        <v>61</v>
      </c>
      <c r="F59" s="15">
        <v>43886</v>
      </c>
      <c r="G59" s="14">
        <f ca="1">IFERROR(__xludf.DUMMYFUNCTION("""COMPUTED_VALUE"""),0)</f>
        <v>0</v>
      </c>
      <c r="H59" s="16">
        <v>0</v>
      </c>
      <c r="I59" s="14">
        <f ca="1">IFERROR(__xludf.DUMMYFUNCTION("""COMPUTED_VALUE"""),0)</f>
        <v>0</v>
      </c>
    </row>
    <row r="60" spans="1:9" x14ac:dyDescent="0.3">
      <c r="A60" s="8">
        <v>43887</v>
      </c>
      <c r="B60" s="13">
        <v>3</v>
      </c>
      <c r="C60" s="13">
        <v>1</v>
      </c>
      <c r="D60" s="13" t="s">
        <v>61</v>
      </c>
      <c r="E60" s="13" t="s">
        <v>61</v>
      </c>
      <c r="F60" s="15">
        <v>43887</v>
      </c>
      <c r="G60" s="14">
        <f ca="1">IFERROR(__xludf.DUMMYFUNCTION("""COMPUTED_VALUE"""),0)</f>
        <v>0</v>
      </c>
      <c r="H60" s="16">
        <v>0</v>
      </c>
      <c r="I60" s="14">
        <f ca="1">IFERROR(__xludf.DUMMYFUNCTION("""COMPUTED_VALUE"""),0)</f>
        <v>0</v>
      </c>
    </row>
    <row r="61" spans="1:9" x14ac:dyDescent="0.3">
      <c r="A61" s="8">
        <v>43888</v>
      </c>
      <c r="B61" s="13">
        <v>4</v>
      </c>
      <c r="C61" s="13">
        <v>1</v>
      </c>
      <c r="D61" s="13" t="s">
        <v>61</v>
      </c>
      <c r="E61" s="13" t="s">
        <v>61</v>
      </c>
      <c r="F61" s="15">
        <v>43888</v>
      </c>
      <c r="G61" s="14">
        <f ca="1">IFERROR(__xludf.DUMMYFUNCTION("""COMPUTED_VALUE"""),0)</f>
        <v>0</v>
      </c>
      <c r="H61" s="16">
        <v>0</v>
      </c>
      <c r="I61" s="14">
        <f ca="1">IFERROR(__xludf.DUMMYFUNCTION("""COMPUTED_VALUE"""),0)</f>
        <v>0</v>
      </c>
    </row>
    <row r="62" spans="1:9" x14ac:dyDescent="0.3">
      <c r="A62" s="8">
        <v>43889</v>
      </c>
      <c r="B62" s="13">
        <v>5</v>
      </c>
      <c r="C62" s="13">
        <v>2</v>
      </c>
      <c r="D62" s="13" t="s">
        <v>61</v>
      </c>
      <c r="E62" s="13" t="s">
        <v>61</v>
      </c>
      <c r="F62" s="15">
        <v>43889</v>
      </c>
      <c r="G62" s="14">
        <f ca="1">IFERROR(__xludf.DUMMYFUNCTION("""COMPUTED_VALUE"""),0)</f>
        <v>0</v>
      </c>
      <c r="H62" s="16">
        <v>0</v>
      </c>
      <c r="I62" s="14">
        <f ca="1">IFERROR(__xludf.DUMMYFUNCTION("""COMPUTED_VALUE"""),0)</f>
        <v>0</v>
      </c>
    </row>
    <row r="63" spans="1:9" x14ac:dyDescent="0.3">
      <c r="A63" s="8">
        <v>43890</v>
      </c>
      <c r="B63" s="13">
        <v>4</v>
      </c>
      <c r="C63" s="13">
        <v>1</v>
      </c>
      <c r="D63" s="13" t="s">
        <v>61</v>
      </c>
      <c r="E63" s="13" t="s">
        <v>61</v>
      </c>
      <c r="F63" s="15">
        <v>43890</v>
      </c>
      <c r="G63" s="14">
        <f ca="1">IFERROR(__xludf.DUMMYFUNCTION("""COMPUTED_VALUE"""),0)</f>
        <v>0</v>
      </c>
      <c r="H63" s="16">
        <v>0</v>
      </c>
      <c r="I63" s="14">
        <f ca="1">IFERROR(__xludf.DUMMYFUNCTION("""COMPUTED_VALUE"""),0)</f>
        <v>0</v>
      </c>
    </row>
    <row r="64" spans="1:9" x14ac:dyDescent="0.3">
      <c r="A64" s="8">
        <v>43891</v>
      </c>
      <c r="B64" s="13">
        <v>4</v>
      </c>
      <c r="C64" s="13">
        <v>2</v>
      </c>
      <c r="D64" s="13" t="s">
        <v>61</v>
      </c>
      <c r="E64" s="13" t="s">
        <v>61</v>
      </c>
      <c r="F64" s="15">
        <v>43891</v>
      </c>
      <c r="G64" s="14">
        <f ca="1">IFERROR(__xludf.DUMMYFUNCTION("""COMPUTED_VALUE"""),0)</f>
        <v>0</v>
      </c>
      <c r="H64" s="16">
        <v>0</v>
      </c>
      <c r="I64" s="14">
        <f ca="1">IFERROR(__xludf.DUMMYFUNCTION("""COMPUTED_VALUE"""),0)</f>
        <v>0</v>
      </c>
    </row>
    <row r="65" spans="1:9" x14ac:dyDescent="0.3">
      <c r="A65" s="8">
        <v>43892</v>
      </c>
      <c r="B65" s="13">
        <v>9</v>
      </c>
      <c r="C65" s="13">
        <v>3</v>
      </c>
      <c r="D65" s="13" t="s">
        <v>61</v>
      </c>
      <c r="E65" s="13" t="s">
        <v>61</v>
      </c>
      <c r="F65" s="15">
        <v>43892</v>
      </c>
      <c r="G65" s="14">
        <f ca="1">IFERROR(__xludf.DUMMYFUNCTION("""COMPUTED_VALUE"""),2)</f>
        <v>2</v>
      </c>
      <c r="H65" s="16">
        <v>0</v>
      </c>
      <c r="I65" s="14">
        <f ca="1">IFERROR(__xludf.DUMMYFUNCTION("""COMPUTED_VALUE"""),0)</f>
        <v>0</v>
      </c>
    </row>
    <row r="66" spans="1:9" x14ac:dyDescent="0.3">
      <c r="A66" s="8">
        <v>43893</v>
      </c>
      <c r="B66" s="13">
        <v>19</v>
      </c>
      <c r="C66" s="13">
        <v>8</v>
      </c>
      <c r="D66" s="13">
        <v>1</v>
      </c>
      <c r="E66" s="13">
        <v>1</v>
      </c>
      <c r="F66" s="15">
        <v>43893</v>
      </c>
      <c r="G66" s="14">
        <f ca="1">IFERROR(__xludf.DUMMYFUNCTION("""COMPUTED_VALUE"""),1)</f>
        <v>1</v>
      </c>
      <c r="H66" s="16">
        <v>0</v>
      </c>
      <c r="I66" s="14">
        <f ca="1">IFERROR(__xludf.DUMMYFUNCTION("""COMPUTED_VALUE"""),0)</f>
        <v>0</v>
      </c>
    </row>
    <row r="67" spans="1:9" x14ac:dyDescent="0.3">
      <c r="A67" s="8">
        <v>43894</v>
      </c>
      <c r="B67" s="13">
        <v>27</v>
      </c>
      <c r="C67" s="13">
        <v>13</v>
      </c>
      <c r="D67" s="13">
        <v>1</v>
      </c>
      <c r="E67" s="13">
        <v>1</v>
      </c>
      <c r="F67" s="15">
        <v>43894</v>
      </c>
      <c r="G67" s="14">
        <f ca="1">IFERROR(__xludf.DUMMYFUNCTION("""COMPUTED_VALUE"""),22)</f>
        <v>22</v>
      </c>
      <c r="H67" s="16">
        <v>0</v>
      </c>
      <c r="I67" s="14">
        <f ca="1">IFERROR(__xludf.DUMMYFUNCTION("""COMPUTED_VALUE"""),0)</f>
        <v>0</v>
      </c>
    </row>
    <row r="68" spans="1:9" x14ac:dyDescent="0.3">
      <c r="A68" s="8">
        <v>43895</v>
      </c>
      <c r="B68" s="13">
        <v>23</v>
      </c>
      <c r="C68" s="13">
        <v>11</v>
      </c>
      <c r="D68" s="13">
        <v>1</v>
      </c>
      <c r="E68" s="13">
        <v>1</v>
      </c>
      <c r="F68" s="15">
        <v>43895</v>
      </c>
      <c r="G68" s="14">
        <f ca="1">IFERROR(__xludf.DUMMYFUNCTION("""COMPUTED_VALUE"""),2)</f>
        <v>2</v>
      </c>
      <c r="H68" s="16">
        <v>0</v>
      </c>
      <c r="I68" s="14">
        <f ca="1">IFERROR(__xludf.DUMMYFUNCTION("""COMPUTED_VALUE"""),0)</f>
        <v>0</v>
      </c>
    </row>
    <row r="69" spans="1:9" x14ac:dyDescent="0.3">
      <c r="A69" s="8">
        <v>43896</v>
      </c>
      <c r="B69" s="13">
        <v>18</v>
      </c>
      <c r="C69" s="13">
        <v>8</v>
      </c>
      <c r="D69" s="13">
        <v>1</v>
      </c>
      <c r="E69" s="13">
        <v>1</v>
      </c>
      <c r="F69" s="15">
        <v>43896</v>
      </c>
      <c r="G69" s="14">
        <f ca="1">IFERROR(__xludf.DUMMYFUNCTION("""COMPUTED_VALUE"""),1)</f>
        <v>1</v>
      </c>
      <c r="H69" s="16">
        <v>0</v>
      </c>
      <c r="I69" s="14">
        <f ca="1">IFERROR(__xludf.DUMMYFUNCTION("""COMPUTED_VALUE"""),0)</f>
        <v>0</v>
      </c>
    </row>
    <row r="70" spans="1:9" x14ac:dyDescent="0.3">
      <c r="A70" s="8">
        <v>43897</v>
      </c>
      <c r="B70" s="13">
        <v>15</v>
      </c>
      <c r="C70" s="13">
        <v>7</v>
      </c>
      <c r="D70" s="13">
        <v>1</v>
      </c>
      <c r="E70" s="13">
        <v>1</v>
      </c>
      <c r="F70" s="15">
        <v>43897</v>
      </c>
      <c r="G70" s="14">
        <f ca="1">IFERROR(__xludf.DUMMYFUNCTION("""COMPUTED_VALUE"""),3)</f>
        <v>3</v>
      </c>
      <c r="H70" s="16">
        <v>0</v>
      </c>
      <c r="I70" s="14">
        <f ca="1">IFERROR(__xludf.DUMMYFUNCTION("""COMPUTED_VALUE"""),0)</f>
        <v>0</v>
      </c>
    </row>
    <row r="71" spans="1:9" x14ac:dyDescent="0.3">
      <c r="A71" s="8">
        <v>43898</v>
      </c>
      <c r="B71" s="13">
        <v>14</v>
      </c>
      <c r="C71" s="13">
        <v>6</v>
      </c>
      <c r="D71" s="13">
        <v>1</v>
      </c>
      <c r="E71" s="13">
        <v>1</v>
      </c>
      <c r="F71" s="15">
        <v>43898</v>
      </c>
      <c r="G71" s="14">
        <f ca="1">IFERROR(__xludf.DUMMYFUNCTION("""COMPUTED_VALUE"""),5)</f>
        <v>5</v>
      </c>
      <c r="H71" s="16">
        <v>0</v>
      </c>
      <c r="I71" s="14">
        <f ca="1">IFERROR(__xludf.DUMMYFUNCTION("""COMPUTED_VALUE"""),0)</f>
        <v>0</v>
      </c>
    </row>
    <row r="72" spans="1:9" x14ac:dyDescent="0.3">
      <c r="A72" s="8">
        <v>43899</v>
      </c>
      <c r="B72" s="13">
        <v>17</v>
      </c>
      <c r="C72" s="13">
        <v>8</v>
      </c>
      <c r="D72" s="13">
        <v>1</v>
      </c>
      <c r="E72" s="13">
        <v>1</v>
      </c>
      <c r="F72" s="15">
        <v>43899</v>
      </c>
      <c r="G72" s="14">
        <f ca="1">IFERROR(__xludf.DUMMYFUNCTION("""COMPUTED_VALUE"""),9)</f>
        <v>9</v>
      </c>
      <c r="H72" s="16">
        <v>0</v>
      </c>
      <c r="I72" s="14">
        <f ca="1">IFERROR(__xludf.DUMMYFUNCTION("""COMPUTED_VALUE"""),0)</f>
        <v>0</v>
      </c>
    </row>
    <row r="73" spans="1:9" x14ac:dyDescent="0.3">
      <c r="A73" s="8">
        <v>43900</v>
      </c>
      <c r="B73" s="13">
        <v>19</v>
      </c>
      <c r="C73" s="13">
        <v>9</v>
      </c>
      <c r="D73" s="13">
        <v>1</v>
      </c>
      <c r="E73" s="13">
        <v>1</v>
      </c>
      <c r="F73" s="15">
        <v>43900</v>
      </c>
      <c r="G73" s="14">
        <f ca="1">IFERROR(__xludf.DUMMYFUNCTION("""COMPUTED_VALUE"""),15)</f>
        <v>15</v>
      </c>
      <c r="H73" s="16">
        <v>0</v>
      </c>
      <c r="I73" s="14">
        <f ca="1">IFERROR(__xludf.DUMMYFUNCTION("""COMPUTED_VALUE"""),0)</f>
        <v>0</v>
      </c>
    </row>
    <row r="74" spans="1:9" x14ac:dyDescent="0.3">
      <c r="A74" s="8">
        <v>43901</v>
      </c>
      <c r="B74" s="13">
        <v>22</v>
      </c>
      <c r="C74" s="13">
        <v>11</v>
      </c>
      <c r="D74" s="13">
        <v>1</v>
      </c>
      <c r="E74" s="13">
        <v>2</v>
      </c>
      <c r="F74" s="15">
        <v>43901</v>
      </c>
      <c r="G74" s="14">
        <f ca="1">IFERROR(__xludf.DUMMYFUNCTION("""COMPUTED_VALUE"""),8)</f>
        <v>8</v>
      </c>
      <c r="H74" s="16">
        <v>0</v>
      </c>
      <c r="I74" s="14">
        <f ca="1">IFERROR(__xludf.DUMMYFUNCTION("""COMPUTED_VALUE"""),0)</f>
        <v>0</v>
      </c>
    </row>
    <row r="75" spans="1:9" x14ac:dyDescent="0.3">
      <c r="A75" s="8">
        <v>43902</v>
      </c>
      <c r="B75" s="13">
        <v>27</v>
      </c>
      <c r="C75" s="13">
        <v>13</v>
      </c>
      <c r="D75" s="13">
        <v>2</v>
      </c>
      <c r="E75" s="13">
        <v>2</v>
      </c>
      <c r="F75" s="15">
        <v>43902</v>
      </c>
      <c r="G75" s="14">
        <f ca="1">IFERROR(__xludf.DUMMYFUNCTION("""COMPUTED_VALUE"""),10)</f>
        <v>10</v>
      </c>
      <c r="H75" s="16">
        <v>0</v>
      </c>
      <c r="I75" s="14">
        <f ca="1">IFERROR(__xludf.DUMMYFUNCTION("""COMPUTED_VALUE"""),1)</f>
        <v>1</v>
      </c>
    </row>
    <row r="76" spans="1:9" x14ac:dyDescent="0.3">
      <c r="A76" s="8">
        <v>43903</v>
      </c>
      <c r="B76" s="13">
        <v>34</v>
      </c>
      <c r="C76" s="13">
        <v>18</v>
      </c>
      <c r="D76" s="13">
        <v>2</v>
      </c>
      <c r="E76" s="13">
        <v>3</v>
      </c>
      <c r="F76" s="15">
        <v>43903</v>
      </c>
      <c r="G76" s="14">
        <f ca="1">IFERROR(__xludf.DUMMYFUNCTION("""COMPUTED_VALUE"""),10)</f>
        <v>10</v>
      </c>
      <c r="H76" s="16">
        <v>0</v>
      </c>
      <c r="I76" s="14">
        <f ca="1">IFERROR(__xludf.DUMMYFUNCTION("""COMPUTED_VALUE"""),0)</f>
        <v>0</v>
      </c>
    </row>
    <row r="77" spans="1:9" x14ac:dyDescent="0.3">
      <c r="A77" s="8">
        <v>43904</v>
      </c>
      <c r="B77" s="13">
        <v>35</v>
      </c>
      <c r="C77" s="13">
        <v>18</v>
      </c>
      <c r="D77" s="13">
        <v>2</v>
      </c>
      <c r="E77" s="13">
        <v>3</v>
      </c>
      <c r="F77" s="15">
        <v>43904</v>
      </c>
      <c r="G77" s="14">
        <f ca="1">IFERROR(__xludf.DUMMYFUNCTION("""COMPUTED_VALUE"""),11)</f>
        <v>11</v>
      </c>
      <c r="H77" s="16">
        <v>0</v>
      </c>
      <c r="I77" s="14">
        <f ca="1">IFERROR(__xludf.DUMMYFUNCTION("""COMPUTED_VALUE"""),1)</f>
        <v>1</v>
      </c>
    </row>
    <row r="78" spans="1:9" x14ac:dyDescent="0.3">
      <c r="A78" s="8">
        <v>43905</v>
      </c>
      <c r="B78" s="13">
        <v>36</v>
      </c>
      <c r="C78" s="13">
        <v>20</v>
      </c>
      <c r="D78" s="13">
        <v>2</v>
      </c>
      <c r="E78" s="13">
        <v>3</v>
      </c>
      <c r="F78" s="15">
        <v>43905</v>
      </c>
      <c r="G78" s="14">
        <f ca="1">IFERROR(__xludf.DUMMYFUNCTION("""COMPUTED_VALUE"""),10)</f>
        <v>10</v>
      </c>
      <c r="H78" s="16">
        <v>0</v>
      </c>
      <c r="I78" s="14">
        <f ca="1">IFERROR(__xludf.DUMMYFUNCTION("""COMPUTED_VALUE"""),0)</f>
        <v>0</v>
      </c>
    </row>
    <row r="79" spans="1:9" x14ac:dyDescent="0.3">
      <c r="A79" s="8">
        <v>43906</v>
      </c>
      <c r="B79" s="13">
        <v>40</v>
      </c>
      <c r="C79" s="13">
        <v>23</v>
      </c>
      <c r="D79" s="13">
        <v>3</v>
      </c>
      <c r="E79" s="13">
        <v>4</v>
      </c>
      <c r="F79" s="15">
        <v>43906</v>
      </c>
      <c r="G79" s="14">
        <f ca="1">IFERROR(__xludf.DUMMYFUNCTION("""COMPUTED_VALUE"""),14)</f>
        <v>14</v>
      </c>
      <c r="H79" s="16">
        <v>0</v>
      </c>
      <c r="I79" s="14">
        <f ca="1">IFERROR(__xludf.DUMMYFUNCTION("""COMPUTED_VALUE"""),0)</f>
        <v>0</v>
      </c>
    </row>
    <row r="80" spans="1:9" x14ac:dyDescent="0.3">
      <c r="A80" s="8">
        <v>43907</v>
      </c>
      <c r="B80" s="13">
        <v>42</v>
      </c>
      <c r="C80" s="13">
        <v>25</v>
      </c>
      <c r="D80" s="13">
        <v>4</v>
      </c>
      <c r="E80" s="13">
        <v>5</v>
      </c>
      <c r="F80" s="15">
        <v>43907</v>
      </c>
      <c r="G80" s="14">
        <f ca="1">IFERROR(__xludf.DUMMYFUNCTION("""COMPUTED_VALUE"""),20)</f>
        <v>20</v>
      </c>
      <c r="H80" s="16">
        <v>0</v>
      </c>
      <c r="I80" s="14">
        <f ca="1">IFERROR(__xludf.DUMMYFUNCTION("""COMPUTED_VALUE"""),1)</f>
        <v>1</v>
      </c>
    </row>
    <row r="81" spans="1:9" x14ac:dyDescent="0.3">
      <c r="A81" s="8">
        <v>43908</v>
      </c>
      <c r="B81" s="13">
        <v>44</v>
      </c>
      <c r="C81" s="13">
        <v>27</v>
      </c>
      <c r="D81" s="13">
        <v>4</v>
      </c>
      <c r="E81" s="13">
        <v>6</v>
      </c>
      <c r="F81" s="15">
        <v>43908</v>
      </c>
      <c r="G81" s="14">
        <f ca="1">IFERROR(__xludf.DUMMYFUNCTION("""COMPUTED_VALUE"""),25)</f>
        <v>25</v>
      </c>
      <c r="H81" s="16">
        <v>0</v>
      </c>
      <c r="I81" s="14">
        <f ca="1">IFERROR(__xludf.DUMMYFUNCTION("""COMPUTED_VALUE"""),0)</f>
        <v>0</v>
      </c>
    </row>
    <row r="82" spans="1:9" x14ac:dyDescent="0.3">
      <c r="A82" s="8">
        <v>43909</v>
      </c>
      <c r="B82" s="13">
        <v>78</v>
      </c>
      <c r="C82" s="13">
        <v>34</v>
      </c>
      <c r="D82" s="13">
        <v>5</v>
      </c>
      <c r="E82" s="13">
        <v>7</v>
      </c>
      <c r="F82" s="15">
        <v>43909</v>
      </c>
      <c r="G82" s="14">
        <f ca="1">IFERROR(__xludf.DUMMYFUNCTION("""COMPUTED_VALUE"""),27)</f>
        <v>27</v>
      </c>
      <c r="H82" s="13">
        <v>1050</v>
      </c>
      <c r="I82" s="14">
        <f ca="1">IFERROR(__xludf.DUMMYFUNCTION("""COMPUTED_VALUE"""),1)</f>
        <v>1</v>
      </c>
    </row>
    <row r="83" spans="1:9" x14ac:dyDescent="0.3">
      <c r="A83" s="8">
        <v>43910</v>
      </c>
      <c r="B83" s="13">
        <v>67</v>
      </c>
      <c r="C83" s="13">
        <v>44</v>
      </c>
      <c r="D83" s="13">
        <v>6</v>
      </c>
      <c r="E83" s="13">
        <v>8</v>
      </c>
      <c r="F83" s="15">
        <v>43910</v>
      </c>
      <c r="G83" s="14">
        <f ca="1">IFERROR(__xludf.DUMMYFUNCTION("""COMPUTED_VALUE"""),58)</f>
        <v>58</v>
      </c>
      <c r="H83" s="13">
        <v>1229</v>
      </c>
      <c r="I83" s="14">
        <f ca="1">IFERROR(__xludf.DUMMYFUNCTION("""COMPUTED_VALUE"""),0)</f>
        <v>0</v>
      </c>
    </row>
    <row r="84" spans="1:9" x14ac:dyDescent="0.3">
      <c r="A84" s="8">
        <v>43911</v>
      </c>
      <c r="B84" s="13">
        <v>76</v>
      </c>
      <c r="C84" s="13">
        <v>51</v>
      </c>
      <c r="D84" s="13">
        <v>8</v>
      </c>
      <c r="E84" s="13">
        <v>11</v>
      </c>
      <c r="F84" s="15">
        <v>43911</v>
      </c>
      <c r="G84" s="14">
        <f ca="1">IFERROR(__xludf.DUMMYFUNCTION("""COMPUTED_VALUE"""),78)</f>
        <v>78</v>
      </c>
      <c r="H84" s="13">
        <v>1506</v>
      </c>
      <c r="I84" s="14">
        <f ca="1">IFERROR(__xludf.DUMMYFUNCTION("""COMPUTED_VALUE"""),0)</f>
        <v>0</v>
      </c>
    </row>
    <row r="85" spans="1:9" x14ac:dyDescent="0.3">
      <c r="A85" s="8">
        <v>43912</v>
      </c>
      <c r="B85" s="13">
        <v>80</v>
      </c>
      <c r="C85" s="13">
        <v>54</v>
      </c>
      <c r="D85" s="13">
        <v>9</v>
      </c>
      <c r="E85" s="13">
        <v>12</v>
      </c>
      <c r="F85" s="15">
        <v>43912</v>
      </c>
      <c r="G85" s="14">
        <f ca="1">IFERROR(__xludf.DUMMYFUNCTION("""COMPUTED_VALUE"""),69)</f>
        <v>69</v>
      </c>
      <c r="H85" s="13">
        <v>1216</v>
      </c>
      <c r="I85" s="14">
        <f ca="1">IFERROR(__xludf.DUMMYFUNCTION("""COMPUTED_VALUE"""),3)</f>
        <v>3</v>
      </c>
    </row>
    <row r="86" spans="1:9" x14ac:dyDescent="0.3">
      <c r="A86" s="8">
        <v>43913</v>
      </c>
      <c r="B86" s="13">
        <v>85</v>
      </c>
      <c r="C86" s="13">
        <v>61</v>
      </c>
      <c r="D86" s="13">
        <v>12</v>
      </c>
      <c r="E86" s="13">
        <v>18</v>
      </c>
      <c r="F86" s="15">
        <v>43913</v>
      </c>
      <c r="G86" s="14">
        <f ca="1">IFERROR(__xludf.DUMMYFUNCTION("""COMPUTED_VALUE"""),94)</f>
        <v>94</v>
      </c>
      <c r="H86" s="13">
        <v>2580</v>
      </c>
      <c r="I86" s="14">
        <f ca="1">IFERROR(__xludf.DUMMYFUNCTION("""COMPUTED_VALUE"""),2)</f>
        <v>2</v>
      </c>
    </row>
    <row r="87" spans="1:9" x14ac:dyDescent="0.3">
      <c r="A87" s="8">
        <v>43914</v>
      </c>
      <c r="B87" s="13">
        <v>83</v>
      </c>
      <c r="C87" s="13">
        <v>58</v>
      </c>
      <c r="D87" s="13">
        <v>11</v>
      </c>
      <c r="E87" s="13">
        <v>16</v>
      </c>
      <c r="F87" s="15">
        <v>43914</v>
      </c>
      <c r="G87" s="14">
        <f ca="1">IFERROR(__xludf.DUMMYFUNCTION("""COMPUTED_VALUE"""),74)</f>
        <v>74</v>
      </c>
      <c r="H87" s="13">
        <v>1987</v>
      </c>
      <c r="I87" s="14">
        <f ca="1">IFERROR(__xludf.DUMMYFUNCTION("""COMPUTED_VALUE"""),1)</f>
        <v>1</v>
      </c>
    </row>
    <row r="88" spans="1:9" x14ac:dyDescent="0.3">
      <c r="A88" s="8">
        <v>43915</v>
      </c>
      <c r="B88" s="13">
        <v>93</v>
      </c>
      <c r="C88" s="13">
        <v>55</v>
      </c>
      <c r="D88" s="13">
        <v>10</v>
      </c>
      <c r="E88" s="13">
        <v>15</v>
      </c>
      <c r="F88" s="15">
        <v>43915</v>
      </c>
      <c r="G88" s="14">
        <f ca="1">IFERROR(__xludf.DUMMYFUNCTION("""COMPUTED_VALUE"""),86)</f>
        <v>86</v>
      </c>
      <c r="H88" s="13">
        <v>2450</v>
      </c>
      <c r="I88" s="14">
        <f ca="1">IFERROR(__xludf.DUMMYFUNCTION("""COMPUTED_VALUE"""),1)</f>
        <v>1</v>
      </c>
    </row>
    <row r="89" spans="1:9" x14ac:dyDescent="0.3">
      <c r="A89" s="8">
        <v>43916</v>
      </c>
      <c r="B89" s="13">
        <v>92</v>
      </c>
      <c r="C89" s="13">
        <v>53</v>
      </c>
      <c r="D89" s="13">
        <v>11</v>
      </c>
      <c r="E89" s="13">
        <v>15</v>
      </c>
      <c r="F89" s="15">
        <v>43916</v>
      </c>
      <c r="G89" s="14">
        <f ca="1">IFERROR(__xludf.DUMMYFUNCTION("""COMPUTED_VALUE"""),73)</f>
        <v>73</v>
      </c>
      <c r="H89" s="13">
        <v>0</v>
      </c>
      <c r="I89" s="14">
        <f ca="1">IFERROR(__xludf.DUMMYFUNCTION("""COMPUTED_VALUE"""),5)</f>
        <v>5</v>
      </c>
    </row>
    <row r="90" spans="1:9" x14ac:dyDescent="0.3">
      <c r="A90" s="8">
        <v>43917</v>
      </c>
      <c r="B90" s="13">
        <v>100</v>
      </c>
      <c r="C90" s="13">
        <v>57</v>
      </c>
      <c r="D90" s="13">
        <v>13</v>
      </c>
      <c r="E90" s="13">
        <v>18</v>
      </c>
      <c r="F90" s="15">
        <v>43917</v>
      </c>
      <c r="G90" s="14">
        <f ca="1">IFERROR(__xludf.DUMMYFUNCTION("""COMPUTED_VALUE"""),153)</f>
        <v>153</v>
      </c>
      <c r="H90" s="13">
        <v>0</v>
      </c>
      <c r="I90" s="14">
        <f ca="1">IFERROR(__xludf.DUMMYFUNCTION("""COMPUTED_VALUE"""),3)</f>
        <v>3</v>
      </c>
    </row>
    <row r="91" spans="1:9" x14ac:dyDescent="0.3">
      <c r="A91" s="8">
        <v>43918</v>
      </c>
      <c r="B91" s="13">
        <v>98</v>
      </c>
      <c r="C91" s="13">
        <v>59</v>
      </c>
      <c r="D91" s="13">
        <v>14</v>
      </c>
      <c r="E91" s="13">
        <v>19</v>
      </c>
      <c r="F91" s="15">
        <v>43918</v>
      </c>
      <c r="G91" s="14">
        <f ca="1">IFERROR(__xludf.DUMMYFUNCTION("""COMPUTED_VALUE"""),136)</f>
        <v>136</v>
      </c>
      <c r="H91" s="13">
        <v>0</v>
      </c>
      <c r="I91" s="14">
        <f ca="1">IFERROR(__xludf.DUMMYFUNCTION("""COMPUTED_VALUE"""),5)</f>
        <v>5</v>
      </c>
    </row>
    <row r="92" spans="1:9" x14ac:dyDescent="0.3">
      <c r="A92" s="8">
        <v>43919</v>
      </c>
      <c r="B92" s="13">
        <v>94</v>
      </c>
      <c r="C92" s="13">
        <v>53</v>
      </c>
      <c r="D92" s="13">
        <v>14</v>
      </c>
      <c r="E92" s="13">
        <v>19</v>
      </c>
      <c r="F92" s="15">
        <v>43919</v>
      </c>
      <c r="G92" s="14">
        <f ca="1">IFERROR(__xludf.DUMMYFUNCTION("""COMPUTED_VALUE"""),120)</f>
        <v>120</v>
      </c>
      <c r="H92" s="13">
        <v>0</v>
      </c>
      <c r="I92" s="14">
        <f ca="1">IFERROR(__xludf.DUMMYFUNCTION("""COMPUTED_VALUE"""),3)</f>
        <v>3</v>
      </c>
    </row>
    <row r="93" spans="1:9" x14ac:dyDescent="0.3">
      <c r="A93" s="8">
        <v>43920</v>
      </c>
      <c r="B93" s="13">
        <v>77</v>
      </c>
      <c r="C93" s="13">
        <v>43</v>
      </c>
      <c r="D93" s="13">
        <v>13</v>
      </c>
      <c r="E93" s="13">
        <v>17</v>
      </c>
      <c r="F93" s="15">
        <v>43920</v>
      </c>
      <c r="G93" s="14">
        <f ca="1">IFERROR(__xludf.DUMMYFUNCTION("""COMPUTED_VALUE"""),187)</f>
        <v>187</v>
      </c>
      <c r="H93" s="13">
        <v>0</v>
      </c>
      <c r="I93" s="14">
        <f ca="1">IFERROR(__xludf.DUMMYFUNCTION("""COMPUTED_VALUE"""),14)</f>
        <v>14</v>
      </c>
    </row>
    <row r="94" spans="1:9" x14ac:dyDescent="0.3">
      <c r="A94" s="8">
        <v>43921</v>
      </c>
      <c r="B94" s="13">
        <v>75</v>
      </c>
      <c r="C94" s="13">
        <v>42</v>
      </c>
      <c r="D94" s="13">
        <v>14</v>
      </c>
      <c r="E94" s="13">
        <v>18</v>
      </c>
      <c r="F94" s="15">
        <v>43921</v>
      </c>
      <c r="G94" s="14">
        <f ca="1">IFERROR(__xludf.DUMMYFUNCTION("""COMPUTED_VALUE"""),309)</f>
        <v>309</v>
      </c>
      <c r="H94" s="13">
        <v>4346</v>
      </c>
      <c r="I94" s="14">
        <f ca="1">IFERROR(__xludf.DUMMYFUNCTION("""COMPUTED_VALUE"""),6)</f>
        <v>6</v>
      </c>
    </row>
    <row r="95" spans="1:9" x14ac:dyDescent="0.3">
      <c r="A95" s="8">
        <v>43922</v>
      </c>
      <c r="B95" s="13">
        <v>70</v>
      </c>
      <c r="C95" s="13">
        <v>40</v>
      </c>
      <c r="D95" s="13">
        <v>14</v>
      </c>
      <c r="E95" s="13">
        <v>18</v>
      </c>
      <c r="F95" s="15">
        <v>43922</v>
      </c>
      <c r="G95" s="14">
        <f ca="1">IFERROR(__xludf.DUMMYFUNCTION("""COMPUTED_VALUE"""),424)</f>
        <v>424</v>
      </c>
      <c r="H95" s="13">
        <v>5163</v>
      </c>
      <c r="I95" s="14">
        <f ca="1">IFERROR(__xludf.DUMMYFUNCTION("""COMPUTED_VALUE"""),6)</f>
        <v>6</v>
      </c>
    </row>
    <row r="96" spans="1:9" x14ac:dyDescent="0.3">
      <c r="A96" s="8">
        <v>43923</v>
      </c>
      <c r="B96" s="13">
        <v>68</v>
      </c>
      <c r="C96" s="13">
        <v>39</v>
      </c>
      <c r="D96" s="13">
        <v>15</v>
      </c>
      <c r="E96" s="13">
        <v>19</v>
      </c>
      <c r="F96" s="15">
        <v>43923</v>
      </c>
      <c r="G96" s="14">
        <f ca="1">IFERROR(__xludf.DUMMYFUNCTION("""COMPUTED_VALUE"""),486)</f>
        <v>486</v>
      </c>
      <c r="H96" s="13">
        <v>7900</v>
      </c>
      <c r="I96" s="14">
        <f ca="1">IFERROR(__xludf.DUMMYFUNCTION("""COMPUTED_VALUE"""),16)</f>
        <v>16</v>
      </c>
    </row>
    <row r="97" spans="1:9" x14ac:dyDescent="0.3">
      <c r="A97" s="8">
        <v>43924</v>
      </c>
      <c r="B97" s="13">
        <v>84</v>
      </c>
      <c r="C97" s="13">
        <v>35</v>
      </c>
      <c r="D97" s="13">
        <v>14</v>
      </c>
      <c r="E97" s="13">
        <v>18</v>
      </c>
      <c r="F97" s="15">
        <v>43924</v>
      </c>
      <c r="G97" s="14">
        <f ca="1">IFERROR(__xludf.DUMMYFUNCTION("""COMPUTED_VALUE"""),560)</f>
        <v>560</v>
      </c>
      <c r="H97" s="13">
        <v>13394</v>
      </c>
      <c r="I97" s="14">
        <f ca="1">IFERROR(__xludf.DUMMYFUNCTION("""COMPUTED_VALUE"""),14)</f>
        <v>14</v>
      </c>
    </row>
    <row r="98" spans="1:9" x14ac:dyDescent="0.3">
      <c r="A98" s="8">
        <v>43925</v>
      </c>
      <c r="B98" s="13">
        <v>82</v>
      </c>
      <c r="C98" s="13">
        <v>36</v>
      </c>
      <c r="D98" s="13">
        <v>14</v>
      </c>
      <c r="E98" s="13">
        <v>18</v>
      </c>
      <c r="F98" s="15">
        <v>43925</v>
      </c>
      <c r="G98" s="14">
        <f ca="1">IFERROR(__xludf.DUMMYFUNCTION("""COMPUTED_VALUE"""),579)</f>
        <v>579</v>
      </c>
      <c r="H98" s="13">
        <v>10705</v>
      </c>
      <c r="I98" s="14">
        <f ca="1">IFERROR(__xludf.DUMMYFUNCTION("""COMPUTED_VALUE"""),13)</f>
        <v>13</v>
      </c>
    </row>
    <row r="99" spans="1:9" x14ac:dyDescent="0.3">
      <c r="A99" s="8">
        <v>43926</v>
      </c>
      <c r="B99" s="13">
        <v>79</v>
      </c>
      <c r="C99" s="13">
        <v>36</v>
      </c>
      <c r="D99" s="13">
        <v>14</v>
      </c>
      <c r="E99" s="13">
        <v>18</v>
      </c>
      <c r="F99" s="15">
        <v>43926</v>
      </c>
      <c r="G99" s="14">
        <f ca="1">IFERROR(__xludf.DUMMYFUNCTION("""COMPUTED_VALUE"""),609)</f>
        <v>609</v>
      </c>
      <c r="H99" s="13">
        <v>9584</v>
      </c>
      <c r="I99" s="14">
        <f ca="1">IFERROR(__xludf.DUMMYFUNCTION("""COMPUTED_VALUE"""),22)</f>
        <v>22</v>
      </c>
    </row>
    <row r="100" spans="1:9" x14ac:dyDescent="0.3">
      <c r="A100" s="8">
        <v>43927</v>
      </c>
      <c r="B100" s="13">
        <v>57</v>
      </c>
      <c r="C100" s="13">
        <v>35</v>
      </c>
      <c r="D100" s="13">
        <v>15</v>
      </c>
      <c r="E100" s="13">
        <v>19</v>
      </c>
      <c r="F100" s="15">
        <v>43927</v>
      </c>
      <c r="G100" s="14">
        <f ca="1">IFERROR(__xludf.DUMMYFUNCTION("""COMPUTED_VALUE"""),484)</f>
        <v>484</v>
      </c>
      <c r="H100" s="13">
        <v>11534</v>
      </c>
      <c r="I100" s="14">
        <f ca="1">IFERROR(__xludf.DUMMYFUNCTION("""COMPUTED_VALUE"""),16)</f>
        <v>16</v>
      </c>
    </row>
    <row r="101" spans="1:9" x14ac:dyDescent="0.3">
      <c r="A101" s="8">
        <v>43928</v>
      </c>
      <c r="B101" s="13">
        <v>54</v>
      </c>
      <c r="C101" s="13">
        <v>31</v>
      </c>
      <c r="D101" s="13">
        <v>14</v>
      </c>
      <c r="E101" s="13">
        <v>18</v>
      </c>
      <c r="F101" s="15">
        <v>43928</v>
      </c>
      <c r="G101" s="14">
        <f ca="1">IFERROR(__xludf.DUMMYFUNCTION("""COMPUTED_VALUE"""),573)</f>
        <v>573</v>
      </c>
      <c r="H101" s="13">
        <v>12947</v>
      </c>
      <c r="I101" s="14">
        <f ca="1">IFERROR(__xludf.DUMMYFUNCTION("""COMPUTED_VALUE"""),27)</f>
        <v>27</v>
      </c>
    </row>
    <row r="102" spans="1:9" x14ac:dyDescent="0.3">
      <c r="A102" s="8">
        <v>43929</v>
      </c>
      <c r="B102" s="13">
        <v>52</v>
      </c>
      <c r="C102" s="13">
        <v>31</v>
      </c>
      <c r="D102" s="13">
        <v>13</v>
      </c>
      <c r="E102" s="13">
        <v>17</v>
      </c>
      <c r="F102" s="15">
        <v>43929</v>
      </c>
      <c r="G102" s="14">
        <f ca="1">IFERROR(__xludf.DUMMYFUNCTION("""COMPUTED_VALUE"""),565)</f>
        <v>565</v>
      </c>
      <c r="H102" s="13">
        <v>13904</v>
      </c>
      <c r="I102" s="14">
        <f ca="1">IFERROR(__xludf.DUMMYFUNCTION("""COMPUTED_VALUE"""),20)</f>
        <v>20</v>
      </c>
    </row>
    <row r="103" spans="1:9" x14ac:dyDescent="0.3">
      <c r="A103" s="8">
        <v>43930</v>
      </c>
      <c r="B103" s="13">
        <v>52</v>
      </c>
      <c r="C103" s="13">
        <v>32</v>
      </c>
      <c r="D103" s="13">
        <v>14</v>
      </c>
      <c r="E103" s="13">
        <v>18</v>
      </c>
      <c r="F103" s="15">
        <v>43930</v>
      </c>
      <c r="G103" s="14">
        <f ca="1">IFERROR(__xludf.DUMMYFUNCTION("""COMPUTED_VALUE"""),813)</f>
        <v>813</v>
      </c>
      <c r="H103" s="13">
        <v>16991</v>
      </c>
      <c r="I103" s="14">
        <f ca="1">IFERROR(__xludf.DUMMYFUNCTION("""COMPUTED_VALUE"""),46)</f>
        <v>46</v>
      </c>
    </row>
    <row r="104" spans="1:9" x14ac:dyDescent="0.3">
      <c r="A104" s="8">
        <v>43931</v>
      </c>
      <c r="B104" s="13">
        <v>53</v>
      </c>
      <c r="C104" s="13">
        <v>32</v>
      </c>
      <c r="D104" s="13">
        <v>15</v>
      </c>
      <c r="E104" s="13">
        <v>19</v>
      </c>
      <c r="F104" s="15">
        <v>43931</v>
      </c>
      <c r="G104" s="14">
        <f ca="1">IFERROR(__xludf.DUMMYFUNCTION("""COMPUTED_VALUE"""),871)</f>
        <v>871</v>
      </c>
      <c r="H104" s="13">
        <v>16420</v>
      </c>
      <c r="I104" s="14">
        <f ca="1">IFERROR(__xludf.DUMMYFUNCTION("""COMPUTED_VALUE"""),22)</f>
        <v>22</v>
      </c>
    </row>
    <row r="105" spans="1:9" x14ac:dyDescent="0.3">
      <c r="A105" s="8">
        <v>43932</v>
      </c>
      <c r="B105" s="13">
        <v>53</v>
      </c>
      <c r="C105" s="13">
        <v>32</v>
      </c>
      <c r="D105" s="13">
        <v>15</v>
      </c>
      <c r="E105" s="13">
        <v>19</v>
      </c>
      <c r="F105" s="15">
        <v>43932</v>
      </c>
      <c r="G105" s="14">
        <f ca="1">IFERROR(__xludf.DUMMYFUNCTION("""COMPUTED_VALUE"""),854)</f>
        <v>854</v>
      </c>
      <c r="H105" s="13">
        <v>18044</v>
      </c>
      <c r="I105" s="14">
        <f ca="1">IFERROR(__xludf.DUMMYFUNCTION("""COMPUTED_VALUE"""),41)</f>
        <v>41</v>
      </c>
    </row>
    <row r="106" spans="1:9" x14ac:dyDescent="0.3">
      <c r="A106" s="8">
        <v>43933</v>
      </c>
      <c r="B106" s="13">
        <v>52</v>
      </c>
      <c r="C106" s="13">
        <v>30</v>
      </c>
      <c r="D106" s="13">
        <v>14</v>
      </c>
      <c r="E106" s="13">
        <v>18</v>
      </c>
      <c r="F106" s="15">
        <v>43933</v>
      </c>
      <c r="G106" s="14">
        <f ca="1">IFERROR(__xludf.DUMMYFUNCTION("""COMPUTED_VALUE"""),758)</f>
        <v>758</v>
      </c>
      <c r="H106" s="13">
        <v>16374</v>
      </c>
      <c r="I106" s="14">
        <f ca="1">IFERROR(__xludf.DUMMYFUNCTION("""COMPUTED_VALUE"""),42)</f>
        <v>42</v>
      </c>
    </row>
    <row r="107" spans="1:9" x14ac:dyDescent="0.3">
      <c r="A107" s="8">
        <v>43934</v>
      </c>
      <c r="B107" s="13">
        <v>72</v>
      </c>
      <c r="C107" s="13">
        <v>29</v>
      </c>
      <c r="D107" s="13">
        <v>14</v>
      </c>
      <c r="E107" s="13">
        <v>18</v>
      </c>
      <c r="F107" s="15">
        <v>43934</v>
      </c>
      <c r="G107" s="14">
        <f ca="1">IFERROR(__xludf.DUMMYFUNCTION("""COMPUTED_VALUE"""),1243)</f>
        <v>1243</v>
      </c>
      <c r="H107" s="13">
        <v>21806</v>
      </c>
      <c r="I107" s="14">
        <f ca="1">IFERROR(__xludf.DUMMYFUNCTION("""COMPUTED_VALUE"""),27)</f>
        <v>27</v>
      </c>
    </row>
    <row r="108" spans="1:9" x14ac:dyDescent="0.3">
      <c r="A108" s="8">
        <v>43935</v>
      </c>
      <c r="B108" s="13">
        <v>47</v>
      </c>
      <c r="C108" s="13">
        <v>28</v>
      </c>
      <c r="D108" s="13">
        <v>14</v>
      </c>
      <c r="E108" s="13">
        <v>18</v>
      </c>
      <c r="F108" s="15">
        <v>43935</v>
      </c>
      <c r="G108" s="14">
        <f ca="1">IFERROR(__xludf.DUMMYFUNCTION("""COMPUTED_VALUE"""),1031)</f>
        <v>1031</v>
      </c>
      <c r="H108" s="13">
        <v>27339</v>
      </c>
      <c r="I108" s="14">
        <f ca="1">IFERROR(__xludf.DUMMYFUNCTION("""COMPUTED_VALUE"""),37)</f>
        <v>37</v>
      </c>
    </row>
    <row r="109" spans="1:9" x14ac:dyDescent="0.3">
      <c r="A109" s="8">
        <v>43936</v>
      </c>
      <c r="B109" s="13">
        <v>65</v>
      </c>
      <c r="C109" s="13">
        <v>27</v>
      </c>
      <c r="D109" s="13">
        <v>14</v>
      </c>
      <c r="E109" s="13">
        <v>18</v>
      </c>
      <c r="F109" s="15">
        <v>43936</v>
      </c>
      <c r="G109" s="14">
        <f ca="1">IFERROR(__xludf.DUMMYFUNCTION("""COMPUTED_VALUE"""),886)</f>
        <v>886</v>
      </c>
      <c r="H109" s="13">
        <v>29706</v>
      </c>
      <c r="I109" s="14">
        <f ca="1">IFERROR(__xludf.DUMMYFUNCTION("""COMPUTED_VALUE"""),27)</f>
        <v>27</v>
      </c>
    </row>
    <row r="110" spans="1:9" x14ac:dyDescent="0.3">
      <c r="A110" s="8">
        <v>43937</v>
      </c>
      <c r="B110" s="13">
        <v>64</v>
      </c>
      <c r="C110" s="13">
        <v>28</v>
      </c>
      <c r="D110" s="13">
        <v>14</v>
      </c>
      <c r="E110" s="13">
        <v>18</v>
      </c>
      <c r="F110" s="15">
        <v>43937</v>
      </c>
      <c r="G110" s="14">
        <f ca="1">IFERROR(__xludf.DUMMYFUNCTION("""COMPUTED_VALUE"""),1061)</f>
        <v>1061</v>
      </c>
      <c r="H110" s="13">
        <v>28357</v>
      </c>
      <c r="I110" s="14">
        <f ca="1">IFERROR(__xludf.DUMMYFUNCTION("""COMPUTED_VALUE"""),26)</f>
        <v>26</v>
      </c>
    </row>
    <row r="111" spans="1:9" x14ac:dyDescent="0.3">
      <c r="A111" s="8">
        <v>43938</v>
      </c>
      <c r="B111" s="13">
        <v>63</v>
      </c>
      <c r="C111" s="13">
        <v>28</v>
      </c>
      <c r="D111" s="13">
        <v>13</v>
      </c>
      <c r="E111" s="13">
        <v>17</v>
      </c>
      <c r="F111" s="15">
        <v>43938</v>
      </c>
      <c r="G111" s="14">
        <f ca="1">IFERROR(__xludf.DUMMYFUNCTION("""COMPUTED_VALUE"""),922)</f>
        <v>922</v>
      </c>
      <c r="H111" s="13">
        <v>32167</v>
      </c>
      <c r="I111" s="14">
        <f ca="1">IFERROR(__xludf.DUMMYFUNCTION("""COMPUTED_VALUE"""),38)</f>
        <v>38</v>
      </c>
    </row>
    <row r="112" spans="1:9" x14ac:dyDescent="0.3">
      <c r="A112" s="8">
        <v>43939</v>
      </c>
      <c r="B112" s="13">
        <v>67</v>
      </c>
      <c r="C112" s="13">
        <v>27</v>
      </c>
      <c r="D112" s="13">
        <v>13</v>
      </c>
      <c r="E112" s="13">
        <v>17</v>
      </c>
      <c r="F112" s="15">
        <v>43939</v>
      </c>
      <c r="G112" s="14">
        <f ca="1">IFERROR(__xludf.DUMMYFUNCTION("""COMPUTED_VALUE"""),1371)</f>
        <v>1371</v>
      </c>
      <c r="H112" s="13">
        <v>37000</v>
      </c>
      <c r="I112" s="14">
        <f ca="1">IFERROR(__xludf.DUMMYFUNCTION("""COMPUTED_VALUE"""),35)</f>
        <v>35</v>
      </c>
    </row>
    <row r="113" spans="1:9" x14ac:dyDescent="0.3">
      <c r="A113" s="8">
        <v>43940</v>
      </c>
      <c r="B113" s="13">
        <v>63</v>
      </c>
      <c r="C113" s="13">
        <v>29</v>
      </c>
      <c r="D113" s="13">
        <v>14</v>
      </c>
      <c r="E113" s="13">
        <v>18</v>
      </c>
      <c r="F113" s="15">
        <v>43940</v>
      </c>
      <c r="G113" s="14">
        <f ca="1">IFERROR(__xludf.DUMMYFUNCTION("""COMPUTED_VALUE"""),1580)</f>
        <v>1580</v>
      </c>
      <c r="H113" s="13">
        <v>29463</v>
      </c>
      <c r="I113" s="14">
        <f ca="1">IFERROR(__xludf.DUMMYFUNCTION("""COMPUTED_VALUE"""),38)</f>
        <v>38</v>
      </c>
    </row>
    <row r="114" spans="1:9" x14ac:dyDescent="0.3">
      <c r="A114" s="8">
        <v>43941</v>
      </c>
      <c r="B114" s="13">
        <v>39</v>
      </c>
      <c r="C114" s="13">
        <v>26</v>
      </c>
      <c r="D114" s="13">
        <v>13</v>
      </c>
      <c r="E114" s="13">
        <v>17</v>
      </c>
      <c r="F114" s="15">
        <v>43941</v>
      </c>
      <c r="G114" s="14">
        <f ca="1">IFERROR(__xludf.DUMMYFUNCTION("""COMPUTED_VALUE"""),1239)</f>
        <v>1239</v>
      </c>
      <c r="H114" s="13">
        <v>0</v>
      </c>
      <c r="I114" s="14">
        <f ca="1">IFERROR(__xludf.DUMMYFUNCTION("""COMPUTED_VALUE"""),33)</f>
        <v>33</v>
      </c>
    </row>
    <row r="115" spans="1:9" x14ac:dyDescent="0.3">
      <c r="A115" s="8">
        <v>43942</v>
      </c>
      <c r="B115" s="13">
        <v>39</v>
      </c>
      <c r="C115" s="13">
        <v>26</v>
      </c>
      <c r="D115" s="13">
        <v>13</v>
      </c>
      <c r="E115" s="13">
        <v>17</v>
      </c>
      <c r="F115" s="15">
        <v>43942</v>
      </c>
      <c r="G115" s="14">
        <f ca="1">IFERROR(__xludf.DUMMYFUNCTION("""COMPUTED_VALUE"""),1537)</f>
        <v>1537</v>
      </c>
      <c r="H115" s="13">
        <v>0</v>
      </c>
      <c r="I115" s="14">
        <f ca="1">IFERROR(__xludf.DUMMYFUNCTION("""COMPUTED_VALUE"""),53)</f>
        <v>53</v>
      </c>
    </row>
    <row r="116" spans="1:9" x14ac:dyDescent="0.3">
      <c r="A116" s="8">
        <v>43943</v>
      </c>
      <c r="B116" s="13">
        <v>41</v>
      </c>
      <c r="C116" s="13">
        <v>25</v>
      </c>
      <c r="D116" s="13">
        <v>13</v>
      </c>
      <c r="E116" s="13">
        <v>17</v>
      </c>
      <c r="F116" s="15">
        <v>43943</v>
      </c>
      <c r="G116" s="14">
        <f ca="1">IFERROR(__xludf.DUMMYFUNCTION("""COMPUTED_VALUE"""),1292)</f>
        <v>1292</v>
      </c>
      <c r="H116" s="13">
        <v>0</v>
      </c>
      <c r="I116" s="14">
        <f ca="1">IFERROR(__xludf.DUMMYFUNCTION("""COMPUTED_VALUE"""),36)</f>
        <v>36</v>
      </c>
    </row>
    <row r="117" spans="1:9" x14ac:dyDescent="0.3">
      <c r="A117" s="8">
        <v>43944</v>
      </c>
      <c r="B117" s="13">
        <v>59</v>
      </c>
      <c r="C117" s="13">
        <v>25</v>
      </c>
      <c r="D117" s="13">
        <v>13</v>
      </c>
      <c r="E117" s="13">
        <v>17</v>
      </c>
      <c r="F117" s="15">
        <v>43944</v>
      </c>
      <c r="G117" s="14">
        <f ca="1">IFERROR(__xludf.DUMMYFUNCTION("""COMPUTED_VALUE"""),1667)</f>
        <v>1667</v>
      </c>
      <c r="H117" s="13">
        <v>0</v>
      </c>
      <c r="I117" s="14">
        <f ca="1">IFERROR(__xludf.DUMMYFUNCTION("""COMPUTED_VALUE"""),40)</f>
        <v>40</v>
      </c>
    </row>
    <row r="118" spans="1:9" x14ac:dyDescent="0.3">
      <c r="A118" s="8">
        <v>43945</v>
      </c>
      <c r="B118" s="13">
        <v>57</v>
      </c>
      <c r="C118" s="13">
        <v>25</v>
      </c>
      <c r="D118" s="13">
        <v>13</v>
      </c>
      <c r="E118" s="13">
        <v>17</v>
      </c>
      <c r="F118" s="15">
        <v>43945</v>
      </c>
      <c r="G118" s="14">
        <f ca="1">IFERROR(__xludf.DUMMYFUNCTION("""COMPUTED_VALUE"""),1408)</f>
        <v>1408</v>
      </c>
      <c r="H118" s="13">
        <v>41247</v>
      </c>
      <c r="I118" s="14">
        <f ca="1">IFERROR(__xludf.DUMMYFUNCTION("""COMPUTED_VALUE"""),59)</f>
        <v>59</v>
      </c>
    </row>
    <row r="119" spans="1:9" x14ac:dyDescent="0.3">
      <c r="A119" s="8">
        <v>43946</v>
      </c>
      <c r="B119" s="13">
        <v>39</v>
      </c>
      <c r="C119" s="13">
        <v>26</v>
      </c>
      <c r="D119" s="13">
        <v>13</v>
      </c>
      <c r="E119" s="13">
        <v>18</v>
      </c>
      <c r="F119" s="15">
        <v>43946</v>
      </c>
      <c r="G119" s="14">
        <f ca="1">IFERROR(__xludf.DUMMYFUNCTION("""COMPUTED_VALUE"""),1835)</f>
        <v>1835</v>
      </c>
      <c r="H119" s="13">
        <v>38168</v>
      </c>
      <c r="I119" s="14">
        <f ca="1">IFERROR(__xludf.DUMMYFUNCTION("""COMPUTED_VALUE"""),44)</f>
        <v>44</v>
      </c>
    </row>
    <row r="120" spans="1:9" x14ac:dyDescent="0.3">
      <c r="A120" s="8">
        <v>43947</v>
      </c>
      <c r="B120" s="13">
        <v>38</v>
      </c>
      <c r="C120" s="13">
        <v>26</v>
      </c>
      <c r="D120" s="13">
        <v>13</v>
      </c>
      <c r="E120" s="13">
        <v>19</v>
      </c>
      <c r="F120" s="15">
        <v>43947</v>
      </c>
      <c r="G120" s="14">
        <f ca="1">IFERROR(__xludf.DUMMYFUNCTION("""COMPUTED_VALUE"""),1607)</f>
        <v>1607</v>
      </c>
      <c r="H120" s="13">
        <v>45352</v>
      </c>
      <c r="I120" s="14">
        <f ca="1">IFERROR(__xludf.DUMMYFUNCTION("""COMPUTED_VALUE"""),56)</f>
        <v>56</v>
      </c>
    </row>
    <row r="121" spans="1:9" x14ac:dyDescent="0.3">
      <c r="A121" s="8">
        <v>43948</v>
      </c>
      <c r="B121" s="13">
        <v>35</v>
      </c>
      <c r="C121" s="13">
        <v>24</v>
      </c>
      <c r="D121" s="13">
        <v>13</v>
      </c>
      <c r="E121" s="13">
        <v>18</v>
      </c>
      <c r="F121" s="15">
        <v>43948</v>
      </c>
      <c r="G121" s="14">
        <f ca="1">IFERROR(__xludf.DUMMYFUNCTION("""COMPUTED_VALUE"""),1568)</f>
        <v>1568</v>
      </c>
      <c r="H121" s="13">
        <v>40510</v>
      </c>
      <c r="I121" s="14">
        <f ca="1">IFERROR(__xludf.DUMMYFUNCTION("""COMPUTED_VALUE"""),58)</f>
        <v>58</v>
      </c>
    </row>
    <row r="122" spans="1:9" x14ac:dyDescent="0.3">
      <c r="A122" s="8">
        <v>43949</v>
      </c>
      <c r="B122" s="13">
        <v>33</v>
      </c>
      <c r="C122" s="13">
        <v>22</v>
      </c>
      <c r="D122" s="13">
        <v>12</v>
      </c>
      <c r="E122" s="13">
        <v>16</v>
      </c>
      <c r="F122" s="15">
        <v>43949</v>
      </c>
      <c r="G122" s="14">
        <f ca="1">IFERROR(__xludf.DUMMYFUNCTION("""COMPUTED_VALUE"""),1902)</f>
        <v>1902</v>
      </c>
      <c r="H122" s="13">
        <v>50914</v>
      </c>
      <c r="I122" s="14">
        <f ca="1">IFERROR(__xludf.DUMMYFUNCTION("""COMPUTED_VALUE"""),69)</f>
        <v>69</v>
      </c>
    </row>
    <row r="123" spans="1:9" x14ac:dyDescent="0.3">
      <c r="A123" s="8">
        <v>43950</v>
      </c>
      <c r="B123" s="13">
        <v>31</v>
      </c>
      <c r="C123" s="13">
        <v>22</v>
      </c>
      <c r="D123" s="13">
        <v>12</v>
      </c>
      <c r="E123" s="13">
        <v>16</v>
      </c>
      <c r="F123" s="15">
        <v>43950</v>
      </c>
      <c r="G123" s="14">
        <f ca="1">IFERROR(__xludf.DUMMYFUNCTION("""COMPUTED_VALUE"""),1705)</f>
        <v>1705</v>
      </c>
      <c r="H123" s="13">
        <v>54031</v>
      </c>
      <c r="I123" s="14">
        <f ca="1">IFERROR(__xludf.DUMMYFUNCTION("""COMPUTED_VALUE"""),71)</f>
        <v>71</v>
      </c>
    </row>
    <row r="124" spans="1:9" x14ac:dyDescent="0.3">
      <c r="A124" s="8">
        <v>43951</v>
      </c>
      <c r="B124" s="13">
        <v>29</v>
      </c>
      <c r="C124" s="13">
        <v>21</v>
      </c>
      <c r="D124" s="13">
        <v>12</v>
      </c>
      <c r="E124" s="13">
        <v>16</v>
      </c>
      <c r="F124" s="15">
        <v>43951</v>
      </c>
      <c r="G124" s="14">
        <f ca="1">IFERROR(__xludf.DUMMYFUNCTION("""COMPUTED_VALUE"""),1801)</f>
        <v>1801</v>
      </c>
      <c r="H124" s="13">
        <v>59437</v>
      </c>
      <c r="I124" s="14">
        <f ca="1">IFERROR(__xludf.DUMMYFUNCTION("""COMPUTED_VALUE"""),75)</f>
        <v>75</v>
      </c>
    </row>
    <row r="125" spans="1:9" x14ac:dyDescent="0.3">
      <c r="A125" s="8">
        <v>43952</v>
      </c>
      <c r="B125" s="13">
        <v>33</v>
      </c>
      <c r="C125" s="13">
        <v>25</v>
      </c>
      <c r="D125" s="13">
        <v>13</v>
      </c>
      <c r="E125" s="13">
        <v>18</v>
      </c>
      <c r="F125" s="15">
        <v>43952</v>
      </c>
      <c r="G125" s="14">
        <f ca="1">IFERROR(__xludf.DUMMYFUNCTION("""COMPUTED_VALUE"""),2396)</f>
        <v>2396</v>
      </c>
      <c r="H125" s="13">
        <v>72453</v>
      </c>
      <c r="I125" s="14">
        <f ca="1">IFERROR(__xludf.DUMMYFUNCTION("""COMPUTED_VALUE"""),77)</f>
        <v>77</v>
      </c>
    </row>
    <row r="126" spans="1:9" x14ac:dyDescent="0.3">
      <c r="A126" s="8">
        <v>43953</v>
      </c>
      <c r="B126" s="13">
        <v>30</v>
      </c>
      <c r="C126" s="13">
        <v>24</v>
      </c>
      <c r="D126" s="13">
        <v>13</v>
      </c>
      <c r="E126" s="13">
        <v>18</v>
      </c>
      <c r="F126" s="15">
        <v>43953</v>
      </c>
      <c r="G126" s="14">
        <f ca="1">IFERROR(__xludf.DUMMYFUNCTION("""COMPUTED_VALUE"""),2564)</f>
        <v>2564</v>
      </c>
      <c r="H126" s="13">
        <v>73709</v>
      </c>
      <c r="I126" s="14">
        <f ca="1">IFERROR(__xludf.DUMMYFUNCTION("""COMPUTED_VALUE"""),92)</f>
        <v>92</v>
      </c>
    </row>
    <row r="127" spans="1:9" x14ac:dyDescent="0.3">
      <c r="A127" s="8">
        <v>43954</v>
      </c>
      <c r="B127" s="13">
        <v>33</v>
      </c>
      <c r="C127" s="13">
        <v>25</v>
      </c>
      <c r="D127" s="13">
        <v>14</v>
      </c>
      <c r="E127" s="13">
        <v>19</v>
      </c>
      <c r="F127" s="15">
        <v>43954</v>
      </c>
      <c r="G127" s="14">
        <f ca="1">IFERROR(__xludf.DUMMYFUNCTION("""COMPUTED_VALUE"""),2952)</f>
        <v>2952</v>
      </c>
      <c r="H127" s="13">
        <v>70087</v>
      </c>
      <c r="I127" s="14">
        <f ca="1">IFERROR(__xludf.DUMMYFUNCTION("""COMPUTED_VALUE"""),140)</f>
        <v>140</v>
      </c>
    </row>
    <row r="128" spans="1:9" x14ac:dyDescent="0.3">
      <c r="A128" s="8">
        <v>43955</v>
      </c>
      <c r="B128" s="13">
        <v>30</v>
      </c>
      <c r="C128" s="13">
        <v>22</v>
      </c>
      <c r="D128" s="13">
        <v>13</v>
      </c>
      <c r="E128" s="13">
        <v>18</v>
      </c>
      <c r="F128" s="15">
        <v>43955</v>
      </c>
      <c r="G128" s="14">
        <f ca="1">IFERROR(__xludf.DUMMYFUNCTION("""COMPUTED_VALUE"""),3656)</f>
        <v>3656</v>
      </c>
      <c r="H128" s="13">
        <v>60783</v>
      </c>
      <c r="I128" s="14">
        <f ca="1">IFERROR(__xludf.DUMMYFUNCTION("""COMPUTED_VALUE"""),103)</f>
        <v>103</v>
      </c>
    </row>
    <row r="129" spans="1:9" x14ac:dyDescent="0.3">
      <c r="A129" s="8">
        <v>43956</v>
      </c>
      <c r="B129" s="13">
        <v>32</v>
      </c>
      <c r="C129" s="13">
        <v>24</v>
      </c>
      <c r="D129" s="13">
        <v>14</v>
      </c>
      <c r="E129" s="13">
        <v>19</v>
      </c>
      <c r="F129" s="15">
        <v>43956</v>
      </c>
      <c r="G129" s="14">
        <f ca="1">IFERROR(__xludf.DUMMYFUNCTION("""COMPUTED_VALUE"""),2971)</f>
        <v>2971</v>
      </c>
      <c r="H129" s="13">
        <v>84713</v>
      </c>
      <c r="I129" s="14">
        <f ca="1">IFERROR(__xludf.DUMMYFUNCTION("""COMPUTED_VALUE"""),128)</f>
        <v>128</v>
      </c>
    </row>
    <row r="130" spans="1:9" x14ac:dyDescent="0.3">
      <c r="A130" s="8">
        <v>43957</v>
      </c>
      <c r="B130" s="13">
        <v>33</v>
      </c>
      <c r="C130" s="13">
        <v>23</v>
      </c>
      <c r="D130" s="13">
        <v>14</v>
      </c>
      <c r="E130" s="13">
        <v>19</v>
      </c>
      <c r="F130" s="15">
        <v>43957</v>
      </c>
      <c r="G130" s="14">
        <f ca="1">IFERROR(__xludf.DUMMYFUNCTION("""COMPUTED_VALUE"""),3602)</f>
        <v>3602</v>
      </c>
      <c r="H130" s="13">
        <v>84835</v>
      </c>
      <c r="I130" s="14">
        <f ca="1">IFERROR(__xludf.DUMMYFUNCTION("""COMPUTED_VALUE"""),91)</f>
        <v>91</v>
      </c>
    </row>
    <row r="131" spans="1:9" x14ac:dyDescent="0.3">
      <c r="A131" s="8">
        <v>43958</v>
      </c>
      <c r="B131" s="13">
        <v>30</v>
      </c>
      <c r="C131" s="13">
        <v>23</v>
      </c>
      <c r="D131" s="13">
        <v>13</v>
      </c>
      <c r="E131" s="13">
        <v>17</v>
      </c>
      <c r="F131" s="15">
        <v>43958</v>
      </c>
      <c r="G131" s="14">
        <f ca="1">IFERROR(__xludf.DUMMYFUNCTION("""COMPUTED_VALUE"""),3344)</f>
        <v>3344</v>
      </c>
      <c r="H131" s="13">
        <v>80632</v>
      </c>
      <c r="I131" s="14">
        <f ca="1">IFERROR(__xludf.DUMMYFUNCTION("""COMPUTED_VALUE"""),104)</f>
        <v>104</v>
      </c>
    </row>
    <row r="132" spans="1:9" x14ac:dyDescent="0.3">
      <c r="A132" s="8">
        <v>43959</v>
      </c>
      <c r="B132" s="13">
        <v>29</v>
      </c>
      <c r="C132" s="13">
        <v>22</v>
      </c>
      <c r="D132" s="13">
        <v>12</v>
      </c>
      <c r="E132" s="13">
        <v>17</v>
      </c>
      <c r="F132" s="15">
        <v>43959</v>
      </c>
      <c r="G132" s="14">
        <f ca="1">IFERROR(__xludf.DUMMYFUNCTION("""COMPUTED_VALUE"""),3339)</f>
        <v>3339</v>
      </c>
      <c r="H132" s="13">
        <v>80375</v>
      </c>
      <c r="I132" s="14">
        <f ca="1">IFERROR(__xludf.DUMMYFUNCTION("""COMPUTED_VALUE"""),97)</f>
        <v>97</v>
      </c>
    </row>
    <row r="133" spans="1:9" x14ac:dyDescent="0.3">
      <c r="A133" s="8">
        <v>43960</v>
      </c>
      <c r="B133" s="13">
        <v>30</v>
      </c>
      <c r="C133" s="13">
        <v>22</v>
      </c>
      <c r="D133" s="13">
        <v>12</v>
      </c>
      <c r="E133" s="13">
        <v>17</v>
      </c>
      <c r="F133" s="15">
        <v>43960</v>
      </c>
      <c r="G133" s="14">
        <f ca="1">IFERROR(__xludf.DUMMYFUNCTION("""COMPUTED_VALUE"""),3175)</f>
        <v>3175</v>
      </c>
      <c r="H133" s="13">
        <v>85425</v>
      </c>
      <c r="I133" s="14">
        <f ca="1">IFERROR(__xludf.DUMMYFUNCTION("""COMPUTED_VALUE"""),115)</f>
        <v>115</v>
      </c>
    </row>
    <row r="134" spans="1:9" x14ac:dyDescent="0.3">
      <c r="A134" s="8">
        <v>43961</v>
      </c>
      <c r="B134" s="13">
        <v>30</v>
      </c>
      <c r="C134" s="13">
        <v>22</v>
      </c>
      <c r="D134" s="13">
        <v>12</v>
      </c>
      <c r="E134" s="13">
        <v>17</v>
      </c>
      <c r="F134" s="15">
        <v>43961</v>
      </c>
      <c r="G134" s="14">
        <f ca="1">IFERROR(__xludf.DUMMYFUNCTION("""COMPUTED_VALUE"""),4311)</f>
        <v>4311</v>
      </c>
      <c r="H134" s="13">
        <v>85824</v>
      </c>
      <c r="I134" s="14">
        <f ca="1">IFERROR(__xludf.DUMMYFUNCTION("""COMPUTED_VALUE"""),112)</f>
        <v>112</v>
      </c>
    </row>
    <row r="135" spans="1:9" x14ac:dyDescent="0.3">
      <c r="A135" s="8">
        <v>43962</v>
      </c>
      <c r="B135" s="13">
        <v>28</v>
      </c>
      <c r="C135" s="13">
        <v>21</v>
      </c>
      <c r="D135" s="13">
        <v>11</v>
      </c>
      <c r="E135" s="13">
        <v>16</v>
      </c>
      <c r="F135" s="15">
        <v>43962</v>
      </c>
      <c r="G135" s="14">
        <f ca="1">IFERROR(__xludf.DUMMYFUNCTION("""COMPUTED_VALUE"""),3592)</f>
        <v>3592</v>
      </c>
      <c r="H135" s="13">
        <v>64651</v>
      </c>
      <c r="I135" s="14">
        <f ca="1">IFERROR(__xludf.DUMMYFUNCTION("""COMPUTED_VALUE"""),81)</f>
        <v>81</v>
      </c>
    </row>
    <row r="136" spans="1:9" x14ac:dyDescent="0.3">
      <c r="A136" s="8">
        <v>43963</v>
      </c>
      <c r="B136" s="13">
        <v>27</v>
      </c>
      <c r="C136" s="13">
        <v>19</v>
      </c>
      <c r="D136" s="13">
        <v>10</v>
      </c>
      <c r="E136" s="13">
        <v>15</v>
      </c>
      <c r="F136" s="15">
        <v>43963</v>
      </c>
      <c r="G136" s="14">
        <f ca="1">IFERROR(__xludf.DUMMYFUNCTION("""COMPUTED_VALUE"""),3562)</f>
        <v>3562</v>
      </c>
      <c r="H136" s="13">
        <v>85891</v>
      </c>
      <c r="I136" s="14">
        <f ca="1">IFERROR(__xludf.DUMMYFUNCTION("""COMPUTED_VALUE"""),120)</f>
        <v>120</v>
      </c>
    </row>
    <row r="137" spans="1:9" x14ac:dyDescent="0.3">
      <c r="A137" s="8">
        <v>43964</v>
      </c>
      <c r="B137" s="13">
        <v>25</v>
      </c>
      <c r="C137" s="13">
        <v>17</v>
      </c>
      <c r="D137" s="13">
        <v>10</v>
      </c>
      <c r="E137" s="13">
        <v>14</v>
      </c>
      <c r="F137" s="15">
        <v>43964</v>
      </c>
      <c r="G137" s="14">
        <f ca="1">IFERROR(__xludf.DUMMYFUNCTION("""COMPUTED_VALUE"""),3726)</f>
        <v>3726</v>
      </c>
      <c r="H137" s="13">
        <v>94671</v>
      </c>
      <c r="I137" s="14">
        <f ca="1">IFERROR(__xludf.DUMMYFUNCTION("""COMPUTED_VALUE"""),137)</f>
        <v>137</v>
      </c>
    </row>
    <row r="138" spans="1:9" x14ac:dyDescent="0.3">
      <c r="A138" s="8">
        <v>43965</v>
      </c>
      <c r="B138" s="13">
        <v>26</v>
      </c>
      <c r="C138" s="13">
        <v>18</v>
      </c>
      <c r="D138" s="13">
        <v>10</v>
      </c>
      <c r="E138" s="13">
        <v>14</v>
      </c>
      <c r="F138" s="15">
        <v>43965</v>
      </c>
      <c r="G138" s="14">
        <f ca="1">IFERROR(__xludf.DUMMYFUNCTION("""COMPUTED_VALUE"""),3991)</f>
        <v>3991</v>
      </c>
      <c r="H138" s="13">
        <v>92791</v>
      </c>
      <c r="I138" s="14">
        <f ca="1">IFERROR(__xludf.DUMMYFUNCTION("""COMPUTED_VALUE"""),97)</f>
        <v>97</v>
      </c>
    </row>
    <row r="139" spans="1:9" x14ac:dyDescent="0.3">
      <c r="A139" s="8">
        <v>43966</v>
      </c>
      <c r="B139" s="13">
        <v>26</v>
      </c>
      <c r="C139" s="13">
        <v>18</v>
      </c>
      <c r="D139" s="13">
        <v>10</v>
      </c>
      <c r="E139" s="13">
        <v>14</v>
      </c>
      <c r="F139" s="15">
        <v>43966</v>
      </c>
      <c r="G139" s="14">
        <f ca="1">IFERROR(__xludf.DUMMYFUNCTION("""COMPUTED_VALUE"""),3808)</f>
        <v>3808</v>
      </c>
      <c r="H139" s="13">
        <v>92911</v>
      </c>
      <c r="I139" s="14">
        <f ca="1">IFERROR(__xludf.DUMMYFUNCTION("""COMPUTED_VALUE"""),104)</f>
        <v>104</v>
      </c>
    </row>
    <row r="140" spans="1:9" x14ac:dyDescent="0.3">
      <c r="A140" s="8">
        <v>43967</v>
      </c>
      <c r="B140" s="13">
        <v>26</v>
      </c>
      <c r="C140" s="13">
        <v>19</v>
      </c>
      <c r="D140" s="13">
        <v>10</v>
      </c>
      <c r="E140" s="13">
        <v>15</v>
      </c>
      <c r="F140" s="15">
        <v>43967</v>
      </c>
      <c r="G140" s="14">
        <f ca="1">IFERROR(__xludf.DUMMYFUNCTION("""COMPUTED_VALUE"""),4794)</f>
        <v>4794</v>
      </c>
      <c r="H140" s="13">
        <v>94325</v>
      </c>
      <c r="I140" s="14">
        <f ca="1">IFERROR(__xludf.DUMMYFUNCTION("""COMPUTED_VALUE"""),120)</f>
        <v>120</v>
      </c>
    </row>
    <row r="141" spans="1:9" x14ac:dyDescent="0.3">
      <c r="A141" s="8">
        <v>43968</v>
      </c>
      <c r="B141" s="13">
        <v>28</v>
      </c>
      <c r="C141" s="13">
        <v>20</v>
      </c>
      <c r="D141" s="13">
        <v>11</v>
      </c>
      <c r="E141" s="13">
        <v>15</v>
      </c>
      <c r="F141" s="15">
        <v>43968</v>
      </c>
      <c r="G141" s="14">
        <f ca="1">IFERROR(__xludf.DUMMYFUNCTION("""COMPUTED_VALUE"""),5049)</f>
        <v>5049</v>
      </c>
      <c r="H141" s="13">
        <v>93365</v>
      </c>
      <c r="I141" s="14">
        <f ca="1">IFERROR(__xludf.DUMMYFUNCTION("""COMPUTED_VALUE"""),152)</f>
        <v>152</v>
      </c>
    </row>
    <row r="142" spans="1:9" x14ac:dyDescent="0.3">
      <c r="A142" s="8">
        <v>43969</v>
      </c>
      <c r="B142" s="13">
        <v>25</v>
      </c>
      <c r="C142" s="13">
        <v>19</v>
      </c>
      <c r="D142" s="13">
        <v>10</v>
      </c>
      <c r="E142" s="13">
        <v>15</v>
      </c>
      <c r="F142" s="15">
        <v>43969</v>
      </c>
      <c r="G142" s="14">
        <f ca="1">IFERROR(__xludf.DUMMYFUNCTION("""COMPUTED_VALUE"""),4628)</f>
        <v>4628</v>
      </c>
      <c r="H142" s="13">
        <v>75150</v>
      </c>
      <c r="I142" s="14">
        <f ca="1">IFERROR(__xludf.DUMMYFUNCTION("""COMPUTED_VALUE"""),131)</f>
        <v>131</v>
      </c>
    </row>
    <row r="143" spans="1:9" x14ac:dyDescent="0.3">
      <c r="A143" s="8">
        <v>43970</v>
      </c>
      <c r="B143" s="13">
        <v>23</v>
      </c>
      <c r="C143" s="13">
        <v>19</v>
      </c>
      <c r="D143" s="13">
        <v>10</v>
      </c>
      <c r="E143" s="13">
        <v>15</v>
      </c>
      <c r="F143" s="15">
        <v>43970</v>
      </c>
      <c r="G143" s="14">
        <f ca="1">IFERROR(__xludf.DUMMYFUNCTION("""COMPUTED_VALUE"""),6154)</f>
        <v>6154</v>
      </c>
      <c r="H143" s="13">
        <v>101475</v>
      </c>
      <c r="I143" s="14">
        <f ca="1">IFERROR(__xludf.DUMMYFUNCTION("""COMPUTED_VALUE"""),146)</f>
        <v>146</v>
      </c>
    </row>
    <row r="144" spans="1:9" x14ac:dyDescent="0.3">
      <c r="A144" s="8">
        <v>43971</v>
      </c>
      <c r="B144" s="13">
        <v>17</v>
      </c>
      <c r="C144" s="13">
        <v>17</v>
      </c>
      <c r="D144" s="13">
        <v>9</v>
      </c>
      <c r="E144" s="13">
        <v>13</v>
      </c>
      <c r="F144" s="15">
        <v>43971</v>
      </c>
      <c r="G144" s="14">
        <f ca="1">IFERROR(__xludf.DUMMYFUNCTION("""COMPUTED_VALUE"""),5720)</f>
        <v>5720</v>
      </c>
      <c r="H144" s="13">
        <v>108121</v>
      </c>
      <c r="I144" s="14">
        <f ca="1">IFERROR(__xludf.DUMMYFUNCTION("""COMPUTED_VALUE"""),134)</f>
        <v>134</v>
      </c>
    </row>
    <row r="145" spans="1:9" x14ac:dyDescent="0.3">
      <c r="A145" s="8">
        <v>43972</v>
      </c>
      <c r="B145" s="13">
        <v>18</v>
      </c>
      <c r="C145" s="13">
        <v>17</v>
      </c>
      <c r="D145" s="13">
        <v>9</v>
      </c>
      <c r="E145" s="13">
        <v>13</v>
      </c>
      <c r="F145" s="15">
        <v>43972</v>
      </c>
      <c r="G145" s="14">
        <f ca="1">IFERROR(__xludf.DUMMYFUNCTION("""COMPUTED_VALUE"""),6023)</f>
        <v>6023</v>
      </c>
      <c r="H145" s="13">
        <v>103532</v>
      </c>
      <c r="I145" s="14">
        <f ca="1">IFERROR(__xludf.DUMMYFUNCTION("""COMPUTED_VALUE"""),148)</f>
        <v>148</v>
      </c>
    </row>
    <row r="146" spans="1:9" x14ac:dyDescent="0.3">
      <c r="A146" s="8">
        <v>43973</v>
      </c>
      <c r="B146" s="13">
        <v>18</v>
      </c>
      <c r="C146" s="13">
        <v>16</v>
      </c>
      <c r="D146" s="13">
        <v>9</v>
      </c>
      <c r="E146" s="13">
        <v>13</v>
      </c>
      <c r="F146" s="15">
        <v>43973</v>
      </c>
      <c r="G146" s="14">
        <f ca="1">IFERROR(__xludf.DUMMYFUNCTION("""COMPUTED_VALUE"""),6536)</f>
        <v>6536</v>
      </c>
      <c r="H146" s="13">
        <v>103514</v>
      </c>
      <c r="I146" s="14">
        <f ca="1">IFERROR(__xludf.DUMMYFUNCTION("""COMPUTED_VALUE"""),142)</f>
        <v>142</v>
      </c>
    </row>
    <row r="147" spans="1:9" x14ac:dyDescent="0.3">
      <c r="A147" s="8">
        <v>43974</v>
      </c>
      <c r="B147" s="13">
        <v>19</v>
      </c>
      <c r="C147" s="13">
        <v>17</v>
      </c>
      <c r="D147" s="13">
        <v>9</v>
      </c>
      <c r="E147" s="13">
        <v>13</v>
      </c>
      <c r="F147" s="15">
        <v>43974</v>
      </c>
      <c r="G147" s="14">
        <f ca="1">IFERROR(__xludf.DUMMYFUNCTION("""COMPUTED_VALUE"""),6667)</f>
        <v>6667</v>
      </c>
      <c r="H147" s="13">
        <v>115364</v>
      </c>
      <c r="I147" s="14">
        <f ca="1">IFERROR(__xludf.DUMMYFUNCTION("""COMPUTED_VALUE"""),142)</f>
        <v>142</v>
      </c>
    </row>
    <row r="148" spans="1:9" x14ac:dyDescent="0.3">
      <c r="A148" s="8">
        <v>43975</v>
      </c>
      <c r="B148" s="13">
        <v>19</v>
      </c>
      <c r="C148" s="13">
        <v>17</v>
      </c>
      <c r="D148" s="13">
        <v>9</v>
      </c>
      <c r="E148" s="13">
        <v>13</v>
      </c>
      <c r="F148" s="15">
        <v>43975</v>
      </c>
      <c r="G148" s="14">
        <f ca="1">IFERROR(__xludf.DUMMYFUNCTION("""COMPUTED_VALUE"""),7111)</f>
        <v>7111</v>
      </c>
      <c r="H148" s="13">
        <v>108623</v>
      </c>
      <c r="I148" s="14">
        <f ca="1">IFERROR(__xludf.DUMMYFUNCTION("""COMPUTED_VALUE"""),156)</f>
        <v>156</v>
      </c>
    </row>
    <row r="149" spans="1:9" x14ac:dyDescent="0.3">
      <c r="A149" s="8">
        <v>43976</v>
      </c>
      <c r="B149" s="13">
        <v>19</v>
      </c>
      <c r="C149" s="13">
        <v>17</v>
      </c>
      <c r="D149" s="13">
        <v>9</v>
      </c>
      <c r="E149" s="13">
        <v>13</v>
      </c>
      <c r="F149" s="15">
        <v>43976</v>
      </c>
      <c r="G149" s="14">
        <f ca="1">IFERROR(__xludf.DUMMYFUNCTION("""COMPUTED_VALUE"""),6414)</f>
        <v>6414</v>
      </c>
      <c r="H149" s="13">
        <v>90170</v>
      </c>
      <c r="I149" s="14">
        <f ca="1">IFERROR(__xludf.DUMMYFUNCTION("""COMPUTED_VALUE"""),150)</f>
        <v>150</v>
      </c>
    </row>
    <row r="150" spans="1:9" x14ac:dyDescent="0.3">
      <c r="A150" s="8">
        <v>43977</v>
      </c>
      <c r="B150" s="13">
        <v>17</v>
      </c>
      <c r="C150" s="13">
        <v>15</v>
      </c>
      <c r="D150" s="13">
        <v>8</v>
      </c>
      <c r="E150" s="13">
        <v>12</v>
      </c>
      <c r="F150" s="15">
        <v>43977</v>
      </c>
      <c r="G150" s="14">
        <f ca="1">IFERROR(__xludf.DUMMYFUNCTION("""COMPUTED_VALUE"""),5907)</f>
        <v>5907</v>
      </c>
      <c r="H150" s="13">
        <v>92528</v>
      </c>
      <c r="I150" s="14">
        <f ca="1">IFERROR(__xludf.DUMMYFUNCTION("""COMPUTED_VALUE"""),173)</f>
        <v>173</v>
      </c>
    </row>
    <row r="151" spans="1:9" x14ac:dyDescent="0.3">
      <c r="A151" s="8">
        <v>43978</v>
      </c>
      <c r="B151" s="13">
        <v>17</v>
      </c>
      <c r="C151" s="13">
        <v>14</v>
      </c>
      <c r="D151" s="13">
        <v>8</v>
      </c>
      <c r="E151" s="13">
        <v>12</v>
      </c>
      <c r="F151" s="15">
        <v>43978</v>
      </c>
      <c r="G151" s="14">
        <f ca="1">IFERROR(__xludf.DUMMYFUNCTION("""COMPUTED_VALUE"""),7246)</f>
        <v>7246</v>
      </c>
      <c r="H151" s="13">
        <v>116041</v>
      </c>
      <c r="I151" s="14">
        <f ca="1">IFERROR(__xludf.DUMMYFUNCTION("""COMPUTED_VALUE"""),188)</f>
        <v>188</v>
      </c>
    </row>
    <row r="152" spans="1:9" x14ac:dyDescent="0.3">
      <c r="A152" s="8">
        <v>43979</v>
      </c>
      <c r="B152" s="13">
        <v>18</v>
      </c>
      <c r="C152" s="13">
        <v>15</v>
      </c>
      <c r="D152" s="13">
        <v>8</v>
      </c>
      <c r="E152" s="13">
        <v>11</v>
      </c>
      <c r="F152" s="15">
        <v>43979</v>
      </c>
      <c r="G152" s="14">
        <f ca="1">IFERROR(__xludf.DUMMYFUNCTION("""COMPUTED_VALUE"""),7254)</f>
        <v>7254</v>
      </c>
      <c r="H152" s="13">
        <v>119976</v>
      </c>
      <c r="I152" s="14">
        <f ca="1">IFERROR(__xludf.DUMMYFUNCTION("""COMPUTED_VALUE"""),176)</f>
        <v>176</v>
      </c>
    </row>
    <row r="153" spans="1:9" x14ac:dyDescent="0.3">
      <c r="A153" s="8">
        <v>43980</v>
      </c>
      <c r="B153" s="13">
        <v>18</v>
      </c>
      <c r="C153" s="13">
        <v>15</v>
      </c>
      <c r="D153" s="13">
        <v>8</v>
      </c>
      <c r="E153" s="13">
        <v>12</v>
      </c>
      <c r="F153" s="15">
        <v>43980</v>
      </c>
      <c r="G153" s="14">
        <f ca="1">IFERROR(__xludf.DUMMYFUNCTION("""COMPUTED_VALUE"""),8138)</f>
        <v>8138</v>
      </c>
      <c r="H153" s="13">
        <v>121702</v>
      </c>
      <c r="I153" s="14">
        <f ca="1">IFERROR(__xludf.DUMMYFUNCTION("""COMPUTED_VALUE"""),269)</f>
        <v>269</v>
      </c>
    </row>
    <row r="154" spans="1:9" x14ac:dyDescent="0.3">
      <c r="A154" s="8">
        <v>43981</v>
      </c>
      <c r="B154" s="13">
        <v>19</v>
      </c>
      <c r="C154" s="13">
        <v>15</v>
      </c>
      <c r="D154" s="13">
        <v>9</v>
      </c>
      <c r="E154" s="13">
        <v>12</v>
      </c>
      <c r="F154" s="15">
        <v>43981</v>
      </c>
      <c r="G154" s="14">
        <f ca="1">IFERROR(__xludf.DUMMYFUNCTION("""COMPUTED_VALUE"""),8364)</f>
        <v>8364</v>
      </c>
      <c r="H154" s="13">
        <v>127761</v>
      </c>
      <c r="I154" s="14">
        <f ca="1">IFERROR(__xludf.DUMMYFUNCTION("""COMPUTED_VALUE"""),205)</f>
        <v>205</v>
      </c>
    </row>
    <row r="155" spans="1:9" x14ac:dyDescent="0.3">
      <c r="A155" s="8">
        <v>43982</v>
      </c>
      <c r="B155" s="13">
        <v>18</v>
      </c>
      <c r="C155" s="13">
        <v>15</v>
      </c>
      <c r="D155" s="13">
        <v>8</v>
      </c>
      <c r="E155" s="13">
        <v>12</v>
      </c>
      <c r="F155" s="15">
        <v>43982</v>
      </c>
      <c r="G155" s="14">
        <f ca="1">IFERROR(__xludf.DUMMYFUNCTION("""COMPUTED_VALUE"""),8789)</f>
        <v>8789</v>
      </c>
      <c r="H155" s="13">
        <v>125428</v>
      </c>
      <c r="I155" s="14">
        <f ca="1">IFERROR(__xludf.DUMMYFUNCTION("""COMPUTED_VALUE"""),222)</f>
        <v>222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D30A1-7C12-46C9-8025-A4248669084B}">
  <dimension ref="A3:F155"/>
  <sheetViews>
    <sheetView zoomScale="85" zoomScaleNormal="85" workbookViewId="0">
      <selection activeCell="G1" sqref="G1:G1048576"/>
    </sheetView>
  </sheetViews>
  <sheetFormatPr defaultRowHeight="14.4" x14ac:dyDescent="0.3"/>
  <cols>
    <col min="2" max="2" width="18" style="13" customWidth="1"/>
    <col min="3" max="3" width="11" style="13" customWidth="1"/>
    <col min="4" max="4" width="11.109375" style="13" customWidth="1"/>
    <col min="5" max="5" width="10.88671875" style="13" customWidth="1"/>
    <col min="6" max="6" width="7" style="18" bestFit="1" customWidth="1"/>
  </cols>
  <sheetData>
    <row r="3" spans="1:6" x14ac:dyDescent="0.3">
      <c r="A3" s="17" t="s">
        <v>56</v>
      </c>
      <c r="B3" s="13" t="s">
        <v>91</v>
      </c>
      <c r="C3" s="13" t="s">
        <v>90</v>
      </c>
      <c r="D3" s="13" t="s">
        <v>89</v>
      </c>
      <c r="E3" s="13" t="s">
        <v>88</v>
      </c>
      <c r="F3" s="18" t="s">
        <v>92</v>
      </c>
    </row>
    <row r="4" spans="1:6" x14ac:dyDescent="0.3">
      <c r="A4" s="15">
        <v>43831</v>
      </c>
      <c r="B4" s="13">
        <v>0</v>
      </c>
      <c r="C4" s="13">
        <v>1</v>
      </c>
      <c r="D4" s="13">
        <v>0</v>
      </c>
      <c r="E4" s="13">
        <v>0</v>
      </c>
      <c r="F4" s="18">
        <v>0</v>
      </c>
    </row>
    <row r="5" spans="1:6" x14ac:dyDescent="0.3">
      <c r="A5" s="15">
        <v>43832</v>
      </c>
      <c r="B5" s="13">
        <v>1</v>
      </c>
      <c r="C5" s="13">
        <v>1</v>
      </c>
      <c r="D5" s="13">
        <v>0</v>
      </c>
      <c r="E5" s="13">
        <v>0</v>
      </c>
      <c r="F5" s="18">
        <v>0</v>
      </c>
    </row>
    <row r="6" spans="1:6" x14ac:dyDescent="0.3">
      <c r="A6" s="15">
        <v>43833</v>
      </c>
      <c r="B6" s="13">
        <v>1</v>
      </c>
      <c r="C6" s="13">
        <v>1</v>
      </c>
      <c r="D6" s="13">
        <v>0</v>
      </c>
      <c r="E6" s="13">
        <v>0</v>
      </c>
      <c r="F6" s="18">
        <v>0</v>
      </c>
    </row>
    <row r="7" spans="1:6" x14ac:dyDescent="0.3">
      <c r="A7" s="15">
        <v>43834</v>
      </c>
      <c r="B7" s="13">
        <v>1</v>
      </c>
      <c r="C7" s="13">
        <v>1</v>
      </c>
      <c r="D7" s="13">
        <v>0</v>
      </c>
      <c r="E7" s="13">
        <v>0</v>
      </c>
      <c r="F7" s="18">
        <v>0</v>
      </c>
    </row>
    <row r="8" spans="1:6" x14ac:dyDescent="0.3">
      <c r="A8" s="15">
        <v>43835</v>
      </c>
      <c r="B8" s="13">
        <v>1</v>
      </c>
      <c r="C8" s="13">
        <v>1</v>
      </c>
      <c r="D8" s="13">
        <v>0</v>
      </c>
      <c r="E8" s="13">
        <v>0</v>
      </c>
      <c r="F8" s="18">
        <v>0</v>
      </c>
    </row>
    <row r="9" spans="1:6" x14ac:dyDescent="0.3">
      <c r="A9" s="15">
        <v>43836</v>
      </c>
      <c r="B9" s="13">
        <v>0</v>
      </c>
      <c r="C9" s="13">
        <v>1</v>
      </c>
      <c r="D9" s="13">
        <v>0</v>
      </c>
      <c r="E9" s="13">
        <v>0</v>
      </c>
      <c r="F9" s="18">
        <v>0</v>
      </c>
    </row>
    <row r="10" spans="1:6" x14ac:dyDescent="0.3">
      <c r="A10" s="15">
        <v>43837</v>
      </c>
      <c r="B10" s="13">
        <v>1</v>
      </c>
      <c r="C10" s="13">
        <v>1</v>
      </c>
      <c r="D10" s="13">
        <v>0</v>
      </c>
      <c r="E10" s="13">
        <v>0</v>
      </c>
      <c r="F10" s="18">
        <v>0</v>
      </c>
    </row>
    <row r="11" spans="1:6" x14ac:dyDescent="0.3">
      <c r="A11" s="15">
        <v>43838</v>
      </c>
      <c r="B11" s="13">
        <v>0</v>
      </c>
      <c r="C11" s="13">
        <v>1</v>
      </c>
      <c r="D11" s="13">
        <v>0</v>
      </c>
      <c r="E11" s="13">
        <v>0</v>
      </c>
      <c r="F11" s="18">
        <v>0</v>
      </c>
    </row>
    <row r="12" spans="1:6" x14ac:dyDescent="0.3">
      <c r="A12" s="15">
        <v>43839</v>
      </c>
      <c r="B12" s="13">
        <v>1</v>
      </c>
      <c r="C12" s="13">
        <v>1</v>
      </c>
      <c r="D12" s="13">
        <v>0</v>
      </c>
      <c r="E12" s="13">
        <v>0</v>
      </c>
      <c r="F12" s="18">
        <v>0</v>
      </c>
    </row>
    <row r="13" spans="1:6" x14ac:dyDescent="0.3">
      <c r="A13" s="15">
        <v>43840</v>
      </c>
      <c r="B13" s="13">
        <v>1</v>
      </c>
      <c r="C13" s="13">
        <v>1</v>
      </c>
      <c r="D13" s="13">
        <v>0</v>
      </c>
      <c r="E13" s="13">
        <v>0</v>
      </c>
      <c r="F13" s="18">
        <v>0</v>
      </c>
    </row>
    <row r="14" spans="1:6" x14ac:dyDescent="0.3">
      <c r="A14" s="15">
        <v>43841</v>
      </c>
      <c r="B14" s="13">
        <v>1</v>
      </c>
      <c r="C14" s="13">
        <v>1</v>
      </c>
      <c r="D14" s="13">
        <v>0</v>
      </c>
      <c r="E14" s="13">
        <v>0</v>
      </c>
      <c r="F14" s="18">
        <v>0</v>
      </c>
    </row>
    <row r="15" spans="1:6" x14ac:dyDescent="0.3">
      <c r="A15" s="15">
        <v>43842</v>
      </c>
      <c r="B15" s="13">
        <v>1</v>
      </c>
      <c r="C15" s="13">
        <v>1</v>
      </c>
      <c r="D15" s="13">
        <v>0</v>
      </c>
      <c r="E15" s="13">
        <v>0</v>
      </c>
      <c r="F15" s="18">
        <v>0</v>
      </c>
    </row>
    <row r="16" spans="1:6" x14ac:dyDescent="0.3">
      <c r="A16" s="15">
        <v>43843</v>
      </c>
      <c r="B16" s="13">
        <v>1</v>
      </c>
      <c r="C16" s="13">
        <v>1</v>
      </c>
      <c r="D16" s="13">
        <v>0</v>
      </c>
      <c r="E16" s="13">
        <v>0</v>
      </c>
      <c r="F16" s="18">
        <v>0</v>
      </c>
    </row>
    <row r="17" spans="1:6" x14ac:dyDescent="0.3">
      <c r="A17" s="15">
        <v>43844</v>
      </c>
      <c r="B17" s="13">
        <v>1</v>
      </c>
      <c r="C17" s="13">
        <v>1</v>
      </c>
      <c r="D17" s="13">
        <v>0</v>
      </c>
      <c r="E17" s="13">
        <v>0</v>
      </c>
      <c r="F17" s="18">
        <v>0</v>
      </c>
    </row>
    <row r="18" spans="1:6" x14ac:dyDescent="0.3">
      <c r="A18" s="15">
        <v>43845</v>
      </c>
      <c r="B18" s="13">
        <v>1</v>
      </c>
      <c r="C18" s="13">
        <v>1</v>
      </c>
      <c r="D18" s="13">
        <v>0</v>
      </c>
      <c r="E18" s="13">
        <v>0</v>
      </c>
      <c r="F18" s="18">
        <v>0</v>
      </c>
    </row>
    <row r="19" spans="1:6" x14ac:dyDescent="0.3">
      <c r="A19" s="15">
        <v>43846</v>
      </c>
      <c r="B19" s="13">
        <v>1</v>
      </c>
      <c r="C19" s="13">
        <v>1</v>
      </c>
      <c r="D19" s="13">
        <v>0</v>
      </c>
      <c r="E19" s="13">
        <v>0</v>
      </c>
      <c r="F19" s="18">
        <v>0</v>
      </c>
    </row>
    <row r="20" spans="1:6" x14ac:dyDescent="0.3">
      <c r="A20" s="15">
        <v>43847</v>
      </c>
      <c r="B20" s="13">
        <v>1</v>
      </c>
      <c r="C20" s="13">
        <v>1</v>
      </c>
      <c r="D20" s="13">
        <v>0</v>
      </c>
      <c r="E20" s="13">
        <v>0</v>
      </c>
      <c r="F20" s="18">
        <v>0</v>
      </c>
    </row>
    <row r="21" spans="1:6" x14ac:dyDescent="0.3">
      <c r="A21" s="15">
        <v>43848</v>
      </c>
      <c r="B21" s="13">
        <v>1</v>
      </c>
      <c r="C21" s="13">
        <v>1</v>
      </c>
      <c r="D21" s="13">
        <v>0</v>
      </c>
      <c r="E21" s="13">
        <v>0</v>
      </c>
      <c r="F21" s="18">
        <v>0</v>
      </c>
    </row>
    <row r="22" spans="1:6" x14ac:dyDescent="0.3">
      <c r="A22" s="15">
        <v>43849</v>
      </c>
      <c r="B22" s="13">
        <v>1</v>
      </c>
      <c r="C22" s="13">
        <v>1</v>
      </c>
      <c r="D22" s="13">
        <v>0</v>
      </c>
      <c r="E22" s="13">
        <v>0</v>
      </c>
      <c r="F22" s="18">
        <v>0</v>
      </c>
    </row>
    <row r="23" spans="1:6" x14ac:dyDescent="0.3">
      <c r="A23" s="15">
        <v>43850</v>
      </c>
      <c r="B23" s="13">
        <v>1</v>
      </c>
      <c r="C23" s="13">
        <v>1</v>
      </c>
      <c r="D23" s="13">
        <v>0</v>
      </c>
      <c r="E23" s="13">
        <v>0</v>
      </c>
      <c r="F23" s="18">
        <v>0</v>
      </c>
    </row>
    <row r="24" spans="1:6" x14ac:dyDescent="0.3">
      <c r="A24" s="15">
        <v>43851</v>
      </c>
      <c r="B24" s="13">
        <v>1</v>
      </c>
      <c r="C24" s="13">
        <v>1</v>
      </c>
      <c r="D24" s="13">
        <v>0</v>
      </c>
      <c r="E24" s="13">
        <v>0</v>
      </c>
      <c r="F24" s="18">
        <v>0</v>
      </c>
    </row>
    <row r="25" spans="1:6" x14ac:dyDescent="0.3">
      <c r="A25" s="15">
        <v>43852</v>
      </c>
      <c r="B25" s="13">
        <v>1</v>
      </c>
      <c r="C25" s="13">
        <v>1</v>
      </c>
      <c r="D25" s="13">
        <v>0</v>
      </c>
      <c r="E25" s="13">
        <v>0</v>
      </c>
      <c r="F25" s="18">
        <v>0</v>
      </c>
    </row>
    <row r="26" spans="1:6" x14ac:dyDescent="0.3">
      <c r="A26" s="15">
        <v>43853</v>
      </c>
      <c r="B26" s="13">
        <v>1</v>
      </c>
      <c r="C26" s="13">
        <v>1</v>
      </c>
      <c r="D26" s="13">
        <v>0</v>
      </c>
      <c r="E26" s="13">
        <v>0</v>
      </c>
      <c r="F26" s="18">
        <v>0</v>
      </c>
    </row>
    <row r="27" spans="1:6" x14ac:dyDescent="0.3">
      <c r="A27" s="15">
        <v>43854</v>
      </c>
      <c r="B27" s="13">
        <v>2</v>
      </c>
      <c r="C27" s="13">
        <v>1</v>
      </c>
      <c r="D27" s="13">
        <v>0</v>
      </c>
      <c r="E27" s="13">
        <v>0</v>
      </c>
      <c r="F27" s="18">
        <v>0</v>
      </c>
    </row>
    <row r="28" spans="1:6" x14ac:dyDescent="0.3">
      <c r="A28" s="15">
        <v>43855</v>
      </c>
      <c r="B28" s="13">
        <v>3</v>
      </c>
      <c r="C28" s="13">
        <v>1</v>
      </c>
      <c r="D28" s="13">
        <v>0</v>
      </c>
      <c r="E28" s="13">
        <v>0</v>
      </c>
      <c r="F28" s="18">
        <v>0</v>
      </c>
    </row>
    <row r="29" spans="1:6" x14ac:dyDescent="0.3">
      <c r="A29" s="15">
        <v>43856</v>
      </c>
      <c r="B29" s="13">
        <v>3</v>
      </c>
      <c r="C29" s="13">
        <v>1</v>
      </c>
      <c r="D29" s="13">
        <v>0</v>
      </c>
      <c r="E29" s="13">
        <v>0</v>
      </c>
      <c r="F29" s="18">
        <v>0</v>
      </c>
    </row>
    <row r="30" spans="1:6" x14ac:dyDescent="0.3">
      <c r="A30" s="15">
        <v>43857</v>
      </c>
      <c r="B30" s="13">
        <v>5</v>
      </c>
      <c r="C30" s="13">
        <v>1</v>
      </c>
      <c r="D30" s="13">
        <v>0</v>
      </c>
      <c r="E30" s="13">
        <v>0</v>
      </c>
      <c r="F30" s="18">
        <v>0</v>
      </c>
    </row>
    <row r="31" spans="1:6" x14ac:dyDescent="0.3">
      <c r="A31" s="15">
        <v>43858</v>
      </c>
      <c r="B31" s="13">
        <v>8</v>
      </c>
      <c r="C31" s="13">
        <v>2</v>
      </c>
      <c r="D31" s="13">
        <v>0</v>
      </c>
      <c r="E31" s="13">
        <v>0</v>
      </c>
      <c r="F31" s="18">
        <v>0</v>
      </c>
    </row>
    <row r="32" spans="1:6" x14ac:dyDescent="0.3">
      <c r="A32" s="15">
        <v>43859</v>
      </c>
      <c r="B32" s="13">
        <v>7</v>
      </c>
      <c r="C32" s="13">
        <v>2</v>
      </c>
      <c r="D32" s="13">
        <v>0</v>
      </c>
      <c r="E32" s="13">
        <v>0</v>
      </c>
      <c r="F32" s="18">
        <v>0</v>
      </c>
    </row>
    <row r="33" spans="1:6" x14ac:dyDescent="0.3">
      <c r="A33" s="15">
        <v>43860</v>
      </c>
      <c r="B33" s="13">
        <v>10</v>
      </c>
      <c r="C33" s="13">
        <v>3</v>
      </c>
      <c r="D33" s="13">
        <v>0</v>
      </c>
      <c r="E33" s="13">
        <v>0</v>
      </c>
      <c r="F33" s="18">
        <v>1</v>
      </c>
    </row>
    <row r="34" spans="1:6" x14ac:dyDescent="0.3">
      <c r="A34" s="15">
        <v>43861</v>
      </c>
      <c r="B34" s="13">
        <v>10</v>
      </c>
      <c r="C34" s="13">
        <v>3</v>
      </c>
      <c r="D34" s="13">
        <v>0</v>
      </c>
      <c r="E34" s="13">
        <v>0</v>
      </c>
      <c r="F34" s="18">
        <v>0</v>
      </c>
    </row>
    <row r="35" spans="1:6" x14ac:dyDescent="0.3">
      <c r="A35" s="15">
        <v>43862</v>
      </c>
      <c r="B35" s="13">
        <v>8</v>
      </c>
      <c r="C35" s="13">
        <v>3</v>
      </c>
      <c r="D35" s="13">
        <v>0</v>
      </c>
      <c r="E35" s="13">
        <v>0</v>
      </c>
      <c r="F35" s="18">
        <v>0</v>
      </c>
    </row>
    <row r="36" spans="1:6" x14ac:dyDescent="0.3">
      <c r="A36" s="15">
        <v>43863</v>
      </c>
      <c r="B36" s="13">
        <v>7</v>
      </c>
      <c r="C36" s="13">
        <v>3</v>
      </c>
      <c r="D36" s="13">
        <v>0</v>
      </c>
      <c r="E36" s="13">
        <v>0</v>
      </c>
      <c r="F36" s="18">
        <v>1</v>
      </c>
    </row>
    <row r="37" spans="1:6" x14ac:dyDescent="0.3">
      <c r="A37" s="15">
        <v>43864</v>
      </c>
      <c r="B37" s="13">
        <v>8</v>
      </c>
      <c r="C37" s="13">
        <v>3</v>
      </c>
      <c r="D37" s="13">
        <v>0</v>
      </c>
      <c r="E37" s="13">
        <v>0</v>
      </c>
      <c r="F37" s="18">
        <v>0</v>
      </c>
    </row>
    <row r="38" spans="1:6" x14ac:dyDescent="0.3">
      <c r="A38" s="15">
        <v>43865</v>
      </c>
      <c r="B38" s="13">
        <v>7</v>
      </c>
      <c r="C38" s="13">
        <v>3</v>
      </c>
      <c r="D38" s="13">
        <v>0</v>
      </c>
      <c r="E38" s="13">
        <v>0</v>
      </c>
      <c r="F38" s="18">
        <v>1</v>
      </c>
    </row>
    <row r="39" spans="1:6" x14ac:dyDescent="0.3">
      <c r="A39" s="15">
        <v>43866</v>
      </c>
      <c r="B39" s="13">
        <v>6</v>
      </c>
      <c r="C39" s="13">
        <v>2</v>
      </c>
      <c r="D39" s="13">
        <v>0</v>
      </c>
      <c r="E39" s="13">
        <v>0</v>
      </c>
      <c r="F39" s="18">
        <v>0</v>
      </c>
    </row>
    <row r="40" spans="1:6" x14ac:dyDescent="0.3">
      <c r="A40" s="15">
        <v>43867</v>
      </c>
      <c r="B40" s="13">
        <v>6</v>
      </c>
      <c r="C40" s="13">
        <v>3</v>
      </c>
      <c r="D40" s="13">
        <v>0</v>
      </c>
      <c r="E40" s="13">
        <v>0</v>
      </c>
      <c r="F40" s="18">
        <v>0</v>
      </c>
    </row>
    <row r="41" spans="1:6" x14ac:dyDescent="0.3">
      <c r="A41" s="15">
        <v>43868</v>
      </c>
      <c r="B41" s="13">
        <v>6</v>
      </c>
      <c r="C41" s="13">
        <v>3</v>
      </c>
      <c r="D41" s="13">
        <v>0</v>
      </c>
      <c r="E41" s="13">
        <v>0</v>
      </c>
      <c r="F41" s="18">
        <v>0</v>
      </c>
    </row>
    <row r="42" spans="1:6" x14ac:dyDescent="0.3">
      <c r="A42" s="15">
        <v>43869</v>
      </c>
      <c r="B42" s="13">
        <v>5</v>
      </c>
      <c r="C42" s="13">
        <v>2</v>
      </c>
      <c r="D42" s="13">
        <v>0</v>
      </c>
      <c r="E42" s="13">
        <v>0</v>
      </c>
      <c r="F42" s="18">
        <v>0</v>
      </c>
    </row>
    <row r="43" spans="1:6" x14ac:dyDescent="0.3">
      <c r="A43" s="15">
        <v>43870</v>
      </c>
      <c r="B43" s="13">
        <v>5</v>
      </c>
      <c r="C43" s="13">
        <v>2</v>
      </c>
      <c r="D43" s="13">
        <v>0</v>
      </c>
      <c r="E43" s="13">
        <v>0</v>
      </c>
      <c r="F43" s="18">
        <v>0</v>
      </c>
    </row>
    <row r="44" spans="1:6" x14ac:dyDescent="0.3">
      <c r="A44" s="15">
        <v>43871</v>
      </c>
      <c r="B44" s="13">
        <v>5</v>
      </c>
      <c r="C44" s="13">
        <v>2</v>
      </c>
      <c r="D44" s="13">
        <v>0</v>
      </c>
      <c r="E44" s="13">
        <v>0</v>
      </c>
      <c r="F44" s="18">
        <v>0</v>
      </c>
    </row>
    <row r="45" spans="1:6" x14ac:dyDescent="0.3">
      <c r="A45" s="15">
        <v>43872</v>
      </c>
      <c r="B45" s="13">
        <v>4</v>
      </c>
      <c r="C45" s="13">
        <v>2</v>
      </c>
      <c r="D45" s="13">
        <v>1</v>
      </c>
      <c r="E45" s="13">
        <v>1</v>
      </c>
      <c r="F45" s="18">
        <v>0</v>
      </c>
    </row>
    <row r="46" spans="1:6" x14ac:dyDescent="0.3">
      <c r="A46" s="15">
        <v>43873</v>
      </c>
      <c r="B46" s="13">
        <v>4</v>
      </c>
      <c r="C46" s="13">
        <v>2</v>
      </c>
      <c r="D46" s="13">
        <v>1</v>
      </c>
      <c r="E46" s="13">
        <v>1</v>
      </c>
      <c r="F46" s="18">
        <v>0</v>
      </c>
    </row>
    <row r="47" spans="1:6" x14ac:dyDescent="0.3">
      <c r="A47" s="15">
        <v>43874</v>
      </c>
      <c r="B47" s="13">
        <v>5</v>
      </c>
      <c r="C47" s="13">
        <v>2</v>
      </c>
      <c r="D47" s="13">
        <v>1</v>
      </c>
      <c r="E47" s="13">
        <v>1</v>
      </c>
      <c r="F47" s="18">
        <v>0</v>
      </c>
    </row>
    <row r="48" spans="1:6" x14ac:dyDescent="0.3">
      <c r="A48" s="15">
        <v>43875</v>
      </c>
      <c r="B48" s="13">
        <v>4</v>
      </c>
      <c r="C48" s="13">
        <v>2</v>
      </c>
      <c r="D48" s="13">
        <v>1</v>
      </c>
      <c r="E48" s="13">
        <v>1</v>
      </c>
      <c r="F48" s="18">
        <v>0</v>
      </c>
    </row>
    <row r="49" spans="1:6" x14ac:dyDescent="0.3">
      <c r="A49" s="15">
        <v>43876</v>
      </c>
      <c r="B49" s="13">
        <v>4</v>
      </c>
      <c r="C49" s="13">
        <v>2</v>
      </c>
      <c r="D49" s="13">
        <v>1</v>
      </c>
      <c r="E49" s="13">
        <v>1</v>
      </c>
      <c r="F49" s="18">
        <v>0</v>
      </c>
    </row>
    <row r="50" spans="1:6" x14ac:dyDescent="0.3">
      <c r="A50" s="15">
        <v>43877</v>
      </c>
      <c r="B50" s="13">
        <v>4</v>
      </c>
      <c r="C50" s="13">
        <v>2</v>
      </c>
      <c r="D50" s="13">
        <v>1</v>
      </c>
      <c r="E50" s="13">
        <v>1</v>
      </c>
      <c r="F50" s="18">
        <v>0</v>
      </c>
    </row>
    <row r="51" spans="1:6" x14ac:dyDescent="0.3">
      <c r="A51" s="15">
        <v>43878</v>
      </c>
      <c r="B51" s="13">
        <v>4</v>
      </c>
      <c r="C51" s="13">
        <v>2</v>
      </c>
      <c r="D51" s="13">
        <v>1</v>
      </c>
      <c r="E51" s="13">
        <v>1</v>
      </c>
      <c r="F51" s="18">
        <v>0</v>
      </c>
    </row>
    <row r="52" spans="1:6" x14ac:dyDescent="0.3">
      <c r="A52" s="15">
        <v>43879</v>
      </c>
      <c r="B52" s="13">
        <v>3</v>
      </c>
      <c r="C52" s="13">
        <v>1</v>
      </c>
      <c r="D52" s="13">
        <v>1</v>
      </c>
      <c r="E52" s="13">
        <v>1</v>
      </c>
      <c r="F52" s="18">
        <v>0</v>
      </c>
    </row>
    <row r="53" spans="1:6" x14ac:dyDescent="0.3">
      <c r="A53" s="15">
        <v>43880</v>
      </c>
      <c r="B53" s="13">
        <v>3</v>
      </c>
      <c r="C53" s="13">
        <v>1</v>
      </c>
      <c r="D53" s="13">
        <v>1</v>
      </c>
      <c r="E53" s="13">
        <v>1</v>
      </c>
      <c r="F53" s="18">
        <v>0</v>
      </c>
    </row>
    <row r="54" spans="1:6" x14ac:dyDescent="0.3">
      <c r="A54" s="15">
        <v>43881</v>
      </c>
      <c r="B54" s="13">
        <v>2</v>
      </c>
      <c r="C54" s="13">
        <v>1</v>
      </c>
      <c r="D54" s="13">
        <v>1</v>
      </c>
      <c r="E54" s="13">
        <v>1</v>
      </c>
      <c r="F54" s="18">
        <v>0</v>
      </c>
    </row>
    <row r="55" spans="1:6" x14ac:dyDescent="0.3">
      <c r="A55" s="15">
        <v>43882</v>
      </c>
      <c r="B55" s="13">
        <v>2</v>
      </c>
      <c r="C55" s="13">
        <v>1</v>
      </c>
      <c r="D55" s="13">
        <v>1</v>
      </c>
      <c r="E55" s="13">
        <v>1</v>
      </c>
      <c r="F55" s="18">
        <v>0</v>
      </c>
    </row>
    <row r="56" spans="1:6" x14ac:dyDescent="0.3">
      <c r="A56" s="15">
        <v>43883</v>
      </c>
      <c r="B56" s="13">
        <v>2</v>
      </c>
      <c r="C56" s="13">
        <v>1</v>
      </c>
      <c r="D56" s="13">
        <v>1</v>
      </c>
      <c r="E56" s="13">
        <v>1</v>
      </c>
      <c r="F56" s="18">
        <v>0</v>
      </c>
    </row>
    <row r="57" spans="1:6" x14ac:dyDescent="0.3">
      <c r="A57" s="15">
        <v>43884</v>
      </c>
      <c r="B57" s="13">
        <v>3</v>
      </c>
      <c r="C57" s="13">
        <v>1</v>
      </c>
      <c r="D57" s="13">
        <v>1</v>
      </c>
      <c r="E57" s="13">
        <v>1</v>
      </c>
      <c r="F57" s="18">
        <v>0</v>
      </c>
    </row>
    <row r="58" spans="1:6" x14ac:dyDescent="0.3">
      <c r="A58" s="15">
        <v>43885</v>
      </c>
      <c r="B58" s="13">
        <v>3</v>
      </c>
      <c r="C58" s="13">
        <v>1</v>
      </c>
      <c r="D58" s="13">
        <v>1</v>
      </c>
      <c r="E58" s="13">
        <v>1</v>
      </c>
      <c r="F58" s="18">
        <v>0</v>
      </c>
    </row>
    <row r="59" spans="1:6" x14ac:dyDescent="0.3">
      <c r="A59" s="15">
        <v>43886</v>
      </c>
      <c r="B59" s="13">
        <v>3</v>
      </c>
      <c r="C59" s="13">
        <v>1</v>
      </c>
      <c r="D59" s="13">
        <v>1</v>
      </c>
      <c r="E59" s="13">
        <v>1</v>
      </c>
      <c r="F59" s="18">
        <v>0</v>
      </c>
    </row>
    <row r="60" spans="1:6" x14ac:dyDescent="0.3">
      <c r="A60" s="15">
        <v>43887</v>
      </c>
      <c r="B60" s="13">
        <v>3</v>
      </c>
      <c r="C60" s="13">
        <v>1</v>
      </c>
      <c r="D60" s="13">
        <v>1</v>
      </c>
      <c r="E60" s="13">
        <v>1</v>
      </c>
      <c r="F60" s="18">
        <v>0</v>
      </c>
    </row>
    <row r="61" spans="1:6" x14ac:dyDescent="0.3">
      <c r="A61" s="15">
        <v>43888</v>
      </c>
      <c r="B61" s="13">
        <v>4</v>
      </c>
      <c r="C61" s="13">
        <v>1</v>
      </c>
      <c r="D61" s="13">
        <v>1</v>
      </c>
      <c r="E61" s="13">
        <v>1</v>
      </c>
      <c r="F61" s="18">
        <v>0</v>
      </c>
    </row>
    <row r="62" spans="1:6" x14ac:dyDescent="0.3">
      <c r="A62" s="15">
        <v>43889</v>
      </c>
      <c r="B62" s="13">
        <v>5</v>
      </c>
      <c r="C62" s="13">
        <v>2</v>
      </c>
      <c r="D62" s="13">
        <v>1</v>
      </c>
      <c r="E62" s="13">
        <v>1</v>
      </c>
      <c r="F62" s="18">
        <v>0</v>
      </c>
    </row>
    <row r="63" spans="1:6" x14ac:dyDescent="0.3">
      <c r="A63" s="15">
        <v>43890</v>
      </c>
      <c r="B63" s="13">
        <v>4</v>
      </c>
      <c r="C63" s="13">
        <v>1</v>
      </c>
      <c r="D63" s="13">
        <v>1</v>
      </c>
      <c r="E63" s="13">
        <v>1</v>
      </c>
      <c r="F63" s="18">
        <v>0</v>
      </c>
    </row>
    <row r="64" spans="1:6" x14ac:dyDescent="0.3">
      <c r="A64" s="15">
        <v>43891</v>
      </c>
      <c r="B64" s="13">
        <v>4</v>
      </c>
      <c r="C64" s="13">
        <v>2</v>
      </c>
      <c r="D64" s="13">
        <v>1</v>
      </c>
      <c r="E64" s="13">
        <v>1</v>
      </c>
      <c r="F64" s="18">
        <v>0</v>
      </c>
    </row>
    <row r="65" spans="1:6" x14ac:dyDescent="0.3">
      <c r="A65" s="15">
        <v>43892</v>
      </c>
      <c r="B65" s="13">
        <v>9</v>
      </c>
      <c r="C65" s="13">
        <v>3</v>
      </c>
      <c r="D65" s="13">
        <v>1</v>
      </c>
      <c r="E65" s="13">
        <v>1</v>
      </c>
      <c r="F65" s="18">
        <v>0</v>
      </c>
    </row>
    <row r="66" spans="1:6" x14ac:dyDescent="0.3">
      <c r="A66" s="15">
        <v>43893</v>
      </c>
      <c r="B66" s="13">
        <v>19</v>
      </c>
      <c r="C66" s="13">
        <v>8</v>
      </c>
      <c r="D66" s="13">
        <v>1</v>
      </c>
      <c r="E66" s="13">
        <v>1</v>
      </c>
      <c r="F66" s="18">
        <v>2</v>
      </c>
    </row>
    <row r="67" spans="1:6" x14ac:dyDescent="0.3">
      <c r="A67" s="15">
        <v>43894</v>
      </c>
      <c r="B67" s="13">
        <v>27</v>
      </c>
      <c r="C67" s="13">
        <v>13</v>
      </c>
      <c r="D67" s="13">
        <v>1</v>
      </c>
      <c r="E67" s="13">
        <v>1</v>
      </c>
      <c r="F67" s="18">
        <v>1</v>
      </c>
    </row>
    <row r="68" spans="1:6" x14ac:dyDescent="0.3">
      <c r="A68" s="15">
        <v>43895</v>
      </c>
      <c r="B68" s="13">
        <v>23</v>
      </c>
      <c r="C68" s="13">
        <v>11</v>
      </c>
      <c r="D68" s="13">
        <v>1</v>
      </c>
      <c r="E68" s="13">
        <v>1</v>
      </c>
      <c r="F68" s="18">
        <v>22</v>
      </c>
    </row>
    <row r="69" spans="1:6" x14ac:dyDescent="0.3">
      <c r="A69" s="15">
        <v>43896</v>
      </c>
      <c r="B69" s="13">
        <v>18</v>
      </c>
      <c r="C69" s="13">
        <v>8</v>
      </c>
      <c r="D69" s="13">
        <v>1</v>
      </c>
      <c r="E69" s="13">
        <v>1</v>
      </c>
      <c r="F69" s="18">
        <v>1</v>
      </c>
    </row>
    <row r="70" spans="1:6" x14ac:dyDescent="0.3">
      <c r="A70" s="15">
        <v>43897</v>
      </c>
      <c r="B70" s="13">
        <v>15</v>
      </c>
      <c r="C70" s="13">
        <v>7</v>
      </c>
      <c r="D70" s="13">
        <v>1</v>
      </c>
      <c r="E70" s="13">
        <v>1</v>
      </c>
      <c r="F70" s="18">
        <v>2</v>
      </c>
    </row>
    <row r="71" spans="1:6" x14ac:dyDescent="0.3">
      <c r="A71" s="15">
        <v>43898</v>
      </c>
      <c r="B71" s="13">
        <v>14</v>
      </c>
      <c r="C71" s="13">
        <v>6</v>
      </c>
      <c r="D71" s="13">
        <v>1</v>
      </c>
      <c r="E71" s="13">
        <v>1</v>
      </c>
      <c r="F71" s="18">
        <v>3</v>
      </c>
    </row>
    <row r="72" spans="1:6" x14ac:dyDescent="0.3">
      <c r="A72" s="15">
        <v>43899</v>
      </c>
      <c r="B72" s="13">
        <v>17</v>
      </c>
      <c r="C72" s="13">
        <v>8</v>
      </c>
      <c r="D72" s="13">
        <v>1</v>
      </c>
      <c r="E72" s="13">
        <v>1</v>
      </c>
      <c r="F72" s="18">
        <v>0</v>
      </c>
    </row>
    <row r="73" spans="1:6" x14ac:dyDescent="0.3">
      <c r="A73" s="15">
        <v>43900</v>
      </c>
      <c r="B73" s="13">
        <v>19</v>
      </c>
      <c r="C73" s="13">
        <v>9</v>
      </c>
      <c r="D73" s="13">
        <v>1</v>
      </c>
      <c r="E73" s="13">
        <v>1</v>
      </c>
      <c r="F73" s="18">
        <v>10</v>
      </c>
    </row>
    <row r="74" spans="1:6" x14ac:dyDescent="0.3">
      <c r="A74" s="15">
        <v>43901</v>
      </c>
      <c r="B74" s="13">
        <v>22</v>
      </c>
      <c r="C74" s="13">
        <v>11</v>
      </c>
      <c r="D74" s="13">
        <v>1</v>
      </c>
      <c r="E74" s="13">
        <v>2</v>
      </c>
      <c r="F74" s="18">
        <v>6</v>
      </c>
    </row>
    <row r="75" spans="1:6" x14ac:dyDescent="0.3">
      <c r="A75" s="15">
        <v>43902</v>
      </c>
      <c r="B75" s="13">
        <v>27</v>
      </c>
      <c r="C75" s="13">
        <v>13</v>
      </c>
      <c r="D75" s="13">
        <v>2</v>
      </c>
      <c r="E75" s="13">
        <v>2</v>
      </c>
      <c r="F75" s="18">
        <v>23</v>
      </c>
    </row>
    <row r="76" spans="1:6" x14ac:dyDescent="0.3">
      <c r="A76" s="15">
        <v>43903</v>
      </c>
      <c r="B76" s="13">
        <v>34</v>
      </c>
      <c r="C76" s="13">
        <v>18</v>
      </c>
      <c r="D76" s="13">
        <v>2</v>
      </c>
      <c r="E76" s="13">
        <v>3</v>
      </c>
      <c r="F76" s="18">
        <v>2</v>
      </c>
    </row>
    <row r="77" spans="1:6" x14ac:dyDescent="0.3">
      <c r="A77" s="15">
        <v>43904</v>
      </c>
      <c r="B77" s="13">
        <v>35</v>
      </c>
      <c r="C77" s="13">
        <v>18</v>
      </c>
      <c r="D77" s="13">
        <v>2</v>
      </c>
      <c r="E77" s="13">
        <v>3</v>
      </c>
      <c r="F77" s="18">
        <v>8</v>
      </c>
    </row>
    <row r="78" spans="1:6" x14ac:dyDescent="0.3">
      <c r="A78" s="15">
        <v>43905</v>
      </c>
      <c r="B78" s="13">
        <v>36</v>
      </c>
      <c r="C78" s="13">
        <v>20</v>
      </c>
      <c r="D78" s="13">
        <v>2</v>
      </c>
      <c r="E78" s="13">
        <v>3</v>
      </c>
      <c r="F78" s="18">
        <v>7</v>
      </c>
    </row>
    <row r="79" spans="1:6" x14ac:dyDescent="0.3">
      <c r="A79" s="15">
        <v>43906</v>
      </c>
      <c r="B79" s="13">
        <v>40</v>
      </c>
      <c r="C79" s="13">
        <v>23</v>
      </c>
      <c r="D79" s="13">
        <v>3</v>
      </c>
      <c r="E79" s="13">
        <v>4</v>
      </c>
      <c r="F79" s="18">
        <v>3</v>
      </c>
    </row>
    <row r="80" spans="1:6" x14ac:dyDescent="0.3">
      <c r="A80" s="15">
        <v>43907</v>
      </c>
      <c r="B80" s="13">
        <v>42</v>
      </c>
      <c r="C80" s="13">
        <v>25</v>
      </c>
      <c r="D80" s="13">
        <v>4</v>
      </c>
      <c r="E80" s="13">
        <v>5</v>
      </c>
      <c r="F80" s="18">
        <v>32</v>
      </c>
    </row>
    <row r="81" spans="1:6" x14ac:dyDescent="0.3">
      <c r="A81" s="15">
        <v>43908</v>
      </c>
      <c r="B81" s="13">
        <v>44</v>
      </c>
      <c r="C81" s="13">
        <v>27</v>
      </c>
      <c r="D81" s="13">
        <v>4</v>
      </c>
      <c r="E81" s="13">
        <v>6</v>
      </c>
      <c r="F81" s="18">
        <v>12</v>
      </c>
    </row>
    <row r="82" spans="1:6" x14ac:dyDescent="0.3">
      <c r="A82" s="15">
        <v>43909</v>
      </c>
      <c r="B82" s="13">
        <v>78</v>
      </c>
      <c r="C82" s="13">
        <v>34</v>
      </c>
      <c r="D82" s="13">
        <v>5</v>
      </c>
      <c r="E82" s="13">
        <v>7</v>
      </c>
      <c r="F82" s="18">
        <v>28</v>
      </c>
    </row>
    <row r="83" spans="1:6" x14ac:dyDescent="0.3">
      <c r="A83" s="15">
        <v>43910</v>
      </c>
      <c r="B83" s="13">
        <v>67</v>
      </c>
      <c r="C83" s="13">
        <v>44</v>
      </c>
      <c r="D83" s="13">
        <v>6</v>
      </c>
      <c r="E83" s="13">
        <v>8</v>
      </c>
      <c r="F83" s="18">
        <v>26</v>
      </c>
    </row>
    <row r="84" spans="1:6" x14ac:dyDescent="0.3">
      <c r="A84" s="15">
        <v>43911</v>
      </c>
      <c r="B84" s="13">
        <v>76</v>
      </c>
      <c r="C84" s="13">
        <v>51</v>
      </c>
      <c r="D84" s="13">
        <v>8</v>
      </c>
      <c r="E84" s="13">
        <v>11</v>
      </c>
      <c r="F84" s="18">
        <v>40</v>
      </c>
    </row>
    <row r="85" spans="1:6" x14ac:dyDescent="0.3">
      <c r="A85" s="15">
        <v>43912</v>
      </c>
      <c r="B85" s="13">
        <v>80</v>
      </c>
      <c r="C85" s="13">
        <v>54</v>
      </c>
      <c r="D85" s="13">
        <v>9</v>
      </c>
      <c r="E85" s="13">
        <v>12</v>
      </c>
      <c r="F85" s="18">
        <v>89</v>
      </c>
    </row>
    <row r="86" spans="1:6" x14ac:dyDescent="0.3">
      <c r="A86" s="15">
        <v>43913</v>
      </c>
      <c r="B86" s="13">
        <v>85</v>
      </c>
      <c r="C86" s="13">
        <v>61</v>
      </c>
      <c r="D86" s="13">
        <v>12</v>
      </c>
      <c r="E86" s="13">
        <v>18</v>
      </c>
      <c r="F86" s="18">
        <v>119</v>
      </c>
    </row>
    <row r="87" spans="1:6" x14ac:dyDescent="0.3">
      <c r="A87" s="15">
        <v>43914</v>
      </c>
      <c r="B87" s="13">
        <v>83</v>
      </c>
      <c r="C87" s="13">
        <v>58</v>
      </c>
      <c r="D87" s="13">
        <v>11</v>
      </c>
      <c r="E87" s="13">
        <v>16</v>
      </c>
      <c r="F87" s="18">
        <v>53</v>
      </c>
    </row>
    <row r="88" spans="1:6" x14ac:dyDescent="0.3">
      <c r="A88" s="15">
        <v>43915</v>
      </c>
      <c r="B88" s="13">
        <v>93</v>
      </c>
      <c r="C88" s="13">
        <v>55</v>
      </c>
      <c r="D88" s="13">
        <v>10</v>
      </c>
      <c r="E88" s="13">
        <v>15</v>
      </c>
      <c r="F88" s="18">
        <v>70</v>
      </c>
    </row>
    <row r="89" spans="1:6" x14ac:dyDescent="0.3">
      <c r="A89" s="15">
        <v>43916</v>
      </c>
      <c r="B89" s="13">
        <v>92</v>
      </c>
      <c r="C89" s="13">
        <v>53</v>
      </c>
      <c r="D89" s="13">
        <v>11</v>
      </c>
      <c r="E89" s="13">
        <v>15</v>
      </c>
      <c r="F89" s="18">
        <v>87</v>
      </c>
    </row>
    <row r="90" spans="1:6" x14ac:dyDescent="0.3">
      <c r="A90" s="15">
        <v>43917</v>
      </c>
      <c r="B90" s="13">
        <v>100</v>
      </c>
      <c r="C90" s="13">
        <v>57</v>
      </c>
      <c r="D90" s="13">
        <v>13</v>
      </c>
      <c r="E90" s="13">
        <v>18</v>
      </c>
      <c r="F90" s="18">
        <v>75</v>
      </c>
    </row>
    <row r="91" spans="1:6" x14ac:dyDescent="0.3">
      <c r="A91" s="15">
        <v>43918</v>
      </c>
      <c r="B91" s="13">
        <v>98</v>
      </c>
      <c r="C91" s="13">
        <v>59</v>
      </c>
      <c r="D91" s="13">
        <v>14</v>
      </c>
      <c r="E91" s="13">
        <v>19</v>
      </c>
      <c r="F91" s="18">
        <v>149</v>
      </c>
    </row>
    <row r="92" spans="1:6" x14ac:dyDescent="0.3">
      <c r="A92" s="15">
        <v>43919</v>
      </c>
      <c r="B92" s="13">
        <v>94</v>
      </c>
      <c r="C92" s="13">
        <v>53</v>
      </c>
      <c r="D92" s="13">
        <v>14</v>
      </c>
      <c r="E92" s="13">
        <v>19</v>
      </c>
      <c r="F92" s="18">
        <v>106</v>
      </c>
    </row>
    <row r="93" spans="1:6" x14ac:dyDescent="0.3">
      <c r="A93" s="15">
        <v>43920</v>
      </c>
      <c r="B93" s="13">
        <v>77</v>
      </c>
      <c r="C93" s="13">
        <v>43</v>
      </c>
      <c r="D93" s="13">
        <v>13</v>
      </c>
      <c r="E93" s="13">
        <v>17</v>
      </c>
      <c r="F93" s="18">
        <v>92</v>
      </c>
    </row>
    <row r="94" spans="1:6" x14ac:dyDescent="0.3">
      <c r="A94" s="15">
        <v>43921</v>
      </c>
      <c r="B94" s="13">
        <v>75</v>
      </c>
      <c r="C94" s="13">
        <v>42</v>
      </c>
      <c r="D94" s="13">
        <v>14</v>
      </c>
      <c r="E94" s="13">
        <v>18</v>
      </c>
      <c r="F94" s="18">
        <v>180</v>
      </c>
    </row>
    <row r="95" spans="1:6" x14ac:dyDescent="0.3">
      <c r="A95" s="15">
        <v>43922</v>
      </c>
      <c r="B95" s="13">
        <v>70</v>
      </c>
      <c r="C95" s="13">
        <v>40</v>
      </c>
      <c r="D95" s="13">
        <v>14</v>
      </c>
      <c r="E95" s="13">
        <v>18</v>
      </c>
      <c r="F95" s="18">
        <v>146</v>
      </c>
    </row>
    <row r="96" spans="1:6" x14ac:dyDescent="0.3">
      <c r="A96" s="15">
        <v>43923</v>
      </c>
      <c r="B96" s="13">
        <v>68</v>
      </c>
      <c r="C96" s="13">
        <v>39</v>
      </c>
      <c r="D96" s="13">
        <v>15</v>
      </c>
      <c r="E96" s="13">
        <v>19</v>
      </c>
      <c r="F96" s="18">
        <v>568</v>
      </c>
    </row>
    <row r="97" spans="1:6" x14ac:dyDescent="0.3">
      <c r="A97" s="15">
        <v>43924</v>
      </c>
      <c r="B97" s="13">
        <v>84</v>
      </c>
      <c r="C97" s="13">
        <v>35</v>
      </c>
      <c r="D97" s="13">
        <v>14</v>
      </c>
      <c r="E97" s="13">
        <v>18</v>
      </c>
      <c r="F97" s="18">
        <v>336</v>
      </c>
    </row>
    <row r="98" spans="1:6" x14ac:dyDescent="0.3">
      <c r="A98" s="15">
        <v>43925</v>
      </c>
      <c r="B98" s="13">
        <v>82</v>
      </c>
      <c r="C98" s="13">
        <v>36</v>
      </c>
      <c r="D98" s="13">
        <v>14</v>
      </c>
      <c r="E98" s="13">
        <v>18</v>
      </c>
      <c r="F98" s="18">
        <v>601</v>
      </c>
    </row>
    <row r="99" spans="1:6" x14ac:dyDescent="0.3">
      <c r="A99" s="15">
        <v>43926</v>
      </c>
      <c r="B99" s="13">
        <v>79</v>
      </c>
      <c r="C99" s="13">
        <v>36</v>
      </c>
      <c r="D99" s="13">
        <v>14</v>
      </c>
      <c r="E99" s="13">
        <v>18</v>
      </c>
      <c r="F99" s="18">
        <v>472</v>
      </c>
    </row>
    <row r="100" spans="1:6" x14ac:dyDescent="0.3">
      <c r="A100" s="15">
        <v>43927</v>
      </c>
      <c r="B100" s="13">
        <v>57</v>
      </c>
      <c r="C100" s="13">
        <v>35</v>
      </c>
      <c r="D100" s="13">
        <v>15</v>
      </c>
      <c r="E100" s="13">
        <v>19</v>
      </c>
      <c r="F100" s="18">
        <v>693</v>
      </c>
    </row>
    <row r="101" spans="1:6" x14ac:dyDescent="0.3">
      <c r="A101" s="15">
        <v>43928</v>
      </c>
      <c r="B101" s="13">
        <v>54</v>
      </c>
      <c r="C101" s="13">
        <v>31</v>
      </c>
      <c r="D101" s="13">
        <v>14</v>
      </c>
      <c r="E101" s="13">
        <v>18</v>
      </c>
      <c r="F101" s="18">
        <v>354</v>
      </c>
    </row>
    <row r="102" spans="1:6" x14ac:dyDescent="0.3">
      <c r="A102" s="15">
        <v>43929</v>
      </c>
      <c r="B102" s="13">
        <v>52</v>
      </c>
      <c r="C102" s="13">
        <v>31</v>
      </c>
      <c r="D102" s="13">
        <v>13</v>
      </c>
      <c r="E102" s="13">
        <v>17</v>
      </c>
      <c r="F102" s="18">
        <v>773</v>
      </c>
    </row>
    <row r="103" spans="1:6" x14ac:dyDescent="0.3">
      <c r="A103" s="15">
        <v>43930</v>
      </c>
      <c r="B103" s="13">
        <v>52</v>
      </c>
      <c r="C103" s="13">
        <v>32</v>
      </c>
      <c r="D103" s="13">
        <v>14</v>
      </c>
      <c r="E103" s="13">
        <v>18</v>
      </c>
      <c r="F103" s="18">
        <v>540</v>
      </c>
    </row>
    <row r="104" spans="1:6" x14ac:dyDescent="0.3">
      <c r="A104" s="15">
        <v>43931</v>
      </c>
      <c r="B104" s="13">
        <v>53</v>
      </c>
      <c r="C104" s="13">
        <v>32</v>
      </c>
      <c r="D104" s="13">
        <v>15</v>
      </c>
      <c r="E104" s="13">
        <v>19</v>
      </c>
      <c r="F104" s="18">
        <v>678</v>
      </c>
    </row>
    <row r="105" spans="1:6" x14ac:dyDescent="0.3">
      <c r="A105" s="15">
        <v>43932</v>
      </c>
      <c r="B105" s="13">
        <v>53</v>
      </c>
      <c r="C105" s="13">
        <v>32</v>
      </c>
      <c r="D105" s="13">
        <v>15</v>
      </c>
      <c r="E105" s="13">
        <v>19</v>
      </c>
      <c r="F105" s="18">
        <v>1035</v>
      </c>
    </row>
    <row r="106" spans="1:6" x14ac:dyDescent="0.3">
      <c r="A106" s="15">
        <v>43933</v>
      </c>
      <c r="B106" s="13">
        <v>52</v>
      </c>
      <c r="C106" s="13">
        <v>30</v>
      </c>
      <c r="D106" s="13">
        <v>14</v>
      </c>
      <c r="E106" s="13">
        <v>18</v>
      </c>
      <c r="F106" s="18">
        <v>909</v>
      </c>
    </row>
    <row r="107" spans="1:6" x14ac:dyDescent="0.3">
      <c r="A107" s="15">
        <v>43934</v>
      </c>
      <c r="B107" s="13">
        <v>72</v>
      </c>
      <c r="C107" s="13">
        <v>29</v>
      </c>
      <c r="D107" s="13">
        <v>14</v>
      </c>
      <c r="E107" s="13">
        <v>18</v>
      </c>
      <c r="F107" s="18">
        <v>796</v>
      </c>
    </row>
    <row r="108" spans="1:6" x14ac:dyDescent="0.3">
      <c r="A108" s="15">
        <v>43935</v>
      </c>
      <c r="B108" s="13">
        <v>47</v>
      </c>
      <c r="C108" s="13">
        <v>28</v>
      </c>
      <c r="D108" s="13">
        <v>14</v>
      </c>
      <c r="E108" s="13">
        <v>18</v>
      </c>
      <c r="F108" s="18">
        <v>1211</v>
      </c>
    </row>
    <row r="109" spans="1:6" x14ac:dyDescent="0.3">
      <c r="A109" s="15">
        <v>43936</v>
      </c>
      <c r="B109" s="13">
        <v>65</v>
      </c>
      <c r="C109" s="13">
        <v>27</v>
      </c>
      <c r="D109" s="13">
        <v>14</v>
      </c>
      <c r="E109" s="13">
        <v>18</v>
      </c>
      <c r="F109" s="18">
        <v>1075</v>
      </c>
    </row>
    <row r="110" spans="1:6" x14ac:dyDescent="0.3">
      <c r="A110" s="15">
        <v>43937</v>
      </c>
      <c r="B110" s="13">
        <v>64</v>
      </c>
      <c r="C110" s="13">
        <v>28</v>
      </c>
      <c r="D110" s="13">
        <v>14</v>
      </c>
      <c r="E110" s="13">
        <v>18</v>
      </c>
      <c r="F110" s="18">
        <v>942</v>
      </c>
    </row>
    <row r="111" spans="1:6" x14ac:dyDescent="0.3">
      <c r="A111" s="15">
        <v>43938</v>
      </c>
      <c r="B111" s="13">
        <v>63</v>
      </c>
      <c r="C111" s="13">
        <v>28</v>
      </c>
      <c r="D111" s="13">
        <v>13</v>
      </c>
      <c r="E111" s="13">
        <v>17</v>
      </c>
      <c r="F111" s="18">
        <v>1007</v>
      </c>
    </row>
    <row r="112" spans="1:6" x14ac:dyDescent="0.3">
      <c r="A112" s="15">
        <v>43939</v>
      </c>
      <c r="B112" s="13">
        <v>67</v>
      </c>
      <c r="C112" s="13">
        <v>27</v>
      </c>
      <c r="D112" s="13">
        <v>13</v>
      </c>
      <c r="E112" s="13">
        <v>17</v>
      </c>
      <c r="F112" s="18">
        <v>991</v>
      </c>
    </row>
    <row r="113" spans="1:6" x14ac:dyDescent="0.3">
      <c r="A113" s="15">
        <v>43940</v>
      </c>
      <c r="B113" s="13">
        <v>63</v>
      </c>
      <c r="C113" s="13">
        <v>29</v>
      </c>
      <c r="D113" s="13">
        <v>14</v>
      </c>
      <c r="E113" s="13">
        <v>18</v>
      </c>
      <c r="F113" s="18">
        <v>1334</v>
      </c>
    </row>
    <row r="114" spans="1:6" x14ac:dyDescent="0.3">
      <c r="A114" s="15">
        <v>43941</v>
      </c>
      <c r="B114" s="13">
        <v>39</v>
      </c>
      <c r="C114" s="13">
        <v>26</v>
      </c>
      <c r="D114" s="13">
        <v>13</v>
      </c>
      <c r="E114" s="13">
        <v>17</v>
      </c>
      <c r="F114" s="18">
        <v>1553</v>
      </c>
    </row>
    <row r="115" spans="1:6" x14ac:dyDescent="0.3">
      <c r="A115" s="15">
        <v>43942</v>
      </c>
      <c r="B115" s="13">
        <v>39</v>
      </c>
      <c r="C115" s="13">
        <v>26</v>
      </c>
      <c r="D115" s="13">
        <v>13</v>
      </c>
      <c r="E115" s="13">
        <v>17</v>
      </c>
      <c r="F115" s="18">
        <v>1335</v>
      </c>
    </row>
    <row r="116" spans="1:6" x14ac:dyDescent="0.3">
      <c r="A116" s="15">
        <v>43943</v>
      </c>
      <c r="B116" s="13">
        <v>41</v>
      </c>
      <c r="C116" s="13">
        <v>25</v>
      </c>
      <c r="D116" s="13">
        <v>13</v>
      </c>
      <c r="E116" s="13">
        <v>17</v>
      </c>
      <c r="F116" s="18">
        <v>1384</v>
      </c>
    </row>
    <row r="117" spans="1:6" x14ac:dyDescent="0.3">
      <c r="A117" s="15">
        <v>43944</v>
      </c>
      <c r="B117" s="13">
        <v>59</v>
      </c>
      <c r="C117" s="13">
        <v>25</v>
      </c>
      <c r="D117" s="13">
        <v>13</v>
      </c>
      <c r="E117" s="13">
        <v>17</v>
      </c>
      <c r="F117" s="18">
        <v>1409</v>
      </c>
    </row>
    <row r="118" spans="1:6" x14ac:dyDescent="0.3">
      <c r="A118" s="15">
        <v>43945</v>
      </c>
      <c r="B118" s="13">
        <v>57</v>
      </c>
      <c r="C118" s="13">
        <v>25</v>
      </c>
      <c r="D118" s="13">
        <v>13</v>
      </c>
      <c r="E118" s="13">
        <v>17</v>
      </c>
      <c r="F118" s="18">
        <v>1684</v>
      </c>
    </row>
    <row r="119" spans="1:6" x14ac:dyDescent="0.3">
      <c r="A119" s="15">
        <v>43946</v>
      </c>
      <c r="B119" s="13">
        <v>39</v>
      </c>
      <c r="C119" s="13">
        <v>26</v>
      </c>
      <c r="D119" s="13">
        <v>13</v>
      </c>
      <c r="E119" s="13">
        <v>18</v>
      </c>
      <c r="F119" s="18">
        <v>1429</v>
      </c>
    </row>
    <row r="120" spans="1:6" x14ac:dyDescent="0.3">
      <c r="A120" s="15">
        <v>43947</v>
      </c>
      <c r="B120" s="13">
        <v>38</v>
      </c>
      <c r="C120" s="13">
        <v>26</v>
      </c>
      <c r="D120" s="13">
        <v>13</v>
      </c>
      <c r="E120" s="13">
        <v>19</v>
      </c>
      <c r="F120" s="18">
        <v>1990</v>
      </c>
    </row>
    <row r="121" spans="1:6" x14ac:dyDescent="0.3">
      <c r="A121" s="15">
        <v>43948</v>
      </c>
      <c r="B121" s="13">
        <v>35</v>
      </c>
      <c r="C121" s="13">
        <v>24</v>
      </c>
      <c r="D121" s="13">
        <v>13</v>
      </c>
      <c r="E121" s="13">
        <v>18</v>
      </c>
      <c r="F121" s="18">
        <v>1396</v>
      </c>
    </row>
    <row r="122" spans="1:6" x14ac:dyDescent="0.3">
      <c r="A122" s="15">
        <v>43949</v>
      </c>
      <c r="B122" s="13">
        <v>33</v>
      </c>
      <c r="C122" s="13">
        <v>22</v>
      </c>
      <c r="D122" s="13">
        <v>12</v>
      </c>
      <c r="E122" s="13">
        <v>16</v>
      </c>
      <c r="F122" s="18">
        <v>1543</v>
      </c>
    </row>
    <row r="123" spans="1:6" x14ac:dyDescent="0.3">
      <c r="A123" s="15">
        <v>43950</v>
      </c>
      <c r="B123" s="13">
        <v>31</v>
      </c>
      <c r="C123" s="13">
        <v>22</v>
      </c>
      <c r="D123" s="13">
        <v>12</v>
      </c>
      <c r="E123" s="13">
        <v>16</v>
      </c>
      <c r="F123" s="18">
        <v>1897</v>
      </c>
    </row>
    <row r="124" spans="1:6" x14ac:dyDescent="0.3">
      <c r="A124" s="15">
        <v>43951</v>
      </c>
      <c r="B124" s="13">
        <v>29</v>
      </c>
      <c r="C124" s="13">
        <v>21</v>
      </c>
      <c r="D124" s="13">
        <v>12</v>
      </c>
      <c r="E124" s="13">
        <v>16</v>
      </c>
      <c r="F124" s="18">
        <v>1718</v>
      </c>
    </row>
    <row r="125" spans="1:6" x14ac:dyDescent="0.3">
      <c r="A125" s="15">
        <v>43952</v>
      </c>
      <c r="B125" s="13">
        <v>33</v>
      </c>
      <c r="C125" s="13">
        <v>25</v>
      </c>
      <c r="D125" s="13">
        <v>13</v>
      </c>
      <c r="E125" s="13">
        <v>18</v>
      </c>
      <c r="F125" s="18">
        <v>1993</v>
      </c>
    </row>
    <row r="126" spans="1:6" x14ac:dyDescent="0.3">
      <c r="A126" s="15">
        <v>43953</v>
      </c>
      <c r="B126" s="13">
        <v>30</v>
      </c>
      <c r="C126" s="13">
        <v>24</v>
      </c>
      <c r="D126" s="13">
        <v>13</v>
      </c>
      <c r="E126" s="13">
        <v>18</v>
      </c>
      <c r="F126" s="18">
        <v>2293</v>
      </c>
    </row>
    <row r="127" spans="1:6" x14ac:dyDescent="0.3">
      <c r="A127" s="15">
        <v>43954</v>
      </c>
      <c r="B127" s="13">
        <v>33</v>
      </c>
      <c r="C127" s="13">
        <v>25</v>
      </c>
      <c r="D127" s="13">
        <v>14</v>
      </c>
      <c r="E127" s="13">
        <v>19</v>
      </c>
      <c r="F127" s="18">
        <v>2644</v>
      </c>
    </row>
    <row r="128" spans="1:6" x14ac:dyDescent="0.3">
      <c r="A128" s="15">
        <v>43955</v>
      </c>
      <c r="B128" s="13">
        <v>30</v>
      </c>
      <c r="C128" s="13">
        <v>22</v>
      </c>
      <c r="D128" s="13">
        <v>13</v>
      </c>
      <c r="E128" s="13">
        <v>18</v>
      </c>
      <c r="F128" s="18">
        <v>2553</v>
      </c>
    </row>
    <row r="129" spans="1:6" x14ac:dyDescent="0.3">
      <c r="A129" s="15">
        <v>43956</v>
      </c>
      <c r="B129" s="13">
        <v>32</v>
      </c>
      <c r="C129" s="13">
        <v>24</v>
      </c>
      <c r="D129" s="13">
        <v>14</v>
      </c>
      <c r="E129" s="13">
        <v>19</v>
      </c>
      <c r="F129" s="18">
        <v>3900</v>
      </c>
    </row>
    <row r="130" spans="1:6" x14ac:dyDescent="0.3">
      <c r="A130" s="15">
        <v>43957</v>
      </c>
      <c r="B130" s="13">
        <v>33</v>
      </c>
      <c r="C130" s="13">
        <v>23</v>
      </c>
      <c r="D130" s="13">
        <v>14</v>
      </c>
      <c r="E130" s="13">
        <v>19</v>
      </c>
      <c r="F130" s="18">
        <v>2958</v>
      </c>
    </row>
    <row r="131" spans="1:6" x14ac:dyDescent="0.3">
      <c r="A131" s="15">
        <v>43958</v>
      </c>
      <c r="B131" s="13">
        <v>30</v>
      </c>
      <c r="C131" s="13">
        <v>23</v>
      </c>
      <c r="D131" s="13">
        <v>13</v>
      </c>
      <c r="E131" s="13">
        <v>17</v>
      </c>
      <c r="F131" s="18">
        <v>3561</v>
      </c>
    </row>
    <row r="132" spans="1:6" x14ac:dyDescent="0.3">
      <c r="A132" s="15">
        <v>43959</v>
      </c>
      <c r="B132" s="13">
        <v>29</v>
      </c>
      <c r="C132" s="13">
        <v>22</v>
      </c>
      <c r="D132" s="13">
        <v>12</v>
      </c>
      <c r="E132" s="13">
        <v>17</v>
      </c>
      <c r="F132" s="18">
        <v>3390</v>
      </c>
    </row>
    <row r="133" spans="1:6" x14ac:dyDescent="0.3">
      <c r="A133" s="15">
        <v>43960</v>
      </c>
      <c r="B133" s="13">
        <v>30</v>
      </c>
      <c r="C133" s="13">
        <v>22</v>
      </c>
      <c r="D133" s="13">
        <v>12</v>
      </c>
      <c r="E133" s="13">
        <v>17</v>
      </c>
      <c r="F133" s="18">
        <v>3320</v>
      </c>
    </row>
    <row r="134" spans="1:6" x14ac:dyDescent="0.3">
      <c r="A134" s="15">
        <v>43961</v>
      </c>
      <c r="B134" s="13">
        <v>30</v>
      </c>
      <c r="C134" s="13">
        <v>22</v>
      </c>
      <c r="D134" s="13">
        <v>12</v>
      </c>
      <c r="E134" s="13">
        <v>17</v>
      </c>
      <c r="F134" s="18">
        <v>3277</v>
      </c>
    </row>
    <row r="135" spans="1:6" x14ac:dyDescent="0.3">
      <c r="A135" s="15">
        <v>43962</v>
      </c>
      <c r="B135" s="13">
        <v>28</v>
      </c>
      <c r="C135" s="13">
        <v>21</v>
      </c>
      <c r="D135" s="13">
        <v>11</v>
      </c>
      <c r="E135" s="13">
        <v>16</v>
      </c>
      <c r="F135" s="18">
        <v>4213</v>
      </c>
    </row>
    <row r="136" spans="1:6" x14ac:dyDescent="0.3">
      <c r="A136" s="15">
        <v>43963</v>
      </c>
      <c r="B136" s="13">
        <v>27</v>
      </c>
      <c r="C136" s="13">
        <v>19</v>
      </c>
      <c r="D136" s="13">
        <v>10</v>
      </c>
      <c r="E136" s="13">
        <v>15</v>
      </c>
      <c r="F136" s="18">
        <v>3604</v>
      </c>
    </row>
    <row r="137" spans="1:6" x14ac:dyDescent="0.3">
      <c r="A137" s="15">
        <v>43964</v>
      </c>
      <c r="B137" s="13">
        <v>25</v>
      </c>
      <c r="C137" s="13">
        <v>17</v>
      </c>
      <c r="D137" s="13">
        <v>10</v>
      </c>
      <c r="E137" s="13">
        <v>14</v>
      </c>
      <c r="F137" s="18">
        <v>3525</v>
      </c>
    </row>
    <row r="138" spans="1:6" x14ac:dyDescent="0.3">
      <c r="A138" s="15">
        <v>43965</v>
      </c>
      <c r="B138" s="13">
        <v>26</v>
      </c>
      <c r="C138" s="13">
        <v>18</v>
      </c>
      <c r="D138" s="13">
        <v>10</v>
      </c>
      <c r="E138" s="13">
        <v>14</v>
      </c>
      <c r="F138" s="18">
        <v>3722</v>
      </c>
    </row>
    <row r="139" spans="1:6" x14ac:dyDescent="0.3">
      <c r="A139" s="15">
        <v>43966</v>
      </c>
      <c r="B139" s="13">
        <v>26</v>
      </c>
      <c r="C139" s="13">
        <v>18</v>
      </c>
      <c r="D139" s="13">
        <v>10</v>
      </c>
      <c r="E139" s="13">
        <v>14</v>
      </c>
      <c r="F139" s="18">
        <v>3967</v>
      </c>
    </row>
    <row r="140" spans="1:6" x14ac:dyDescent="0.3">
      <c r="A140" s="15">
        <v>43967</v>
      </c>
      <c r="B140" s="13">
        <v>26</v>
      </c>
      <c r="C140" s="13">
        <v>19</v>
      </c>
      <c r="D140" s="13">
        <v>10</v>
      </c>
      <c r="E140" s="13">
        <v>15</v>
      </c>
      <c r="F140" s="18">
        <v>3970</v>
      </c>
    </row>
    <row r="141" spans="1:6" x14ac:dyDescent="0.3">
      <c r="A141" s="15">
        <v>43968</v>
      </c>
      <c r="B141" s="13">
        <v>28</v>
      </c>
      <c r="C141" s="13">
        <v>20</v>
      </c>
      <c r="D141" s="13">
        <v>11</v>
      </c>
      <c r="E141" s="13">
        <v>15</v>
      </c>
      <c r="F141" s="18">
        <v>4987</v>
      </c>
    </row>
    <row r="142" spans="1:6" x14ac:dyDescent="0.3">
      <c r="A142" s="15">
        <v>43969</v>
      </c>
      <c r="B142" s="13">
        <v>25</v>
      </c>
      <c r="C142" s="13">
        <v>19</v>
      </c>
      <c r="D142" s="13">
        <v>10</v>
      </c>
      <c r="E142" s="13">
        <v>15</v>
      </c>
      <c r="F142" s="18">
        <v>5242</v>
      </c>
    </row>
    <row r="143" spans="1:6" x14ac:dyDescent="0.3">
      <c r="A143" s="15">
        <v>43970</v>
      </c>
      <c r="B143" s="13">
        <v>23</v>
      </c>
      <c r="C143" s="13">
        <v>19</v>
      </c>
      <c r="D143" s="13">
        <v>10</v>
      </c>
      <c r="E143" s="13">
        <v>15</v>
      </c>
      <c r="F143" s="18">
        <v>4970</v>
      </c>
    </row>
    <row r="144" spans="1:6" x14ac:dyDescent="0.3">
      <c r="A144" s="15">
        <v>43971</v>
      </c>
      <c r="B144" s="13">
        <v>17</v>
      </c>
      <c r="C144" s="13">
        <v>17</v>
      </c>
      <c r="D144" s="13">
        <v>9</v>
      </c>
      <c r="E144" s="13">
        <v>13</v>
      </c>
      <c r="F144" s="18">
        <v>5611</v>
      </c>
    </row>
    <row r="145" spans="1:6" x14ac:dyDescent="0.3">
      <c r="A145" s="15">
        <v>43972</v>
      </c>
      <c r="B145" s="13">
        <v>18</v>
      </c>
      <c r="C145" s="13">
        <v>17</v>
      </c>
      <c r="D145" s="13">
        <v>9</v>
      </c>
      <c r="E145" s="13">
        <v>13</v>
      </c>
      <c r="F145" s="18">
        <v>5609</v>
      </c>
    </row>
    <row r="146" spans="1:6" x14ac:dyDescent="0.3">
      <c r="A146" s="15">
        <v>43973</v>
      </c>
      <c r="B146" s="13">
        <v>18</v>
      </c>
      <c r="C146" s="13">
        <v>16</v>
      </c>
      <c r="D146" s="13">
        <v>9</v>
      </c>
      <c r="E146" s="13">
        <v>13</v>
      </c>
      <c r="F146" s="18">
        <v>6088</v>
      </c>
    </row>
    <row r="147" spans="1:6" x14ac:dyDescent="0.3">
      <c r="A147" s="15">
        <v>43974</v>
      </c>
      <c r="B147" s="13">
        <v>19</v>
      </c>
      <c r="C147" s="13">
        <v>17</v>
      </c>
      <c r="D147" s="13">
        <v>9</v>
      </c>
      <c r="E147" s="13">
        <v>13</v>
      </c>
      <c r="F147" s="18">
        <v>6654</v>
      </c>
    </row>
    <row r="148" spans="1:6" x14ac:dyDescent="0.3">
      <c r="A148" s="15">
        <v>43975</v>
      </c>
      <c r="B148" s="13">
        <v>19</v>
      </c>
      <c r="C148" s="13">
        <v>17</v>
      </c>
      <c r="D148" s="13">
        <v>9</v>
      </c>
      <c r="E148" s="13">
        <v>13</v>
      </c>
      <c r="F148" s="18">
        <v>6767</v>
      </c>
    </row>
    <row r="149" spans="1:6" x14ac:dyDescent="0.3">
      <c r="A149" s="15">
        <v>43976</v>
      </c>
      <c r="B149" s="13">
        <v>19</v>
      </c>
      <c r="C149" s="13">
        <v>17</v>
      </c>
      <c r="D149" s="13">
        <v>9</v>
      </c>
      <c r="E149" s="13">
        <v>13</v>
      </c>
      <c r="F149" s="18">
        <v>6977</v>
      </c>
    </row>
    <row r="150" spans="1:6" x14ac:dyDescent="0.3">
      <c r="A150" s="15">
        <v>43977</v>
      </c>
      <c r="B150" s="13">
        <v>17</v>
      </c>
      <c r="C150" s="13">
        <v>15</v>
      </c>
      <c r="D150" s="13">
        <v>8</v>
      </c>
      <c r="E150" s="13">
        <v>12</v>
      </c>
      <c r="F150" s="18">
        <v>6535</v>
      </c>
    </row>
    <row r="151" spans="1:6" x14ac:dyDescent="0.3">
      <c r="A151" s="15">
        <v>43978</v>
      </c>
      <c r="B151" s="13">
        <v>17</v>
      </c>
      <c r="C151" s="13">
        <v>14</v>
      </c>
      <c r="D151" s="13">
        <v>8</v>
      </c>
      <c r="E151" s="13">
        <v>12</v>
      </c>
      <c r="F151" s="18">
        <v>6387</v>
      </c>
    </row>
    <row r="152" spans="1:6" x14ac:dyDescent="0.3">
      <c r="A152" s="15">
        <v>43979</v>
      </c>
      <c r="B152" s="13">
        <v>18</v>
      </c>
      <c r="C152" s="13">
        <v>15</v>
      </c>
      <c r="D152" s="13">
        <v>8</v>
      </c>
      <c r="E152" s="13">
        <v>11</v>
      </c>
      <c r="F152" s="18">
        <v>6566</v>
      </c>
    </row>
    <row r="153" spans="1:6" x14ac:dyDescent="0.3">
      <c r="A153" s="15">
        <v>43980</v>
      </c>
      <c r="B153" s="13">
        <v>18</v>
      </c>
      <c r="C153" s="13">
        <v>15</v>
      </c>
      <c r="D153" s="13">
        <v>8</v>
      </c>
      <c r="E153" s="13">
        <v>12</v>
      </c>
      <c r="F153" s="18">
        <v>7466</v>
      </c>
    </row>
    <row r="154" spans="1:6" x14ac:dyDescent="0.3">
      <c r="A154" s="15">
        <v>43981</v>
      </c>
      <c r="B154" s="13">
        <v>19</v>
      </c>
      <c r="C154" s="13">
        <v>15</v>
      </c>
      <c r="D154" s="13">
        <v>9</v>
      </c>
      <c r="E154" s="13">
        <v>12</v>
      </c>
      <c r="F154" s="18">
        <v>7964</v>
      </c>
    </row>
    <row r="155" spans="1:6" x14ac:dyDescent="0.3">
      <c r="A155" s="15">
        <v>43982</v>
      </c>
      <c r="B155" s="13">
        <v>18</v>
      </c>
      <c r="C155" s="13">
        <v>15</v>
      </c>
      <c r="D155" s="13">
        <v>8</v>
      </c>
      <c r="E155" s="13">
        <v>12</v>
      </c>
      <c r="F155" s="18">
        <v>8380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7B1C5-AF42-4753-8B94-FC3D50C319E8}">
  <dimension ref="A1:Y155"/>
  <sheetViews>
    <sheetView workbookViewId="0">
      <selection activeCell="G1" sqref="G1:H1048576"/>
    </sheetView>
  </sheetViews>
  <sheetFormatPr defaultRowHeight="14.4" x14ac:dyDescent="0.3"/>
  <cols>
    <col min="2" max="2" width="8.88671875" style="13"/>
    <col min="7" max="8" width="8.88671875" style="29"/>
  </cols>
  <sheetData>
    <row r="1" spans="1:25" x14ac:dyDescent="0.3">
      <c r="A1" t="s">
        <v>63</v>
      </c>
    </row>
    <row r="3" spans="1:25" x14ac:dyDescent="0.3">
      <c r="A3" t="s">
        <v>62</v>
      </c>
      <c r="B3" s="13" t="s">
        <v>98</v>
      </c>
      <c r="C3" t="s">
        <v>97</v>
      </c>
      <c r="D3" t="s">
        <v>96</v>
      </c>
      <c r="E3" t="s">
        <v>95</v>
      </c>
      <c r="F3" s="12" t="s">
        <v>56</v>
      </c>
      <c r="G3" s="23" t="s">
        <v>59</v>
      </c>
      <c r="H3" s="23" t="s">
        <v>58</v>
      </c>
      <c r="I3" s="10" t="s">
        <v>57</v>
      </c>
    </row>
    <row r="4" spans="1:25" x14ac:dyDescent="0.3">
      <c r="A4" s="8">
        <v>43831</v>
      </c>
      <c r="B4" s="13" t="s">
        <v>61</v>
      </c>
      <c r="C4" t="s">
        <v>61</v>
      </c>
      <c r="D4">
        <v>0</v>
      </c>
      <c r="E4">
        <v>0</v>
      </c>
      <c r="F4" s="9">
        <v>43831</v>
      </c>
      <c r="G4" s="23">
        <v>0</v>
      </c>
      <c r="H4" s="23">
        <v>0</v>
      </c>
      <c r="I4" s="10">
        <v>0</v>
      </c>
    </row>
    <row r="5" spans="1:25" x14ac:dyDescent="0.3">
      <c r="A5" s="8">
        <v>43832</v>
      </c>
      <c r="B5" s="13">
        <v>0</v>
      </c>
      <c r="C5" t="s">
        <v>61</v>
      </c>
      <c r="D5">
        <v>0</v>
      </c>
      <c r="E5">
        <v>0</v>
      </c>
      <c r="F5" s="9">
        <v>43832</v>
      </c>
      <c r="G5" s="23">
        <v>0</v>
      </c>
      <c r="H5" s="23">
        <v>0</v>
      </c>
      <c r="I5" s="10">
        <v>0</v>
      </c>
    </row>
    <row r="6" spans="1:25" x14ac:dyDescent="0.3">
      <c r="A6" s="8">
        <v>43833</v>
      </c>
      <c r="B6" s="13">
        <v>0</v>
      </c>
      <c r="C6" t="s">
        <v>61</v>
      </c>
      <c r="D6">
        <v>0</v>
      </c>
      <c r="E6">
        <v>0</v>
      </c>
      <c r="F6" s="9">
        <v>43833</v>
      </c>
      <c r="G6" s="23">
        <v>0</v>
      </c>
      <c r="H6" s="23">
        <v>0</v>
      </c>
      <c r="I6" s="10">
        <v>0</v>
      </c>
    </row>
    <row r="7" spans="1:25" x14ac:dyDescent="0.3">
      <c r="A7" s="8">
        <v>43834</v>
      </c>
      <c r="B7" s="13">
        <v>0</v>
      </c>
      <c r="C7" t="s">
        <v>61</v>
      </c>
      <c r="D7">
        <v>0</v>
      </c>
      <c r="E7">
        <v>0</v>
      </c>
      <c r="F7" s="9">
        <v>43834</v>
      </c>
      <c r="G7" s="23">
        <v>0</v>
      </c>
      <c r="H7" s="23">
        <v>0</v>
      </c>
      <c r="I7" s="10">
        <v>0</v>
      </c>
      <c r="Q7" t="s">
        <v>59</v>
      </c>
      <c r="W7" t="s">
        <v>57</v>
      </c>
    </row>
    <row r="8" spans="1:25" x14ac:dyDescent="0.3">
      <c r="A8" s="8">
        <v>43835</v>
      </c>
      <c r="B8" s="13">
        <v>0</v>
      </c>
      <c r="C8" t="s">
        <v>61</v>
      </c>
      <c r="D8">
        <v>0</v>
      </c>
      <c r="E8">
        <v>0</v>
      </c>
      <c r="F8" s="9">
        <v>43835</v>
      </c>
      <c r="G8" s="23">
        <v>0</v>
      </c>
      <c r="H8" s="23">
        <v>0</v>
      </c>
      <c r="I8" s="10">
        <v>0</v>
      </c>
    </row>
    <row r="9" spans="1:25" x14ac:dyDescent="0.3">
      <c r="A9" s="8">
        <v>43836</v>
      </c>
      <c r="B9" s="13">
        <v>0</v>
      </c>
      <c r="C9" t="s">
        <v>61</v>
      </c>
      <c r="D9">
        <v>0</v>
      </c>
      <c r="E9">
        <v>0</v>
      </c>
      <c r="F9" s="9">
        <v>43836</v>
      </c>
      <c r="G9" s="23">
        <v>0</v>
      </c>
      <c r="H9" s="23">
        <v>0</v>
      </c>
      <c r="I9" s="10">
        <v>0</v>
      </c>
      <c r="O9" t="s">
        <v>67</v>
      </c>
      <c r="P9" t="s">
        <v>4</v>
      </c>
      <c r="Q9" t="s">
        <v>7</v>
      </c>
      <c r="R9" t="s">
        <v>94</v>
      </c>
      <c r="S9" t="s">
        <v>93</v>
      </c>
      <c r="U9" t="s">
        <v>67</v>
      </c>
      <c r="V9" t="s">
        <v>4</v>
      </c>
      <c r="W9" t="s">
        <v>7</v>
      </c>
      <c r="X9" t="s">
        <v>94</v>
      </c>
      <c r="Y9" t="s">
        <v>93</v>
      </c>
    </row>
    <row r="10" spans="1:25" x14ac:dyDescent="0.3">
      <c r="A10" s="8">
        <v>43837</v>
      </c>
      <c r="B10" s="13">
        <v>0</v>
      </c>
      <c r="C10" t="s">
        <v>61</v>
      </c>
      <c r="D10">
        <v>0</v>
      </c>
      <c r="E10">
        <v>0</v>
      </c>
      <c r="F10" s="9">
        <v>43837</v>
      </c>
      <c r="G10" s="23">
        <v>0</v>
      </c>
      <c r="H10" s="23">
        <v>0</v>
      </c>
      <c r="I10" s="10">
        <v>0</v>
      </c>
      <c r="O10">
        <v>0</v>
      </c>
      <c r="P10">
        <v>-2.4402278112275976E-2</v>
      </c>
      <c r="Q10">
        <v>9.8347787051207891E-2</v>
      </c>
      <c r="R10">
        <v>0.48235277630430756</v>
      </c>
      <c r="S10">
        <v>0.543207562086785</v>
      </c>
      <c r="U10">
        <v>0</v>
      </c>
      <c r="V10">
        <v>7.8789948504834978E-2</v>
      </c>
      <c r="W10">
        <v>0.17321957340222563</v>
      </c>
      <c r="X10">
        <v>0.58593103442775074</v>
      </c>
      <c r="Y10">
        <v>0.63165068174020678</v>
      </c>
    </row>
    <row r="11" spans="1:25" x14ac:dyDescent="0.3">
      <c r="A11" s="8">
        <v>43838</v>
      </c>
      <c r="B11" s="13">
        <v>0</v>
      </c>
      <c r="C11" t="s">
        <v>61</v>
      </c>
      <c r="D11">
        <v>0</v>
      </c>
      <c r="E11">
        <v>0</v>
      </c>
      <c r="F11" s="9">
        <v>43838</v>
      </c>
      <c r="G11" s="23">
        <v>0</v>
      </c>
      <c r="H11" s="23">
        <v>0</v>
      </c>
      <c r="I11" s="10">
        <v>0</v>
      </c>
      <c r="O11">
        <v>1</v>
      </c>
      <c r="P11">
        <v>-1.4781578670408932E-2</v>
      </c>
      <c r="Q11">
        <v>0.10657332176915796</v>
      </c>
      <c r="R11">
        <v>0.49747218253859005</v>
      </c>
      <c r="S11">
        <v>0.55723813829102697</v>
      </c>
      <c r="U11">
        <v>1</v>
      </c>
      <c r="V11">
        <v>8.7665847675319278E-2</v>
      </c>
      <c r="W11">
        <v>0.17946506060247941</v>
      </c>
      <c r="X11">
        <v>0.5925855156409805</v>
      </c>
      <c r="Y11">
        <v>0.63812861106738761</v>
      </c>
    </row>
    <row r="12" spans="1:25" x14ac:dyDescent="0.3">
      <c r="A12" s="8">
        <v>43839</v>
      </c>
      <c r="B12" s="13">
        <v>0</v>
      </c>
      <c r="C12" t="s">
        <v>61</v>
      </c>
      <c r="D12">
        <v>0</v>
      </c>
      <c r="E12">
        <v>0</v>
      </c>
      <c r="F12" s="9">
        <v>43839</v>
      </c>
      <c r="G12" s="23">
        <v>0</v>
      </c>
      <c r="H12" s="23">
        <v>0</v>
      </c>
      <c r="I12" s="10">
        <v>0</v>
      </c>
      <c r="O12">
        <v>2</v>
      </c>
      <c r="P12">
        <v>-4.2985081210158045E-3</v>
      </c>
      <c r="Q12">
        <v>0.1171298509844112</v>
      </c>
      <c r="R12">
        <v>0.50916280174756468</v>
      </c>
      <c r="S12">
        <v>0.56967846663747701</v>
      </c>
      <c r="U12">
        <v>2</v>
      </c>
      <c r="V12">
        <v>0.10644448252036948</v>
      </c>
      <c r="W12">
        <v>0.18856552660593234</v>
      </c>
      <c r="X12">
        <v>0.60659853647912876</v>
      </c>
      <c r="Y12">
        <v>0.65277987777704982</v>
      </c>
    </row>
    <row r="13" spans="1:25" x14ac:dyDescent="0.3">
      <c r="A13" s="8">
        <v>43840</v>
      </c>
      <c r="B13" s="13">
        <v>0</v>
      </c>
      <c r="C13" t="s">
        <v>61</v>
      </c>
      <c r="D13">
        <v>0</v>
      </c>
      <c r="E13">
        <v>0</v>
      </c>
      <c r="F13" s="9">
        <v>43840</v>
      </c>
      <c r="G13" s="23">
        <v>0</v>
      </c>
      <c r="H13" s="23">
        <v>0</v>
      </c>
      <c r="I13" s="10">
        <v>0</v>
      </c>
      <c r="O13">
        <v>3</v>
      </c>
      <c r="P13">
        <v>9.3516037263789292E-3</v>
      </c>
      <c r="Q13">
        <v>0.12911251439948176</v>
      </c>
      <c r="R13">
        <v>0.52676406636275197</v>
      </c>
      <c r="S13">
        <v>0.58677023506595638</v>
      </c>
      <c r="U13">
        <v>3</v>
      </c>
      <c r="V13">
        <v>0.11162679030875211</v>
      </c>
      <c r="W13">
        <v>0.20601943326315844</v>
      </c>
      <c r="X13">
        <v>0.62922741496740453</v>
      </c>
      <c r="Y13">
        <v>0.6741596224026063</v>
      </c>
    </row>
    <row r="14" spans="1:25" x14ac:dyDescent="0.3">
      <c r="A14" s="8">
        <v>43841</v>
      </c>
      <c r="B14" s="13" t="s">
        <v>61</v>
      </c>
      <c r="C14" t="s">
        <v>61</v>
      </c>
      <c r="D14">
        <v>0</v>
      </c>
      <c r="E14">
        <v>0</v>
      </c>
      <c r="F14" s="9">
        <v>43841</v>
      </c>
      <c r="G14" s="23">
        <v>0</v>
      </c>
      <c r="H14" s="23">
        <v>0</v>
      </c>
      <c r="I14" s="10">
        <v>0</v>
      </c>
      <c r="O14">
        <v>4</v>
      </c>
      <c r="P14">
        <v>2.4195929573593775E-2</v>
      </c>
      <c r="Q14">
        <v>0.14028710189062316</v>
      </c>
      <c r="R14">
        <v>0.54386341264610349</v>
      </c>
      <c r="S14">
        <v>0.60253265004027934</v>
      </c>
      <c r="U14">
        <v>4</v>
      </c>
      <c r="V14">
        <v>0.13008407034674585</v>
      </c>
      <c r="W14">
        <v>0.22180834207693112</v>
      </c>
      <c r="X14">
        <v>0.64167080130717757</v>
      </c>
      <c r="Y14">
        <v>0.68812250446184964</v>
      </c>
    </row>
    <row r="15" spans="1:25" x14ac:dyDescent="0.3">
      <c r="A15" s="8">
        <v>43842</v>
      </c>
      <c r="B15" s="13" t="s">
        <v>61</v>
      </c>
      <c r="C15" t="s">
        <v>61</v>
      </c>
      <c r="D15">
        <v>0</v>
      </c>
      <c r="E15">
        <v>0</v>
      </c>
      <c r="F15" s="9">
        <v>43842</v>
      </c>
      <c r="G15" s="23">
        <v>0</v>
      </c>
      <c r="H15" s="23">
        <v>0</v>
      </c>
      <c r="I15" s="10">
        <v>0</v>
      </c>
      <c r="O15">
        <v>5</v>
      </c>
      <c r="P15">
        <v>3.9592888099514383E-2</v>
      </c>
      <c r="Q15">
        <v>0.15164684353305108</v>
      </c>
      <c r="R15">
        <v>0.55937039844403036</v>
      </c>
      <c r="S15">
        <v>0.61733521471449782</v>
      </c>
      <c r="U15">
        <v>5</v>
      </c>
      <c r="V15">
        <v>0.15453340477617716</v>
      </c>
      <c r="W15">
        <v>0.24216055597664021</v>
      </c>
      <c r="X15">
        <v>0.66121825982113192</v>
      </c>
      <c r="Y15">
        <v>0.70460035733884985</v>
      </c>
    </row>
    <row r="16" spans="1:25" x14ac:dyDescent="0.3">
      <c r="A16" s="8">
        <v>43843</v>
      </c>
      <c r="B16" s="13" t="s">
        <v>61</v>
      </c>
      <c r="C16" t="s">
        <v>61</v>
      </c>
      <c r="D16">
        <v>0</v>
      </c>
      <c r="E16">
        <v>0</v>
      </c>
      <c r="F16" s="9">
        <v>43843</v>
      </c>
      <c r="G16" s="23">
        <v>0</v>
      </c>
      <c r="H16" s="23">
        <v>0</v>
      </c>
      <c r="I16" s="10">
        <v>0</v>
      </c>
      <c r="O16">
        <v>6</v>
      </c>
      <c r="P16">
        <v>5.7145208467663897E-2</v>
      </c>
      <c r="Q16">
        <v>0.16278954941129462</v>
      </c>
      <c r="R16">
        <v>0.5781533964540807</v>
      </c>
      <c r="S16">
        <v>0.63227465831495389</v>
      </c>
      <c r="U16">
        <v>6</v>
      </c>
      <c r="V16">
        <v>0.18307001062723</v>
      </c>
      <c r="W16">
        <v>0.25761229794576368</v>
      </c>
      <c r="X16">
        <v>0.68496774205445154</v>
      </c>
      <c r="Y16">
        <v>0.72131029892341014</v>
      </c>
    </row>
    <row r="17" spans="1:25" x14ac:dyDescent="0.3">
      <c r="A17" s="8">
        <v>43844</v>
      </c>
      <c r="B17" s="13" t="s">
        <v>61</v>
      </c>
      <c r="C17" t="s">
        <v>61</v>
      </c>
      <c r="D17">
        <v>0</v>
      </c>
      <c r="E17">
        <v>0</v>
      </c>
      <c r="F17" s="9">
        <v>43844</v>
      </c>
      <c r="G17" s="23">
        <v>0</v>
      </c>
      <c r="H17" s="23">
        <v>0</v>
      </c>
      <c r="I17" s="10">
        <v>0</v>
      </c>
      <c r="O17">
        <v>7</v>
      </c>
      <c r="P17">
        <v>7.1566009316011689E-2</v>
      </c>
      <c r="Q17">
        <v>0.17393414461191362</v>
      </c>
      <c r="R17">
        <v>0.59717099917017491</v>
      </c>
      <c r="S17">
        <v>0.64705206587567576</v>
      </c>
      <c r="U17">
        <v>7</v>
      </c>
      <c r="V17">
        <v>0.21770141829085771</v>
      </c>
      <c r="W17">
        <v>0.28709772990340476</v>
      </c>
      <c r="X17">
        <v>0.70012836655186172</v>
      </c>
      <c r="Y17">
        <v>0.73767067509449069</v>
      </c>
    </row>
    <row r="18" spans="1:25" x14ac:dyDescent="0.3">
      <c r="A18" s="8">
        <v>43845</v>
      </c>
      <c r="B18" s="13">
        <v>0</v>
      </c>
      <c r="C18" t="s">
        <v>61</v>
      </c>
      <c r="D18">
        <v>0</v>
      </c>
      <c r="E18">
        <v>0</v>
      </c>
      <c r="F18" s="9">
        <v>43845</v>
      </c>
      <c r="G18" s="23">
        <v>0</v>
      </c>
      <c r="H18" s="23">
        <v>0</v>
      </c>
      <c r="I18" s="10">
        <v>0</v>
      </c>
      <c r="O18">
        <v>8</v>
      </c>
      <c r="P18">
        <v>8.6777863286352022E-2</v>
      </c>
      <c r="Q18">
        <v>0.1844272468413666</v>
      </c>
      <c r="R18">
        <v>0.61026248221858359</v>
      </c>
      <c r="S18">
        <v>0.65969133003392666</v>
      </c>
      <c r="U18">
        <v>8</v>
      </c>
      <c r="V18">
        <v>0.23156623260343118</v>
      </c>
      <c r="W18">
        <v>0.30382070091758817</v>
      </c>
      <c r="X18">
        <v>0.71153473918689802</v>
      </c>
      <c r="Y18">
        <v>0.74726297301605171</v>
      </c>
    </row>
    <row r="19" spans="1:25" x14ac:dyDescent="0.3">
      <c r="A19" s="8">
        <v>43846</v>
      </c>
      <c r="B19" s="13" t="s">
        <v>61</v>
      </c>
      <c r="C19" t="s">
        <v>61</v>
      </c>
      <c r="D19">
        <v>0</v>
      </c>
      <c r="E19">
        <v>0</v>
      </c>
      <c r="F19" s="9">
        <v>43846</v>
      </c>
      <c r="G19" s="23">
        <v>0</v>
      </c>
      <c r="H19" s="23">
        <v>0</v>
      </c>
      <c r="I19" s="10">
        <v>0</v>
      </c>
      <c r="O19">
        <v>9</v>
      </c>
      <c r="P19">
        <v>0.10051386777272441</v>
      </c>
      <c r="Q19">
        <v>0.196923914108181</v>
      </c>
      <c r="R19">
        <v>0.62051884885891206</v>
      </c>
      <c r="S19">
        <v>0.66715764866774707</v>
      </c>
      <c r="U19">
        <v>9</v>
      </c>
      <c r="V19">
        <v>0.25478604201302468</v>
      </c>
      <c r="W19">
        <v>0.31768425538872092</v>
      </c>
      <c r="X19">
        <v>0.72776393690225982</v>
      </c>
      <c r="Y19">
        <v>0.75712376951017124</v>
      </c>
    </row>
    <row r="20" spans="1:25" x14ac:dyDescent="0.3">
      <c r="A20" s="8">
        <v>43847</v>
      </c>
      <c r="B20" s="13" t="s">
        <v>61</v>
      </c>
      <c r="C20" t="s">
        <v>61</v>
      </c>
      <c r="D20">
        <v>0</v>
      </c>
      <c r="E20">
        <v>0</v>
      </c>
      <c r="F20" s="9">
        <v>43847</v>
      </c>
      <c r="G20" s="23">
        <v>0</v>
      </c>
      <c r="H20" s="23">
        <v>0</v>
      </c>
      <c r="I20" s="10">
        <v>0</v>
      </c>
      <c r="O20">
        <v>10</v>
      </c>
      <c r="P20">
        <v>0.12174532441733396</v>
      </c>
      <c r="Q20">
        <v>0.20563843713306884</v>
      </c>
      <c r="R20">
        <v>0.63507523303208946</v>
      </c>
      <c r="S20">
        <v>0.67968795676012683</v>
      </c>
      <c r="U20">
        <v>10</v>
      </c>
      <c r="V20">
        <v>0.27940301891778818</v>
      </c>
      <c r="W20">
        <v>0.33123155903127638</v>
      </c>
      <c r="X20">
        <v>0.74246872706205569</v>
      </c>
      <c r="Y20">
        <v>0.77458101920096478</v>
      </c>
    </row>
    <row r="21" spans="1:25" x14ac:dyDescent="0.3">
      <c r="A21" s="8">
        <v>43848</v>
      </c>
      <c r="B21" s="13" t="s">
        <v>61</v>
      </c>
      <c r="C21" t="s">
        <v>61</v>
      </c>
      <c r="D21">
        <v>0</v>
      </c>
      <c r="E21">
        <v>0</v>
      </c>
      <c r="F21" s="9">
        <v>43848</v>
      </c>
      <c r="G21" s="23">
        <v>0</v>
      </c>
      <c r="H21" s="23">
        <v>0</v>
      </c>
      <c r="I21" s="10">
        <v>0</v>
      </c>
      <c r="O21">
        <v>11</v>
      </c>
      <c r="P21">
        <v>0.13825365757564301</v>
      </c>
      <c r="Q21">
        <v>0.22237800602115079</v>
      </c>
      <c r="R21">
        <v>0.65572895837317624</v>
      </c>
      <c r="S21">
        <v>0.69687790891042867</v>
      </c>
      <c r="U21">
        <v>11</v>
      </c>
      <c r="V21">
        <v>0.30211515590062632</v>
      </c>
      <c r="W21">
        <v>0.35591442767262366</v>
      </c>
      <c r="X21">
        <v>0.75057197509320883</v>
      </c>
      <c r="Y21">
        <v>0.78480907849779979</v>
      </c>
    </row>
    <row r="22" spans="1:25" x14ac:dyDescent="0.3">
      <c r="A22" s="8">
        <v>43849</v>
      </c>
      <c r="B22" s="13" t="s">
        <v>61</v>
      </c>
      <c r="C22" t="s">
        <v>61</v>
      </c>
      <c r="D22">
        <v>0</v>
      </c>
      <c r="E22">
        <v>0</v>
      </c>
      <c r="F22" s="9">
        <v>43849</v>
      </c>
      <c r="G22" s="23">
        <v>0</v>
      </c>
      <c r="H22" s="23">
        <v>0</v>
      </c>
      <c r="I22" s="10">
        <v>0</v>
      </c>
      <c r="O22">
        <v>12</v>
      </c>
      <c r="P22">
        <v>0.16126228298646633</v>
      </c>
      <c r="Q22">
        <v>0.23908994197812938</v>
      </c>
      <c r="R22">
        <v>0.67253962372427956</v>
      </c>
      <c r="S22">
        <v>0.71366716852425738</v>
      </c>
      <c r="U22">
        <v>12</v>
      </c>
      <c r="V22">
        <v>0.32813587274657757</v>
      </c>
      <c r="W22">
        <v>0.38737012572868207</v>
      </c>
      <c r="X22">
        <v>0.77516471400488252</v>
      </c>
      <c r="Y22">
        <v>0.8082493845262142</v>
      </c>
    </row>
    <row r="23" spans="1:25" x14ac:dyDescent="0.3">
      <c r="A23" s="8">
        <v>43850</v>
      </c>
      <c r="B23" s="13" t="s">
        <v>61</v>
      </c>
      <c r="C23" t="s">
        <v>61</v>
      </c>
      <c r="D23">
        <v>0</v>
      </c>
      <c r="E23">
        <v>0</v>
      </c>
      <c r="F23" s="9">
        <v>43850</v>
      </c>
      <c r="G23" s="23">
        <v>0</v>
      </c>
      <c r="H23" s="23">
        <v>0</v>
      </c>
      <c r="I23" s="10">
        <v>0</v>
      </c>
      <c r="O23">
        <v>13</v>
      </c>
      <c r="P23">
        <v>0.17552305715718505</v>
      </c>
      <c r="Q23">
        <v>0.24942890295010675</v>
      </c>
      <c r="R23">
        <v>0.68519229618620547</v>
      </c>
      <c r="S23">
        <v>0.72097577466048801</v>
      </c>
      <c r="U23">
        <v>13</v>
      </c>
      <c r="V23">
        <v>0.35455769775338852</v>
      </c>
      <c r="W23">
        <v>0.41328687471926939</v>
      </c>
      <c r="X23">
        <v>0.79807740868213295</v>
      </c>
      <c r="Y23">
        <v>0.82636791584595171</v>
      </c>
    </row>
    <row r="24" spans="1:25" x14ac:dyDescent="0.3">
      <c r="A24" s="8">
        <v>43851</v>
      </c>
      <c r="B24" s="13" t="s">
        <v>61</v>
      </c>
      <c r="C24" t="s">
        <v>61</v>
      </c>
      <c r="D24">
        <v>0</v>
      </c>
      <c r="E24">
        <v>0</v>
      </c>
      <c r="F24" s="9">
        <v>43851</v>
      </c>
      <c r="G24" s="23">
        <v>0</v>
      </c>
      <c r="H24" s="23">
        <v>0</v>
      </c>
      <c r="I24" s="10">
        <v>0</v>
      </c>
      <c r="O24">
        <v>14</v>
      </c>
      <c r="P24">
        <v>0.1882634712354494</v>
      </c>
      <c r="Q24">
        <v>0.26013638325383698</v>
      </c>
      <c r="R24">
        <v>0.69095801599351503</v>
      </c>
      <c r="S24">
        <v>0.72751173329658403</v>
      </c>
      <c r="U24">
        <v>14</v>
      </c>
      <c r="V24">
        <v>0.37776638790827005</v>
      </c>
      <c r="W24">
        <v>0.4215603087745905</v>
      </c>
      <c r="X24">
        <v>0.79390682304550397</v>
      </c>
      <c r="Y24">
        <v>0.81607800746729464</v>
      </c>
    </row>
    <row r="25" spans="1:25" x14ac:dyDescent="0.3">
      <c r="A25" s="8">
        <v>43852</v>
      </c>
      <c r="B25" s="13">
        <v>1</v>
      </c>
      <c r="C25" t="s">
        <v>61</v>
      </c>
      <c r="D25">
        <v>0</v>
      </c>
      <c r="E25">
        <v>0</v>
      </c>
      <c r="F25" s="9">
        <v>43852</v>
      </c>
      <c r="G25" s="23">
        <v>0</v>
      </c>
      <c r="H25" s="23">
        <v>0</v>
      </c>
      <c r="I25" s="10">
        <v>0</v>
      </c>
    </row>
    <row r="26" spans="1:25" x14ac:dyDescent="0.3">
      <c r="A26" s="8">
        <v>43853</v>
      </c>
      <c r="B26" s="13">
        <v>1</v>
      </c>
      <c r="C26" t="s">
        <v>61</v>
      </c>
      <c r="D26">
        <v>0</v>
      </c>
      <c r="E26">
        <v>0</v>
      </c>
      <c r="F26" s="9">
        <v>43853</v>
      </c>
      <c r="G26" s="23">
        <v>0</v>
      </c>
      <c r="H26" s="23">
        <v>0</v>
      </c>
      <c r="I26" s="10">
        <v>0</v>
      </c>
    </row>
    <row r="27" spans="1:25" x14ac:dyDescent="0.3">
      <c r="A27" s="8">
        <v>43854</v>
      </c>
      <c r="B27" s="13">
        <v>3</v>
      </c>
      <c r="C27">
        <v>1</v>
      </c>
      <c r="D27">
        <v>0</v>
      </c>
      <c r="E27">
        <v>0</v>
      </c>
      <c r="F27" s="9">
        <v>43854</v>
      </c>
      <c r="G27" s="23">
        <v>0</v>
      </c>
      <c r="H27" s="23">
        <v>0</v>
      </c>
      <c r="I27" s="10">
        <v>0</v>
      </c>
    </row>
    <row r="28" spans="1:25" x14ac:dyDescent="0.3">
      <c r="A28" s="8">
        <v>43855</v>
      </c>
      <c r="B28" s="13">
        <v>4</v>
      </c>
      <c r="C28">
        <v>1</v>
      </c>
      <c r="D28">
        <v>0</v>
      </c>
      <c r="E28">
        <v>0</v>
      </c>
      <c r="F28" s="9">
        <v>43855</v>
      </c>
      <c r="G28" s="23">
        <v>0</v>
      </c>
      <c r="H28" s="23">
        <v>0</v>
      </c>
      <c r="I28" s="10">
        <v>0</v>
      </c>
    </row>
    <row r="29" spans="1:25" x14ac:dyDescent="0.3">
      <c r="A29" s="8">
        <v>43856</v>
      </c>
      <c r="B29" s="13">
        <v>3</v>
      </c>
      <c r="C29">
        <v>1</v>
      </c>
      <c r="D29">
        <v>0</v>
      </c>
      <c r="E29">
        <v>0</v>
      </c>
      <c r="F29" s="9">
        <v>43856</v>
      </c>
      <c r="G29" s="23">
        <v>0</v>
      </c>
      <c r="H29" s="23">
        <v>0</v>
      </c>
      <c r="I29" s="10">
        <v>0</v>
      </c>
    </row>
    <row r="30" spans="1:25" x14ac:dyDescent="0.3">
      <c r="A30" s="8">
        <v>43857</v>
      </c>
      <c r="B30" s="13">
        <v>5</v>
      </c>
      <c r="C30">
        <v>1</v>
      </c>
      <c r="D30">
        <v>0</v>
      </c>
      <c r="E30">
        <v>0</v>
      </c>
      <c r="F30" s="9">
        <v>43857</v>
      </c>
      <c r="G30" s="23">
        <v>0</v>
      </c>
      <c r="H30" s="23">
        <v>0</v>
      </c>
      <c r="I30" s="10">
        <v>0</v>
      </c>
    </row>
    <row r="31" spans="1:25" x14ac:dyDescent="0.3">
      <c r="A31" s="8">
        <v>43858</v>
      </c>
      <c r="B31" s="13">
        <v>8</v>
      </c>
      <c r="C31">
        <v>2</v>
      </c>
      <c r="D31">
        <v>0</v>
      </c>
      <c r="E31">
        <v>0</v>
      </c>
      <c r="F31" s="9">
        <v>43858</v>
      </c>
      <c r="G31" s="23">
        <v>0</v>
      </c>
      <c r="H31" s="23">
        <v>0</v>
      </c>
      <c r="I31" s="10">
        <v>0</v>
      </c>
    </row>
    <row r="32" spans="1:25" x14ac:dyDescent="0.3">
      <c r="A32" s="8">
        <v>43859</v>
      </c>
      <c r="B32" s="13">
        <v>7</v>
      </c>
      <c r="C32">
        <v>2</v>
      </c>
      <c r="D32">
        <v>0</v>
      </c>
      <c r="E32">
        <v>0</v>
      </c>
      <c r="F32" s="9">
        <v>43859</v>
      </c>
      <c r="G32" s="23">
        <v>0</v>
      </c>
      <c r="H32" s="23">
        <v>0</v>
      </c>
      <c r="I32" s="10">
        <v>0</v>
      </c>
    </row>
    <row r="33" spans="1:9" x14ac:dyDescent="0.3">
      <c r="A33" s="8">
        <v>43860</v>
      </c>
      <c r="B33" s="13">
        <v>10</v>
      </c>
      <c r="C33">
        <v>3</v>
      </c>
      <c r="D33">
        <v>0</v>
      </c>
      <c r="E33">
        <v>0</v>
      </c>
      <c r="F33" s="9">
        <v>43860</v>
      </c>
      <c r="G33" s="23">
        <f ca="1">IFERROR(__xludf.DUMMYFUNCTION("""COMPUTED_VALUE"""),1)</f>
        <v>1</v>
      </c>
      <c r="H33" s="23">
        <f ca="1">IFERROR(__xludf.DUMMYFUNCTION("""COMPUTED_VALUE"""),0)</f>
        <v>0</v>
      </c>
      <c r="I33" s="10">
        <v>0</v>
      </c>
    </row>
    <row r="34" spans="1:9" x14ac:dyDescent="0.3">
      <c r="A34" s="8">
        <v>43861</v>
      </c>
      <c r="B34" s="13">
        <v>10</v>
      </c>
      <c r="C34">
        <v>3</v>
      </c>
      <c r="D34">
        <v>0</v>
      </c>
      <c r="E34">
        <v>0</v>
      </c>
      <c r="F34" s="9">
        <v>43861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10">
        <v>0</v>
      </c>
    </row>
    <row r="35" spans="1:9" x14ac:dyDescent="0.3">
      <c r="A35" s="8">
        <v>43862</v>
      </c>
      <c r="B35" s="13">
        <v>8</v>
      </c>
      <c r="C35">
        <v>3</v>
      </c>
      <c r="D35">
        <v>0</v>
      </c>
      <c r="E35">
        <v>0</v>
      </c>
      <c r="F35" s="9">
        <v>43862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10">
        <v>0</v>
      </c>
    </row>
    <row r="36" spans="1:9" x14ac:dyDescent="0.3">
      <c r="A36" s="8">
        <v>43863</v>
      </c>
      <c r="B36" s="13">
        <v>8</v>
      </c>
      <c r="C36">
        <v>3</v>
      </c>
      <c r="D36">
        <v>0</v>
      </c>
      <c r="E36">
        <v>0</v>
      </c>
      <c r="F36" s="9">
        <v>43863</v>
      </c>
      <c r="G36" s="23">
        <f ca="1">IFERROR(__xludf.DUMMYFUNCTION("""COMPUTED_VALUE"""),1)</f>
        <v>1</v>
      </c>
      <c r="H36" s="23">
        <f ca="1">IFERROR(__xludf.DUMMYFUNCTION("""COMPUTED_VALUE"""),0)</f>
        <v>0</v>
      </c>
      <c r="I36" s="10">
        <v>0</v>
      </c>
    </row>
    <row r="37" spans="1:9" x14ac:dyDescent="0.3">
      <c r="A37" s="8">
        <v>43864</v>
      </c>
      <c r="B37" s="13">
        <v>9</v>
      </c>
      <c r="C37">
        <v>3</v>
      </c>
      <c r="D37">
        <v>0</v>
      </c>
      <c r="E37">
        <v>0</v>
      </c>
      <c r="F37" s="9">
        <v>43864</v>
      </c>
      <c r="G37" s="23">
        <f ca="1">IFERROR(__xludf.DUMMYFUNCTION("""COMPUTED_VALUE"""),1)</f>
        <v>1</v>
      </c>
      <c r="H37" s="23">
        <f ca="1">IFERROR(__xludf.DUMMYFUNCTION("""COMPUTED_VALUE"""),0)</f>
        <v>0</v>
      </c>
      <c r="I37" s="10">
        <v>0</v>
      </c>
    </row>
    <row r="38" spans="1:9" x14ac:dyDescent="0.3">
      <c r="A38" s="8">
        <v>43865</v>
      </c>
      <c r="B38" s="13">
        <v>8</v>
      </c>
      <c r="C38">
        <v>3</v>
      </c>
      <c r="D38">
        <v>0</v>
      </c>
      <c r="E38">
        <v>0</v>
      </c>
      <c r="F38" s="9">
        <v>43865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10">
        <v>0</v>
      </c>
    </row>
    <row r="39" spans="1:9" x14ac:dyDescent="0.3">
      <c r="A39" s="8">
        <v>43866</v>
      </c>
      <c r="B39" s="13">
        <v>6</v>
      </c>
      <c r="C39">
        <v>3</v>
      </c>
      <c r="D39">
        <v>0</v>
      </c>
      <c r="E39">
        <v>0</v>
      </c>
      <c r="F39" s="9">
        <v>43866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10">
        <v>0</v>
      </c>
    </row>
    <row r="40" spans="1:9" x14ac:dyDescent="0.3">
      <c r="A40" s="8">
        <v>43867</v>
      </c>
      <c r="B40" s="13">
        <v>7</v>
      </c>
      <c r="C40">
        <v>3</v>
      </c>
      <c r="D40">
        <v>0</v>
      </c>
      <c r="E40">
        <v>0</v>
      </c>
      <c r="F40" s="9">
        <v>43867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10">
        <v>0</v>
      </c>
    </row>
    <row r="41" spans="1:9" x14ac:dyDescent="0.3">
      <c r="A41" s="8">
        <v>43868</v>
      </c>
      <c r="B41" s="13">
        <v>8</v>
      </c>
      <c r="C41">
        <v>3</v>
      </c>
      <c r="D41">
        <v>0</v>
      </c>
      <c r="E41">
        <v>0</v>
      </c>
      <c r="F41" s="9">
        <v>43868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10">
        <v>0</v>
      </c>
    </row>
    <row r="42" spans="1:9" x14ac:dyDescent="0.3">
      <c r="A42" s="8">
        <v>43869</v>
      </c>
      <c r="B42" s="13">
        <v>6</v>
      </c>
      <c r="C42">
        <v>2</v>
      </c>
      <c r="D42">
        <v>0</v>
      </c>
      <c r="E42">
        <v>0</v>
      </c>
      <c r="F42" s="9">
        <v>43869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10">
        <v>0</v>
      </c>
    </row>
    <row r="43" spans="1:9" x14ac:dyDescent="0.3">
      <c r="A43" s="8">
        <v>43870</v>
      </c>
      <c r="B43" s="13">
        <v>7</v>
      </c>
      <c r="C43">
        <v>3</v>
      </c>
      <c r="D43">
        <v>0</v>
      </c>
      <c r="E43">
        <v>0</v>
      </c>
      <c r="F43" s="9">
        <v>43870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10">
        <v>0</v>
      </c>
    </row>
    <row r="44" spans="1:9" x14ac:dyDescent="0.3">
      <c r="A44" s="8">
        <v>43871</v>
      </c>
      <c r="B44" s="13">
        <v>6</v>
      </c>
      <c r="C44">
        <v>3</v>
      </c>
      <c r="D44">
        <v>0</v>
      </c>
      <c r="E44">
        <v>0</v>
      </c>
      <c r="F44" s="9">
        <v>43871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10">
        <v>0</v>
      </c>
    </row>
    <row r="45" spans="1:9" x14ac:dyDescent="0.3">
      <c r="A45" s="8">
        <v>43872</v>
      </c>
      <c r="B45" s="13">
        <v>5</v>
      </c>
      <c r="C45">
        <v>2</v>
      </c>
      <c r="D45">
        <v>0</v>
      </c>
      <c r="E45">
        <v>0</v>
      </c>
      <c r="F45" s="9">
        <v>43872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10">
        <v>0</v>
      </c>
    </row>
    <row r="46" spans="1:9" x14ac:dyDescent="0.3">
      <c r="A46" s="8">
        <v>43873</v>
      </c>
      <c r="B46" s="13">
        <v>5</v>
      </c>
      <c r="C46">
        <v>3</v>
      </c>
      <c r="D46" t="s">
        <v>61</v>
      </c>
      <c r="E46" t="s">
        <v>61</v>
      </c>
      <c r="F46" s="9">
        <v>43873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10">
        <v>0</v>
      </c>
    </row>
    <row r="47" spans="1:9" x14ac:dyDescent="0.3">
      <c r="A47" s="8">
        <v>43874</v>
      </c>
      <c r="B47" s="13">
        <v>7</v>
      </c>
      <c r="C47">
        <v>3</v>
      </c>
      <c r="D47" t="s">
        <v>61</v>
      </c>
      <c r="E47" t="s">
        <v>61</v>
      </c>
      <c r="F47" s="9">
        <v>43874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10">
        <v>0</v>
      </c>
    </row>
    <row r="48" spans="1:9" x14ac:dyDescent="0.3">
      <c r="A48" s="8">
        <v>43875</v>
      </c>
      <c r="B48" s="13">
        <v>5</v>
      </c>
      <c r="C48">
        <v>3</v>
      </c>
      <c r="D48" t="s">
        <v>61</v>
      </c>
      <c r="E48" t="s">
        <v>61</v>
      </c>
      <c r="F48" s="9">
        <v>43875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10">
        <v>0</v>
      </c>
    </row>
    <row r="49" spans="1:9" x14ac:dyDescent="0.3">
      <c r="A49" s="8">
        <v>43876</v>
      </c>
      <c r="B49" s="13">
        <v>5</v>
      </c>
      <c r="C49">
        <v>2</v>
      </c>
      <c r="D49" t="s">
        <v>61</v>
      </c>
      <c r="E49" t="s">
        <v>61</v>
      </c>
      <c r="F49" s="9">
        <v>43876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10">
        <v>0</v>
      </c>
    </row>
    <row r="50" spans="1:9" x14ac:dyDescent="0.3">
      <c r="A50" s="8">
        <v>43877</v>
      </c>
      <c r="B50" s="13">
        <v>4</v>
      </c>
      <c r="C50">
        <v>2</v>
      </c>
      <c r="D50" t="s">
        <v>61</v>
      </c>
      <c r="E50" t="s">
        <v>61</v>
      </c>
      <c r="F50" s="9">
        <v>43877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10">
        <v>0</v>
      </c>
    </row>
    <row r="51" spans="1:9" x14ac:dyDescent="0.3">
      <c r="A51" s="8">
        <v>43878</v>
      </c>
      <c r="B51" s="13">
        <v>4</v>
      </c>
      <c r="C51">
        <v>2</v>
      </c>
      <c r="D51" t="s">
        <v>61</v>
      </c>
      <c r="E51" t="s">
        <v>61</v>
      </c>
      <c r="F51" s="9">
        <v>43878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10">
        <v>0</v>
      </c>
    </row>
    <row r="52" spans="1:9" x14ac:dyDescent="0.3">
      <c r="A52" s="8">
        <v>43879</v>
      </c>
      <c r="B52" s="13">
        <v>4</v>
      </c>
      <c r="C52">
        <v>2</v>
      </c>
      <c r="D52" t="s">
        <v>61</v>
      </c>
      <c r="E52" t="s">
        <v>61</v>
      </c>
      <c r="F52" s="9">
        <v>43879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10">
        <v>0</v>
      </c>
    </row>
    <row r="53" spans="1:9" x14ac:dyDescent="0.3">
      <c r="A53" s="8">
        <v>43880</v>
      </c>
      <c r="B53" s="13">
        <v>3</v>
      </c>
      <c r="C53">
        <v>1</v>
      </c>
      <c r="D53" t="s">
        <v>61</v>
      </c>
      <c r="E53" t="s">
        <v>61</v>
      </c>
      <c r="F53" s="9">
        <v>43880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10">
        <v>0</v>
      </c>
    </row>
    <row r="54" spans="1:9" x14ac:dyDescent="0.3">
      <c r="A54" s="8">
        <v>43881</v>
      </c>
      <c r="B54" s="13">
        <v>3</v>
      </c>
      <c r="C54">
        <v>1</v>
      </c>
      <c r="D54" t="s">
        <v>61</v>
      </c>
      <c r="E54" t="s">
        <v>61</v>
      </c>
      <c r="F54" s="9">
        <v>43881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10">
        <v>0</v>
      </c>
    </row>
    <row r="55" spans="1:9" x14ac:dyDescent="0.3">
      <c r="A55" s="8">
        <v>43882</v>
      </c>
      <c r="B55" s="13">
        <v>3</v>
      </c>
      <c r="C55">
        <v>1</v>
      </c>
      <c r="D55" t="s">
        <v>61</v>
      </c>
      <c r="E55" t="s">
        <v>61</v>
      </c>
      <c r="F55" s="9">
        <v>43882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10">
        <v>0</v>
      </c>
    </row>
    <row r="56" spans="1:9" x14ac:dyDescent="0.3">
      <c r="A56" s="8">
        <v>43883</v>
      </c>
      <c r="B56" s="13">
        <v>3</v>
      </c>
      <c r="C56">
        <v>1</v>
      </c>
      <c r="D56" t="s">
        <v>61</v>
      </c>
      <c r="E56" t="s">
        <v>61</v>
      </c>
      <c r="F56" s="9">
        <v>43883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10">
        <v>0</v>
      </c>
    </row>
    <row r="57" spans="1:9" x14ac:dyDescent="0.3">
      <c r="A57" s="8">
        <v>43884</v>
      </c>
      <c r="B57" s="13">
        <v>3</v>
      </c>
      <c r="C57">
        <v>1</v>
      </c>
      <c r="D57" t="s">
        <v>61</v>
      </c>
      <c r="E57" t="s">
        <v>61</v>
      </c>
      <c r="F57" s="9">
        <v>43884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10">
        <v>0</v>
      </c>
    </row>
    <row r="58" spans="1:9" x14ac:dyDescent="0.3">
      <c r="A58" s="8">
        <v>43885</v>
      </c>
      <c r="B58" s="13">
        <v>4</v>
      </c>
      <c r="C58">
        <v>1</v>
      </c>
      <c r="D58" t="s">
        <v>61</v>
      </c>
      <c r="E58" t="s">
        <v>61</v>
      </c>
      <c r="F58" s="9">
        <v>43885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10">
        <v>0</v>
      </c>
    </row>
    <row r="59" spans="1:9" x14ac:dyDescent="0.3">
      <c r="A59" s="8">
        <v>43886</v>
      </c>
      <c r="B59" s="13">
        <v>4</v>
      </c>
      <c r="C59">
        <v>2</v>
      </c>
      <c r="D59" t="s">
        <v>61</v>
      </c>
      <c r="E59" t="s">
        <v>61</v>
      </c>
      <c r="F59" s="9">
        <v>43886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10">
        <v>0</v>
      </c>
    </row>
    <row r="60" spans="1:9" x14ac:dyDescent="0.3">
      <c r="A60" s="8">
        <v>43887</v>
      </c>
      <c r="B60" s="13">
        <v>4</v>
      </c>
      <c r="C60">
        <v>1</v>
      </c>
      <c r="D60" t="s">
        <v>61</v>
      </c>
      <c r="E60" t="s">
        <v>61</v>
      </c>
      <c r="F60" s="9">
        <v>43887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10">
        <v>0</v>
      </c>
    </row>
    <row r="61" spans="1:9" x14ac:dyDescent="0.3">
      <c r="A61" s="8">
        <v>43888</v>
      </c>
      <c r="B61" s="13">
        <v>5</v>
      </c>
      <c r="C61">
        <v>2</v>
      </c>
      <c r="D61" t="s">
        <v>61</v>
      </c>
      <c r="E61" t="s">
        <v>61</v>
      </c>
      <c r="F61" s="9">
        <v>43888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10">
        <v>0</v>
      </c>
    </row>
    <row r="62" spans="1:9" x14ac:dyDescent="0.3">
      <c r="A62" s="8">
        <v>43889</v>
      </c>
      <c r="B62" s="13">
        <v>7</v>
      </c>
      <c r="C62">
        <v>2</v>
      </c>
      <c r="D62" t="s">
        <v>61</v>
      </c>
      <c r="E62" t="s">
        <v>61</v>
      </c>
      <c r="F62" s="9">
        <v>43889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10">
        <v>0</v>
      </c>
    </row>
    <row r="63" spans="1:9" x14ac:dyDescent="0.3">
      <c r="A63" s="8">
        <v>43890</v>
      </c>
      <c r="B63" s="13">
        <v>6</v>
      </c>
      <c r="C63">
        <v>2</v>
      </c>
      <c r="D63" t="s">
        <v>61</v>
      </c>
      <c r="E63" t="s">
        <v>61</v>
      </c>
      <c r="F63" s="9">
        <v>43890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10">
        <v>0</v>
      </c>
    </row>
    <row r="64" spans="1:9" x14ac:dyDescent="0.3">
      <c r="A64" s="8">
        <v>43891</v>
      </c>
      <c r="B64" s="13">
        <v>6</v>
      </c>
      <c r="C64">
        <v>2</v>
      </c>
      <c r="D64" t="s">
        <v>61</v>
      </c>
      <c r="E64" t="s">
        <v>61</v>
      </c>
      <c r="F64" s="9">
        <v>43891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10">
        <v>0</v>
      </c>
    </row>
    <row r="65" spans="1:9" x14ac:dyDescent="0.3">
      <c r="A65" s="8">
        <v>43892</v>
      </c>
      <c r="B65" s="13">
        <v>11</v>
      </c>
      <c r="C65">
        <v>4</v>
      </c>
      <c r="D65" t="s">
        <v>61</v>
      </c>
      <c r="E65" t="s">
        <v>61</v>
      </c>
      <c r="F65" s="9">
        <v>43892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10">
        <v>0</v>
      </c>
    </row>
    <row r="66" spans="1:9" x14ac:dyDescent="0.3">
      <c r="A66" s="8">
        <v>43893</v>
      </c>
      <c r="B66" s="13">
        <v>17</v>
      </c>
      <c r="C66">
        <v>7</v>
      </c>
      <c r="D66" t="s">
        <v>61</v>
      </c>
      <c r="E66">
        <v>1</v>
      </c>
      <c r="F66" s="9">
        <v>43893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10">
        <v>0</v>
      </c>
    </row>
    <row r="67" spans="1:9" x14ac:dyDescent="0.3">
      <c r="A67" s="8">
        <v>43894</v>
      </c>
      <c r="B67" s="13">
        <v>28</v>
      </c>
      <c r="C67">
        <v>11</v>
      </c>
      <c r="D67">
        <v>1</v>
      </c>
      <c r="E67">
        <v>1</v>
      </c>
      <c r="F67" s="9">
        <v>43894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10">
        <v>0</v>
      </c>
    </row>
    <row r="68" spans="1:9" x14ac:dyDescent="0.3">
      <c r="A68" s="8">
        <v>43895</v>
      </c>
      <c r="B68" s="13">
        <v>28</v>
      </c>
      <c r="C68">
        <v>12</v>
      </c>
      <c r="D68">
        <v>1</v>
      </c>
      <c r="E68">
        <v>1</v>
      </c>
      <c r="F68" s="9">
        <v>43895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10">
        <v>0</v>
      </c>
    </row>
    <row r="69" spans="1:9" x14ac:dyDescent="0.3">
      <c r="A69" s="8">
        <v>43896</v>
      </c>
      <c r="B69" s="13">
        <v>22</v>
      </c>
      <c r="C69">
        <v>10</v>
      </c>
      <c r="D69" t="s">
        <v>61</v>
      </c>
      <c r="E69">
        <v>1</v>
      </c>
      <c r="F69" s="9">
        <v>43896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10">
        <v>0</v>
      </c>
    </row>
    <row r="70" spans="1:9" x14ac:dyDescent="0.3">
      <c r="A70" s="8">
        <v>43897</v>
      </c>
      <c r="B70" s="13">
        <v>18</v>
      </c>
      <c r="C70">
        <v>7</v>
      </c>
      <c r="D70" t="s">
        <v>61</v>
      </c>
      <c r="E70">
        <v>1</v>
      </c>
      <c r="F70" s="9">
        <v>43897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10">
        <v>0</v>
      </c>
    </row>
    <row r="71" spans="1:9" x14ac:dyDescent="0.3">
      <c r="A71" s="8">
        <v>43898</v>
      </c>
      <c r="B71" s="13">
        <v>16</v>
      </c>
      <c r="C71">
        <v>6</v>
      </c>
      <c r="D71">
        <v>1</v>
      </c>
      <c r="E71">
        <v>1</v>
      </c>
      <c r="F71" s="9">
        <v>43898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10">
        <v>0</v>
      </c>
    </row>
    <row r="72" spans="1:9" x14ac:dyDescent="0.3">
      <c r="A72" s="8">
        <v>43899</v>
      </c>
      <c r="B72" s="13">
        <v>19</v>
      </c>
      <c r="C72">
        <v>8</v>
      </c>
      <c r="D72">
        <v>1</v>
      </c>
      <c r="E72">
        <v>1</v>
      </c>
      <c r="F72" s="9">
        <v>43899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10">
        <v>0</v>
      </c>
    </row>
    <row r="73" spans="1:9" x14ac:dyDescent="0.3">
      <c r="A73" s="8">
        <v>43900</v>
      </c>
      <c r="B73" s="13">
        <v>27</v>
      </c>
      <c r="C73">
        <v>13</v>
      </c>
      <c r="D73">
        <v>1</v>
      </c>
      <c r="E73">
        <v>1</v>
      </c>
      <c r="F73" s="9">
        <v>43900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10">
        <v>0</v>
      </c>
    </row>
    <row r="74" spans="1:9" x14ac:dyDescent="0.3">
      <c r="A74" s="8">
        <v>43901</v>
      </c>
      <c r="B74" s="13">
        <v>40</v>
      </c>
      <c r="C74">
        <v>19</v>
      </c>
      <c r="D74">
        <v>2</v>
      </c>
      <c r="E74">
        <v>2</v>
      </c>
      <c r="F74" s="9">
        <v>43901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10">
        <v>0</v>
      </c>
    </row>
    <row r="75" spans="1:9" x14ac:dyDescent="0.3">
      <c r="A75" s="8">
        <v>43902</v>
      </c>
      <c r="B75" s="13">
        <v>47</v>
      </c>
      <c r="C75">
        <v>23</v>
      </c>
      <c r="D75">
        <v>2</v>
      </c>
      <c r="E75">
        <v>3</v>
      </c>
      <c r="F75" s="9">
        <v>43902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10">
        <v>0</v>
      </c>
    </row>
    <row r="76" spans="1:9" x14ac:dyDescent="0.3">
      <c r="A76" s="8">
        <v>43903</v>
      </c>
      <c r="B76" s="13">
        <v>54</v>
      </c>
      <c r="C76">
        <v>27</v>
      </c>
      <c r="D76">
        <v>3</v>
      </c>
      <c r="E76">
        <v>4</v>
      </c>
      <c r="F76" s="9">
        <v>43903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10">
        <v>0</v>
      </c>
    </row>
    <row r="77" spans="1:9" x14ac:dyDescent="0.3">
      <c r="A77" s="8">
        <v>43904</v>
      </c>
      <c r="B77" s="13">
        <v>49</v>
      </c>
      <c r="C77">
        <v>25</v>
      </c>
      <c r="D77">
        <v>2</v>
      </c>
      <c r="E77">
        <v>3</v>
      </c>
      <c r="F77" s="9">
        <v>43904</v>
      </c>
      <c r="G77" s="23">
        <v>14</v>
      </c>
      <c r="H77" s="23">
        <v>0</v>
      </c>
      <c r="I77" s="10">
        <v>0</v>
      </c>
    </row>
    <row r="78" spans="1:9" x14ac:dyDescent="0.3">
      <c r="A78" s="8">
        <v>43905</v>
      </c>
      <c r="B78" s="13">
        <v>56</v>
      </c>
      <c r="C78">
        <v>29</v>
      </c>
      <c r="D78">
        <v>3</v>
      </c>
      <c r="E78">
        <v>4</v>
      </c>
      <c r="F78" s="9">
        <v>43905</v>
      </c>
      <c r="G78" s="23">
        <v>18</v>
      </c>
      <c r="H78" s="23">
        <v>0</v>
      </c>
      <c r="I78" s="10">
        <v>0</v>
      </c>
    </row>
    <row r="79" spans="1:9" x14ac:dyDescent="0.3">
      <c r="A79" s="8">
        <v>43906</v>
      </c>
      <c r="B79" s="13">
        <v>59</v>
      </c>
      <c r="C79">
        <v>32</v>
      </c>
      <c r="D79">
        <v>4</v>
      </c>
      <c r="E79">
        <v>5</v>
      </c>
      <c r="F79" s="9">
        <v>43906</v>
      </c>
      <c r="G79" s="23">
        <v>6</v>
      </c>
      <c r="H79" s="23">
        <v>0</v>
      </c>
      <c r="I79" s="10">
        <v>0</v>
      </c>
    </row>
    <row r="80" spans="1:9" x14ac:dyDescent="0.3">
      <c r="A80" s="8">
        <v>43907</v>
      </c>
      <c r="B80" s="13">
        <v>60</v>
      </c>
      <c r="C80">
        <v>35</v>
      </c>
      <c r="D80">
        <v>4</v>
      </c>
      <c r="E80">
        <v>6</v>
      </c>
      <c r="F80" s="9">
        <v>43907</v>
      </c>
      <c r="G80" s="23">
        <v>3</v>
      </c>
      <c r="H80" s="23">
        <v>1</v>
      </c>
      <c r="I80" s="10">
        <v>0</v>
      </c>
    </row>
    <row r="81" spans="1:9" x14ac:dyDescent="0.3">
      <c r="A81" s="8">
        <v>43908</v>
      </c>
      <c r="B81" s="13">
        <v>56</v>
      </c>
      <c r="C81">
        <v>32</v>
      </c>
      <c r="D81">
        <v>4</v>
      </c>
      <c r="E81">
        <v>6</v>
      </c>
      <c r="F81" s="9">
        <v>43908</v>
      </c>
      <c r="G81" s="23">
        <v>3</v>
      </c>
      <c r="H81" s="23">
        <v>0</v>
      </c>
      <c r="I81" s="10">
        <v>0</v>
      </c>
    </row>
    <row r="82" spans="1:9" x14ac:dyDescent="0.3">
      <c r="A82" s="8">
        <v>43909</v>
      </c>
      <c r="B82" s="13">
        <v>84</v>
      </c>
      <c r="C82">
        <v>39</v>
      </c>
      <c r="D82">
        <v>5</v>
      </c>
      <c r="E82">
        <v>7</v>
      </c>
      <c r="F82" s="9">
        <v>43909</v>
      </c>
      <c r="G82" s="23">
        <v>4</v>
      </c>
      <c r="H82" s="23">
        <v>0</v>
      </c>
      <c r="I82" s="10">
        <v>0</v>
      </c>
    </row>
    <row r="83" spans="1:9" x14ac:dyDescent="0.3">
      <c r="A83" s="8">
        <v>43910</v>
      </c>
      <c r="B83" s="13">
        <v>71</v>
      </c>
      <c r="C83">
        <v>45</v>
      </c>
      <c r="D83">
        <v>6</v>
      </c>
      <c r="E83">
        <v>8</v>
      </c>
      <c r="F83" s="9">
        <v>43910</v>
      </c>
      <c r="G83" s="23">
        <v>4</v>
      </c>
      <c r="H83" s="23">
        <v>0</v>
      </c>
      <c r="I83" s="10">
        <v>0</v>
      </c>
    </row>
    <row r="84" spans="1:9" x14ac:dyDescent="0.3">
      <c r="A84" s="8">
        <v>43911</v>
      </c>
      <c r="B84" s="13">
        <v>80</v>
      </c>
      <c r="C84">
        <v>50</v>
      </c>
      <c r="D84">
        <v>8</v>
      </c>
      <c r="E84">
        <v>11</v>
      </c>
      <c r="F84" s="9">
        <v>43911</v>
      </c>
      <c r="G84" s="23">
        <v>12</v>
      </c>
      <c r="H84" s="23">
        <v>0</v>
      </c>
      <c r="I84" s="10">
        <v>0</v>
      </c>
    </row>
    <row r="85" spans="1:9" x14ac:dyDescent="0.3">
      <c r="A85" s="8">
        <v>43912</v>
      </c>
      <c r="B85" s="13">
        <v>89</v>
      </c>
      <c r="C85">
        <v>55</v>
      </c>
      <c r="D85">
        <v>8</v>
      </c>
      <c r="E85">
        <v>11</v>
      </c>
      <c r="F85" s="9">
        <v>43912</v>
      </c>
      <c r="G85" s="23">
        <v>10</v>
      </c>
      <c r="H85" s="23">
        <v>1</v>
      </c>
      <c r="I85" s="10">
        <v>0</v>
      </c>
    </row>
    <row r="86" spans="1:9" x14ac:dyDescent="0.3">
      <c r="A86" s="8">
        <v>43913</v>
      </c>
      <c r="B86" s="13">
        <v>96</v>
      </c>
      <c r="C86">
        <v>62</v>
      </c>
      <c r="D86">
        <v>12</v>
      </c>
      <c r="E86">
        <v>17</v>
      </c>
      <c r="F86" s="9">
        <v>43913</v>
      </c>
      <c r="G86" s="23">
        <v>23</v>
      </c>
      <c r="H86" s="23">
        <v>0</v>
      </c>
      <c r="I86" s="10">
        <v>0</v>
      </c>
    </row>
    <row r="87" spans="1:9" x14ac:dyDescent="0.3">
      <c r="A87" s="8">
        <v>43914</v>
      </c>
      <c r="B87" s="13">
        <v>90</v>
      </c>
      <c r="C87">
        <v>57</v>
      </c>
      <c r="D87">
        <v>10</v>
      </c>
      <c r="E87">
        <v>15</v>
      </c>
      <c r="F87" s="9">
        <v>43914</v>
      </c>
      <c r="G87" s="23">
        <v>10</v>
      </c>
      <c r="H87" s="23">
        <v>0</v>
      </c>
      <c r="I87" s="10">
        <v>0</v>
      </c>
    </row>
    <row r="88" spans="1:9" x14ac:dyDescent="0.3">
      <c r="A88" s="8">
        <v>43915</v>
      </c>
      <c r="B88" s="13">
        <v>96</v>
      </c>
      <c r="C88">
        <v>54</v>
      </c>
      <c r="D88">
        <v>8</v>
      </c>
      <c r="E88">
        <v>13</v>
      </c>
      <c r="F88" s="9">
        <v>43915</v>
      </c>
      <c r="G88" s="23">
        <v>15</v>
      </c>
      <c r="H88" s="23">
        <v>0</v>
      </c>
      <c r="I88" s="10">
        <v>0</v>
      </c>
    </row>
    <row r="89" spans="1:9" x14ac:dyDescent="0.3">
      <c r="A89" s="8">
        <v>43916</v>
      </c>
      <c r="B89" s="13">
        <v>97</v>
      </c>
      <c r="C89">
        <v>50</v>
      </c>
      <c r="D89">
        <v>10</v>
      </c>
      <c r="E89">
        <v>14</v>
      </c>
      <c r="F89" s="9">
        <v>43916</v>
      </c>
      <c r="G89" s="23">
        <v>3</v>
      </c>
      <c r="H89" s="23">
        <v>1</v>
      </c>
      <c r="I89" s="10">
        <v>0</v>
      </c>
    </row>
    <row r="90" spans="1:9" x14ac:dyDescent="0.3">
      <c r="A90" s="8">
        <v>43917</v>
      </c>
      <c r="B90" s="13">
        <v>100</v>
      </c>
      <c r="C90">
        <v>54</v>
      </c>
      <c r="D90">
        <v>12</v>
      </c>
      <c r="E90">
        <v>16</v>
      </c>
      <c r="F90" s="9">
        <v>43917</v>
      </c>
      <c r="G90" s="23">
        <v>31</v>
      </c>
      <c r="H90" s="23">
        <v>1</v>
      </c>
      <c r="I90" s="10">
        <v>0</v>
      </c>
    </row>
    <row r="91" spans="1:9" x14ac:dyDescent="0.3">
      <c r="A91" s="8">
        <v>43918</v>
      </c>
      <c r="B91" s="13">
        <v>98</v>
      </c>
      <c r="C91">
        <v>55</v>
      </c>
      <c r="D91">
        <v>12</v>
      </c>
      <c r="E91">
        <v>17</v>
      </c>
      <c r="F91" s="9">
        <v>43918</v>
      </c>
      <c r="G91" s="23">
        <v>30</v>
      </c>
      <c r="H91" s="23">
        <v>2</v>
      </c>
      <c r="I91" s="10">
        <v>0</v>
      </c>
    </row>
    <row r="92" spans="1:9" x14ac:dyDescent="0.3">
      <c r="A92" s="8">
        <v>43919</v>
      </c>
      <c r="B92" s="13">
        <v>96</v>
      </c>
      <c r="C92">
        <v>52</v>
      </c>
      <c r="D92">
        <v>12</v>
      </c>
      <c r="E92">
        <v>17</v>
      </c>
      <c r="F92" s="9">
        <v>43919</v>
      </c>
      <c r="G92" s="23">
        <v>17</v>
      </c>
      <c r="H92" s="23">
        <v>1</v>
      </c>
      <c r="I92" s="10">
        <v>0</v>
      </c>
    </row>
    <row r="93" spans="1:9" x14ac:dyDescent="0.3">
      <c r="A93" s="8">
        <v>43920</v>
      </c>
      <c r="B93" s="13">
        <v>79</v>
      </c>
      <c r="C93">
        <v>40</v>
      </c>
      <c r="D93">
        <v>11</v>
      </c>
      <c r="E93">
        <v>15</v>
      </c>
      <c r="F93" s="9">
        <v>43920</v>
      </c>
      <c r="G93" s="23">
        <v>17</v>
      </c>
      <c r="H93" s="23">
        <v>2</v>
      </c>
      <c r="I93" s="10">
        <v>0</v>
      </c>
    </row>
    <row r="94" spans="1:9" x14ac:dyDescent="0.3">
      <c r="A94" s="8">
        <v>43921</v>
      </c>
      <c r="B94" s="13">
        <v>75</v>
      </c>
      <c r="C94">
        <v>39</v>
      </c>
      <c r="D94">
        <v>11</v>
      </c>
      <c r="E94">
        <v>15</v>
      </c>
      <c r="F94" s="9">
        <v>43921</v>
      </c>
      <c r="G94" s="23">
        <v>82</v>
      </c>
      <c r="H94" s="23">
        <v>1</v>
      </c>
      <c r="I94" s="10">
        <v>0</v>
      </c>
    </row>
    <row r="95" spans="1:9" x14ac:dyDescent="0.3">
      <c r="A95" s="8">
        <v>43922</v>
      </c>
      <c r="B95" s="13">
        <v>72</v>
      </c>
      <c r="C95">
        <v>37</v>
      </c>
      <c r="D95">
        <v>11</v>
      </c>
      <c r="E95">
        <v>15</v>
      </c>
      <c r="F95" s="9">
        <v>43922</v>
      </c>
      <c r="G95" s="23">
        <v>33</v>
      </c>
      <c r="H95" s="23">
        <v>3</v>
      </c>
      <c r="I95" s="10">
        <v>0</v>
      </c>
    </row>
    <row r="96" spans="1:9" x14ac:dyDescent="0.3">
      <c r="A96" s="8">
        <v>43923</v>
      </c>
      <c r="B96" s="13">
        <v>66</v>
      </c>
      <c r="C96">
        <v>36</v>
      </c>
      <c r="D96">
        <v>12</v>
      </c>
      <c r="E96">
        <v>16</v>
      </c>
      <c r="F96" s="9">
        <v>43923</v>
      </c>
      <c r="G96" s="23">
        <v>88</v>
      </c>
      <c r="H96" s="23">
        <v>8</v>
      </c>
      <c r="I96" s="10">
        <v>0</v>
      </c>
    </row>
    <row r="97" spans="1:9" x14ac:dyDescent="0.3">
      <c r="A97" s="8">
        <v>43924</v>
      </c>
      <c r="B97" s="13">
        <v>84</v>
      </c>
      <c r="C97">
        <v>33</v>
      </c>
      <c r="D97">
        <v>11</v>
      </c>
      <c r="E97">
        <v>15</v>
      </c>
      <c r="F97" s="9">
        <v>43924</v>
      </c>
      <c r="G97" s="23">
        <v>64</v>
      </c>
      <c r="H97" s="23">
        <v>5</v>
      </c>
      <c r="I97" s="10">
        <v>0</v>
      </c>
    </row>
    <row r="98" spans="1:9" x14ac:dyDescent="0.3">
      <c r="A98" s="8">
        <v>43925</v>
      </c>
      <c r="B98" s="13">
        <v>82</v>
      </c>
      <c r="C98">
        <v>34</v>
      </c>
      <c r="D98">
        <v>12</v>
      </c>
      <c r="E98">
        <v>15</v>
      </c>
      <c r="F98" s="9">
        <v>43925</v>
      </c>
      <c r="G98" s="23">
        <v>148</v>
      </c>
      <c r="H98" s="23">
        <v>6</v>
      </c>
      <c r="I98" s="10">
        <v>0</v>
      </c>
    </row>
    <row r="99" spans="1:9" x14ac:dyDescent="0.3">
      <c r="A99" s="8">
        <v>43926</v>
      </c>
      <c r="B99" s="13">
        <v>81</v>
      </c>
      <c r="C99">
        <v>35</v>
      </c>
      <c r="D99">
        <v>12</v>
      </c>
      <c r="E99">
        <v>16</v>
      </c>
      <c r="F99" s="9">
        <v>43926</v>
      </c>
      <c r="G99" s="23">
        <v>112</v>
      </c>
      <c r="H99" s="23">
        <v>13</v>
      </c>
      <c r="I99" s="10">
        <v>16008</v>
      </c>
    </row>
    <row r="100" spans="1:9" x14ac:dyDescent="0.3">
      <c r="A100" s="8">
        <v>43927</v>
      </c>
      <c r="B100" s="13">
        <v>61</v>
      </c>
      <c r="C100">
        <v>35</v>
      </c>
      <c r="D100">
        <v>13</v>
      </c>
      <c r="E100">
        <v>17</v>
      </c>
      <c r="F100" s="9">
        <v>43927</v>
      </c>
      <c r="G100" s="23">
        <v>121</v>
      </c>
      <c r="H100" s="23">
        <v>7</v>
      </c>
      <c r="I100" s="10">
        <v>1555</v>
      </c>
    </row>
    <row r="101" spans="1:9" x14ac:dyDescent="0.3">
      <c r="A101" s="8">
        <v>43928</v>
      </c>
      <c r="B101" s="13">
        <v>57</v>
      </c>
      <c r="C101">
        <v>32</v>
      </c>
      <c r="D101">
        <v>12</v>
      </c>
      <c r="E101">
        <v>16</v>
      </c>
      <c r="F101" s="9">
        <v>43928</v>
      </c>
      <c r="G101" s="23">
        <v>150</v>
      </c>
      <c r="H101" s="23">
        <v>12</v>
      </c>
      <c r="I101" s="10">
        <v>3314</v>
      </c>
    </row>
    <row r="102" spans="1:9" x14ac:dyDescent="0.3">
      <c r="A102" s="8">
        <v>43929</v>
      </c>
      <c r="B102" s="13">
        <v>55</v>
      </c>
      <c r="C102">
        <v>30</v>
      </c>
      <c r="D102">
        <v>11</v>
      </c>
      <c r="E102">
        <v>15</v>
      </c>
      <c r="F102" s="9">
        <v>43929</v>
      </c>
      <c r="G102" s="23">
        <v>117</v>
      </c>
      <c r="H102" s="23">
        <v>8</v>
      </c>
      <c r="I102" s="10">
        <v>0</v>
      </c>
    </row>
    <row r="103" spans="1:9" x14ac:dyDescent="0.3">
      <c r="A103" s="8">
        <v>43930</v>
      </c>
      <c r="B103" s="13">
        <v>55</v>
      </c>
      <c r="C103">
        <v>29</v>
      </c>
      <c r="D103">
        <v>11</v>
      </c>
      <c r="E103">
        <v>16</v>
      </c>
      <c r="F103" s="9">
        <v>43930</v>
      </c>
      <c r="G103" s="23">
        <v>229</v>
      </c>
      <c r="H103" s="23">
        <v>25</v>
      </c>
      <c r="I103" s="10">
        <v>0</v>
      </c>
    </row>
    <row r="104" spans="1:9" x14ac:dyDescent="0.3">
      <c r="A104" s="8">
        <v>43931</v>
      </c>
      <c r="B104" s="13">
        <v>55</v>
      </c>
      <c r="C104">
        <v>31</v>
      </c>
      <c r="D104">
        <v>13</v>
      </c>
      <c r="E104">
        <v>17</v>
      </c>
      <c r="F104" s="9">
        <v>43931</v>
      </c>
      <c r="G104" s="23">
        <v>210</v>
      </c>
      <c r="H104" s="23">
        <v>12</v>
      </c>
      <c r="I104" s="10">
        <v>9123</v>
      </c>
    </row>
    <row r="105" spans="1:9" x14ac:dyDescent="0.3">
      <c r="A105" s="8">
        <v>43932</v>
      </c>
      <c r="B105" s="13">
        <v>54</v>
      </c>
      <c r="C105">
        <v>29</v>
      </c>
      <c r="D105">
        <v>11</v>
      </c>
      <c r="E105">
        <v>15</v>
      </c>
      <c r="F105" s="9">
        <v>43932</v>
      </c>
      <c r="G105" s="23">
        <v>187</v>
      </c>
      <c r="H105" s="23">
        <v>17</v>
      </c>
      <c r="I105" s="10">
        <v>1841</v>
      </c>
    </row>
    <row r="106" spans="1:9" x14ac:dyDescent="0.3">
      <c r="A106" s="8">
        <v>43933</v>
      </c>
      <c r="B106" s="13">
        <v>57</v>
      </c>
      <c r="C106">
        <v>30</v>
      </c>
      <c r="D106">
        <v>12</v>
      </c>
      <c r="E106">
        <v>16</v>
      </c>
      <c r="F106" s="9">
        <v>43933</v>
      </c>
      <c r="G106" s="23">
        <v>221</v>
      </c>
      <c r="H106" s="23">
        <v>22</v>
      </c>
      <c r="I106" s="10">
        <v>3827</v>
      </c>
    </row>
    <row r="107" spans="1:9" x14ac:dyDescent="0.3">
      <c r="A107" s="8">
        <v>43934</v>
      </c>
      <c r="B107" s="13">
        <v>73</v>
      </c>
      <c r="C107">
        <v>26</v>
      </c>
      <c r="D107">
        <v>12</v>
      </c>
      <c r="E107">
        <v>16</v>
      </c>
      <c r="F107" s="9">
        <v>43934</v>
      </c>
      <c r="G107" s="23">
        <v>352</v>
      </c>
      <c r="H107" s="23">
        <v>11</v>
      </c>
      <c r="I107" s="10">
        <v>4057</v>
      </c>
    </row>
    <row r="108" spans="1:9" x14ac:dyDescent="0.3">
      <c r="A108" s="8">
        <v>43935</v>
      </c>
      <c r="B108" s="13">
        <v>49</v>
      </c>
      <c r="C108">
        <v>26</v>
      </c>
      <c r="D108">
        <v>11</v>
      </c>
      <c r="E108">
        <v>15</v>
      </c>
      <c r="F108" s="9">
        <v>43935</v>
      </c>
      <c r="G108" s="23">
        <v>346</v>
      </c>
      <c r="H108" s="23">
        <v>18</v>
      </c>
      <c r="I108" s="10">
        <v>1346</v>
      </c>
    </row>
    <row r="109" spans="1:9" x14ac:dyDescent="0.3">
      <c r="A109" s="8">
        <v>43936</v>
      </c>
      <c r="B109" s="13">
        <v>63</v>
      </c>
      <c r="C109">
        <v>24</v>
      </c>
      <c r="D109">
        <v>10</v>
      </c>
      <c r="E109">
        <v>15</v>
      </c>
      <c r="F109" s="9">
        <v>43936</v>
      </c>
      <c r="G109" s="23">
        <v>236</v>
      </c>
      <c r="H109" s="23">
        <v>9</v>
      </c>
      <c r="I109" s="10">
        <v>4071</v>
      </c>
    </row>
    <row r="110" spans="1:9" x14ac:dyDescent="0.3">
      <c r="A110" s="8">
        <v>43937</v>
      </c>
      <c r="B110" s="13">
        <v>64</v>
      </c>
      <c r="C110">
        <v>26</v>
      </c>
      <c r="D110">
        <v>11</v>
      </c>
      <c r="E110">
        <v>16</v>
      </c>
      <c r="F110" s="9">
        <v>43937</v>
      </c>
      <c r="G110" s="23">
        <v>285</v>
      </c>
      <c r="H110" s="23">
        <v>7</v>
      </c>
      <c r="I110" s="10">
        <v>5740</v>
      </c>
    </row>
    <row r="111" spans="1:9" x14ac:dyDescent="0.3">
      <c r="A111" s="8">
        <v>43938</v>
      </c>
      <c r="B111" s="13">
        <v>63</v>
      </c>
      <c r="C111">
        <v>26</v>
      </c>
      <c r="D111">
        <v>11</v>
      </c>
      <c r="E111">
        <v>16</v>
      </c>
      <c r="F111" s="9">
        <v>43938</v>
      </c>
      <c r="G111" s="23">
        <v>120</v>
      </c>
      <c r="H111" s="23">
        <v>7</v>
      </c>
      <c r="I111" s="10">
        <v>4796</v>
      </c>
    </row>
    <row r="112" spans="1:9" x14ac:dyDescent="0.3">
      <c r="A112" s="8">
        <v>43939</v>
      </c>
      <c r="B112" s="13">
        <v>67</v>
      </c>
      <c r="C112">
        <v>26</v>
      </c>
      <c r="D112">
        <v>10</v>
      </c>
      <c r="E112">
        <v>14</v>
      </c>
      <c r="F112" s="9">
        <v>43939</v>
      </c>
      <c r="G112" s="23">
        <v>327</v>
      </c>
      <c r="H112" s="23">
        <v>10</v>
      </c>
      <c r="I112" s="10">
        <v>4488</v>
      </c>
    </row>
    <row r="113" spans="1:9" x14ac:dyDescent="0.3">
      <c r="A113" s="8">
        <v>43940</v>
      </c>
      <c r="B113" s="13">
        <v>66</v>
      </c>
      <c r="C113">
        <v>29</v>
      </c>
      <c r="D113">
        <v>11</v>
      </c>
      <c r="E113">
        <v>16</v>
      </c>
      <c r="F113" s="9">
        <v>43940</v>
      </c>
      <c r="G113" s="23">
        <v>552</v>
      </c>
      <c r="H113" s="23">
        <v>12</v>
      </c>
      <c r="I113" s="10">
        <v>6630</v>
      </c>
    </row>
    <row r="114" spans="1:9" x14ac:dyDescent="0.3">
      <c r="A114" s="8">
        <v>43941</v>
      </c>
      <c r="B114" s="13">
        <v>40</v>
      </c>
      <c r="C114">
        <v>24</v>
      </c>
      <c r="D114">
        <v>11</v>
      </c>
      <c r="E114">
        <v>15</v>
      </c>
      <c r="F114" s="9">
        <v>43941</v>
      </c>
      <c r="G114" s="23">
        <v>466</v>
      </c>
      <c r="H114" s="23">
        <v>9</v>
      </c>
      <c r="I114" s="10">
        <v>4525</v>
      </c>
    </row>
    <row r="115" spans="1:9" x14ac:dyDescent="0.3">
      <c r="A115" s="8">
        <v>43942</v>
      </c>
      <c r="B115" s="13">
        <v>40</v>
      </c>
      <c r="C115">
        <v>24</v>
      </c>
      <c r="D115">
        <v>10</v>
      </c>
      <c r="E115">
        <v>14</v>
      </c>
      <c r="F115" s="9">
        <v>43942</v>
      </c>
      <c r="G115" s="23">
        <v>552</v>
      </c>
      <c r="H115" s="23">
        <v>19</v>
      </c>
      <c r="I115" s="10">
        <v>4517</v>
      </c>
    </row>
    <row r="116" spans="1:9" x14ac:dyDescent="0.3">
      <c r="A116" s="8">
        <v>43943</v>
      </c>
      <c r="B116" s="13">
        <v>42</v>
      </c>
      <c r="C116">
        <v>25</v>
      </c>
      <c r="D116">
        <v>10</v>
      </c>
      <c r="E116">
        <v>14</v>
      </c>
      <c r="F116" s="9">
        <v>43943</v>
      </c>
      <c r="G116" s="23">
        <v>431</v>
      </c>
      <c r="H116" s="23">
        <v>18</v>
      </c>
      <c r="I116" s="10">
        <v>6466</v>
      </c>
    </row>
    <row r="117" spans="1:9" x14ac:dyDescent="0.3">
      <c r="A117" s="8">
        <v>43944</v>
      </c>
      <c r="B117" s="13">
        <v>58</v>
      </c>
      <c r="C117">
        <v>24</v>
      </c>
      <c r="D117">
        <v>11</v>
      </c>
      <c r="E117">
        <v>15</v>
      </c>
      <c r="F117" s="9">
        <v>43944</v>
      </c>
      <c r="G117" s="23">
        <v>778</v>
      </c>
      <c r="H117" s="23">
        <v>14</v>
      </c>
      <c r="I117" s="10">
        <v>6893</v>
      </c>
    </row>
    <row r="118" spans="1:9" x14ac:dyDescent="0.3">
      <c r="A118" s="8">
        <v>43945</v>
      </c>
      <c r="B118" s="13">
        <v>56</v>
      </c>
      <c r="C118">
        <v>24</v>
      </c>
      <c r="D118">
        <v>10</v>
      </c>
      <c r="E118">
        <v>13</v>
      </c>
      <c r="F118" s="9">
        <v>43945</v>
      </c>
      <c r="G118" s="23">
        <v>390</v>
      </c>
      <c r="H118" s="23">
        <v>18</v>
      </c>
      <c r="I118" s="10">
        <v>6013</v>
      </c>
    </row>
    <row r="119" spans="1:9" x14ac:dyDescent="0.3">
      <c r="A119" s="8">
        <v>43946</v>
      </c>
      <c r="B119" s="13">
        <v>41</v>
      </c>
      <c r="C119">
        <v>25</v>
      </c>
      <c r="D119">
        <v>10</v>
      </c>
      <c r="E119">
        <v>14</v>
      </c>
      <c r="F119" s="9">
        <v>43946</v>
      </c>
      <c r="G119" s="23">
        <v>811</v>
      </c>
      <c r="H119" s="23">
        <v>22</v>
      </c>
      <c r="I119" s="10">
        <v>5702</v>
      </c>
    </row>
    <row r="120" spans="1:9" x14ac:dyDescent="0.3">
      <c r="A120" s="8">
        <v>43947</v>
      </c>
      <c r="B120" s="13">
        <v>38</v>
      </c>
      <c r="C120">
        <v>25</v>
      </c>
      <c r="D120">
        <v>10</v>
      </c>
      <c r="E120">
        <v>16</v>
      </c>
      <c r="F120" s="9">
        <v>43947</v>
      </c>
      <c r="G120" s="23">
        <v>440</v>
      </c>
      <c r="H120" s="23">
        <v>19</v>
      </c>
      <c r="I120" s="10">
        <v>7067</v>
      </c>
    </row>
    <row r="121" spans="1:9" x14ac:dyDescent="0.3">
      <c r="A121" s="8">
        <v>43948</v>
      </c>
      <c r="B121" s="13">
        <v>37</v>
      </c>
      <c r="C121">
        <v>24</v>
      </c>
      <c r="D121">
        <v>12</v>
      </c>
      <c r="E121">
        <v>16</v>
      </c>
      <c r="F121" s="9">
        <v>43948</v>
      </c>
      <c r="G121" s="23">
        <v>522</v>
      </c>
      <c r="H121" s="23">
        <v>27</v>
      </c>
      <c r="I121" s="10">
        <v>7168</v>
      </c>
    </row>
    <row r="122" spans="1:9" x14ac:dyDescent="0.3">
      <c r="A122" s="8">
        <v>43949</v>
      </c>
      <c r="B122" s="13">
        <v>36</v>
      </c>
      <c r="C122">
        <v>23</v>
      </c>
      <c r="D122">
        <v>11</v>
      </c>
      <c r="E122">
        <v>16</v>
      </c>
      <c r="F122" s="9">
        <v>43949</v>
      </c>
      <c r="G122" s="23">
        <v>728</v>
      </c>
      <c r="H122" s="23">
        <v>31</v>
      </c>
      <c r="I122" s="10">
        <v>4573</v>
      </c>
    </row>
    <row r="123" spans="1:9" x14ac:dyDescent="0.3">
      <c r="A123" s="8">
        <v>43950</v>
      </c>
      <c r="B123" s="13">
        <v>32</v>
      </c>
      <c r="C123">
        <v>20</v>
      </c>
      <c r="D123">
        <v>10</v>
      </c>
      <c r="E123">
        <v>14</v>
      </c>
      <c r="F123" s="9">
        <v>43950</v>
      </c>
      <c r="G123" s="23">
        <v>597</v>
      </c>
      <c r="H123" s="23">
        <v>32</v>
      </c>
      <c r="I123" s="10">
        <v>8106</v>
      </c>
    </row>
    <row r="124" spans="1:9" x14ac:dyDescent="0.3">
      <c r="A124" s="8">
        <v>43951</v>
      </c>
      <c r="B124" s="13">
        <v>28</v>
      </c>
      <c r="C124">
        <v>19</v>
      </c>
      <c r="D124">
        <v>10</v>
      </c>
      <c r="E124">
        <v>14</v>
      </c>
      <c r="F124" s="9">
        <v>43951</v>
      </c>
      <c r="G124" s="23">
        <v>583</v>
      </c>
      <c r="H124" s="23">
        <v>27</v>
      </c>
      <c r="I124" s="10">
        <v>6968</v>
      </c>
    </row>
    <row r="125" spans="1:9" x14ac:dyDescent="0.3">
      <c r="A125" s="8">
        <v>43952</v>
      </c>
      <c r="B125" s="13">
        <v>34</v>
      </c>
      <c r="C125">
        <v>24</v>
      </c>
      <c r="D125">
        <v>11</v>
      </c>
      <c r="E125">
        <v>16</v>
      </c>
      <c r="F125" s="9">
        <v>43952</v>
      </c>
      <c r="G125" s="23">
        <v>1008</v>
      </c>
      <c r="H125" s="23">
        <v>26</v>
      </c>
      <c r="I125" s="10">
        <v>8465</v>
      </c>
    </row>
    <row r="126" spans="1:9" x14ac:dyDescent="0.3">
      <c r="A126" s="8">
        <v>43953</v>
      </c>
      <c r="B126" s="13">
        <v>32</v>
      </c>
      <c r="C126">
        <v>23</v>
      </c>
      <c r="D126">
        <v>12</v>
      </c>
      <c r="E126">
        <v>17</v>
      </c>
      <c r="F126" s="9">
        <v>43953</v>
      </c>
      <c r="G126" s="23">
        <v>790</v>
      </c>
      <c r="H126" s="23">
        <v>36</v>
      </c>
      <c r="I126" s="10">
        <v>6926</v>
      </c>
    </row>
    <row r="127" spans="1:9" x14ac:dyDescent="0.3">
      <c r="A127" s="8">
        <v>43954</v>
      </c>
      <c r="B127" s="13">
        <v>34</v>
      </c>
      <c r="C127">
        <v>23</v>
      </c>
      <c r="D127">
        <v>12</v>
      </c>
      <c r="E127">
        <v>18</v>
      </c>
      <c r="F127" s="9">
        <v>43954</v>
      </c>
      <c r="G127" s="23">
        <v>678</v>
      </c>
      <c r="H127" s="23">
        <v>27</v>
      </c>
      <c r="I127" s="10">
        <v>8669</v>
      </c>
    </row>
    <row r="128" spans="1:9" x14ac:dyDescent="0.3">
      <c r="A128" s="8">
        <v>43955</v>
      </c>
      <c r="B128" s="13">
        <v>31</v>
      </c>
      <c r="C128">
        <v>20</v>
      </c>
      <c r="D128">
        <v>11</v>
      </c>
      <c r="E128">
        <v>16</v>
      </c>
      <c r="F128" s="9">
        <v>43955</v>
      </c>
      <c r="G128" s="23">
        <v>1567</v>
      </c>
      <c r="H128" s="23">
        <v>35</v>
      </c>
      <c r="I128" s="10">
        <v>8620</v>
      </c>
    </row>
    <row r="129" spans="1:9" x14ac:dyDescent="0.3">
      <c r="A129" s="8">
        <v>43956</v>
      </c>
      <c r="B129" s="13">
        <v>33</v>
      </c>
      <c r="C129">
        <v>21</v>
      </c>
      <c r="D129">
        <v>11</v>
      </c>
      <c r="E129">
        <v>17</v>
      </c>
      <c r="F129" s="9">
        <v>43956</v>
      </c>
      <c r="G129" s="23">
        <v>984</v>
      </c>
      <c r="H129" s="23">
        <v>34</v>
      </c>
      <c r="I129" s="10">
        <v>6949</v>
      </c>
    </row>
    <row r="130" spans="1:9" x14ac:dyDescent="0.3">
      <c r="A130" s="8">
        <v>43957</v>
      </c>
      <c r="B130" s="13">
        <v>34</v>
      </c>
      <c r="C130">
        <v>22</v>
      </c>
      <c r="D130">
        <v>12</v>
      </c>
      <c r="E130">
        <v>17</v>
      </c>
      <c r="F130" s="9">
        <v>43957</v>
      </c>
      <c r="G130" s="23">
        <v>1233</v>
      </c>
      <c r="H130" s="23">
        <v>34</v>
      </c>
      <c r="I130" s="10">
        <v>6423</v>
      </c>
    </row>
    <row r="131" spans="1:9" x14ac:dyDescent="0.3">
      <c r="A131" s="8">
        <v>43958</v>
      </c>
      <c r="B131" s="13">
        <v>33</v>
      </c>
      <c r="C131">
        <v>21</v>
      </c>
      <c r="D131">
        <v>12</v>
      </c>
      <c r="E131">
        <v>17</v>
      </c>
      <c r="F131" s="9">
        <v>43958</v>
      </c>
      <c r="G131" s="23">
        <v>1216</v>
      </c>
      <c r="H131" s="23">
        <v>43</v>
      </c>
      <c r="I131" s="10">
        <v>7474</v>
      </c>
    </row>
    <row r="132" spans="1:9" x14ac:dyDescent="0.3">
      <c r="A132" s="8">
        <v>43959</v>
      </c>
      <c r="B132" s="13">
        <v>31</v>
      </c>
      <c r="C132">
        <v>21</v>
      </c>
      <c r="D132">
        <v>11</v>
      </c>
      <c r="E132">
        <v>16</v>
      </c>
      <c r="F132" s="9">
        <v>43959</v>
      </c>
      <c r="G132" s="23">
        <v>1089</v>
      </c>
      <c r="H132" s="23">
        <v>37</v>
      </c>
      <c r="I132" s="10">
        <v>11257</v>
      </c>
    </row>
    <row r="133" spans="1:9" x14ac:dyDescent="0.3">
      <c r="A133" s="8">
        <v>43960</v>
      </c>
      <c r="B133" s="13">
        <v>31</v>
      </c>
      <c r="C133">
        <v>21</v>
      </c>
      <c r="D133">
        <v>12</v>
      </c>
      <c r="E133">
        <v>18</v>
      </c>
      <c r="F133" s="9">
        <v>43960</v>
      </c>
      <c r="G133" s="23">
        <v>1165</v>
      </c>
      <c r="H133" s="23">
        <v>48</v>
      </c>
      <c r="I133" s="10">
        <v>9697</v>
      </c>
    </row>
    <row r="134" spans="1:9" x14ac:dyDescent="0.3">
      <c r="A134" s="8">
        <v>43961</v>
      </c>
      <c r="B134" s="13">
        <v>32</v>
      </c>
      <c r="C134">
        <v>21</v>
      </c>
      <c r="D134">
        <v>13</v>
      </c>
      <c r="E134">
        <v>20</v>
      </c>
      <c r="F134" s="9">
        <v>43961</v>
      </c>
      <c r="G134" s="23">
        <v>1943</v>
      </c>
      <c r="H134" s="23">
        <v>53</v>
      </c>
      <c r="I134" s="10">
        <v>5350</v>
      </c>
    </row>
    <row r="135" spans="1:9" x14ac:dyDescent="0.3">
      <c r="A135" s="8">
        <v>43962</v>
      </c>
      <c r="B135" s="13">
        <v>30</v>
      </c>
      <c r="C135">
        <v>19</v>
      </c>
      <c r="D135">
        <v>12</v>
      </c>
      <c r="E135">
        <v>18</v>
      </c>
      <c r="F135" s="9">
        <v>43962</v>
      </c>
      <c r="G135" s="23">
        <v>1230</v>
      </c>
      <c r="H135" s="23">
        <v>36</v>
      </c>
      <c r="I135" s="10">
        <v>3390</v>
      </c>
    </row>
    <row r="136" spans="1:9" x14ac:dyDescent="0.3">
      <c r="A136" s="8">
        <v>43963</v>
      </c>
      <c r="B136" s="13">
        <v>28</v>
      </c>
      <c r="C136">
        <v>17</v>
      </c>
      <c r="D136">
        <v>10</v>
      </c>
      <c r="E136">
        <v>16</v>
      </c>
      <c r="F136" s="9">
        <v>43963</v>
      </c>
      <c r="G136" s="23">
        <v>1026</v>
      </c>
      <c r="H136" s="23">
        <v>53</v>
      </c>
      <c r="I136">
        <v>3370</v>
      </c>
    </row>
    <row r="137" spans="1:9" x14ac:dyDescent="0.3">
      <c r="A137" s="8">
        <v>43964</v>
      </c>
      <c r="B137" s="13">
        <v>26</v>
      </c>
      <c r="C137">
        <v>16</v>
      </c>
      <c r="D137">
        <v>10</v>
      </c>
      <c r="E137">
        <v>15</v>
      </c>
      <c r="F137" s="9">
        <v>43964</v>
      </c>
      <c r="G137" s="23">
        <v>1495</v>
      </c>
      <c r="H137" s="23">
        <v>54</v>
      </c>
      <c r="I137">
        <v>8777</v>
      </c>
    </row>
    <row r="138" spans="1:9" x14ac:dyDescent="0.3">
      <c r="A138" s="8">
        <v>43965</v>
      </c>
      <c r="B138" s="13">
        <v>27</v>
      </c>
      <c r="C138">
        <v>17</v>
      </c>
      <c r="D138">
        <v>10</v>
      </c>
      <c r="E138">
        <v>16</v>
      </c>
      <c r="F138" s="9">
        <v>43965</v>
      </c>
      <c r="G138" s="23">
        <v>1602</v>
      </c>
      <c r="H138" s="23">
        <v>44</v>
      </c>
      <c r="I138">
        <v>9421</v>
      </c>
    </row>
    <row r="139" spans="1:9" x14ac:dyDescent="0.3">
      <c r="A139" s="8">
        <v>43966</v>
      </c>
      <c r="B139" s="13">
        <v>27</v>
      </c>
      <c r="C139">
        <v>17</v>
      </c>
      <c r="D139">
        <v>10</v>
      </c>
      <c r="E139">
        <v>16</v>
      </c>
      <c r="F139" s="9">
        <v>43966</v>
      </c>
      <c r="G139" s="23">
        <v>1576</v>
      </c>
      <c r="H139" s="23">
        <v>49</v>
      </c>
      <c r="I139">
        <v>10416</v>
      </c>
    </row>
    <row r="140" spans="1:9" x14ac:dyDescent="0.3">
      <c r="A140" s="8">
        <v>43967</v>
      </c>
      <c r="B140" s="13">
        <v>29</v>
      </c>
      <c r="C140">
        <v>18</v>
      </c>
      <c r="D140">
        <v>11</v>
      </c>
      <c r="E140">
        <v>16</v>
      </c>
      <c r="F140" s="9">
        <v>43967</v>
      </c>
      <c r="G140" s="23">
        <v>1606</v>
      </c>
      <c r="H140" s="23">
        <v>67</v>
      </c>
      <c r="I140">
        <v>10917</v>
      </c>
    </row>
    <row r="141" spans="1:9" x14ac:dyDescent="0.3">
      <c r="A141" s="8">
        <v>43968</v>
      </c>
      <c r="B141" s="13">
        <v>30</v>
      </c>
      <c r="C141">
        <v>20</v>
      </c>
      <c r="D141">
        <v>11</v>
      </c>
      <c r="E141">
        <v>17</v>
      </c>
      <c r="F141" s="9">
        <v>43968</v>
      </c>
      <c r="G141" s="23">
        <v>2347</v>
      </c>
      <c r="H141" s="23">
        <v>63</v>
      </c>
      <c r="I141">
        <v>12225</v>
      </c>
    </row>
    <row r="142" spans="1:9" x14ac:dyDescent="0.3">
      <c r="A142" s="8">
        <v>43969</v>
      </c>
      <c r="B142" s="13">
        <v>27</v>
      </c>
      <c r="C142">
        <v>19</v>
      </c>
      <c r="D142">
        <v>11</v>
      </c>
      <c r="E142">
        <v>17</v>
      </c>
      <c r="F142" s="9">
        <v>43969</v>
      </c>
      <c r="G142" s="23">
        <v>2005</v>
      </c>
      <c r="H142" s="23">
        <v>51</v>
      </c>
      <c r="I142">
        <v>8397</v>
      </c>
    </row>
    <row r="143" spans="1:9" x14ac:dyDescent="0.3">
      <c r="A143" s="8">
        <v>43970</v>
      </c>
      <c r="B143" s="13">
        <v>24</v>
      </c>
      <c r="C143">
        <v>20</v>
      </c>
      <c r="D143">
        <v>10</v>
      </c>
      <c r="E143">
        <v>16</v>
      </c>
      <c r="F143" s="9">
        <v>43970</v>
      </c>
      <c r="G143" s="23">
        <v>2078</v>
      </c>
      <c r="H143" s="23">
        <v>76</v>
      </c>
      <c r="I143">
        <v>11835</v>
      </c>
    </row>
    <row r="144" spans="1:9" x14ac:dyDescent="0.3">
      <c r="A144" s="8">
        <v>43971</v>
      </c>
      <c r="B144" s="13">
        <v>19</v>
      </c>
      <c r="C144">
        <v>17</v>
      </c>
      <c r="D144">
        <v>9</v>
      </c>
      <c r="E144">
        <v>14</v>
      </c>
      <c r="F144" s="9">
        <v>43971</v>
      </c>
      <c r="G144" s="23">
        <v>2161</v>
      </c>
      <c r="H144" s="23">
        <v>65</v>
      </c>
      <c r="I144">
        <v>13263</v>
      </c>
    </row>
    <row r="145" spans="1:9" x14ac:dyDescent="0.3">
      <c r="A145" s="8">
        <v>43972</v>
      </c>
      <c r="B145" s="13">
        <v>19</v>
      </c>
      <c r="C145">
        <v>16</v>
      </c>
      <c r="D145">
        <v>9</v>
      </c>
      <c r="E145">
        <v>14</v>
      </c>
      <c r="F145" s="9">
        <v>43972</v>
      </c>
      <c r="G145" s="23">
        <v>2345</v>
      </c>
      <c r="H145" s="23">
        <v>64</v>
      </c>
      <c r="I145">
        <v>12386</v>
      </c>
    </row>
    <row r="146" spans="1:9" x14ac:dyDescent="0.3">
      <c r="A146" s="8">
        <v>43973</v>
      </c>
      <c r="B146" s="13">
        <v>19</v>
      </c>
      <c r="C146">
        <v>17</v>
      </c>
      <c r="D146">
        <v>8</v>
      </c>
      <c r="E146">
        <v>13</v>
      </c>
      <c r="F146" s="9">
        <v>43973</v>
      </c>
      <c r="G146" s="23">
        <v>2940</v>
      </c>
      <c r="H146" s="23">
        <v>63</v>
      </c>
      <c r="I146">
        <v>13166</v>
      </c>
    </row>
    <row r="147" spans="1:9" x14ac:dyDescent="0.3">
      <c r="A147" s="8">
        <v>43974</v>
      </c>
      <c r="B147" s="13">
        <v>19</v>
      </c>
      <c r="C147">
        <v>16</v>
      </c>
      <c r="D147">
        <v>9</v>
      </c>
      <c r="E147">
        <v>14</v>
      </c>
      <c r="F147" s="9">
        <v>43974</v>
      </c>
      <c r="G147" s="23">
        <v>2608</v>
      </c>
      <c r="H147" s="23">
        <v>60</v>
      </c>
      <c r="I147">
        <v>15845</v>
      </c>
    </row>
    <row r="148" spans="1:9" x14ac:dyDescent="0.3">
      <c r="A148" s="8">
        <v>43975</v>
      </c>
      <c r="B148" s="13">
        <v>20</v>
      </c>
      <c r="C148">
        <v>17</v>
      </c>
      <c r="D148">
        <v>8</v>
      </c>
      <c r="E148">
        <v>13</v>
      </c>
      <c r="F148" s="9">
        <v>43975</v>
      </c>
      <c r="G148" s="23">
        <v>3041</v>
      </c>
      <c r="H148" s="23">
        <v>58</v>
      </c>
      <c r="I148">
        <v>14538</v>
      </c>
    </row>
    <row r="149" spans="1:9" x14ac:dyDescent="0.3">
      <c r="A149" s="8">
        <v>43976</v>
      </c>
      <c r="B149" s="13">
        <v>20</v>
      </c>
      <c r="C149">
        <v>16</v>
      </c>
      <c r="D149">
        <v>8</v>
      </c>
      <c r="E149">
        <v>13</v>
      </c>
      <c r="F149" s="9">
        <v>43976</v>
      </c>
      <c r="G149" s="23">
        <v>2436</v>
      </c>
      <c r="H149" s="23">
        <v>60</v>
      </c>
      <c r="I149">
        <v>15715</v>
      </c>
    </row>
    <row r="150" spans="1:9" x14ac:dyDescent="0.3">
      <c r="A150" s="8">
        <v>43977</v>
      </c>
      <c r="B150" s="13">
        <v>19</v>
      </c>
      <c r="C150">
        <v>16</v>
      </c>
      <c r="D150">
        <v>8</v>
      </c>
      <c r="E150">
        <v>13</v>
      </c>
      <c r="F150" s="9">
        <v>43977</v>
      </c>
      <c r="G150" s="23">
        <v>2091</v>
      </c>
      <c r="H150" s="23">
        <v>97</v>
      </c>
      <c r="I150">
        <v>11572</v>
      </c>
    </row>
    <row r="151" spans="1:9" x14ac:dyDescent="0.3">
      <c r="A151" s="8">
        <v>43978</v>
      </c>
      <c r="B151" s="13">
        <v>18</v>
      </c>
      <c r="C151">
        <v>14</v>
      </c>
      <c r="D151">
        <v>7</v>
      </c>
      <c r="E151">
        <v>12</v>
      </c>
      <c r="F151" s="9">
        <v>43978</v>
      </c>
      <c r="G151" s="23">
        <v>2190</v>
      </c>
      <c r="H151" s="23">
        <v>105</v>
      </c>
      <c r="I151">
        <v>14263</v>
      </c>
    </row>
    <row r="152" spans="1:9" x14ac:dyDescent="0.3">
      <c r="A152" s="8">
        <v>43979</v>
      </c>
      <c r="B152" s="13">
        <v>19</v>
      </c>
      <c r="C152">
        <v>14</v>
      </c>
      <c r="D152">
        <v>8</v>
      </c>
      <c r="E152">
        <v>12</v>
      </c>
      <c r="F152" s="9">
        <v>43979</v>
      </c>
      <c r="G152" s="23">
        <v>2598</v>
      </c>
      <c r="H152" s="23">
        <v>85</v>
      </c>
      <c r="I152">
        <v>15453</v>
      </c>
    </row>
    <row r="153" spans="1:9" x14ac:dyDescent="0.3">
      <c r="A153" s="8">
        <v>43980</v>
      </c>
      <c r="B153" s="13">
        <v>19</v>
      </c>
      <c r="C153">
        <v>15</v>
      </c>
      <c r="D153">
        <v>8</v>
      </c>
      <c r="E153">
        <v>13</v>
      </c>
      <c r="F153" s="9">
        <v>43980</v>
      </c>
      <c r="G153" s="23">
        <v>2682</v>
      </c>
      <c r="H153" s="23">
        <v>116</v>
      </c>
      <c r="I153">
        <v>14092</v>
      </c>
    </row>
    <row r="154" spans="1:9" x14ac:dyDescent="0.3">
      <c r="A154" s="8">
        <v>43981</v>
      </c>
      <c r="B154" s="13">
        <v>19</v>
      </c>
      <c r="C154">
        <v>14</v>
      </c>
      <c r="D154">
        <v>8</v>
      </c>
      <c r="E154">
        <v>12</v>
      </c>
      <c r="F154" s="9">
        <v>43981</v>
      </c>
      <c r="G154" s="23">
        <v>2940</v>
      </c>
      <c r="H154" s="23">
        <v>99</v>
      </c>
      <c r="I154">
        <v>14096</v>
      </c>
    </row>
    <row r="155" spans="1:9" x14ac:dyDescent="0.3">
      <c r="A155" s="8">
        <v>43982</v>
      </c>
      <c r="B155" s="13">
        <v>20</v>
      </c>
      <c r="C155">
        <v>14</v>
      </c>
      <c r="D155">
        <v>7</v>
      </c>
      <c r="E155">
        <v>11</v>
      </c>
      <c r="F155" s="9">
        <v>43982</v>
      </c>
      <c r="G155" s="23">
        <v>2487</v>
      </c>
      <c r="H155" s="23">
        <v>89</v>
      </c>
      <c r="I155">
        <v>14516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427E4-440A-4A35-9794-04CE0D118D63}">
  <dimension ref="A3:F155"/>
  <sheetViews>
    <sheetView workbookViewId="0">
      <selection activeCell="F1" sqref="F1:F1048576"/>
    </sheetView>
  </sheetViews>
  <sheetFormatPr defaultRowHeight="14.4" x14ac:dyDescent="0.3"/>
  <cols>
    <col min="2" max="2" width="8.88671875" style="13"/>
    <col min="6" max="6" width="8.88671875" style="29"/>
  </cols>
  <sheetData>
    <row r="3" spans="1:6" x14ac:dyDescent="0.3">
      <c r="A3" s="12" t="s">
        <v>56</v>
      </c>
      <c r="B3" s="13" t="s">
        <v>98</v>
      </c>
      <c r="C3" t="s">
        <v>97</v>
      </c>
      <c r="D3" t="s">
        <v>96</v>
      </c>
      <c r="E3" t="s">
        <v>95</v>
      </c>
      <c r="F3" s="23" t="s">
        <v>59</v>
      </c>
    </row>
    <row r="4" spans="1:6" x14ac:dyDescent="0.3">
      <c r="A4" s="9">
        <v>43831</v>
      </c>
      <c r="B4" s="13">
        <v>1</v>
      </c>
      <c r="C4">
        <v>1</v>
      </c>
      <c r="D4">
        <v>0</v>
      </c>
      <c r="E4">
        <v>0</v>
      </c>
      <c r="F4" s="23">
        <v>0</v>
      </c>
    </row>
    <row r="5" spans="1:6" x14ac:dyDescent="0.3">
      <c r="A5" s="9">
        <v>43832</v>
      </c>
      <c r="B5" s="13">
        <v>0</v>
      </c>
      <c r="C5">
        <v>1</v>
      </c>
      <c r="D5">
        <v>0</v>
      </c>
      <c r="E5">
        <v>0</v>
      </c>
      <c r="F5" s="23">
        <v>0</v>
      </c>
    </row>
    <row r="6" spans="1:6" x14ac:dyDescent="0.3">
      <c r="A6" s="9">
        <v>43833</v>
      </c>
      <c r="B6" s="13">
        <v>0</v>
      </c>
      <c r="C6">
        <v>1</v>
      </c>
      <c r="D6">
        <v>0</v>
      </c>
      <c r="E6">
        <v>0</v>
      </c>
      <c r="F6" s="23">
        <v>0</v>
      </c>
    </row>
    <row r="7" spans="1:6" x14ac:dyDescent="0.3">
      <c r="A7" s="9">
        <v>43834</v>
      </c>
      <c r="B7" s="13">
        <v>0</v>
      </c>
      <c r="C7">
        <v>1</v>
      </c>
      <c r="D7">
        <v>0</v>
      </c>
      <c r="E7">
        <v>0</v>
      </c>
      <c r="F7" s="23">
        <v>0</v>
      </c>
    </row>
    <row r="8" spans="1:6" x14ac:dyDescent="0.3">
      <c r="A8" s="9">
        <v>43835</v>
      </c>
      <c r="B8" s="13">
        <v>0</v>
      </c>
      <c r="C8">
        <v>1</v>
      </c>
      <c r="D8">
        <v>0</v>
      </c>
      <c r="E8">
        <v>0</v>
      </c>
      <c r="F8" s="23">
        <v>0</v>
      </c>
    </row>
    <row r="9" spans="1:6" x14ac:dyDescent="0.3">
      <c r="A9" s="9">
        <v>43836</v>
      </c>
      <c r="B9" s="13">
        <v>0</v>
      </c>
      <c r="C9">
        <v>1</v>
      </c>
      <c r="D9">
        <v>0</v>
      </c>
      <c r="E9">
        <v>0</v>
      </c>
      <c r="F9" s="23">
        <v>0</v>
      </c>
    </row>
    <row r="10" spans="1:6" x14ac:dyDescent="0.3">
      <c r="A10" s="9">
        <v>43837</v>
      </c>
      <c r="B10" s="13">
        <v>0</v>
      </c>
      <c r="C10">
        <v>1</v>
      </c>
      <c r="D10">
        <v>0</v>
      </c>
      <c r="E10">
        <v>0</v>
      </c>
      <c r="F10" s="23">
        <v>0</v>
      </c>
    </row>
    <row r="11" spans="1:6" x14ac:dyDescent="0.3">
      <c r="A11" s="9">
        <v>43838</v>
      </c>
      <c r="B11" s="13">
        <v>0</v>
      </c>
      <c r="C11">
        <v>1</v>
      </c>
      <c r="D11">
        <v>0</v>
      </c>
      <c r="E11">
        <v>0</v>
      </c>
      <c r="F11" s="23">
        <v>0</v>
      </c>
    </row>
    <row r="12" spans="1:6" x14ac:dyDescent="0.3">
      <c r="A12" s="9">
        <v>43839</v>
      </c>
      <c r="B12" s="13">
        <v>0</v>
      </c>
      <c r="C12">
        <v>1</v>
      </c>
      <c r="D12">
        <v>0</v>
      </c>
      <c r="E12">
        <v>0</v>
      </c>
      <c r="F12" s="23">
        <v>0</v>
      </c>
    </row>
    <row r="13" spans="1:6" x14ac:dyDescent="0.3">
      <c r="A13" s="9">
        <v>43840</v>
      </c>
      <c r="B13" s="13">
        <v>0</v>
      </c>
      <c r="C13">
        <v>1</v>
      </c>
      <c r="D13">
        <v>0</v>
      </c>
      <c r="E13">
        <v>0</v>
      </c>
      <c r="F13" s="23">
        <v>0</v>
      </c>
    </row>
    <row r="14" spans="1:6" x14ac:dyDescent="0.3">
      <c r="A14" s="9">
        <v>43841</v>
      </c>
      <c r="B14" s="13">
        <v>1</v>
      </c>
      <c r="C14">
        <v>1</v>
      </c>
      <c r="D14">
        <v>0</v>
      </c>
      <c r="E14">
        <v>0</v>
      </c>
      <c r="F14" s="23">
        <v>0</v>
      </c>
    </row>
    <row r="15" spans="1:6" x14ac:dyDescent="0.3">
      <c r="A15" s="9">
        <v>43842</v>
      </c>
      <c r="B15" s="13">
        <v>1</v>
      </c>
      <c r="C15">
        <v>1</v>
      </c>
      <c r="D15">
        <v>0</v>
      </c>
      <c r="E15">
        <v>0</v>
      </c>
      <c r="F15" s="23">
        <v>0</v>
      </c>
    </row>
    <row r="16" spans="1:6" x14ac:dyDescent="0.3">
      <c r="A16" s="9">
        <v>43843</v>
      </c>
      <c r="B16" s="13">
        <v>1</v>
      </c>
      <c r="C16">
        <v>1</v>
      </c>
      <c r="D16">
        <v>0</v>
      </c>
      <c r="E16">
        <v>0</v>
      </c>
      <c r="F16" s="23">
        <v>0</v>
      </c>
    </row>
    <row r="17" spans="1:6" x14ac:dyDescent="0.3">
      <c r="A17" s="9">
        <v>43844</v>
      </c>
      <c r="B17" s="13">
        <v>1</v>
      </c>
      <c r="C17">
        <v>1</v>
      </c>
      <c r="D17">
        <v>0</v>
      </c>
      <c r="E17">
        <v>0</v>
      </c>
      <c r="F17" s="23">
        <v>0</v>
      </c>
    </row>
    <row r="18" spans="1:6" x14ac:dyDescent="0.3">
      <c r="A18" s="9">
        <v>43845</v>
      </c>
      <c r="B18" s="13">
        <v>0</v>
      </c>
      <c r="C18">
        <v>1</v>
      </c>
      <c r="D18">
        <v>0</v>
      </c>
      <c r="E18">
        <v>0</v>
      </c>
      <c r="F18" s="23">
        <v>0</v>
      </c>
    </row>
    <row r="19" spans="1:6" x14ac:dyDescent="0.3">
      <c r="A19" s="9">
        <v>43846</v>
      </c>
      <c r="B19" s="13">
        <v>1</v>
      </c>
      <c r="C19">
        <v>1</v>
      </c>
      <c r="D19">
        <v>0</v>
      </c>
      <c r="E19">
        <v>0</v>
      </c>
      <c r="F19" s="23">
        <v>0</v>
      </c>
    </row>
    <row r="20" spans="1:6" x14ac:dyDescent="0.3">
      <c r="A20" s="9">
        <v>43847</v>
      </c>
      <c r="B20" s="13">
        <v>1</v>
      </c>
      <c r="C20">
        <v>1</v>
      </c>
      <c r="D20">
        <v>0</v>
      </c>
      <c r="E20">
        <v>0</v>
      </c>
      <c r="F20" s="23">
        <v>0</v>
      </c>
    </row>
    <row r="21" spans="1:6" x14ac:dyDescent="0.3">
      <c r="A21" s="9">
        <v>43848</v>
      </c>
      <c r="B21" s="13">
        <v>1</v>
      </c>
      <c r="C21">
        <v>1</v>
      </c>
      <c r="D21">
        <v>0</v>
      </c>
      <c r="E21">
        <v>0</v>
      </c>
      <c r="F21" s="23">
        <v>0</v>
      </c>
    </row>
    <row r="22" spans="1:6" x14ac:dyDescent="0.3">
      <c r="A22" s="9">
        <v>43849</v>
      </c>
      <c r="B22" s="13">
        <v>1</v>
      </c>
      <c r="C22">
        <v>1</v>
      </c>
      <c r="D22">
        <v>0</v>
      </c>
      <c r="E22">
        <v>0</v>
      </c>
      <c r="F22" s="23">
        <v>0</v>
      </c>
    </row>
    <row r="23" spans="1:6" x14ac:dyDescent="0.3">
      <c r="A23" s="9">
        <v>43850</v>
      </c>
      <c r="B23" s="13">
        <v>1</v>
      </c>
      <c r="C23">
        <v>1</v>
      </c>
      <c r="D23">
        <v>0</v>
      </c>
      <c r="E23">
        <v>0</v>
      </c>
      <c r="F23" s="23">
        <v>0</v>
      </c>
    </row>
    <row r="24" spans="1:6" x14ac:dyDescent="0.3">
      <c r="A24" s="9">
        <v>43851</v>
      </c>
      <c r="B24" s="13">
        <v>1</v>
      </c>
      <c r="C24">
        <v>1</v>
      </c>
      <c r="D24">
        <v>0</v>
      </c>
      <c r="E24">
        <v>0</v>
      </c>
      <c r="F24" s="23">
        <v>0</v>
      </c>
    </row>
    <row r="25" spans="1:6" x14ac:dyDescent="0.3">
      <c r="A25" s="9">
        <v>43852</v>
      </c>
      <c r="B25" s="13">
        <v>1</v>
      </c>
      <c r="C25">
        <v>1</v>
      </c>
      <c r="D25">
        <v>0</v>
      </c>
      <c r="E25">
        <v>0</v>
      </c>
      <c r="F25" s="23">
        <v>0</v>
      </c>
    </row>
    <row r="26" spans="1:6" x14ac:dyDescent="0.3">
      <c r="A26" s="9">
        <v>43853</v>
      </c>
      <c r="B26" s="13">
        <v>1</v>
      </c>
      <c r="C26">
        <v>1</v>
      </c>
      <c r="D26">
        <v>0</v>
      </c>
      <c r="E26">
        <v>0</v>
      </c>
      <c r="F26" s="23">
        <v>0</v>
      </c>
    </row>
    <row r="27" spans="1:6" x14ac:dyDescent="0.3">
      <c r="A27" s="9">
        <v>43854</v>
      </c>
      <c r="B27" s="13">
        <v>3</v>
      </c>
      <c r="C27">
        <v>1</v>
      </c>
      <c r="D27">
        <v>0</v>
      </c>
      <c r="E27">
        <v>0</v>
      </c>
      <c r="F27" s="23">
        <v>0</v>
      </c>
    </row>
    <row r="28" spans="1:6" x14ac:dyDescent="0.3">
      <c r="A28" s="9">
        <v>43855</v>
      </c>
      <c r="B28" s="13">
        <v>4</v>
      </c>
      <c r="C28">
        <v>1</v>
      </c>
      <c r="D28">
        <v>0</v>
      </c>
      <c r="E28">
        <v>0</v>
      </c>
      <c r="F28" s="23">
        <v>0</v>
      </c>
    </row>
    <row r="29" spans="1:6" x14ac:dyDescent="0.3">
      <c r="A29" s="9">
        <v>43856</v>
      </c>
      <c r="B29" s="13">
        <v>3</v>
      </c>
      <c r="C29">
        <v>1</v>
      </c>
      <c r="D29">
        <v>0</v>
      </c>
      <c r="E29">
        <v>0</v>
      </c>
      <c r="F29" s="23">
        <v>0</v>
      </c>
    </row>
    <row r="30" spans="1:6" x14ac:dyDescent="0.3">
      <c r="A30" s="9">
        <v>43857</v>
      </c>
      <c r="B30" s="13">
        <v>5</v>
      </c>
      <c r="C30">
        <v>1</v>
      </c>
      <c r="D30">
        <v>0</v>
      </c>
      <c r="E30">
        <v>0</v>
      </c>
      <c r="F30" s="23">
        <v>0</v>
      </c>
    </row>
    <row r="31" spans="1:6" x14ac:dyDescent="0.3">
      <c r="A31" s="9">
        <v>43858</v>
      </c>
      <c r="B31" s="13">
        <v>8</v>
      </c>
      <c r="C31">
        <v>2</v>
      </c>
      <c r="D31">
        <v>0</v>
      </c>
      <c r="E31">
        <v>0</v>
      </c>
      <c r="F31" s="23">
        <v>0</v>
      </c>
    </row>
    <row r="32" spans="1:6" x14ac:dyDescent="0.3">
      <c r="A32" s="9">
        <v>43859</v>
      </c>
      <c r="B32" s="13">
        <v>7</v>
      </c>
      <c r="C32">
        <v>2</v>
      </c>
      <c r="D32">
        <v>0</v>
      </c>
      <c r="E32">
        <v>0</v>
      </c>
      <c r="F32" s="23">
        <v>0</v>
      </c>
    </row>
    <row r="33" spans="1:6" x14ac:dyDescent="0.3">
      <c r="A33" s="9">
        <v>43860</v>
      </c>
      <c r="B33" s="13">
        <v>10</v>
      </c>
      <c r="C33">
        <v>3</v>
      </c>
      <c r="D33">
        <v>0</v>
      </c>
      <c r="E33">
        <v>0</v>
      </c>
      <c r="F33" s="23">
        <f ca="1">IFERROR(__xludf.DUMMYFUNCTION("""COMPUTED_VALUE"""),1)</f>
        <v>1</v>
      </c>
    </row>
    <row r="34" spans="1:6" x14ac:dyDescent="0.3">
      <c r="A34" s="9">
        <v>43861</v>
      </c>
      <c r="B34" s="13">
        <v>10</v>
      </c>
      <c r="C34">
        <v>3</v>
      </c>
      <c r="D34">
        <v>0</v>
      </c>
      <c r="E34">
        <v>0</v>
      </c>
      <c r="F34" s="23">
        <f ca="1">IFERROR(__xludf.DUMMYFUNCTION("""COMPUTED_VALUE"""),0)</f>
        <v>0</v>
      </c>
    </row>
    <row r="35" spans="1:6" x14ac:dyDescent="0.3">
      <c r="A35" s="9">
        <v>43862</v>
      </c>
      <c r="B35" s="13">
        <v>8</v>
      </c>
      <c r="C35">
        <v>3</v>
      </c>
      <c r="D35">
        <v>0</v>
      </c>
      <c r="E35">
        <v>0</v>
      </c>
      <c r="F35" s="23">
        <f ca="1">IFERROR(__xludf.DUMMYFUNCTION("""COMPUTED_VALUE"""),0)</f>
        <v>0</v>
      </c>
    </row>
    <row r="36" spans="1:6" x14ac:dyDescent="0.3">
      <c r="A36" s="9">
        <v>43863</v>
      </c>
      <c r="B36" s="13">
        <v>8</v>
      </c>
      <c r="C36">
        <v>3</v>
      </c>
      <c r="D36">
        <v>0</v>
      </c>
      <c r="E36">
        <v>0</v>
      </c>
      <c r="F36" s="23">
        <f ca="1">IFERROR(__xludf.DUMMYFUNCTION("""COMPUTED_VALUE"""),1)</f>
        <v>1</v>
      </c>
    </row>
    <row r="37" spans="1:6" x14ac:dyDescent="0.3">
      <c r="A37" s="9">
        <v>43864</v>
      </c>
      <c r="B37" s="13">
        <v>9</v>
      </c>
      <c r="C37">
        <v>3</v>
      </c>
      <c r="D37">
        <v>0</v>
      </c>
      <c r="E37">
        <v>0</v>
      </c>
      <c r="F37" s="23">
        <f ca="1">IFERROR(__xludf.DUMMYFUNCTION("""COMPUTED_VALUE"""),1)</f>
        <v>1</v>
      </c>
    </row>
    <row r="38" spans="1:6" x14ac:dyDescent="0.3">
      <c r="A38" s="9">
        <v>43865</v>
      </c>
      <c r="B38" s="13">
        <v>8</v>
      </c>
      <c r="C38">
        <v>3</v>
      </c>
      <c r="D38">
        <v>0</v>
      </c>
      <c r="E38">
        <v>0</v>
      </c>
      <c r="F38" s="23">
        <f ca="1">IFERROR(__xludf.DUMMYFUNCTION("""COMPUTED_VALUE"""),0)</f>
        <v>0</v>
      </c>
    </row>
    <row r="39" spans="1:6" x14ac:dyDescent="0.3">
      <c r="A39" s="9">
        <v>43866</v>
      </c>
      <c r="B39" s="13">
        <v>6</v>
      </c>
      <c r="C39">
        <v>3</v>
      </c>
      <c r="D39">
        <v>0</v>
      </c>
      <c r="E39">
        <v>0</v>
      </c>
      <c r="F39" s="23">
        <f ca="1">IFERROR(__xludf.DUMMYFUNCTION("""COMPUTED_VALUE"""),0)</f>
        <v>0</v>
      </c>
    </row>
    <row r="40" spans="1:6" x14ac:dyDescent="0.3">
      <c r="A40" s="9">
        <v>43867</v>
      </c>
      <c r="B40" s="13">
        <v>7</v>
      </c>
      <c r="C40">
        <v>3</v>
      </c>
      <c r="D40">
        <v>0</v>
      </c>
      <c r="E40">
        <v>0</v>
      </c>
      <c r="F40" s="23">
        <f ca="1">IFERROR(__xludf.DUMMYFUNCTION("""COMPUTED_VALUE"""),0)</f>
        <v>0</v>
      </c>
    </row>
    <row r="41" spans="1:6" x14ac:dyDescent="0.3">
      <c r="A41" s="9">
        <v>43868</v>
      </c>
      <c r="B41" s="13">
        <v>8</v>
      </c>
      <c r="C41">
        <v>3</v>
      </c>
      <c r="D41">
        <v>0</v>
      </c>
      <c r="E41">
        <v>0</v>
      </c>
      <c r="F41" s="23">
        <f ca="1">IFERROR(__xludf.DUMMYFUNCTION("""COMPUTED_VALUE"""),0)</f>
        <v>0</v>
      </c>
    </row>
    <row r="42" spans="1:6" x14ac:dyDescent="0.3">
      <c r="A42" s="9">
        <v>43869</v>
      </c>
      <c r="B42" s="13">
        <v>6</v>
      </c>
      <c r="C42">
        <v>2</v>
      </c>
      <c r="D42">
        <v>0</v>
      </c>
      <c r="E42">
        <v>0</v>
      </c>
      <c r="F42" s="23">
        <f ca="1">IFERROR(__xludf.DUMMYFUNCTION("""COMPUTED_VALUE"""),0)</f>
        <v>0</v>
      </c>
    </row>
    <row r="43" spans="1:6" x14ac:dyDescent="0.3">
      <c r="A43" s="9">
        <v>43870</v>
      </c>
      <c r="B43" s="13">
        <v>7</v>
      </c>
      <c r="C43">
        <v>3</v>
      </c>
      <c r="D43">
        <v>0</v>
      </c>
      <c r="E43">
        <v>0</v>
      </c>
      <c r="F43" s="23">
        <f ca="1">IFERROR(__xludf.DUMMYFUNCTION("""COMPUTED_VALUE"""),0)</f>
        <v>0</v>
      </c>
    </row>
    <row r="44" spans="1:6" x14ac:dyDescent="0.3">
      <c r="A44" s="9">
        <v>43871</v>
      </c>
      <c r="B44" s="13">
        <v>6</v>
      </c>
      <c r="C44">
        <v>3</v>
      </c>
      <c r="D44">
        <v>0</v>
      </c>
      <c r="E44">
        <v>0</v>
      </c>
      <c r="F44" s="23">
        <f ca="1">IFERROR(__xludf.DUMMYFUNCTION("""COMPUTED_VALUE"""),0)</f>
        <v>0</v>
      </c>
    </row>
    <row r="45" spans="1:6" x14ac:dyDescent="0.3">
      <c r="A45" s="9">
        <v>43872</v>
      </c>
      <c r="B45" s="13">
        <v>5</v>
      </c>
      <c r="C45">
        <v>2</v>
      </c>
      <c r="D45">
        <v>0</v>
      </c>
      <c r="E45">
        <v>0</v>
      </c>
      <c r="F45" s="23">
        <f ca="1">IFERROR(__xludf.DUMMYFUNCTION("""COMPUTED_VALUE"""),0)</f>
        <v>0</v>
      </c>
    </row>
    <row r="46" spans="1:6" x14ac:dyDescent="0.3">
      <c r="A46" s="9">
        <v>43873</v>
      </c>
      <c r="B46" s="13">
        <v>5</v>
      </c>
      <c r="C46">
        <v>3</v>
      </c>
      <c r="D46">
        <v>1</v>
      </c>
      <c r="E46">
        <v>1</v>
      </c>
      <c r="F46" s="23">
        <f ca="1">IFERROR(__xludf.DUMMYFUNCTION("""COMPUTED_VALUE"""),0)</f>
        <v>0</v>
      </c>
    </row>
    <row r="47" spans="1:6" x14ac:dyDescent="0.3">
      <c r="A47" s="9">
        <v>43874</v>
      </c>
      <c r="B47" s="13">
        <v>7</v>
      </c>
      <c r="C47">
        <v>3</v>
      </c>
      <c r="D47">
        <v>1</v>
      </c>
      <c r="E47">
        <v>1</v>
      </c>
      <c r="F47" s="23">
        <f ca="1">IFERROR(__xludf.DUMMYFUNCTION("""COMPUTED_VALUE"""),0)</f>
        <v>0</v>
      </c>
    </row>
    <row r="48" spans="1:6" x14ac:dyDescent="0.3">
      <c r="A48" s="9">
        <v>43875</v>
      </c>
      <c r="B48" s="13">
        <v>5</v>
      </c>
      <c r="C48">
        <v>3</v>
      </c>
      <c r="D48">
        <v>1</v>
      </c>
      <c r="E48">
        <v>1</v>
      </c>
      <c r="F48" s="23">
        <f ca="1">IFERROR(__xludf.DUMMYFUNCTION("""COMPUTED_VALUE"""),0)</f>
        <v>0</v>
      </c>
    </row>
    <row r="49" spans="1:6" x14ac:dyDescent="0.3">
      <c r="A49" s="9">
        <v>43876</v>
      </c>
      <c r="B49" s="13">
        <v>5</v>
      </c>
      <c r="C49">
        <v>2</v>
      </c>
      <c r="D49">
        <v>1</v>
      </c>
      <c r="E49">
        <v>1</v>
      </c>
      <c r="F49" s="23">
        <f ca="1">IFERROR(__xludf.DUMMYFUNCTION("""COMPUTED_VALUE"""),0)</f>
        <v>0</v>
      </c>
    </row>
    <row r="50" spans="1:6" x14ac:dyDescent="0.3">
      <c r="A50" s="9">
        <v>43877</v>
      </c>
      <c r="B50" s="13">
        <v>4</v>
      </c>
      <c r="C50">
        <v>2</v>
      </c>
      <c r="D50">
        <v>1</v>
      </c>
      <c r="E50">
        <v>1</v>
      </c>
      <c r="F50" s="23">
        <f ca="1">IFERROR(__xludf.DUMMYFUNCTION("""COMPUTED_VALUE"""),0)</f>
        <v>0</v>
      </c>
    </row>
    <row r="51" spans="1:6" x14ac:dyDescent="0.3">
      <c r="A51" s="9">
        <v>43878</v>
      </c>
      <c r="B51" s="13">
        <v>4</v>
      </c>
      <c r="C51">
        <v>2</v>
      </c>
      <c r="D51">
        <v>1</v>
      </c>
      <c r="E51">
        <v>1</v>
      </c>
      <c r="F51" s="23">
        <f ca="1">IFERROR(__xludf.DUMMYFUNCTION("""COMPUTED_VALUE"""),0)</f>
        <v>0</v>
      </c>
    </row>
    <row r="52" spans="1:6" x14ac:dyDescent="0.3">
      <c r="A52" s="9">
        <v>43879</v>
      </c>
      <c r="B52" s="13">
        <v>4</v>
      </c>
      <c r="C52">
        <v>2</v>
      </c>
      <c r="D52">
        <v>1</v>
      </c>
      <c r="E52">
        <v>1</v>
      </c>
      <c r="F52" s="23">
        <f ca="1">IFERROR(__xludf.DUMMYFUNCTION("""COMPUTED_VALUE"""),0)</f>
        <v>0</v>
      </c>
    </row>
    <row r="53" spans="1:6" x14ac:dyDescent="0.3">
      <c r="A53" s="9">
        <v>43880</v>
      </c>
      <c r="B53" s="13">
        <v>3</v>
      </c>
      <c r="C53">
        <v>1</v>
      </c>
      <c r="D53">
        <v>1</v>
      </c>
      <c r="E53">
        <v>1</v>
      </c>
      <c r="F53" s="23">
        <f ca="1">IFERROR(__xludf.DUMMYFUNCTION("""COMPUTED_VALUE"""),0)</f>
        <v>0</v>
      </c>
    </row>
    <row r="54" spans="1:6" x14ac:dyDescent="0.3">
      <c r="A54" s="9">
        <v>43881</v>
      </c>
      <c r="B54" s="13">
        <v>3</v>
      </c>
      <c r="C54">
        <v>1</v>
      </c>
      <c r="D54">
        <v>1</v>
      </c>
      <c r="E54">
        <v>1</v>
      </c>
      <c r="F54" s="23">
        <f ca="1">IFERROR(__xludf.DUMMYFUNCTION("""COMPUTED_VALUE"""),0)</f>
        <v>0</v>
      </c>
    </row>
    <row r="55" spans="1:6" x14ac:dyDescent="0.3">
      <c r="A55" s="9">
        <v>43882</v>
      </c>
      <c r="B55" s="13">
        <v>3</v>
      </c>
      <c r="C55">
        <v>1</v>
      </c>
      <c r="D55">
        <v>1</v>
      </c>
      <c r="E55">
        <v>1</v>
      </c>
      <c r="F55" s="23">
        <f ca="1">IFERROR(__xludf.DUMMYFUNCTION("""COMPUTED_VALUE"""),0)</f>
        <v>0</v>
      </c>
    </row>
    <row r="56" spans="1:6" x14ac:dyDescent="0.3">
      <c r="A56" s="9">
        <v>43883</v>
      </c>
      <c r="B56" s="13">
        <v>3</v>
      </c>
      <c r="C56">
        <v>1</v>
      </c>
      <c r="D56">
        <v>1</v>
      </c>
      <c r="E56">
        <v>1</v>
      </c>
      <c r="F56" s="23">
        <f ca="1">IFERROR(__xludf.DUMMYFUNCTION("""COMPUTED_VALUE"""),0)</f>
        <v>0</v>
      </c>
    </row>
    <row r="57" spans="1:6" x14ac:dyDescent="0.3">
      <c r="A57" s="9">
        <v>43884</v>
      </c>
      <c r="B57" s="13">
        <v>3</v>
      </c>
      <c r="C57">
        <v>1</v>
      </c>
      <c r="D57">
        <v>1</v>
      </c>
      <c r="E57">
        <v>1</v>
      </c>
      <c r="F57" s="23">
        <f ca="1">IFERROR(__xludf.DUMMYFUNCTION("""COMPUTED_VALUE"""),0)</f>
        <v>0</v>
      </c>
    </row>
    <row r="58" spans="1:6" x14ac:dyDescent="0.3">
      <c r="A58" s="9">
        <v>43885</v>
      </c>
      <c r="B58" s="13">
        <v>4</v>
      </c>
      <c r="C58">
        <v>1</v>
      </c>
      <c r="D58">
        <v>1</v>
      </c>
      <c r="E58">
        <v>1</v>
      </c>
      <c r="F58" s="23">
        <f ca="1">IFERROR(__xludf.DUMMYFUNCTION("""COMPUTED_VALUE"""),0)</f>
        <v>0</v>
      </c>
    </row>
    <row r="59" spans="1:6" x14ac:dyDescent="0.3">
      <c r="A59" s="9">
        <v>43886</v>
      </c>
      <c r="B59" s="13">
        <v>4</v>
      </c>
      <c r="C59">
        <v>2</v>
      </c>
      <c r="D59">
        <v>1</v>
      </c>
      <c r="E59">
        <v>1</v>
      </c>
      <c r="F59" s="23">
        <f ca="1">IFERROR(__xludf.DUMMYFUNCTION("""COMPUTED_VALUE"""),0)</f>
        <v>0</v>
      </c>
    </row>
    <row r="60" spans="1:6" x14ac:dyDescent="0.3">
      <c r="A60" s="9">
        <v>43887</v>
      </c>
      <c r="B60" s="13">
        <v>4</v>
      </c>
      <c r="C60">
        <v>1</v>
      </c>
      <c r="D60">
        <v>1</v>
      </c>
      <c r="E60">
        <v>1</v>
      </c>
      <c r="F60" s="23">
        <f ca="1">IFERROR(__xludf.DUMMYFUNCTION("""COMPUTED_VALUE"""),0)</f>
        <v>0</v>
      </c>
    </row>
    <row r="61" spans="1:6" x14ac:dyDescent="0.3">
      <c r="A61" s="9">
        <v>43888</v>
      </c>
      <c r="B61" s="13">
        <v>5</v>
      </c>
      <c r="C61">
        <v>2</v>
      </c>
      <c r="D61">
        <v>1</v>
      </c>
      <c r="E61">
        <v>1</v>
      </c>
      <c r="F61" s="23">
        <f ca="1">IFERROR(__xludf.DUMMYFUNCTION("""COMPUTED_VALUE"""),0)</f>
        <v>0</v>
      </c>
    </row>
    <row r="62" spans="1:6" x14ac:dyDescent="0.3">
      <c r="A62" s="9">
        <v>43889</v>
      </c>
      <c r="B62" s="13">
        <v>7</v>
      </c>
      <c r="C62">
        <v>2</v>
      </c>
      <c r="D62">
        <v>1</v>
      </c>
      <c r="E62">
        <v>1</v>
      </c>
      <c r="F62" s="23">
        <f ca="1">IFERROR(__xludf.DUMMYFUNCTION("""COMPUTED_VALUE"""),0)</f>
        <v>0</v>
      </c>
    </row>
    <row r="63" spans="1:6" x14ac:dyDescent="0.3">
      <c r="A63" s="9">
        <v>43890</v>
      </c>
      <c r="B63" s="13">
        <v>6</v>
      </c>
      <c r="C63">
        <v>2</v>
      </c>
      <c r="D63">
        <v>1</v>
      </c>
      <c r="E63">
        <v>1</v>
      </c>
      <c r="F63" s="23">
        <f ca="1">IFERROR(__xludf.DUMMYFUNCTION("""COMPUTED_VALUE"""),0)</f>
        <v>0</v>
      </c>
    </row>
    <row r="64" spans="1:6" x14ac:dyDescent="0.3">
      <c r="A64" s="9">
        <v>43891</v>
      </c>
      <c r="B64" s="13">
        <v>6</v>
      </c>
      <c r="C64">
        <v>2</v>
      </c>
      <c r="D64">
        <v>1</v>
      </c>
      <c r="E64">
        <v>1</v>
      </c>
      <c r="F64" s="23">
        <f ca="1">IFERROR(__xludf.DUMMYFUNCTION("""COMPUTED_VALUE"""),0)</f>
        <v>0</v>
      </c>
    </row>
    <row r="65" spans="1:6" x14ac:dyDescent="0.3">
      <c r="A65" s="9">
        <v>43892</v>
      </c>
      <c r="B65" s="13">
        <v>11</v>
      </c>
      <c r="C65">
        <v>4</v>
      </c>
      <c r="D65">
        <v>1</v>
      </c>
      <c r="E65">
        <v>1</v>
      </c>
      <c r="F65" s="23">
        <f ca="1">IFERROR(__xludf.DUMMYFUNCTION("""COMPUTED_VALUE"""),0)</f>
        <v>0</v>
      </c>
    </row>
    <row r="66" spans="1:6" x14ac:dyDescent="0.3">
      <c r="A66" s="9">
        <v>43893</v>
      </c>
      <c r="B66" s="13">
        <v>17</v>
      </c>
      <c r="C66">
        <v>7</v>
      </c>
      <c r="D66">
        <v>1</v>
      </c>
      <c r="E66">
        <v>1</v>
      </c>
      <c r="F66" s="23">
        <f ca="1">IFERROR(__xludf.DUMMYFUNCTION("""COMPUTED_VALUE"""),0)</f>
        <v>0</v>
      </c>
    </row>
    <row r="67" spans="1:6" x14ac:dyDescent="0.3">
      <c r="A67" s="9">
        <v>43894</v>
      </c>
      <c r="B67" s="13">
        <v>28</v>
      </c>
      <c r="C67">
        <v>11</v>
      </c>
      <c r="D67">
        <v>1</v>
      </c>
      <c r="E67">
        <v>1</v>
      </c>
      <c r="F67" s="23">
        <f ca="1">IFERROR(__xludf.DUMMYFUNCTION("""COMPUTED_VALUE"""),0)</f>
        <v>0</v>
      </c>
    </row>
    <row r="68" spans="1:6" x14ac:dyDescent="0.3">
      <c r="A68" s="9">
        <v>43895</v>
      </c>
      <c r="B68" s="13">
        <v>28</v>
      </c>
      <c r="C68">
        <v>12</v>
      </c>
      <c r="D68">
        <v>1</v>
      </c>
      <c r="E68">
        <v>1</v>
      </c>
      <c r="F68" s="23">
        <f ca="1">IFERROR(__xludf.DUMMYFUNCTION("""COMPUTED_VALUE"""),0)</f>
        <v>0</v>
      </c>
    </row>
    <row r="69" spans="1:6" x14ac:dyDescent="0.3">
      <c r="A69" s="9">
        <v>43896</v>
      </c>
      <c r="B69" s="13">
        <v>22</v>
      </c>
      <c r="C69">
        <v>10</v>
      </c>
      <c r="D69">
        <v>1</v>
      </c>
      <c r="E69">
        <v>1</v>
      </c>
      <c r="F69" s="23">
        <f ca="1">IFERROR(__xludf.DUMMYFUNCTION("""COMPUTED_VALUE"""),0)</f>
        <v>0</v>
      </c>
    </row>
    <row r="70" spans="1:6" x14ac:dyDescent="0.3">
      <c r="A70" s="9">
        <v>43897</v>
      </c>
      <c r="B70" s="13">
        <v>18</v>
      </c>
      <c r="C70">
        <v>7</v>
      </c>
      <c r="D70">
        <v>1</v>
      </c>
      <c r="E70">
        <v>1</v>
      </c>
      <c r="F70" s="23">
        <f ca="1">IFERROR(__xludf.DUMMYFUNCTION("""COMPUTED_VALUE"""),0)</f>
        <v>0</v>
      </c>
    </row>
    <row r="71" spans="1:6" x14ac:dyDescent="0.3">
      <c r="A71" s="9">
        <v>43898</v>
      </c>
      <c r="B71" s="13">
        <v>16</v>
      </c>
      <c r="C71">
        <v>6</v>
      </c>
      <c r="D71">
        <v>1</v>
      </c>
      <c r="E71">
        <v>1</v>
      </c>
      <c r="F71" s="23">
        <f ca="1">IFERROR(__xludf.DUMMYFUNCTION("""COMPUTED_VALUE"""),0)</f>
        <v>0</v>
      </c>
    </row>
    <row r="72" spans="1:6" x14ac:dyDescent="0.3">
      <c r="A72" s="9">
        <v>43899</v>
      </c>
      <c r="B72" s="13">
        <v>19</v>
      </c>
      <c r="C72">
        <v>8</v>
      </c>
      <c r="D72">
        <v>1</v>
      </c>
      <c r="E72">
        <v>1</v>
      </c>
      <c r="F72" s="23">
        <f ca="1">IFERROR(__xludf.DUMMYFUNCTION("""COMPUTED_VALUE"""),0)</f>
        <v>0</v>
      </c>
    </row>
    <row r="73" spans="1:6" x14ac:dyDescent="0.3">
      <c r="A73" s="9">
        <v>43900</v>
      </c>
      <c r="B73" s="13">
        <v>27</v>
      </c>
      <c r="C73">
        <v>13</v>
      </c>
      <c r="D73">
        <v>1</v>
      </c>
      <c r="E73">
        <v>1</v>
      </c>
      <c r="F73" s="23">
        <f ca="1">IFERROR(__xludf.DUMMYFUNCTION("""COMPUTED_VALUE"""),0)</f>
        <v>0</v>
      </c>
    </row>
    <row r="74" spans="1:6" x14ac:dyDescent="0.3">
      <c r="A74" s="9">
        <v>43901</v>
      </c>
      <c r="B74" s="13">
        <v>40</v>
      </c>
      <c r="C74">
        <v>19</v>
      </c>
      <c r="D74">
        <v>2</v>
      </c>
      <c r="E74">
        <v>2</v>
      </c>
      <c r="F74" s="23">
        <f ca="1">IFERROR(__xludf.DUMMYFUNCTION("""COMPUTED_VALUE"""),0)</f>
        <v>0</v>
      </c>
    </row>
    <row r="75" spans="1:6" x14ac:dyDescent="0.3">
      <c r="A75" s="9">
        <v>43902</v>
      </c>
      <c r="B75" s="13">
        <v>47</v>
      </c>
      <c r="C75">
        <v>23</v>
      </c>
      <c r="D75">
        <v>2</v>
      </c>
      <c r="E75">
        <v>3</v>
      </c>
      <c r="F75" s="23">
        <f ca="1">IFERROR(__xludf.DUMMYFUNCTION("""COMPUTED_VALUE"""),0)</f>
        <v>0</v>
      </c>
    </row>
    <row r="76" spans="1:6" x14ac:dyDescent="0.3">
      <c r="A76" s="9">
        <v>43903</v>
      </c>
      <c r="B76" s="13">
        <v>54</v>
      </c>
      <c r="C76">
        <v>27</v>
      </c>
      <c r="D76">
        <v>3</v>
      </c>
      <c r="E76">
        <v>4</v>
      </c>
      <c r="F76" s="23">
        <f ca="1">IFERROR(__xludf.DUMMYFUNCTION("""COMPUTED_VALUE"""),0)</f>
        <v>0</v>
      </c>
    </row>
    <row r="77" spans="1:6" x14ac:dyDescent="0.3">
      <c r="A77" s="9">
        <v>43904</v>
      </c>
      <c r="B77" s="13">
        <v>49</v>
      </c>
      <c r="C77">
        <v>25</v>
      </c>
      <c r="D77">
        <v>2</v>
      </c>
      <c r="E77">
        <v>3</v>
      </c>
      <c r="F77" s="23">
        <v>14</v>
      </c>
    </row>
    <row r="78" spans="1:6" x14ac:dyDescent="0.3">
      <c r="A78" s="9">
        <v>43905</v>
      </c>
      <c r="B78" s="13">
        <v>56</v>
      </c>
      <c r="C78">
        <v>29</v>
      </c>
      <c r="D78">
        <v>3</v>
      </c>
      <c r="E78">
        <v>4</v>
      </c>
      <c r="F78" s="23">
        <v>18</v>
      </c>
    </row>
    <row r="79" spans="1:6" x14ac:dyDescent="0.3">
      <c r="A79" s="9">
        <v>43906</v>
      </c>
      <c r="B79" s="13">
        <v>59</v>
      </c>
      <c r="C79">
        <v>32</v>
      </c>
      <c r="D79">
        <v>4</v>
      </c>
      <c r="E79">
        <v>5</v>
      </c>
      <c r="F79" s="23">
        <v>6</v>
      </c>
    </row>
    <row r="80" spans="1:6" x14ac:dyDescent="0.3">
      <c r="A80" s="9">
        <v>43907</v>
      </c>
      <c r="B80" s="13">
        <v>60</v>
      </c>
      <c r="C80">
        <v>35</v>
      </c>
      <c r="D80">
        <v>4</v>
      </c>
      <c r="E80">
        <v>6</v>
      </c>
      <c r="F80" s="23">
        <v>3</v>
      </c>
    </row>
    <row r="81" spans="1:6" x14ac:dyDescent="0.3">
      <c r="A81" s="9">
        <v>43908</v>
      </c>
      <c r="B81" s="13">
        <v>56</v>
      </c>
      <c r="C81">
        <v>32</v>
      </c>
      <c r="D81">
        <v>4</v>
      </c>
      <c r="E81">
        <v>6</v>
      </c>
      <c r="F81" s="23">
        <v>3</v>
      </c>
    </row>
    <row r="82" spans="1:6" x14ac:dyDescent="0.3">
      <c r="A82" s="9">
        <v>43909</v>
      </c>
      <c r="B82" s="13">
        <v>84</v>
      </c>
      <c r="C82">
        <v>39</v>
      </c>
      <c r="D82">
        <v>5</v>
      </c>
      <c r="E82">
        <v>7</v>
      </c>
      <c r="F82" s="23">
        <v>4</v>
      </c>
    </row>
    <row r="83" spans="1:6" x14ac:dyDescent="0.3">
      <c r="A83" s="9">
        <v>43910</v>
      </c>
      <c r="B83" s="13">
        <v>71</v>
      </c>
      <c r="C83">
        <v>45</v>
      </c>
      <c r="D83">
        <v>6</v>
      </c>
      <c r="E83">
        <v>8</v>
      </c>
      <c r="F83" s="23">
        <v>4</v>
      </c>
    </row>
    <row r="84" spans="1:6" x14ac:dyDescent="0.3">
      <c r="A84" s="9">
        <v>43911</v>
      </c>
      <c r="B84" s="13">
        <v>80</v>
      </c>
      <c r="C84">
        <v>50</v>
      </c>
      <c r="D84">
        <v>8</v>
      </c>
      <c r="E84">
        <v>11</v>
      </c>
      <c r="F84" s="23">
        <v>12</v>
      </c>
    </row>
    <row r="85" spans="1:6" x14ac:dyDescent="0.3">
      <c r="A85" s="9">
        <v>43912</v>
      </c>
      <c r="B85" s="13">
        <v>89</v>
      </c>
      <c r="C85">
        <v>55</v>
      </c>
      <c r="D85">
        <v>8</v>
      </c>
      <c r="E85">
        <v>11</v>
      </c>
      <c r="F85" s="23">
        <v>10</v>
      </c>
    </row>
    <row r="86" spans="1:6" x14ac:dyDescent="0.3">
      <c r="A86" s="9">
        <v>43913</v>
      </c>
      <c r="B86" s="13">
        <v>96</v>
      </c>
      <c r="C86">
        <v>62</v>
      </c>
      <c r="D86">
        <v>12</v>
      </c>
      <c r="E86">
        <v>17</v>
      </c>
      <c r="F86" s="23">
        <v>23</v>
      </c>
    </row>
    <row r="87" spans="1:6" x14ac:dyDescent="0.3">
      <c r="A87" s="9">
        <v>43914</v>
      </c>
      <c r="B87" s="13">
        <v>90</v>
      </c>
      <c r="C87">
        <v>57</v>
      </c>
      <c r="D87">
        <v>10</v>
      </c>
      <c r="E87">
        <v>15</v>
      </c>
      <c r="F87" s="23">
        <v>10</v>
      </c>
    </row>
    <row r="88" spans="1:6" x14ac:dyDescent="0.3">
      <c r="A88" s="9">
        <v>43915</v>
      </c>
      <c r="B88" s="13">
        <v>96</v>
      </c>
      <c r="C88">
        <v>54</v>
      </c>
      <c r="D88">
        <v>8</v>
      </c>
      <c r="E88">
        <v>13</v>
      </c>
      <c r="F88" s="23">
        <v>15</v>
      </c>
    </row>
    <row r="89" spans="1:6" x14ac:dyDescent="0.3">
      <c r="A89" s="9">
        <v>43916</v>
      </c>
      <c r="B89" s="13">
        <v>97</v>
      </c>
      <c r="C89">
        <v>50</v>
      </c>
      <c r="D89">
        <v>10</v>
      </c>
      <c r="E89">
        <v>14</v>
      </c>
      <c r="F89" s="23">
        <v>3</v>
      </c>
    </row>
    <row r="90" spans="1:6" x14ac:dyDescent="0.3">
      <c r="A90" s="9">
        <v>43917</v>
      </c>
      <c r="B90" s="13">
        <v>100</v>
      </c>
      <c r="C90">
        <v>54</v>
      </c>
      <c r="D90">
        <v>12</v>
      </c>
      <c r="E90">
        <v>16</v>
      </c>
      <c r="F90" s="23">
        <v>31</v>
      </c>
    </row>
    <row r="91" spans="1:6" x14ac:dyDescent="0.3">
      <c r="A91" s="9">
        <v>43918</v>
      </c>
      <c r="B91" s="13">
        <v>98</v>
      </c>
      <c r="C91">
        <v>55</v>
      </c>
      <c r="D91">
        <v>12</v>
      </c>
      <c r="E91">
        <v>17</v>
      </c>
      <c r="F91" s="23">
        <v>30</v>
      </c>
    </row>
    <row r="92" spans="1:6" x14ac:dyDescent="0.3">
      <c r="A92" s="9">
        <v>43919</v>
      </c>
      <c r="B92" s="13">
        <v>96</v>
      </c>
      <c r="C92">
        <v>52</v>
      </c>
      <c r="D92">
        <v>12</v>
      </c>
      <c r="E92">
        <v>17</v>
      </c>
      <c r="F92" s="23">
        <v>17</v>
      </c>
    </row>
    <row r="93" spans="1:6" x14ac:dyDescent="0.3">
      <c r="A93" s="9">
        <v>43920</v>
      </c>
      <c r="B93" s="13">
        <v>79</v>
      </c>
      <c r="C93">
        <v>40</v>
      </c>
      <c r="D93">
        <v>11</v>
      </c>
      <c r="E93">
        <v>15</v>
      </c>
      <c r="F93" s="23">
        <v>17</v>
      </c>
    </row>
    <row r="94" spans="1:6" x14ac:dyDescent="0.3">
      <c r="A94" s="9">
        <v>43921</v>
      </c>
      <c r="B94" s="13">
        <v>75</v>
      </c>
      <c r="C94">
        <v>39</v>
      </c>
      <c r="D94">
        <v>11</v>
      </c>
      <c r="E94">
        <v>15</v>
      </c>
      <c r="F94" s="23">
        <v>82</v>
      </c>
    </row>
    <row r="95" spans="1:6" x14ac:dyDescent="0.3">
      <c r="A95" s="9">
        <v>43922</v>
      </c>
      <c r="B95" s="13">
        <v>72</v>
      </c>
      <c r="C95">
        <v>37</v>
      </c>
      <c r="D95">
        <v>11</v>
      </c>
      <c r="E95">
        <v>15</v>
      </c>
      <c r="F95" s="23">
        <v>33</v>
      </c>
    </row>
    <row r="96" spans="1:6" x14ac:dyDescent="0.3">
      <c r="A96" s="9">
        <v>43923</v>
      </c>
      <c r="B96" s="13">
        <v>66</v>
      </c>
      <c r="C96">
        <v>36</v>
      </c>
      <c r="D96">
        <v>12</v>
      </c>
      <c r="E96">
        <v>16</v>
      </c>
      <c r="F96" s="23">
        <v>88</v>
      </c>
    </row>
    <row r="97" spans="1:6" x14ac:dyDescent="0.3">
      <c r="A97" s="9">
        <v>43924</v>
      </c>
      <c r="B97" s="13">
        <v>84</v>
      </c>
      <c r="C97">
        <v>33</v>
      </c>
      <c r="D97">
        <v>11</v>
      </c>
      <c r="E97">
        <v>15</v>
      </c>
      <c r="F97" s="23">
        <v>64</v>
      </c>
    </row>
    <row r="98" spans="1:6" x14ac:dyDescent="0.3">
      <c r="A98" s="9">
        <v>43925</v>
      </c>
      <c r="B98" s="13">
        <v>82</v>
      </c>
      <c r="C98">
        <v>34</v>
      </c>
      <c r="D98">
        <v>12</v>
      </c>
      <c r="E98">
        <v>15</v>
      </c>
      <c r="F98" s="23">
        <v>148</v>
      </c>
    </row>
    <row r="99" spans="1:6" x14ac:dyDescent="0.3">
      <c r="A99" s="9">
        <v>43926</v>
      </c>
      <c r="B99" s="13">
        <v>81</v>
      </c>
      <c r="C99">
        <v>35</v>
      </c>
      <c r="D99">
        <v>12</v>
      </c>
      <c r="E99">
        <v>16</v>
      </c>
      <c r="F99" s="23">
        <v>112</v>
      </c>
    </row>
    <row r="100" spans="1:6" x14ac:dyDescent="0.3">
      <c r="A100" s="9">
        <v>43927</v>
      </c>
      <c r="B100" s="13">
        <v>61</v>
      </c>
      <c r="C100">
        <v>35</v>
      </c>
      <c r="D100">
        <v>13</v>
      </c>
      <c r="E100">
        <v>17</v>
      </c>
      <c r="F100" s="23">
        <v>121</v>
      </c>
    </row>
    <row r="101" spans="1:6" x14ac:dyDescent="0.3">
      <c r="A101" s="9">
        <v>43928</v>
      </c>
      <c r="B101" s="13">
        <v>57</v>
      </c>
      <c r="C101">
        <v>32</v>
      </c>
      <c r="D101">
        <v>12</v>
      </c>
      <c r="E101">
        <v>16</v>
      </c>
      <c r="F101" s="23">
        <v>150</v>
      </c>
    </row>
    <row r="102" spans="1:6" x14ac:dyDescent="0.3">
      <c r="A102" s="9">
        <v>43929</v>
      </c>
      <c r="B102" s="13">
        <v>55</v>
      </c>
      <c r="C102">
        <v>30</v>
      </c>
      <c r="D102">
        <v>11</v>
      </c>
      <c r="E102">
        <v>15</v>
      </c>
      <c r="F102" s="23">
        <v>117</v>
      </c>
    </row>
    <row r="103" spans="1:6" x14ac:dyDescent="0.3">
      <c r="A103" s="9">
        <v>43930</v>
      </c>
      <c r="B103" s="13">
        <v>55</v>
      </c>
      <c r="C103">
        <v>29</v>
      </c>
      <c r="D103">
        <v>11</v>
      </c>
      <c r="E103">
        <v>16</v>
      </c>
      <c r="F103" s="23">
        <v>229</v>
      </c>
    </row>
    <row r="104" spans="1:6" x14ac:dyDescent="0.3">
      <c r="A104" s="9">
        <v>43931</v>
      </c>
      <c r="B104" s="13">
        <v>55</v>
      </c>
      <c r="C104">
        <v>31</v>
      </c>
      <c r="D104">
        <v>13</v>
      </c>
      <c r="E104">
        <v>17</v>
      </c>
      <c r="F104" s="23">
        <v>210</v>
      </c>
    </row>
    <row r="105" spans="1:6" x14ac:dyDescent="0.3">
      <c r="A105" s="9">
        <v>43932</v>
      </c>
      <c r="B105" s="13">
        <v>54</v>
      </c>
      <c r="C105">
        <v>29</v>
      </c>
      <c r="D105">
        <v>11</v>
      </c>
      <c r="E105">
        <v>15</v>
      </c>
      <c r="F105" s="23">
        <v>187</v>
      </c>
    </row>
    <row r="106" spans="1:6" x14ac:dyDescent="0.3">
      <c r="A106" s="9">
        <v>43933</v>
      </c>
      <c r="B106" s="13">
        <v>57</v>
      </c>
      <c r="C106">
        <v>30</v>
      </c>
      <c r="D106">
        <v>12</v>
      </c>
      <c r="E106">
        <v>16</v>
      </c>
      <c r="F106" s="23">
        <v>221</v>
      </c>
    </row>
    <row r="107" spans="1:6" x14ac:dyDescent="0.3">
      <c r="A107" s="9">
        <v>43934</v>
      </c>
      <c r="B107" s="13">
        <v>73</v>
      </c>
      <c r="C107">
        <v>26</v>
      </c>
      <c r="D107">
        <v>12</v>
      </c>
      <c r="E107">
        <v>16</v>
      </c>
      <c r="F107" s="23">
        <v>352</v>
      </c>
    </row>
    <row r="108" spans="1:6" x14ac:dyDescent="0.3">
      <c r="A108" s="9">
        <v>43935</v>
      </c>
      <c r="B108" s="13">
        <v>49</v>
      </c>
      <c r="C108">
        <v>26</v>
      </c>
      <c r="D108">
        <v>11</v>
      </c>
      <c r="E108">
        <v>15</v>
      </c>
      <c r="F108" s="23">
        <v>346</v>
      </c>
    </row>
    <row r="109" spans="1:6" x14ac:dyDescent="0.3">
      <c r="A109" s="9">
        <v>43936</v>
      </c>
      <c r="B109" s="13">
        <v>63</v>
      </c>
      <c r="C109">
        <v>24</v>
      </c>
      <c r="D109">
        <v>10</v>
      </c>
      <c r="E109">
        <v>15</v>
      </c>
      <c r="F109" s="23">
        <v>236</v>
      </c>
    </row>
    <row r="110" spans="1:6" x14ac:dyDescent="0.3">
      <c r="A110" s="9">
        <v>43937</v>
      </c>
      <c r="B110" s="13">
        <v>64</v>
      </c>
      <c r="C110">
        <v>26</v>
      </c>
      <c r="D110">
        <v>11</v>
      </c>
      <c r="E110">
        <v>16</v>
      </c>
      <c r="F110" s="23">
        <v>285</v>
      </c>
    </row>
    <row r="111" spans="1:6" x14ac:dyDescent="0.3">
      <c r="A111" s="9">
        <v>43938</v>
      </c>
      <c r="B111" s="13">
        <v>63</v>
      </c>
      <c r="C111">
        <v>26</v>
      </c>
      <c r="D111">
        <v>11</v>
      </c>
      <c r="E111">
        <v>16</v>
      </c>
      <c r="F111" s="23">
        <v>120</v>
      </c>
    </row>
    <row r="112" spans="1:6" x14ac:dyDescent="0.3">
      <c r="A112" s="9">
        <v>43939</v>
      </c>
      <c r="B112" s="13">
        <v>67</v>
      </c>
      <c r="C112">
        <v>26</v>
      </c>
      <c r="D112">
        <v>10</v>
      </c>
      <c r="E112">
        <v>14</v>
      </c>
      <c r="F112" s="23">
        <v>327</v>
      </c>
    </row>
    <row r="113" spans="1:6" x14ac:dyDescent="0.3">
      <c r="A113" s="9">
        <v>43940</v>
      </c>
      <c r="B113" s="13">
        <v>66</v>
      </c>
      <c r="C113">
        <v>29</v>
      </c>
      <c r="D113">
        <v>11</v>
      </c>
      <c r="E113">
        <v>16</v>
      </c>
      <c r="F113" s="23">
        <v>552</v>
      </c>
    </row>
    <row r="114" spans="1:6" x14ac:dyDescent="0.3">
      <c r="A114" s="9">
        <v>43941</v>
      </c>
      <c r="B114" s="13">
        <v>40</v>
      </c>
      <c r="C114">
        <v>24</v>
      </c>
      <c r="D114">
        <v>11</v>
      </c>
      <c r="E114">
        <v>15</v>
      </c>
      <c r="F114" s="23">
        <v>466</v>
      </c>
    </row>
    <row r="115" spans="1:6" x14ac:dyDescent="0.3">
      <c r="A115" s="9">
        <v>43942</v>
      </c>
      <c r="B115" s="13">
        <v>40</v>
      </c>
      <c r="C115">
        <v>24</v>
      </c>
      <c r="D115">
        <v>10</v>
      </c>
      <c r="E115">
        <v>14</v>
      </c>
      <c r="F115" s="23">
        <v>552</v>
      </c>
    </row>
    <row r="116" spans="1:6" x14ac:dyDescent="0.3">
      <c r="A116" s="9">
        <v>43943</v>
      </c>
      <c r="B116" s="13">
        <v>42</v>
      </c>
      <c r="C116">
        <v>25</v>
      </c>
      <c r="D116">
        <v>10</v>
      </c>
      <c r="E116">
        <v>14</v>
      </c>
      <c r="F116" s="23">
        <v>431</v>
      </c>
    </row>
    <row r="117" spans="1:6" x14ac:dyDescent="0.3">
      <c r="A117" s="9">
        <v>43944</v>
      </c>
      <c r="B117" s="13">
        <v>58</v>
      </c>
      <c r="C117">
        <v>24</v>
      </c>
      <c r="D117">
        <v>11</v>
      </c>
      <c r="E117">
        <v>15</v>
      </c>
      <c r="F117" s="23">
        <v>778</v>
      </c>
    </row>
    <row r="118" spans="1:6" x14ac:dyDescent="0.3">
      <c r="A118" s="9">
        <v>43945</v>
      </c>
      <c r="B118" s="13">
        <v>56</v>
      </c>
      <c r="C118">
        <v>24</v>
      </c>
      <c r="D118">
        <v>10</v>
      </c>
      <c r="E118">
        <v>13</v>
      </c>
      <c r="F118" s="23">
        <v>390</v>
      </c>
    </row>
    <row r="119" spans="1:6" x14ac:dyDescent="0.3">
      <c r="A119" s="9">
        <v>43946</v>
      </c>
      <c r="B119" s="13">
        <v>41</v>
      </c>
      <c r="C119">
        <v>25</v>
      </c>
      <c r="D119">
        <v>10</v>
      </c>
      <c r="E119">
        <v>14</v>
      </c>
      <c r="F119" s="23">
        <v>811</v>
      </c>
    </row>
    <row r="120" spans="1:6" x14ac:dyDescent="0.3">
      <c r="A120" s="9">
        <v>43947</v>
      </c>
      <c r="B120" s="13">
        <v>38</v>
      </c>
      <c r="C120">
        <v>25</v>
      </c>
      <c r="D120">
        <v>10</v>
      </c>
      <c r="E120">
        <v>16</v>
      </c>
      <c r="F120" s="23">
        <v>440</v>
      </c>
    </row>
    <row r="121" spans="1:6" x14ac:dyDescent="0.3">
      <c r="A121" s="9">
        <v>43948</v>
      </c>
      <c r="B121" s="13">
        <v>37</v>
      </c>
      <c r="C121">
        <v>24</v>
      </c>
      <c r="D121">
        <v>12</v>
      </c>
      <c r="E121">
        <v>16</v>
      </c>
      <c r="F121" s="23">
        <v>522</v>
      </c>
    </row>
    <row r="122" spans="1:6" x14ac:dyDescent="0.3">
      <c r="A122" s="9">
        <v>43949</v>
      </c>
      <c r="B122" s="13">
        <v>36</v>
      </c>
      <c r="C122">
        <v>23</v>
      </c>
      <c r="D122">
        <v>11</v>
      </c>
      <c r="E122">
        <v>16</v>
      </c>
      <c r="F122" s="23">
        <v>728</v>
      </c>
    </row>
    <row r="123" spans="1:6" x14ac:dyDescent="0.3">
      <c r="A123" s="9">
        <v>43950</v>
      </c>
      <c r="B123" s="13">
        <v>32</v>
      </c>
      <c r="C123">
        <v>20</v>
      </c>
      <c r="D123">
        <v>10</v>
      </c>
      <c r="E123">
        <v>14</v>
      </c>
      <c r="F123" s="23">
        <v>597</v>
      </c>
    </row>
    <row r="124" spans="1:6" x14ac:dyDescent="0.3">
      <c r="A124" s="9">
        <v>43951</v>
      </c>
      <c r="B124" s="13">
        <v>28</v>
      </c>
      <c r="C124">
        <v>19</v>
      </c>
      <c r="D124">
        <v>10</v>
      </c>
      <c r="E124">
        <v>14</v>
      </c>
      <c r="F124" s="23">
        <v>583</v>
      </c>
    </row>
    <row r="125" spans="1:6" x14ac:dyDescent="0.3">
      <c r="A125" s="9">
        <v>43952</v>
      </c>
      <c r="B125" s="13">
        <v>34</v>
      </c>
      <c r="C125">
        <v>24</v>
      </c>
      <c r="D125">
        <v>11</v>
      </c>
      <c r="E125">
        <v>16</v>
      </c>
      <c r="F125" s="23">
        <v>1008</v>
      </c>
    </row>
    <row r="126" spans="1:6" x14ac:dyDescent="0.3">
      <c r="A126" s="9">
        <v>43953</v>
      </c>
      <c r="B126" s="13">
        <v>32</v>
      </c>
      <c r="C126">
        <v>23</v>
      </c>
      <c r="D126">
        <v>12</v>
      </c>
      <c r="E126">
        <v>17</v>
      </c>
      <c r="F126" s="23">
        <v>790</v>
      </c>
    </row>
    <row r="127" spans="1:6" x14ac:dyDescent="0.3">
      <c r="A127" s="9">
        <v>43954</v>
      </c>
      <c r="B127" s="13">
        <v>34</v>
      </c>
      <c r="C127">
        <v>23</v>
      </c>
      <c r="D127">
        <v>12</v>
      </c>
      <c r="E127">
        <v>18</v>
      </c>
      <c r="F127" s="23">
        <v>678</v>
      </c>
    </row>
    <row r="128" spans="1:6" x14ac:dyDescent="0.3">
      <c r="A128" s="9">
        <v>43955</v>
      </c>
      <c r="B128" s="13">
        <v>31</v>
      </c>
      <c r="C128">
        <v>20</v>
      </c>
      <c r="D128">
        <v>11</v>
      </c>
      <c r="E128">
        <v>16</v>
      </c>
      <c r="F128" s="23">
        <v>1567</v>
      </c>
    </row>
    <row r="129" spans="1:6" x14ac:dyDescent="0.3">
      <c r="A129" s="9">
        <v>43956</v>
      </c>
      <c r="B129" s="13">
        <v>33</v>
      </c>
      <c r="C129">
        <v>21</v>
      </c>
      <c r="D129">
        <v>11</v>
      </c>
      <c r="E129">
        <v>17</v>
      </c>
      <c r="F129" s="23">
        <v>984</v>
      </c>
    </row>
    <row r="130" spans="1:6" x14ac:dyDescent="0.3">
      <c r="A130" s="9">
        <v>43957</v>
      </c>
      <c r="B130" s="13">
        <v>34</v>
      </c>
      <c r="C130">
        <v>22</v>
      </c>
      <c r="D130">
        <v>12</v>
      </c>
      <c r="E130">
        <v>17</v>
      </c>
      <c r="F130" s="23">
        <v>1233</v>
      </c>
    </row>
    <row r="131" spans="1:6" x14ac:dyDescent="0.3">
      <c r="A131" s="9">
        <v>43958</v>
      </c>
      <c r="B131" s="13">
        <v>33</v>
      </c>
      <c r="C131">
        <v>21</v>
      </c>
      <c r="D131">
        <v>12</v>
      </c>
      <c r="E131">
        <v>17</v>
      </c>
      <c r="F131" s="23">
        <v>1216</v>
      </c>
    </row>
    <row r="132" spans="1:6" x14ac:dyDescent="0.3">
      <c r="A132" s="9">
        <v>43959</v>
      </c>
      <c r="B132" s="13">
        <v>31</v>
      </c>
      <c r="C132">
        <v>21</v>
      </c>
      <c r="D132">
        <v>11</v>
      </c>
      <c r="E132">
        <v>16</v>
      </c>
      <c r="F132" s="23">
        <v>1089</v>
      </c>
    </row>
    <row r="133" spans="1:6" x14ac:dyDescent="0.3">
      <c r="A133" s="9">
        <v>43960</v>
      </c>
      <c r="B133" s="13">
        <v>31</v>
      </c>
      <c r="C133">
        <v>21</v>
      </c>
      <c r="D133">
        <v>12</v>
      </c>
      <c r="E133">
        <v>18</v>
      </c>
      <c r="F133" s="23">
        <v>1165</v>
      </c>
    </row>
    <row r="134" spans="1:6" x14ac:dyDescent="0.3">
      <c r="A134" s="9">
        <v>43961</v>
      </c>
      <c r="B134" s="13">
        <v>32</v>
      </c>
      <c r="C134">
        <v>21</v>
      </c>
      <c r="D134">
        <v>13</v>
      </c>
      <c r="E134">
        <v>20</v>
      </c>
      <c r="F134" s="23">
        <v>1943</v>
      </c>
    </row>
    <row r="135" spans="1:6" x14ac:dyDescent="0.3">
      <c r="A135" s="9">
        <v>43962</v>
      </c>
      <c r="B135" s="13">
        <v>30</v>
      </c>
      <c r="C135">
        <v>19</v>
      </c>
      <c r="D135">
        <v>12</v>
      </c>
      <c r="E135">
        <v>18</v>
      </c>
      <c r="F135" s="23">
        <v>1230</v>
      </c>
    </row>
    <row r="136" spans="1:6" x14ac:dyDescent="0.3">
      <c r="A136" s="9">
        <v>43963</v>
      </c>
      <c r="B136" s="13">
        <v>28</v>
      </c>
      <c r="C136">
        <v>17</v>
      </c>
      <c r="D136">
        <v>10</v>
      </c>
      <c r="E136">
        <v>16</v>
      </c>
      <c r="F136" s="23">
        <v>1026</v>
      </c>
    </row>
    <row r="137" spans="1:6" x14ac:dyDescent="0.3">
      <c r="A137" s="9">
        <v>43964</v>
      </c>
      <c r="B137" s="13">
        <v>26</v>
      </c>
      <c r="C137">
        <v>16</v>
      </c>
      <c r="D137">
        <v>10</v>
      </c>
      <c r="E137">
        <v>15</v>
      </c>
      <c r="F137" s="23">
        <v>1495</v>
      </c>
    </row>
    <row r="138" spans="1:6" x14ac:dyDescent="0.3">
      <c r="A138" s="9">
        <v>43965</v>
      </c>
      <c r="B138" s="13">
        <v>27</v>
      </c>
      <c r="C138">
        <v>17</v>
      </c>
      <c r="D138">
        <v>10</v>
      </c>
      <c r="E138">
        <v>16</v>
      </c>
      <c r="F138" s="23">
        <v>1602</v>
      </c>
    </row>
    <row r="139" spans="1:6" x14ac:dyDescent="0.3">
      <c r="A139" s="9">
        <v>43966</v>
      </c>
      <c r="B139" s="13">
        <v>27</v>
      </c>
      <c r="C139">
        <v>17</v>
      </c>
      <c r="D139">
        <v>10</v>
      </c>
      <c r="E139">
        <v>16</v>
      </c>
      <c r="F139" s="23">
        <v>1576</v>
      </c>
    </row>
    <row r="140" spans="1:6" x14ac:dyDescent="0.3">
      <c r="A140" s="9">
        <v>43967</v>
      </c>
      <c r="B140" s="13">
        <v>29</v>
      </c>
      <c r="C140">
        <v>18</v>
      </c>
      <c r="D140">
        <v>11</v>
      </c>
      <c r="E140">
        <v>16</v>
      </c>
      <c r="F140" s="23">
        <v>1606</v>
      </c>
    </row>
    <row r="141" spans="1:6" x14ac:dyDescent="0.3">
      <c r="A141" s="9">
        <v>43968</v>
      </c>
      <c r="B141" s="13">
        <v>30</v>
      </c>
      <c r="C141">
        <v>20</v>
      </c>
      <c r="D141">
        <v>11</v>
      </c>
      <c r="E141">
        <v>17</v>
      </c>
      <c r="F141" s="23">
        <v>2347</v>
      </c>
    </row>
    <row r="142" spans="1:6" x14ac:dyDescent="0.3">
      <c r="A142" s="9">
        <v>43969</v>
      </c>
      <c r="B142" s="13">
        <v>27</v>
      </c>
      <c r="C142">
        <v>19</v>
      </c>
      <c r="D142">
        <v>11</v>
      </c>
      <c r="E142">
        <v>17</v>
      </c>
      <c r="F142" s="23">
        <v>2005</v>
      </c>
    </row>
    <row r="143" spans="1:6" x14ac:dyDescent="0.3">
      <c r="A143" s="9">
        <v>43970</v>
      </c>
      <c r="B143" s="13">
        <v>24</v>
      </c>
      <c r="C143">
        <v>20</v>
      </c>
      <c r="D143">
        <v>10</v>
      </c>
      <c r="E143">
        <v>16</v>
      </c>
      <c r="F143" s="23">
        <v>2078</v>
      </c>
    </row>
    <row r="144" spans="1:6" x14ac:dyDescent="0.3">
      <c r="A144" s="9">
        <v>43971</v>
      </c>
      <c r="B144" s="13">
        <v>19</v>
      </c>
      <c r="C144">
        <v>17</v>
      </c>
      <c r="D144">
        <v>9</v>
      </c>
      <c r="E144">
        <v>14</v>
      </c>
      <c r="F144" s="23">
        <v>2161</v>
      </c>
    </row>
    <row r="145" spans="1:6" x14ac:dyDescent="0.3">
      <c r="A145" s="9">
        <v>43972</v>
      </c>
      <c r="B145" s="13">
        <v>19</v>
      </c>
      <c r="C145">
        <v>16</v>
      </c>
      <c r="D145">
        <v>9</v>
      </c>
      <c r="E145">
        <v>14</v>
      </c>
      <c r="F145" s="23">
        <v>2345</v>
      </c>
    </row>
    <row r="146" spans="1:6" x14ac:dyDescent="0.3">
      <c r="A146" s="9">
        <v>43973</v>
      </c>
      <c r="B146" s="13">
        <v>19</v>
      </c>
      <c r="C146">
        <v>17</v>
      </c>
      <c r="D146">
        <v>8</v>
      </c>
      <c r="E146">
        <v>13</v>
      </c>
      <c r="F146" s="23">
        <v>2940</v>
      </c>
    </row>
    <row r="147" spans="1:6" x14ac:dyDescent="0.3">
      <c r="A147" s="9">
        <v>43974</v>
      </c>
      <c r="B147" s="13">
        <v>19</v>
      </c>
      <c r="C147">
        <v>16</v>
      </c>
      <c r="D147">
        <v>9</v>
      </c>
      <c r="E147">
        <v>14</v>
      </c>
      <c r="F147" s="23">
        <v>2608</v>
      </c>
    </row>
    <row r="148" spans="1:6" x14ac:dyDescent="0.3">
      <c r="A148" s="9">
        <v>43975</v>
      </c>
      <c r="B148" s="13">
        <v>20</v>
      </c>
      <c r="C148">
        <v>17</v>
      </c>
      <c r="D148">
        <v>8</v>
      </c>
      <c r="E148">
        <v>13</v>
      </c>
      <c r="F148" s="23">
        <v>3041</v>
      </c>
    </row>
    <row r="149" spans="1:6" x14ac:dyDescent="0.3">
      <c r="A149" s="9">
        <v>43976</v>
      </c>
      <c r="B149" s="13">
        <v>20</v>
      </c>
      <c r="C149">
        <v>16</v>
      </c>
      <c r="D149">
        <v>8</v>
      </c>
      <c r="E149">
        <v>13</v>
      </c>
      <c r="F149" s="23">
        <v>2436</v>
      </c>
    </row>
    <row r="150" spans="1:6" x14ac:dyDescent="0.3">
      <c r="A150" s="9">
        <v>43977</v>
      </c>
      <c r="B150" s="13">
        <v>19</v>
      </c>
      <c r="C150">
        <v>16</v>
      </c>
      <c r="D150">
        <v>8</v>
      </c>
      <c r="E150">
        <v>13</v>
      </c>
      <c r="F150" s="23">
        <v>2091</v>
      </c>
    </row>
    <row r="151" spans="1:6" x14ac:dyDescent="0.3">
      <c r="A151" s="9">
        <v>43978</v>
      </c>
      <c r="B151" s="13">
        <v>18</v>
      </c>
      <c r="C151">
        <v>14</v>
      </c>
      <c r="D151">
        <v>7</v>
      </c>
      <c r="E151">
        <v>12</v>
      </c>
      <c r="F151" s="23">
        <v>2190</v>
      </c>
    </row>
    <row r="152" spans="1:6" x14ac:dyDescent="0.3">
      <c r="A152" s="9">
        <v>43979</v>
      </c>
      <c r="B152" s="13">
        <v>19</v>
      </c>
      <c r="C152">
        <v>14</v>
      </c>
      <c r="D152">
        <v>8</v>
      </c>
      <c r="E152">
        <v>12</v>
      </c>
      <c r="F152" s="23">
        <v>2598</v>
      </c>
    </row>
    <row r="153" spans="1:6" x14ac:dyDescent="0.3">
      <c r="A153" s="9">
        <v>43980</v>
      </c>
      <c r="B153" s="13">
        <v>19</v>
      </c>
      <c r="C153">
        <v>15</v>
      </c>
      <c r="D153">
        <v>8</v>
      </c>
      <c r="E153">
        <v>13</v>
      </c>
      <c r="F153" s="23">
        <v>2682</v>
      </c>
    </row>
    <row r="154" spans="1:6" x14ac:dyDescent="0.3">
      <c r="A154" s="9">
        <v>43981</v>
      </c>
      <c r="B154" s="13">
        <v>19</v>
      </c>
      <c r="C154">
        <v>14</v>
      </c>
      <c r="D154">
        <v>8</v>
      </c>
      <c r="E154">
        <v>12</v>
      </c>
      <c r="F154" s="23">
        <v>2940</v>
      </c>
    </row>
    <row r="155" spans="1:6" x14ac:dyDescent="0.3">
      <c r="A155" s="9">
        <v>43982</v>
      </c>
      <c r="B155" s="13">
        <v>20</v>
      </c>
      <c r="C155">
        <v>14</v>
      </c>
      <c r="D155">
        <v>7</v>
      </c>
      <c r="E155">
        <v>11</v>
      </c>
      <c r="F155" s="23">
        <v>2487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63E34-CD21-4972-B8A7-41CE7EC31F2E}">
  <dimension ref="A3:F155"/>
  <sheetViews>
    <sheetView workbookViewId="0">
      <selection activeCell="V9" sqref="V9:Y24"/>
    </sheetView>
  </sheetViews>
  <sheetFormatPr defaultRowHeight="14.4" x14ac:dyDescent="0.3"/>
  <cols>
    <col min="2" max="2" width="8.88671875" style="13"/>
  </cols>
  <sheetData>
    <row r="3" spans="1:6" x14ac:dyDescent="0.3">
      <c r="A3" s="12" t="s">
        <v>56</v>
      </c>
      <c r="B3" s="13" t="s">
        <v>98</v>
      </c>
      <c r="C3" t="s">
        <v>97</v>
      </c>
      <c r="D3" t="s">
        <v>96</v>
      </c>
      <c r="E3" t="s">
        <v>95</v>
      </c>
      <c r="F3" s="10" t="s">
        <v>57</v>
      </c>
    </row>
    <row r="4" spans="1:6" x14ac:dyDescent="0.3">
      <c r="A4" s="9">
        <v>43831</v>
      </c>
      <c r="B4" s="13">
        <v>1</v>
      </c>
      <c r="C4">
        <v>1</v>
      </c>
      <c r="D4">
        <v>0</v>
      </c>
      <c r="E4">
        <v>0</v>
      </c>
      <c r="F4" s="10">
        <v>0</v>
      </c>
    </row>
    <row r="5" spans="1:6" x14ac:dyDescent="0.3">
      <c r="A5" s="9">
        <v>43832</v>
      </c>
      <c r="B5" s="13">
        <v>0</v>
      </c>
      <c r="C5">
        <v>1</v>
      </c>
      <c r="D5">
        <v>0</v>
      </c>
      <c r="E5">
        <v>0</v>
      </c>
      <c r="F5" s="10">
        <v>0</v>
      </c>
    </row>
    <row r="6" spans="1:6" x14ac:dyDescent="0.3">
      <c r="A6" s="9">
        <v>43833</v>
      </c>
      <c r="B6" s="13">
        <v>0</v>
      </c>
      <c r="C6">
        <v>1</v>
      </c>
      <c r="D6">
        <v>0</v>
      </c>
      <c r="E6">
        <v>0</v>
      </c>
      <c r="F6" s="10">
        <v>0</v>
      </c>
    </row>
    <row r="7" spans="1:6" x14ac:dyDescent="0.3">
      <c r="A7" s="9">
        <v>43834</v>
      </c>
      <c r="B7" s="13">
        <v>0</v>
      </c>
      <c r="C7">
        <v>1</v>
      </c>
      <c r="D7">
        <v>0</v>
      </c>
      <c r="E7">
        <v>0</v>
      </c>
      <c r="F7" s="10">
        <v>0</v>
      </c>
    </row>
    <row r="8" spans="1:6" x14ac:dyDescent="0.3">
      <c r="A8" s="9">
        <v>43835</v>
      </c>
      <c r="B8" s="13">
        <v>0</v>
      </c>
      <c r="C8">
        <v>1</v>
      </c>
      <c r="D8">
        <v>0</v>
      </c>
      <c r="E8">
        <v>0</v>
      </c>
      <c r="F8" s="10">
        <v>0</v>
      </c>
    </row>
    <row r="9" spans="1:6" x14ac:dyDescent="0.3">
      <c r="A9" s="9">
        <v>43836</v>
      </c>
      <c r="B9" s="13">
        <v>0</v>
      </c>
      <c r="C9">
        <v>1</v>
      </c>
      <c r="D9">
        <v>0</v>
      </c>
      <c r="E9">
        <v>0</v>
      </c>
      <c r="F9" s="10">
        <v>0</v>
      </c>
    </row>
    <row r="10" spans="1:6" x14ac:dyDescent="0.3">
      <c r="A10" s="9">
        <v>43837</v>
      </c>
      <c r="B10" s="13">
        <v>0</v>
      </c>
      <c r="C10">
        <v>1</v>
      </c>
      <c r="D10">
        <v>0</v>
      </c>
      <c r="E10">
        <v>0</v>
      </c>
      <c r="F10" s="10">
        <v>0</v>
      </c>
    </row>
    <row r="11" spans="1:6" x14ac:dyDescent="0.3">
      <c r="A11" s="9">
        <v>43838</v>
      </c>
      <c r="B11" s="13">
        <v>0</v>
      </c>
      <c r="C11">
        <v>1</v>
      </c>
      <c r="D11">
        <v>0</v>
      </c>
      <c r="E11">
        <v>0</v>
      </c>
      <c r="F11" s="10">
        <v>0</v>
      </c>
    </row>
    <row r="12" spans="1:6" x14ac:dyDescent="0.3">
      <c r="A12" s="9">
        <v>43839</v>
      </c>
      <c r="B12" s="13">
        <v>0</v>
      </c>
      <c r="C12">
        <v>1</v>
      </c>
      <c r="D12">
        <v>0</v>
      </c>
      <c r="E12">
        <v>0</v>
      </c>
      <c r="F12" s="10">
        <v>0</v>
      </c>
    </row>
    <row r="13" spans="1:6" x14ac:dyDescent="0.3">
      <c r="A13" s="9">
        <v>43840</v>
      </c>
      <c r="B13" s="13">
        <v>0</v>
      </c>
      <c r="C13">
        <v>1</v>
      </c>
      <c r="D13">
        <v>0</v>
      </c>
      <c r="E13">
        <v>0</v>
      </c>
      <c r="F13" s="10">
        <v>0</v>
      </c>
    </row>
    <row r="14" spans="1:6" x14ac:dyDescent="0.3">
      <c r="A14" s="9">
        <v>43841</v>
      </c>
      <c r="B14" s="13">
        <v>1</v>
      </c>
      <c r="C14">
        <v>1</v>
      </c>
      <c r="D14">
        <v>0</v>
      </c>
      <c r="E14">
        <v>0</v>
      </c>
      <c r="F14" s="10">
        <v>0</v>
      </c>
    </row>
    <row r="15" spans="1:6" x14ac:dyDescent="0.3">
      <c r="A15" s="9">
        <v>43842</v>
      </c>
      <c r="B15" s="13">
        <v>1</v>
      </c>
      <c r="C15">
        <v>1</v>
      </c>
      <c r="D15">
        <v>0</v>
      </c>
      <c r="E15">
        <v>0</v>
      </c>
      <c r="F15" s="10">
        <v>0</v>
      </c>
    </row>
    <row r="16" spans="1:6" x14ac:dyDescent="0.3">
      <c r="A16" s="9">
        <v>43843</v>
      </c>
      <c r="B16" s="13">
        <v>1</v>
      </c>
      <c r="C16">
        <v>1</v>
      </c>
      <c r="D16">
        <v>0</v>
      </c>
      <c r="E16">
        <v>0</v>
      </c>
      <c r="F16" s="10">
        <v>0</v>
      </c>
    </row>
    <row r="17" spans="1:6" x14ac:dyDescent="0.3">
      <c r="A17" s="9">
        <v>43844</v>
      </c>
      <c r="B17" s="13">
        <v>1</v>
      </c>
      <c r="C17">
        <v>1</v>
      </c>
      <c r="D17">
        <v>0</v>
      </c>
      <c r="E17">
        <v>0</v>
      </c>
      <c r="F17" s="10">
        <v>0</v>
      </c>
    </row>
    <row r="18" spans="1:6" x14ac:dyDescent="0.3">
      <c r="A18" s="9">
        <v>43845</v>
      </c>
      <c r="B18" s="13">
        <v>0</v>
      </c>
      <c r="C18">
        <v>1</v>
      </c>
      <c r="D18">
        <v>0</v>
      </c>
      <c r="E18">
        <v>0</v>
      </c>
      <c r="F18" s="10">
        <v>0</v>
      </c>
    </row>
    <row r="19" spans="1:6" x14ac:dyDescent="0.3">
      <c r="A19" s="9">
        <v>43846</v>
      </c>
      <c r="B19" s="13">
        <v>1</v>
      </c>
      <c r="C19">
        <v>1</v>
      </c>
      <c r="D19">
        <v>0</v>
      </c>
      <c r="E19">
        <v>0</v>
      </c>
      <c r="F19" s="10">
        <v>0</v>
      </c>
    </row>
    <row r="20" spans="1:6" x14ac:dyDescent="0.3">
      <c r="A20" s="9">
        <v>43847</v>
      </c>
      <c r="B20" s="13">
        <v>1</v>
      </c>
      <c r="C20">
        <v>1</v>
      </c>
      <c r="D20">
        <v>0</v>
      </c>
      <c r="E20">
        <v>0</v>
      </c>
      <c r="F20" s="10">
        <v>0</v>
      </c>
    </row>
    <row r="21" spans="1:6" x14ac:dyDescent="0.3">
      <c r="A21" s="9">
        <v>43848</v>
      </c>
      <c r="B21" s="13">
        <v>1</v>
      </c>
      <c r="C21">
        <v>1</v>
      </c>
      <c r="D21">
        <v>0</v>
      </c>
      <c r="E21">
        <v>0</v>
      </c>
      <c r="F21" s="10">
        <v>0</v>
      </c>
    </row>
    <row r="22" spans="1:6" x14ac:dyDescent="0.3">
      <c r="A22" s="9">
        <v>43849</v>
      </c>
      <c r="B22" s="13">
        <v>1</v>
      </c>
      <c r="C22">
        <v>1</v>
      </c>
      <c r="D22">
        <v>0</v>
      </c>
      <c r="E22">
        <v>0</v>
      </c>
      <c r="F22" s="10">
        <v>0</v>
      </c>
    </row>
    <row r="23" spans="1:6" x14ac:dyDescent="0.3">
      <c r="A23" s="9">
        <v>43850</v>
      </c>
      <c r="B23" s="13">
        <v>1</v>
      </c>
      <c r="C23">
        <v>1</v>
      </c>
      <c r="D23">
        <v>0</v>
      </c>
      <c r="E23">
        <v>0</v>
      </c>
      <c r="F23" s="10">
        <v>0</v>
      </c>
    </row>
    <row r="24" spans="1:6" x14ac:dyDescent="0.3">
      <c r="A24" s="9">
        <v>43851</v>
      </c>
      <c r="B24" s="13">
        <v>1</v>
      </c>
      <c r="C24">
        <v>1</v>
      </c>
      <c r="D24">
        <v>0</v>
      </c>
      <c r="E24">
        <v>0</v>
      </c>
      <c r="F24" s="10">
        <v>0</v>
      </c>
    </row>
    <row r="25" spans="1:6" x14ac:dyDescent="0.3">
      <c r="A25" s="9">
        <v>43852</v>
      </c>
      <c r="B25" s="13">
        <v>1</v>
      </c>
      <c r="C25">
        <v>1</v>
      </c>
      <c r="D25">
        <v>0</v>
      </c>
      <c r="E25">
        <v>0</v>
      </c>
      <c r="F25" s="10">
        <v>0</v>
      </c>
    </row>
    <row r="26" spans="1:6" x14ac:dyDescent="0.3">
      <c r="A26" s="9">
        <v>43853</v>
      </c>
      <c r="B26" s="13">
        <v>1</v>
      </c>
      <c r="C26">
        <v>1</v>
      </c>
      <c r="D26">
        <v>0</v>
      </c>
      <c r="E26">
        <v>0</v>
      </c>
      <c r="F26" s="10">
        <v>0</v>
      </c>
    </row>
    <row r="27" spans="1:6" x14ac:dyDescent="0.3">
      <c r="A27" s="9">
        <v>43854</v>
      </c>
      <c r="B27" s="13">
        <v>3</v>
      </c>
      <c r="C27">
        <v>1</v>
      </c>
      <c r="D27">
        <v>0</v>
      </c>
      <c r="E27">
        <v>0</v>
      </c>
      <c r="F27" s="10">
        <v>0</v>
      </c>
    </row>
    <row r="28" spans="1:6" x14ac:dyDescent="0.3">
      <c r="A28" s="9">
        <v>43855</v>
      </c>
      <c r="B28" s="13">
        <v>4</v>
      </c>
      <c r="C28">
        <v>1</v>
      </c>
      <c r="D28">
        <v>0</v>
      </c>
      <c r="E28">
        <v>0</v>
      </c>
      <c r="F28" s="10">
        <v>0</v>
      </c>
    </row>
    <row r="29" spans="1:6" x14ac:dyDescent="0.3">
      <c r="A29" s="9">
        <v>43856</v>
      </c>
      <c r="B29" s="13">
        <v>3</v>
      </c>
      <c r="C29">
        <v>1</v>
      </c>
      <c r="D29">
        <v>0</v>
      </c>
      <c r="E29">
        <v>0</v>
      </c>
      <c r="F29" s="10">
        <v>0</v>
      </c>
    </row>
    <row r="30" spans="1:6" x14ac:dyDescent="0.3">
      <c r="A30" s="9">
        <v>43857</v>
      </c>
      <c r="B30" s="13">
        <v>5</v>
      </c>
      <c r="C30">
        <v>1</v>
      </c>
      <c r="D30">
        <v>0</v>
      </c>
      <c r="E30">
        <v>0</v>
      </c>
      <c r="F30" s="10">
        <v>0</v>
      </c>
    </row>
    <row r="31" spans="1:6" x14ac:dyDescent="0.3">
      <c r="A31" s="9">
        <v>43858</v>
      </c>
      <c r="B31" s="13">
        <v>8</v>
      </c>
      <c r="C31">
        <v>2</v>
      </c>
      <c r="D31">
        <v>0</v>
      </c>
      <c r="E31">
        <v>0</v>
      </c>
      <c r="F31" s="10">
        <v>0</v>
      </c>
    </row>
    <row r="32" spans="1:6" x14ac:dyDescent="0.3">
      <c r="A32" s="9">
        <v>43859</v>
      </c>
      <c r="B32" s="13">
        <v>7</v>
      </c>
      <c r="C32">
        <v>2</v>
      </c>
      <c r="D32">
        <v>0</v>
      </c>
      <c r="E32">
        <v>0</v>
      </c>
      <c r="F32" s="10">
        <v>0</v>
      </c>
    </row>
    <row r="33" spans="1:6" x14ac:dyDescent="0.3">
      <c r="A33" s="9">
        <v>43860</v>
      </c>
      <c r="B33" s="13">
        <v>10</v>
      </c>
      <c r="C33">
        <v>3</v>
      </c>
      <c r="D33">
        <v>0</v>
      </c>
      <c r="E33">
        <v>0</v>
      </c>
      <c r="F33" s="10">
        <v>0</v>
      </c>
    </row>
    <row r="34" spans="1:6" x14ac:dyDescent="0.3">
      <c r="A34" s="9">
        <v>43861</v>
      </c>
      <c r="B34" s="13">
        <v>10</v>
      </c>
      <c r="C34">
        <v>3</v>
      </c>
      <c r="D34">
        <v>0</v>
      </c>
      <c r="E34">
        <v>0</v>
      </c>
      <c r="F34" s="10">
        <v>0</v>
      </c>
    </row>
    <row r="35" spans="1:6" x14ac:dyDescent="0.3">
      <c r="A35" s="9">
        <v>43862</v>
      </c>
      <c r="B35" s="13">
        <v>8</v>
      </c>
      <c r="C35">
        <v>3</v>
      </c>
      <c r="D35">
        <v>0</v>
      </c>
      <c r="E35">
        <v>0</v>
      </c>
      <c r="F35" s="10">
        <v>0</v>
      </c>
    </row>
    <row r="36" spans="1:6" x14ac:dyDescent="0.3">
      <c r="A36" s="9">
        <v>43863</v>
      </c>
      <c r="B36" s="13">
        <v>8</v>
      </c>
      <c r="C36">
        <v>3</v>
      </c>
      <c r="D36">
        <v>0</v>
      </c>
      <c r="E36">
        <v>0</v>
      </c>
      <c r="F36" s="10">
        <v>0</v>
      </c>
    </row>
    <row r="37" spans="1:6" x14ac:dyDescent="0.3">
      <c r="A37" s="9">
        <v>43864</v>
      </c>
      <c r="B37" s="13">
        <v>9</v>
      </c>
      <c r="C37">
        <v>3</v>
      </c>
      <c r="D37">
        <v>0</v>
      </c>
      <c r="E37">
        <v>0</v>
      </c>
      <c r="F37" s="10">
        <v>0</v>
      </c>
    </row>
    <row r="38" spans="1:6" x14ac:dyDescent="0.3">
      <c r="A38" s="9">
        <v>43865</v>
      </c>
      <c r="B38" s="13">
        <v>8</v>
      </c>
      <c r="C38">
        <v>3</v>
      </c>
      <c r="D38">
        <v>0</v>
      </c>
      <c r="E38">
        <v>0</v>
      </c>
      <c r="F38" s="10">
        <v>0</v>
      </c>
    </row>
    <row r="39" spans="1:6" x14ac:dyDescent="0.3">
      <c r="A39" s="9">
        <v>43866</v>
      </c>
      <c r="B39" s="13">
        <v>6</v>
      </c>
      <c r="C39">
        <v>3</v>
      </c>
      <c r="D39">
        <v>0</v>
      </c>
      <c r="E39">
        <v>0</v>
      </c>
      <c r="F39" s="10">
        <v>0</v>
      </c>
    </row>
    <row r="40" spans="1:6" x14ac:dyDescent="0.3">
      <c r="A40" s="9">
        <v>43867</v>
      </c>
      <c r="B40" s="13">
        <v>7</v>
      </c>
      <c r="C40">
        <v>3</v>
      </c>
      <c r="D40">
        <v>0</v>
      </c>
      <c r="E40">
        <v>0</v>
      </c>
      <c r="F40" s="10">
        <v>0</v>
      </c>
    </row>
    <row r="41" spans="1:6" x14ac:dyDescent="0.3">
      <c r="A41" s="9">
        <v>43868</v>
      </c>
      <c r="B41" s="13">
        <v>8</v>
      </c>
      <c r="C41">
        <v>3</v>
      </c>
      <c r="D41">
        <v>0</v>
      </c>
      <c r="E41">
        <v>0</v>
      </c>
      <c r="F41" s="10">
        <v>0</v>
      </c>
    </row>
    <row r="42" spans="1:6" x14ac:dyDescent="0.3">
      <c r="A42" s="9">
        <v>43869</v>
      </c>
      <c r="B42" s="13">
        <v>6</v>
      </c>
      <c r="C42">
        <v>2</v>
      </c>
      <c r="D42">
        <v>0</v>
      </c>
      <c r="E42">
        <v>0</v>
      </c>
      <c r="F42" s="10">
        <v>0</v>
      </c>
    </row>
    <row r="43" spans="1:6" x14ac:dyDescent="0.3">
      <c r="A43" s="9">
        <v>43870</v>
      </c>
      <c r="B43" s="13">
        <v>7</v>
      </c>
      <c r="C43">
        <v>3</v>
      </c>
      <c r="D43">
        <v>0</v>
      </c>
      <c r="E43">
        <v>0</v>
      </c>
      <c r="F43" s="10">
        <v>0</v>
      </c>
    </row>
    <row r="44" spans="1:6" x14ac:dyDescent="0.3">
      <c r="A44" s="9">
        <v>43871</v>
      </c>
      <c r="B44" s="13">
        <v>6</v>
      </c>
      <c r="C44">
        <v>3</v>
      </c>
      <c r="D44">
        <v>0</v>
      </c>
      <c r="E44">
        <v>0</v>
      </c>
      <c r="F44" s="10">
        <v>0</v>
      </c>
    </row>
    <row r="45" spans="1:6" x14ac:dyDescent="0.3">
      <c r="A45" s="9">
        <v>43872</v>
      </c>
      <c r="B45" s="13">
        <v>5</v>
      </c>
      <c r="C45">
        <v>2</v>
      </c>
      <c r="D45">
        <v>0</v>
      </c>
      <c r="E45">
        <v>0</v>
      </c>
      <c r="F45" s="10">
        <v>0</v>
      </c>
    </row>
    <row r="46" spans="1:6" x14ac:dyDescent="0.3">
      <c r="A46" s="9">
        <v>43873</v>
      </c>
      <c r="B46" s="13">
        <v>5</v>
      </c>
      <c r="C46">
        <v>3</v>
      </c>
      <c r="D46">
        <v>1</v>
      </c>
      <c r="E46">
        <v>1</v>
      </c>
      <c r="F46" s="10">
        <v>0</v>
      </c>
    </row>
    <row r="47" spans="1:6" x14ac:dyDescent="0.3">
      <c r="A47" s="9">
        <v>43874</v>
      </c>
      <c r="B47" s="13">
        <v>7</v>
      </c>
      <c r="C47">
        <v>3</v>
      </c>
      <c r="D47">
        <v>1</v>
      </c>
      <c r="E47">
        <v>1</v>
      </c>
      <c r="F47" s="10">
        <v>0</v>
      </c>
    </row>
    <row r="48" spans="1:6" x14ac:dyDescent="0.3">
      <c r="A48" s="9">
        <v>43875</v>
      </c>
      <c r="B48" s="13">
        <v>5</v>
      </c>
      <c r="C48">
        <v>3</v>
      </c>
      <c r="D48">
        <v>1</v>
      </c>
      <c r="E48">
        <v>1</v>
      </c>
      <c r="F48" s="10">
        <v>0</v>
      </c>
    </row>
    <row r="49" spans="1:6" x14ac:dyDescent="0.3">
      <c r="A49" s="9">
        <v>43876</v>
      </c>
      <c r="B49" s="13">
        <v>5</v>
      </c>
      <c r="C49">
        <v>2</v>
      </c>
      <c r="D49">
        <v>1</v>
      </c>
      <c r="E49">
        <v>1</v>
      </c>
      <c r="F49" s="10">
        <v>0</v>
      </c>
    </row>
    <row r="50" spans="1:6" x14ac:dyDescent="0.3">
      <c r="A50" s="9">
        <v>43877</v>
      </c>
      <c r="B50" s="13">
        <v>4</v>
      </c>
      <c r="C50">
        <v>2</v>
      </c>
      <c r="D50">
        <v>1</v>
      </c>
      <c r="E50">
        <v>1</v>
      </c>
      <c r="F50" s="10">
        <v>0</v>
      </c>
    </row>
    <row r="51" spans="1:6" x14ac:dyDescent="0.3">
      <c r="A51" s="9">
        <v>43878</v>
      </c>
      <c r="B51" s="13">
        <v>4</v>
      </c>
      <c r="C51">
        <v>2</v>
      </c>
      <c r="D51">
        <v>1</v>
      </c>
      <c r="E51">
        <v>1</v>
      </c>
      <c r="F51" s="10">
        <v>0</v>
      </c>
    </row>
    <row r="52" spans="1:6" x14ac:dyDescent="0.3">
      <c r="A52" s="9">
        <v>43879</v>
      </c>
      <c r="B52" s="13">
        <v>4</v>
      </c>
      <c r="C52">
        <v>2</v>
      </c>
      <c r="D52">
        <v>1</v>
      </c>
      <c r="E52">
        <v>1</v>
      </c>
      <c r="F52" s="10">
        <v>0</v>
      </c>
    </row>
    <row r="53" spans="1:6" x14ac:dyDescent="0.3">
      <c r="A53" s="9">
        <v>43880</v>
      </c>
      <c r="B53" s="13">
        <v>3</v>
      </c>
      <c r="C53">
        <v>1</v>
      </c>
      <c r="D53">
        <v>1</v>
      </c>
      <c r="E53">
        <v>1</v>
      </c>
      <c r="F53" s="10">
        <v>0</v>
      </c>
    </row>
    <row r="54" spans="1:6" x14ac:dyDescent="0.3">
      <c r="A54" s="9">
        <v>43881</v>
      </c>
      <c r="B54" s="13">
        <v>3</v>
      </c>
      <c r="C54">
        <v>1</v>
      </c>
      <c r="D54">
        <v>1</v>
      </c>
      <c r="E54">
        <v>1</v>
      </c>
      <c r="F54" s="10">
        <v>0</v>
      </c>
    </row>
    <row r="55" spans="1:6" x14ac:dyDescent="0.3">
      <c r="A55" s="9">
        <v>43882</v>
      </c>
      <c r="B55" s="13">
        <v>3</v>
      </c>
      <c r="C55">
        <v>1</v>
      </c>
      <c r="D55">
        <v>1</v>
      </c>
      <c r="E55">
        <v>1</v>
      </c>
      <c r="F55" s="10">
        <v>0</v>
      </c>
    </row>
    <row r="56" spans="1:6" x14ac:dyDescent="0.3">
      <c r="A56" s="9">
        <v>43883</v>
      </c>
      <c r="B56" s="13">
        <v>3</v>
      </c>
      <c r="C56">
        <v>1</v>
      </c>
      <c r="D56">
        <v>1</v>
      </c>
      <c r="E56">
        <v>1</v>
      </c>
      <c r="F56" s="10">
        <v>0</v>
      </c>
    </row>
    <row r="57" spans="1:6" x14ac:dyDescent="0.3">
      <c r="A57" s="9">
        <v>43884</v>
      </c>
      <c r="B57" s="13">
        <v>3</v>
      </c>
      <c r="C57">
        <v>1</v>
      </c>
      <c r="D57">
        <v>1</v>
      </c>
      <c r="E57">
        <v>1</v>
      </c>
      <c r="F57" s="10">
        <v>0</v>
      </c>
    </row>
    <row r="58" spans="1:6" x14ac:dyDescent="0.3">
      <c r="A58" s="9">
        <v>43885</v>
      </c>
      <c r="B58" s="13">
        <v>4</v>
      </c>
      <c r="C58">
        <v>1</v>
      </c>
      <c r="D58">
        <v>1</v>
      </c>
      <c r="E58">
        <v>1</v>
      </c>
      <c r="F58" s="10">
        <v>0</v>
      </c>
    </row>
    <row r="59" spans="1:6" x14ac:dyDescent="0.3">
      <c r="A59" s="9">
        <v>43886</v>
      </c>
      <c r="B59" s="13">
        <v>4</v>
      </c>
      <c r="C59">
        <v>2</v>
      </c>
      <c r="D59">
        <v>1</v>
      </c>
      <c r="E59">
        <v>1</v>
      </c>
      <c r="F59" s="10">
        <v>0</v>
      </c>
    </row>
    <row r="60" spans="1:6" x14ac:dyDescent="0.3">
      <c r="A60" s="9">
        <v>43887</v>
      </c>
      <c r="B60" s="13">
        <v>4</v>
      </c>
      <c r="C60">
        <v>1</v>
      </c>
      <c r="D60">
        <v>1</v>
      </c>
      <c r="E60">
        <v>1</v>
      </c>
      <c r="F60" s="10">
        <v>0</v>
      </c>
    </row>
    <row r="61" spans="1:6" x14ac:dyDescent="0.3">
      <c r="A61" s="9">
        <v>43888</v>
      </c>
      <c r="B61" s="13">
        <v>5</v>
      </c>
      <c r="C61">
        <v>2</v>
      </c>
      <c r="D61">
        <v>1</v>
      </c>
      <c r="E61">
        <v>1</v>
      </c>
      <c r="F61" s="10">
        <v>0</v>
      </c>
    </row>
    <row r="62" spans="1:6" x14ac:dyDescent="0.3">
      <c r="A62" s="9">
        <v>43889</v>
      </c>
      <c r="B62" s="13">
        <v>7</v>
      </c>
      <c r="C62">
        <v>2</v>
      </c>
      <c r="D62">
        <v>1</v>
      </c>
      <c r="E62">
        <v>1</v>
      </c>
      <c r="F62" s="10">
        <v>0</v>
      </c>
    </row>
    <row r="63" spans="1:6" x14ac:dyDescent="0.3">
      <c r="A63" s="9">
        <v>43890</v>
      </c>
      <c r="B63" s="13">
        <v>6</v>
      </c>
      <c r="C63">
        <v>2</v>
      </c>
      <c r="D63">
        <v>1</v>
      </c>
      <c r="E63">
        <v>1</v>
      </c>
      <c r="F63" s="10">
        <v>0</v>
      </c>
    </row>
    <row r="64" spans="1:6" x14ac:dyDescent="0.3">
      <c r="A64" s="9">
        <v>43891</v>
      </c>
      <c r="B64" s="13">
        <v>6</v>
      </c>
      <c r="C64">
        <v>2</v>
      </c>
      <c r="D64">
        <v>1</v>
      </c>
      <c r="E64">
        <v>1</v>
      </c>
      <c r="F64" s="10">
        <v>0</v>
      </c>
    </row>
    <row r="65" spans="1:6" x14ac:dyDescent="0.3">
      <c r="A65" s="9">
        <v>43892</v>
      </c>
      <c r="B65" s="13">
        <v>11</v>
      </c>
      <c r="C65">
        <v>4</v>
      </c>
      <c r="D65">
        <v>1</v>
      </c>
      <c r="E65">
        <v>1</v>
      </c>
      <c r="F65" s="10">
        <v>0</v>
      </c>
    </row>
    <row r="66" spans="1:6" x14ac:dyDescent="0.3">
      <c r="A66" s="9">
        <v>43893</v>
      </c>
      <c r="B66" s="13">
        <v>17</v>
      </c>
      <c r="C66">
        <v>7</v>
      </c>
      <c r="D66">
        <v>1</v>
      </c>
      <c r="E66">
        <v>1</v>
      </c>
      <c r="F66" s="10">
        <v>0</v>
      </c>
    </row>
    <row r="67" spans="1:6" x14ac:dyDescent="0.3">
      <c r="A67" s="9">
        <v>43894</v>
      </c>
      <c r="B67" s="13">
        <v>28</v>
      </c>
      <c r="C67">
        <v>11</v>
      </c>
      <c r="D67">
        <v>1</v>
      </c>
      <c r="E67">
        <v>1</v>
      </c>
      <c r="F67" s="10">
        <v>0</v>
      </c>
    </row>
    <row r="68" spans="1:6" x14ac:dyDescent="0.3">
      <c r="A68" s="9">
        <v>43895</v>
      </c>
      <c r="B68" s="13">
        <v>28</v>
      </c>
      <c r="C68">
        <v>12</v>
      </c>
      <c r="D68">
        <v>1</v>
      </c>
      <c r="E68">
        <v>1</v>
      </c>
      <c r="F68" s="10">
        <v>0</v>
      </c>
    </row>
    <row r="69" spans="1:6" x14ac:dyDescent="0.3">
      <c r="A69" s="9">
        <v>43896</v>
      </c>
      <c r="B69" s="13">
        <v>22</v>
      </c>
      <c r="C69">
        <v>10</v>
      </c>
      <c r="D69">
        <v>1</v>
      </c>
      <c r="E69">
        <v>1</v>
      </c>
      <c r="F69" s="10">
        <v>0</v>
      </c>
    </row>
    <row r="70" spans="1:6" x14ac:dyDescent="0.3">
      <c r="A70" s="9">
        <v>43897</v>
      </c>
      <c r="B70" s="13">
        <v>18</v>
      </c>
      <c r="C70">
        <v>7</v>
      </c>
      <c r="D70">
        <v>1</v>
      </c>
      <c r="E70">
        <v>1</v>
      </c>
      <c r="F70" s="10">
        <v>0</v>
      </c>
    </row>
    <row r="71" spans="1:6" x14ac:dyDescent="0.3">
      <c r="A71" s="9">
        <v>43898</v>
      </c>
      <c r="B71" s="13">
        <v>16</v>
      </c>
      <c r="C71">
        <v>6</v>
      </c>
      <c r="D71">
        <v>1</v>
      </c>
      <c r="E71">
        <v>1</v>
      </c>
      <c r="F71" s="10">
        <v>0</v>
      </c>
    </row>
    <row r="72" spans="1:6" x14ac:dyDescent="0.3">
      <c r="A72" s="9">
        <v>43899</v>
      </c>
      <c r="B72" s="13">
        <v>19</v>
      </c>
      <c r="C72">
        <v>8</v>
      </c>
      <c r="D72">
        <v>1</v>
      </c>
      <c r="E72">
        <v>1</v>
      </c>
      <c r="F72" s="10">
        <v>0</v>
      </c>
    </row>
    <row r="73" spans="1:6" x14ac:dyDescent="0.3">
      <c r="A73" s="9">
        <v>43900</v>
      </c>
      <c r="B73" s="13">
        <v>27</v>
      </c>
      <c r="C73">
        <v>13</v>
      </c>
      <c r="D73">
        <v>1</v>
      </c>
      <c r="E73">
        <v>1</v>
      </c>
      <c r="F73" s="10">
        <v>0</v>
      </c>
    </row>
    <row r="74" spans="1:6" x14ac:dyDescent="0.3">
      <c r="A74" s="9">
        <v>43901</v>
      </c>
      <c r="B74" s="13">
        <v>40</v>
      </c>
      <c r="C74">
        <v>19</v>
      </c>
      <c r="D74">
        <v>2</v>
      </c>
      <c r="E74">
        <v>2</v>
      </c>
      <c r="F74" s="10">
        <v>0</v>
      </c>
    </row>
    <row r="75" spans="1:6" x14ac:dyDescent="0.3">
      <c r="A75" s="9">
        <v>43902</v>
      </c>
      <c r="B75" s="13">
        <v>47</v>
      </c>
      <c r="C75">
        <v>23</v>
      </c>
      <c r="D75">
        <v>2</v>
      </c>
      <c r="E75">
        <v>3</v>
      </c>
      <c r="F75" s="10">
        <v>0</v>
      </c>
    </row>
    <row r="76" spans="1:6" x14ac:dyDescent="0.3">
      <c r="A76" s="9">
        <v>43903</v>
      </c>
      <c r="B76" s="13">
        <v>54</v>
      </c>
      <c r="C76">
        <v>27</v>
      </c>
      <c r="D76">
        <v>3</v>
      </c>
      <c r="E76">
        <v>4</v>
      </c>
      <c r="F76" s="10">
        <v>0</v>
      </c>
    </row>
    <row r="77" spans="1:6" x14ac:dyDescent="0.3">
      <c r="A77" s="9">
        <v>43904</v>
      </c>
      <c r="B77" s="13">
        <v>49</v>
      </c>
      <c r="C77">
        <v>25</v>
      </c>
      <c r="D77">
        <v>2</v>
      </c>
      <c r="E77">
        <v>3</v>
      </c>
      <c r="F77" s="10">
        <v>0</v>
      </c>
    </row>
    <row r="78" spans="1:6" x14ac:dyDescent="0.3">
      <c r="A78" s="9">
        <v>43905</v>
      </c>
      <c r="B78" s="13">
        <v>56</v>
      </c>
      <c r="C78">
        <v>29</v>
      </c>
      <c r="D78">
        <v>3</v>
      </c>
      <c r="E78">
        <v>4</v>
      </c>
      <c r="F78" s="10">
        <v>0</v>
      </c>
    </row>
    <row r="79" spans="1:6" x14ac:dyDescent="0.3">
      <c r="A79" s="9">
        <v>43906</v>
      </c>
      <c r="B79" s="13">
        <v>59</v>
      </c>
      <c r="C79">
        <v>32</v>
      </c>
      <c r="D79">
        <v>4</v>
      </c>
      <c r="E79">
        <v>5</v>
      </c>
      <c r="F79" s="10">
        <v>0</v>
      </c>
    </row>
    <row r="80" spans="1:6" x14ac:dyDescent="0.3">
      <c r="A80" s="9">
        <v>43907</v>
      </c>
      <c r="B80" s="13">
        <v>60</v>
      </c>
      <c r="C80">
        <v>35</v>
      </c>
      <c r="D80">
        <v>4</v>
      </c>
      <c r="E80">
        <v>6</v>
      </c>
      <c r="F80" s="10">
        <v>0</v>
      </c>
    </row>
    <row r="81" spans="1:6" x14ac:dyDescent="0.3">
      <c r="A81" s="9">
        <v>43908</v>
      </c>
      <c r="B81" s="13">
        <v>56</v>
      </c>
      <c r="C81">
        <v>32</v>
      </c>
      <c r="D81">
        <v>4</v>
      </c>
      <c r="E81">
        <v>6</v>
      </c>
      <c r="F81" s="10">
        <v>0</v>
      </c>
    </row>
    <row r="82" spans="1:6" x14ac:dyDescent="0.3">
      <c r="A82" s="9">
        <v>43909</v>
      </c>
      <c r="B82" s="13">
        <v>84</v>
      </c>
      <c r="C82">
        <v>39</v>
      </c>
      <c r="D82">
        <v>5</v>
      </c>
      <c r="E82">
        <v>7</v>
      </c>
      <c r="F82" s="10">
        <v>0</v>
      </c>
    </row>
    <row r="83" spans="1:6" x14ac:dyDescent="0.3">
      <c r="A83" s="9">
        <v>43910</v>
      </c>
      <c r="B83" s="13">
        <v>71</v>
      </c>
      <c r="C83">
        <v>45</v>
      </c>
      <c r="D83">
        <v>6</v>
      </c>
      <c r="E83">
        <v>8</v>
      </c>
      <c r="F83" s="10">
        <v>0</v>
      </c>
    </row>
    <row r="84" spans="1:6" x14ac:dyDescent="0.3">
      <c r="A84" s="9">
        <v>43911</v>
      </c>
      <c r="B84" s="13">
        <v>80</v>
      </c>
      <c r="C84">
        <v>50</v>
      </c>
      <c r="D84">
        <v>8</v>
      </c>
      <c r="E84">
        <v>11</v>
      </c>
      <c r="F84" s="10">
        <v>0</v>
      </c>
    </row>
    <row r="85" spans="1:6" x14ac:dyDescent="0.3">
      <c r="A85" s="9">
        <v>43912</v>
      </c>
      <c r="B85" s="13">
        <v>89</v>
      </c>
      <c r="C85">
        <v>55</v>
      </c>
      <c r="D85">
        <v>8</v>
      </c>
      <c r="E85">
        <v>11</v>
      </c>
      <c r="F85" s="10">
        <v>0</v>
      </c>
    </row>
    <row r="86" spans="1:6" x14ac:dyDescent="0.3">
      <c r="A86" s="9">
        <v>43913</v>
      </c>
      <c r="B86" s="13">
        <v>96</v>
      </c>
      <c r="C86">
        <v>62</v>
      </c>
      <c r="D86">
        <v>12</v>
      </c>
      <c r="E86">
        <v>17</v>
      </c>
      <c r="F86" s="10">
        <v>0</v>
      </c>
    </row>
    <row r="87" spans="1:6" x14ac:dyDescent="0.3">
      <c r="A87" s="9">
        <v>43914</v>
      </c>
      <c r="B87" s="13">
        <v>90</v>
      </c>
      <c r="C87">
        <v>57</v>
      </c>
      <c r="D87">
        <v>10</v>
      </c>
      <c r="E87">
        <v>15</v>
      </c>
      <c r="F87" s="10">
        <v>0</v>
      </c>
    </row>
    <row r="88" spans="1:6" x14ac:dyDescent="0.3">
      <c r="A88" s="9">
        <v>43915</v>
      </c>
      <c r="B88" s="13">
        <v>96</v>
      </c>
      <c r="C88">
        <v>54</v>
      </c>
      <c r="D88">
        <v>8</v>
      </c>
      <c r="E88">
        <v>13</v>
      </c>
      <c r="F88" s="10">
        <v>0</v>
      </c>
    </row>
    <row r="89" spans="1:6" x14ac:dyDescent="0.3">
      <c r="A89" s="9">
        <v>43916</v>
      </c>
      <c r="B89" s="13">
        <v>97</v>
      </c>
      <c r="C89">
        <v>50</v>
      </c>
      <c r="D89">
        <v>10</v>
      </c>
      <c r="E89">
        <v>14</v>
      </c>
      <c r="F89" s="10">
        <v>0</v>
      </c>
    </row>
    <row r="90" spans="1:6" x14ac:dyDescent="0.3">
      <c r="A90" s="9">
        <v>43917</v>
      </c>
      <c r="B90" s="13">
        <v>100</v>
      </c>
      <c r="C90">
        <v>54</v>
      </c>
      <c r="D90">
        <v>12</v>
      </c>
      <c r="E90">
        <v>16</v>
      </c>
      <c r="F90" s="10">
        <v>0</v>
      </c>
    </row>
    <row r="91" spans="1:6" x14ac:dyDescent="0.3">
      <c r="A91" s="9">
        <v>43918</v>
      </c>
      <c r="B91" s="13">
        <v>98</v>
      </c>
      <c r="C91">
        <v>55</v>
      </c>
      <c r="D91">
        <v>12</v>
      </c>
      <c r="E91">
        <v>17</v>
      </c>
      <c r="F91" s="10">
        <v>0</v>
      </c>
    </row>
    <row r="92" spans="1:6" x14ac:dyDescent="0.3">
      <c r="A92" s="9">
        <v>43919</v>
      </c>
      <c r="B92" s="13">
        <v>96</v>
      </c>
      <c r="C92">
        <v>52</v>
      </c>
      <c r="D92">
        <v>12</v>
      </c>
      <c r="E92">
        <v>17</v>
      </c>
      <c r="F92" s="10">
        <v>0</v>
      </c>
    </row>
    <row r="93" spans="1:6" x14ac:dyDescent="0.3">
      <c r="A93" s="9">
        <v>43920</v>
      </c>
      <c r="B93" s="13">
        <v>79</v>
      </c>
      <c r="C93">
        <v>40</v>
      </c>
      <c r="D93">
        <v>11</v>
      </c>
      <c r="E93">
        <v>15</v>
      </c>
      <c r="F93" s="10">
        <v>0</v>
      </c>
    </row>
    <row r="94" spans="1:6" x14ac:dyDescent="0.3">
      <c r="A94" s="9">
        <v>43921</v>
      </c>
      <c r="B94" s="13">
        <v>75</v>
      </c>
      <c r="C94">
        <v>39</v>
      </c>
      <c r="D94">
        <v>11</v>
      </c>
      <c r="E94">
        <v>15</v>
      </c>
      <c r="F94" s="10">
        <v>0</v>
      </c>
    </row>
    <row r="95" spans="1:6" x14ac:dyDescent="0.3">
      <c r="A95" s="9">
        <v>43922</v>
      </c>
      <c r="B95" s="13">
        <v>72</v>
      </c>
      <c r="C95">
        <v>37</v>
      </c>
      <c r="D95">
        <v>11</v>
      </c>
      <c r="E95">
        <v>15</v>
      </c>
      <c r="F95" s="10">
        <v>0</v>
      </c>
    </row>
    <row r="96" spans="1:6" x14ac:dyDescent="0.3">
      <c r="A96" s="9">
        <v>43923</v>
      </c>
      <c r="B96" s="13">
        <v>66</v>
      </c>
      <c r="C96">
        <v>36</v>
      </c>
      <c r="D96">
        <v>12</v>
      </c>
      <c r="E96">
        <v>16</v>
      </c>
      <c r="F96" s="10">
        <v>0</v>
      </c>
    </row>
    <row r="97" spans="1:6" x14ac:dyDescent="0.3">
      <c r="A97" s="9">
        <v>43924</v>
      </c>
      <c r="B97" s="13">
        <v>84</v>
      </c>
      <c r="C97">
        <v>33</v>
      </c>
      <c r="D97">
        <v>11</v>
      </c>
      <c r="E97">
        <v>15</v>
      </c>
      <c r="F97" s="10">
        <v>0</v>
      </c>
    </row>
    <row r="98" spans="1:6" x14ac:dyDescent="0.3">
      <c r="A98" s="9">
        <v>43925</v>
      </c>
      <c r="B98" s="13">
        <v>82</v>
      </c>
      <c r="C98">
        <v>34</v>
      </c>
      <c r="D98">
        <v>12</v>
      </c>
      <c r="E98">
        <v>15</v>
      </c>
      <c r="F98" s="10">
        <v>0</v>
      </c>
    </row>
    <row r="99" spans="1:6" x14ac:dyDescent="0.3">
      <c r="A99" s="9">
        <v>43926</v>
      </c>
      <c r="B99" s="13">
        <v>81</v>
      </c>
      <c r="C99">
        <v>35</v>
      </c>
      <c r="D99">
        <v>12</v>
      </c>
      <c r="E99">
        <v>16</v>
      </c>
      <c r="F99" s="10">
        <v>16008</v>
      </c>
    </row>
    <row r="100" spans="1:6" x14ac:dyDescent="0.3">
      <c r="A100" s="9">
        <v>43927</v>
      </c>
      <c r="B100" s="13">
        <v>61</v>
      </c>
      <c r="C100">
        <v>35</v>
      </c>
      <c r="D100">
        <v>13</v>
      </c>
      <c r="E100">
        <v>17</v>
      </c>
      <c r="F100" s="10">
        <v>1555</v>
      </c>
    </row>
    <row r="101" spans="1:6" x14ac:dyDescent="0.3">
      <c r="A101" s="9">
        <v>43928</v>
      </c>
      <c r="B101" s="13">
        <v>57</v>
      </c>
      <c r="C101">
        <v>32</v>
      </c>
      <c r="D101">
        <v>12</v>
      </c>
      <c r="E101">
        <v>16</v>
      </c>
      <c r="F101" s="10">
        <v>3314</v>
      </c>
    </row>
    <row r="102" spans="1:6" x14ac:dyDescent="0.3">
      <c r="A102" s="9">
        <v>43929</v>
      </c>
      <c r="B102" s="13">
        <v>55</v>
      </c>
      <c r="C102">
        <v>30</v>
      </c>
      <c r="D102">
        <v>11</v>
      </c>
      <c r="E102">
        <v>15</v>
      </c>
      <c r="F102" s="10">
        <v>0</v>
      </c>
    </row>
    <row r="103" spans="1:6" x14ac:dyDescent="0.3">
      <c r="A103" s="9">
        <v>43930</v>
      </c>
      <c r="B103" s="13">
        <v>55</v>
      </c>
      <c r="C103">
        <v>29</v>
      </c>
      <c r="D103">
        <v>11</v>
      </c>
      <c r="E103">
        <v>16</v>
      </c>
      <c r="F103" s="10">
        <v>0</v>
      </c>
    </row>
    <row r="104" spans="1:6" x14ac:dyDescent="0.3">
      <c r="A104" s="9">
        <v>43931</v>
      </c>
      <c r="B104" s="13">
        <v>55</v>
      </c>
      <c r="C104">
        <v>31</v>
      </c>
      <c r="D104">
        <v>13</v>
      </c>
      <c r="E104">
        <v>17</v>
      </c>
      <c r="F104" s="10">
        <v>9123</v>
      </c>
    </row>
    <row r="105" spans="1:6" x14ac:dyDescent="0.3">
      <c r="A105" s="9">
        <v>43932</v>
      </c>
      <c r="B105" s="13">
        <v>54</v>
      </c>
      <c r="C105">
        <v>29</v>
      </c>
      <c r="D105">
        <v>11</v>
      </c>
      <c r="E105">
        <v>15</v>
      </c>
      <c r="F105" s="10">
        <v>1841</v>
      </c>
    </row>
    <row r="106" spans="1:6" x14ac:dyDescent="0.3">
      <c r="A106" s="9">
        <v>43933</v>
      </c>
      <c r="B106" s="13">
        <v>57</v>
      </c>
      <c r="C106">
        <v>30</v>
      </c>
      <c r="D106">
        <v>12</v>
      </c>
      <c r="E106">
        <v>16</v>
      </c>
      <c r="F106" s="10">
        <v>3827</v>
      </c>
    </row>
    <row r="107" spans="1:6" x14ac:dyDescent="0.3">
      <c r="A107" s="9">
        <v>43934</v>
      </c>
      <c r="B107" s="13">
        <v>73</v>
      </c>
      <c r="C107">
        <v>26</v>
      </c>
      <c r="D107">
        <v>12</v>
      </c>
      <c r="E107">
        <v>16</v>
      </c>
      <c r="F107" s="10">
        <v>4057</v>
      </c>
    </row>
    <row r="108" spans="1:6" x14ac:dyDescent="0.3">
      <c r="A108" s="9">
        <v>43935</v>
      </c>
      <c r="B108" s="13">
        <v>49</v>
      </c>
      <c r="C108">
        <v>26</v>
      </c>
      <c r="D108">
        <v>11</v>
      </c>
      <c r="E108">
        <v>15</v>
      </c>
      <c r="F108" s="10">
        <v>1346</v>
      </c>
    </row>
    <row r="109" spans="1:6" x14ac:dyDescent="0.3">
      <c r="A109" s="9">
        <v>43936</v>
      </c>
      <c r="B109" s="13">
        <v>63</v>
      </c>
      <c r="C109">
        <v>24</v>
      </c>
      <c r="D109">
        <v>10</v>
      </c>
      <c r="E109">
        <v>15</v>
      </c>
      <c r="F109" s="10">
        <v>4071</v>
      </c>
    </row>
    <row r="110" spans="1:6" x14ac:dyDescent="0.3">
      <c r="A110" s="9">
        <v>43937</v>
      </c>
      <c r="B110" s="13">
        <v>64</v>
      </c>
      <c r="C110">
        <v>26</v>
      </c>
      <c r="D110">
        <v>11</v>
      </c>
      <c r="E110">
        <v>16</v>
      </c>
      <c r="F110" s="10">
        <v>5740</v>
      </c>
    </row>
    <row r="111" spans="1:6" x14ac:dyDescent="0.3">
      <c r="A111" s="9">
        <v>43938</v>
      </c>
      <c r="B111" s="13">
        <v>63</v>
      </c>
      <c r="C111">
        <v>26</v>
      </c>
      <c r="D111">
        <v>11</v>
      </c>
      <c r="E111">
        <v>16</v>
      </c>
      <c r="F111" s="10">
        <v>4796</v>
      </c>
    </row>
    <row r="112" spans="1:6" x14ac:dyDescent="0.3">
      <c r="A112" s="9">
        <v>43939</v>
      </c>
      <c r="B112" s="13">
        <v>67</v>
      </c>
      <c r="C112">
        <v>26</v>
      </c>
      <c r="D112">
        <v>10</v>
      </c>
      <c r="E112">
        <v>14</v>
      </c>
      <c r="F112" s="10">
        <v>4488</v>
      </c>
    </row>
    <row r="113" spans="1:6" x14ac:dyDescent="0.3">
      <c r="A113" s="9">
        <v>43940</v>
      </c>
      <c r="B113" s="13">
        <v>66</v>
      </c>
      <c r="C113">
        <v>29</v>
      </c>
      <c r="D113">
        <v>11</v>
      </c>
      <c r="E113">
        <v>16</v>
      </c>
      <c r="F113" s="10">
        <v>6630</v>
      </c>
    </row>
    <row r="114" spans="1:6" x14ac:dyDescent="0.3">
      <c r="A114" s="9">
        <v>43941</v>
      </c>
      <c r="B114" s="13">
        <v>40</v>
      </c>
      <c r="C114">
        <v>24</v>
      </c>
      <c r="D114">
        <v>11</v>
      </c>
      <c r="E114">
        <v>15</v>
      </c>
      <c r="F114" s="10">
        <v>4525</v>
      </c>
    </row>
    <row r="115" spans="1:6" x14ac:dyDescent="0.3">
      <c r="A115" s="9">
        <v>43942</v>
      </c>
      <c r="B115" s="13">
        <v>40</v>
      </c>
      <c r="C115">
        <v>24</v>
      </c>
      <c r="D115">
        <v>10</v>
      </c>
      <c r="E115">
        <v>14</v>
      </c>
      <c r="F115" s="10">
        <v>4517</v>
      </c>
    </row>
    <row r="116" spans="1:6" x14ac:dyDescent="0.3">
      <c r="A116" s="9">
        <v>43943</v>
      </c>
      <c r="B116" s="13">
        <v>42</v>
      </c>
      <c r="C116">
        <v>25</v>
      </c>
      <c r="D116">
        <v>10</v>
      </c>
      <c r="E116">
        <v>14</v>
      </c>
      <c r="F116" s="10">
        <v>6466</v>
      </c>
    </row>
    <row r="117" spans="1:6" x14ac:dyDescent="0.3">
      <c r="A117" s="9">
        <v>43944</v>
      </c>
      <c r="B117" s="13">
        <v>58</v>
      </c>
      <c r="C117">
        <v>24</v>
      </c>
      <c r="D117">
        <v>11</v>
      </c>
      <c r="E117">
        <v>15</v>
      </c>
      <c r="F117" s="10">
        <v>6893</v>
      </c>
    </row>
    <row r="118" spans="1:6" x14ac:dyDescent="0.3">
      <c r="A118" s="9">
        <v>43945</v>
      </c>
      <c r="B118" s="13">
        <v>56</v>
      </c>
      <c r="C118">
        <v>24</v>
      </c>
      <c r="D118">
        <v>10</v>
      </c>
      <c r="E118">
        <v>13</v>
      </c>
      <c r="F118" s="10">
        <v>6013</v>
      </c>
    </row>
    <row r="119" spans="1:6" x14ac:dyDescent="0.3">
      <c r="A119" s="9">
        <v>43946</v>
      </c>
      <c r="B119" s="13">
        <v>41</v>
      </c>
      <c r="C119">
        <v>25</v>
      </c>
      <c r="D119">
        <v>10</v>
      </c>
      <c r="E119">
        <v>14</v>
      </c>
      <c r="F119" s="10">
        <v>5702</v>
      </c>
    </row>
    <row r="120" spans="1:6" x14ac:dyDescent="0.3">
      <c r="A120" s="9">
        <v>43947</v>
      </c>
      <c r="B120" s="13">
        <v>38</v>
      </c>
      <c r="C120">
        <v>25</v>
      </c>
      <c r="D120">
        <v>10</v>
      </c>
      <c r="E120">
        <v>16</v>
      </c>
      <c r="F120" s="10">
        <v>7067</v>
      </c>
    </row>
    <row r="121" spans="1:6" x14ac:dyDescent="0.3">
      <c r="A121" s="9">
        <v>43948</v>
      </c>
      <c r="B121" s="13">
        <v>37</v>
      </c>
      <c r="C121">
        <v>24</v>
      </c>
      <c r="D121">
        <v>12</v>
      </c>
      <c r="E121">
        <v>16</v>
      </c>
      <c r="F121" s="10">
        <v>7168</v>
      </c>
    </row>
    <row r="122" spans="1:6" x14ac:dyDescent="0.3">
      <c r="A122" s="9">
        <v>43949</v>
      </c>
      <c r="B122" s="13">
        <v>36</v>
      </c>
      <c r="C122">
        <v>23</v>
      </c>
      <c r="D122">
        <v>11</v>
      </c>
      <c r="E122">
        <v>16</v>
      </c>
      <c r="F122" s="10">
        <v>4573</v>
      </c>
    </row>
    <row r="123" spans="1:6" x14ac:dyDescent="0.3">
      <c r="A123" s="9">
        <v>43950</v>
      </c>
      <c r="B123" s="13">
        <v>32</v>
      </c>
      <c r="C123">
        <v>20</v>
      </c>
      <c r="D123">
        <v>10</v>
      </c>
      <c r="E123">
        <v>14</v>
      </c>
      <c r="F123" s="10">
        <v>8106</v>
      </c>
    </row>
    <row r="124" spans="1:6" x14ac:dyDescent="0.3">
      <c r="A124" s="9">
        <v>43951</v>
      </c>
      <c r="B124" s="13">
        <v>28</v>
      </c>
      <c r="C124">
        <v>19</v>
      </c>
      <c r="D124">
        <v>10</v>
      </c>
      <c r="E124">
        <v>14</v>
      </c>
      <c r="F124" s="10">
        <v>6968</v>
      </c>
    </row>
    <row r="125" spans="1:6" x14ac:dyDescent="0.3">
      <c r="A125" s="9">
        <v>43952</v>
      </c>
      <c r="B125" s="13">
        <v>34</v>
      </c>
      <c r="C125">
        <v>24</v>
      </c>
      <c r="D125">
        <v>11</v>
      </c>
      <c r="E125">
        <v>16</v>
      </c>
      <c r="F125" s="10">
        <v>8465</v>
      </c>
    </row>
    <row r="126" spans="1:6" x14ac:dyDescent="0.3">
      <c r="A126" s="9">
        <v>43953</v>
      </c>
      <c r="B126" s="13">
        <v>32</v>
      </c>
      <c r="C126">
        <v>23</v>
      </c>
      <c r="D126">
        <v>12</v>
      </c>
      <c r="E126">
        <v>17</v>
      </c>
      <c r="F126" s="10">
        <v>6926</v>
      </c>
    </row>
    <row r="127" spans="1:6" x14ac:dyDescent="0.3">
      <c r="A127" s="9">
        <v>43954</v>
      </c>
      <c r="B127" s="13">
        <v>34</v>
      </c>
      <c r="C127">
        <v>23</v>
      </c>
      <c r="D127">
        <v>12</v>
      </c>
      <c r="E127">
        <v>18</v>
      </c>
      <c r="F127" s="10">
        <v>8669</v>
      </c>
    </row>
    <row r="128" spans="1:6" x14ac:dyDescent="0.3">
      <c r="A128" s="9">
        <v>43955</v>
      </c>
      <c r="B128" s="13">
        <v>31</v>
      </c>
      <c r="C128">
        <v>20</v>
      </c>
      <c r="D128">
        <v>11</v>
      </c>
      <c r="E128">
        <v>16</v>
      </c>
      <c r="F128" s="10">
        <v>8620</v>
      </c>
    </row>
    <row r="129" spans="1:6" x14ac:dyDescent="0.3">
      <c r="A129" s="9">
        <v>43956</v>
      </c>
      <c r="B129" s="13">
        <v>33</v>
      </c>
      <c r="C129">
        <v>21</v>
      </c>
      <c r="D129">
        <v>11</v>
      </c>
      <c r="E129">
        <v>17</v>
      </c>
      <c r="F129" s="10">
        <v>6949</v>
      </c>
    </row>
    <row r="130" spans="1:6" x14ac:dyDescent="0.3">
      <c r="A130" s="9">
        <v>43957</v>
      </c>
      <c r="B130" s="13">
        <v>34</v>
      </c>
      <c r="C130">
        <v>22</v>
      </c>
      <c r="D130">
        <v>12</v>
      </c>
      <c r="E130">
        <v>17</v>
      </c>
      <c r="F130" s="10">
        <v>6423</v>
      </c>
    </row>
    <row r="131" spans="1:6" x14ac:dyDescent="0.3">
      <c r="A131" s="9">
        <v>43958</v>
      </c>
      <c r="B131" s="13">
        <v>33</v>
      </c>
      <c r="C131">
        <v>21</v>
      </c>
      <c r="D131">
        <v>12</v>
      </c>
      <c r="E131">
        <v>17</v>
      </c>
      <c r="F131" s="10">
        <v>7474</v>
      </c>
    </row>
    <row r="132" spans="1:6" x14ac:dyDescent="0.3">
      <c r="A132" s="9">
        <v>43959</v>
      </c>
      <c r="B132" s="13">
        <v>31</v>
      </c>
      <c r="C132">
        <v>21</v>
      </c>
      <c r="D132">
        <v>11</v>
      </c>
      <c r="E132">
        <v>16</v>
      </c>
      <c r="F132" s="10">
        <v>11257</v>
      </c>
    </row>
    <row r="133" spans="1:6" x14ac:dyDescent="0.3">
      <c r="A133" s="9">
        <v>43960</v>
      </c>
      <c r="B133" s="13">
        <v>31</v>
      </c>
      <c r="C133">
        <v>21</v>
      </c>
      <c r="D133">
        <v>12</v>
      </c>
      <c r="E133">
        <v>18</v>
      </c>
      <c r="F133" s="10">
        <v>9697</v>
      </c>
    </row>
    <row r="134" spans="1:6" x14ac:dyDescent="0.3">
      <c r="A134" s="9">
        <v>43961</v>
      </c>
      <c r="B134" s="13">
        <v>32</v>
      </c>
      <c r="C134">
        <v>21</v>
      </c>
      <c r="D134">
        <v>13</v>
      </c>
      <c r="E134">
        <v>20</v>
      </c>
      <c r="F134" s="10">
        <v>5350</v>
      </c>
    </row>
    <row r="135" spans="1:6" x14ac:dyDescent="0.3">
      <c r="A135" s="9">
        <v>43962</v>
      </c>
      <c r="B135" s="13">
        <v>30</v>
      </c>
      <c r="C135">
        <v>19</v>
      </c>
      <c r="D135">
        <v>12</v>
      </c>
      <c r="E135">
        <v>18</v>
      </c>
      <c r="F135" s="10">
        <v>3390</v>
      </c>
    </row>
    <row r="136" spans="1:6" x14ac:dyDescent="0.3">
      <c r="A136" s="9">
        <v>43963</v>
      </c>
      <c r="B136" s="13">
        <v>28</v>
      </c>
      <c r="C136">
        <v>17</v>
      </c>
      <c r="D136">
        <v>10</v>
      </c>
      <c r="E136">
        <v>16</v>
      </c>
      <c r="F136">
        <v>3370</v>
      </c>
    </row>
    <row r="137" spans="1:6" x14ac:dyDescent="0.3">
      <c r="A137" s="9">
        <v>43964</v>
      </c>
      <c r="B137" s="13">
        <v>26</v>
      </c>
      <c r="C137">
        <v>16</v>
      </c>
      <c r="D137">
        <v>10</v>
      </c>
      <c r="E137">
        <v>15</v>
      </c>
      <c r="F137">
        <v>8777</v>
      </c>
    </row>
    <row r="138" spans="1:6" x14ac:dyDescent="0.3">
      <c r="A138" s="9">
        <v>43965</v>
      </c>
      <c r="B138" s="13">
        <v>27</v>
      </c>
      <c r="C138">
        <v>17</v>
      </c>
      <c r="D138">
        <v>10</v>
      </c>
      <c r="E138">
        <v>16</v>
      </c>
      <c r="F138">
        <v>9421</v>
      </c>
    </row>
    <row r="139" spans="1:6" x14ac:dyDescent="0.3">
      <c r="A139" s="9">
        <v>43966</v>
      </c>
      <c r="B139" s="13">
        <v>27</v>
      </c>
      <c r="C139">
        <v>17</v>
      </c>
      <c r="D139">
        <v>10</v>
      </c>
      <c r="E139">
        <v>16</v>
      </c>
      <c r="F139">
        <v>10416</v>
      </c>
    </row>
    <row r="140" spans="1:6" x14ac:dyDescent="0.3">
      <c r="A140" s="9">
        <v>43967</v>
      </c>
      <c r="B140" s="13">
        <v>29</v>
      </c>
      <c r="C140">
        <v>18</v>
      </c>
      <c r="D140">
        <v>11</v>
      </c>
      <c r="E140">
        <v>16</v>
      </c>
      <c r="F140">
        <v>10917</v>
      </c>
    </row>
    <row r="141" spans="1:6" x14ac:dyDescent="0.3">
      <c r="A141" s="9">
        <v>43968</v>
      </c>
      <c r="B141" s="13">
        <v>30</v>
      </c>
      <c r="C141">
        <v>20</v>
      </c>
      <c r="D141">
        <v>11</v>
      </c>
      <c r="E141">
        <v>17</v>
      </c>
      <c r="F141">
        <v>12225</v>
      </c>
    </row>
    <row r="142" spans="1:6" x14ac:dyDescent="0.3">
      <c r="A142" s="9">
        <v>43969</v>
      </c>
      <c r="B142" s="13">
        <v>27</v>
      </c>
      <c r="C142">
        <v>19</v>
      </c>
      <c r="D142">
        <v>11</v>
      </c>
      <c r="E142">
        <v>17</v>
      </c>
      <c r="F142">
        <v>8397</v>
      </c>
    </row>
    <row r="143" spans="1:6" x14ac:dyDescent="0.3">
      <c r="A143" s="9">
        <v>43970</v>
      </c>
      <c r="B143" s="13">
        <v>24</v>
      </c>
      <c r="C143">
        <v>20</v>
      </c>
      <c r="D143">
        <v>10</v>
      </c>
      <c r="E143">
        <v>16</v>
      </c>
      <c r="F143">
        <v>11835</v>
      </c>
    </row>
    <row r="144" spans="1:6" x14ac:dyDescent="0.3">
      <c r="A144" s="9">
        <v>43971</v>
      </c>
      <c r="B144" s="13">
        <v>19</v>
      </c>
      <c r="C144">
        <v>17</v>
      </c>
      <c r="D144">
        <v>9</v>
      </c>
      <c r="E144">
        <v>14</v>
      </c>
      <c r="F144">
        <v>13263</v>
      </c>
    </row>
    <row r="145" spans="1:6" x14ac:dyDescent="0.3">
      <c r="A145" s="9">
        <v>43972</v>
      </c>
      <c r="B145" s="13">
        <v>19</v>
      </c>
      <c r="C145">
        <v>16</v>
      </c>
      <c r="D145">
        <v>9</v>
      </c>
      <c r="E145">
        <v>14</v>
      </c>
      <c r="F145">
        <v>12386</v>
      </c>
    </row>
    <row r="146" spans="1:6" x14ac:dyDescent="0.3">
      <c r="A146" s="9">
        <v>43973</v>
      </c>
      <c r="B146" s="13">
        <v>19</v>
      </c>
      <c r="C146">
        <v>17</v>
      </c>
      <c r="D146">
        <v>8</v>
      </c>
      <c r="E146">
        <v>13</v>
      </c>
      <c r="F146">
        <v>13166</v>
      </c>
    </row>
    <row r="147" spans="1:6" x14ac:dyDescent="0.3">
      <c r="A147" s="9">
        <v>43974</v>
      </c>
      <c r="B147" s="13">
        <v>19</v>
      </c>
      <c r="C147">
        <v>16</v>
      </c>
      <c r="D147">
        <v>9</v>
      </c>
      <c r="E147">
        <v>14</v>
      </c>
      <c r="F147">
        <v>15845</v>
      </c>
    </row>
    <row r="148" spans="1:6" x14ac:dyDescent="0.3">
      <c r="A148" s="9">
        <v>43975</v>
      </c>
      <c r="B148" s="13">
        <v>20</v>
      </c>
      <c r="C148">
        <v>17</v>
      </c>
      <c r="D148">
        <v>8</v>
      </c>
      <c r="E148">
        <v>13</v>
      </c>
      <c r="F148">
        <v>14538</v>
      </c>
    </row>
    <row r="149" spans="1:6" x14ac:dyDescent="0.3">
      <c r="A149" s="9">
        <v>43976</v>
      </c>
      <c r="B149" s="13">
        <v>20</v>
      </c>
      <c r="C149">
        <v>16</v>
      </c>
      <c r="D149">
        <v>8</v>
      </c>
      <c r="E149">
        <v>13</v>
      </c>
      <c r="F149">
        <v>15715</v>
      </c>
    </row>
    <row r="150" spans="1:6" x14ac:dyDescent="0.3">
      <c r="A150" s="9">
        <v>43977</v>
      </c>
      <c r="B150" s="13">
        <v>19</v>
      </c>
      <c r="C150">
        <v>16</v>
      </c>
      <c r="D150">
        <v>8</v>
      </c>
      <c r="E150">
        <v>13</v>
      </c>
      <c r="F150">
        <v>11572</v>
      </c>
    </row>
    <row r="151" spans="1:6" x14ac:dyDescent="0.3">
      <c r="A151" s="9">
        <v>43978</v>
      </c>
      <c r="B151" s="13">
        <v>18</v>
      </c>
      <c r="C151">
        <v>14</v>
      </c>
      <c r="D151">
        <v>7</v>
      </c>
      <c r="E151">
        <v>12</v>
      </c>
      <c r="F151">
        <v>14263</v>
      </c>
    </row>
    <row r="152" spans="1:6" x14ac:dyDescent="0.3">
      <c r="A152" s="9">
        <v>43979</v>
      </c>
      <c r="B152" s="13">
        <v>19</v>
      </c>
      <c r="C152">
        <v>14</v>
      </c>
      <c r="D152">
        <v>8</v>
      </c>
      <c r="E152">
        <v>12</v>
      </c>
      <c r="F152">
        <v>15453</v>
      </c>
    </row>
    <row r="153" spans="1:6" x14ac:dyDescent="0.3">
      <c r="A153" s="9">
        <v>43980</v>
      </c>
      <c r="B153" s="13">
        <v>19</v>
      </c>
      <c r="C153">
        <v>15</v>
      </c>
      <c r="D153">
        <v>8</v>
      </c>
      <c r="E153">
        <v>13</v>
      </c>
      <c r="F153">
        <v>14092</v>
      </c>
    </row>
    <row r="154" spans="1:6" x14ac:dyDescent="0.3">
      <c r="A154" s="9">
        <v>43981</v>
      </c>
      <c r="B154" s="13">
        <v>19</v>
      </c>
      <c r="C154">
        <v>14</v>
      </c>
      <c r="D154">
        <v>8</v>
      </c>
      <c r="E154">
        <v>12</v>
      </c>
      <c r="F154">
        <v>14096</v>
      </c>
    </row>
    <row r="155" spans="1:6" x14ac:dyDescent="0.3">
      <c r="A155" s="9">
        <v>43982</v>
      </c>
      <c r="B155" s="13">
        <v>20</v>
      </c>
      <c r="C155">
        <v>14</v>
      </c>
      <c r="D155">
        <v>7</v>
      </c>
      <c r="E155">
        <v>11</v>
      </c>
      <c r="F155">
        <v>14516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ED562-9E89-4EE0-8803-DE275B37DD95}">
  <dimension ref="A1:W155"/>
  <sheetViews>
    <sheetView topLeftCell="D1" workbookViewId="0">
      <selection activeCell="G1" sqref="G1:H1048576"/>
    </sheetView>
  </sheetViews>
  <sheetFormatPr defaultRowHeight="14.4" x14ac:dyDescent="0.3"/>
  <cols>
    <col min="7" max="8" width="8.88671875" style="29"/>
  </cols>
  <sheetData>
    <row r="1" spans="1:23" x14ac:dyDescent="0.3">
      <c r="A1" t="s">
        <v>63</v>
      </c>
    </row>
    <row r="3" spans="1:23" x14ac:dyDescent="0.3">
      <c r="A3" t="s">
        <v>62</v>
      </c>
      <c r="B3" t="s">
        <v>104</v>
      </c>
      <c r="C3" t="s">
        <v>103</v>
      </c>
      <c r="D3" t="s">
        <v>102</v>
      </c>
      <c r="E3" t="s">
        <v>101</v>
      </c>
      <c r="F3" s="12" t="s">
        <v>54</v>
      </c>
      <c r="G3" s="23" t="s">
        <v>60</v>
      </c>
      <c r="H3" s="23" t="s">
        <v>100</v>
      </c>
      <c r="I3" s="10" t="s">
        <v>99</v>
      </c>
    </row>
    <row r="4" spans="1:23" x14ac:dyDescent="0.3">
      <c r="A4" s="8">
        <v>43831</v>
      </c>
      <c r="B4">
        <v>0</v>
      </c>
      <c r="C4">
        <v>0</v>
      </c>
      <c r="D4">
        <v>0</v>
      </c>
      <c r="E4">
        <v>0</v>
      </c>
      <c r="F4" s="9">
        <v>43831</v>
      </c>
      <c r="G4" s="23">
        <v>0</v>
      </c>
      <c r="H4" s="23">
        <v>0</v>
      </c>
      <c r="I4" s="10">
        <v>0</v>
      </c>
    </row>
    <row r="5" spans="1:23" x14ac:dyDescent="0.3">
      <c r="A5" s="8">
        <v>43832</v>
      </c>
      <c r="B5">
        <v>0</v>
      </c>
      <c r="C5">
        <v>0</v>
      </c>
      <c r="D5">
        <v>0</v>
      </c>
      <c r="E5">
        <v>0</v>
      </c>
      <c r="F5" s="9">
        <v>43832</v>
      </c>
      <c r="G5" s="23">
        <v>0</v>
      </c>
      <c r="H5" s="23">
        <v>0</v>
      </c>
      <c r="I5" s="10">
        <v>0</v>
      </c>
    </row>
    <row r="6" spans="1:23" x14ac:dyDescent="0.3">
      <c r="A6" s="8">
        <v>43833</v>
      </c>
      <c r="B6">
        <v>0</v>
      </c>
      <c r="C6">
        <v>0</v>
      </c>
      <c r="D6">
        <v>0</v>
      </c>
      <c r="E6">
        <v>0</v>
      </c>
      <c r="F6" s="9">
        <v>43833</v>
      </c>
      <c r="G6" s="23">
        <v>0</v>
      </c>
      <c r="H6" s="23">
        <v>0</v>
      </c>
      <c r="I6" s="10">
        <v>0</v>
      </c>
    </row>
    <row r="7" spans="1:23" x14ac:dyDescent="0.3">
      <c r="A7" s="8">
        <v>43834</v>
      </c>
      <c r="B7">
        <v>0</v>
      </c>
      <c r="C7">
        <v>0</v>
      </c>
      <c r="D7">
        <v>0</v>
      </c>
      <c r="E7">
        <v>0</v>
      </c>
      <c r="F7" s="9">
        <v>43834</v>
      </c>
      <c r="G7" s="23">
        <v>0</v>
      </c>
      <c r="H7" s="23">
        <v>0</v>
      </c>
      <c r="I7" s="10">
        <v>0</v>
      </c>
    </row>
    <row r="8" spans="1:23" x14ac:dyDescent="0.3">
      <c r="A8" s="8">
        <v>43835</v>
      </c>
      <c r="B8">
        <v>0</v>
      </c>
      <c r="C8">
        <v>0</v>
      </c>
      <c r="D8">
        <v>0</v>
      </c>
      <c r="E8">
        <v>0</v>
      </c>
      <c r="F8" s="9">
        <v>43835</v>
      </c>
      <c r="G8" s="23">
        <v>0</v>
      </c>
      <c r="H8" s="23">
        <v>0</v>
      </c>
      <c r="I8" s="10">
        <v>0</v>
      </c>
      <c r="O8" t="s">
        <v>59</v>
      </c>
      <c r="U8" t="s">
        <v>57</v>
      </c>
    </row>
    <row r="9" spans="1:23" x14ac:dyDescent="0.3">
      <c r="A9" s="8">
        <v>43836</v>
      </c>
      <c r="B9">
        <v>0</v>
      </c>
      <c r="C9">
        <v>0</v>
      </c>
      <c r="D9">
        <v>0</v>
      </c>
      <c r="E9">
        <v>0</v>
      </c>
      <c r="F9" s="9">
        <v>43836</v>
      </c>
      <c r="G9" s="23">
        <v>0</v>
      </c>
      <c r="H9" s="23">
        <v>0</v>
      </c>
      <c r="I9" s="10">
        <v>0</v>
      </c>
    </row>
    <row r="10" spans="1:23" x14ac:dyDescent="0.3">
      <c r="A10" s="8">
        <v>43837</v>
      </c>
      <c r="B10">
        <v>0</v>
      </c>
      <c r="C10">
        <v>0</v>
      </c>
      <c r="D10">
        <v>0</v>
      </c>
      <c r="E10">
        <v>0</v>
      </c>
      <c r="F10" s="9">
        <v>43837</v>
      </c>
      <c r="G10" s="23">
        <v>0</v>
      </c>
      <c r="H10" s="23">
        <v>0</v>
      </c>
      <c r="I10" s="10">
        <v>0</v>
      </c>
      <c r="M10" t="s">
        <v>67</v>
      </c>
      <c r="N10" t="s">
        <v>4</v>
      </c>
      <c r="O10" t="s">
        <v>7</v>
      </c>
      <c r="P10" t="s">
        <v>94</v>
      </c>
      <c r="Q10" t="s">
        <v>93</v>
      </c>
      <c r="S10" t="s">
        <v>67</v>
      </c>
      <c r="T10" t="s">
        <v>4</v>
      </c>
      <c r="U10" t="s">
        <v>7</v>
      </c>
      <c r="V10" t="s">
        <v>94</v>
      </c>
      <c r="W10" t="s">
        <v>93</v>
      </c>
    </row>
    <row r="11" spans="1:23" x14ac:dyDescent="0.3">
      <c r="A11" s="8">
        <v>43838</v>
      </c>
      <c r="B11">
        <v>0</v>
      </c>
      <c r="C11">
        <v>0</v>
      </c>
      <c r="D11">
        <v>0</v>
      </c>
      <c r="E11">
        <v>0</v>
      </c>
      <c r="F11" s="9">
        <v>43838</v>
      </c>
      <c r="G11" s="23">
        <v>0</v>
      </c>
      <c r="H11" s="23">
        <v>0</v>
      </c>
      <c r="I11" s="10">
        <v>0</v>
      </c>
      <c r="M11">
        <v>0</v>
      </c>
      <c r="N11">
        <v>0.159224841220858</v>
      </c>
      <c r="O11">
        <v>0.14240982009111791</v>
      </c>
      <c r="P11">
        <v>0.30736797919577058</v>
      </c>
      <c r="Q11">
        <v>0.32343330549285015</v>
      </c>
      <c r="S11">
        <v>0</v>
      </c>
      <c r="T11">
        <v>7.3963489100898158E-2</v>
      </c>
      <c r="U11">
        <v>3.4413683921556637E-2</v>
      </c>
      <c r="V11">
        <v>0.20219268561222098</v>
      </c>
      <c r="W11">
        <v>0.2034723108301302</v>
      </c>
    </row>
    <row r="12" spans="1:23" x14ac:dyDescent="0.3">
      <c r="A12" s="8">
        <v>43839</v>
      </c>
      <c r="B12">
        <v>0</v>
      </c>
      <c r="C12">
        <v>0</v>
      </c>
      <c r="D12">
        <v>0</v>
      </c>
      <c r="E12">
        <v>0</v>
      </c>
      <c r="F12" s="9">
        <v>43839</v>
      </c>
      <c r="G12" s="23">
        <v>0</v>
      </c>
      <c r="H12" s="23">
        <v>0</v>
      </c>
      <c r="I12" s="10">
        <v>0</v>
      </c>
      <c r="M12">
        <v>1</v>
      </c>
      <c r="N12">
        <v>0.17955689606269654</v>
      </c>
      <c r="O12">
        <v>0.16131300906793364</v>
      </c>
      <c r="P12">
        <v>0.27237507649411674</v>
      </c>
      <c r="Q12">
        <v>0.28205185214832451</v>
      </c>
      <c r="S12">
        <v>1</v>
      </c>
      <c r="T12">
        <v>0.10824690640408141</v>
      </c>
      <c r="U12">
        <v>5.0157902517215761E-2</v>
      </c>
      <c r="V12">
        <v>0.25151807993504238</v>
      </c>
      <c r="W12">
        <v>0.25764868253688872</v>
      </c>
    </row>
    <row r="13" spans="1:23" x14ac:dyDescent="0.3">
      <c r="A13" s="8">
        <v>43840</v>
      </c>
      <c r="B13">
        <v>0</v>
      </c>
      <c r="C13">
        <v>0</v>
      </c>
      <c r="D13">
        <v>0</v>
      </c>
      <c r="E13">
        <v>0</v>
      </c>
      <c r="F13" s="9">
        <v>43840</v>
      </c>
      <c r="G13" s="23">
        <v>0</v>
      </c>
      <c r="H13" s="23">
        <v>0</v>
      </c>
      <c r="I13" s="10">
        <v>0</v>
      </c>
      <c r="M13">
        <v>2</v>
      </c>
      <c r="N13">
        <v>0.17990305458518541</v>
      </c>
      <c r="O13">
        <v>0.14794688455371838</v>
      </c>
      <c r="P13">
        <v>0.30621192389564983</v>
      </c>
      <c r="Q13">
        <v>0.32316769198093087</v>
      </c>
      <c r="S13">
        <v>2</v>
      </c>
      <c r="T13">
        <v>0.16462670497651843</v>
      </c>
      <c r="U13">
        <v>0.1203433771613422</v>
      </c>
      <c r="V13">
        <v>0.29206405843520239</v>
      </c>
      <c r="W13">
        <v>0.29864868017447649</v>
      </c>
    </row>
    <row r="14" spans="1:23" x14ac:dyDescent="0.3">
      <c r="A14" s="8">
        <v>43841</v>
      </c>
      <c r="B14">
        <v>0</v>
      </c>
      <c r="C14">
        <v>0</v>
      </c>
      <c r="D14">
        <v>0</v>
      </c>
      <c r="E14">
        <v>0</v>
      </c>
      <c r="F14" s="9">
        <v>43841</v>
      </c>
      <c r="G14" s="23">
        <v>0</v>
      </c>
      <c r="H14" s="23">
        <v>0</v>
      </c>
      <c r="I14" s="10">
        <v>0</v>
      </c>
      <c r="M14">
        <v>3</v>
      </c>
      <c r="N14">
        <v>0.13322055339029565</v>
      </c>
      <c r="O14">
        <v>0.1052952257677072</v>
      </c>
      <c r="P14">
        <v>0.24305236146469697</v>
      </c>
      <c r="Q14">
        <v>0.24779967196208075</v>
      </c>
      <c r="S14">
        <v>3</v>
      </c>
      <c r="T14">
        <v>0.16992850771251142</v>
      </c>
      <c r="U14">
        <v>0.12543815062307298</v>
      </c>
      <c r="V14">
        <v>0.34580262188558208</v>
      </c>
      <c r="W14">
        <v>0.34493353904153007</v>
      </c>
    </row>
    <row r="15" spans="1:23" x14ac:dyDescent="0.3">
      <c r="A15" s="8">
        <v>43842</v>
      </c>
      <c r="B15">
        <v>0</v>
      </c>
      <c r="C15">
        <v>2</v>
      </c>
      <c r="D15">
        <v>0</v>
      </c>
      <c r="E15">
        <v>0</v>
      </c>
      <c r="F15" s="9">
        <v>43842</v>
      </c>
      <c r="G15" s="23">
        <v>0</v>
      </c>
      <c r="H15" s="23">
        <v>0</v>
      </c>
      <c r="I15" s="10">
        <v>0</v>
      </c>
      <c r="M15">
        <v>4</v>
      </c>
      <c r="N15">
        <v>0.13194789102627175</v>
      </c>
      <c r="O15">
        <v>8.8047762058977228E-2</v>
      </c>
      <c r="P15">
        <v>0.23241448179278146</v>
      </c>
      <c r="Q15">
        <v>0.22821903734211982</v>
      </c>
      <c r="S15">
        <v>4</v>
      </c>
      <c r="T15">
        <v>0.20459505642861409</v>
      </c>
      <c r="U15">
        <v>0.1653976623681285</v>
      </c>
      <c r="V15">
        <v>0.29609800618111454</v>
      </c>
      <c r="W15">
        <v>0.3106492531317559</v>
      </c>
    </row>
    <row r="16" spans="1:23" x14ac:dyDescent="0.3">
      <c r="A16" s="8">
        <v>43843</v>
      </c>
      <c r="B16">
        <v>0</v>
      </c>
      <c r="C16">
        <v>0</v>
      </c>
      <c r="D16">
        <v>0</v>
      </c>
      <c r="E16">
        <v>0</v>
      </c>
      <c r="F16" s="9">
        <v>43843</v>
      </c>
      <c r="G16" s="23">
        <v>0</v>
      </c>
      <c r="H16" s="23">
        <v>0</v>
      </c>
      <c r="I16" s="10">
        <v>0</v>
      </c>
      <c r="M16">
        <v>5</v>
      </c>
      <c r="N16">
        <v>0.12643507736138301</v>
      </c>
      <c r="O16">
        <v>0.10369762572651019</v>
      </c>
      <c r="P16">
        <v>0.21568095902201254</v>
      </c>
      <c r="Q16">
        <v>0.21598446910441663</v>
      </c>
      <c r="S16">
        <v>5</v>
      </c>
      <c r="T16">
        <v>0.19356320882996222</v>
      </c>
      <c r="U16">
        <v>0.16221875346887907</v>
      </c>
      <c r="V16">
        <v>0.3336300602608665</v>
      </c>
      <c r="W16">
        <v>0.34451143487897562</v>
      </c>
    </row>
    <row r="17" spans="1:23" x14ac:dyDescent="0.3">
      <c r="A17" s="8">
        <v>43844</v>
      </c>
      <c r="B17">
        <v>0</v>
      </c>
      <c r="C17">
        <v>0</v>
      </c>
      <c r="D17">
        <v>0</v>
      </c>
      <c r="E17">
        <v>0</v>
      </c>
      <c r="F17" s="9">
        <v>43844</v>
      </c>
      <c r="G17" s="23">
        <v>0</v>
      </c>
      <c r="H17" s="23">
        <v>0</v>
      </c>
      <c r="I17" s="10">
        <v>0</v>
      </c>
      <c r="M17">
        <v>6</v>
      </c>
      <c r="N17">
        <v>0.11801917395956181</v>
      </c>
      <c r="O17">
        <v>9.8530211887498081E-2</v>
      </c>
      <c r="P17">
        <v>0.19627282204489443</v>
      </c>
      <c r="Q17">
        <v>0.19853265435861486</v>
      </c>
      <c r="S17">
        <v>6</v>
      </c>
      <c r="T17">
        <v>0.18660042015839481</v>
      </c>
      <c r="U17">
        <v>0.13639243552239858</v>
      </c>
      <c r="V17">
        <v>0.30959565845713705</v>
      </c>
      <c r="W17">
        <v>0.30980001416415376</v>
      </c>
    </row>
    <row r="18" spans="1:23" x14ac:dyDescent="0.3">
      <c r="A18" s="8">
        <v>43845</v>
      </c>
      <c r="B18">
        <v>0</v>
      </c>
      <c r="C18">
        <v>0</v>
      </c>
      <c r="D18">
        <v>0</v>
      </c>
      <c r="E18">
        <v>0</v>
      </c>
      <c r="F18" s="9">
        <v>43845</v>
      </c>
      <c r="G18" s="23">
        <v>0</v>
      </c>
      <c r="H18" s="23">
        <v>0</v>
      </c>
      <c r="I18" s="10">
        <v>0</v>
      </c>
      <c r="M18">
        <v>7</v>
      </c>
      <c r="N18">
        <v>0.14694850151925684</v>
      </c>
      <c r="O18">
        <v>8.0432684308783434E-2</v>
      </c>
      <c r="P18">
        <v>0.2046988057392661</v>
      </c>
      <c r="Q18">
        <v>0.21326986895133854</v>
      </c>
      <c r="S18">
        <v>7</v>
      </c>
      <c r="T18">
        <v>0.19979832225907382</v>
      </c>
      <c r="U18">
        <v>0.1449972653222833</v>
      </c>
      <c r="V18">
        <v>0.36612854932112204</v>
      </c>
      <c r="W18">
        <v>0.35810201345218534</v>
      </c>
    </row>
    <row r="19" spans="1:23" x14ac:dyDescent="0.3">
      <c r="A19" s="8">
        <v>43846</v>
      </c>
      <c r="B19">
        <v>0</v>
      </c>
      <c r="C19">
        <v>0</v>
      </c>
      <c r="D19">
        <v>0</v>
      </c>
      <c r="E19">
        <v>0</v>
      </c>
      <c r="F19" s="9">
        <v>43846</v>
      </c>
      <c r="G19" s="23">
        <v>0</v>
      </c>
      <c r="H19" s="23">
        <v>0</v>
      </c>
      <c r="I19" s="10">
        <v>0</v>
      </c>
      <c r="M19">
        <v>8</v>
      </c>
      <c r="N19">
        <v>0.1591761171539216</v>
      </c>
      <c r="O19">
        <v>0.12608965611961412</v>
      </c>
      <c r="P19">
        <v>0.19143508640127199</v>
      </c>
      <c r="Q19">
        <v>0.19845255976943976</v>
      </c>
      <c r="S19">
        <v>8</v>
      </c>
      <c r="T19">
        <v>0.19537253630453782</v>
      </c>
      <c r="U19">
        <v>0.16539235989100487</v>
      </c>
      <c r="V19">
        <v>0.33584168360433569</v>
      </c>
      <c r="W19">
        <v>0.33722678163733799</v>
      </c>
    </row>
    <row r="20" spans="1:23" x14ac:dyDescent="0.3">
      <c r="A20" s="8">
        <v>43847</v>
      </c>
      <c r="B20">
        <v>0</v>
      </c>
      <c r="C20">
        <v>0</v>
      </c>
      <c r="D20">
        <v>0</v>
      </c>
      <c r="E20">
        <v>0</v>
      </c>
      <c r="F20" s="9">
        <v>43847</v>
      </c>
      <c r="G20" s="23">
        <v>0</v>
      </c>
      <c r="H20" s="23">
        <v>0</v>
      </c>
      <c r="I20" s="10">
        <v>0</v>
      </c>
      <c r="M20">
        <v>9</v>
      </c>
      <c r="N20">
        <v>0.17163491353111088</v>
      </c>
      <c r="O20">
        <v>0.13229142569509494</v>
      </c>
      <c r="P20">
        <v>0.23654690633857073</v>
      </c>
      <c r="Q20">
        <v>0.25113019239736023</v>
      </c>
      <c r="S20">
        <v>9</v>
      </c>
      <c r="T20">
        <v>0.20476707949579084</v>
      </c>
      <c r="U20">
        <v>0.11491607759418193</v>
      </c>
      <c r="V20">
        <v>0.29854847011254354</v>
      </c>
      <c r="W20">
        <v>0.2982447722489181</v>
      </c>
    </row>
    <row r="21" spans="1:23" x14ac:dyDescent="0.3">
      <c r="A21" s="8">
        <v>43848</v>
      </c>
      <c r="B21">
        <v>0</v>
      </c>
      <c r="C21">
        <v>0</v>
      </c>
      <c r="D21">
        <v>0</v>
      </c>
      <c r="E21">
        <v>0</v>
      </c>
      <c r="F21" s="9">
        <v>43848</v>
      </c>
      <c r="G21" s="23">
        <v>0</v>
      </c>
      <c r="H21" s="23">
        <v>0</v>
      </c>
      <c r="I21" s="10">
        <v>0</v>
      </c>
      <c r="M21">
        <v>10</v>
      </c>
      <c r="N21">
        <v>0.18110300586992031</v>
      </c>
      <c r="O21">
        <v>0.1363461237431938</v>
      </c>
      <c r="P21">
        <v>0.22688925564524759</v>
      </c>
      <c r="Q21">
        <v>0.23470493535305689</v>
      </c>
      <c r="S21">
        <v>10</v>
      </c>
      <c r="T21">
        <v>0.22451650252377031</v>
      </c>
      <c r="U21">
        <v>0.1476965965481096</v>
      </c>
      <c r="V21">
        <v>0.3462991868985652</v>
      </c>
      <c r="W21">
        <v>0.3411131959840431</v>
      </c>
    </row>
    <row r="22" spans="1:23" x14ac:dyDescent="0.3">
      <c r="A22" s="8">
        <v>43849</v>
      </c>
      <c r="B22">
        <v>2</v>
      </c>
      <c r="C22">
        <v>2</v>
      </c>
      <c r="D22">
        <v>0</v>
      </c>
      <c r="E22">
        <v>0</v>
      </c>
      <c r="F22" s="9">
        <v>43849</v>
      </c>
      <c r="G22" s="23">
        <v>0</v>
      </c>
      <c r="H22" s="23">
        <v>0</v>
      </c>
      <c r="I22" s="10">
        <v>0</v>
      </c>
      <c r="M22">
        <v>11</v>
      </c>
      <c r="N22">
        <v>0.21307538104671192</v>
      </c>
      <c r="O22">
        <v>0.15825896733076292</v>
      </c>
      <c r="P22">
        <v>0.18279529884768619</v>
      </c>
      <c r="Q22">
        <v>0.1945726980288954</v>
      </c>
      <c r="S22">
        <v>11</v>
      </c>
      <c r="T22">
        <v>0.21706567937447149</v>
      </c>
      <c r="U22">
        <v>0.13893563527577041</v>
      </c>
      <c r="V22">
        <v>0.35703951407182827</v>
      </c>
      <c r="W22">
        <v>0.33955037853712317</v>
      </c>
    </row>
    <row r="23" spans="1:23" x14ac:dyDescent="0.3">
      <c r="A23" s="8">
        <v>43850</v>
      </c>
      <c r="B23">
        <v>0</v>
      </c>
      <c r="C23">
        <v>0</v>
      </c>
      <c r="D23">
        <v>0</v>
      </c>
      <c r="E23">
        <v>0</v>
      </c>
      <c r="F23" s="9">
        <v>43850</v>
      </c>
      <c r="G23" s="23">
        <v>0</v>
      </c>
      <c r="H23" s="23">
        <v>0</v>
      </c>
      <c r="I23" s="10">
        <v>0</v>
      </c>
      <c r="M23">
        <v>12</v>
      </c>
      <c r="N23">
        <v>0.21430528189171713</v>
      </c>
      <c r="O23">
        <v>0.17683129563022301</v>
      </c>
      <c r="P23">
        <v>0.24431440254103029</v>
      </c>
      <c r="Q23">
        <v>0.25088313954621455</v>
      </c>
      <c r="S23">
        <v>12</v>
      </c>
      <c r="T23">
        <v>0.22841789405423726</v>
      </c>
      <c r="U23">
        <v>0.14354144118719819</v>
      </c>
      <c r="V23">
        <v>0.38085892049187303</v>
      </c>
      <c r="W23">
        <v>0.36852302192567499</v>
      </c>
    </row>
    <row r="24" spans="1:23" x14ac:dyDescent="0.3">
      <c r="A24" s="8">
        <v>43851</v>
      </c>
      <c r="B24">
        <v>2</v>
      </c>
      <c r="C24">
        <v>0</v>
      </c>
      <c r="D24">
        <v>0</v>
      </c>
      <c r="E24">
        <v>0</v>
      </c>
      <c r="F24" s="9">
        <v>43851</v>
      </c>
      <c r="G24" s="23">
        <v>0</v>
      </c>
      <c r="H24" s="23">
        <v>0</v>
      </c>
      <c r="I24" s="10">
        <v>0</v>
      </c>
      <c r="M24">
        <v>13</v>
      </c>
      <c r="N24">
        <v>0.21978588379125966</v>
      </c>
      <c r="O24">
        <v>0.19445477129652916</v>
      </c>
      <c r="P24">
        <v>0.239043214549824</v>
      </c>
      <c r="Q24">
        <v>0.23843579490215491</v>
      </c>
      <c r="S24">
        <v>13</v>
      </c>
      <c r="T24">
        <v>0.25316663146731233</v>
      </c>
      <c r="U24">
        <v>0.212231266769463</v>
      </c>
      <c r="V24">
        <v>0.36252917297741827</v>
      </c>
      <c r="W24">
        <v>0.34769520180472807</v>
      </c>
    </row>
    <row r="25" spans="1:23" x14ac:dyDescent="0.3">
      <c r="A25" s="8">
        <v>43852</v>
      </c>
      <c r="B25">
        <v>0</v>
      </c>
      <c r="C25">
        <v>0</v>
      </c>
      <c r="D25">
        <v>0</v>
      </c>
      <c r="E25">
        <v>0</v>
      </c>
      <c r="F25" s="9">
        <v>43852</v>
      </c>
      <c r="G25" s="23">
        <v>0</v>
      </c>
      <c r="H25" s="23">
        <v>0</v>
      </c>
      <c r="I25" s="10">
        <v>0</v>
      </c>
      <c r="M25">
        <v>14</v>
      </c>
      <c r="N25">
        <v>0.21723548205298118</v>
      </c>
      <c r="O25">
        <v>0.21186576116549374</v>
      </c>
      <c r="P25">
        <v>0.21964044539572608</v>
      </c>
      <c r="Q25">
        <v>0.23871000616256471</v>
      </c>
      <c r="S25">
        <v>14</v>
      </c>
      <c r="T25">
        <v>0.27337303025530024</v>
      </c>
      <c r="U25">
        <v>0.1901048879725136</v>
      </c>
      <c r="V25">
        <v>0.35284589230197771</v>
      </c>
      <c r="W25">
        <v>0.35883241415490102</v>
      </c>
    </row>
    <row r="26" spans="1:23" x14ac:dyDescent="0.3">
      <c r="A26" s="8">
        <v>43853</v>
      </c>
      <c r="B26">
        <v>2</v>
      </c>
      <c r="C26">
        <v>0</v>
      </c>
      <c r="D26">
        <v>0</v>
      </c>
      <c r="E26">
        <v>0</v>
      </c>
      <c r="F26" s="9">
        <v>43853</v>
      </c>
      <c r="G26" s="23">
        <v>0</v>
      </c>
      <c r="H26" s="23">
        <v>0</v>
      </c>
      <c r="I26" s="10">
        <v>0</v>
      </c>
    </row>
    <row r="27" spans="1:23" x14ac:dyDescent="0.3">
      <c r="A27" s="8">
        <v>43854</v>
      </c>
      <c r="B27">
        <v>4</v>
      </c>
      <c r="C27">
        <v>1</v>
      </c>
      <c r="D27">
        <v>0</v>
      </c>
      <c r="E27">
        <v>0</v>
      </c>
      <c r="F27" s="9">
        <v>43854</v>
      </c>
      <c r="G27" s="23">
        <v>0</v>
      </c>
      <c r="H27" s="23">
        <v>0</v>
      </c>
      <c r="I27" s="10">
        <v>0</v>
      </c>
    </row>
    <row r="28" spans="1:23" x14ac:dyDescent="0.3">
      <c r="A28" s="8">
        <v>43855</v>
      </c>
      <c r="B28">
        <v>6</v>
      </c>
      <c r="C28">
        <v>2</v>
      </c>
      <c r="D28">
        <v>0</v>
      </c>
      <c r="E28">
        <v>0</v>
      </c>
      <c r="F28" s="9">
        <v>43855</v>
      </c>
      <c r="G28" s="23">
        <v>0</v>
      </c>
      <c r="H28" s="23">
        <v>0</v>
      </c>
      <c r="I28" s="10">
        <v>0</v>
      </c>
    </row>
    <row r="29" spans="1:23" x14ac:dyDescent="0.3">
      <c r="A29" s="8">
        <v>43856</v>
      </c>
      <c r="B29">
        <v>8</v>
      </c>
      <c r="C29">
        <v>2</v>
      </c>
      <c r="D29">
        <v>0</v>
      </c>
      <c r="E29">
        <v>0</v>
      </c>
      <c r="F29" s="9">
        <v>43856</v>
      </c>
      <c r="G29" s="23">
        <v>0</v>
      </c>
      <c r="H29" s="23">
        <v>0</v>
      </c>
      <c r="I29" s="10">
        <v>0</v>
      </c>
    </row>
    <row r="30" spans="1:23" x14ac:dyDescent="0.3">
      <c r="A30" s="8">
        <v>43857</v>
      </c>
      <c r="B30">
        <v>5</v>
      </c>
      <c r="C30">
        <v>1</v>
      </c>
      <c r="D30">
        <v>0</v>
      </c>
      <c r="E30">
        <v>0</v>
      </c>
      <c r="F30" s="9">
        <v>43857</v>
      </c>
      <c r="G30" s="23">
        <v>0</v>
      </c>
      <c r="H30" s="23">
        <v>0</v>
      </c>
      <c r="I30" s="10">
        <v>0</v>
      </c>
    </row>
    <row r="31" spans="1:23" x14ac:dyDescent="0.3">
      <c r="A31" s="8">
        <v>43858</v>
      </c>
      <c r="B31">
        <v>10</v>
      </c>
      <c r="C31">
        <v>4</v>
      </c>
      <c r="D31">
        <v>0</v>
      </c>
      <c r="E31">
        <v>0</v>
      </c>
      <c r="F31" s="9">
        <v>43858</v>
      </c>
      <c r="G31" s="23">
        <v>0</v>
      </c>
      <c r="H31" s="23">
        <v>0</v>
      </c>
      <c r="I31" s="10">
        <v>0</v>
      </c>
    </row>
    <row r="32" spans="1:23" x14ac:dyDescent="0.3">
      <c r="A32" s="8">
        <v>43859</v>
      </c>
      <c r="B32">
        <v>9</v>
      </c>
      <c r="C32">
        <v>1</v>
      </c>
      <c r="D32">
        <v>0</v>
      </c>
      <c r="E32">
        <v>0</v>
      </c>
      <c r="F32" s="9">
        <v>43859</v>
      </c>
      <c r="G32" s="23">
        <v>0</v>
      </c>
      <c r="H32" s="23">
        <v>0</v>
      </c>
      <c r="I32" s="10">
        <v>0</v>
      </c>
    </row>
    <row r="33" spans="1:9" x14ac:dyDescent="0.3">
      <c r="A33" s="8">
        <v>43860</v>
      </c>
      <c r="B33">
        <v>13</v>
      </c>
      <c r="C33">
        <v>3</v>
      </c>
      <c r="D33">
        <v>0</v>
      </c>
      <c r="E33">
        <v>0</v>
      </c>
      <c r="F33" s="9">
        <v>43860</v>
      </c>
      <c r="G33" s="23">
        <f ca="1">IFERROR(__xludf.DUMMYFUNCTION("""COMPUTED_VALUE"""),1)</f>
        <v>1</v>
      </c>
      <c r="H33" s="23">
        <f ca="1">IFERROR(__xludf.DUMMYFUNCTION("""COMPUTED_VALUE"""),0)</f>
        <v>0</v>
      </c>
      <c r="I33" s="10">
        <v>0</v>
      </c>
    </row>
    <row r="34" spans="1:9" x14ac:dyDescent="0.3">
      <c r="A34" s="8">
        <v>43861</v>
      </c>
      <c r="B34">
        <v>8</v>
      </c>
      <c r="C34">
        <v>4</v>
      </c>
      <c r="D34">
        <v>0</v>
      </c>
      <c r="E34">
        <v>0</v>
      </c>
      <c r="F34" s="9">
        <v>43861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10">
        <v>0</v>
      </c>
    </row>
    <row r="35" spans="1:9" x14ac:dyDescent="0.3">
      <c r="A35" s="8">
        <v>43862</v>
      </c>
      <c r="B35">
        <v>8</v>
      </c>
      <c r="C35">
        <v>5</v>
      </c>
      <c r="D35">
        <v>0</v>
      </c>
      <c r="E35">
        <v>0</v>
      </c>
      <c r="F35" s="9">
        <v>43862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10">
        <v>0</v>
      </c>
    </row>
    <row r="36" spans="1:9" x14ac:dyDescent="0.3">
      <c r="A36" s="8">
        <v>43863</v>
      </c>
      <c r="B36">
        <v>11</v>
      </c>
      <c r="C36">
        <v>5</v>
      </c>
      <c r="D36">
        <v>0</v>
      </c>
      <c r="E36">
        <v>0</v>
      </c>
      <c r="F36" s="9">
        <v>43863</v>
      </c>
      <c r="G36" s="23">
        <f ca="1">IFERROR(__xludf.DUMMYFUNCTION("""COMPUTED_VALUE"""),1)</f>
        <v>1</v>
      </c>
      <c r="H36" s="23">
        <f ca="1">IFERROR(__xludf.DUMMYFUNCTION("""COMPUTED_VALUE"""),0)</f>
        <v>0</v>
      </c>
      <c r="I36" s="10">
        <v>0</v>
      </c>
    </row>
    <row r="37" spans="1:9" x14ac:dyDescent="0.3">
      <c r="A37" s="8">
        <v>43864</v>
      </c>
      <c r="B37">
        <v>9</v>
      </c>
      <c r="C37">
        <v>5</v>
      </c>
      <c r="D37">
        <v>0</v>
      </c>
      <c r="E37">
        <v>0</v>
      </c>
      <c r="F37" s="9">
        <v>43864</v>
      </c>
      <c r="G37" s="23">
        <f ca="1">IFERROR(__xludf.DUMMYFUNCTION("""COMPUTED_VALUE"""),1)</f>
        <v>1</v>
      </c>
      <c r="H37" s="23">
        <f ca="1">IFERROR(__xludf.DUMMYFUNCTION("""COMPUTED_VALUE"""),0)</f>
        <v>0</v>
      </c>
      <c r="I37" s="10">
        <v>0</v>
      </c>
    </row>
    <row r="38" spans="1:9" x14ac:dyDescent="0.3">
      <c r="A38" s="8">
        <v>43865</v>
      </c>
      <c r="B38">
        <v>8</v>
      </c>
      <c r="C38">
        <v>7</v>
      </c>
      <c r="D38">
        <v>0</v>
      </c>
      <c r="E38">
        <v>0</v>
      </c>
      <c r="F38" s="9">
        <v>43865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10">
        <v>0</v>
      </c>
    </row>
    <row r="39" spans="1:9" x14ac:dyDescent="0.3">
      <c r="A39" s="8">
        <v>43866</v>
      </c>
      <c r="B39">
        <v>7</v>
      </c>
      <c r="C39">
        <v>3</v>
      </c>
      <c r="D39">
        <v>0</v>
      </c>
      <c r="E39">
        <v>0</v>
      </c>
      <c r="F39" s="9">
        <v>43866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10">
        <v>0</v>
      </c>
    </row>
    <row r="40" spans="1:9" x14ac:dyDescent="0.3">
      <c r="A40" s="8">
        <v>43867</v>
      </c>
      <c r="B40">
        <v>4</v>
      </c>
      <c r="C40">
        <v>2</v>
      </c>
      <c r="D40">
        <v>0</v>
      </c>
      <c r="E40">
        <v>0</v>
      </c>
      <c r="F40" s="9">
        <v>43867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10">
        <v>0</v>
      </c>
    </row>
    <row r="41" spans="1:9" x14ac:dyDescent="0.3">
      <c r="A41" s="8">
        <v>43868</v>
      </c>
      <c r="B41">
        <v>5</v>
      </c>
      <c r="C41">
        <v>1</v>
      </c>
      <c r="D41">
        <v>0</v>
      </c>
      <c r="E41">
        <v>0</v>
      </c>
      <c r="F41" s="9">
        <v>43868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10">
        <v>0</v>
      </c>
    </row>
    <row r="42" spans="1:9" x14ac:dyDescent="0.3">
      <c r="A42" s="8">
        <v>43869</v>
      </c>
      <c r="B42">
        <v>4</v>
      </c>
      <c r="C42">
        <v>3</v>
      </c>
      <c r="D42">
        <v>0</v>
      </c>
      <c r="E42">
        <v>0</v>
      </c>
      <c r="F42" s="9">
        <v>43869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10">
        <v>0</v>
      </c>
    </row>
    <row r="43" spans="1:9" x14ac:dyDescent="0.3">
      <c r="A43" s="8">
        <v>43870</v>
      </c>
      <c r="B43">
        <v>5</v>
      </c>
      <c r="C43">
        <v>2</v>
      </c>
      <c r="D43">
        <v>0</v>
      </c>
      <c r="E43">
        <v>0</v>
      </c>
      <c r="F43" s="9">
        <v>43870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10">
        <v>0</v>
      </c>
    </row>
    <row r="44" spans="1:9" x14ac:dyDescent="0.3">
      <c r="A44" s="8">
        <v>43871</v>
      </c>
      <c r="B44">
        <v>5</v>
      </c>
      <c r="C44">
        <v>3</v>
      </c>
      <c r="D44">
        <v>0</v>
      </c>
      <c r="E44">
        <v>0</v>
      </c>
      <c r="F44" s="9">
        <v>43871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10">
        <v>0</v>
      </c>
    </row>
    <row r="45" spans="1:9" x14ac:dyDescent="0.3">
      <c r="A45" s="8">
        <v>43872</v>
      </c>
      <c r="B45">
        <v>4</v>
      </c>
      <c r="C45">
        <v>3</v>
      </c>
      <c r="D45">
        <v>0</v>
      </c>
      <c r="E45">
        <v>0</v>
      </c>
      <c r="F45" s="9">
        <v>43872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10">
        <v>0</v>
      </c>
    </row>
    <row r="46" spans="1:9" x14ac:dyDescent="0.3">
      <c r="A46" s="8">
        <v>43873</v>
      </c>
      <c r="B46">
        <v>5</v>
      </c>
      <c r="C46">
        <v>2</v>
      </c>
      <c r="D46">
        <v>0</v>
      </c>
      <c r="E46">
        <v>0</v>
      </c>
      <c r="F46" s="9">
        <v>43873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10">
        <v>0</v>
      </c>
    </row>
    <row r="47" spans="1:9" x14ac:dyDescent="0.3">
      <c r="A47" s="8">
        <v>43874</v>
      </c>
      <c r="B47">
        <v>4</v>
      </c>
      <c r="C47">
        <v>2</v>
      </c>
      <c r="D47">
        <v>0</v>
      </c>
      <c r="E47">
        <v>0</v>
      </c>
      <c r="F47" s="9">
        <v>43874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10">
        <v>0</v>
      </c>
    </row>
    <row r="48" spans="1:9" x14ac:dyDescent="0.3">
      <c r="A48" s="8">
        <v>43875</v>
      </c>
      <c r="B48">
        <v>6</v>
      </c>
      <c r="C48">
        <v>5</v>
      </c>
      <c r="D48">
        <v>1</v>
      </c>
      <c r="E48">
        <v>1</v>
      </c>
      <c r="F48" s="9">
        <v>43875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10">
        <v>0</v>
      </c>
    </row>
    <row r="49" spans="1:9" x14ac:dyDescent="0.3">
      <c r="A49" s="8">
        <v>43876</v>
      </c>
      <c r="B49">
        <v>3</v>
      </c>
      <c r="C49">
        <v>1</v>
      </c>
      <c r="D49">
        <v>0</v>
      </c>
      <c r="E49">
        <v>0</v>
      </c>
      <c r="F49" s="9">
        <v>43876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10">
        <v>0</v>
      </c>
    </row>
    <row r="50" spans="1:9" x14ac:dyDescent="0.3">
      <c r="A50" s="8">
        <v>43877</v>
      </c>
      <c r="B50">
        <v>4</v>
      </c>
      <c r="C50">
        <v>3</v>
      </c>
      <c r="D50">
        <v>0</v>
      </c>
      <c r="E50">
        <v>0</v>
      </c>
      <c r="F50" s="9">
        <v>43877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10">
        <v>0</v>
      </c>
    </row>
    <row r="51" spans="1:9" x14ac:dyDescent="0.3">
      <c r="A51" s="8">
        <v>43878</v>
      </c>
      <c r="B51">
        <v>2</v>
      </c>
      <c r="C51">
        <v>1</v>
      </c>
      <c r="D51">
        <v>0</v>
      </c>
      <c r="E51">
        <v>0</v>
      </c>
      <c r="F51" s="9">
        <v>43878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10">
        <v>0</v>
      </c>
    </row>
    <row r="52" spans="1:9" x14ac:dyDescent="0.3">
      <c r="A52" s="8">
        <v>43879</v>
      </c>
      <c r="B52">
        <v>5</v>
      </c>
      <c r="C52">
        <v>3</v>
      </c>
      <c r="D52">
        <v>0</v>
      </c>
      <c r="E52">
        <v>0</v>
      </c>
      <c r="F52" s="9">
        <v>43879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10">
        <v>0</v>
      </c>
    </row>
    <row r="53" spans="1:9" x14ac:dyDescent="0.3">
      <c r="A53" s="8">
        <v>43880</v>
      </c>
      <c r="B53">
        <v>4</v>
      </c>
      <c r="C53">
        <v>1</v>
      </c>
      <c r="D53">
        <v>0</v>
      </c>
      <c r="E53">
        <v>0</v>
      </c>
      <c r="F53" s="9">
        <v>43880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10">
        <v>0</v>
      </c>
    </row>
    <row r="54" spans="1:9" x14ac:dyDescent="0.3">
      <c r="A54" s="8">
        <v>43881</v>
      </c>
      <c r="B54">
        <v>4</v>
      </c>
      <c r="C54">
        <v>1</v>
      </c>
      <c r="D54">
        <v>1</v>
      </c>
      <c r="E54">
        <v>1</v>
      </c>
      <c r="F54" s="9">
        <v>43881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10">
        <v>0</v>
      </c>
    </row>
    <row r="55" spans="1:9" x14ac:dyDescent="0.3">
      <c r="A55" s="8">
        <v>43882</v>
      </c>
      <c r="B55">
        <v>2</v>
      </c>
      <c r="C55">
        <v>1</v>
      </c>
      <c r="D55">
        <v>0</v>
      </c>
      <c r="E55">
        <v>0</v>
      </c>
      <c r="F55" s="9">
        <v>43882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10">
        <v>0</v>
      </c>
    </row>
    <row r="56" spans="1:9" x14ac:dyDescent="0.3">
      <c r="A56" s="8">
        <v>43883</v>
      </c>
      <c r="B56">
        <v>3</v>
      </c>
      <c r="C56">
        <v>2</v>
      </c>
      <c r="D56">
        <v>0</v>
      </c>
      <c r="E56">
        <v>0</v>
      </c>
      <c r="F56" s="9">
        <v>43883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10">
        <v>0</v>
      </c>
    </row>
    <row r="57" spans="1:9" x14ac:dyDescent="0.3">
      <c r="A57" s="8">
        <v>43884</v>
      </c>
      <c r="B57">
        <v>2</v>
      </c>
      <c r="C57">
        <v>1</v>
      </c>
      <c r="D57">
        <v>0</v>
      </c>
      <c r="E57">
        <v>0</v>
      </c>
      <c r="F57" s="9">
        <v>43884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10">
        <v>0</v>
      </c>
    </row>
    <row r="58" spans="1:9" x14ac:dyDescent="0.3">
      <c r="A58" s="8">
        <v>43885</v>
      </c>
      <c r="B58">
        <v>3</v>
      </c>
      <c r="C58">
        <v>1</v>
      </c>
      <c r="D58">
        <v>0</v>
      </c>
      <c r="E58">
        <v>0</v>
      </c>
      <c r="F58" s="9">
        <v>43885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10">
        <v>0</v>
      </c>
    </row>
    <row r="59" spans="1:9" x14ac:dyDescent="0.3">
      <c r="A59" s="8">
        <v>43886</v>
      </c>
      <c r="B59">
        <v>1</v>
      </c>
      <c r="C59">
        <v>1</v>
      </c>
      <c r="D59">
        <v>0</v>
      </c>
      <c r="E59">
        <v>0</v>
      </c>
      <c r="F59" s="9">
        <v>43886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10">
        <v>0</v>
      </c>
    </row>
    <row r="60" spans="1:9" x14ac:dyDescent="0.3">
      <c r="A60" s="8">
        <v>43887</v>
      </c>
      <c r="B60">
        <v>4</v>
      </c>
      <c r="C60">
        <v>2</v>
      </c>
      <c r="D60">
        <v>0</v>
      </c>
      <c r="E60">
        <v>0</v>
      </c>
      <c r="F60" s="9">
        <v>43887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10">
        <v>0</v>
      </c>
    </row>
    <row r="61" spans="1:9" x14ac:dyDescent="0.3">
      <c r="A61" s="8">
        <v>43888</v>
      </c>
      <c r="B61">
        <v>4</v>
      </c>
      <c r="C61">
        <v>2</v>
      </c>
      <c r="D61">
        <v>0</v>
      </c>
      <c r="E61">
        <v>0</v>
      </c>
      <c r="F61" s="9">
        <v>43888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10">
        <v>0</v>
      </c>
    </row>
    <row r="62" spans="1:9" x14ac:dyDescent="0.3">
      <c r="A62" s="8">
        <v>43889</v>
      </c>
      <c r="B62">
        <v>4</v>
      </c>
      <c r="C62">
        <v>3</v>
      </c>
      <c r="D62">
        <v>1</v>
      </c>
      <c r="E62">
        <v>1</v>
      </c>
      <c r="F62" s="9">
        <v>43889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10">
        <v>0</v>
      </c>
    </row>
    <row r="63" spans="1:9" x14ac:dyDescent="0.3">
      <c r="A63" s="8">
        <v>43890</v>
      </c>
      <c r="B63">
        <v>7</v>
      </c>
      <c r="C63">
        <v>3</v>
      </c>
      <c r="D63">
        <v>0</v>
      </c>
      <c r="E63">
        <v>0</v>
      </c>
      <c r="F63" s="9">
        <v>43890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10">
        <v>0</v>
      </c>
    </row>
    <row r="64" spans="1:9" x14ac:dyDescent="0.3">
      <c r="A64" s="8">
        <v>43891</v>
      </c>
      <c r="B64">
        <v>3</v>
      </c>
      <c r="C64">
        <v>3</v>
      </c>
      <c r="D64">
        <v>0</v>
      </c>
      <c r="E64">
        <v>0</v>
      </c>
      <c r="F64" s="9">
        <v>43891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10">
        <v>0</v>
      </c>
    </row>
    <row r="65" spans="1:9" x14ac:dyDescent="0.3">
      <c r="A65" s="8">
        <v>43892</v>
      </c>
      <c r="B65">
        <v>6</v>
      </c>
      <c r="C65">
        <v>5</v>
      </c>
      <c r="D65">
        <v>0</v>
      </c>
      <c r="E65">
        <v>0</v>
      </c>
      <c r="F65" s="9">
        <v>43892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10">
        <v>0</v>
      </c>
    </row>
    <row r="66" spans="1:9" x14ac:dyDescent="0.3">
      <c r="A66" s="8">
        <v>43893</v>
      </c>
      <c r="B66">
        <v>7</v>
      </c>
      <c r="C66">
        <v>3</v>
      </c>
      <c r="D66">
        <v>0</v>
      </c>
      <c r="E66">
        <v>2</v>
      </c>
      <c r="F66" s="9">
        <v>43893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10">
        <v>0</v>
      </c>
    </row>
    <row r="67" spans="1:9" x14ac:dyDescent="0.3">
      <c r="A67" s="8">
        <v>43894</v>
      </c>
      <c r="B67">
        <v>9</v>
      </c>
      <c r="C67">
        <v>4</v>
      </c>
      <c r="D67">
        <v>3</v>
      </c>
      <c r="E67">
        <v>3</v>
      </c>
      <c r="F67" s="9">
        <v>43894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10">
        <v>0</v>
      </c>
    </row>
    <row r="68" spans="1:9" x14ac:dyDescent="0.3">
      <c r="A68" s="8">
        <v>43895</v>
      </c>
      <c r="B68">
        <v>6</v>
      </c>
      <c r="C68">
        <v>5</v>
      </c>
      <c r="D68">
        <v>1</v>
      </c>
      <c r="E68">
        <v>1</v>
      </c>
      <c r="F68" s="9">
        <v>43895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10">
        <v>0</v>
      </c>
    </row>
    <row r="69" spans="1:9" x14ac:dyDescent="0.3">
      <c r="A69" s="8">
        <v>43896</v>
      </c>
      <c r="B69">
        <v>13</v>
      </c>
      <c r="C69">
        <v>6</v>
      </c>
      <c r="D69">
        <v>1</v>
      </c>
      <c r="E69">
        <v>1</v>
      </c>
      <c r="F69" s="9">
        <v>43896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10">
        <v>0</v>
      </c>
    </row>
    <row r="70" spans="1:9" x14ac:dyDescent="0.3">
      <c r="A70" s="8">
        <v>43897</v>
      </c>
      <c r="B70">
        <v>18</v>
      </c>
      <c r="C70">
        <v>11</v>
      </c>
      <c r="D70">
        <v>1</v>
      </c>
      <c r="E70">
        <v>1</v>
      </c>
      <c r="F70" s="9">
        <v>43897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10">
        <v>0</v>
      </c>
    </row>
    <row r="71" spans="1:9" x14ac:dyDescent="0.3">
      <c r="A71" s="8">
        <v>43898</v>
      </c>
      <c r="B71">
        <v>15</v>
      </c>
      <c r="C71">
        <v>7</v>
      </c>
      <c r="D71">
        <v>3</v>
      </c>
      <c r="E71">
        <v>3</v>
      </c>
      <c r="F71" s="9">
        <v>43898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10">
        <v>0</v>
      </c>
    </row>
    <row r="72" spans="1:9" x14ac:dyDescent="0.3">
      <c r="A72" s="8">
        <v>43899</v>
      </c>
      <c r="B72">
        <v>24</v>
      </c>
      <c r="C72">
        <v>11</v>
      </c>
      <c r="D72">
        <v>1</v>
      </c>
      <c r="E72">
        <v>1</v>
      </c>
      <c r="F72" s="9">
        <v>43899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10">
        <v>0</v>
      </c>
    </row>
    <row r="73" spans="1:9" x14ac:dyDescent="0.3">
      <c r="A73" s="8">
        <v>43900</v>
      </c>
      <c r="B73">
        <v>12</v>
      </c>
      <c r="C73">
        <v>5</v>
      </c>
      <c r="D73">
        <v>0</v>
      </c>
      <c r="E73">
        <v>0</v>
      </c>
      <c r="F73" s="9">
        <v>43900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10">
        <v>0</v>
      </c>
    </row>
    <row r="74" spans="1:9" x14ac:dyDescent="0.3">
      <c r="A74" s="8">
        <v>43901</v>
      </c>
      <c r="B74">
        <v>12</v>
      </c>
      <c r="C74">
        <v>7</v>
      </c>
      <c r="D74">
        <v>2</v>
      </c>
      <c r="E74">
        <v>2</v>
      </c>
      <c r="F74" s="9">
        <v>43901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10">
        <v>0</v>
      </c>
    </row>
    <row r="75" spans="1:9" x14ac:dyDescent="0.3">
      <c r="A75" s="8">
        <v>43902</v>
      </c>
      <c r="B75">
        <v>18</v>
      </c>
      <c r="C75">
        <v>8</v>
      </c>
      <c r="D75">
        <v>0</v>
      </c>
      <c r="E75">
        <v>1</v>
      </c>
      <c r="F75" s="9">
        <v>43902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10">
        <v>0</v>
      </c>
    </row>
    <row r="76" spans="1:9" x14ac:dyDescent="0.3">
      <c r="A76" s="8">
        <v>43903</v>
      </c>
      <c r="B76">
        <v>22</v>
      </c>
      <c r="C76">
        <v>11</v>
      </c>
      <c r="D76">
        <v>2</v>
      </c>
      <c r="E76">
        <v>2</v>
      </c>
      <c r="F76" s="9">
        <v>43903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10">
        <v>0</v>
      </c>
    </row>
    <row r="77" spans="1:9" x14ac:dyDescent="0.3">
      <c r="A77" s="8">
        <v>43904</v>
      </c>
      <c r="B77">
        <v>17</v>
      </c>
      <c r="C77">
        <v>9</v>
      </c>
      <c r="D77">
        <v>3</v>
      </c>
      <c r="E77">
        <v>4</v>
      </c>
      <c r="F77" s="9">
        <v>43904</v>
      </c>
      <c r="G77" s="23">
        <v>0</v>
      </c>
      <c r="H77" s="23">
        <v>0</v>
      </c>
      <c r="I77">
        <v>0</v>
      </c>
    </row>
    <row r="78" spans="1:9" x14ac:dyDescent="0.3">
      <c r="A78" s="8">
        <v>43905</v>
      </c>
      <c r="B78">
        <v>25</v>
      </c>
      <c r="C78">
        <v>14</v>
      </c>
      <c r="D78">
        <v>2</v>
      </c>
      <c r="E78">
        <v>2</v>
      </c>
      <c r="F78" s="9">
        <v>43905</v>
      </c>
      <c r="G78" s="23">
        <v>0</v>
      </c>
      <c r="H78" s="23">
        <v>0</v>
      </c>
      <c r="I78">
        <v>0</v>
      </c>
    </row>
    <row r="79" spans="1:9" x14ac:dyDescent="0.3">
      <c r="A79" s="8">
        <v>43906</v>
      </c>
      <c r="B79">
        <v>43</v>
      </c>
      <c r="C79">
        <v>26</v>
      </c>
      <c r="D79">
        <v>4</v>
      </c>
      <c r="E79">
        <v>5</v>
      </c>
      <c r="F79" s="9">
        <v>43906</v>
      </c>
      <c r="G79" s="23">
        <v>0</v>
      </c>
      <c r="H79" s="23">
        <v>0</v>
      </c>
      <c r="I79">
        <v>0</v>
      </c>
    </row>
    <row r="80" spans="1:9" x14ac:dyDescent="0.3">
      <c r="A80" s="8">
        <v>43907</v>
      </c>
      <c r="B80">
        <v>39</v>
      </c>
      <c r="C80">
        <v>19</v>
      </c>
      <c r="D80">
        <v>3</v>
      </c>
      <c r="E80">
        <v>3</v>
      </c>
      <c r="F80" s="9">
        <v>43907</v>
      </c>
      <c r="G80" s="23">
        <v>0</v>
      </c>
      <c r="H80" s="23">
        <v>0</v>
      </c>
      <c r="I80">
        <v>0</v>
      </c>
    </row>
    <row r="81" spans="1:9" x14ac:dyDescent="0.3">
      <c r="A81" s="8">
        <v>43908</v>
      </c>
      <c r="B81">
        <v>38</v>
      </c>
      <c r="C81">
        <v>21</v>
      </c>
      <c r="D81">
        <v>5</v>
      </c>
      <c r="E81">
        <v>6</v>
      </c>
      <c r="F81" s="9">
        <v>43908</v>
      </c>
      <c r="G81" s="23">
        <v>0</v>
      </c>
      <c r="H81" s="23">
        <v>0</v>
      </c>
      <c r="I81">
        <v>0</v>
      </c>
    </row>
    <row r="82" spans="1:9" x14ac:dyDescent="0.3">
      <c r="A82" s="8">
        <v>43909</v>
      </c>
      <c r="B82">
        <v>63</v>
      </c>
      <c r="C82">
        <v>21</v>
      </c>
      <c r="D82">
        <v>5</v>
      </c>
      <c r="E82">
        <v>7</v>
      </c>
      <c r="F82" s="9">
        <v>43909</v>
      </c>
      <c r="G82" s="23">
        <v>0</v>
      </c>
      <c r="H82" s="23">
        <v>0</v>
      </c>
      <c r="I82">
        <v>0</v>
      </c>
    </row>
    <row r="83" spans="1:9" x14ac:dyDescent="0.3">
      <c r="A83" s="8">
        <v>43910</v>
      </c>
      <c r="B83">
        <v>55</v>
      </c>
      <c r="C83">
        <v>30</v>
      </c>
      <c r="D83">
        <v>5</v>
      </c>
      <c r="E83">
        <v>7</v>
      </c>
      <c r="F83" s="9">
        <v>43910</v>
      </c>
      <c r="G83" s="23">
        <v>0</v>
      </c>
      <c r="H83" s="23">
        <v>0</v>
      </c>
      <c r="I83">
        <v>0</v>
      </c>
    </row>
    <row r="84" spans="1:9" x14ac:dyDescent="0.3">
      <c r="A84" s="8">
        <v>43911</v>
      </c>
      <c r="B84">
        <v>76</v>
      </c>
      <c r="C84">
        <v>39</v>
      </c>
      <c r="D84">
        <v>8</v>
      </c>
      <c r="E84">
        <v>11</v>
      </c>
      <c r="F84" s="9">
        <v>43911</v>
      </c>
      <c r="G84" s="23">
        <v>0</v>
      </c>
      <c r="H84" s="23">
        <v>0</v>
      </c>
      <c r="I84">
        <v>0</v>
      </c>
    </row>
    <row r="85" spans="1:9" x14ac:dyDescent="0.3">
      <c r="A85" s="8">
        <v>43912</v>
      </c>
      <c r="B85">
        <v>74</v>
      </c>
      <c r="C85">
        <v>38</v>
      </c>
      <c r="D85">
        <v>15</v>
      </c>
      <c r="E85">
        <v>19</v>
      </c>
      <c r="F85" s="9">
        <v>43912</v>
      </c>
      <c r="G85" s="23">
        <v>0</v>
      </c>
      <c r="H85" s="23">
        <v>0</v>
      </c>
      <c r="I85">
        <v>0</v>
      </c>
    </row>
    <row r="86" spans="1:9" x14ac:dyDescent="0.3">
      <c r="A86" s="8">
        <v>43913</v>
      </c>
      <c r="B86">
        <v>73</v>
      </c>
      <c r="C86">
        <v>37</v>
      </c>
      <c r="D86">
        <v>14</v>
      </c>
      <c r="E86">
        <v>19</v>
      </c>
      <c r="F86" s="9">
        <v>43913</v>
      </c>
      <c r="G86" s="23">
        <v>0</v>
      </c>
      <c r="H86" s="23">
        <v>0</v>
      </c>
      <c r="I86">
        <v>0</v>
      </c>
    </row>
    <row r="87" spans="1:9" x14ac:dyDescent="0.3">
      <c r="A87" s="8">
        <v>43914</v>
      </c>
      <c r="B87">
        <v>78</v>
      </c>
      <c r="C87">
        <v>44</v>
      </c>
      <c r="D87">
        <v>16</v>
      </c>
      <c r="E87">
        <v>21</v>
      </c>
      <c r="F87" s="9">
        <v>43914</v>
      </c>
      <c r="G87" s="23">
        <v>0</v>
      </c>
      <c r="H87" s="23">
        <v>0</v>
      </c>
      <c r="I87">
        <v>0</v>
      </c>
    </row>
    <row r="88" spans="1:9" x14ac:dyDescent="0.3">
      <c r="A88" s="8">
        <v>43915</v>
      </c>
      <c r="B88">
        <v>91</v>
      </c>
      <c r="C88">
        <v>35</v>
      </c>
      <c r="D88">
        <v>11</v>
      </c>
      <c r="E88">
        <v>14</v>
      </c>
      <c r="F88" s="9">
        <v>43915</v>
      </c>
      <c r="G88" s="23">
        <v>0</v>
      </c>
      <c r="H88" s="23">
        <v>0</v>
      </c>
      <c r="I88">
        <v>0</v>
      </c>
    </row>
    <row r="89" spans="1:9" x14ac:dyDescent="0.3">
      <c r="A89" s="8">
        <v>43916</v>
      </c>
      <c r="B89">
        <v>79</v>
      </c>
      <c r="C89">
        <v>32</v>
      </c>
      <c r="D89">
        <v>20</v>
      </c>
      <c r="E89">
        <v>23</v>
      </c>
      <c r="F89" s="9">
        <v>43916</v>
      </c>
      <c r="G89" s="23">
        <v>0</v>
      </c>
      <c r="H89" s="23">
        <v>0</v>
      </c>
      <c r="I89">
        <v>0</v>
      </c>
    </row>
    <row r="90" spans="1:9" x14ac:dyDescent="0.3">
      <c r="A90" s="8">
        <v>43917</v>
      </c>
      <c r="B90">
        <v>100</v>
      </c>
      <c r="C90">
        <v>44</v>
      </c>
      <c r="D90">
        <v>19</v>
      </c>
      <c r="E90">
        <v>25</v>
      </c>
      <c r="F90" s="9">
        <v>43917</v>
      </c>
      <c r="G90" s="23">
        <v>0</v>
      </c>
      <c r="H90" s="23">
        <v>0</v>
      </c>
      <c r="I90">
        <v>0</v>
      </c>
    </row>
    <row r="91" spans="1:9" x14ac:dyDescent="0.3">
      <c r="A91" s="8">
        <v>43918</v>
      </c>
      <c r="B91">
        <v>91</v>
      </c>
      <c r="C91">
        <v>38</v>
      </c>
      <c r="D91">
        <v>17</v>
      </c>
      <c r="E91">
        <v>20</v>
      </c>
      <c r="F91" s="9">
        <v>43918</v>
      </c>
      <c r="G91" s="23">
        <v>0</v>
      </c>
      <c r="H91" s="23">
        <v>0</v>
      </c>
      <c r="I91">
        <v>0</v>
      </c>
    </row>
    <row r="92" spans="1:9" x14ac:dyDescent="0.3">
      <c r="A92" s="8">
        <v>43919</v>
      </c>
      <c r="B92">
        <v>87</v>
      </c>
      <c r="C92">
        <v>41</v>
      </c>
      <c r="D92">
        <v>20</v>
      </c>
      <c r="E92">
        <v>25</v>
      </c>
      <c r="F92" s="9">
        <v>43919</v>
      </c>
      <c r="G92" s="23">
        <v>0</v>
      </c>
      <c r="H92" s="23">
        <v>0</v>
      </c>
      <c r="I92">
        <v>0</v>
      </c>
    </row>
    <row r="93" spans="1:9" x14ac:dyDescent="0.3">
      <c r="A93" s="8">
        <v>43920</v>
      </c>
      <c r="B93">
        <v>84</v>
      </c>
      <c r="C93">
        <v>34</v>
      </c>
      <c r="D93">
        <v>14</v>
      </c>
      <c r="E93">
        <v>19</v>
      </c>
      <c r="F93" s="9">
        <v>43920</v>
      </c>
      <c r="G93" s="23">
        <v>0</v>
      </c>
      <c r="H93" s="23">
        <v>0</v>
      </c>
      <c r="I93">
        <v>0</v>
      </c>
    </row>
    <row r="94" spans="1:9" x14ac:dyDescent="0.3">
      <c r="A94" s="8">
        <v>43921</v>
      </c>
      <c r="B94">
        <v>84</v>
      </c>
      <c r="C94">
        <v>35</v>
      </c>
      <c r="D94">
        <v>19</v>
      </c>
      <c r="E94">
        <v>23</v>
      </c>
      <c r="F94" s="9">
        <v>43921</v>
      </c>
      <c r="G94" s="23">
        <v>0</v>
      </c>
      <c r="H94" s="23">
        <v>0</v>
      </c>
      <c r="I94">
        <v>0</v>
      </c>
    </row>
    <row r="95" spans="1:9" x14ac:dyDescent="0.3">
      <c r="A95" s="8">
        <v>43922</v>
      </c>
      <c r="B95">
        <v>82</v>
      </c>
      <c r="C95">
        <v>35</v>
      </c>
      <c r="D95">
        <v>24</v>
      </c>
      <c r="E95">
        <v>30</v>
      </c>
      <c r="F95" s="9">
        <v>43922</v>
      </c>
      <c r="G95" s="23">
        <v>0</v>
      </c>
      <c r="H95" s="23">
        <v>0</v>
      </c>
      <c r="I95">
        <v>0</v>
      </c>
    </row>
    <row r="96" spans="1:9" x14ac:dyDescent="0.3">
      <c r="A96" s="8">
        <v>43923</v>
      </c>
      <c r="B96">
        <v>86</v>
      </c>
      <c r="C96">
        <v>30</v>
      </c>
      <c r="D96">
        <v>24</v>
      </c>
      <c r="E96">
        <v>28</v>
      </c>
      <c r="F96" s="9">
        <v>43923</v>
      </c>
      <c r="G96" s="23">
        <v>0</v>
      </c>
      <c r="H96" s="23">
        <v>0</v>
      </c>
      <c r="I96">
        <v>0</v>
      </c>
    </row>
    <row r="97" spans="1:9" x14ac:dyDescent="0.3">
      <c r="A97" s="8">
        <v>43924</v>
      </c>
      <c r="B97">
        <v>84</v>
      </c>
      <c r="C97">
        <v>28</v>
      </c>
      <c r="D97">
        <v>18</v>
      </c>
      <c r="E97">
        <v>23</v>
      </c>
      <c r="F97" s="9">
        <v>43924</v>
      </c>
      <c r="G97" s="23">
        <v>1</v>
      </c>
      <c r="H97" s="23">
        <v>0</v>
      </c>
      <c r="I97">
        <v>0</v>
      </c>
    </row>
    <row r="98" spans="1:9" x14ac:dyDescent="0.3">
      <c r="A98" s="8">
        <v>43925</v>
      </c>
      <c r="B98">
        <v>80</v>
      </c>
      <c r="C98">
        <v>26</v>
      </c>
      <c r="D98">
        <v>15</v>
      </c>
      <c r="E98">
        <v>19</v>
      </c>
      <c r="F98" s="9">
        <v>43925</v>
      </c>
      <c r="G98" s="23">
        <v>0</v>
      </c>
      <c r="H98" s="23">
        <v>0</v>
      </c>
      <c r="I98">
        <v>0</v>
      </c>
    </row>
    <row r="99" spans="1:9" x14ac:dyDescent="0.3">
      <c r="A99" s="8">
        <v>43926</v>
      </c>
      <c r="B99">
        <v>74</v>
      </c>
      <c r="C99">
        <v>30</v>
      </c>
      <c r="D99">
        <v>21</v>
      </c>
      <c r="E99">
        <v>24</v>
      </c>
      <c r="F99" s="9">
        <v>43926</v>
      </c>
      <c r="G99" s="23">
        <v>2</v>
      </c>
      <c r="H99" s="23">
        <v>0</v>
      </c>
      <c r="I99">
        <v>0</v>
      </c>
    </row>
    <row r="100" spans="1:9" x14ac:dyDescent="0.3">
      <c r="A100" s="8">
        <v>43927</v>
      </c>
      <c r="B100">
        <v>67</v>
      </c>
      <c r="C100">
        <v>22</v>
      </c>
      <c r="D100">
        <v>22</v>
      </c>
      <c r="E100">
        <v>30</v>
      </c>
      <c r="F100" s="9">
        <v>43927</v>
      </c>
      <c r="G100" s="23">
        <v>0</v>
      </c>
      <c r="H100" s="23">
        <v>0</v>
      </c>
      <c r="I100">
        <v>0</v>
      </c>
    </row>
    <row r="101" spans="1:9" x14ac:dyDescent="0.3">
      <c r="A101" s="8">
        <v>43928</v>
      </c>
      <c r="B101">
        <v>68</v>
      </c>
      <c r="C101">
        <v>24</v>
      </c>
      <c r="D101">
        <v>16</v>
      </c>
      <c r="E101">
        <v>21</v>
      </c>
      <c r="F101" s="9">
        <v>43928</v>
      </c>
      <c r="G101" s="23">
        <v>0</v>
      </c>
      <c r="H101" s="23">
        <v>0</v>
      </c>
      <c r="I101">
        <v>0</v>
      </c>
    </row>
    <row r="102" spans="1:9" x14ac:dyDescent="0.3">
      <c r="A102" s="8">
        <v>43929</v>
      </c>
      <c r="B102">
        <v>65</v>
      </c>
      <c r="C102">
        <v>18</v>
      </c>
      <c r="D102">
        <v>19</v>
      </c>
      <c r="E102">
        <v>22</v>
      </c>
      <c r="F102" s="9">
        <v>43929</v>
      </c>
      <c r="G102" s="23">
        <v>0</v>
      </c>
      <c r="H102" s="23">
        <v>0</v>
      </c>
      <c r="I102">
        <v>0</v>
      </c>
    </row>
    <row r="103" spans="1:9" x14ac:dyDescent="0.3">
      <c r="A103" s="8">
        <v>43930</v>
      </c>
      <c r="B103">
        <v>63</v>
      </c>
      <c r="C103">
        <v>21</v>
      </c>
      <c r="D103">
        <v>19</v>
      </c>
      <c r="E103">
        <v>23</v>
      </c>
      <c r="F103" s="9">
        <v>43930</v>
      </c>
      <c r="G103" s="23">
        <v>0</v>
      </c>
      <c r="H103" s="23">
        <v>0</v>
      </c>
      <c r="I103">
        <v>0</v>
      </c>
    </row>
    <row r="104" spans="1:9" x14ac:dyDescent="0.3">
      <c r="A104" s="8">
        <v>43931</v>
      </c>
      <c r="B104">
        <v>56</v>
      </c>
      <c r="C104">
        <v>21</v>
      </c>
      <c r="D104">
        <v>20</v>
      </c>
      <c r="E104">
        <v>23</v>
      </c>
      <c r="F104" s="9">
        <v>43931</v>
      </c>
      <c r="G104" s="23">
        <v>0</v>
      </c>
      <c r="H104" s="23">
        <v>0</v>
      </c>
      <c r="I104">
        <v>0</v>
      </c>
    </row>
    <row r="105" spans="1:9" x14ac:dyDescent="0.3">
      <c r="A105" s="8">
        <v>43932</v>
      </c>
      <c r="B105">
        <v>67</v>
      </c>
      <c r="C105">
        <v>17</v>
      </c>
      <c r="D105">
        <v>18</v>
      </c>
      <c r="E105">
        <v>21</v>
      </c>
      <c r="F105" s="9">
        <v>43932</v>
      </c>
      <c r="G105" s="23">
        <v>0</v>
      </c>
      <c r="H105" s="23">
        <v>0</v>
      </c>
      <c r="I105">
        <v>0</v>
      </c>
    </row>
    <row r="106" spans="1:9" x14ac:dyDescent="0.3">
      <c r="A106" s="8">
        <v>43933</v>
      </c>
      <c r="B106">
        <v>59</v>
      </c>
      <c r="C106">
        <v>21</v>
      </c>
      <c r="D106">
        <v>20</v>
      </c>
      <c r="E106">
        <v>24</v>
      </c>
      <c r="F106" s="9">
        <v>43933</v>
      </c>
      <c r="G106" s="23">
        <v>0</v>
      </c>
      <c r="H106" s="23">
        <v>0</v>
      </c>
      <c r="I106">
        <v>0</v>
      </c>
    </row>
    <row r="107" spans="1:9" x14ac:dyDescent="0.3">
      <c r="A107" s="8">
        <v>43934</v>
      </c>
      <c r="B107">
        <v>88</v>
      </c>
      <c r="C107">
        <v>29</v>
      </c>
      <c r="D107">
        <v>31</v>
      </c>
      <c r="E107">
        <v>39</v>
      </c>
      <c r="F107" s="9">
        <v>43934</v>
      </c>
      <c r="G107" s="23">
        <v>1</v>
      </c>
      <c r="H107" s="23">
        <v>0</v>
      </c>
      <c r="I107">
        <v>0</v>
      </c>
    </row>
    <row r="108" spans="1:9" x14ac:dyDescent="0.3">
      <c r="A108" s="8">
        <v>43935</v>
      </c>
      <c r="B108">
        <v>87</v>
      </c>
      <c r="C108">
        <v>32</v>
      </c>
      <c r="D108">
        <v>31</v>
      </c>
      <c r="E108">
        <v>40</v>
      </c>
      <c r="F108" s="9">
        <v>43935</v>
      </c>
      <c r="G108" s="23">
        <v>0</v>
      </c>
      <c r="H108" s="23">
        <v>0</v>
      </c>
      <c r="I108">
        <v>0</v>
      </c>
    </row>
    <row r="109" spans="1:9" x14ac:dyDescent="0.3">
      <c r="A109" s="8">
        <v>43936</v>
      </c>
      <c r="B109">
        <v>83</v>
      </c>
      <c r="C109">
        <v>35</v>
      </c>
      <c r="D109">
        <v>36</v>
      </c>
      <c r="E109">
        <v>45</v>
      </c>
      <c r="F109" s="9">
        <v>43936</v>
      </c>
      <c r="G109" s="23">
        <v>6</v>
      </c>
      <c r="H109" s="23">
        <v>1</v>
      </c>
      <c r="I109">
        <v>0</v>
      </c>
    </row>
    <row r="110" spans="1:9" x14ac:dyDescent="0.3">
      <c r="A110" s="8">
        <v>43937</v>
      </c>
      <c r="B110">
        <v>75</v>
      </c>
      <c r="C110">
        <v>29</v>
      </c>
      <c r="D110">
        <v>28</v>
      </c>
      <c r="E110">
        <v>38</v>
      </c>
      <c r="F110" s="9">
        <v>43937</v>
      </c>
      <c r="G110" s="23">
        <v>2</v>
      </c>
      <c r="H110" s="23">
        <v>0</v>
      </c>
      <c r="I110">
        <v>0</v>
      </c>
    </row>
    <row r="111" spans="1:9" x14ac:dyDescent="0.3">
      <c r="A111" s="8">
        <v>43938</v>
      </c>
      <c r="B111">
        <v>65</v>
      </c>
      <c r="C111">
        <v>29</v>
      </c>
      <c r="D111">
        <v>26</v>
      </c>
      <c r="E111">
        <v>32</v>
      </c>
      <c r="F111" s="9">
        <v>43938</v>
      </c>
      <c r="G111" s="23">
        <v>0</v>
      </c>
      <c r="H111" s="23">
        <v>0</v>
      </c>
      <c r="I111">
        <v>65</v>
      </c>
    </row>
    <row r="112" spans="1:9" x14ac:dyDescent="0.3">
      <c r="A112" s="8">
        <v>43939</v>
      </c>
      <c r="B112">
        <v>64</v>
      </c>
      <c r="C112">
        <v>21</v>
      </c>
      <c r="D112">
        <v>23</v>
      </c>
      <c r="E112">
        <v>27</v>
      </c>
      <c r="F112" s="9">
        <v>43939</v>
      </c>
      <c r="G112" s="23">
        <v>2</v>
      </c>
      <c r="H112" s="23">
        <v>0</v>
      </c>
      <c r="I112">
        <v>121</v>
      </c>
    </row>
    <row r="113" spans="1:9" x14ac:dyDescent="0.3">
      <c r="A113" s="8">
        <v>43940</v>
      </c>
      <c r="B113">
        <v>55</v>
      </c>
      <c r="C113">
        <v>20</v>
      </c>
      <c r="D113">
        <v>17</v>
      </c>
      <c r="E113">
        <v>20</v>
      </c>
      <c r="F113" s="9">
        <v>43940</v>
      </c>
      <c r="G113" s="23">
        <v>0</v>
      </c>
      <c r="H113" s="23">
        <v>0</v>
      </c>
      <c r="I113">
        <v>28</v>
      </c>
    </row>
    <row r="114" spans="1:9" x14ac:dyDescent="0.3">
      <c r="A114" s="8">
        <v>43941</v>
      </c>
      <c r="B114">
        <v>56</v>
      </c>
      <c r="C114">
        <v>22</v>
      </c>
      <c r="D114">
        <v>17</v>
      </c>
      <c r="E114">
        <v>22</v>
      </c>
      <c r="F114" s="9">
        <v>43941</v>
      </c>
      <c r="G114" s="23">
        <v>0</v>
      </c>
      <c r="H114" s="23">
        <v>0</v>
      </c>
      <c r="I114">
        <v>72</v>
      </c>
    </row>
    <row r="115" spans="1:9" x14ac:dyDescent="0.3">
      <c r="A115" s="8">
        <v>43942</v>
      </c>
      <c r="B115">
        <v>47</v>
      </c>
      <c r="C115">
        <v>10</v>
      </c>
      <c r="D115">
        <v>16</v>
      </c>
      <c r="E115">
        <v>19</v>
      </c>
      <c r="F115" s="9">
        <v>43942</v>
      </c>
      <c r="G115" s="23">
        <v>1</v>
      </c>
      <c r="H115" s="23">
        <v>0</v>
      </c>
      <c r="I115">
        <v>95</v>
      </c>
    </row>
    <row r="116" spans="1:9" x14ac:dyDescent="0.3">
      <c r="A116" s="8">
        <v>43943</v>
      </c>
      <c r="B116">
        <v>40</v>
      </c>
      <c r="C116">
        <v>16</v>
      </c>
      <c r="D116">
        <v>17</v>
      </c>
      <c r="E116">
        <v>19</v>
      </c>
      <c r="F116" s="9">
        <v>43943</v>
      </c>
      <c r="G116" s="23">
        <v>0</v>
      </c>
      <c r="H116" s="23">
        <v>0</v>
      </c>
      <c r="I116">
        <v>113</v>
      </c>
    </row>
    <row r="117" spans="1:9" x14ac:dyDescent="0.3">
      <c r="A117" s="8">
        <v>43944</v>
      </c>
      <c r="B117">
        <v>46</v>
      </c>
      <c r="C117">
        <v>17</v>
      </c>
      <c r="D117">
        <v>17</v>
      </c>
      <c r="E117">
        <v>20</v>
      </c>
      <c r="F117" s="9">
        <v>43944</v>
      </c>
      <c r="G117" s="23">
        <v>0</v>
      </c>
      <c r="H117" s="23">
        <v>0</v>
      </c>
      <c r="I117">
        <v>63</v>
      </c>
    </row>
    <row r="118" spans="1:9" x14ac:dyDescent="0.3">
      <c r="A118" s="8">
        <v>43945</v>
      </c>
      <c r="B118">
        <v>46</v>
      </c>
      <c r="C118">
        <v>15</v>
      </c>
      <c r="D118">
        <v>11</v>
      </c>
      <c r="E118">
        <v>13</v>
      </c>
      <c r="F118" s="9">
        <v>43945</v>
      </c>
      <c r="G118" s="23">
        <v>0</v>
      </c>
      <c r="H118" s="23">
        <v>0</v>
      </c>
      <c r="I118">
        <v>21</v>
      </c>
    </row>
    <row r="119" spans="1:9" x14ac:dyDescent="0.3">
      <c r="A119" s="8">
        <v>43946</v>
      </c>
      <c r="B119">
        <v>33</v>
      </c>
      <c r="C119">
        <v>13</v>
      </c>
      <c r="D119">
        <v>14</v>
      </c>
      <c r="E119">
        <v>18</v>
      </c>
      <c r="F119" s="9">
        <v>43946</v>
      </c>
      <c r="G119" s="23">
        <v>0</v>
      </c>
      <c r="H119" s="23">
        <v>0</v>
      </c>
      <c r="I119">
        <v>39</v>
      </c>
    </row>
    <row r="120" spans="1:9" x14ac:dyDescent="0.3">
      <c r="A120" s="8">
        <v>43947</v>
      </c>
      <c r="B120">
        <v>39</v>
      </c>
      <c r="C120">
        <v>15</v>
      </c>
      <c r="D120">
        <v>9</v>
      </c>
      <c r="E120">
        <v>12</v>
      </c>
      <c r="F120" s="9">
        <v>43947</v>
      </c>
      <c r="G120" s="23">
        <v>0</v>
      </c>
      <c r="H120" s="23">
        <v>0</v>
      </c>
      <c r="I120">
        <v>0</v>
      </c>
    </row>
    <row r="121" spans="1:9" x14ac:dyDescent="0.3">
      <c r="A121" s="8">
        <v>43948</v>
      </c>
      <c r="B121">
        <v>35</v>
      </c>
      <c r="C121">
        <v>10</v>
      </c>
      <c r="D121">
        <v>15</v>
      </c>
      <c r="E121">
        <v>18</v>
      </c>
      <c r="F121" s="9">
        <v>43948</v>
      </c>
      <c r="G121" s="23">
        <v>0</v>
      </c>
      <c r="H121" s="23">
        <v>1</v>
      </c>
      <c r="I121">
        <v>0</v>
      </c>
    </row>
    <row r="122" spans="1:9" x14ac:dyDescent="0.3">
      <c r="A122" s="8">
        <v>43949</v>
      </c>
      <c r="B122">
        <v>39</v>
      </c>
      <c r="C122">
        <v>14</v>
      </c>
      <c r="D122">
        <v>11</v>
      </c>
      <c r="E122">
        <v>13</v>
      </c>
      <c r="F122" s="9">
        <v>43949</v>
      </c>
      <c r="G122" s="23">
        <v>0</v>
      </c>
      <c r="H122" s="23">
        <v>0</v>
      </c>
      <c r="I122">
        <v>128</v>
      </c>
    </row>
    <row r="123" spans="1:9" x14ac:dyDescent="0.3">
      <c r="A123" s="8">
        <v>43950</v>
      </c>
      <c r="B123">
        <v>27</v>
      </c>
      <c r="C123">
        <v>9</v>
      </c>
      <c r="D123">
        <v>13</v>
      </c>
      <c r="E123">
        <v>15</v>
      </c>
      <c r="F123" s="9">
        <v>43950</v>
      </c>
      <c r="G123" s="23">
        <v>0</v>
      </c>
      <c r="H123" s="23">
        <v>0</v>
      </c>
      <c r="I123">
        <v>15</v>
      </c>
    </row>
    <row r="124" spans="1:9" x14ac:dyDescent="0.3">
      <c r="A124" s="8">
        <v>43951</v>
      </c>
      <c r="B124">
        <v>30</v>
      </c>
      <c r="C124">
        <v>9</v>
      </c>
      <c r="D124">
        <v>12</v>
      </c>
      <c r="E124">
        <v>14</v>
      </c>
      <c r="F124" s="9">
        <v>43951</v>
      </c>
      <c r="G124" s="23">
        <v>0</v>
      </c>
      <c r="H124" s="23">
        <v>0</v>
      </c>
      <c r="I124">
        <v>198</v>
      </c>
    </row>
    <row r="125" spans="1:9" x14ac:dyDescent="0.3">
      <c r="A125" s="8">
        <v>43952</v>
      </c>
      <c r="B125">
        <v>38</v>
      </c>
      <c r="C125">
        <v>14</v>
      </c>
      <c r="D125">
        <v>14</v>
      </c>
      <c r="E125">
        <v>20</v>
      </c>
      <c r="F125" s="9">
        <v>43952</v>
      </c>
      <c r="G125" s="23">
        <v>1</v>
      </c>
      <c r="H125" s="23">
        <v>5</v>
      </c>
      <c r="I125">
        <v>0</v>
      </c>
    </row>
    <row r="126" spans="1:9" x14ac:dyDescent="0.3">
      <c r="A126" s="8">
        <v>43953</v>
      </c>
      <c r="B126">
        <v>31</v>
      </c>
      <c r="C126">
        <v>11</v>
      </c>
      <c r="D126">
        <v>11</v>
      </c>
      <c r="E126">
        <v>14</v>
      </c>
      <c r="F126" s="9">
        <v>43953</v>
      </c>
      <c r="G126" s="23">
        <v>0</v>
      </c>
      <c r="H126" s="23">
        <v>0</v>
      </c>
      <c r="I126">
        <v>0</v>
      </c>
    </row>
    <row r="127" spans="1:9" x14ac:dyDescent="0.3">
      <c r="A127" s="8">
        <v>43954</v>
      </c>
      <c r="B127">
        <v>34</v>
      </c>
      <c r="C127">
        <v>17</v>
      </c>
      <c r="D127">
        <v>14</v>
      </c>
      <c r="E127">
        <v>17</v>
      </c>
      <c r="F127" s="9">
        <v>43954</v>
      </c>
      <c r="G127" s="23">
        <v>1</v>
      </c>
      <c r="H127" s="23">
        <v>6</v>
      </c>
      <c r="I127">
        <v>0</v>
      </c>
    </row>
    <row r="128" spans="1:9" x14ac:dyDescent="0.3">
      <c r="A128" s="8">
        <v>43955</v>
      </c>
      <c r="B128">
        <v>33</v>
      </c>
      <c r="C128">
        <v>15</v>
      </c>
      <c r="D128">
        <v>20</v>
      </c>
      <c r="E128">
        <v>23</v>
      </c>
      <c r="F128" s="9">
        <v>43955</v>
      </c>
      <c r="G128" s="23">
        <v>0</v>
      </c>
      <c r="H128" s="23">
        <v>0</v>
      </c>
      <c r="I128">
        <v>0</v>
      </c>
    </row>
    <row r="129" spans="1:9" x14ac:dyDescent="0.3">
      <c r="A129" s="8">
        <v>43956</v>
      </c>
      <c r="B129">
        <v>33</v>
      </c>
      <c r="C129">
        <v>10</v>
      </c>
      <c r="D129">
        <v>11</v>
      </c>
      <c r="E129">
        <v>14</v>
      </c>
      <c r="F129" s="9">
        <v>43956</v>
      </c>
      <c r="G129" s="23">
        <v>0</v>
      </c>
      <c r="H129" s="23">
        <v>1</v>
      </c>
      <c r="I129">
        <v>60</v>
      </c>
    </row>
    <row r="130" spans="1:9" x14ac:dyDescent="0.3">
      <c r="A130" s="8">
        <v>43957</v>
      </c>
      <c r="B130">
        <v>36</v>
      </c>
      <c r="C130">
        <v>15</v>
      </c>
      <c r="D130">
        <v>16</v>
      </c>
      <c r="E130">
        <v>19</v>
      </c>
      <c r="F130" s="9">
        <v>43957</v>
      </c>
      <c r="G130" s="23">
        <v>0</v>
      </c>
      <c r="H130" s="29">
        <v>0</v>
      </c>
      <c r="I130">
        <v>0</v>
      </c>
    </row>
    <row r="131" spans="1:9" x14ac:dyDescent="0.3">
      <c r="A131" s="8">
        <v>43958</v>
      </c>
      <c r="B131">
        <v>39</v>
      </c>
      <c r="C131">
        <v>15</v>
      </c>
      <c r="D131">
        <v>13</v>
      </c>
      <c r="E131">
        <v>16</v>
      </c>
      <c r="F131" s="9">
        <v>43958</v>
      </c>
      <c r="G131" s="29">
        <v>0</v>
      </c>
      <c r="H131" s="29">
        <v>0</v>
      </c>
      <c r="I131">
        <v>0</v>
      </c>
    </row>
    <row r="132" spans="1:9" x14ac:dyDescent="0.3">
      <c r="A132" s="8">
        <v>43959</v>
      </c>
      <c r="B132">
        <v>33</v>
      </c>
      <c r="C132">
        <v>8</v>
      </c>
      <c r="D132">
        <v>18</v>
      </c>
      <c r="E132">
        <v>22</v>
      </c>
      <c r="F132" s="9">
        <v>43959</v>
      </c>
      <c r="G132" s="29">
        <v>0</v>
      </c>
      <c r="H132" s="29">
        <v>0</v>
      </c>
      <c r="I132">
        <v>0</v>
      </c>
    </row>
    <row r="133" spans="1:9" x14ac:dyDescent="0.3">
      <c r="A133" s="8">
        <v>43960</v>
      </c>
      <c r="B133">
        <v>39</v>
      </c>
      <c r="C133">
        <v>15</v>
      </c>
      <c r="D133">
        <v>21</v>
      </c>
      <c r="E133">
        <v>25</v>
      </c>
      <c r="F133" s="9">
        <v>43960</v>
      </c>
      <c r="G133" s="29">
        <v>1</v>
      </c>
      <c r="H133" s="29">
        <v>0</v>
      </c>
      <c r="I133">
        <v>0</v>
      </c>
    </row>
    <row r="134" spans="1:9" x14ac:dyDescent="0.3">
      <c r="A134" s="8">
        <v>43961</v>
      </c>
      <c r="B134">
        <v>36</v>
      </c>
      <c r="C134">
        <v>11</v>
      </c>
      <c r="D134">
        <v>15</v>
      </c>
      <c r="E134">
        <v>18</v>
      </c>
      <c r="F134" s="9">
        <v>43961</v>
      </c>
      <c r="G134" s="29">
        <v>0</v>
      </c>
      <c r="H134" s="29">
        <v>0</v>
      </c>
      <c r="I134">
        <v>0</v>
      </c>
    </row>
    <row r="135" spans="1:9" x14ac:dyDescent="0.3">
      <c r="A135" s="8">
        <v>43962</v>
      </c>
      <c r="B135">
        <v>31</v>
      </c>
      <c r="C135">
        <v>11</v>
      </c>
      <c r="D135">
        <v>12</v>
      </c>
      <c r="E135">
        <v>16</v>
      </c>
      <c r="F135" s="9">
        <v>43962</v>
      </c>
      <c r="G135" s="29">
        <v>0</v>
      </c>
      <c r="H135" s="29">
        <v>0</v>
      </c>
      <c r="I135">
        <v>193</v>
      </c>
    </row>
    <row r="136" spans="1:9" x14ac:dyDescent="0.3">
      <c r="A136" s="8">
        <v>43963</v>
      </c>
      <c r="B136">
        <v>32</v>
      </c>
      <c r="C136">
        <v>13</v>
      </c>
      <c r="D136">
        <v>13</v>
      </c>
      <c r="E136">
        <v>18</v>
      </c>
      <c r="F136" s="9">
        <v>43963</v>
      </c>
      <c r="G136" s="29">
        <v>0</v>
      </c>
      <c r="H136" s="29">
        <v>0</v>
      </c>
      <c r="I136">
        <v>0</v>
      </c>
    </row>
    <row r="137" spans="1:9" x14ac:dyDescent="0.3">
      <c r="A137" s="8">
        <v>43964</v>
      </c>
      <c r="B137">
        <v>27</v>
      </c>
      <c r="C137">
        <v>9</v>
      </c>
      <c r="D137">
        <v>13</v>
      </c>
      <c r="E137">
        <v>16</v>
      </c>
      <c r="F137" s="9">
        <v>43964</v>
      </c>
      <c r="G137" s="29">
        <v>0</v>
      </c>
      <c r="H137" s="29">
        <v>0</v>
      </c>
      <c r="I137">
        <v>0</v>
      </c>
    </row>
    <row r="138" spans="1:9" x14ac:dyDescent="0.3">
      <c r="A138" s="8">
        <v>43965</v>
      </c>
      <c r="B138">
        <v>32</v>
      </c>
      <c r="C138">
        <v>13</v>
      </c>
      <c r="D138">
        <v>15</v>
      </c>
      <c r="E138">
        <v>19</v>
      </c>
      <c r="F138" s="9">
        <v>43965</v>
      </c>
      <c r="G138" s="29">
        <v>0</v>
      </c>
      <c r="H138" s="29">
        <v>0</v>
      </c>
      <c r="I138">
        <v>0</v>
      </c>
    </row>
    <row r="139" spans="1:9" x14ac:dyDescent="0.3">
      <c r="A139" s="8">
        <v>43966</v>
      </c>
      <c r="B139">
        <v>34</v>
      </c>
      <c r="C139">
        <v>11</v>
      </c>
      <c r="D139">
        <v>10</v>
      </c>
      <c r="E139">
        <v>15</v>
      </c>
      <c r="F139" s="9">
        <v>43966</v>
      </c>
      <c r="G139" s="29">
        <v>0</v>
      </c>
      <c r="H139" s="29">
        <v>0</v>
      </c>
      <c r="I139">
        <v>0</v>
      </c>
    </row>
    <row r="140" spans="1:9" x14ac:dyDescent="0.3">
      <c r="A140" s="8">
        <v>43967</v>
      </c>
      <c r="B140">
        <v>34</v>
      </c>
      <c r="C140">
        <v>15</v>
      </c>
      <c r="D140">
        <v>15</v>
      </c>
      <c r="E140">
        <v>20</v>
      </c>
      <c r="F140" s="9">
        <v>43967</v>
      </c>
      <c r="G140" s="29">
        <v>0</v>
      </c>
      <c r="H140" s="29">
        <v>0</v>
      </c>
      <c r="I140">
        <v>0</v>
      </c>
    </row>
    <row r="141" spans="1:9" x14ac:dyDescent="0.3">
      <c r="A141" s="8">
        <v>43968</v>
      </c>
      <c r="B141">
        <v>37</v>
      </c>
      <c r="C141">
        <v>14</v>
      </c>
      <c r="D141">
        <v>17</v>
      </c>
      <c r="E141">
        <v>21</v>
      </c>
      <c r="F141" s="9">
        <v>43968</v>
      </c>
      <c r="G141" s="29">
        <v>0</v>
      </c>
      <c r="H141" s="29">
        <v>0</v>
      </c>
      <c r="I141">
        <v>0</v>
      </c>
    </row>
    <row r="142" spans="1:9" x14ac:dyDescent="0.3">
      <c r="A142" s="8">
        <v>43969</v>
      </c>
      <c r="B142">
        <v>34</v>
      </c>
      <c r="C142">
        <v>11</v>
      </c>
      <c r="D142">
        <v>14</v>
      </c>
      <c r="E142">
        <v>19</v>
      </c>
      <c r="F142" s="9">
        <v>43969</v>
      </c>
      <c r="G142" s="29">
        <v>0</v>
      </c>
      <c r="H142" s="29">
        <v>0</v>
      </c>
      <c r="I142">
        <v>0</v>
      </c>
    </row>
    <row r="143" spans="1:9" x14ac:dyDescent="0.3">
      <c r="A143" s="8">
        <v>43970</v>
      </c>
      <c r="B143">
        <v>28</v>
      </c>
      <c r="C143">
        <v>8</v>
      </c>
      <c r="D143">
        <v>11</v>
      </c>
      <c r="E143">
        <v>17</v>
      </c>
      <c r="F143" s="9">
        <v>43970</v>
      </c>
      <c r="G143" s="29">
        <v>0</v>
      </c>
      <c r="H143" s="29">
        <v>0</v>
      </c>
      <c r="I143">
        <v>208</v>
      </c>
    </row>
    <row r="144" spans="1:9" x14ac:dyDescent="0.3">
      <c r="A144" s="8">
        <v>43971</v>
      </c>
      <c r="B144">
        <v>21</v>
      </c>
      <c r="C144">
        <v>10</v>
      </c>
      <c r="D144">
        <v>15</v>
      </c>
      <c r="E144">
        <v>19</v>
      </c>
      <c r="F144" s="9">
        <v>43971</v>
      </c>
      <c r="G144" s="29">
        <v>1</v>
      </c>
      <c r="H144" s="29">
        <v>0</v>
      </c>
      <c r="I144">
        <v>315</v>
      </c>
    </row>
    <row r="145" spans="1:9" x14ac:dyDescent="0.3">
      <c r="A145" s="8">
        <v>43972</v>
      </c>
      <c r="B145">
        <v>19</v>
      </c>
      <c r="C145">
        <v>10</v>
      </c>
      <c r="D145">
        <v>8</v>
      </c>
      <c r="E145">
        <v>11</v>
      </c>
      <c r="F145" s="9">
        <v>43972</v>
      </c>
      <c r="G145" s="29">
        <v>0</v>
      </c>
      <c r="H145" s="29">
        <v>0</v>
      </c>
      <c r="I145">
        <v>132</v>
      </c>
    </row>
    <row r="146" spans="1:9" x14ac:dyDescent="0.3">
      <c r="A146" s="8">
        <v>43973</v>
      </c>
      <c r="B146">
        <v>17</v>
      </c>
      <c r="C146">
        <v>7</v>
      </c>
      <c r="D146">
        <v>14</v>
      </c>
      <c r="E146">
        <v>18</v>
      </c>
      <c r="F146" s="9">
        <v>43973</v>
      </c>
      <c r="G146" s="29">
        <v>0</v>
      </c>
      <c r="H146" s="29">
        <v>0</v>
      </c>
      <c r="I146">
        <v>0</v>
      </c>
    </row>
    <row r="147" spans="1:9" x14ac:dyDescent="0.3">
      <c r="A147" s="8">
        <v>43974</v>
      </c>
      <c r="B147">
        <v>17</v>
      </c>
      <c r="C147">
        <v>8</v>
      </c>
      <c r="D147">
        <v>8</v>
      </c>
      <c r="E147">
        <v>11</v>
      </c>
      <c r="F147" s="9">
        <v>43974</v>
      </c>
      <c r="G147" s="29">
        <v>0</v>
      </c>
      <c r="H147" s="29">
        <v>0</v>
      </c>
      <c r="I147">
        <v>0</v>
      </c>
    </row>
    <row r="148" spans="1:9" x14ac:dyDescent="0.3">
      <c r="A148" s="8">
        <v>43975</v>
      </c>
      <c r="B148">
        <v>18</v>
      </c>
      <c r="C148">
        <v>8</v>
      </c>
      <c r="D148">
        <v>14</v>
      </c>
      <c r="E148">
        <v>19</v>
      </c>
      <c r="F148" s="9">
        <v>43975</v>
      </c>
      <c r="G148" s="29">
        <v>0</v>
      </c>
      <c r="H148" s="29">
        <v>0</v>
      </c>
      <c r="I148">
        <v>0</v>
      </c>
    </row>
    <row r="149" spans="1:9" x14ac:dyDescent="0.3">
      <c r="A149" s="8">
        <v>43976</v>
      </c>
      <c r="B149">
        <v>20</v>
      </c>
      <c r="C149">
        <v>11</v>
      </c>
      <c r="D149">
        <v>13</v>
      </c>
      <c r="E149">
        <v>16</v>
      </c>
      <c r="F149" s="9">
        <v>43976</v>
      </c>
      <c r="G149" s="29">
        <v>1</v>
      </c>
      <c r="H149" s="29">
        <v>0</v>
      </c>
      <c r="I149">
        <v>0</v>
      </c>
    </row>
    <row r="150" spans="1:9" x14ac:dyDescent="0.3">
      <c r="A150" s="8">
        <v>43977</v>
      </c>
      <c r="B150">
        <v>19</v>
      </c>
      <c r="C150">
        <v>8</v>
      </c>
      <c r="D150">
        <v>11</v>
      </c>
      <c r="E150">
        <v>17</v>
      </c>
      <c r="F150" s="9">
        <v>43977</v>
      </c>
      <c r="G150" s="29">
        <v>5</v>
      </c>
      <c r="H150" s="29">
        <v>0</v>
      </c>
      <c r="I150">
        <v>0</v>
      </c>
    </row>
    <row r="151" spans="1:9" x14ac:dyDescent="0.3">
      <c r="A151" s="8">
        <v>43978</v>
      </c>
      <c r="B151">
        <v>22</v>
      </c>
      <c r="C151">
        <v>13</v>
      </c>
      <c r="D151">
        <v>14</v>
      </c>
      <c r="E151">
        <v>18</v>
      </c>
      <c r="F151" s="9">
        <v>43978</v>
      </c>
      <c r="G151" s="29">
        <v>0</v>
      </c>
      <c r="H151" s="29">
        <v>0</v>
      </c>
      <c r="I151">
        <v>0</v>
      </c>
    </row>
    <row r="152" spans="1:9" x14ac:dyDescent="0.3">
      <c r="A152" s="8">
        <v>43979</v>
      </c>
      <c r="B152">
        <v>29</v>
      </c>
      <c r="C152">
        <v>12</v>
      </c>
      <c r="D152">
        <v>7</v>
      </c>
      <c r="E152">
        <v>10</v>
      </c>
      <c r="F152" s="9">
        <v>43979</v>
      </c>
      <c r="G152" s="29">
        <v>1</v>
      </c>
      <c r="H152" s="29">
        <v>0</v>
      </c>
      <c r="I152">
        <v>0</v>
      </c>
    </row>
    <row r="153" spans="1:9" x14ac:dyDescent="0.3">
      <c r="A153" s="8">
        <v>43980</v>
      </c>
      <c r="B153">
        <v>19</v>
      </c>
      <c r="C153">
        <v>7</v>
      </c>
      <c r="D153">
        <v>11</v>
      </c>
      <c r="E153">
        <v>15</v>
      </c>
      <c r="F153" s="9">
        <v>43980</v>
      </c>
      <c r="G153" s="29">
        <v>6</v>
      </c>
      <c r="H153" s="29">
        <v>0</v>
      </c>
      <c r="I153">
        <v>0</v>
      </c>
    </row>
    <row r="154" spans="1:9" x14ac:dyDescent="0.3">
      <c r="A154" s="8">
        <v>43981</v>
      </c>
      <c r="B154">
        <v>19</v>
      </c>
      <c r="C154">
        <v>11</v>
      </c>
      <c r="D154">
        <v>10</v>
      </c>
      <c r="E154">
        <v>12</v>
      </c>
      <c r="F154" s="9">
        <v>43981</v>
      </c>
      <c r="G154" s="29">
        <v>0</v>
      </c>
      <c r="H154" s="29">
        <v>0</v>
      </c>
      <c r="I154">
        <v>0</v>
      </c>
    </row>
    <row r="155" spans="1:9" x14ac:dyDescent="0.3">
      <c r="A155" s="8">
        <v>43982</v>
      </c>
      <c r="B155">
        <v>17</v>
      </c>
      <c r="C155">
        <v>8</v>
      </c>
      <c r="D155">
        <v>14</v>
      </c>
      <c r="E155">
        <v>16</v>
      </c>
      <c r="F155" s="9">
        <v>43982</v>
      </c>
      <c r="G155" s="29">
        <v>0</v>
      </c>
      <c r="H155" s="29">
        <v>0</v>
      </c>
      <c r="I155">
        <v>0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AB6F5-A6CE-4C30-BF78-75C3D824FC95}">
  <dimension ref="A3:F155"/>
  <sheetViews>
    <sheetView workbookViewId="0">
      <selection activeCell="F1" sqref="F1:F1048576"/>
    </sheetView>
  </sheetViews>
  <sheetFormatPr defaultRowHeight="14.4" x14ac:dyDescent="0.3"/>
  <cols>
    <col min="6" max="6" width="8.88671875" style="29"/>
  </cols>
  <sheetData>
    <row r="3" spans="1:6" x14ac:dyDescent="0.3">
      <c r="A3" s="12" t="s">
        <v>54</v>
      </c>
      <c r="B3" t="s">
        <v>104</v>
      </c>
      <c r="C3" t="s">
        <v>103</v>
      </c>
      <c r="D3" t="s">
        <v>102</v>
      </c>
      <c r="E3" t="s">
        <v>101</v>
      </c>
      <c r="F3" s="23" t="s">
        <v>60</v>
      </c>
    </row>
    <row r="4" spans="1:6" x14ac:dyDescent="0.3">
      <c r="A4" s="9">
        <v>43831</v>
      </c>
      <c r="B4">
        <v>0</v>
      </c>
      <c r="C4">
        <v>0</v>
      </c>
      <c r="D4">
        <v>0</v>
      </c>
      <c r="E4">
        <v>0</v>
      </c>
      <c r="F4" s="23">
        <v>0</v>
      </c>
    </row>
    <row r="5" spans="1:6" x14ac:dyDescent="0.3">
      <c r="A5" s="9">
        <v>43832</v>
      </c>
      <c r="B5">
        <v>0</v>
      </c>
      <c r="C5">
        <v>0</v>
      </c>
      <c r="D5">
        <v>0</v>
      </c>
      <c r="E5">
        <v>0</v>
      </c>
      <c r="F5" s="23">
        <v>0</v>
      </c>
    </row>
    <row r="6" spans="1:6" x14ac:dyDescent="0.3">
      <c r="A6" s="9">
        <v>43833</v>
      </c>
      <c r="B6">
        <v>0</v>
      </c>
      <c r="C6">
        <v>0</v>
      </c>
      <c r="D6">
        <v>0</v>
      </c>
      <c r="E6">
        <v>0</v>
      </c>
      <c r="F6" s="23">
        <v>0</v>
      </c>
    </row>
    <row r="7" spans="1:6" x14ac:dyDescent="0.3">
      <c r="A7" s="9">
        <v>43834</v>
      </c>
      <c r="B7">
        <v>0</v>
      </c>
      <c r="C7">
        <v>0</v>
      </c>
      <c r="D7">
        <v>0</v>
      </c>
      <c r="E7">
        <v>0</v>
      </c>
      <c r="F7" s="23">
        <v>0</v>
      </c>
    </row>
    <row r="8" spans="1:6" x14ac:dyDescent="0.3">
      <c r="A8" s="9">
        <v>43835</v>
      </c>
      <c r="B8">
        <v>0</v>
      </c>
      <c r="C8">
        <v>0</v>
      </c>
      <c r="D8">
        <v>0</v>
      </c>
      <c r="E8">
        <v>0</v>
      </c>
      <c r="F8" s="23">
        <v>0</v>
      </c>
    </row>
    <row r="9" spans="1:6" x14ac:dyDescent="0.3">
      <c r="A9" s="9">
        <v>43836</v>
      </c>
      <c r="B9">
        <v>0</v>
      </c>
      <c r="C9">
        <v>0</v>
      </c>
      <c r="D9">
        <v>0</v>
      </c>
      <c r="E9">
        <v>0</v>
      </c>
      <c r="F9" s="23">
        <v>0</v>
      </c>
    </row>
    <row r="10" spans="1:6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 s="23">
        <v>0</v>
      </c>
    </row>
    <row r="11" spans="1:6" x14ac:dyDescent="0.3">
      <c r="A11" s="9">
        <v>43838</v>
      </c>
      <c r="B11">
        <v>0</v>
      </c>
      <c r="C11">
        <v>0</v>
      </c>
      <c r="D11">
        <v>0</v>
      </c>
      <c r="E11">
        <v>0</v>
      </c>
      <c r="F11" s="23">
        <v>0</v>
      </c>
    </row>
    <row r="12" spans="1:6" x14ac:dyDescent="0.3">
      <c r="A12" s="9">
        <v>43839</v>
      </c>
      <c r="B12">
        <v>0</v>
      </c>
      <c r="C12">
        <v>0</v>
      </c>
      <c r="D12">
        <v>0</v>
      </c>
      <c r="E12">
        <v>0</v>
      </c>
      <c r="F12" s="23">
        <v>0</v>
      </c>
    </row>
    <row r="13" spans="1:6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 s="23">
        <v>0</v>
      </c>
    </row>
    <row r="14" spans="1:6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 s="23">
        <v>0</v>
      </c>
    </row>
    <row r="15" spans="1:6" x14ac:dyDescent="0.3">
      <c r="A15" s="9">
        <v>43842</v>
      </c>
      <c r="B15">
        <v>0</v>
      </c>
      <c r="C15">
        <v>2</v>
      </c>
      <c r="D15">
        <v>0</v>
      </c>
      <c r="E15">
        <v>0</v>
      </c>
      <c r="F15" s="23">
        <v>0</v>
      </c>
    </row>
    <row r="16" spans="1:6" x14ac:dyDescent="0.3">
      <c r="A16" s="9">
        <v>43843</v>
      </c>
      <c r="B16">
        <v>0</v>
      </c>
      <c r="C16">
        <v>0</v>
      </c>
      <c r="D16">
        <v>0</v>
      </c>
      <c r="E16">
        <v>0</v>
      </c>
      <c r="F16" s="23">
        <v>0</v>
      </c>
    </row>
    <row r="17" spans="1:6" x14ac:dyDescent="0.3">
      <c r="A17" s="9">
        <v>43844</v>
      </c>
      <c r="B17">
        <v>0</v>
      </c>
      <c r="C17">
        <v>0</v>
      </c>
      <c r="D17">
        <v>0</v>
      </c>
      <c r="E17">
        <v>0</v>
      </c>
      <c r="F17" s="23">
        <v>0</v>
      </c>
    </row>
    <row r="18" spans="1:6" x14ac:dyDescent="0.3">
      <c r="A18" s="9">
        <v>43845</v>
      </c>
      <c r="B18">
        <v>0</v>
      </c>
      <c r="C18">
        <v>0</v>
      </c>
      <c r="D18">
        <v>0</v>
      </c>
      <c r="E18">
        <v>0</v>
      </c>
      <c r="F18" s="23">
        <v>0</v>
      </c>
    </row>
    <row r="19" spans="1:6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 s="23">
        <v>0</v>
      </c>
    </row>
    <row r="20" spans="1:6" x14ac:dyDescent="0.3">
      <c r="A20" s="9">
        <v>43847</v>
      </c>
      <c r="B20">
        <v>0</v>
      </c>
      <c r="C20">
        <v>0</v>
      </c>
      <c r="D20">
        <v>0</v>
      </c>
      <c r="E20">
        <v>0</v>
      </c>
      <c r="F20" s="23">
        <v>0</v>
      </c>
    </row>
    <row r="21" spans="1:6" x14ac:dyDescent="0.3">
      <c r="A21" s="9">
        <v>43848</v>
      </c>
      <c r="B21">
        <v>0</v>
      </c>
      <c r="C21">
        <v>0</v>
      </c>
      <c r="D21">
        <v>0</v>
      </c>
      <c r="E21">
        <v>0</v>
      </c>
      <c r="F21" s="23">
        <v>0</v>
      </c>
    </row>
    <row r="22" spans="1:6" x14ac:dyDescent="0.3">
      <c r="A22" s="9">
        <v>43849</v>
      </c>
      <c r="B22">
        <v>2</v>
      </c>
      <c r="C22">
        <v>2</v>
      </c>
      <c r="D22">
        <v>0</v>
      </c>
      <c r="E22">
        <v>0</v>
      </c>
      <c r="F22" s="23">
        <v>0</v>
      </c>
    </row>
    <row r="23" spans="1:6" x14ac:dyDescent="0.3">
      <c r="A23" s="9">
        <v>43850</v>
      </c>
      <c r="B23">
        <v>0</v>
      </c>
      <c r="C23">
        <v>0</v>
      </c>
      <c r="D23">
        <v>0</v>
      </c>
      <c r="E23">
        <v>0</v>
      </c>
      <c r="F23" s="23">
        <v>0</v>
      </c>
    </row>
    <row r="24" spans="1:6" x14ac:dyDescent="0.3">
      <c r="A24" s="9">
        <v>43851</v>
      </c>
      <c r="B24">
        <v>2</v>
      </c>
      <c r="C24">
        <v>0</v>
      </c>
      <c r="D24">
        <v>0</v>
      </c>
      <c r="E24">
        <v>0</v>
      </c>
      <c r="F24" s="23">
        <v>0</v>
      </c>
    </row>
    <row r="25" spans="1:6" x14ac:dyDescent="0.3">
      <c r="A25" s="9">
        <v>43852</v>
      </c>
      <c r="B25">
        <v>0</v>
      </c>
      <c r="C25">
        <v>0</v>
      </c>
      <c r="D25">
        <v>0</v>
      </c>
      <c r="E25">
        <v>0</v>
      </c>
      <c r="F25" s="23">
        <v>0</v>
      </c>
    </row>
    <row r="26" spans="1:6" x14ac:dyDescent="0.3">
      <c r="A26" s="9">
        <v>43853</v>
      </c>
      <c r="B26">
        <v>2</v>
      </c>
      <c r="C26">
        <v>0</v>
      </c>
      <c r="D26">
        <v>0</v>
      </c>
      <c r="E26">
        <v>0</v>
      </c>
      <c r="F26" s="23">
        <v>0</v>
      </c>
    </row>
    <row r="27" spans="1:6" x14ac:dyDescent="0.3">
      <c r="A27" s="9">
        <v>43854</v>
      </c>
      <c r="B27">
        <v>4</v>
      </c>
      <c r="C27">
        <v>1</v>
      </c>
      <c r="D27">
        <v>0</v>
      </c>
      <c r="E27">
        <v>0</v>
      </c>
      <c r="F27" s="23">
        <v>0</v>
      </c>
    </row>
    <row r="28" spans="1:6" x14ac:dyDescent="0.3">
      <c r="A28" s="9">
        <v>43855</v>
      </c>
      <c r="B28">
        <v>6</v>
      </c>
      <c r="C28">
        <v>2</v>
      </c>
      <c r="D28">
        <v>0</v>
      </c>
      <c r="E28">
        <v>0</v>
      </c>
      <c r="F28" s="23">
        <v>0</v>
      </c>
    </row>
    <row r="29" spans="1:6" x14ac:dyDescent="0.3">
      <c r="A29" s="9">
        <v>43856</v>
      </c>
      <c r="B29">
        <v>8</v>
      </c>
      <c r="C29">
        <v>2</v>
      </c>
      <c r="D29">
        <v>0</v>
      </c>
      <c r="E29">
        <v>0</v>
      </c>
      <c r="F29" s="23">
        <v>0</v>
      </c>
    </row>
    <row r="30" spans="1:6" x14ac:dyDescent="0.3">
      <c r="A30" s="9">
        <v>43857</v>
      </c>
      <c r="B30">
        <v>5</v>
      </c>
      <c r="C30">
        <v>1</v>
      </c>
      <c r="D30">
        <v>0</v>
      </c>
      <c r="E30">
        <v>0</v>
      </c>
      <c r="F30" s="23">
        <v>0</v>
      </c>
    </row>
    <row r="31" spans="1:6" x14ac:dyDescent="0.3">
      <c r="A31" s="9">
        <v>43858</v>
      </c>
      <c r="B31">
        <v>10</v>
      </c>
      <c r="C31">
        <v>4</v>
      </c>
      <c r="D31">
        <v>0</v>
      </c>
      <c r="E31">
        <v>0</v>
      </c>
      <c r="F31" s="23">
        <v>0</v>
      </c>
    </row>
    <row r="32" spans="1:6" x14ac:dyDescent="0.3">
      <c r="A32" s="9">
        <v>43859</v>
      </c>
      <c r="B32">
        <v>9</v>
      </c>
      <c r="C32">
        <v>1</v>
      </c>
      <c r="D32">
        <v>0</v>
      </c>
      <c r="E32">
        <v>0</v>
      </c>
      <c r="F32" s="23">
        <v>0</v>
      </c>
    </row>
    <row r="33" spans="1:6" x14ac:dyDescent="0.3">
      <c r="A33" s="9">
        <v>43860</v>
      </c>
      <c r="B33">
        <v>13</v>
      </c>
      <c r="C33">
        <v>3</v>
      </c>
      <c r="D33">
        <v>0</v>
      </c>
      <c r="E33">
        <v>0</v>
      </c>
      <c r="F33" s="23">
        <f ca="1">IFERROR(__xludf.DUMMYFUNCTION("""COMPUTED_VALUE"""),1)</f>
        <v>1</v>
      </c>
    </row>
    <row r="34" spans="1:6" x14ac:dyDescent="0.3">
      <c r="A34" s="9">
        <v>43861</v>
      </c>
      <c r="B34">
        <v>8</v>
      </c>
      <c r="C34">
        <v>4</v>
      </c>
      <c r="D34">
        <v>0</v>
      </c>
      <c r="E34">
        <v>0</v>
      </c>
      <c r="F34" s="23">
        <f ca="1">IFERROR(__xludf.DUMMYFUNCTION("""COMPUTED_VALUE"""),0)</f>
        <v>0</v>
      </c>
    </row>
    <row r="35" spans="1:6" x14ac:dyDescent="0.3">
      <c r="A35" s="9">
        <v>43862</v>
      </c>
      <c r="B35">
        <v>8</v>
      </c>
      <c r="C35">
        <v>5</v>
      </c>
      <c r="D35">
        <v>0</v>
      </c>
      <c r="E35">
        <v>0</v>
      </c>
      <c r="F35" s="23">
        <f ca="1">IFERROR(__xludf.DUMMYFUNCTION("""COMPUTED_VALUE"""),0)</f>
        <v>0</v>
      </c>
    </row>
    <row r="36" spans="1:6" x14ac:dyDescent="0.3">
      <c r="A36" s="9">
        <v>43863</v>
      </c>
      <c r="B36">
        <v>11</v>
      </c>
      <c r="C36">
        <v>5</v>
      </c>
      <c r="D36">
        <v>0</v>
      </c>
      <c r="E36">
        <v>0</v>
      </c>
      <c r="F36" s="23">
        <f ca="1">IFERROR(__xludf.DUMMYFUNCTION("""COMPUTED_VALUE"""),1)</f>
        <v>1</v>
      </c>
    </row>
    <row r="37" spans="1:6" x14ac:dyDescent="0.3">
      <c r="A37" s="9">
        <v>43864</v>
      </c>
      <c r="B37">
        <v>9</v>
      </c>
      <c r="C37">
        <v>5</v>
      </c>
      <c r="D37">
        <v>0</v>
      </c>
      <c r="E37">
        <v>0</v>
      </c>
      <c r="F37" s="23">
        <f ca="1">IFERROR(__xludf.DUMMYFUNCTION("""COMPUTED_VALUE"""),1)</f>
        <v>1</v>
      </c>
    </row>
    <row r="38" spans="1:6" x14ac:dyDescent="0.3">
      <c r="A38" s="9">
        <v>43865</v>
      </c>
      <c r="B38">
        <v>8</v>
      </c>
      <c r="C38">
        <v>7</v>
      </c>
      <c r="D38">
        <v>0</v>
      </c>
      <c r="E38">
        <v>0</v>
      </c>
      <c r="F38" s="23">
        <f ca="1">IFERROR(__xludf.DUMMYFUNCTION("""COMPUTED_VALUE"""),0)</f>
        <v>0</v>
      </c>
    </row>
    <row r="39" spans="1:6" x14ac:dyDescent="0.3">
      <c r="A39" s="9">
        <v>43866</v>
      </c>
      <c r="B39">
        <v>7</v>
      </c>
      <c r="C39">
        <v>3</v>
      </c>
      <c r="D39">
        <v>0</v>
      </c>
      <c r="E39">
        <v>0</v>
      </c>
      <c r="F39" s="23">
        <f ca="1">IFERROR(__xludf.DUMMYFUNCTION("""COMPUTED_VALUE"""),0)</f>
        <v>0</v>
      </c>
    </row>
    <row r="40" spans="1:6" x14ac:dyDescent="0.3">
      <c r="A40" s="9">
        <v>43867</v>
      </c>
      <c r="B40">
        <v>4</v>
      </c>
      <c r="C40">
        <v>2</v>
      </c>
      <c r="D40">
        <v>0</v>
      </c>
      <c r="E40">
        <v>0</v>
      </c>
      <c r="F40" s="23">
        <f ca="1">IFERROR(__xludf.DUMMYFUNCTION("""COMPUTED_VALUE"""),0)</f>
        <v>0</v>
      </c>
    </row>
    <row r="41" spans="1:6" x14ac:dyDescent="0.3">
      <c r="A41" s="9">
        <v>43868</v>
      </c>
      <c r="B41">
        <v>5</v>
      </c>
      <c r="C41">
        <v>1</v>
      </c>
      <c r="D41">
        <v>0</v>
      </c>
      <c r="E41">
        <v>0</v>
      </c>
      <c r="F41" s="23">
        <f ca="1">IFERROR(__xludf.DUMMYFUNCTION("""COMPUTED_VALUE"""),0)</f>
        <v>0</v>
      </c>
    </row>
    <row r="42" spans="1:6" x14ac:dyDescent="0.3">
      <c r="A42" s="9">
        <v>43869</v>
      </c>
      <c r="B42">
        <v>4</v>
      </c>
      <c r="C42">
        <v>3</v>
      </c>
      <c r="D42">
        <v>0</v>
      </c>
      <c r="E42">
        <v>0</v>
      </c>
      <c r="F42" s="23">
        <f ca="1">IFERROR(__xludf.DUMMYFUNCTION("""COMPUTED_VALUE"""),0)</f>
        <v>0</v>
      </c>
    </row>
    <row r="43" spans="1:6" x14ac:dyDescent="0.3">
      <c r="A43" s="9">
        <v>43870</v>
      </c>
      <c r="B43">
        <v>5</v>
      </c>
      <c r="C43">
        <v>2</v>
      </c>
      <c r="D43">
        <v>0</v>
      </c>
      <c r="E43">
        <v>0</v>
      </c>
      <c r="F43" s="23">
        <f ca="1">IFERROR(__xludf.DUMMYFUNCTION("""COMPUTED_VALUE"""),0)</f>
        <v>0</v>
      </c>
    </row>
    <row r="44" spans="1:6" x14ac:dyDescent="0.3">
      <c r="A44" s="9">
        <v>43871</v>
      </c>
      <c r="B44">
        <v>5</v>
      </c>
      <c r="C44">
        <v>3</v>
      </c>
      <c r="D44">
        <v>0</v>
      </c>
      <c r="E44">
        <v>0</v>
      </c>
      <c r="F44" s="23">
        <f ca="1">IFERROR(__xludf.DUMMYFUNCTION("""COMPUTED_VALUE"""),0)</f>
        <v>0</v>
      </c>
    </row>
    <row r="45" spans="1:6" x14ac:dyDescent="0.3">
      <c r="A45" s="9">
        <v>43872</v>
      </c>
      <c r="B45">
        <v>4</v>
      </c>
      <c r="C45">
        <v>3</v>
      </c>
      <c r="D45">
        <v>0</v>
      </c>
      <c r="E45">
        <v>0</v>
      </c>
      <c r="F45" s="23">
        <f ca="1">IFERROR(__xludf.DUMMYFUNCTION("""COMPUTED_VALUE"""),0)</f>
        <v>0</v>
      </c>
    </row>
    <row r="46" spans="1:6" x14ac:dyDescent="0.3">
      <c r="A46" s="9">
        <v>43873</v>
      </c>
      <c r="B46">
        <v>5</v>
      </c>
      <c r="C46">
        <v>2</v>
      </c>
      <c r="D46">
        <v>0</v>
      </c>
      <c r="E46">
        <v>0</v>
      </c>
      <c r="F46" s="23">
        <f ca="1">IFERROR(__xludf.DUMMYFUNCTION("""COMPUTED_VALUE"""),0)</f>
        <v>0</v>
      </c>
    </row>
    <row r="47" spans="1:6" x14ac:dyDescent="0.3">
      <c r="A47" s="9">
        <v>43874</v>
      </c>
      <c r="B47">
        <v>4</v>
      </c>
      <c r="C47">
        <v>2</v>
      </c>
      <c r="D47">
        <v>0</v>
      </c>
      <c r="E47">
        <v>0</v>
      </c>
      <c r="F47" s="23">
        <f ca="1">IFERROR(__xludf.DUMMYFUNCTION("""COMPUTED_VALUE"""),0)</f>
        <v>0</v>
      </c>
    </row>
    <row r="48" spans="1:6" x14ac:dyDescent="0.3">
      <c r="A48" s="9">
        <v>43875</v>
      </c>
      <c r="B48">
        <v>6</v>
      </c>
      <c r="C48">
        <v>5</v>
      </c>
      <c r="D48">
        <v>1</v>
      </c>
      <c r="E48">
        <v>1</v>
      </c>
      <c r="F48" s="23">
        <f ca="1">IFERROR(__xludf.DUMMYFUNCTION("""COMPUTED_VALUE"""),0)</f>
        <v>0</v>
      </c>
    </row>
    <row r="49" spans="1:6" x14ac:dyDescent="0.3">
      <c r="A49" s="9">
        <v>43876</v>
      </c>
      <c r="B49">
        <v>3</v>
      </c>
      <c r="C49">
        <v>1</v>
      </c>
      <c r="D49">
        <v>0</v>
      </c>
      <c r="E49">
        <v>0</v>
      </c>
      <c r="F49" s="23">
        <f ca="1">IFERROR(__xludf.DUMMYFUNCTION("""COMPUTED_VALUE"""),0)</f>
        <v>0</v>
      </c>
    </row>
    <row r="50" spans="1:6" x14ac:dyDescent="0.3">
      <c r="A50" s="9">
        <v>43877</v>
      </c>
      <c r="B50">
        <v>4</v>
      </c>
      <c r="C50">
        <v>3</v>
      </c>
      <c r="D50">
        <v>0</v>
      </c>
      <c r="E50">
        <v>0</v>
      </c>
      <c r="F50" s="23">
        <f ca="1">IFERROR(__xludf.DUMMYFUNCTION("""COMPUTED_VALUE"""),0)</f>
        <v>0</v>
      </c>
    </row>
    <row r="51" spans="1:6" x14ac:dyDescent="0.3">
      <c r="A51" s="9">
        <v>43878</v>
      </c>
      <c r="B51">
        <v>2</v>
      </c>
      <c r="C51">
        <v>1</v>
      </c>
      <c r="D51">
        <v>0</v>
      </c>
      <c r="E51">
        <v>0</v>
      </c>
      <c r="F51" s="23">
        <f ca="1">IFERROR(__xludf.DUMMYFUNCTION("""COMPUTED_VALUE"""),0)</f>
        <v>0</v>
      </c>
    </row>
    <row r="52" spans="1:6" x14ac:dyDescent="0.3">
      <c r="A52" s="9">
        <v>43879</v>
      </c>
      <c r="B52">
        <v>5</v>
      </c>
      <c r="C52">
        <v>3</v>
      </c>
      <c r="D52">
        <v>0</v>
      </c>
      <c r="E52">
        <v>0</v>
      </c>
      <c r="F52" s="23">
        <f ca="1">IFERROR(__xludf.DUMMYFUNCTION("""COMPUTED_VALUE"""),0)</f>
        <v>0</v>
      </c>
    </row>
    <row r="53" spans="1:6" x14ac:dyDescent="0.3">
      <c r="A53" s="9">
        <v>43880</v>
      </c>
      <c r="B53">
        <v>4</v>
      </c>
      <c r="C53">
        <v>1</v>
      </c>
      <c r="D53">
        <v>0</v>
      </c>
      <c r="E53">
        <v>0</v>
      </c>
      <c r="F53" s="23">
        <f ca="1">IFERROR(__xludf.DUMMYFUNCTION("""COMPUTED_VALUE"""),0)</f>
        <v>0</v>
      </c>
    </row>
    <row r="54" spans="1:6" x14ac:dyDescent="0.3">
      <c r="A54" s="9">
        <v>43881</v>
      </c>
      <c r="B54">
        <v>4</v>
      </c>
      <c r="C54">
        <v>1</v>
      </c>
      <c r="D54">
        <v>1</v>
      </c>
      <c r="E54">
        <v>1</v>
      </c>
      <c r="F54" s="23">
        <f ca="1">IFERROR(__xludf.DUMMYFUNCTION("""COMPUTED_VALUE"""),0)</f>
        <v>0</v>
      </c>
    </row>
    <row r="55" spans="1:6" x14ac:dyDescent="0.3">
      <c r="A55" s="9">
        <v>43882</v>
      </c>
      <c r="B55">
        <v>2</v>
      </c>
      <c r="C55">
        <v>1</v>
      </c>
      <c r="D55">
        <v>0</v>
      </c>
      <c r="E55">
        <v>0</v>
      </c>
      <c r="F55" s="23">
        <f ca="1">IFERROR(__xludf.DUMMYFUNCTION("""COMPUTED_VALUE"""),0)</f>
        <v>0</v>
      </c>
    </row>
    <row r="56" spans="1:6" x14ac:dyDescent="0.3">
      <c r="A56" s="9">
        <v>43883</v>
      </c>
      <c r="B56">
        <v>3</v>
      </c>
      <c r="C56">
        <v>2</v>
      </c>
      <c r="D56">
        <v>0</v>
      </c>
      <c r="E56">
        <v>0</v>
      </c>
      <c r="F56" s="23">
        <f ca="1">IFERROR(__xludf.DUMMYFUNCTION("""COMPUTED_VALUE"""),0)</f>
        <v>0</v>
      </c>
    </row>
    <row r="57" spans="1:6" x14ac:dyDescent="0.3">
      <c r="A57" s="9">
        <v>43884</v>
      </c>
      <c r="B57">
        <v>2</v>
      </c>
      <c r="C57">
        <v>1</v>
      </c>
      <c r="D57">
        <v>0</v>
      </c>
      <c r="E57">
        <v>0</v>
      </c>
      <c r="F57" s="23">
        <f ca="1">IFERROR(__xludf.DUMMYFUNCTION("""COMPUTED_VALUE"""),0)</f>
        <v>0</v>
      </c>
    </row>
    <row r="58" spans="1:6" x14ac:dyDescent="0.3">
      <c r="A58" s="9">
        <v>43885</v>
      </c>
      <c r="B58">
        <v>3</v>
      </c>
      <c r="C58">
        <v>1</v>
      </c>
      <c r="D58">
        <v>0</v>
      </c>
      <c r="E58">
        <v>0</v>
      </c>
      <c r="F58" s="23">
        <f ca="1">IFERROR(__xludf.DUMMYFUNCTION("""COMPUTED_VALUE"""),0)</f>
        <v>0</v>
      </c>
    </row>
    <row r="59" spans="1:6" x14ac:dyDescent="0.3">
      <c r="A59" s="9">
        <v>43886</v>
      </c>
      <c r="B59">
        <v>1</v>
      </c>
      <c r="C59">
        <v>1</v>
      </c>
      <c r="D59">
        <v>0</v>
      </c>
      <c r="E59">
        <v>0</v>
      </c>
      <c r="F59" s="23">
        <f ca="1">IFERROR(__xludf.DUMMYFUNCTION("""COMPUTED_VALUE"""),0)</f>
        <v>0</v>
      </c>
    </row>
    <row r="60" spans="1:6" x14ac:dyDescent="0.3">
      <c r="A60" s="9">
        <v>43887</v>
      </c>
      <c r="B60">
        <v>4</v>
      </c>
      <c r="C60">
        <v>2</v>
      </c>
      <c r="D60">
        <v>0</v>
      </c>
      <c r="E60">
        <v>0</v>
      </c>
      <c r="F60" s="23">
        <f ca="1">IFERROR(__xludf.DUMMYFUNCTION("""COMPUTED_VALUE"""),0)</f>
        <v>0</v>
      </c>
    </row>
    <row r="61" spans="1:6" x14ac:dyDescent="0.3">
      <c r="A61" s="9">
        <v>43888</v>
      </c>
      <c r="B61">
        <v>4</v>
      </c>
      <c r="C61">
        <v>2</v>
      </c>
      <c r="D61">
        <v>0</v>
      </c>
      <c r="E61">
        <v>0</v>
      </c>
      <c r="F61" s="23">
        <f ca="1">IFERROR(__xludf.DUMMYFUNCTION("""COMPUTED_VALUE"""),0)</f>
        <v>0</v>
      </c>
    </row>
    <row r="62" spans="1:6" x14ac:dyDescent="0.3">
      <c r="A62" s="9">
        <v>43889</v>
      </c>
      <c r="B62">
        <v>4</v>
      </c>
      <c r="C62">
        <v>3</v>
      </c>
      <c r="D62">
        <v>1</v>
      </c>
      <c r="E62">
        <v>1</v>
      </c>
      <c r="F62" s="23">
        <f ca="1">IFERROR(__xludf.DUMMYFUNCTION("""COMPUTED_VALUE"""),0)</f>
        <v>0</v>
      </c>
    </row>
    <row r="63" spans="1:6" x14ac:dyDescent="0.3">
      <c r="A63" s="9">
        <v>43890</v>
      </c>
      <c r="B63">
        <v>7</v>
      </c>
      <c r="C63">
        <v>3</v>
      </c>
      <c r="D63">
        <v>0</v>
      </c>
      <c r="E63">
        <v>0</v>
      </c>
      <c r="F63" s="23">
        <f ca="1">IFERROR(__xludf.DUMMYFUNCTION("""COMPUTED_VALUE"""),0)</f>
        <v>0</v>
      </c>
    </row>
    <row r="64" spans="1:6" x14ac:dyDescent="0.3">
      <c r="A64" s="9">
        <v>43891</v>
      </c>
      <c r="B64">
        <v>3</v>
      </c>
      <c r="C64">
        <v>3</v>
      </c>
      <c r="D64">
        <v>0</v>
      </c>
      <c r="E64">
        <v>0</v>
      </c>
      <c r="F64" s="23">
        <f ca="1">IFERROR(__xludf.DUMMYFUNCTION("""COMPUTED_VALUE"""),0)</f>
        <v>0</v>
      </c>
    </row>
    <row r="65" spans="1:6" x14ac:dyDescent="0.3">
      <c r="A65" s="9">
        <v>43892</v>
      </c>
      <c r="B65">
        <v>6</v>
      </c>
      <c r="C65">
        <v>5</v>
      </c>
      <c r="D65">
        <v>0</v>
      </c>
      <c r="E65">
        <v>0</v>
      </c>
      <c r="F65" s="23">
        <f ca="1">IFERROR(__xludf.DUMMYFUNCTION("""COMPUTED_VALUE"""),0)</f>
        <v>0</v>
      </c>
    </row>
    <row r="66" spans="1:6" x14ac:dyDescent="0.3">
      <c r="A66" s="9">
        <v>43893</v>
      </c>
      <c r="B66">
        <v>7</v>
      </c>
      <c r="C66">
        <v>3</v>
      </c>
      <c r="D66">
        <v>0</v>
      </c>
      <c r="E66">
        <v>2</v>
      </c>
      <c r="F66" s="23">
        <f ca="1">IFERROR(__xludf.DUMMYFUNCTION("""COMPUTED_VALUE"""),0)</f>
        <v>0</v>
      </c>
    </row>
    <row r="67" spans="1:6" x14ac:dyDescent="0.3">
      <c r="A67" s="9">
        <v>43894</v>
      </c>
      <c r="B67">
        <v>9</v>
      </c>
      <c r="C67">
        <v>4</v>
      </c>
      <c r="D67">
        <v>3</v>
      </c>
      <c r="E67">
        <v>3</v>
      </c>
      <c r="F67" s="23">
        <f ca="1">IFERROR(__xludf.DUMMYFUNCTION("""COMPUTED_VALUE"""),0)</f>
        <v>0</v>
      </c>
    </row>
    <row r="68" spans="1:6" x14ac:dyDescent="0.3">
      <c r="A68" s="9">
        <v>43895</v>
      </c>
      <c r="B68">
        <v>6</v>
      </c>
      <c r="C68">
        <v>5</v>
      </c>
      <c r="D68">
        <v>1</v>
      </c>
      <c r="E68">
        <v>1</v>
      </c>
      <c r="F68" s="23">
        <f ca="1">IFERROR(__xludf.DUMMYFUNCTION("""COMPUTED_VALUE"""),0)</f>
        <v>0</v>
      </c>
    </row>
    <row r="69" spans="1:6" x14ac:dyDescent="0.3">
      <c r="A69" s="9">
        <v>43896</v>
      </c>
      <c r="B69">
        <v>13</v>
      </c>
      <c r="C69">
        <v>6</v>
      </c>
      <c r="D69">
        <v>1</v>
      </c>
      <c r="E69">
        <v>1</v>
      </c>
      <c r="F69" s="23">
        <f ca="1">IFERROR(__xludf.DUMMYFUNCTION("""COMPUTED_VALUE"""),0)</f>
        <v>0</v>
      </c>
    </row>
    <row r="70" spans="1:6" x14ac:dyDescent="0.3">
      <c r="A70" s="9">
        <v>43897</v>
      </c>
      <c r="B70">
        <v>18</v>
      </c>
      <c r="C70">
        <v>11</v>
      </c>
      <c r="D70">
        <v>1</v>
      </c>
      <c r="E70">
        <v>1</v>
      </c>
      <c r="F70" s="23">
        <f ca="1">IFERROR(__xludf.DUMMYFUNCTION("""COMPUTED_VALUE"""),0)</f>
        <v>0</v>
      </c>
    </row>
    <row r="71" spans="1:6" x14ac:dyDescent="0.3">
      <c r="A71" s="9">
        <v>43898</v>
      </c>
      <c r="B71">
        <v>15</v>
      </c>
      <c r="C71">
        <v>7</v>
      </c>
      <c r="D71">
        <v>3</v>
      </c>
      <c r="E71">
        <v>3</v>
      </c>
      <c r="F71" s="23">
        <f ca="1">IFERROR(__xludf.DUMMYFUNCTION("""COMPUTED_VALUE"""),0)</f>
        <v>0</v>
      </c>
    </row>
    <row r="72" spans="1:6" x14ac:dyDescent="0.3">
      <c r="A72" s="9">
        <v>43899</v>
      </c>
      <c r="B72">
        <v>24</v>
      </c>
      <c r="C72">
        <v>11</v>
      </c>
      <c r="D72">
        <v>1</v>
      </c>
      <c r="E72">
        <v>1</v>
      </c>
      <c r="F72" s="23">
        <f ca="1">IFERROR(__xludf.DUMMYFUNCTION("""COMPUTED_VALUE"""),0)</f>
        <v>0</v>
      </c>
    </row>
    <row r="73" spans="1:6" x14ac:dyDescent="0.3">
      <c r="A73" s="9">
        <v>43900</v>
      </c>
      <c r="B73">
        <v>12</v>
      </c>
      <c r="C73">
        <v>5</v>
      </c>
      <c r="D73">
        <v>0</v>
      </c>
      <c r="E73">
        <v>0</v>
      </c>
      <c r="F73" s="23">
        <f ca="1">IFERROR(__xludf.DUMMYFUNCTION("""COMPUTED_VALUE"""),0)</f>
        <v>0</v>
      </c>
    </row>
    <row r="74" spans="1:6" x14ac:dyDescent="0.3">
      <c r="A74" s="9">
        <v>43901</v>
      </c>
      <c r="B74">
        <v>12</v>
      </c>
      <c r="C74">
        <v>7</v>
      </c>
      <c r="D74">
        <v>2</v>
      </c>
      <c r="E74">
        <v>2</v>
      </c>
      <c r="F74" s="23">
        <f ca="1">IFERROR(__xludf.DUMMYFUNCTION("""COMPUTED_VALUE"""),0)</f>
        <v>0</v>
      </c>
    </row>
    <row r="75" spans="1:6" x14ac:dyDescent="0.3">
      <c r="A75" s="9">
        <v>43902</v>
      </c>
      <c r="B75">
        <v>18</v>
      </c>
      <c r="C75">
        <v>8</v>
      </c>
      <c r="D75">
        <v>0</v>
      </c>
      <c r="E75">
        <v>1</v>
      </c>
      <c r="F75" s="23">
        <f ca="1">IFERROR(__xludf.DUMMYFUNCTION("""COMPUTED_VALUE"""),0)</f>
        <v>0</v>
      </c>
    </row>
    <row r="76" spans="1:6" x14ac:dyDescent="0.3">
      <c r="A76" s="9">
        <v>43903</v>
      </c>
      <c r="B76">
        <v>22</v>
      </c>
      <c r="C76">
        <v>11</v>
      </c>
      <c r="D76">
        <v>2</v>
      </c>
      <c r="E76">
        <v>2</v>
      </c>
      <c r="F76" s="23">
        <f ca="1">IFERROR(__xludf.DUMMYFUNCTION("""COMPUTED_VALUE"""),0)</f>
        <v>0</v>
      </c>
    </row>
    <row r="77" spans="1:6" x14ac:dyDescent="0.3">
      <c r="A77" s="9">
        <v>43904</v>
      </c>
      <c r="B77">
        <v>17</v>
      </c>
      <c r="C77">
        <v>9</v>
      </c>
      <c r="D77">
        <v>3</v>
      </c>
      <c r="E77">
        <v>4</v>
      </c>
      <c r="F77" s="23">
        <v>0</v>
      </c>
    </row>
    <row r="78" spans="1:6" x14ac:dyDescent="0.3">
      <c r="A78" s="9">
        <v>43905</v>
      </c>
      <c r="B78">
        <v>25</v>
      </c>
      <c r="C78">
        <v>14</v>
      </c>
      <c r="D78">
        <v>2</v>
      </c>
      <c r="E78">
        <v>2</v>
      </c>
      <c r="F78" s="23">
        <v>0</v>
      </c>
    </row>
    <row r="79" spans="1:6" x14ac:dyDescent="0.3">
      <c r="A79" s="9">
        <v>43906</v>
      </c>
      <c r="B79">
        <v>43</v>
      </c>
      <c r="C79">
        <v>26</v>
      </c>
      <c r="D79">
        <v>4</v>
      </c>
      <c r="E79">
        <v>5</v>
      </c>
      <c r="F79" s="23">
        <v>0</v>
      </c>
    </row>
    <row r="80" spans="1:6" x14ac:dyDescent="0.3">
      <c r="A80" s="9">
        <v>43907</v>
      </c>
      <c r="B80">
        <v>39</v>
      </c>
      <c r="C80">
        <v>19</v>
      </c>
      <c r="D80">
        <v>3</v>
      </c>
      <c r="E80">
        <v>3</v>
      </c>
      <c r="F80" s="23">
        <v>0</v>
      </c>
    </row>
    <row r="81" spans="1:6" x14ac:dyDescent="0.3">
      <c r="A81" s="9">
        <v>43908</v>
      </c>
      <c r="B81">
        <v>38</v>
      </c>
      <c r="C81">
        <v>21</v>
      </c>
      <c r="D81">
        <v>5</v>
      </c>
      <c r="E81">
        <v>6</v>
      </c>
      <c r="F81" s="23">
        <v>0</v>
      </c>
    </row>
    <row r="82" spans="1:6" x14ac:dyDescent="0.3">
      <c r="A82" s="9">
        <v>43909</v>
      </c>
      <c r="B82">
        <v>63</v>
      </c>
      <c r="C82">
        <v>21</v>
      </c>
      <c r="D82">
        <v>5</v>
      </c>
      <c r="E82">
        <v>7</v>
      </c>
      <c r="F82" s="23">
        <v>0</v>
      </c>
    </row>
    <row r="83" spans="1:6" x14ac:dyDescent="0.3">
      <c r="A83" s="9">
        <v>43910</v>
      </c>
      <c r="B83">
        <v>55</v>
      </c>
      <c r="C83">
        <v>30</v>
      </c>
      <c r="D83">
        <v>5</v>
      </c>
      <c r="E83">
        <v>7</v>
      </c>
      <c r="F83" s="23">
        <v>0</v>
      </c>
    </row>
    <row r="84" spans="1:6" x14ac:dyDescent="0.3">
      <c r="A84" s="9">
        <v>43911</v>
      </c>
      <c r="B84">
        <v>76</v>
      </c>
      <c r="C84">
        <v>39</v>
      </c>
      <c r="D84">
        <v>8</v>
      </c>
      <c r="E84">
        <v>11</v>
      </c>
      <c r="F84" s="23">
        <v>0</v>
      </c>
    </row>
    <row r="85" spans="1:6" x14ac:dyDescent="0.3">
      <c r="A85" s="9">
        <v>43912</v>
      </c>
      <c r="B85">
        <v>74</v>
      </c>
      <c r="C85">
        <v>38</v>
      </c>
      <c r="D85">
        <v>15</v>
      </c>
      <c r="E85">
        <v>19</v>
      </c>
      <c r="F85" s="23">
        <v>0</v>
      </c>
    </row>
    <row r="86" spans="1:6" x14ac:dyDescent="0.3">
      <c r="A86" s="9">
        <v>43913</v>
      </c>
      <c r="B86">
        <v>73</v>
      </c>
      <c r="C86">
        <v>37</v>
      </c>
      <c r="D86">
        <v>14</v>
      </c>
      <c r="E86">
        <v>19</v>
      </c>
      <c r="F86" s="23">
        <v>0</v>
      </c>
    </row>
    <row r="87" spans="1:6" x14ac:dyDescent="0.3">
      <c r="A87" s="9">
        <v>43914</v>
      </c>
      <c r="B87">
        <v>78</v>
      </c>
      <c r="C87">
        <v>44</v>
      </c>
      <c r="D87">
        <v>16</v>
      </c>
      <c r="E87">
        <v>21</v>
      </c>
      <c r="F87" s="23">
        <v>0</v>
      </c>
    </row>
    <row r="88" spans="1:6" x14ac:dyDescent="0.3">
      <c r="A88" s="9">
        <v>43915</v>
      </c>
      <c r="B88">
        <v>91</v>
      </c>
      <c r="C88">
        <v>35</v>
      </c>
      <c r="D88">
        <v>11</v>
      </c>
      <c r="E88">
        <v>14</v>
      </c>
      <c r="F88" s="23">
        <v>0</v>
      </c>
    </row>
    <row r="89" spans="1:6" x14ac:dyDescent="0.3">
      <c r="A89" s="9">
        <v>43916</v>
      </c>
      <c r="B89">
        <v>79</v>
      </c>
      <c r="C89">
        <v>32</v>
      </c>
      <c r="D89">
        <v>20</v>
      </c>
      <c r="E89">
        <v>23</v>
      </c>
      <c r="F89" s="23">
        <v>0</v>
      </c>
    </row>
    <row r="90" spans="1:6" x14ac:dyDescent="0.3">
      <c r="A90" s="9">
        <v>43917</v>
      </c>
      <c r="B90">
        <v>100</v>
      </c>
      <c r="C90">
        <v>44</v>
      </c>
      <c r="D90">
        <v>19</v>
      </c>
      <c r="E90">
        <v>25</v>
      </c>
      <c r="F90" s="23">
        <v>0</v>
      </c>
    </row>
    <row r="91" spans="1:6" x14ac:dyDescent="0.3">
      <c r="A91" s="9">
        <v>43918</v>
      </c>
      <c r="B91">
        <v>91</v>
      </c>
      <c r="C91">
        <v>38</v>
      </c>
      <c r="D91">
        <v>17</v>
      </c>
      <c r="E91">
        <v>20</v>
      </c>
      <c r="F91" s="23">
        <v>0</v>
      </c>
    </row>
    <row r="92" spans="1:6" x14ac:dyDescent="0.3">
      <c r="A92" s="9">
        <v>43919</v>
      </c>
      <c r="B92">
        <v>87</v>
      </c>
      <c r="C92">
        <v>41</v>
      </c>
      <c r="D92">
        <v>20</v>
      </c>
      <c r="E92">
        <v>25</v>
      </c>
      <c r="F92" s="23">
        <v>0</v>
      </c>
    </row>
    <row r="93" spans="1:6" x14ac:dyDescent="0.3">
      <c r="A93" s="9">
        <v>43920</v>
      </c>
      <c r="B93">
        <v>84</v>
      </c>
      <c r="C93">
        <v>34</v>
      </c>
      <c r="D93">
        <v>14</v>
      </c>
      <c r="E93">
        <v>19</v>
      </c>
      <c r="F93" s="23">
        <v>0</v>
      </c>
    </row>
    <row r="94" spans="1:6" x14ac:dyDescent="0.3">
      <c r="A94" s="9">
        <v>43921</v>
      </c>
      <c r="B94">
        <v>84</v>
      </c>
      <c r="C94">
        <v>35</v>
      </c>
      <c r="D94">
        <v>19</v>
      </c>
      <c r="E94">
        <v>23</v>
      </c>
      <c r="F94" s="23">
        <v>0</v>
      </c>
    </row>
    <row r="95" spans="1:6" x14ac:dyDescent="0.3">
      <c r="A95" s="9">
        <v>43922</v>
      </c>
      <c r="B95">
        <v>82</v>
      </c>
      <c r="C95">
        <v>35</v>
      </c>
      <c r="D95">
        <v>24</v>
      </c>
      <c r="E95">
        <v>30</v>
      </c>
      <c r="F95" s="23">
        <v>0</v>
      </c>
    </row>
    <row r="96" spans="1:6" x14ac:dyDescent="0.3">
      <c r="A96" s="9">
        <v>43923</v>
      </c>
      <c r="B96">
        <v>86</v>
      </c>
      <c r="C96">
        <v>30</v>
      </c>
      <c r="D96">
        <v>24</v>
      </c>
      <c r="E96">
        <v>28</v>
      </c>
      <c r="F96" s="23">
        <v>0</v>
      </c>
    </row>
    <row r="97" spans="1:6" x14ac:dyDescent="0.3">
      <c r="A97" s="9">
        <v>43924</v>
      </c>
      <c r="B97">
        <v>84</v>
      </c>
      <c r="C97">
        <v>28</v>
      </c>
      <c r="D97">
        <v>18</v>
      </c>
      <c r="E97">
        <v>23</v>
      </c>
      <c r="F97" s="23">
        <v>1</v>
      </c>
    </row>
    <row r="98" spans="1:6" x14ac:dyDescent="0.3">
      <c r="A98" s="9">
        <v>43925</v>
      </c>
      <c r="B98">
        <v>80</v>
      </c>
      <c r="C98">
        <v>26</v>
      </c>
      <c r="D98">
        <v>15</v>
      </c>
      <c r="E98">
        <v>19</v>
      </c>
      <c r="F98" s="23">
        <v>0</v>
      </c>
    </row>
    <row r="99" spans="1:6" x14ac:dyDescent="0.3">
      <c r="A99" s="9">
        <v>43926</v>
      </c>
      <c r="B99">
        <v>74</v>
      </c>
      <c r="C99">
        <v>30</v>
      </c>
      <c r="D99">
        <v>21</v>
      </c>
      <c r="E99">
        <v>24</v>
      </c>
      <c r="F99" s="23">
        <v>2</v>
      </c>
    </row>
    <row r="100" spans="1:6" x14ac:dyDescent="0.3">
      <c r="A100" s="9">
        <v>43927</v>
      </c>
      <c r="B100">
        <v>67</v>
      </c>
      <c r="C100">
        <v>22</v>
      </c>
      <c r="D100">
        <v>22</v>
      </c>
      <c r="E100">
        <v>30</v>
      </c>
      <c r="F100" s="23">
        <v>0</v>
      </c>
    </row>
    <row r="101" spans="1:6" x14ac:dyDescent="0.3">
      <c r="A101" s="9">
        <v>43928</v>
      </c>
      <c r="B101">
        <v>68</v>
      </c>
      <c r="C101">
        <v>24</v>
      </c>
      <c r="D101">
        <v>16</v>
      </c>
      <c r="E101">
        <v>21</v>
      </c>
      <c r="F101" s="23">
        <v>0</v>
      </c>
    </row>
    <row r="102" spans="1:6" x14ac:dyDescent="0.3">
      <c r="A102" s="9">
        <v>43929</v>
      </c>
      <c r="B102">
        <v>65</v>
      </c>
      <c r="C102">
        <v>18</v>
      </c>
      <c r="D102">
        <v>19</v>
      </c>
      <c r="E102">
        <v>22</v>
      </c>
      <c r="F102" s="23">
        <v>0</v>
      </c>
    </row>
    <row r="103" spans="1:6" x14ac:dyDescent="0.3">
      <c r="A103" s="9">
        <v>43930</v>
      </c>
      <c r="B103">
        <v>63</v>
      </c>
      <c r="C103">
        <v>21</v>
      </c>
      <c r="D103">
        <v>19</v>
      </c>
      <c r="E103">
        <v>23</v>
      </c>
      <c r="F103" s="23">
        <v>0</v>
      </c>
    </row>
    <row r="104" spans="1:6" x14ac:dyDescent="0.3">
      <c r="A104" s="9">
        <v>43931</v>
      </c>
      <c r="B104">
        <v>56</v>
      </c>
      <c r="C104">
        <v>21</v>
      </c>
      <c r="D104">
        <v>20</v>
      </c>
      <c r="E104">
        <v>23</v>
      </c>
      <c r="F104" s="23">
        <v>0</v>
      </c>
    </row>
    <row r="105" spans="1:6" x14ac:dyDescent="0.3">
      <c r="A105" s="9">
        <v>43932</v>
      </c>
      <c r="B105">
        <v>67</v>
      </c>
      <c r="C105">
        <v>17</v>
      </c>
      <c r="D105">
        <v>18</v>
      </c>
      <c r="E105">
        <v>21</v>
      </c>
      <c r="F105" s="23">
        <v>0</v>
      </c>
    </row>
    <row r="106" spans="1:6" x14ac:dyDescent="0.3">
      <c r="A106" s="9">
        <v>43933</v>
      </c>
      <c r="B106">
        <v>59</v>
      </c>
      <c r="C106">
        <v>21</v>
      </c>
      <c r="D106">
        <v>20</v>
      </c>
      <c r="E106">
        <v>24</v>
      </c>
      <c r="F106" s="23">
        <v>0</v>
      </c>
    </row>
    <row r="107" spans="1:6" x14ac:dyDescent="0.3">
      <c r="A107" s="9">
        <v>43934</v>
      </c>
      <c r="B107">
        <v>88</v>
      </c>
      <c r="C107">
        <v>29</v>
      </c>
      <c r="D107">
        <v>31</v>
      </c>
      <c r="E107">
        <v>39</v>
      </c>
      <c r="F107" s="23">
        <v>1</v>
      </c>
    </row>
    <row r="108" spans="1:6" x14ac:dyDescent="0.3">
      <c r="A108" s="9">
        <v>43935</v>
      </c>
      <c r="B108">
        <v>87</v>
      </c>
      <c r="C108">
        <v>32</v>
      </c>
      <c r="D108">
        <v>31</v>
      </c>
      <c r="E108">
        <v>40</v>
      </c>
      <c r="F108" s="23">
        <v>0</v>
      </c>
    </row>
    <row r="109" spans="1:6" x14ac:dyDescent="0.3">
      <c r="A109" s="9">
        <v>43936</v>
      </c>
      <c r="B109">
        <v>83</v>
      </c>
      <c r="C109">
        <v>35</v>
      </c>
      <c r="D109">
        <v>36</v>
      </c>
      <c r="E109">
        <v>45</v>
      </c>
      <c r="F109" s="23">
        <v>6</v>
      </c>
    </row>
    <row r="110" spans="1:6" x14ac:dyDescent="0.3">
      <c r="A110" s="9">
        <v>43937</v>
      </c>
      <c r="B110">
        <v>75</v>
      </c>
      <c r="C110">
        <v>29</v>
      </c>
      <c r="D110">
        <v>28</v>
      </c>
      <c r="E110">
        <v>38</v>
      </c>
      <c r="F110" s="23">
        <v>2</v>
      </c>
    </row>
    <row r="111" spans="1:6" x14ac:dyDescent="0.3">
      <c r="A111" s="9">
        <v>43938</v>
      </c>
      <c r="B111">
        <v>65</v>
      </c>
      <c r="C111">
        <v>29</v>
      </c>
      <c r="D111">
        <v>26</v>
      </c>
      <c r="E111">
        <v>32</v>
      </c>
      <c r="F111" s="23">
        <v>0</v>
      </c>
    </row>
    <row r="112" spans="1:6" x14ac:dyDescent="0.3">
      <c r="A112" s="9">
        <v>43939</v>
      </c>
      <c r="B112">
        <v>64</v>
      </c>
      <c r="C112">
        <v>21</v>
      </c>
      <c r="D112">
        <v>23</v>
      </c>
      <c r="E112">
        <v>27</v>
      </c>
      <c r="F112" s="23">
        <v>2</v>
      </c>
    </row>
    <row r="113" spans="1:6" x14ac:dyDescent="0.3">
      <c r="A113" s="9">
        <v>43940</v>
      </c>
      <c r="B113">
        <v>55</v>
      </c>
      <c r="C113">
        <v>20</v>
      </c>
      <c r="D113">
        <v>17</v>
      </c>
      <c r="E113">
        <v>20</v>
      </c>
      <c r="F113" s="23">
        <v>0</v>
      </c>
    </row>
    <row r="114" spans="1:6" x14ac:dyDescent="0.3">
      <c r="A114" s="9">
        <v>43941</v>
      </c>
      <c r="B114">
        <v>56</v>
      </c>
      <c r="C114">
        <v>22</v>
      </c>
      <c r="D114">
        <v>17</v>
      </c>
      <c r="E114">
        <v>22</v>
      </c>
      <c r="F114" s="23">
        <v>0</v>
      </c>
    </row>
    <row r="115" spans="1:6" x14ac:dyDescent="0.3">
      <c r="A115" s="9">
        <v>43942</v>
      </c>
      <c r="B115">
        <v>47</v>
      </c>
      <c r="C115">
        <v>10</v>
      </c>
      <c r="D115">
        <v>16</v>
      </c>
      <c r="E115">
        <v>19</v>
      </c>
      <c r="F115" s="23">
        <v>1</v>
      </c>
    </row>
    <row r="116" spans="1:6" x14ac:dyDescent="0.3">
      <c r="A116" s="9">
        <v>43943</v>
      </c>
      <c r="B116">
        <v>40</v>
      </c>
      <c r="C116">
        <v>16</v>
      </c>
      <c r="D116">
        <v>17</v>
      </c>
      <c r="E116">
        <v>19</v>
      </c>
      <c r="F116" s="23">
        <v>0</v>
      </c>
    </row>
    <row r="117" spans="1:6" x14ac:dyDescent="0.3">
      <c r="A117" s="9">
        <v>43944</v>
      </c>
      <c r="B117">
        <v>46</v>
      </c>
      <c r="C117">
        <v>17</v>
      </c>
      <c r="D117">
        <v>17</v>
      </c>
      <c r="E117">
        <v>20</v>
      </c>
      <c r="F117" s="23">
        <v>0</v>
      </c>
    </row>
    <row r="118" spans="1:6" x14ac:dyDescent="0.3">
      <c r="A118" s="9">
        <v>43945</v>
      </c>
      <c r="B118">
        <v>46</v>
      </c>
      <c r="C118">
        <v>15</v>
      </c>
      <c r="D118">
        <v>11</v>
      </c>
      <c r="E118">
        <v>13</v>
      </c>
      <c r="F118" s="23">
        <v>0</v>
      </c>
    </row>
    <row r="119" spans="1:6" x14ac:dyDescent="0.3">
      <c r="A119" s="9">
        <v>43946</v>
      </c>
      <c r="B119">
        <v>33</v>
      </c>
      <c r="C119">
        <v>13</v>
      </c>
      <c r="D119">
        <v>14</v>
      </c>
      <c r="E119">
        <v>18</v>
      </c>
      <c r="F119" s="23">
        <v>0</v>
      </c>
    </row>
    <row r="120" spans="1:6" x14ac:dyDescent="0.3">
      <c r="A120" s="9">
        <v>43947</v>
      </c>
      <c r="B120">
        <v>39</v>
      </c>
      <c r="C120">
        <v>15</v>
      </c>
      <c r="D120">
        <v>9</v>
      </c>
      <c r="E120">
        <v>12</v>
      </c>
      <c r="F120" s="23">
        <v>0</v>
      </c>
    </row>
    <row r="121" spans="1:6" x14ac:dyDescent="0.3">
      <c r="A121" s="9">
        <v>43948</v>
      </c>
      <c r="B121">
        <v>35</v>
      </c>
      <c r="C121">
        <v>10</v>
      </c>
      <c r="D121">
        <v>15</v>
      </c>
      <c r="E121">
        <v>18</v>
      </c>
      <c r="F121" s="23">
        <v>0</v>
      </c>
    </row>
    <row r="122" spans="1:6" x14ac:dyDescent="0.3">
      <c r="A122" s="9">
        <v>43949</v>
      </c>
      <c r="B122">
        <v>39</v>
      </c>
      <c r="C122">
        <v>14</v>
      </c>
      <c r="D122">
        <v>11</v>
      </c>
      <c r="E122">
        <v>13</v>
      </c>
      <c r="F122" s="23">
        <v>0</v>
      </c>
    </row>
    <row r="123" spans="1:6" x14ac:dyDescent="0.3">
      <c r="A123" s="9">
        <v>43950</v>
      </c>
      <c r="B123">
        <v>27</v>
      </c>
      <c r="C123">
        <v>9</v>
      </c>
      <c r="D123">
        <v>13</v>
      </c>
      <c r="E123">
        <v>15</v>
      </c>
      <c r="F123" s="23">
        <v>0</v>
      </c>
    </row>
    <row r="124" spans="1:6" x14ac:dyDescent="0.3">
      <c r="A124" s="9">
        <v>43951</v>
      </c>
      <c r="B124">
        <v>30</v>
      </c>
      <c r="C124">
        <v>9</v>
      </c>
      <c r="D124">
        <v>12</v>
      </c>
      <c r="E124">
        <v>14</v>
      </c>
      <c r="F124" s="23">
        <v>0</v>
      </c>
    </row>
    <row r="125" spans="1:6" x14ac:dyDescent="0.3">
      <c r="A125" s="9">
        <v>43952</v>
      </c>
      <c r="B125">
        <v>38</v>
      </c>
      <c r="C125">
        <v>14</v>
      </c>
      <c r="D125">
        <v>14</v>
      </c>
      <c r="E125">
        <v>20</v>
      </c>
      <c r="F125" s="23">
        <v>1</v>
      </c>
    </row>
    <row r="126" spans="1:6" x14ac:dyDescent="0.3">
      <c r="A126" s="9">
        <v>43953</v>
      </c>
      <c r="B126">
        <v>31</v>
      </c>
      <c r="C126">
        <v>11</v>
      </c>
      <c r="D126">
        <v>11</v>
      </c>
      <c r="E126">
        <v>14</v>
      </c>
      <c r="F126" s="23">
        <v>0</v>
      </c>
    </row>
    <row r="127" spans="1:6" x14ac:dyDescent="0.3">
      <c r="A127" s="9">
        <v>43954</v>
      </c>
      <c r="B127">
        <v>34</v>
      </c>
      <c r="C127">
        <v>17</v>
      </c>
      <c r="D127">
        <v>14</v>
      </c>
      <c r="E127">
        <v>17</v>
      </c>
      <c r="F127" s="23">
        <v>1</v>
      </c>
    </row>
    <row r="128" spans="1:6" x14ac:dyDescent="0.3">
      <c r="A128" s="9">
        <v>43955</v>
      </c>
      <c r="B128">
        <v>33</v>
      </c>
      <c r="C128">
        <v>15</v>
      </c>
      <c r="D128">
        <v>20</v>
      </c>
      <c r="E128">
        <v>23</v>
      </c>
      <c r="F128" s="23">
        <v>0</v>
      </c>
    </row>
    <row r="129" spans="1:6" x14ac:dyDescent="0.3">
      <c r="A129" s="9">
        <v>43956</v>
      </c>
      <c r="B129">
        <v>33</v>
      </c>
      <c r="C129">
        <v>10</v>
      </c>
      <c r="D129">
        <v>11</v>
      </c>
      <c r="E129">
        <v>14</v>
      </c>
      <c r="F129" s="23">
        <v>0</v>
      </c>
    </row>
    <row r="130" spans="1:6" x14ac:dyDescent="0.3">
      <c r="A130" s="9">
        <v>43957</v>
      </c>
      <c r="B130">
        <v>36</v>
      </c>
      <c r="C130">
        <v>15</v>
      </c>
      <c r="D130">
        <v>16</v>
      </c>
      <c r="E130">
        <v>19</v>
      </c>
      <c r="F130" s="23">
        <v>0</v>
      </c>
    </row>
    <row r="131" spans="1:6" x14ac:dyDescent="0.3">
      <c r="A131" s="9">
        <v>43958</v>
      </c>
      <c r="B131">
        <v>39</v>
      </c>
      <c r="C131">
        <v>15</v>
      </c>
      <c r="D131">
        <v>13</v>
      </c>
      <c r="E131">
        <v>16</v>
      </c>
      <c r="F131" s="29">
        <v>0</v>
      </c>
    </row>
    <row r="132" spans="1:6" x14ac:dyDescent="0.3">
      <c r="A132" s="9">
        <v>43959</v>
      </c>
      <c r="B132">
        <v>33</v>
      </c>
      <c r="C132">
        <v>8</v>
      </c>
      <c r="D132">
        <v>18</v>
      </c>
      <c r="E132">
        <v>22</v>
      </c>
      <c r="F132" s="29">
        <v>0</v>
      </c>
    </row>
    <row r="133" spans="1:6" x14ac:dyDescent="0.3">
      <c r="A133" s="9">
        <v>43960</v>
      </c>
      <c r="B133">
        <v>39</v>
      </c>
      <c r="C133">
        <v>15</v>
      </c>
      <c r="D133">
        <v>21</v>
      </c>
      <c r="E133">
        <v>25</v>
      </c>
      <c r="F133" s="29">
        <v>1</v>
      </c>
    </row>
    <row r="134" spans="1:6" x14ac:dyDescent="0.3">
      <c r="A134" s="9">
        <v>43961</v>
      </c>
      <c r="B134">
        <v>36</v>
      </c>
      <c r="C134">
        <v>11</v>
      </c>
      <c r="D134">
        <v>15</v>
      </c>
      <c r="E134">
        <v>18</v>
      </c>
      <c r="F134" s="29">
        <v>0</v>
      </c>
    </row>
    <row r="135" spans="1:6" x14ac:dyDescent="0.3">
      <c r="A135" s="9">
        <v>43962</v>
      </c>
      <c r="B135">
        <v>31</v>
      </c>
      <c r="C135">
        <v>11</v>
      </c>
      <c r="D135">
        <v>12</v>
      </c>
      <c r="E135">
        <v>16</v>
      </c>
      <c r="F135" s="29">
        <v>0</v>
      </c>
    </row>
    <row r="136" spans="1:6" x14ac:dyDescent="0.3">
      <c r="A136" s="9">
        <v>43963</v>
      </c>
      <c r="B136">
        <v>32</v>
      </c>
      <c r="C136">
        <v>13</v>
      </c>
      <c r="D136">
        <v>13</v>
      </c>
      <c r="E136">
        <v>18</v>
      </c>
      <c r="F136" s="29">
        <v>0</v>
      </c>
    </row>
    <row r="137" spans="1:6" x14ac:dyDescent="0.3">
      <c r="A137" s="9">
        <v>43964</v>
      </c>
      <c r="B137">
        <v>27</v>
      </c>
      <c r="C137">
        <v>9</v>
      </c>
      <c r="D137">
        <v>13</v>
      </c>
      <c r="E137">
        <v>16</v>
      </c>
      <c r="F137" s="29">
        <v>0</v>
      </c>
    </row>
    <row r="138" spans="1:6" x14ac:dyDescent="0.3">
      <c r="A138" s="9">
        <v>43965</v>
      </c>
      <c r="B138">
        <v>32</v>
      </c>
      <c r="C138">
        <v>13</v>
      </c>
      <c r="D138">
        <v>15</v>
      </c>
      <c r="E138">
        <v>19</v>
      </c>
      <c r="F138" s="29">
        <v>0</v>
      </c>
    </row>
    <row r="139" spans="1:6" x14ac:dyDescent="0.3">
      <c r="A139" s="9">
        <v>43966</v>
      </c>
      <c r="B139">
        <v>34</v>
      </c>
      <c r="C139">
        <v>11</v>
      </c>
      <c r="D139">
        <v>10</v>
      </c>
      <c r="E139">
        <v>15</v>
      </c>
      <c r="F139" s="29">
        <v>0</v>
      </c>
    </row>
    <row r="140" spans="1:6" x14ac:dyDescent="0.3">
      <c r="A140" s="9">
        <v>43967</v>
      </c>
      <c r="B140">
        <v>34</v>
      </c>
      <c r="C140">
        <v>15</v>
      </c>
      <c r="D140">
        <v>15</v>
      </c>
      <c r="E140">
        <v>20</v>
      </c>
      <c r="F140" s="29">
        <v>0</v>
      </c>
    </row>
    <row r="141" spans="1:6" x14ac:dyDescent="0.3">
      <c r="A141" s="9">
        <v>43968</v>
      </c>
      <c r="B141">
        <v>37</v>
      </c>
      <c r="C141">
        <v>14</v>
      </c>
      <c r="D141">
        <v>17</v>
      </c>
      <c r="E141">
        <v>21</v>
      </c>
      <c r="F141" s="29">
        <v>0</v>
      </c>
    </row>
    <row r="142" spans="1:6" x14ac:dyDescent="0.3">
      <c r="A142" s="9">
        <v>43969</v>
      </c>
      <c r="B142">
        <v>34</v>
      </c>
      <c r="C142">
        <v>11</v>
      </c>
      <c r="D142">
        <v>14</v>
      </c>
      <c r="E142">
        <v>19</v>
      </c>
      <c r="F142" s="29">
        <v>0</v>
      </c>
    </row>
    <row r="143" spans="1:6" x14ac:dyDescent="0.3">
      <c r="A143" s="9">
        <v>43970</v>
      </c>
      <c r="B143">
        <v>28</v>
      </c>
      <c r="C143">
        <v>8</v>
      </c>
      <c r="D143">
        <v>11</v>
      </c>
      <c r="E143">
        <v>17</v>
      </c>
      <c r="F143" s="29">
        <v>0</v>
      </c>
    </row>
    <row r="144" spans="1:6" x14ac:dyDescent="0.3">
      <c r="A144" s="9">
        <v>43971</v>
      </c>
      <c r="B144">
        <v>21</v>
      </c>
      <c r="C144">
        <v>10</v>
      </c>
      <c r="D144">
        <v>15</v>
      </c>
      <c r="E144">
        <v>19</v>
      </c>
      <c r="F144" s="29">
        <v>1</v>
      </c>
    </row>
    <row r="145" spans="1:6" x14ac:dyDescent="0.3">
      <c r="A145" s="9">
        <v>43972</v>
      </c>
      <c r="B145">
        <v>19</v>
      </c>
      <c r="C145">
        <v>10</v>
      </c>
      <c r="D145">
        <v>8</v>
      </c>
      <c r="E145">
        <v>11</v>
      </c>
      <c r="F145" s="29">
        <v>0</v>
      </c>
    </row>
    <row r="146" spans="1:6" x14ac:dyDescent="0.3">
      <c r="A146" s="9">
        <v>43973</v>
      </c>
      <c r="B146">
        <v>17</v>
      </c>
      <c r="C146">
        <v>7</v>
      </c>
      <c r="D146">
        <v>14</v>
      </c>
      <c r="E146">
        <v>18</v>
      </c>
      <c r="F146" s="29">
        <v>0</v>
      </c>
    </row>
    <row r="147" spans="1:6" x14ac:dyDescent="0.3">
      <c r="A147" s="9">
        <v>43974</v>
      </c>
      <c r="B147">
        <v>17</v>
      </c>
      <c r="C147">
        <v>8</v>
      </c>
      <c r="D147">
        <v>8</v>
      </c>
      <c r="E147">
        <v>11</v>
      </c>
      <c r="F147" s="29">
        <v>0</v>
      </c>
    </row>
    <row r="148" spans="1:6" x14ac:dyDescent="0.3">
      <c r="A148" s="9">
        <v>43975</v>
      </c>
      <c r="B148">
        <v>18</v>
      </c>
      <c r="C148">
        <v>8</v>
      </c>
      <c r="D148">
        <v>14</v>
      </c>
      <c r="E148">
        <v>19</v>
      </c>
      <c r="F148" s="29">
        <v>0</v>
      </c>
    </row>
    <row r="149" spans="1:6" x14ac:dyDescent="0.3">
      <c r="A149" s="9">
        <v>43976</v>
      </c>
      <c r="B149">
        <v>20</v>
      </c>
      <c r="C149">
        <v>11</v>
      </c>
      <c r="D149">
        <v>13</v>
      </c>
      <c r="E149">
        <v>16</v>
      </c>
      <c r="F149" s="29">
        <v>1</v>
      </c>
    </row>
    <row r="150" spans="1:6" x14ac:dyDescent="0.3">
      <c r="A150" s="9">
        <v>43977</v>
      </c>
      <c r="B150">
        <v>19</v>
      </c>
      <c r="C150">
        <v>8</v>
      </c>
      <c r="D150">
        <v>11</v>
      </c>
      <c r="E150">
        <v>17</v>
      </c>
      <c r="F150" s="29">
        <v>5</v>
      </c>
    </row>
    <row r="151" spans="1:6" x14ac:dyDescent="0.3">
      <c r="A151" s="9">
        <v>43978</v>
      </c>
      <c r="B151">
        <v>22</v>
      </c>
      <c r="C151">
        <v>13</v>
      </c>
      <c r="D151">
        <v>14</v>
      </c>
      <c r="E151">
        <v>18</v>
      </c>
      <c r="F151" s="29">
        <v>0</v>
      </c>
    </row>
    <row r="152" spans="1:6" x14ac:dyDescent="0.3">
      <c r="A152" s="9">
        <v>43979</v>
      </c>
      <c r="B152">
        <v>29</v>
      </c>
      <c r="C152">
        <v>12</v>
      </c>
      <c r="D152">
        <v>7</v>
      </c>
      <c r="E152">
        <v>10</v>
      </c>
      <c r="F152" s="29">
        <v>1</v>
      </c>
    </row>
    <row r="153" spans="1:6" x14ac:dyDescent="0.3">
      <c r="A153" s="9">
        <v>43980</v>
      </c>
      <c r="B153">
        <v>19</v>
      </c>
      <c r="C153">
        <v>7</v>
      </c>
      <c r="D153">
        <v>11</v>
      </c>
      <c r="E153">
        <v>15</v>
      </c>
      <c r="F153" s="29">
        <v>6</v>
      </c>
    </row>
    <row r="154" spans="1:6" x14ac:dyDescent="0.3">
      <c r="A154" s="9">
        <v>43981</v>
      </c>
      <c r="B154">
        <v>19</v>
      </c>
      <c r="C154">
        <v>11</v>
      </c>
      <c r="D154">
        <v>10</v>
      </c>
      <c r="E154">
        <v>12</v>
      </c>
      <c r="F154" s="29">
        <v>0</v>
      </c>
    </row>
    <row r="155" spans="1:6" x14ac:dyDescent="0.3">
      <c r="A155" s="9">
        <v>43982</v>
      </c>
      <c r="B155">
        <v>17</v>
      </c>
      <c r="C155">
        <v>8</v>
      </c>
      <c r="D155">
        <v>14</v>
      </c>
      <c r="E155">
        <v>16</v>
      </c>
      <c r="F155" s="29">
        <v>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B983A-67CF-4255-9CD8-060DE2CA3AF9}">
  <dimension ref="A1:X155"/>
  <sheetViews>
    <sheetView workbookViewId="0">
      <selection activeCell="H1" sqref="H1:I1048576"/>
    </sheetView>
  </sheetViews>
  <sheetFormatPr defaultRowHeight="14.4" x14ac:dyDescent="0.3"/>
  <cols>
    <col min="8" max="9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224</v>
      </c>
      <c r="C3" t="s">
        <v>223</v>
      </c>
      <c r="D3" t="s">
        <v>222</v>
      </c>
      <c r="E3" t="s">
        <v>221</v>
      </c>
      <c r="F3" t="s">
        <v>220</v>
      </c>
      <c r="G3" s="12" t="s">
        <v>54</v>
      </c>
      <c r="H3" s="23" t="s">
        <v>59</v>
      </c>
      <c r="I3" s="23" t="s">
        <v>58</v>
      </c>
      <c r="J3" s="10" t="s">
        <v>57</v>
      </c>
    </row>
    <row r="4" spans="1:24" x14ac:dyDescent="0.3">
      <c r="A4" s="8">
        <v>43831</v>
      </c>
      <c r="B4">
        <v>0</v>
      </c>
      <c r="C4">
        <v>0</v>
      </c>
      <c r="D4">
        <v>0</v>
      </c>
      <c r="E4">
        <v>0</v>
      </c>
      <c r="F4">
        <v>0</v>
      </c>
      <c r="G4" s="9">
        <v>43831</v>
      </c>
      <c r="H4" s="23">
        <v>0</v>
      </c>
      <c r="I4" s="23">
        <v>0</v>
      </c>
      <c r="J4" s="10">
        <v>0</v>
      </c>
    </row>
    <row r="5" spans="1:24" x14ac:dyDescent="0.3">
      <c r="A5" s="8">
        <v>43832</v>
      </c>
      <c r="B5">
        <v>0</v>
      </c>
      <c r="C5">
        <v>0</v>
      </c>
      <c r="D5">
        <v>0</v>
      </c>
      <c r="E5">
        <v>0</v>
      </c>
      <c r="F5">
        <v>0</v>
      </c>
      <c r="G5" s="9">
        <v>43832</v>
      </c>
      <c r="H5" s="23">
        <v>0</v>
      </c>
      <c r="I5" s="23">
        <v>0</v>
      </c>
      <c r="J5" s="10">
        <v>0</v>
      </c>
    </row>
    <row r="6" spans="1:24" x14ac:dyDescent="0.3">
      <c r="A6" s="8">
        <v>43833</v>
      </c>
      <c r="B6">
        <v>0</v>
      </c>
      <c r="C6">
        <v>0</v>
      </c>
      <c r="D6">
        <v>0</v>
      </c>
      <c r="E6">
        <v>0</v>
      </c>
      <c r="F6">
        <v>0</v>
      </c>
      <c r="G6" s="9">
        <v>43833</v>
      </c>
      <c r="H6" s="23">
        <v>0</v>
      </c>
      <c r="I6" s="23">
        <v>0</v>
      </c>
      <c r="J6" s="10">
        <v>0</v>
      </c>
    </row>
    <row r="7" spans="1:24" x14ac:dyDescent="0.3">
      <c r="A7" s="8">
        <v>43834</v>
      </c>
      <c r="B7">
        <v>0</v>
      </c>
      <c r="C7">
        <v>0</v>
      </c>
      <c r="D7">
        <v>0</v>
      </c>
      <c r="E7">
        <v>0</v>
      </c>
      <c r="F7">
        <v>0</v>
      </c>
      <c r="G7" s="9">
        <v>43834</v>
      </c>
      <c r="H7" s="23">
        <v>0</v>
      </c>
      <c r="I7" s="23">
        <v>0</v>
      </c>
      <c r="J7" s="10">
        <v>0</v>
      </c>
    </row>
    <row r="8" spans="1:24" x14ac:dyDescent="0.3">
      <c r="A8" s="8">
        <v>43835</v>
      </c>
      <c r="B8">
        <v>23</v>
      </c>
      <c r="C8">
        <v>0</v>
      </c>
      <c r="D8">
        <v>0</v>
      </c>
      <c r="E8">
        <v>0</v>
      </c>
      <c r="F8">
        <v>0</v>
      </c>
      <c r="G8" s="9">
        <v>43835</v>
      </c>
      <c r="H8" s="23">
        <v>0</v>
      </c>
      <c r="I8" s="23">
        <v>0</v>
      </c>
      <c r="J8" s="10">
        <v>0</v>
      </c>
      <c r="O8" t="s">
        <v>123</v>
      </c>
      <c r="V8" t="s">
        <v>122</v>
      </c>
    </row>
    <row r="9" spans="1:24" ht="43.2" x14ac:dyDescent="0.3">
      <c r="A9" s="8">
        <v>43836</v>
      </c>
      <c r="B9">
        <v>23</v>
      </c>
      <c r="C9">
        <v>0</v>
      </c>
      <c r="D9">
        <v>0</v>
      </c>
      <c r="E9">
        <v>0</v>
      </c>
      <c r="F9">
        <v>0</v>
      </c>
      <c r="G9" s="9">
        <v>43836</v>
      </c>
      <c r="H9" s="23">
        <v>0</v>
      </c>
      <c r="I9" s="23">
        <v>0</v>
      </c>
      <c r="J9" s="10">
        <v>0</v>
      </c>
      <c r="L9" s="13" t="s">
        <v>121</v>
      </c>
      <c r="M9" s="13" t="s">
        <v>17</v>
      </c>
      <c r="N9" s="13" t="s">
        <v>19</v>
      </c>
      <c r="O9" s="19" t="s">
        <v>183</v>
      </c>
      <c r="P9" s="13" t="s">
        <v>22</v>
      </c>
      <c r="Q9" s="13" t="s">
        <v>24</v>
      </c>
      <c r="S9" s="13" t="s">
        <v>121</v>
      </c>
      <c r="T9" s="13" t="s">
        <v>17</v>
      </c>
      <c r="U9" s="13" t="s">
        <v>19</v>
      </c>
      <c r="V9" s="19" t="s">
        <v>183</v>
      </c>
      <c r="W9" s="13" t="s">
        <v>22</v>
      </c>
      <c r="X9" s="13" t="s">
        <v>24</v>
      </c>
    </row>
    <row r="10" spans="1:24" x14ac:dyDescent="0.3">
      <c r="A10" s="8">
        <v>43837</v>
      </c>
      <c r="B10">
        <v>26</v>
      </c>
      <c r="C10">
        <v>0</v>
      </c>
      <c r="D10">
        <v>0</v>
      </c>
      <c r="E10">
        <v>0</v>
      </c>
      <c r="F10">
        <v>0</v>
      </c>
      <c r="G10" s="9">
        <v>43837</v>
      </c>
      <c r="H10" s="23">
        <v>0</v>
      </c>
      <c r="I10" s="23">
        <v>0</v>
      </c>
      <c r="J10" s="10">
        <v>0</v>
      </c>
      <c r="L10">
        <v>0</v>
      </c>
      <c r="M10">
        <v>-7.0430283166433683E-2</v>
      </c>
      <c r="N10">
        <v>-7.6434543006265981E-2</v>
      </c>
      <c r="O10">
        <v>-3.8704797346260825E-2</v>
      </c>
      <c r="P10">
        <v>-2.3311043899635168E-2</v>
      </c>
      <c r="Q10">
        <v>-4.1149257242887774E-2</v>
      </c>
      <c r="S10">
        <v>0</v>
      </c>
      <c r="T10">
        <v>-6.854553896915104E-2</v>
      </c>
      <c r="U10">
        <v>-0.10037887757466722</v>
      </c>
      <c r="V10">
        <v>0.20798659670009656</v>
      </c>
      <c r="W10">
        <v>-3.4399316816329267E-2</v>
      </c>
      <c r="X10">
        <v>0.1788744365040551</v>
      </c>
    </row>
    <row r="11" spans="1:24" x14ac:dyDescent="0.3">
      <c r="A11" s="8">
        <v>43838</v>
      </c>
      <c r="B11">
        <v>0</v>
      </c>
      <c r="C11">
        <v>0</v>
      </c>
      <c r="D11">
        <v>0</v>
      </c>
      <c r="E11">
        <v>0</v>
      </c>
      <c r="F11">
        <v>0</v>
      </c>
      <c r="G11" s="9">
        <v>43838</v>
      </c>
      <c r="H11" s="23">
        <v>0</v>
      </c>
      <c r="I11" s="23">
        <v>0</v>
      </c>
      <c r="J11" s="10">
        <v>0</v>
      </c>
      <c r="L11">
        <v>1</v>
      </c>
      <c r="M11">
        <v>4.2771000023399203E-2</v>
      </c>
      <c r="N11">
        <v>-7.7002754732057963E-2</v>
      </c>
      <c r="O11">
        <v>-3.8971761170353426E-2</v>
      </c>
      <c r="P11">
        <v>-2.3469084489372072E-2</v>
      </c>
      <c r="Q11">
        <v>-4.1434072851597399E-2</v>
      </c>
      <c r="S11">
        <v>1</v>
      </c>
      <c r="T11">
        <v>-8.8760394996373372E-3</v>
      </c>
      <c r="U11">
        <v>-2.2023094545953317E-2</v>
      </c>
      <c r="V11">
        <v>0.10955254460039376</v>
      </c>
      <c r="W11">
        <v>-4.0106812209007074E-2</v>
      </c>
      <c r="X11">
        <v>0.2172123028167515</v>
      </c>
    </row>
    <row r="12" spans="1:24" x14ac:dyDescent="0.3">
      <c r="A12" s="8">
        <v>43839</v>
      </c>
      <c r="B12">
        <v>36</v>
      </c>
      <c r="C12">
        <v>0</v>
      </c>
      <c r="D12">
        <v>0</v>
      </c>
      <c r="E12">
        <v>0</v>
      </c>
      <c r="F12">
        <v>0</v>
      </c>
      <c r="G12" s="9">
        <v>43839</v>
      </c>
      <c r="H12" s="23">
        <v>0</v>
      </c>
      <c r="I12" s="23">
        <v>0</v>
      </c>
      <c r="J12" s="10">
        <v>0</v>
      </c>
      <c r="L12">
        <v>2</v>
      </c>
      <c r="M12">
        <v>0.18537456133454785</v>
      </c>
      <c r="N12">
        <v>5.5398427389962569E-2</v>
      </c>
      <c r="O12">
        <v>0.14103256956016028</v>
      </c>
      <c r="P12">
        <v>-2.3629282637188154E-2</v>
      </c>
      <c r="Q12">
        <v>-3.9193730027294621E-2</v>
      </c>
      <c r="S12">
        <v>2</v>
      </c>
      <c r="T12">
        <v>-3.1358319289085494E-2</v>
      </c>
      <c r="U12">
        <v>-6.280139580137907E-2</v>
      </c>
      <c r="V12">
        <v>-7.9024066052177863E-3</v>
      </c>
      <c r="W12">
        <v>-3.4117068078763288E-3</v>
      </c>
      <c r="X12">
        <v>0.19704910882325552</v>
      </c>
    </row>
    <row r="13" spans="1:24" x14ac:dyDescent="0.3">
      <c r="A13" s="8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9">
        <v>43840</v>
      </c>
      <c r="H13" s="23">
        <v>0</v>
      </c>
      <c r="I13" s="23">
        <v>0</v>
      </c>
      <c r="J13" s="10">
        <v>0</v>
      </c>
      <c r="L13">
        <v>3</v>
      </c>
      <c r="M13">
        <v>-4.9298924572451983E-4</v>
      </c>
      <c r="N13">
        <v>3.5910692959776905E-2</v>
      </c>
      <c r="O13">
        <v>0.16056221138896967</v>
      </c>
      <c r="P13">
        <v>-2.3791682829234856E-2</v>
      </c>
      <c r="Q13">
        <v>-3.9467829903875734E-2</v>
      </c>
      <c r="S13">
        <v>3</v>
      </c>
      <c r="T13">
        <v>7.2272985243140228E-2</v>
      </c>
      <c r="U13">
        <v>-4.814662922714124E-2</v>
      </c>
      <c r="V13">
        <v>5.9684347475648991E-2</v>
      </c>
      <c r="W13">
        <v>8.2515392201969791E-3</v>
      </c>
      <c r="X13">
        <v>0.19568815251537625</v>
      </c>
    </row>
    <row r="14" spans="1:24" x14ac:dyDescent="0.3">
      <c r="A14" s="8">
        <v>43841</v>
      </c>
      <c r="B14">
        <v>0</v>
      </c>
      <c r="C14">
        <v>0</v>
      </c>
      <c r="D14">
        <v>0</v>
      </c>
      <c r="E14">
        <v>0</v>
      </c>
      <c r="F14">
        <v>0</v>
      </c>
      <c r="G14" s="9">
        <v>43841</v>
      </c>
      <c r="H14" s="23">
        <v>0</v>
      </c>
      <c r="I14" s="23">
        <v>0</v>
      </c>
      <c r="J14" s="10">
        <v>0</v>
      </c>
      <c r="L14">
        <v>4</v>
      </c>
      <c r="M14">
        <v>4.5025820507558288E-2</v>
      </c>
      <c r="N14">
        <v>3.26939800542295E-2</v>
      </c>
      <c r="O14">
        <v>-3.7087085018938808E-2</v>
      </c>
      <c r="P14">
        <v>0.25807501798192767</v>
      </c>
      <c r="Q14">
        <v>-3.974579097123461E-2</v>
      </c>
      <c r="S14">
        <v>4</v>
      </c>
      <c r="T14">
        <v>-9.505970522812239E-2</v>
      </c>
      <c r="U14">
        <v>-3.7542542382574214E-2</v>
      </c>
      <c r="V14">
        <v>-5.1073249591157222E-2</v>
      </c>
      <c r="W14">
        <v>-9.7526641295235493E-3</v>
      </c>
      <c r="X14">
        <v>0.26528447747049771</v>
      </c>
    </row>
    <row r="15" spans="1:24" x14ac:dyDescent="0.3">
      <c r="A15" s="8">
        <v>43842</v>
      </c>
      <c r="B15">
        <v>0</v>
      </c>
      <c r="C15">
        <v>0</v>
      </c>
      <c r="D15">
        <v>0</v>
      </c>
      <c r="E15">
        <v>0</v>
      </c>
      <c r="F15">
        <v>0</v>
      </c>
      <c r="G15" s="9">
        <v>43842</v>
      </c>
      <c r="H15" s="23">
        <v>0</v>
      </c>
      <c r="I15" s="23">
        <v>0</v>
      </c>
      <c r="J15" s="10">
        <v>0</v>
      </c>
      <c r="L15">
        <v>5</v>
      </c>
      <c r="M15">
        <v>0.15762152644833693</v>
      </c>
      <c r="N15">
        <v>7.5716897482432557E-2</v>
      </c>
      <c r="O15">
        <v>-3.7349197504060412E-2</v>
      </c>
      <c r="P15">
        <v>-2.412327349088177E-2</v>
      </c>
      <c r="Q15">
        <v>-3.7296530146792052E-2</v>
      </c>
      <c r="S15">
        <v>5</v>
      </c>
      <c r="T15">
        <v>-1.1905395430484149E-2</v>
      </c>
      <c r="U15">
        <v>8.2088639913351306E-3</v>
      </c>
      <c r="V15">
        <v>9.3268695293854502E-3</v>
      </c>
      <c r="W15">
        <v>0.14665320250069924</v>
      </c>
      <c r="X15">
        <v>0.13511652135273283</v>
      </c>
    </row>
    <row r="16" spans="1:24" x14ac:dyDescent="0.3">
      <c r="A16" s="8">
        <v>43843</v>
      </c>
      <c r="B16">
        <v>0</v>
      </c>
      <c r="C16">
        <v>0</v>
      </c>
      <c r="D16">
        <v>0</v>
      </c>
      <c r="E16">
        <v>0</v>
      </c>
      <c r="F16">
        <v>0</v>
      </c>
      <c r="G16" s="9">
        <v>43843</v>
      </c>
      <c r="H16" s="23">
        <v>0</v>
      </c>
      <c r="I16" s="23">
        <v>0</v>
      </c>
      <c r="J16" s="10">
        <v>0</v>
      </c>
      <c r="L16">
        <v>6</v>
      </c>
      <c r="M16">
        <v>-3.415709599215951E-3</v>
      </c>
      <c r="N16">
        <v>0.14331509320949917</v>
      </c>
      <c r="O16">
        <v>-3.7615041523512888E-2</v>
      </c>
      <c r="P16">
        <v>-2.4292559263576825E-2</v>
      </c>
      <c r="Q16">
        <v>-3.7561981204921976E-2</v>
      </c>
      <c r="S16">
        <v>6</v>
      </c>
      <c r="T16">
        <v>-8.1566898249102432E-2</v>
      </c>
      <c r="U16">
        <v>6.999192274493307E-3</v>
      </c>
      <c r="V16">
        <v>-3.6333128335906795E-2</v>
      </c>
      <c r="W16">
        <v>-3.8948770336550427E-2</v>
      </c>
      <c r="X16">
        <v>0.2065174253628019</v>
      </c>
    </row>
    <row r="17" spans="1:24" x14ac:dyDescent="0.3">
      <c r="A17" s="8">
        <v>43844</v>
      </c>
      <c r="B17">
        <v>0</v>
      </c>
      <c r="C17">
        <v>0</v>
      </c>
      <c r="D17">
        <v>0</v>
      </c>
      <c r="E17">
        <v>0</v>
      </c>
      <c r="F17">
        <v>0</v>
      </c>
      <c r="G17" s="9">
        <v>43844</v>
      </c>
      <c r="H17" s="23">
        <v>0</v>
      </c>
      <c r="I17" s="23">
        <v>0</v>
      </c>
      <c r="J17" s="10">
        <v>0</v>
      </c>
      <c r="L17">
        <v>7</v>
      </c>
      <c r="M17">
        <v>-9.156257380796709E-2</v>
      </c>
      <c r="N17">
        <v>0.19390091363661224</v>
      </c>
      <c r="O17">
        <v>-3.7884697338504775E-2</v>
      </c>
      <c r="P17">
        <v>-2.44642377780201E-2</v>
      </c>
      <c r="Q17">
        <v>-3.7831238160211354E-2</v>
      </c>
      <c r="S17">
        <v>7</v>
      </c>
      <c r="T17">
        <v>0.11173246067085661</v>
      </c>
      <c r="U17">
        <v>-3.4369604949718892E-3</v>
      </c>
      <c r="V17">
        <v>4.5695494108666142E-2</v>
      </c>
      <c r="W17">
        <v>-1.7356635487273619E-2</v>
      </c>
      <c r="X17">
        <v>0.39152676539783993</v>
      </c>
    </row>
    <row r="18" spans="1:24" x14ac:dyDescent="0.3">
      <c r="A18" s="8">
        <v>43845</v>
      </c>
      <c r="B18">
        <v>24</v>
      </c>
      <c r="C18">
        <v>0</v>
      </c>
      <c r="D18">
        <v>0</v>
      </c>
      <c r="E18">
        <v>0</v>
      </c>
      <c r="F18">
        <v>0</v>
      </c>
      <c r="G18" s="9">
        <v>43845</v>
      </c>
      <c r="H18" s="23">
        <v>0</v>
      </c>
      <c r="I18" s="23">
        <v>0</v>
      </c>
      <c r="J18" s="10">
        <v>0</v>
      </c>
      <c r="L18">
        <v>8</v>
      </c>
      <c r="M18">
        <v>-5.8085998766069596E-2</v>
      </c>
      <c r="N18">
        <v>9.3607196151003404E-3</v>
      </c>
      <c r="O18">
        <v>-3.8158247528773538E-2</v>
      </c>
      <c r="P18">
        <v>-2.4638360125323264E-2</v>
      </c>
      <c r="Q18">
        <v>-3.5134697211913278E-2</v>
      </c>
      <c r="S18">
        <v>8</v>
      </c>
      <c r="T18">
        <v>7.1478972971442803E-2</v>
      </c>
      <c r="U18">
        <v>-5.4645826166620969E-2</v>
      </c>
      <c r="V18">
        <v>-4.936159033101746E-2</v>
      </c>
      <c r="W18">
        <v>-3.434547471499233E-2</v>
      </c>
      <c r="X18">
        <v>-3.1557188384905878E-2</v>
      </c>
    </row>
    <row r="19" spans="1:24" x14ac:dyDescent="0.3">
      <c r="A19" s="8">
        <v>43846</v>
      </c>
      <c r="B19">
        <v>23</v>
      </c>
      <c r="C19">
        <v>0</v>
      </c>
      <c r="D19">
        <v>0</v>
      </c>
      <c r="E19">
        <v>0</v>
      </c>
      <c r="F19">
        <v>0</v>
      </c>
      <c r="G19" s="9">
        <v>43846</v>
      </c>
      <c r="H19" s="23">
        <v>0</v>
      </c>
      <c r="I19" s="23">
        <v>0</v>
      </c>
      <c r="J19" s="10">
        <v>0</v>
      </c>
      <c r="L19">
        <v>9</v>
      </c>
      <c r="M19">
        <v>-0.11217726112664698</v>
      </c>
      <c r="N19">
        <v>-2.1342009999340623E-2</v>
      </c>
      <c r="O19">
        <v>-3.8435777076922223E-2</v>
      </c>
      <c r="P19">
        <v>-2.4814978861601531E-2</v>
      </c>
      <c r="Q19">
        <v>-3.5389276045071291E-2</v>
      </c>
      <c r="S19">
        <v>9</v>
      </c>
      <c r="T19">
        <v>-8.4942723233351169E-2</v>
      </c>
      <c r="U19">
        <v>-9.5816851957480881E-2</v>
      </c>
      <c r="V19">
        <v>-1.3784197585494274E-2</v>
      </c>
      <c r="W19">
        <v>9.2827046559396005E-3</v>
      </c>
      <c r="X19">
        <v>0.26374900456126987</v>
      </c>
    </row>
    <row r="20" spans="1:24" x14ac:dyDescent="0.3">
      <c r="A20" s="8">
        <v>43847</v>
      </c>
      <c r="B20">
        <v>0</v>
      </c>
      <c r="C20">
        <v>0</v>
      </c>
      <c r="D20">
        <v>0</v>
      </c>
      <c r="E20">
        <v>0</v>
      </c>
      <c r="F20">
        <v>0</v>
      </c>
      <c r="G20" s="9">
        <v>43847</v>
      </c>
      <c r="H20" s="23">
        <v>0</v>
      </c>
      <c r="I20" s="23">
        <v>0</v>
      </c>
      <c r="J20" s="10">
        <v>0</v>
      </c>
      <c r="L20">
        <v>10</v>
      </c>
      <c r="M20">
        <v>-0.12045719578692245</v>
      </c>
      <c r="N20">
        <v>3.8460613301160559E-2</v>
      </c>
      <c r="O20">
        <v>-3.8717373456459654E-2</v>
      </c>
      <c r="P20">
        <v>-2.4994148060862587E-2</v>
      </c>
      <c r="Q20">
        <v>-3.5647571152697496E-2</v>
      </c>
      <c r="S20">
        <v>10</v>
      </c>
      <c r="T20">
        <v>1.6030034967194972E-2</v>
      </c>
      <c r="U20">
        <v>-2.9227104420068272E-2</v>
      </c>
      <c r="V20">
        <v>8.1770605057179674E-2</v>
      </c>
      <c r="W20">
        <v>-1.0086565517802551E-2</v>
      </c>
      <c r="X20">
        <v>0.12059313286787728</v>
      </c>
    </row>
    <row r="21" spans="1:24" x14ac:dyDescent="0.3">
      <c r="A21" s="8">
        <v>43848</v>
      </c>
      <c r="B21">
        <v>0</v>
      </c>
      <c r="C21">
        <v>0</v>
      </c>
      <c r="D21">
        <v>0</v>
      </c>
      <c r="E21">
        <v>0</v>
      </c>
      <c r="F21">
        <v>0</v>
      </c>
      <c r="G21" s="9">
        <v>43848</v>
      </c>
      <c r="H21" s="23">
        <v>0</v>
      </c>
      <c r="I21" s="23">
        <v>0</v>
      </c>
      <c r="J21" s="10">
        <v>0</v>
      </c>
      <c r="L21">
        <v>11</v>
      </c>
      <c r="M21">
        <v>-5.9916424736048364E-2</v>
      </c>
      <c r="N21">
        <v>-8.0184210422607524E-2</v>
      </c>
      <c r="O21">
        <v>-3.900312672374457E-2</v>
      </c>
      <c r="P21">
        <v>-2.5175923370204537E-2</v>
      </c>
      <c r="Q21">
        <v>-3.2651835135071305E-2</v>
      </c>
      <c r="S21">
        <v>11</v>
      </c>
      <c r="T21">
        <v>-9.9286381630273257E-2</v>
      </c>
      <c r="U21">
        <v>-6.370829689919244E-2</v>
      </c>
      <c r="V21">
        <v>8.9273286147121628E-2</v>
      </c>
      <c r="W21">
        <v>-2.4615594849249276E-2</v>
      </c>
      <c r="X21">
        <v>-1.3506467765676204E-2</v>
      </c>
    </row>
    <row r="22" spans="1:24" x14ac:dyDescent="0.3">
      <c r="A22" s="8">
        <v>43849</v>
      </c>
      <c r="B22">
        <v>0</v>
      </c>
      <c r="C22">
        <v>0</v>
      </c>
      <c r="D22">
        <v>0</v>
      </c>
      <c r="E22">
        <v>0</v>
      </c>
      <c r="F22">
        <v>0</v>
      </c>
      <c r="G22" s="9">
        <v>43849</v>
      </c>
      <c r="H22" s="23">
        <v>0</v>
      </c>
      <c r="I22" s="23">
        <v>0</v>
      </c>
      <c r="J22" s="10">
        <v>0</v>
      </c>
      <c r="L22">
        <v>12</v>
      </c>
      <c r="M22">
        <v>-6.357699022514747E-2</v>
      </c>
      <c r="N22">
        <v>-2.3093991815607142E-2</v>
      </c>
      <c r="O22">
        <v>-3.9293129614029781E-2</v>
      </c>
      <c r="P22">
        <v>-2.5360362067439041E-2</v>
      </c>
      <c r="Q22">
        <v>0.20604535177004696</v>
      </c>
      <c r="S22">
        <v>12</v>
      </c>
      <c r="T22">
        <v>9.58539656150224E-3</v>
      </c>
      <c r="U22">
        <v>9.9625535074142589E-3</v>
      </c>
      <c r="V22">
        <v>0.1249499097590283</v>
      </c>
      <c r="W22">
        <v>-1.1535825862938427E-2</v>
      </c>
      <c r="X22">
        <v>-3.3348212017911272E-2</v>
      </c>
    </row>
    <row r="23" spans="1:24" x14ac:dyDescent="0.3">
      <c r="A23" s="8">
        <v>43850</v>
      </c>
      <c r="B23">
        <v>0</v>
      </c>
      <c r="C23">
        <v>0</v>
      </c>
      <c r="D23">
        <v>0</v>
      </c>
      <c r="E23">
        <v>0</v>
      </c>
      <c r="F23">
        <v>0</v>
      </c>
      <c r="G23" s="9">
        <v>43850</v>
      </c>
      <c r="H23" s="23">
        <v>0</v>
      </c>
      <c r="I23" s="23">
        <v>0</v>
      </c>
      <c r="J23" s="10">
        <v>0</v>
      </c>
      <c r="L23">
        <v>13</v>
      </c>
      <c r="M23">
        <v>-0.12426575394358359</v>
      </c>
      <c r="N23">
        <v>-2.6448718091020448E-2</v>
      </c>
      <c r="O23">
        <v>-3.9587477641825825E-2</v>
      </c>
      <c r="P23">
        <v>-2.5547523121267273E-2</v>
      </c>
      <c r="Q23">
        <v>-3.3137311471458916E-2</v>
      </c>
      <c r="S23">
        <v>13</v>
      </c>
      <c r="T23">
        <v>-3.6495322801214411E-2</v>
      </c>
      <c r="U23">
        <v>-2.5210918870054593E-2</v>
      </c>
      <c r="V23">
        <v>1.5358741455529571E-2</v>
      </c>
      <c r="W23">
        <v>-2.7627399949346168E-2</v>
      </c>
      <c r="X23">
        <v>-4.7466080202523277E-2</v>
      </c>
    </row>
    <row r="24" spans="1:24" x14ac:dyDescent="0.3">
      <c r="A24" s="8">
        <v>43851</v>
      </c>
      <c r="B24">
        <v>0</v>
      </c>
      <c r="C24">
        <v>0</v>
      </c>
      <c r="D24">
        <v>0</v>
      </c>
      <c r="E24">
        <v>0</v>
      </c>
      <c r="F24">
        <v>0</v>
      </c>
      <c r="G24" s="9">
        <v>43851</v>
      </c>
      <c r="H24" s="23">
        <v>0</v>
      </c>
      <c r="I24" s="23">
        <v>0</v>
      </c>
      <c r="J24" s="10">
        <v>0</v>
      </c>
      <c r="L24">
        <v>14</v>
      </c>
      <c r="M24">
        <v>-4.7765726542734553E-2</v>
      </c>
      <c r="N24">
        <v>-1.9917401920468886E-2</v>
      </c>
      <c r="O24">
        <v>-3.9886269205811453E-2</v>
      </c>
      <c r="P24">
        <v>-2.5737467254140091E-2</v>
      </c>
      <c r="Q24">
        <v>-3.3385503867976056E-2</v>
      </c>
      <c r="S24">
        <v>14</v>
      </c>
      <c r="T24">
        <v>9.4921752823963645E-2</v>
      </c>
      <c r="U24">
        <v>-6.2073949079922378E-2</v>
      </c>
      <c r="V24">
        <v>0.34272325677335413</v>
      </c>
      <c r="W24">
        <v>-6.1234921268874982E-3</v>
      </c>
      <c r="X24">
        <v>-2.787018420672303E-2</v>
      </c>
    </row>
    <row r="25" spans="1:24" x14ac:dyDescent="0.3">
      <c r="A25" s="8">
        <v>43852</v>
      </c>
      <c r="B25">
        <v>25</v>
      </c>
      <c r="C25">
        <v>0</v>
      </c>
      <c r="D25">
        <v>0</v>
      </c>
      <c r="E25">
        <v>0</v>
      </c>
      <c r="F25">
        <v>0</v>
      </c>
      <c r="G25" s="9">
        <v>43852</v>
      </c>
      <c r="H25" s="23">
        <v>0</v>
      </c>
      <c r="I25" s="23">
        <v>0</v>
      </c>
      <c r="J25" s="10">
        <v>0</v>
      </c>
    </row>
    <row r="26" spans="1:24" x14ac:dyDescent="0.3">
      <c r="A26" s="8">
        <v>43853</v>
      </c>
      <c r="B26">
        <v>0</v>
      </c>
      <c r="C26">
        <v>0</v>
      </c>
      <c r="D26">
        <v>0</v>
      </c>
      <c r="E26">
        <v>0</v>
      </c>
      <c r="F26">
        <v>0</v>
      </c>
      <c r="G26" s="9">
        <v>43853</v>
      </c>
      <c r="H26" s="23">
        <v>0</v>
      </c>
      <c r="I26" s="23">
        <v>0</v>
      </c>
      <c r="J26" s="10">
        <v>0</v>
      </c>
    </row>
    <row r="27" spans="1:24" x14ac:dyDescent="0.3">
      <c r="A27" s="8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9">
        <v>43854</v>
      </c>
      <c r="H27" s="23">
        <v>0</v>
      </c>
      <c r="I27" s="23">
        <v>0</v>
      </c>
      <c r="J27" s="10">
        <v>0</v>
      </c>
    </row>
    <row r="28" spans="1:24" x14ac:dyDescent="0.3">
      <c r="A28" s="8">
        <v>43855</v>
      </c>
      <c r="B28">
        <v>24</v>
      </c>
      <c r="C28">
        <v>0</v>
      </c>
      <c r="D28">
        <v>0</v>
      </c>
      <c r="E28">
        <v>0</v>
      </c>
      <c r="F28">
        <v>0</v>
      </c>
      <c r="G28" s="9">
        <v>43855</v>
      </c>
      <c r="H28" s="23">
        <v>0</v>
      </c>
      <c r="I28" s="23">
        <v>0</v>
      </c>
      <c r="J28" s="10">
        <v>0</v>
      </c>
    </row>
    <row r="29" spans="1:24" x14ac:dyDescent="0.3">
      <c r="A29" s="8">
        <v>43856</v>
      </c>
      <c r="B29">
        <v>0</v>
      </c>
      <c r="C29">
        <v>0</v>
      </c>
      <c r="D29">
        <v>0</v>
      </c>
      <c r="E29">
        <v>0</v>
      </c>
      <c r="F29">
        <v>0</v>
      </c>
      <c r="G29" s="9">
        <v>43856</v>
      </c>
      <c r="H29" s="23">
        <v>0</v>
      </c>
      <c r="I29" s="23">
        <v>0</v>
      </c>
      <c r="J29" s="10">
        <v>0</v>
      </c>
    </row>
    <row r="30" spans="1:24" x14ac:dyDescent="0.3">
      <c r="A30" s="8">
        <v>43857</v>
      </c>
      <c r="B30">
        <v>0</v>
      </c>
      <c r="C30">
        <v>0</v>
      </c>
      <c r="D30">
        <v>0</v>
      </c>
      <c r="E30">
        <v>0</v>
      </c>
      <c r="F30">
        <v>0</v>
      </c>
      <c r="G30" s="9">
        <v>43857</v>
      </c>
      <c r="H30" s="23">
        <v>0</v>
      </c>
      <c r="I30" s="23">
        <v>0</v>
      </c>
      <c r="J30" s="10">
        <v>0</v>
      </c>
    </row>
    <row r="31" spans="1:24" x14ac:dyDescent="0.3">
      <c r="A31" s="8">
        <v>43858</v>
      </c>
      <c r="B31">
        <v>22</v>
      </c>
      <c r="C31">
        <v>0</v>
      </c>
      <c r="D31">
        <v>0</v>
      </c>
      <c r="E31">
        <v>0</v>
      </c>
      <c r="F31">
        <v>0</v>
      </c>
      <c r="G31" s="9">
        <v>43858</v>
      </c>
      <c r="H31" s="23">
        <v>0</v>
      </c>
      <c r="I31" s="23">
        <v>0</v>
      </c>
      <c r="J31" s="10">
        <v>0</v>
      </c>
    </row>
    <row r="32" spans="1:24" x14ac:dyDescent="0.3">
      <c r="A32" s="8">
        <v>43859</v>
      </c>
      <c r="B32">
        <v>44</v>
      </c>
      <c r="C32">
        <v>0</v>
      </c>
      <c r="D32">
        <v>0</v>
      </c>
      <c r="E32">
        <v>0</v>
      </c>
      <c r="F32">
        <v>0</v>
      </c>
      <c r="G32" s="9">
        <v>43859</v>
      </c>
      <c r="H32" s="23">
        <v>0</v>
      </c>
      <c r="I32" s="23">
        <v>0</v>
      </c>
      <c r="J32" s="10">
        <v>0</v>
      </c>
    </row>
    <row r="33" spans="1:10" x14ac:dyDescent="0.3">
      <c r="A33" s="8">
        <v>43860</v>
      </c>
      <c r="B33">
        <v>0</v>
      </c>
      <c r="C33">
        <v>0</v>
      </c>
      <c r="D33">
        <v>0</v>
      </c>
      <c r="E33">
        <v>0</v>
      </c>
      <c r="F33">
        <v>0</v>
      </c>
      <c r="G33" s="9">
        <v>43860</v>
      </c>
      <c r="H33" s="23">
        <f ca="1">IFERROR(__xludf.DUMMYFUNCTION("""COMPUTED_VALUE"""),1)</f>
        <v>1</v>
      </c>
      <c r="I33" s="23">
        <f ca="1">IFERROR(__xludf.DUMMYFUNCTION("""COMPUTED_VALUE"""),0)</f>
        <v>0</v>
      </c>
      <c r="J33" s="10">
        <v>0</v>
      </c>
    </row>
    <row r="34" spans="1:10" x14ac:dyDescent="0.3">
      <c r="A34" s="8">
        <v>43861</v>
      </c>
      <c r="B34">
        <v>44</v>
      </c>
      <c r="C34">
        <v>22</v>
      </c>
      <c r="D34">
        <v>0</v>
      </c>
      <c r="E34">
        <v>0</v>
      </c>
      <c r="F34">
        <v>0</v>
      </c>
      <c r="G34" s="9">
        <v>43861</v>
      </c>
      <c r="H34" s="23">
        <f ca="1">IFERROR(__xludf.DUMMYFUNCTION("""COMPUTED_VALUE"""),0)</f>
        <v>0</v>
      </c>
      <c r="I34" s="23">
        <f ca="1">IFERROR(__xludf.DUMMYFUNCTION("""COMPUTED_VALUE"""),0)</f>
        <v>0</v>
      </c>
      <c r="J34" s="10">
        <v>0</v>
      </c>
    </row>
    <row r="35" spans="1:10" x14ac:dyDescent="0.3">
      <c r="A35" s="8">
        <v>43862</v>
      </c>
      <c r="B35">
        <v>22</v>
      </c>
      <c r="C35">
        <v>0</v>
      </c>
      <c r="D35">
        <v>0</v>
      </c>
      <c r="E35">
        <v>0</v>
      </c>
      <c r="F35">
        <v>0</v>
      </c>
      <c r="G35" s="9">
        <v>43862</v>
      </c>
      <c r="H35" s="23">
        <f ca="1">IFERROR(__xludf.DUMMYFUNCTION("""COMPUTED_VALUE"""),0)</f>
        <v>0</v>
      </c>
      <c r="I35" s="23">
        <f ca="1">IFERROR(__xludf.DUMMYFUNCTION("""COMPUTED_VALUE"""),0)</f>
        <v>0</v>
      </c>
      <c r="J35" s="10">
        <v>0</v>
      </c>
    </row>
    <row r="36" spans="1:10" x14ac:dyDescent="0.3">
      <c r="A36" s="8">
        <v>43863</v>
      </c>
      <c r="B36">
        <v>0</v>
      </c>
      <c r="C36">
        <v>0</v>
      </c>
      <c r="D36">
        <v>0</v>
      </c>
      <c r="E36">
        <v>0</v>
      </c>
      <c r="F36">
        <v>0</v>
      </c>
      <c r="G36" s="9">
        <v>43863</v>
      </c>
      <c r="H36" s="23">
        <f ca="1">IFERROR(__xludf.DUMMYFUNCTION("""COMPUTED_VALUE"""),1)</f>
        <v>1</v>
      </c>
      <c r="I36" s="23">
        <f ca="1">IFERROR(__xludf.DUMMYFUNCTION("""COMPUTED_VALUE"""),0)</f>
        <v>0</v>
      </c>
      <c r="J36" s="10">
        <v>0</v>
      </c>
    </row>
    <row r="37" spans="1:10" x14ac:dyDescent="0.3">
      <c r="A37" s="8">
        <v>43864</v>
      </c>
      <c r="B37">
        <v>21</v>
      </c>
      <c r="C37">
        <v>0</v>
      </c>
      <c r="D37">
        <v>0</v>
      </c>
      <c r="E37">
        <v>0</v>
      </c>
      <c r="F37">
        <v>0</v>
      </c>
      <c r="G37" s="9">
        <v>43864</v>
      </c>
      <c r="H37" s="23">
        <f ca="1">IFERROR(__xludf.DUMMYFUNCTION("""COMPUTED_VALUE"""),1)</f>
        <v>1</v>
      </c>
      <c r="I37" s="23">
        <f ca="1">IFERROR(__xludf.DUMMYFUNCTION("""COMPUTED_VALUE"""),0)</f>
        <v>0</v>
      </c>
      <c r="J37" s="10">
        <v>0</v>
      </c>
    </row>
    <row r="38" spans="1:10" x14ac:dyDescent="0.3">
      <c r="A38" s="8">
        <v>43865</v>
      </c>
      <c r="B38">
        <v>0</v>
      </c>
      <c r="C38">
        <v>0</v>
      </c>
      <c r="D38">
        <v>0</v>
      </c>
      <c r="E38">
        <v>0</v>
      </c>
      <c r="F38">
        <v>0</v>
      </c>
      <c r="G38" s="9">
        <v>43865</v>
      </c>
      <c r="H38" s="23">
        <f ca="1">IFERROR(__xludf.DUMMYFUNCTION("""COMPUTED_VALUE"""),0)</f>
        <v>0</v>
      </c>
      <c r="I38" s="23">
        <f ca="1">IFERROR(__xludf.DUMMYFUNCTION("""COMPUTED_VALUE"""),0)</f>
        <v>0</v>
      </c>
      <c r="J38" s="10">
        <v>0</v>
      </c>
    </row>
    <row r="39" spans="1:10" x14ac:dyDescent="0.3">
      <c r="A39" s="8">
        <v>43866</v>
      </c>
      <c r="B39">
        <v>0</v>
      </c>
      <c r="C39">
        <v>0</v>
      </c>
      <c r="D39">
        <v>0</v>
      </c>
      <c r="E39">
        <v>0</v>
      </c>
      <c r="F39">
        <v>0</v>
      </c>
      <c r="G39" s="9">
        <v>43866</v>
      </c>
      <c r="H39" s="23">
        <f ca="1">IFERROR(__xludf.DUMMYFUNCTION("""COMPUTED_VALUE"""),0)</f>
        <v>0</v>
      </c>
      <c r="I39" s="23">
        <f ca="1">IFERROR(__xludf.DUMMYFUNCTION("""COMPUTED_VALUE"""),0)</f>
        <v>0</v>
      </c>
      <c r="J39" s="10">
        <v>0</v>
      </c>
    </row>
    <row r="40" spans="1:10" x14ac:dyDescent="0.3">
      <c r="A40" s="8">
        <v>43867</v>
      </c>
      <c r="B40">
        <v>0</v>
      </c>
      <c r="C40">
        <v>0</v>
      </c>
      <c r="D40">
        <v>0</v>
      </c>
      <c r="E40">
        <v>0</v>
      </c>
      <c r="F40">
        <v>0</v>
      </c>
      <c r="G40" s="9">
        <v>43867</v>
      </c>
      <c r="H40" s="23">
        <f ca="1">IFERROR(__xludf.DUMMYFUNCTION("""COMPUTED_VALUE"""),0)</f>
        <v>0</v>
      </c>
      <c r="I40" s="23">
        <f ca="1">IFERROR(__xludf.DUMMYFUNCTION("""COMPUTED_VALUE"""),0)</f>
        <v>0</v>
      </c>
      <c r="J40" s="10">
        <v>0</v>
      </c>
    </row>
    <row r="41" spans="1:10" x14ac:dyDescent="0.3">
      <c r="A41" s="8">
        <v>43868</v>
      </c>
      <c r="B41">
        <v>49</v>
      </c>
      <c r="C41">
        <v>0</v>
      </c>
      <c r="D41">
        <v>0</v>
      </c>
      <c r="E41">
        <v>0</v>
      </c>
      <c r="F41">
        <v>0</v>
      </c>
      <c r="G41" s="9">
        <v>43868</v>
      </c>
      <c r="H41" s="23">
        <f ca="1">IFERROR(__xludf.DUMMYFUNCTION("""COMPUTED_VALUE"""),0)</f>
        <v>0</v>
      </c>
      <c r="I41" s="23">
        <f ca="1">IFERROR(__xludf.DUMMYFUNCTION("""COMPUTED_VALUE"""),0)</f>
        <v>0</v>
      </c>
      <c r="J41" s="10">
        <v>0</v>
      </c>
    </row>
    <row r="42" spans="1:10" x14ac:dyDescent="0.3">
      <c r="A42" s="8">
        <v>43869</v>
      </c>
      <c r="B42">
        <v>38</v>
      </c>
      <c r="C42">
        <v>0</v>
      </c>
      <c r="D42">
        <v>0</v>
      </c>
      <c r="E42">
        <v>0</v>
      </c>
      <c r="F42">
        <v>0</v>
      </c>
      <c r="G42" s="9">
        <v>43869</v>
      </c>
      <c r="H42" s="23">
        <f ca="1">IFERROR(__xludf.DUMMYFUNCTION("""COMPUTED_VALUE"""),0)</f>
        <v>0</v>
      </c>
      <c r="I42" s="23">
        <f ca="1">IFERROR(__xludf.DUMMYFUNCTION("""COMPUTED_VALUE"""),0)</f>
        <v>0</v>
      </c>
      <c r="J42" s="10">
        <v>0</v>
      </c>
    </row>
    <row r="43" spans="1:10" x14ac:dyDescent="0.3">
      <c r="A43" s="8">
        <v>43870</v>
      </c>
      <c r="B43">
        <v>23</v>
      </c>
      <c r="C43">
        <v>0</v>
      </c>
      <c r="D43">
        <v>0</v>
      </c>
      <c r="E43">
        <v>0</v>
      </c>
      <c r="F43">
        <v>0</v>
      </c>
      <c r="G43" s="9">
        <v>43870</v>
      </c>
      <c r="H43" s="23">
        <f ca="1">IFERROR(__xludf.DUMMYFUNCTION("""COMPUTED_VALUE"""),0)</f>
        <v>0</v>
      </c>
      <c r="I43" s="23">
        <f ca="1">IFERROR(__xludf.DUMMYFUNCTION("""COMPUTED_VALUE"""),0)</f>
        <v>0</v>
      </c>
      <c r="J43" s="10">
        <v>0</v>
      </c>
    </row>
    <row r="44" spans="1:10" x14ac:dyDescent="0.3">
      <c r="A44" s="8">
        <v>43871</v>
      </c>
      <c r="B44">
        <v>24</v>
      </c>
      <c r="C44">
        <v>0</v>
      </c>
      <c r="D44">
        <v>0</v>
      </c>
      <c r="E44">
        <v>0</v>
      </c>
      <c r="F44">
        <v>24</v>
      </c>
      <c r="G44" s="9">
        <v>43871</v>
      </c>
      <c r="H44" s="23">
        <f ca="1">IFERROR(__xludf.DUMMYFUNCTION("""COMPUTED_VALUE"""),0)</f>
        <v>0</v>
      </c>
      <c r="I44" s="23">
        <f ca="1">IFERROR(__xludf.DUMMYFUNCTION("""COMPUTED_VALUE"""),0)</f>
        <v>0</v>
      </c>
      <c r="J44" s="10">
        <v>0</v>
      </c>
    </row>
    <row r="45" spans="1:10" x14ac:dyDescent="0.3">
      <c r="A45" s="8">
        <v>43872</v>
      </c>
      <c r="B45">
        <v>43</v>
      </c>
      <c r="C45">
        <v>21</v>
      </c>
      <c r="D45">
        <v>0</v>
      </c>
      <c r="E45">
        <v>0</v>
      </c>
      <c r="F45">
        <v>0</v>
      </c>
      <c r="G45" s="9">
        <v>43872</v>
      </c>
      <c r="H45" s="23">
        <f ca="1">IFERROR(__xludf.DUMMYFUNCTION("""COMPUTED_VALUE"""),0)</f>
        <v>0</v>
      </c>
      <c r="I45" s="23">
        <f ca="1">IFERROR(__xludf.DUMMYFUNCTION("""COMPUTED_VALUE"""),0)</f>
        <v>0</v>
      </c>
      <c r="J45" s="10">
        <v>0</v>
      </c>
    </row>
    <row r="46" spans="1:10" x14ac:dyDescent="0.3">
      <c r="A46" s="8">
        <v>43873</v>
      </c>
      <c r="B46">
        <v>25</v>
      </c>
      <c r="C46">
        <v>0</v>
      </c>
      <c r="D46">
        <v>0</v>
      </c>
      <c r="E46">
        <v>0</v>
      </c>
      <c r="F46">
        <v>0</v>
      </c>
      <c r="G46" s="9">
        <v>43873</v>
      </c>
      <c r="H46" s="23">
        <f ca="1">IFERROR(__xludf.DUMMYFUNCTION("""COMPUTED_VALUE"""),0)</f>
        <v>0</v>
      </c>
      <c r="I46" s="23">
        <f ca="1">IFERROR(__xludf.DUMMYFUNCTION("""COMPUTED_VALUE"""),0)</f>
        <v>0</v>
      </c>
      <c r="J46" s="10">
        <v>0</v>
      </c>
    </row>
    <row r="47" spans="1:10" x14ac:dyDescent="0.3">
      <c r="A47" s="8">
        <v>43874</v>
      </c>
      <c r="B47">
        <v>0</v>
      </c>
      <c r="C47">
        <v>0</v>
      </c>
      <c r="D47">
        <v>0</v>
      </c>
      <c r="E47">
        <v>0</v>
      </c>
      <c r="F47">
        <v>0</v>
      </c>
      <c r="G47" s="9">
        <v>43874</v>
      </c>
      <c r="H47" s="23">
        <f ca="1">IFERROR(__xludf.DUMMYFUNCTION("""COMPUTED_VALUE"""),0)</f>
        <v>0</v>
      </c>
      <c r="I47" s="23">
        <f ca="1">IFERROR(__xludf.DUMMYFUNCTION("""COMPUTED_VALUE"""),0)</f>
        <v>0</v>
      </c>
      <c r="J47" s="10">
        <v>0</v>
      </c>
    </row>
    <row r="48" spans="1:10" x14ac:dyDescent="0.3">
      <c r="A48" s="8">
        <v>43875</v>
      </c>
      <c r="B48">
        <v>0</v>
      </c>
      <c r="C48">
        <v>0</v>
      </c>
      <c r="D48">
        <v>0</v>
      </c>
      <c r="E48">
        <v>0</v>
      </c>
      <c r="F48">
        <v>0</v>
      </c>
      <c r="G48" s="9">
        <v>43875</v>
      </c>
      <c r="H48" s="23">
        <f ca="1">IFERROR(__xludf.DUMMYFUNCTION("""COMPUTED_VALUE"""),0)</f>
        <v>0</v>
      </c>
      <c r="I48" s="23">
        <f ca="1">IFERROR(__xludf.DUMMYFUNCTION("""COMPUTED_VALUE"""),0)</f>
        <v>0</v>
      </c>
      <c r="J48" s="10">
        <v>0</v>
      </c>
    </row>
    <row r="49" spans="1:10" x14ac:dyDescent="0.3">
      <c r="A49" s="8">
        <v>43876</v>
      </c>
      <c r="B49">
        <v>0</v>
      </c>
      <c r="C49">
        <v>0</v>
      </c>
      <c r="D49">
        <v>0</v>
      </c>
      <c r="E49">
        <v>0</v>
      </c>
      <c r="F49">
        <v>0</v>
      </c>
      <c r="G49" s="9">
        <v>43876</v>
      </c>
      <c r="H49" s="23">
        <f ca="1">IFERROR(__xludf.DUMMYFUNCTION("""COMPUTED_VALUE"""),0)</f>
        <v>0</v>
      </c>
      <c r="I49" s="23">
        <f ca="1">IFERROR(__xludf.DUMMYFUNCTION("""COMPUTED_VALUE"""),0)</f>
        <v>0</v>
      </c>
      <c r="J49" s="10">
        <v>0</v>
      </c>
    </row>
    <row r="50" spans="1:10" x14ac:dyDescent="0.3">
      <c r="A50" s="8">
        <v>43877</v>
      </c>
      <c r="B50">
        <v>0</v>
      </c>
      <c r="C50">
        <v>0</v>
      </c>
      <c r="D50">
        <v>0</v>
      </c>
      <c r="E50">
        <v>0</v>
      </c>
      <c r="F50">
        <v>0</v>
      </c>
      <c r="G50" s="9">
        <v>43877</v>
      </c>
      <c r="H50" s="23">
        <f ca="1">IFERROR(__xludf.DUMMYFUNCTION("""COMPUTED_VALUE"""),0)</f>
        <v>0</v>
      </c>
      <c r="I50" s="23">
        <f ca="1">IFERROR(__xludf.DUMMYFUNCTION("""COMPUTED_VALUE"""),0)</f>
        <v>0</v>
      </c>
      <c r="J50" s="10">
        <v>0</v>
      </c>
    </row>
    <row r="51" spans="1:10" x14ac:dyDescent="0.3">
      <c r="A51" s="8">
        <v>43878</v>
      </c>
      <c r="B51">
        <v>0</v>
      </c>
      <c r="C51">
        <v>0</v>
      </c>
      <c r="D51">
        <v>0</v>
      </c>
      <c r="E51">
        <v>0</v>
      </c>
      <c r="F51">
        <v>0</v>
      </c>
      <c r="G51" s="9">
        <v>43878</v>
      </c>
      <c r="H51" s="23">
        <f ca="1">IFERROR(__xludf.DUMMYFUNCTION("""COMPUTED_VALUE"""),0)</f>
        <v>0</v>
      </c>
      <c r="I51" s="23">
        <f ca="1">IFERROR(__xludf.DUMMYFUNCTION("""COMPUTED_VALUE"""),0)</f>
        <v>0</v>
      </c>
      <c r="J51" s="10">
        <v>0</v>
      </c>
    </row>
    <row r="52" spans="1:10" x14ac:dyDescent="0.3">
      <c r="A52" s="8">
        <v>43879</v>
      </c>
      <c r="B52">
        <v>22</v>
      </c>
      <c r="C52">
        <v>0</v>
      </c>
      <c r="D52">
        <v>0</v>
      </c>
      <c r="E52">
        <v>0</v>
      </c>
      <c r="F52">
        <v>0</v>
      </c>
      <c r="G52" s="9">
        <v>43879</v>
      </c>
      <c r="H52" s="23">
        <f ca="1">IFERROR(__xludf.DUMMYFUNCTION("""COMPUTED_VALUE"""),0)</f>
        <v>0</v>
      </c>
      <c r="I52" s="23">
        <f ca="1">IFERROR(__xludf.DUMMYFUNCTION("""COMPUTED_VALUE"""),0)</f>
        <v>0</v>
      </c>
      <c r="J52" s="10">
        <v>0</v>
      </c>
    </row>
    <row r="53" spans="1:10" x14ac:dyDescent="0.3">
      <c r="A53" s="8">
        <v>43880</v>
      </c>
      <c r="B53">
        <v>21</v>
      </c>
      <c r="C53">
        <v>0</v>
      </c>
      <c r="D53">
        <v>0</v>
      </c>
      <c r="E53">
        <v>0</v>
      </c>
      <c r="F53">
        <v>0</v>
      </c>
      <c r="G53" s="9">
        <v>43880</v>
      </c>
      <c r="H53" s="23">
        <f ca="1">IFERROR(__xludf.DUMMYFUNCTION("""COMPUTED_VALUE"""),0)</f>
        <v>0</v>
      </c>
      <c r="I53" s="23">
        <f ca="1">IFERROR(__xludf.DUMMYFUNCTION("""COMPUTED_VALUE"""),0)</f>
        <v>0</v>
      </c>
      <c r="J53" s="10">
        <v>0</v>
      </c>
    </row>
    <row r="54" spans="1:10" x14ac:dyDescent="0.3">
      <c r="A54" s="8">
        <v>43881</v>
      </c>
      <c r="B54">
        <v>0</v>
      </c>
      <c r="C54">
        <v>0</v>
      </c>
      <c r="D54">
        <v>0</v>
      </c>
      <c r="E54">
        <v>0</v>
      </c>
      <c r="F54">
        <v>0</v>
      </c>
      <c r="G54" s="9">
        <v>43881</v>
      </c>
      <c r="H54" s="23">
        <f ca="1">IFERROR(__xludf.DUMMYFUNCTION("""COMPUTED_VALUE"""),0)</f>
        <v>0</v>
      </c>
      <c r="I54" s="23">
        <f ca="1">IFERROR(__xludf.DUMMYFUNCTION("""COMPUTED_VALUE"""),0)</f>
        <v>0</v>
      </c>
      <c r="J54" s="10">
        <v>0</v>
      </c>
    </row>
    <row r="55" spans="1:10" x14ac:dyDescent="0.3">
      <c r="A55" s="8">
        <v>43882</v>
      </c>
      <c r="B55">
        <v>24</v>
      </c>
      <c r="C55">
        <v>0</v>
      </c>
      <c r="D55">
        <v>0</v>
      </c>
      <c r="E55">
        <v>0</v>
      </c>
      <c r="F55">
        <v>0</v>
      </c>
      <c r="G55" s="9">
        <v>43882</v>
      </c>
      <c r="H55" s="23">
        <f ca="1">IFERROR(__xludf.DUMMYFUNCTION("""COMPUTED_VALUE"""),0)</f>
        <v>0</v>
      </c>
      <c r="I55" s="23">
        <f ca="1">IFERROR(__xludf.DUMMYFUNCTION("""COMPUTED_VALUE"""),0)</f>
        <v>0</v>
      </c>
      <c r="J55" s="10">
        <v>0</v>
      </c>
    </row>
    <row r="56" spans="1:10" x14ac:dyDescent="0.3">
      <c r="A56" s="8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9">
        <v>43883</v>
      </c>
      <c r="H56" s="23">
        <f ca="1">IFERROR(__xludf.DUMMYFUNCTION("""COMPUTED_VALUE"""),0)</f>
        <v>0</v>
      </c>
      <c r="I56" s="23">
        <f ca="1">IFERROR(__xludf.DUMMYFUNCTION("""COMPUTED_VALUE"""),0)</f>
        <v>0</v>
      </c>
      <c r="J56" s="10">
        <v>0</v>
      </c>
    </row>
    <row r="57" spans="1:10" x14ac:dyDescent="0.3">
      <c r="A57" s="8">
        <v>43884</v>
      </c>
      <c r="B57">
        <v>0</v>
      </c>
      <c r="C57">
        <v>0</v>
      </c>
      <c r="D57">
        <v>0</v>
      </c>
      <c r="E57">
        <v>0</v>
      </c>
      <c r="F57">
        <v>0</v>
      </c>
      <c r="G57" s="9">
        <v>43884</v>
      </c>
      <c r="H57" s="23">
        <f ca="1">IFERROR(__xludf.DUMMYFUNCTION("""COMPUTED_VALUE"""),0)</f>
        <v>0</v>
      </c>
      <c r="I57" s="23">
        <f ca="1">IFERROR(__xludf.DUMMYFUNCTION("""COMPUTED_VALUE"""),0)</f>
        <v>0</v>
      </c>
      <c r="J57" s="10">
        <v>0</v>
      </c>
    </row>
    <row r="58" spans="1:10" x14ac:dyDescent="0.3">
      <c r="A58" s="8">
        <v>43885</v>
      </c>
      <c r="B58">
        <v>0</v>
      </c>
      <c r="C58">
        <v>0</v>
      </c>
      <c r="D58">
        <v>0</v>
      </c>
      <c r="E58">
        <v>0</v>
      </c>
      <c r="F58">
        <v>0</v>
      </c>
      <c r="G58" s="9">
        <v>43885</v>
      </c>
      <c r="H58" s="23">
        <f ca="1">IFERROR(__xludf.DUMMYFUNCTION("""COMPUTED_VALUE"""),0)</f>
        <v>0</v>
      </c>
      <c r="I58" s="23">
        <f ca="1">IFERROR(__xludf.DUMMYFUNCTION("""COMPUTED_VALUE"""),0)</f>
        <v>0</v>
      </c>
      <c r="J58" s="10">
        <v>0</v>
      </c>
    </row>
    <row r="59" spans="1:10" x14ac:dyDescent="0.3">
      <c r="A59" s="8">
        <v>43886</v>
      </c>
      <c r="B59">
        <v>20</v>
      </c>
      <c r="C59">
        <v>0</v>
      </c>
      <c r="D59">
        <v>0</v>
      </c>
      <c r="E59">
        <v>0</v>
      </c>
      <c r="F59">
        <v>0</v>
      </c>
      <c r="G59" s="9">
        <v>43886</v>
      </c>
      <c r="H59" s="23">
        <f ca="1">IFERROR(__xludf.DUMMYFUNCTION("""COMPUTED_VALUE"""),0)</f>
        <v>0</v>
      </c>
      <c r="I59" s="23">
        <f ca="1">IFERROR(__xludf.DUMMYFUNCTION("""COMPUTED_VALUE"""),0)</f>
        <v>0</v>
      </c>
      <c r="J59" s="10">
        <v>0</v>
      </c>
    </row>
    <row r="60" spans="1:10" x14ac:dyDescent="0.3">
      <c r="A60" s="8">
        <v>43887</v>
      </c>
      <c r="B60">
        <v>18</v>
      </c>
      <c r="C60">
        <v>0</v>
      </c>
      <c r="D60">
        <v>0</v>
      </c>
      <c r="E60">
        <v>0</v>
      </c>
      <c r="F60">
        <v>0</v>
      </c>
      <c r="G60" s="9">
        <v>43887</v>
      </c>
      <c r="H60" s="23">
        <f ca="1">IFERROR(__xludf.DUMMYFUNCTION("""COMPUTED_VALUE"""),0)</f>
        <v>0</v>
      </c>
      <c r="I60" s="23">
        <f ca="1">IFERROR(__xludf.DUMMYFUNCTION("""COMPUTED_VALUE"""),0)</f>
        <v>0</v>
      </c>
      <c r="J60" s="10">
        <v>0</v>
      </c>
    </row>
    <row r="61" spans="1:10" x14ac:dyDescent="0.3">
      <c r="A61" s="8">
        <v>43888</v>
      </c>
      <c r="B61">
        <v>21</v>
      </c>
      <c r="C61">
        <v>0</v>
      </c>
      <c r="D61">
        <v>0</v>
      </c>
      <c r="E61">
        <v>0</v>
      </c>
      <c r="F61">
        <v>0</v>
      </c>
      <c r="G61" s="9">
        <v>43888</v>
      </c>
      <c r="H61" s="23">
        <f ca="1">IFERROR(__xludf.DUMMYFUNCTION("""COMPUTED_VALUE"""),0)</f>
        <v>0</v>
      </c>
      <c r="I61" s="23">
        <f ca="1">IFERROR(__xludf.DUMMYFUNCTION("""COMPUTED_VALUE"""),0)</f>
        <v>0</v>
      </c>
      <c r="J61" s="10">
        <v>0</v>
      </c>
    </row>
    <row r="62" spans="1:10" x14ac:dyDescent="0.3">
      <c r="A62" s="8">
        <v>43889</v>
      </c>
      <c r="B62">
        <v>24</v>
      </c>
      <c r="C62">
        <v>0</v>
      </c>
      <c r="D62">
        <v>0</v>
      </c>
      <c r="E62">
        <v>0</v>
      </c>
      <c r="F62">
        <v>0</v>
      </c>
      <c r="G62" s="9">
        <v>43889</v>
      </c>
      <c r="H62" s="23">
        <f ca="1">IFERROR(__xludf.DUMMYFUNCTION("""COMPUTED_VALUE"""),0)</f>
        <v>0</v>
      </c>
      <c r="I62" s="23">
        <f ca="1">IFERROR(__xludf.DUMMYFUNCTION("""COMPUTED_VALUE"""),0)</f>
        <v>0</v>
      </c>
      <c r="J62" s="10">
        <v>0</v>
      </c>
    </row>
    <row r="63" spans="1:10" x14ac:dyDescent="0.3">
      <c r="A63" s="8">
        <v>43890</v>
      </c>
      <c r="B63">
        <v>22</v>
      </c>
      <c r="C63">
        <v>0</v>
      </c>
      <c r="D63">
        <v>0</v>
      </c>
      <c r="E63">
        <v>0</v>
      </c>
      <c r="F63">
        <v>0</v>
      </c>
      <c r="G63" s="9">
        <v>43890</v>
      </c>
      <c r="H63" s="23">
        <f ca="1">IFERROR(__xludf.DUMMYFUNCTION("""COMPUTED_VALUE"""),0)</f>
        <v>0</v>
      </c>
      <c r="I63" s="23">
        <f ca="1">IFERROR(__xludf.DUMMYFUNCTION("""COMPUTED_VALUE"""),0)</f>
        <v>0</v>
      </c>
      <c r="J63" s="10">
        <v>0</v>
      </c>
    </row>
    <row r="64" spans="1:10" x14ac:dyDescent="0.3">
      <c r="A64" s="8">
        <v>43891</v>
      </c>
      <c r="B64">
        <v>23</v>
      </c>
      <c r="C64">
        <v>0</v>
      </c>
      <c r="D64">
        <v>0</v>
      </c>
      <c r="E64">
        <v>0</v>
      </c>
      <c r="F64">
        <v>0</v>
      </c>
      <c r="G64" s="9">
        <v>43891</v>
      </c>
      <c r="H64" s="23">
        <f ca="1">IFERROR(__xludf.DUMMYFUNCTION("""COMPUTED_VALUE"""),0)</f>
        <v>0</v>
      </c>
      <c r="I64" s="23">
        <f ca="1">IFERROR(__xludf.DUMMYFUNCTION("""COMPUTED_VALUE"""),0)</f>
        <v>0</v>
      </c>
      <c r="J64" s="10">
        <v>0</v>
      </c>
    </row>
    <row r="65" spans="1:10" x14ac:dyDescent="0.3">
      <c r="A65" s="8">
        <v>43892</v>
      </c>
      <c r="B65">
        <v>23</v>
      </c>
      <c r="C65">
        <v>0</v>
      </c>
      <c r="D65">
        <v>0</v>
      </c>
      <c r="E65">
        <v>0</v>
      </c>
      <c r="F65">
        <v>0</v>
      </c>
      <c r="G65" s="9">
        <v>43892</v>
      </c>
      <c r="H65" s="23">
        <f ca="1">IFERROR(__xludf.DUMMYFUNCTION("""COMPUTED_VALUE"""),0)</f>
        <v>0</v>
      </c>
      <c r="I65" s="23">
        <f ca="1">IFERROR(__xludf.DUMMYFUNCTION("""COMPUTED_VALUE"""),0)</f>
        <v>0</v>
      </c>
      <c r="J65" s="10">
        <v>0</v>
      </c>
    </row>
    <row r="66" spans="1:10" x14ac:dyDescent="0.3">
      <c r="A66" s="8">
        <v>43893</v>
      </c>
      <c r="B66">
        <v>0</v>
      </c>
      <c r="C66">
        <v>0</v>
      </c>
      <c r="D66">
        <v>0</v>
      </c>
      <c r="E66">
        <v>0</v>
      </c>
      <c r="F66">
        <v>0</v>
      </c>
      <c r="G66" s="9">
        <v>43893</v>
      </c>
      <c r="H66" s="23">
        <f ca="1">IFERROR(__xludf.DUMMYFUNCTION("""COMPUTED_VALUE"""),0)</f>
        <v>0</v>
      </c>
      <c r="I66" s="23">
        <f ca="1">IFERROR(__xludf.DUMMYFUNCTION("""COMPUTED_VALUE"""),0)</f>
        <v>0</v>
      </c>
      <c r="J66" s="10">
        <v>0</v>
      </c>
    </row>
    <row r="67" spans="1:10" x14ac:dyDescent="0.3">
      <c r="A67" s="8">
        <v>43894</v>
      </c>
      <c r="B67">
        <v>21</v>
      </c>
      <c r="C67">
        <v>0</v>
      </c>
      <c r="D67">
        <v>0</v>
      </c>
      <c r="E67">
        <v>0</v>
      </c>
      <c r="F67">
        <v>0</v>
      </c>
      <c r="G67" s="9">
        <v>43894</v>
      </c>
      <c r="H67" s="23">
        <f ca="1">IFERROR(__xludf.DUMMYFUNCTION("""COMPUTED_VALUE"""),0)</f>
        <v>0</v>
      </c>
      <c r="I67" s="23">
        <f ca="1">IFERROR(__xludf.DUMMYFUNCTION("""COMPUTED_VALUE"""),0)</f>
        <v>0</v>
      </c>
      <c r="J67" s="10">
        <v>0</v>
      </c>
    </row>
    <row r="68" spans="1:10" x14ac:dyDescent="0.3">
      <c r="A68" s="8">
        <v>43895</v>
      </c>
      <c r="B68">
        <v>44</v>
      </c>
      <c r="C68">
        <v>34</v>
      </c>
      <c r="D68">
        <v>0</v>
      </c>
      <c r="E68">
        <v>0</v>
      </c>
      <c r="F68">
        <v>0</v>
      </c>
      <c r="G68" s="9">
        <v>43895</v>
      </c>
      <c r="H68" s="23">
        <f ca="1">IFERROR(__xludf.DUMMYFUNCTION("""COMPUTED_VALUE"""),0)</f>
        <v>0</v>
      </c>
      <c r="I68" s="23">
        <f ca="1">IFERROR(__xludf.DUMMYFUNCTION("""COMPUTED_VALUE"""),0)</f>
        <v>0</v>
      </c>
      <c r="J68" s="10">
        <v>0</v>
      </c>
    </row>
    <row r="69" spans="1:10" x14ac:dyDescent="0.3">
      <c r="A69" s="8">
        <v>43896</v>
      </c>
      <c r="B69">
        <v>0</v>
      </c>
      <c r="C69">
        <v>49</v>
      </c>
      <c r="D69">
        <v>0</v>
      </c>
      <c r="E69">
        <v>0</v>
      </c>
      <c r="F69">
        <v>0</v>
      </c>
      <c r="G69" s="9">
        <v>43896</v>
      </c>
      <c r="H69" s="23">
        <f ca="1">IFERROR(__xludf.DUMMYFUNCTION("""COMPUTED_VALUE"""),0)</f>
        <v>0</v>
      </c>
      <c r="I69" s="23">
        <f ca="1">IFERROR(__xludf.DUMMYFUNCTION("""COMPUTED_VALUE"""),0)</f>
        <v>0</v>
      </c>
      <c r="J69" s="10">
        <v>0</v>
      </c>
    </row>
    <row r="70" spans="1:10" x14ac:dyDescent="0.3">
      <c r="A70" s="8">
        <v>43897</v>
      </c>
      <c r="B70">
        <v>69</v>
      </c>
      <c r="C70">
        <v>23</v>
      </c>
      <c r="D70">
        <v>0</v>
      </c>
      <c r="E70">
        <v>0</v>
      </c>
      <c r="F70">
        <v>0</v>
      </c>
      <c r="G70" s="9">
        <v>43897</v>
      </c>
      <c r="H70" s="23">
        <f ca="1">IFERROR(__xludf.DUMMYFUNCTION("""COMPUTED_VALUE"""),0)</f>
        <v>0</v>
      </c>
      <c r="I70" s="23">
        <f ca="1">IFERROR(__xludf.DUMMYFUNCTION("""COMPUTED_VALUE"""),0)</f>
        <v>0</v>
      </c>
      <c r="J70" s="10">
        <v>0</v>
      </c>
    </row>
    <row r="71" spans="1:10" x14ac:dyDescent="0.3">
      <c r="A71" s="8">
        <v>43898</v>
      </c>
      <c r="B71">
        <v>67</v>
      </c>
      <c r="C71">
        <v>0</v>
      </c>
      <c r="D71">
        <v>0</v>
      </c>
      <c r="E71">
        <v>0</v>
      </c>
      <c r="F71">
        <v>0</v>
      </c>
      <c r="G71" s="9">
        <v>43898</v>
      </c>
      <c r="H71" s="23">
        <f ca="1">IFERROR(__xludf.DUMMYFUNCTION("""COMPUTED_VALUE"""),0)</f>
        <v>0</v>
      </c>
      <c r="I71" s="23">
        <f ca="1">IFERROR(__xludf.DUMMYFUNCTION("""COMPUTED_VALUE"""),0)</f>
        <v>0</v>
      </c>
      <c r="J71" s="10">
        <v>0</v>
      </c>
    </row>
    <row r="72" spans="1:10" x14ac:dyDescent="0.3">
      <c r="A72" s="8">
        <v>43899</v>
      </c>
      <c r="B72">
        <v>100</v>
      </c>
      <c r="C72">
        <v>44</v>
      </c>
      <c r="D72">
        <v>0</v>
      </c>
      <c r="E72">
        <v>0</v>
      </c>
      <c r="F72">
        <v>0</v>
      </c>
      <c r="G72" s="9">
        <v>43899</v>
      </c>
      <c r="H72" s="23">
        <f ca="1">IFERROR(__xludf.DUMMYFUNCTION("""COMPUTED_VALUE"""),0)</f>
        <v>0</v>
      </c>
      <c r="I72" s="23">
        <f ca="1">IFERROR(__xludf.DUMMYFUNCTION("""COMPUTED_VALUE"""),0)</f>
        <v>0</v>
      </c>
      <c r="J72" s="10">
        <v>0</v>
      </c>
    </row>
    <row r="73" spans="1:10" x14ac:dyDescent="0.3">
      <c r="A73" s="8">
        <v>43900</v>
      </c>
      <c r="B73">
        <v>51</v>
      </c>
      <c r="C73">
        <v>0</v>
      </c>
      <c r="D73">
        <v>0</v>
      </c>
      <c r="E73">
        <v>0</v>
      </c>
      <c r="F73">
        <v>0</v>
      </c>
      <c r="G73" s="9">
        <v>43900</v>
      </c>
      <c r="H73" s="23">
        <f ca="1">IFERROR(__xludf.DUMMYFUNCTION("""COMPUTED_VALUE"""),0)</f>
        <v>0</v>
      </c>
      <c r="I73" s="23">
        <f ca="1">IFERROR(__xludf.DUMMYFUNCTION("""COMPUTED_VALUE"""),0)</f>
        <v>0</v>
      </c>
      <c r="J73" s="10">
        <v>0</v>
      </c>
    </row>
    <row r="74" spans="1:10" x14ac:dyDescent="0.3">
      <c r="A74" s="8">
        <v>43901</v>
      </c>
      <c r="B74">
        <v>31</v>
      </c>
      <c r="C74">
        <v>22</v>
      </c>
      <c r="D74">
        <v>0</v>
      </c>
      <c r="E74">
        <v>0</v>
      </c>
      <c r="F74">
        <v>0</v>
      </c>
      <c r="G74" s="9">
        <v>43901</v>
      </c>
      <c r="H74" s="23">
        <f ca="1">IFERROR(__xludf.DUMMYFUNCTION("""COMPUTED_VALUE"""),0)</f>
        <v>0</v>
      </c>
      <c r="I74" s="23">
        <f ca="1">IFERROR(__xludf.DUMMYFUNCTION("""COMPUTED_VALUE"""),0)</f>
        <v>0</v>
      </c>
      <c r="J74" s="10">
        <v>0</v>
      </c>
    </row>
    <row r="75" spans="1:10" x14ac:dyDescent="0.3">
      <c r="A75" s="8">
        <v>43902</v>
      </c>
      <c r="B75">
        <v>20</v>
      </c>
      <c r="C75">
        <v>20</v>
      </c>
      <c r="D75">
        <v>0</v>
      </c>
      <c r="E75">
        <v>0</v>
      </c>
      <c r="F75">
        <v>0</v>
      </c>
      <c r="G75" s="9">
        <v>43902</v>
      </c>
      <c r="H75" s="23">
        <f ca="1">IFERROR(__xludf.DUMMYFUNCTION("""COMPUTED_VALUE"""),0)</f>
        <v>0</v>
      </c>
      <c r="I75" s="23">
        <f ca="1">IFERROR(__xludf.DUMMYFUNCTION("""COMPUTED_VALUE"""),0)</f>
        <v>0</v>
      </c>
      <c r="J75" s="10">
        <v>0</v>
      </c>
    </row>
    <row r="76" spans="1:10" x14ac:dyDescent="0.3">
      <c r="A76" s="8">
        <v>43903</v>
      </c>
      <c r="B76">
        <v>22</v>
      </c>
      <c r="C76">
        <v>21</v>
      </c>
      <c r="D76">
        <v>0</v>
      </c>
      <c r="E76">
        <v>0</v>
      </c>
      <c r="F76">
        <v>22</v>
      </c>
      <c r="G76" s="9">
        <v>43903</v>
      </c>
      <c r="H76" s="23">
        <f ca="1">IFERROR(__xludf.DUMMYFUNCTION("""COMPUTED_VALUE"""),0)</f>
        <v>0</v>
      </c>
      <c r="I76" s="23">
        <f ca="1">IFERROR(__xludf.DUMMYFUNCTION("""COMPUTED_VALUE"""),0)</f>
        <v>0</v>
      </c>
      <c r="J76" s="10">
        <v>0</v>
      </c>
    </row>
    <row r="77" spans="1:10" x14ac:dyDescent="0.3">
      <c r="A77" s="8">
        <v>43904</v>
      </c>
      <c r="B77">
        <v>23</v>
      </c>
      <c r="C77">
        <v>0</v>
      </c>
      <c r="D77">
        <v>0</v>
      </c>
      <c r="E77">
        <v>0</v>
      </c>
      <c r="F77">
        <v>0</v>
      </c>
      <c r="G77" s="9">
        <v>43904</v>
      </c>
      <c r="H77" s="23">
        <v>0</v>
      </c>
      <c r="I77" s="23">
        <v>0</v>
      </c>
      <c r="J77" s="10">
        <v>0</v>
      </c>
    </row>
    <row r="78" spans="1:10" x14ac:dyDescent="0.3">
      <c r="A78" s="8">
        <v>43905</v>
      </c>
      <c r="B78">
        <v>21</v>
      </c>
      <c r="C78">
        <v>43</v>
      </c>
      <c r="D78">
        <v>0</v>
      </c>
      <c r="E78">
        <v>0</v>
      </c>
      <c r="F78">
        <v>0</v>
      </c>
      <c r="G78" s="9">
        <v>43905</v>
      </c>
      <c r="H78" s="23">
        <v>0</v>
      </c>
      <c r="I78" s="23">
        <v>0</v>
      </c>
      <c r="J78" s="10">
        <v>0</v>
      </c>
    </row>
    <row r="79" spans="1:10" x14ac:dyDescent="0.3">
      <c r="A79" s="8">
        <v>43906</v>
      </c>
      <c r="B79">
        <v>0</v>
      </c>
      <c r="C79">
        <v>21</v>
      </c>
      <c r="D79">
        <v>0</v>
      </c>
      <c r="E79">
        <v>0</v>
      </c>
      <c r="F79">
        <v>0</v>
      </c>
      <c r="G79" s="9">
        <v>43906</v>
      </c>
      <c r="H79" s="23">
        <v>0</v>
      </c>
      <c r="I79" s="23">
        <v>0</v>
      </c>
      <c r="J79" s="10">
        <v>0</v>
      </c>
    </row>
    <row r="80" spans="1:10" x14ac:dyDescent="0.3">
      <c r="A80" s="8">
        <v>43907</v>
      </c>
      <c r="B80">
        <v>0</v>
      </c>
      <c r="C80">
        <v>32</v>
      </c>
      <c r="D80">
        <v>0</v>
      </c>
      <c r="E80">
        <v>0</v>
      </c>
      <c r="F80">
        <v>0</v>
      </c>
      <c r="G80" s="9">
        <v>43907</v>
      </c>
      <c r="H80" s="23">
        <v>0</v>
      </c>
      <c r="I80" s="23">
        <v>0</v>
      </c>
      <c r="J80" s="10">
        <v>0</v>
      </c>
    </row>
    <row r="81" spans="1:10" x14ac:dyDescent="0.3">
      <c r="A81" s="8">
        <v>43908</v>
      </c>
      <c r="B81">
        <v>33</v>
      </c>
      <c r="C81">
        <v>100</v>
      </c>
      <c r="D81">
        <v>0</v>
      </c>
      <c r="E81">
        <v>0</v>
      </c>
      <c r="F81">
        <v>0</v>
      </c>
      <c r="G81" s="9">
        <v>43908</v>
      </c>
      <c r="H81" s="23">
        <v>0</v>
      </c>
      <c r="I81" s="23">
        <v>0</v>
      </c>
      <c r="J81" s="10">
        <v>0</v>
      </c>
    </row>
    <row r="82" spans="1:10" x14ac:dyDescent="0.3">
      <c r="A82" s="8">
        <v>43909</v>
      </c>
      <c r="B82">
        <v>51</v>
      </c>
      <c r="C82">
        <v>82</v>
      </c>
      <c r="D82">
        <v>0</v>
      </c>
      <c r="E82">
        <v>0</v>
      </c>
      <c r="F82">
        <v>0</v>
      </c>
      <c r="G82" s="9">
        <v>43909</v>
      </c>
      <c r="H82" s="23">
        <v>0</v>
      </c>
      <c r="I82" s="23">
        <v>0</v>
      </c>
      <c r="J82" s="10">
        <v>0</v>
      </c>
    </row>
    <row r="83" spans="1:10" x14ac:dyDescent="0.3">
      <c r="A83" s="8">
        <v>43910</v>
      </c>
      <c r="B83">
        <v>57</v>
      </c>
      <c r="C83">
        <v>57</v>
      </c>
      <c r="D83">
        <v>0</v>
      </c>
      <c r="E83">
        <v>0</v>
      </c>
      <c r="F83">
        <v>0</v>
      </c>
      <c r="G83" s="9">
        <v>43910</v>
      </c>
      <c r="H83" s="23">
        <v>0</v>
      </c>
      <c r="I83" s="23">
        <v>0</v>
      </c>
      <c r="J83" s="10">
        <v>0</v>
      </c>
    </row>
    <row r="84" spans="1:10" x14ac:dyDescent="0.3">
      <c r="A84" s="8">
        <v>43911</v>
      </c>
      <c r="B84">
        <v>51</v>
      </c>
      <c r="C84">
        <v>41</v>
      </c>
      <c r="D84">
        <v>0</v>
      </c>
      <c r="E84">
        <v>21</v>
      </c>
      <c r="F84">
        <v>0</v>
      </c>
      <c r="G84" s="9">
        <v>43911</v>
      </c>
      <c r="H84" s="23">
        <v>0</v>
      </c>
      <c r="I84" s="23">
        <v>0</v>
      </c>
      <c r="J84" s="10">
        <v>0</v>
      </c>
    </row>
    <row r="85" spans="1:10" x14ac:dyDescent="0.3">
      <c r="A85" s="8">
        <v>43912</v>
      </c>
      <c r="B85">
        <v>30</v>
      </c>
      <c r="C85">
        <v>20</v>
      </c>
      <c r="D85">
        <v>20</v>
      </c>
      <c r="E85">
        <v>0</v>
      </c>
      <c r="F85">
        <v>0</v>
      </c>
      <c r="G85" s="9">
        <v>43912</v>
      </c>
      <c r="H85" s="23">
        <v>0</v>
      </c>
      <c r="I85" s="23">
        <v>0</v>
      </c>
      <c r="J85" s="10">
        <v>0</v>
      </c>
    </row>
    <row r="86" spans="1:10" x14ac:dyDescent="0.3">
      <c r="A86" s="8">
        <v>43913</v>
      </c>
      <c r="B86">
        <v>72</v>
      </c>
      <c r="C86">
        <v>27</v>
      </c>
      <c r="D86">
        <v>18</v>
      </c>
      <c r="E86">
        <v>0</v>
      </c>
      <c r="F86">
        <v>0</v>
      </c>
      <c r="G86" s="9">
        <v>43913</v>
      </c>
      <c r="H86" s="23">
        <v>0</v>
      </c>
      <c r="I86" s="23">
        <v>0</v>
      </c>
      <c r="J86" s="10">
        <v>0</v>
      </c>
    </row>
    <row r="87" spans="1:10" x14ac:dyDescent="0.3">
      <c r="A87" s="8">
        <v>43914</v>
      </c>
      <c r="B87">
        <v>28</v>
      </c>
      <c r="C87">
        <v>0</v>
      </c>
      <c r="D87">
        <v>0</v>
      </c>
      <c r="E87">
        <v>0</v>
      </c>
      <c r="F87">
        <v>0</v>
      </c>
      <c r="G87" s="9">
        <v>43914</v>
      </c>
      <c r="H87" s="23">
        <v>0</v>
      </c>
      <c r="I87" s="23">
        <v>0</v>
      </c>
      <c r="J87" s="10">
        <v>0</v>
      </c>
    </row>
    <row r="88" spans="1:10" x14ac:dyDescent="0.3">
      <c r="A88" s="8">
        <v>43915</v>
      </c>
      <c r="B88">
        <v>20</v>
      </c>
      <c r="C88">
        <v>0</v>
      </c>
      <c r="D88">
        <v>0</v>
      </c>
      <c r="E88">
        <v>0</v>
      </c>
      <c r="F88">
        <v>0</v>
      </c>
      <c r="G88" s="9">
        <v>43915</v>
      </c>
      <c r="H88" s="23">
        <v>1</v>
      </c>
      <c r="I88" s="23">
        <v>0</v>
      </c>
      <c r="J88" s="10">
        <v>0</v>
      </c>
    </row>
    <row r="89" spans="1:10" x14ac:dyDescent="0.3">
      <c r="A89" s="8">
        <v>43916</v>
      </c>
      <c r="B89">
        <v>20</v>
      </c>
      <c r="C89">
        <v>0</v>
      </c>
      <c r="D89">
        <v>21</v>
      </c>
      <c r="E89">
        <v>0</v>
      </c>
      <c r="F89">
        <v>0</v>
      </c>
      <c r="G89" s="9">
        <v>43916</v>
      </c>
      <c r="H89" s="23">
        <v>0</v>
      </c>
      <c r="I89" s="23">
        <v>0</v>
      </c>
      <c r="J89" s="10">
        <v>0</v>
      </c>
    </row>
    <row r="90" spans="1:10" x14ac:dyDescent="0.3">
      <c r="A90" s="8">
        <v>43917</v>
      </c>
      <c r="B90">
        <v>19</v>
      </c>
      <c r="C90">
        <v>19</v>
      </c>
      <c r="D90">
        <v>0</v>
      </c>
      <c r="E90">
        <v>0</v>
      </c>
      <c r="F90">
        <v>0</v>
      </c>
      <c r="G90" s="9">
        <v>43917</v>
      </c>
      <c r="H90" s="23">
        <v>0</v>
      </c>
      <c r="I90" s="23">
        <v>0</v>
      </c>
      <c r="J90" s="10">
        <v>0</v>
      </c>
    </row>
    <row r="91" spans="1:10" x14ac:dyDescent="0.3">
      <c r="A91" s="8">
        <v>43918</v>
      </c>
      <c r="B91">
        <v>0</v>
      </c>
      <c r="C91">
        <v>0</v>
      </c>
      <c r="D91">
        <v>0</v>
      </c>
      <c r="E91">
        <v>0</v>
      </c>
      <c r="F91">
        <v>0</v>
      </c>
      <c r="G91" s="9">
        <v>43918</v>
      </c>
      <c r="H91" s="23">
        <v>0</v>
      </c>
      <c r="I91" s="23">
        <v>0</v>
      </c>
      <c r="J91" s="10">
        <v>0</v>
      </c>
    </row>
    <row r="92" spans="1:10" x14ac:dyDescent="0.3">
      <c r="A92" s="8">
        <v>43919</v>
      </c>
      <c r="B92">
        <v>84</v>
      </c>
      <c r="C92">
        <v>20</v>
      </c>
      <c r="D92">
        <v>0</v>
      </c>
      <c r="E92">
        <v>0</v>
      </c>
      <c r="F92">
        <v>0</v>
      </c>
      <c r="G92" s="9">
        <v>43919</v>
      </c>
      <c r="H92" s="23">
        <v>0</v>
      </c>
      <c r="I92" s="23">
        <v>0</v>
      </c>
      <c r="J92" s="10">
        <v>0</v>
      </c>
    </row>
    <row r="93" spans="1:10" x14ac:dyDescent="0.3">
      <c r="A93" s="8">
        <v>43920</v>
      </c>
      <c r="B93">
        <v>19</v>
      </c>
      <c r="C93">
        <v>19</v>
      </c>
      <c r="D93">
        <v>0</v>
      </c>
      <c r="E93">
        <v>0</v>
      </c>
      <c r="F93">
        <v>19</v>
      </c>
      <c r="G93" s="9">
        <v>43920</v>
      </c>
      <c r="H93" s="23">
        <v>0</v>
      </c>
      <c r="I93" s="23">
        <v>0</v>
      </c>
      <c r="J93" s="10">
        <v>0</v>
      </c>
    </row>
    <row r="94" spans="1:10" x14ac:dyDescent="0.3">
      <c r="A94" s="8">
        <v>43921</v>
      </c>
      <c r="B94">
        <v>43</v>
      </c>
      <c r="C94">
        <v>0</v>
      </c>
      <c r="D94">
        <v>0</v>
      </c>
      <c r="E94">
        <v>0</v>
      </c>
      <c r="F94">
        <v>0</v>
      </c>
      <c r="G94" s="9">
        <v>43921</v>
      </c>
      <c r="H94" s="23">
        <v>0</v>
      </c>
      <c r="I94" s="23">
        <v>0</v>
      </c>
      <c r="J94" s="10">
        <v>0</v>
      </c>
    </row>
    <row r="95" spans="1:10" x14ac:dyDescent="0.3">
      <c r="A95" s="8">
        <v>43922</v>
      </c>
      <c r="B95">
        <v>19</v>
      </c>
      <c r="C95">
        <v>0</v>
      </c>
      <c r="D95">
        <v>0</v>
      </c>
      <c r="E95">
        <v>0</v>
      </c>
      <c r="F95">
        <v>0</v>
      </c>
      <c r="G95" s="9">
        <v>43922</v>
      </c>
      <c r="H95" s="23">
        <v>0</v>
      </c>
      <c r="I95" s="23">
        <v>0</v>
      </c>
      <c r="J95" s="10">
        <v>0</v>
      </c>
    </row>
    <row r="96" spans="1:10" x14ac:dyDescent="0.3">
      <c r="A96" s="8">
        <v>43923</v>
      </c>
      <c r="B96">
        <v>42</v>
      </c>
      <c r="C96">
        <v>0</v>
      </c>
      <c r="D96">
        <v>0</v>
      </c>
      <c r="E96">
        <v>0</v>
      </c>
      <c r="F96">
        <v>0</v>
      </c>
      <c r="G96" s="9">
        <v>43923</v>
      </c>
      <c r="H96" s="23">
        <v>0</v>
      </c>
      <c r="I96" s="23">
        <v>0</v>
      </c>
      <c r="J96" s="10">
        <v>0</v>
      </c>
    </row>
    <row r="97" spans="1:10" x14ac:dyDescent="0.3">
      <c r="A97" s="8">
        <v>43924</v>
      </c>
      <c r="B97">
        <v>20</v>
      </c>
      <c r="C97">
        <v>0</v>
      </c>
      <c r="D97">
        <v>20</v>
      </c>
      <c r="E97">
        <v>0</v>
      </c>
      <c r="F97">
        <v>0</v>
      </c>
      <c r="G97" s="9">
        <v>43924</v>
      </c>
      <c r="H97" s="23">
        <v>0</v>
      </c>
      <c r="I97" s="23">
        <v>0</v>
      </c>
      <c r="J97" s="10">
        <v>0</v>
      </c>
    </row>
    <row r="98" spans="1:10" x14ac:dyDescent="0.3">
      <c r="A98" s="8">
        <v>43925</v>
      </c>
      <c r="B98">
        <v>21</v>
      </c>
      <c r="C98">
        <v>0</v>
      </c>
      <c r="D98">
        <v>0</v>
      </c>
      <c r="E98">
        <v>0</v>
      </c>
      <c r="F98">
        <v>21</v>
      </c>
      <c r="G98" s="9">
        <v>43925</v>
      </c>
      <c r="H98" s="23">
        <v>0</v>
      </c>
      <c r="I98" s="23">
        <v>0</v>
      </c>
      <c r="J98" s="10">
        <v>0</v>
      </c>
    </row>
    <row r="99" spans="1:10" x14ac:dyDescent="0.3">
      <c r="A99" s="8">
        <v>43926</v>
      </c>
      <c r="B99">
        <v>18</v>
      </c>
      <c r="C99">
        <v>18</v>
      </c>
      <c r="D99">
        <v>0</v>
      </c>
      <c r="E99">
        <v>0</v>
      </c>
      <c r="F99">
        <v>0</v>
      </c>
      <c r="G99" s="9">
        <v>43926</v>
      </c>
      <c r="H99" s="23">
        <v>0</v>
      </c>
      <c r="I99" s="23">
        <v>0</v>
      </c>
      <c r="J99" s="10">
        <v>0</v>
      </c>
    </row>
    <row r="100" spans="1:10" x14ac:dyDescent="0.3">
      <c r="A100" s="8">
        <v>43927</v>
      </c>
      <c r="B100">
        <v>19</v>
      </c>
      <c r="C100">
        <v>0</v>
      </c>
      <c r="D100">
        <v>0</v>
      </c>
      <c r="E100">
        <v>0</v>
      </c>
      <c r="F100">
        <v>0</v>
      </c>
      <c r="G100" s="9">
        <v>43927</v>
      </c>
      <c r="H100" s="23">
        <v>0</v>
      </c>
      <c r="I100" s="23">
        <v>0</v>
      </c>
      <c r="J100" s="10">
        <v>58</v>
      </c>
    </row>
    <row r="101" spans="1:10" x14ac:dyDescent="0.3">
      <c r="A101" s="8">
        <v>43928</v>
      </c>
      <c r="B101">
        <v>0</v>
      </c>
      <c r="C101">
        <v>19</v>
      </c>
      <c r="D101">
        <v>19</v>
      </c>
      <c r="E101">
        <v>0</v>
      </c>
      <c r="F101">
        <v>0</v>
      </c>
      <c r="G101" s="9">
        <v>43928</v>
      </c>
      <c r="H101" s="23">
        <v>0</v>
      </c>
      <c r="I101" s="23">
        <v>0</v>
      </c>
      <c r="J101" s="10">
        <v>0</v>
      </c>
    </row>
    <row r="102" spans="1:10" x14ac:dyDescent="0.3">
      <c r="A102" s="8">
        <v>43929</v>
      </c>
      <c r="B102">
        <v>19</v>
      </c>
      <c r="C102">
        <v>0</v>
      </c>
      <c r="D102">
        <v>0</v>
      </c>
      <c r="E102">
        <v>0</v>
      </c>
      <c r="F102">
        <v>0</v>
      </c>
      <c r="G102" s="9">
        <v>43929</v>
      </c>
      <c r="H102" s="23">
        <v>0</v>
      </c>
      <c r="I102" s="23">
        <v>0</v>
      </c>
      <c r="J102" s="10">
        <v>16</v>
      </c>
    </row>
    <row r="103" spans="1:10" x14ac:dyDescent="0.3">
      <c r="A103" s="8">
        <v>43930</v>
      </c>
      <c r="B103">
        <v>19</v>
      </c>
      <c r="C103">
        <v>0</v>
      </c>
      <c r="D103">
        <v>0</v>
      </c>
      <c r="E103">
        <v>0</v>
      </c>
      <c r="F103">
        <v>0</v>
      </c>
      <c r="G103" s="9">
        <v>43930</v>
      </c>
      <c r="H103" s="23">
        <v>0</v>
      </c>
      <c r="I103" s="23">
        <v>0</v>
      </c>
      <c r="J103" s="10">
        <v>10</v>
      </c>
    </row>
    <row r="104" spans="1:10" x14ac:dyDescent="0.3">
      <c r="A104" s="8">
        <v>43931</v>
      </c>
      <c r="B104">
        <v>19</v>
      </c>
      <c r="C104">
        <v>0</v>
      </c>
      <c r="D104">
        <v>0</v>
      </c>
      <c r="E104">
        <v>0</v>
      </c>
      <c r="F104">
        <v>0</v>
      </c>
      <c r="G104" s="9">
        <v>43931</v>
      </c>
      <c r="H104" s="23">
        <v>0</v>
      </c>
      <c r="I104" s="23">
        <v>0</v>
      </c>
      <c r="J104" s="10">
        <v>0</v>
      </c>
    </row>
    <row r="105" spans="1:10" x14ac:dyDescent="0.3">
      <c r="A105" s="8">
        <v>43932</v>
      </c>
      <c r="B105">
        <v>20</v>
      </c>
      <c r="C105">
        <v>0</v>
      </c>
      <c r="D105">
        <v>0</v>
      </c>
      <c r="E105">
        <v>0</v>
      </c>
      <c r="F105">
        <v>0</v>
      </c>
      <c r="G105" s="9">
        <v>43932</v>
      </c>
      <c r="H105" s="23">
        <v>0</v>
      </c>
      <c r="I105" s="23">
        <v>0</v>
      </c>
      <c r="J105" s="10">
        <v>0</v>
      </c>
    </row>
    <row r="106" spans="1:10" x14ac:dyDescent="0.3">
      <c r="A106" s="8">
        <v>43933</v>
      </c>
      <c r="B106">
        <v>19</v>
      </c>
      <c r="C106">
        <v>0</v>
      </c>
      <c r="D106">
        <v>0</v>
      </c>
      <c r="E106">
        <v>0</v>
      </c>
      <c r="F106">
        <v>0</v>
      </c>
      <c r="G106" s="9">
        <v>43933</v>
      </c>
      <c r="H106" s="23">
        <v>0</v>
      </c>
      <c r="I106" s="23">
        <v>0</v>
      </c>
      <c r="J106" s="10">
        <v>3</v>
      </c>
    </row>
    <row r="107" spans="1:10" x14ac:dyDescent="0.3">
      <c r="A107" s="8">
        <v>43934</v>
      </c>
      <c r="B107">
        <v>19</v>
      </c>
      <c r="C107">
        <v>0</v>
      </c>
      <c r="D107">
        <v>0</v>
      </c>
      <c r="E107">
        <v>0</v>
      </c>
      <c r="F107">
        <v>0</v>
      </c>
      <c r="G107" s="9">
        <v>43934</v>
      </c>
      <c r="H107" s="23">
        <v>0</v>
      </c>
      <c r="I107" s="23">
        <v>0</v>
      </c>
      <c r="J107" s="10">
        <v>2</v>
      </c>
    </row>
    <row r="108" spans="1:10" x14ac:dyDescent="0.3">
      <c r="A108" s="8">
        <v>43935</v>
      </c>
      <c r="B108">
        <v>21</v>
      </c>
      <c r="C108">
        <v>0</v>
      </c>
      <c r="D108">
        <v>0</v>
      </c>
      <c r="E108">
        <v>0</v>
      </c>
      <c r="F108">
        <v>0</v>
      </c>
      <c r="G108" s="9">
        <v>43935</v>
      </c>
      <c r="H108" s="23">
        <v>0</v>
      </c>
      <c r="I108" s="23">
        <v>0</v>
      </c>
      <c r="J108" s="10">
        <v>2</v>
      </c>
    </row>
    <row r="109" spans="1:10" x14ac:dyDescent="0.3">
      <c r="A109" s="8">
        <v>43936</v>
      </c>
      <c r="B109">
        <v>22</v>
      </c>
      <c r="C109">
        <v>0</v>
      </c>
      <c r="D109">
        <v>0</v>
      </c>
      <c r="E109">
        <v>0</v>
      </c>
      <c r="F109">
        <v>0</v>
      </c>
      <c r="G109" s="9">
        <v>43936</v>
      </c>
      <c r="H109" s="23">
        <v>0</v>
      </c>
      <c r="I109" s="23">
        <v>0</v>
      </c>
      <c r="J109" s="10">
        <v>3</v>
      </c>
    </row>
    <row r="110" spans="1:10" x14ac:dyDescent="0.3">
      <c r="A110" s="8">
        <v>43937</v>
      </c>
      <c r="B110">
        <v>0</v>
      </c>
      <c r="C110">
        <v>21</v>
      </c>
      <c r="D110">
        <v>0</v>
      </c>
      <c r="E110">
        <v>0</v>
      </c>
      <c r="F110">
        <v>0</v>
      </c>
      <c r="G110" s="9">
        <v>43937</v>
      </c>
      <c r="H110" s="23">
        <v>0</v>
      </c>
      <c r="I110" s="23">
        <v>0</v>
      </c>
      <c r="J110" s="10">
        <v>0</v>
      </c>
    </row>
    <row r="111" spans="1:10" x14ac:dyDescent="0.3">
      <c r="A111" s="8">
        <v>43938</v>
      </c>
      <c r="B111">
        <v>23</v>
      </c>
      <c r="C111">
        <v>23</v>
      </c>
      <c r="D111">
        <v>0</v>
      </c>
      <c r="E111">
        <v>0</v>
      </c>
      <c r="F111">
        <v>0</v>
      </c>
      <c r="G111" s="9">
        <v>43938</v>
      </c>
      <c r="H111" s="23">
        <v>0</v>
      </c>
      <c r="I111" s="23">
        <v>0</v>
      </c>
      <c r="J111" s="10">
        <v>0</v>
      </c>
    </row>
    <row r="112" spans="1:10" x14ac:dyDescent="0.3">
      <c r="A112" s="8">
        <v>43939</v>
      </c>
      <c r="B112">
        <v>25</v>
      </c>
      <c r="C112">
        <v>0</v>
      </c>
      <c r="D112">
        <v>0</v>
      </c>
      <c r="E112">
        <v>0</v>
      </c>
      <c r="F112">
        <v>0</v>
      </c>
      <c r="G112" s="9">
        <v>43939</v>
      </c>
      <c r="H112" s="23">
        <v>0</v>
      </c>
      <c r="I112" s="23">
        <v>0</v>
      </c>
      <c r="J112" s="10">
        <v>8</v>
      </c>
    </row>
    <row r="113" spans="1:10" x14ac:dyDescent="0.3">
      <c r="A113" s="8">
        <v>43940</v>
      </c>
      <c r="B113">
        <v>0</v>
      </c>
      <c r="C113">
        <v>0</v>
      </c>
      <c r="D113">
        <v>0</v>
      </c>
      <c r="E113">
        <v>0</v>
      </c>
      <c r="F113">
        <v>0</v>
      </c>
      <c r="G113" s="9">
        <v>43940</v>
      </c>
      <c r="H113" s="23">
        <v>0</v>
      </c>
      <c r="I113" s="23">
        <v>0</v>
      </c>
      <c r="J113" s="10">
        <v>14</v>
      </c>
    </row>
    <row r="114" spans="1:10" x14ac:dyDescent="0.3">
      <c r="A114" s="8">
        <v>43941</v>
      </c>
      <c r="B114">
        <v>0</v>
      </c>
      <c r="C114">
        <v>0</v>
      </c>
      <c r="D114">
        <v>0</v>
      </c>
      <c r="E114">
        <v>0</v>
      </c>
      <c r="F114">
        <v>0</v>
      </c>
      <c r="G114" s="9">
        <v>43941</v>
      </c>
      <c r="H114" s="23">
        <v>0</v>
      </c>
      <c r="I114" s="23">
        <v>0</v>
      </c>
      <c r="J114" s="10">
        <v>16</v>
      </c>
    </row>
    <row r="115" spans="1:10" x14ac:dyDescent="0.3">
      <c r="A115" s="8">
        <v>43942</v>
      </c>
      <c r="B115">
        <v>0</v>
      </c>
      <c r="C115">
        <v>0</v>
      </c>
      <c r="D115">
        <v>0</v>
      </c>
      <c r="E115">
        <v>0</v>
      </c>
      <c r="F115">
        <v>0</v>
      </c>
      <c r="G115" s="9">
        <v>43942</v>
      </c>
      <c r="H115" s="23">
        <v>0</v>
      </c>
      <c r="I115" s="23">
        <v>0</v>
      </c>
      <c r="J115" s="10">
        <v>3</v>
      </c>
    </row>
    <row r="116" spans="1:10" x14ac:dyDescent="0.3">
      <c r="A116" s="8">
        <v>43943</v>
      </c>
      <c r="B116">
        <v>0</v>
      </c>
      <c r="C116">
        <v>23</v>
      </c>
      <c r="D116">
        <v>0</v>
      </c>
      <c r="E116">
        <v>0</v>
      </c>
      <c r="F116">
        <v>0</v>
      </c>
      <c r="G116" s="9">
        <v>43943</v>
      </c>
      <c r="H116" s="23">
        <v>0</v>
      </c>
      <c r="I116" s="23">
        <v>0</v>
      </c>
      <c r="J116" s="10">
        <v>0</v>
      </c>
    </row>
    <row r="117" spans="1:10" x14ac:dyDescent="0.3">
      <c r="A117" s="8">
        <v>43944</v>
      </c>
      <c r="B117">
        <v>20</v>
      </c>
      <c r="C117">
        <v>0</v>
      </c>
      <c r="D117">
        <v>0</v>
      </c>
      <c r="E117">
        <v>0</v>
      </c>
      <c r="F117">
        <v>0</v>
      </c>
      <c r="G117" s="9">
        <v>43944</v>
      </c>
      <c r="H117" s="23">
        <v>0</v>
      </c>
      <c r="I117" s="23">
        <v>0</v>
      </c>
      <c r="J117" s="10">
        <v>2</v>
      </c>
    </row>
    <row r="118" spans="1:10" x14ac:dyDescent="0.3">
      <c r="A118" s="8">
        <v>43945</v>
      </c>
      <c r="B118">
        <v>22</v>
      </c>
      <c r="C118">
        <v>22</v>
      </c>
      <c r="D118">
        <v>0</v>
      </c>
      <c r="E118">
        <v>22</v>
      </c>
      <c r="F118">
        <v>0</v>
      </c>
      <c r="G118" s="9">
        <v>43945</v>
      </c>
      <c r="H118" s="23">
        <v>0</v>
      </c>
      <c r="I118" s="23">
        <v>0</v>
      </c>
      <c r="J118" s="10">
        <v>0</v>
      </c>
    </row>
    <row r="119" spans="1:10" x14ac:dyDescent="0.3">
      <c r="A119" s="8">
        <v>43946</v>
      </c>
      <c r="B119">
        <v>23</v>
      </c>
      <c r="C119">
        <v>23</v>
      </c>
      <c r="D119">
        <v>0</v>
      </c>
      <c r="E119">
        <v>0</v>
      </c>
      <c r="F119">
        <v>0</v>
      </c>
      <c r="G119" s="9">
        <v>43946</v>
      </c>
      <c r="H119" s="23">
        <v>0</v>
      </c>
      <c r="I119" s="23">
        <v>0</v>
      </c>
      <c r="J119" s="10">
        <v>0</v>
      </c>
    </row>
    <row r="120" spans="1:10" x14ac:dyDescent="0.3">
      <c r="A120" s="8">
        <v>43947</v>
      </c>
      <c r="B120">
        <v>21</v>
      </c>
      <c r="C120">
        <v>0</v>
      </c>
      <c r="D120">
        <v>0</v>
      </c>
      <c r="E120">
        <v>0</v>
      </c>
      <c r="F120">
        <v>0</v>
      </c>
      <c r="G120" s="9">
        <v>43947</v>
      </c>
      <c r="H120" s="23">
        <v>0</v>
      </c>
      <c r="I120" s="23">
        <v>0</v>
      </c>
      <c r="J120" s="10">
        <v>9</v>
      </c>
    </row>
    <row r="121" spans="1:10" x14ac:dyDescent="0.3">
      <c r="A121" s="8">
        <v>43948</v>
      </c>
      <c r="B121">
        <v>21</v>
      </c>
      <c r="C121">
        <v>0</v>
      </c>
      <c r="D121">
        <v>0</v>
      </c>
      <c r="E121">
        <v>0</v>
      </c>
      <c r="F121">
        <v>0</v>
      </c>
      <c r="G121" s="9">
        <v>43948</v>
      </c>
      <c r="H121" s="23">
        <v>0</v>
      </c>
      <c r="I121" s="23">
        <v>0</v>
      </c>
      <c r="J121" s="10">
        <v>0</v>
      </c>
    </row>
    <row r="122" spans="1:10" x14ac:dyDescent="0.3">
      <c r="A122" s="8">
        <v>43949</v>
      </c>
      <c r="B122">
        <v>20</v>
      </c>
      <c r="C122">
        <v>20</v>
      </c>
      <c r="D122">
        <v>0</v>
      </c>
      <c r="E122">
        <v>0</v>
      </c>
      <c r="F122">
        <v>0</v>
      </c>
      <c r="G122" s="9">
        <v>43949</v>
      </c>
      <c r="H122" s="23">
        <v>0</v>
      </c>
      <c r="I122" s="23">
        <v>0</v>
      </c>
      <c r="J122" s="10">
        <v>12</v>
      </c>
    </row>
    <row r="123" spans="1:10" x14ac:dyDescent="0.3">
      <c r="A123" s="8">
        <v>43950</v>
      </c>
      <c r="B123">
        <v>20</v>
      </c>
      <c r="C123">
        <v>0</v>
      </c>
      <c r="D123">
        <v>0</v>
      </c>
      <c r="E123">
        <v>0</v>
      </c>
      <c r="F123">
        <v>0</v>
      </c>
      <c r="G123" s="9">
        <v>43950</v>
      </c>
      <c r="H123" s="23">
        <v>0</v>
      </c>
      <c r="I123" s="23">
        <v>0</v>
      </c>
      <c r="J123" s="10">
        <v>21</v>
      </c>
    </row>
    <row r="124" spans="1:10" x14ac:dyDescent="0.3">
      <c r="A124" s="8">
        <v>43951</v>
      </c>
      <c r="B124">
        <v>0</v>
      </c>
      <c r="C124">
        <v>0</v>
      </c>
      <c r="D124">
        <v>0</v>
      </c>
      <c r="E124">
        <v>0</v>
      </c>
      <c r="F124">
        <v>0</v>
      </c>
      <c r="G124" s="9">
        <v>43951</v>
      </c>
      <c r="H124" s="23">
        <v>0</v>
      </c>
      <c r="I124" s="23">
        <v>0</v>
      </c>
      <c r="J124" s="10">
        <v>1</v>
      </c>
    </row>
    <row r="125" spans="1:10" x14ac:dyDescent="0.3">
      <c r="A125" s="8">
        <v>43952</v>
      </c>
      <c r="B125">
        <v>0</v>
      </c>
      <c r="C125">
        <v>21</v>
      </c>
      <c r="D125">
        <v>0</v>
      </c>
      <c r="E125">
        <v>0</v>
      </c>
      <c r="F125">
        <v>0</v>
      </c>
      <c r="G125" s="9">
        <v>43952</v>
      </c>
      <c r="H125" s="23">
        <v>0</v>
      </c>
      <c r="I125" s="23">
        <v>0</v>
      </c>
      <c r="J125" s="10">
        <v>0</v>
      </c>
    </row>
    <row r="126" spans="1:10" x14ac:dyDescent="0.3">
      <c r="A126" s="8">
        <v>43953</v>
      </c>
      <c r="B126">
        <v>0</v>
      </c>
      <c r="C126">
        <v>20</v>
      </c>
      <c r="D126">
        <v>0</v>
      </c>
      <c r="E126">
        <v>0</v>
      </c>
      <c r="F126">
        <v>0</v>
      </c>
      <c r="G126" s="9">
        <v>43953</v>
      </c>
      <c r="H126" s="23">
        <v>0</v>
      </c>
      <c r="I126" s="23">
        <v>0</v>
      </c>
      <c r="J126" s="10">
        <v>3</v>
      </c>
    </row>
    <row r="127" spans="1:10" x14ac:dyDescent="0.3">
      <c r="A127" s="8">
        <v>43954</v>
      </c>
      <c r="B127">
        <v>0</v>
      </c>
      <c r="C127">
        <v>21</v>
      </c>
      <c r="D127">
        <v>0</v>
      </c>
      <c r="E127">
        <v>0</v>
      </c>
      <c r="F127">
        <v>0</v>
      </c>
      <c r="G127" s="9">
        <v>43954</v>
      </c>
      <c r="H127" s="23">
        <v>0</v>
      </c>
      <c r="I127" s="23">
        <v>0</v>
      </c>
      <c r="J127" s="10">
        <v>0</v>
      </c>
    </row>
    <row r="128" spans="1:10" x14ac:dyDescent="0.3">
      <c r="A128" s="8">
        <v>43955</v>
      </c>
      <c r="B128">
        <v>19</v>
      </c>
      <c r="C128">
        <v>0</v>
      </c>
      <c r="D128">
        <v>0</v>
      </c>
      <c r="E128">
        <v>0</v>
      </c>
      <c r="F128">
        <v>0</v>
      </c>
      <c r="G128" s="9">
        <v>43955</v>
      </c>
      <c r="H128" s="23">
        <v>0</v>
      </c>
      <c r="I128" s="23">
        <v>0</v>
      </c>
      <c r="J128" s="10">
        <v>0</v>
      </c>
    </row>
    <row r="129" spans="1:10" x14ac:dyDescent="0.3">
      <c r="A129" s="8">
        <v>43956</v>
      </c>
      <c r="B129">
        <v>20</v>
      </c>
      <c r="C129">
        <v>0</v>
      </c>
      <c r="D129">
        <v>0</v>
      </c>
      <c r="E129">
        <v>0</v>
      </c>
      <c r="F129">
        <v>0</v>
      </c>
      <c r="G129" s="9">
        <v>43956</v>
      </c>
      <c r="H129" s="23">
        <v>0</v>
      </c>
      <c r="I129" s="23">
        <v>0</v>
      </c>
      <c r="J129" s="10">
        <v>5</v>
      </c>
    </row>
    <row r="130" spans="1:10" x14ac:dyDescent="0.3">
      <c r="A130" s="8">
        <v>43957</v>
      </c>
      <c r="B130">
        <v>19</v>
      </c>
      <c r="C130">
        <v>0</v>
      </c>
      <c r="D130">
        <v>0</v>
      </c>
      <c r="E130">
        <v>0</v>
      </c>
      <c r="F130">
        <v>0</v>
      </c>
      <c r="G130" s="9">
        <v>43957</v>
      </c>
      <c r="H130" s="23">
        <v>0</v>
      </c>
      <c r="I130" s="23">
        <v>0</v>
      </c>
      <c r="J130" s="10">
        <v>7</v>
      </c>
    </row>
    <row r="131" spans="1:10" x14ac:dyDescent="0.3">
      <c r="A131" s="8">
        <v>43958</v>
      </c>
      <c r="B131">
        <v>20</v>
      </c>
      <c r="C131">
        <v>20</v>
      </c>
      <c r="D131">
        <v>20</v>
      </c>
      <c r="E131">
        <v>0</v>
      </c>
      <c r="F131">
        <v>20</v>
      </c>
      <c r="G131" s="9">
        <v>43958</v>
      </c>
      <c r="H131" s="23">
        <v>0</v>
      </c>
      <c r="I131" s="23">
        <v>0</v>
      </c>
      <c r="J131" s="10">
        <v>2</v>
      </c>
    </row>
    <row r="132" spans="1:10" x14ac:dyDescent="0.3">
      <c r="A132" s="8">
        <v>43959</v>
      </c>
      <c r="B132">
        <v>41</v>
      </c>
      <c r="C132">
        <v>0</v>
      </c>
      <c r="D132">
        <v>0</v>
      </c>
      <c r="E132">
        <v>0</v>
      </c>
      <c r="F132">
        <v>0</v>
      </c>
      <c r="G132" s="9">
        <v>43959</v>
      </c>
      <c r="H132" s="23">
        <v>0</v>
      </c>
      <c r="I132" s="23">
        <v>0</v>
      </c>
      <c r="J132" s="10">
        <v>2</v>
      </c>
    </row>
    <row r="133" spans="1:10" x14ac:dyDescent="0.3">
      <c r="A133" s="8">
        <v>43960</v>
      </c>
      <c r="B133">
        <v>21</v>
      </c>
      <c r="C133">
        <v>20</v>
      </c>
      <c r="D133">
        <v>0</v>
      </c>
      <c r="E133">
        <v>23</v>
      </c>
      <c r="F133">
        <v>0</v>
      </c>
      <c r="G133" s="9">
        <v>43960</v>
      </c>
      <c r="H133" s="23">
        <v>0</v>
      </c>
      <c r="I133" s="23">
        <v>0</v>
      </c>
      <c r="J133" s="10">
        <v>2</v>
      </c>
    </row>
    <row r="134" spans="1:10" x14ac:dyDescent="0.3">
      <c r="A134" s="8">
        <v>43961</v>
      </c>
      <c r="B134">
        <v>21</v>
      </c>
      <c r="C134">
        <v>0</v>
      </c>
      <c r="D134">
        <v>0</v>
      </c>
      <c r="E134">
        <v>0</v>
      </c>
      <c r="F134">
        <v>0</v>
      </c>
      <c r="G134" s="9">
        <v>43961</v>
      </c>
      <c r="H134" s="23">
        <v>0</v>
      </c>
      <c r="I134" s="23">
        <v>0</v>
      </c>
      <c r="J134" s="10">
        <v>0</v>
      </c>
    </row>
    <row r="135" spans="1:10" x14ac:dyDescent="0.3">
      <c r="A135" s="8">
        <v>43962</v>
      </c>
      <c r="B135">
        <v>41</v>
      </c>
      <c r="C135">
        <v>0</v>
      </c>
      <c r="D135">
        <v>0</v>
      </c>
      <c r="E135">
        <v>0</v>
      </c>
      <c r="F135">
        <v>0</v>
      </c>
      <c r="G135" s="9">
        <v>43962</v>
      </c>
      <c r="H135" s="23">
        <v>0</v>
      </c>
      <c r="I135" s="23">
        <v>0</v>
      </c>
      <c r="J135" s="10">
        <v>5</v>
      </c>
    </row>
    <row r="136" spans="1:10" x14ac:dyDescent="0.3">
      <c r="A136" s="8">
        <v>43963</v>
      </c>
      <c r="B136">
        <v>21</v>
      </c>
      <c r="C136">
        <v>0</v>
      </c>
      <c r="D136">
        <v>0</v>
      </c>
      <c r="E136">
        <v>0</v>
      </c>
      <c r="F136">
        <v>0</v>
      </c>
      <c r="G136" s="9">
        <v>43963</v>
      </c>
      <c r="H136" s="23">
        <v>0</v>
      </c>
      <c r="I136" s="23">
        <v>0</v>
      </c>
      <c r="J136" s="10">
        <v>18</v>
      </c>
    </row>
    <row r="137" spans="1:10" x14ac:dyDescent="0.3">
      <c r="A137" s="8">
        <v>43964</v>
      </c>
      <c r="B137">
        <v>55</v>
      </c>
      <c r="C137">
        <v>0</v>
      </c>
      <c r="D137">
        <v>0</v>
      </c>
      <c r="E137">
        <v>0</v>
      </c>
      <c r="F137">
        <v>0</v>
      </c>
      <c r="G137" s="9">
        <v>43964</v>
      </c>
      <c r="H137" s="23">
        <v>0</v>
      </c>
      <c r="I137" s="23">
        <v>0</v>
      </c>
      <c r="J137" s="10">
        <v>0</v>
      </c>
    </row>
    <row r="138" spans="1:10" x14ac:dyDescent="0.3">
      <c r="A138" s="8">
        <v>43965</v>
      </c>
      <c r="B138">
        <v>0</v>
      </c>
      <c r="C138">
        <v>0</v>
      </c>
      <c r="D138">
        <v>0</v>
      </c>
      <c r="E138">
        <v>0</v>
      </c>
      <c r="F138">
        <v>0</v>
      </c>
      <c r="G138" s="9">
        <v>43965</v>
      </c>
      <c r="H138" s="23">
        <v>0</v>
      </c>
      <c r="I138" s="23">
        <v>0</v>
      </c>
      <c r="J138" s="10">
        <v>49</v>
      </c>
    </row>
    <row r="139" spans="1:10" x14ac:dyDescent="0.3">
      <c r="A139" s="8">
        <v>43966</v>
      </c>
      <c r="B139">
        <v>0</v>
      </c>
      <c r="C139">
        <v>0</v>
      </c>
      <c r="D139">
        <v>0</v>
      </c>
      <c r="E139">
        <v>0</v>
      </c>
      <c r="F139">
        <v>0</v>
      </c>
      <c r="G139" s="9">
        <v>43966</v>
      </c>
      <c r="H139" s="23">
        <v>0</v>
      </c>
      <c r="I139" s="23">
        <v>0</v>
      </c>
      <c r="J139" s="10">
        <v>0</v>
      </c>
    </row>
    <row r="140" spans="1:10" x14ac:dyDescent="0.3">
      <c r="A140" s="8">
        <v>43967</v>
      </c>
      <c r="B140">
        <v>53</v>
      </c>
      <c r="C140">
        <v>0</v>
      </c>
      <c r="D140">
        <v>21</v>
      </c>
      <c r="E140">
        <v>0</v>
      </c>
      <c r="F140">
        <v>0</v>
      </c>
      <c r="G140" s="9">
        <v>43967</v>
      </c>
      <c r="H140" s="23">
        <v>0</v>
      </c>
      <c r="I140" s="23">
        <v>0</v>
      </c>
      <c r="J140" s="10">
        <v>9</v>
      </c>
    </row>
    <row r="141" spans="1:10" x14ac:dyDescent="0.3">
      <c r="A141" s="8">
        <v>43968</v>
      </c>
      <c r="B141">
        <v>0</v>
      </c>
      <c r="C141">
        <v>0</v>
      </c>
      <c r="D141">
        <v>0</v>
      </c>
      <c r="E141">
        <v>0</v>
      </c>
      <c r="F141">
        <v>0</v>
      </c>
      <c r="G141" s="9">
        <v>43968</v>
      </c>
      <c r="H141" s="23">
        <v>0</v>
      </c>
      <c r="I141" s="23">
        <v>0</v>
      </c>
      <c r="J141" s="10">
        <v>0</v>
      </c>
    </row>
    <row r="142" spans="1:10" x14ac:dyDescent="0.3">
      <c r="A142" s="8">
        <v>43969</v>
      </c>
      <c r="B142">
        <v>20</v>
      </c>
      <c r="C142">
        <v>21</v>
      </c>
      <c r="D142">
        <v>0</v>
      </c>
      <c r="E142">
        <v>0</v>
      </c>
      <c r="F142">
        <v>0</v>
      </c>
      <c r="G142" s="9">
        <v>43969</v>
      </c>
      <c r="H142" s="23">
        <v>0</v>
      </c>
      <c r="I142" s="23">
        <v>0</v>
      </c>
      <c r="J142" s="10">
        <v>19</v>
      </c>
    </row>
    <row r="143" spans="1:10" x14ac:dyDescent="0.3">
      <c r="A143" s="8">
        <v>43970</v>
      </c>
      <c r="B143">
        <v>19</v>
      </c>
      <c r="C143">
        <v>0</v>
      </c>
      <c r="D143">
        <v>0</v>
      </c>
      <c r="E143">
        <v>0</v>
      </c>
      <c r="F143">
        <v>0</v>
      </c>
      <c r="G143" s="9">
        <v>43970</v>
      </c>
      <c r="H143" s="23">
        <v>0</v>
      </c>
      <c r="I143" s="23">
        <v>0</v>
      </c>
      <c r="J143" s="10">
        <v>12</v>
      </c>
    </row>
    <row r="144" spans="1:10" x14ac:dyDescent="0.3">
      <c r="A144" s="8">
        <v>43971</v>
      </c>
      <c r="B144">
        <v>0</v>
      </c>
      <c r="C144">
        <v>0</v>
      </c>
      <c r="D144">
        <v>0</v>
      </c>
      <c r="E144">
        <v>0</v>
      </c>
      <c r="F144">
        <v>0</v>
      </c>
      <c r="G144" s="9">
        <v>43971</v>
      </c>
      <c r="H144" s="23">
        <v>0</v>
      </c>
      <c r="I144" s="23">
        <v>0</v>
      </c>
      <c r="J144" s="10">
        <v>2</v>
      </c>
    </row>
    <row r="145" spans="1:10" x14ac:dyDescent="0.3">
      <c r="A145" s="8">
        <v>43972</v>
      </c>
      <c r="B145">
        <v>20</v>
      </c>
      <c r="C145">
        <v>0</v>
      </c>
      <c r="D145">
        <v>0</v>
      </c>
      <c r="E145">
        <v>0</v>
      </c>
      <c r="F145">
        <v>20</v>
      </c>
      <c r="G145" s="9">
        <v>43972</v>
      </c>
      <c r="H145" s="23">
        <v>0</v>
      </c>
      <c r="I145" s="23">
        <v>0</v>
      </c>
      <c r="J145" s="10">
        <v>5</v>
      </c>
    </row>
    <row r="146" spans="1:10" x14ac:dyDescent="0.3">
      <c r="A146" s="8">
        <v>43973</v>
      </c>
      <c r="B146">
        <v>0</v>
      </c>
      <c r="C146">
        <v>0</v>
      </c>
      <c r="D146">
        <v>0</v>
      </c>
      <c r="E146">
        <v>0</v>
      </c>
      <c r="F146">
        <v>0</v>
      </c>
      <c r="G146" s="9">
        <v>43973</v>
      </c>
      <c r="H146" s="23">
        <v>0</v>
      </c>
      <c r="I146" s="23">
        <v>0</v>
      </c>
      <c r="J146" s="10">
        <v>4</v>
      </c>
    </row>
    <row r="147" spans="1:10" x14ac:dyDescent="0.3">
      <c r="A147" s="8">
        <v>43974</v>
      </c>
      <c r="B147">
        <v>67</v>
      </c>
      <c r="C147">
        <v>0</v>
      </c>
      <c r="D147">
        <v>0</v>
      </c>
      <c r="E147">
        <v>0</v>
      </c>
      <c r="F147">
        <v>0</v>
      </c>
      <c r="G147" s="9">
        <v>43974</v>
      </c>
      <c r="H147" s="23">
        <v>0</v>
      </c>
      <c r="I147" s="23">
        <v>0</v>
      </c>
      <c r="J147" s="10">
        <v>12</v>
      </c>
    </row>
    <row r="148" spans="1:10" x14ac:dyDescent="0.3">
      <c r="A148" s="8">
        <v>43975</v>
      </c>
      <c r="B148">
        <v>0</v>
      </c>
      <c r="C148">
        <v>22</v>
      </c>
      <c r="D148">
        <v>0</v>
      </c>
      <c r="E148">
        <v>0</v>
      </c>
      <c r="F148">
        <v>21</v>
      </c>
      <c r="G148" s="9">
        <v>43975</v>
      </c>
      <c r="H148" s="23">
        <v>0</v>
      </c>
      <c r="I148" s="23">
        <v>0</v>
      </c>
      <c r="J148" s="10">
        <v>6</v>
      </c>
    </row>
    <row r="149" spans="1:10" x14ac:dyDescent="0.3">
      <c r="A149" s="8">
        <v>43976</v>
      </c>
      <c r="B149">
        <v>0</v>
      </c>
      <c r="C149">
        <v>21</v>
      </c>
      <c r="D149">
        <v>0</v>
      </c>
      <c r="E149">
        <v>0</v>
      </c>
      <c r="F149">
        <v>0</v>
      </c>
      <c r="G149" s="9">
        <v>43976</v>
      </c>
      <c r="H149" s="23">
        <v>0</v>
      </c>
      <c r="I149" s="23">
        <v>0</v>
      </c>
      <c r="J149" s="10">
        <v>17</v>
      </c>
    </row>
    <row r="150" spans="1:10" x14ac:dyDescent="0.3">
      <c r="A150" s="8">
        <v>43977</v>
      </c>
      <c r="B150">
        <v>0</v>
      </c>
      <c r="C150">
        <v>0</v>
      </c>
      <c r="D150">
        <v>0</v>
      </c>
      <c r="E150">
        <v>0</v>
      </c>
      <c r="F150">
        <v>0</v>
      </c>
      <c r="G150" s="9">
        <v>43977</v>
      </c>
      <c r="H150" s="23">
        <v>0</v>
      </c>
      <c r="I150" s="23">
        <v>0</v>
      </c>
      <c r="J150" s="10">
        <v>79</v>
      </c>
    </row>
    <row r="151" spans="1:10" x14ac:dyDescent="0.3">
      <c r="A151" s="8">
        <v>43978</v>
      </c>
      <c r="B151">
        <v>22</v>
      </c>
      <c r="C151">
        <v>0</v>
      </c>
      <c r="D151">
        <v>0</v>
      </c>
      <c r="E151">
        <v>0</v>
      </c>
      <c r="F151">
        <v>21</v>
      </c>
      <c r="G151" s="9">
        <v>43978</v>
      </c>
      <c r="H151" s="23">
        <v>0</v>
      </c>
      <c r="I151" s="23">
        <v>0</v>
      </c>
      <c r="J151" s="10">
        <v>0</v>
      </c>
    </row>
    <row r="152" spans="1:10" x14ac:dyDescent="0.3">
      <c r="A152" s="8">
        <v>43979</v>
      </c>
      <c r="B152">
        <v>21</v>
      </c>
      <c r="C152">
        <v>0</v>
      </c>
      <c r="D152">
        <v>0</v>
      </c>
      <c r="E152">
        <v>0</v>
      </c>
      <c r="F152">
        <v>0</v>
      </c>
      <c r="G152" s="9">
        <v>43979</v>
      </c>
      <c r="H152" s="23">
        <v>0</v>
      </c>
      <c r="I152" s="23">
        <v>0</v>
      </c>
      <c r="J152" s="10">
        <v>78</v>
      </c>
    </row>
    <row r="153" spans="1:10" x14ac:dyDescent="0.3">
      <c r="A153" s="8">
        <v>43980</v>
      </c>
      <c r="B153">
        <v>17</v>
      </c>
      <c r="C153">
        <v>0</v>
      </c>
      <c r="D153">
        <v>0</v>
      </c>
      <c r="E153">
        <v>0</v>
      </c>
      <c r="F153">
        <v>0</v>
      </c>
      <c r="G153" s="9">
        <v>43980</v>
      </c>
      <c r="H153" s="23">
        <v>0</v>
      </c>
      <c r="I153" s="23">
        <v>0</v>
      </c>
      <c r="J153" s="10">
        <v>13</v>
      </c>
    </row>
    <row r="154" spans="1:10" x14ac:dyDescent="0.3">
      <c r="A154" s="8">
        <v>43981</v>
      </c>
      <c r="B154">
        <v>19</v>
      </c>
      <c r="C154">
        <v>0</v>
      </c>
      <c r="D154">
        <v>20</v>
      </c>
      <c r="E154">
        <v>0</v>
      </c>
      <c r="F154">
        <v>20</v>
      </c>
      <c r="G154" s="9">
        <v>43981</v>
      </c>
      <c r="H154" s="23">
        <v>0</v>
      </c>
      <c r="I154" s="23">
        <v>0</v>
      </c>
      <c r="J154" s="10">
        <v>157</v>
      </c>
    </row>
    <row r="155" spans="1:10" x14ac:dyDescent="0.3">
      <c r="A155" s="8">
        <v>43982</v>
      </c>
      <c r="B155">
        <v>0</v>
      </c>
      <c r="C155">
        <v>0</v>
      </c>
      <c r="D155">
        <v>0</v>
      </c>
      <c r="E155">
        <v>0</v>
      </c>
      <c r="F155">
        <v>0</v>
      </c>
      <c r="G155" s="9">
        <v>43982</v>
      </c>
      <c r="H155" s="23">
        <v>0</v>
      </c>
      <c r="I155" s="23">
        <v>0</v>
      </c>
      <c r="J155" s="10">
        <v>91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3A4D9-1F1C-4645-A99B-C360A367CA3E}">
  <dimension ref="A3:F155"/>
  <sheetViews>
    <sheetView workbookViewId="0">
      <selection activeCell="T10" sqref="T10:W25"/>
    </sheetView>
  </sheetViews>
  <sheetFormatPr defaultRowHeight="14.4" x14ac:dyDescent="0.3"/>
  <sheetData>
    <row r="3" spans="1:6" x14ac:dyDescent="0.3">
      <c r="A3" s="12" t="s">
        <v>54</v>
      </c>
      <c r="B3" t="s">
        <v>104</v>
      </c>
      <c r="C3" t="s">
        <v>103</v>
      </c>
      <c r="D3" t="s">
        <v>102</v>
      </c>
      <c r="E3" t="s">
        <v>101</v>
      </c>
      <c r="F3" s="10" t="s">
        <v>99</v>
      </c>
    </row>
    <row r="4" spans="1:6" x14ac:dyDescent="0.3">
      <c r="A4" s="9">
        <v>43831</v>
      </c>
      <c r="B4">
        <v>0</v>
      </c>
      <c r="C4">
        <v>0</v>
      </c>
      <c r="D4">
        <v>0</v>
      </c>
      <c r="E4">
        <v>0</v>
      </c>
      <c r="F4" s="10">
        <v>0</v>
      </c>
    </row>
    <row r="5" spans="1:6" x14ac:dyDescent="0.3">
      <c r="A5" s="9">
        <v>43832</v>
      </c>
      <c r="B5">
        <v>0</v>
      </c>
      <c r="C5">
        <v>0</v>
      </c>
      <c r="D5">
        <v>0</v>
      </c>
      <c r="E5">
        <v>0</v>
      </c>
      <c r="F5" s="10">
        <v>0</v>
      </c>
    </row>
    <row r="6" spans="1:6" x14ac:dyDescent="0.3">
      <c r="A6" s="9">
        <v>43833</v>
      </c>
      <c r="B6">
        <v>0</v>
      </c>
      <c r="C6">
        <v>0</v>
      </c>
      <c r="D6">
        <v>0</v>
      </c>
      <c r="E6">
        <v>0</v>
      </c>
      <c r="F6" s="10">
        <v>0</v>
      </c>
    </row>
    <row r="7" spans="1:6" x14ac:dyDescent="0.3">
      <c r="A7" s="9">
        <v>43834</v>
      </c>
      <c r="B7">
        <v>0</v>
      </c>
      <c r="C7">
        <v>0</v>
      </c>
      <c r="D7">
        <v>0</v>
      </c>
      <c r="E7">
        <v>0</v>
      </c>
      <c r="F7" s="10">
        <v>0</v>
      </c>
    </row>
    <row r="8" spans="1:6" x14ac:dyDescent="0.3">
      <c r="A8" s="9">
        <v>43835</v>
      </c>
      <c r="B8">
        <v>0</v>
      </c>
      <c r="C8">
        <v>0</v>
      </c>
      <c r="D8">
        <v>0</v>
      </c>
      <c r="E8">
        <v>0</v>
      </c>
      <c r="F8" s="10">
        <v>0</v>
      </c>
    </row>
    <row r="9" spans="1:6" x14ac:dyDescent="0.3">
      <c r="A9" s="9">
        <v>43836</v>
      </c>
      <c r="B9">
        <v>0</v>
      </c>
      <c r="C9">
        <v>0</v>
      </c>
      <c r="D9">
        <v>0</v>
      </c>
      <c r="E9">
        <v>0</v>
      </c>
      <c r="F9" s="10">
        <v>0</v>
      </c>
    </row>
    <row r="10" spans="1:6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 s="10">
        <v>0</v>
      </c>
    </row>
    <row r="11" spans="1:6" x14ac:dyDescent="0.3">
      <c r="A11" s="9">
        <v>43838</v>
      </c>
      <c r="B11">
        <v>0</v>
      </c>
      <c r="C11">
        <v>0</v>
      </c>
      <c r="D11">
        <v>0</v>
      </c>
      <c r="E11">
        <v>0</v>
      </c>
      <c r="F11" s="10">
        <v>0</v>
      </c>
    </row>
    <row r="12" spans="1:6" x14ac:dyDescent="0.3">
      <c r="A12" s="9">
        <v>43839</v>
      </c>
      <c r="B12">
        <v>0</v>
      </c>
      <c r="C12">
        <v>0</v>
      </c>
      <c r="D12">
        <v>0</v>
      </c>
      <c r="E12">
        <v>0</v>
      </c>
      <c r="F12" s="10">
        <v>0</v>
      </c>
    </row>
    <row r="13" spans="1:6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 s="10">
        <v>0</v>
      </c>
    </row>
    <row r="14" spans="1:6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 s="10">
        <v>0</v>
      </c>
    </row>
    <row r="15" spans="1:6" x14ac:dyDescent="0.3">
      <c r="A15" s="9">
        <v>43842</v>
      </c>
      <c r="B15">
        <v>0</v>
      </c>
      <c r="C15">
        <v>2</v>
      </c>
      <c r="D15">
        <v>0</v>
      </c>
      <c r="E15">
        <v>0</v>
      </c>
      <c r="F15" s="10">
        <v>0</v>
      </c>
    </row>
    <row r="16" spans="1:6" x14ac:dyDescent="0.3">
      <c r="A16" s="9">
        <v>43843</v>
      </c>
      <c r="B16">
        <v>0</v>
      </c>
      <c r="C16">
        <v>0</v>
      </c>
      <c r="D16">
        <v>0</v>
      </c>
      <c r="E16">
        <v>0</v>
      </c>
      <c r="F16" s="10">
        <v>0</v>
      </c>
    </row>
    <row r="17" spans="1:6" x14ac:dyDescent="0.3">
      <c r="A17" s="9">
        <v>43844</v>
      </c>
      <c r="B17">
        <v>0</v>
      </c>
      <c r="C17">
        <v>0</v>
      </c>
      <c r="D17">
        <v>0</v>
      </c>
      <c r="E17">
        <v>0</v>
      </c>
      <c r="F17" s="10">
        <v>0</v>
      </c>
    </row>
    <row r="18" spans="1:6" x14ac:dyDescent="0.3">
      <c r="A18" s="9">
        <v>43845</v>
      </c>
      <c r="B18">
        <v>0</v>
      </c>
      <c r="C18">
        <v>0</v>
      </c>
      <c r="D18">
        <v>0</v>
      </c>
      <c r="E18">
        <v>0</v>
      </c>
      <c r="F18" s="10">
        <v>0</v>
      </c>
    </row>
    <row r="19" spans="1:6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 s="10">
        <v>0</v>
      </c>
    </row>
    <row r="20" spans="1:6" x14ac:dyDescent="0.3">
      <c r="A20" s="9">
        <v>43847</v>
      </c>
      <c r="B20">
        <v>0</v>
      </c>
      <c r="C20">
        <v>0</v>
      </c>
      <c r="D20">
        <v>0</v>
      </c>
      <c r="E20">
        <v>0</v>
      </c>
      <c r="F20" s="10">
        <v>0</v>
      </c>
    </row>
    <row r="21" spans="1:6" x14ac:dyDescent="0.3">
      <c r="A21" s="9">
        <v>43848</v>
      </c>
      <c r="B21">
        <v>0</v>
      </c>
      <c r="C21">
        <v>0</v>
      </c>
      <c r="D21">
        <v>0</v>
      </c>
      <c r="E21">
        <v>0</v>
      </c>
      <c r="F21" s="10">
        <v>0</v>
      </c>
    </row>
    <row r="22" spans="1:6" x14ac:dyDescent="0.3">
      <c r="A22" s="9">
        <v>43849</v>
      </c>
      <c r="B22">
        <v>2</v>
      </c>
      <c r="C22">
        <v>2</v>
      </c>
      <c r="D22">
        <v>0</v>
      </c>
      <c r="E22">
        <v>0</v>
      </c>
      <c r="F22" s="10">
        <v>0</v>
      </c>
    </row>
    <row r="23" spans="1:6" x14ac:dyDescent="0.3">
      <c r="A23" s="9">
        <v>43850</v>
      </c>
      <c r="B23">
        <v>0</v>
      </c>
      <c r="C23">
        <v>0</v>
      </c>
      <c r="D23">
        <v>0</v>
      </c>
      <c r="E23">
        <v>0</v>
      </c>
      <c r="F23" s="10">
        <v>0</v>
      </c>
    </row>
    <row r="24" spans="1:6" x14ac:dyDescent="0.3">
      <c r="A24" s="9">
        <v>43851</v>
      </c>
      <c r="B24">
        <v>2</v>
      </c>
      <c r="C24">
        <v>0</v>
      </c>
      <c r="D24">
        <v>0</v>
      </c>
      <c r="E24">
        <v>0</v>
      </c>
      <c r="F24" s="10">
        <v>0</v>
      </c>
    </row>
    <row r="25" spans="1:6" x14ac:dyDescent="0.3">
      <c r="A25" s="9">
        <v>43852</v>
      </c>
      <c r="B25">
        <v>0</v>
      </c>
      <c r="C25">
        <v>0</v>
      </c>
      <c r="D25">
        <v>0</v>
      </c>
      <c r="E25">
        <v>0</v>
      </c>
      <c r="F25" s="10">
        <v>0</v>
      </c>
    </row>
    <row r="26" spans="1:6" x14ac:dyDescent="0.3">
      <c r="A26" s="9">
        <v>43853</v>
      </c>
      <c r="B26">
        <v>2</v>
      </c>
      <c r="C26">
        <v>0</v>
      </c>
      <c r="D26">
        <v>0</v>
      </c>
      <c r="E26">
        <v>0</v>
      </c>
      <c r="F26" s="10">
        <v>0</v>
      </c>
    </row>
    <row r="27" spans="1:6" x14ac:dyDescent="0.3">
      <c r="A27" s="9">
        <v>43854</v>
      </c>
      <c r="B27">
        <v>4</v>
      </c>
      <c r="C27">
        <v>1</v>
      </c>
      <c r="D27">
        <v>0</v>
      </c>
      <c r="E27">
        <v>0</v>
      </c>
      <c r="F27" s="10">
        <v>0</v>
      </c>
    </row>
    <row r="28" spans="1:6" x14ac:dyDescent="0.3">
      <c r="A28" s="9">
        <v>43855</v>
      </c>
      <c r="B28">
        <v>6</v>
      </c>
      <c r="C28">
        <v>2</v>
      </c>
      <c r="D28">
        <v>0</v>
      </c>
      <c r="E28">
        <v>0</v>
      </c>
      <c r="F28" s="10">
        <v>0</v>
      </c>
    </row>
    <row r="29" spans="1:6" x14ac:dyDescent="0.3">
      <c r="A29" s="9">
        <v>43856</v>
      </c>
      <c r="B29">
        <v>8</v>
      </c>
      <c r="C29">
        <v>2</v>
      </c>
      <c r="D29">
        <v>0</v>
      </c>
      <c r="E29">
        <v>0</v>
      </c>
      <c r="F29" s="10">
        <v>0</v>
      </c>
    </row>
    <row r="30" spans="1:6" x14ac:dyDescent="0.3">
      <c r="A30" s="9">
        <v>43857</v>
      </c>
      <c r="B30">
        <v>5</v>
      </c>
      <c r="C30">
        <v>1</v>
      </c>
      <c r="D30">
        <v>0</v>
      </c>
      <c r="E30">
        <v>0</v>
      </c>
      <c r="F30" s="10">
        <v>0</v>
      </c>
    </row>
    <row r="31" spans="1:6" x14ac:dyDescent="0.3">
      <c r="A31" s="9">
        <v>43858</v>
      </c>
      <c r="B31">
        <v>10</v>
      </c>
      <c r="C31">
        <v>4</v>
      </c>
      <c r="D31">
        <v>0</v>
      </c>
      <c r="E31">
        <v>0</v>
      </c>
      <c r="F31" s="10">
        <v>0</v>
      </c>
    </row>
    <row r="32" spans="1:6" x14ac:dyDescent="0.3">
      <c r="A32" s="9">
        <v>43859</v>
      </c>
      <c r="B32">
        <v>9</v>
      </c>
      <c r="C32">
        <v>1</v>
      </c>
      <c r="D32">
        <v>0</v>
      </c>
      <c r="E32">
        <v>0</v>
      </c>
      <c r="F32" s="10">
        <v>0</v>
      </c>
    </row>
    <row r="33" spans="1:6" x14ac:dyDescent="0.3">
      <c r="A33" s="9">
        <v>43860</v>
      </c>
      <c r="B33">
        <v>13</v>
      </c>
      <c r="C33">
        <v>3</v>
      </c>
      <c r="D33">
        <v>0</v>
      </c>
      <c r="E33">
        <v>0</v>
      </c>
      <c r="F33" s="10">
        <v>0</v>
      </c>
    </row>
    <row r="34" spans="1:6" x14ac:dyDescent="0.3">
      <c r="A34" s="9">
        <v>43861</v>
      </c>
      <c r="B34">
        <v>8</v>
      </c>
      <c r="C34">
        <v>4</v>
      </c>
      <c r="D34">
        <v>0</v>
      </c>
      <c r="E34">
        <v>0</v>
      </c>
      <c r="F34" s="10">
        <v>0</v>
      </c>
    </row>
    <row r="35" spans="1:6" x14ac:dyDescent="0.3">
      <c r="A35" s="9">
        <v>43862</v>
      </c>
      <c r="B35">
        <v>8</v>
      </c>
      <c r="C35">
        <v>5</v>
      </c>
      <c r="D35">
        <v>0</v>
      </c>
      <c r="E35">
        <v>0</v>
      </c>
      <c r="F35" s="10">
        <v>0</v>
      </c>
    </row>
    <row r="36" spans="1:6" x14ac:dyDescent="0.3">
      <c r="A36" s="9">
        <v>43863</v>
      </c>
      <c r="B36">
        <v>11</v>
      </c>
      <c r="C36">
        <v>5</v>
      </c>
      <c r="D36">
        <v>0</v>
      </c>
      <c r="E36">
        <v>0</v>
      </c>
      <c r="F36" s="10">
        <v>0</v>
      </c>
    </row>
    <row r="37" spans="1:6" x14ac:dyDescent="0.3">
      <c r="A37" s="9">
        <v>43864</v>
      </c>
      <c r="B37">
        <v>9</v>
      </c>
      <c r="C37">
        <v>5</v>
      </c>
      <c r="D37">
        <v>0</v>
      </c>
      <c r="E37">
        <v>0</v>
      </c>
      <c r="F37" s="10">
        <v>0</v>
      </c>
    </row>
    <row r="38" spans="1:6" x14ac:dyDescent="0.3">
      <c r="A38" s="9">
        <v>43865</v>
      </c>
      <c r="B38">
        <v>8</v>
      </c>
      <c r="C38">
        <v>7</v>
      </c>
      <c r="D38">
        <v>0</v>
      </c>
      <c r="E38">
        <v>0</v>
      </c>
      <c r="F38" s="10">
        <v>0</v>
      </c>
    </row>
    <row r="39" spans="1:6" x14ac:dyDescent="0.3">
      <c r="A39" s="9">
        <v>43866</v>
      </c>
      <c r="B39">
        <v>7</v>
      </c>
      <c r="C39">
        <v>3</v>
      </c>
      <c r="D39">
        <v>0</v>
      </c>
      <c r="E39">
        <v>0</v>
      </c>
      <c r="F39" s="10">
        <v>0</v>
      </c>
    </row>
    <row r="40" spans="1:6" x14ac:dyDescent="0.3">
      <c r="A40" s="9">
        <v>43867</v>
      </c>
      <c r="B40">
        <v>4</v>
      </c>
      <c r="C40">
        <v>2</v>
      </c>
      <c r="D40">
        <v>0</v>
      </c>
      <c r="E40">
        <v>0</v>
      </c>
      <c r="F40" s="10">
        <v>0</v>
      </c>
    </row>
    <row r="41" spans="1:6" x14ac:dyDescent="0.3">
      <c r="A41" s="9">
        <v>43868</v>
      </c>
      <c r="B41">
        <v>5</v>
      </c>
      <c r="C41">
        <v>1</v>
      </c>
      <c r="D41">
        <v>0</v>
      </c>
      <c r="E41">
        <v>0</v>
      </c>
      <c r="F41" s="10">
        <v>0</v>
      </c>
    </row>
    <row r="42" spans="1:6" x14ac:dyDescent="0.3">
      <c r="A42" s="9">
        <v>43869</v>
      </c>
      <c r="B42">
        <v>4</v>
      </c>
      <c r="C42">
        <v>3</v>
      </c>
      <c r="D42">
        <v>0</v>
      </c>
      <c r="E42">
        <v>0</v>
      </c>
      <c r="F42" s="10">
        <v>0</v>
      </c>
    </row>
    <row r="43" spans="1:6" x14ac:dyDescent="0.3">
      <c r="A43" s="9">
        <v>43870</v>
      </c>
      <c r="B43">
        <v>5</v>
      </c>
      <c r="C43">
        <v>2</v>
      </c>
      <c r="D43">
        <v>0</v>
      </c>
      <c r="E43">
        <v>0</v>
      </c>
      <c r="F43" s="10">
        <v>0</v>
      </c>
    </row>
    <row r="44" spans="1:6" x14ac:dyDescent="0.3">
      <c r="A44" s="9">
        <v>43871</v>
      </c>
      <c r="B44">
        <v>5</v>
      </c>
      <c r="C44">
        <v>3</v>
      </c>
      <c r="D44">
        <v>0</v>
      </c>
      <c r="E44">
        <v>0</v>
      </c>
      <c r="F44" s="10">
        <v>0</v>
      </c>
    </row>
    <row r="45" spans="1:6" x14ac:dyDescent="0.3">
      <c r="A45" s="9">
        <v>43872</v>
      </c>
      <c r="B45">
        <v>4</v>
      </c>
      <c r="C45">
        <v>3</v>
      </c>
      <c r="D45">
        <v>0</v>
      </c>
      <c r="E45">
        <v>0</v>
      </c>
      <c r="F45" s="10">
        <v>0</v>
      </c>
    </row>
    <row r="46" spans="1:6" x14ac:dyDescent="0.3">
      <c r="A46" s="9">
        <v>43873</v>
      </c>
      <c r="B46">
        <v>5</v>
      </c>
      <c r="C46">
        <v>2</v>
      </c>
      <c r="D46">
        <v>0</v>
      </c>
      <c r="E46">
        <v>0</v>
      </c>
      <c r="F46" s="10">
        <v>0</v>
      </c>
    </row>
    <row r="47" spans="1:6" x14ac:dyDescent="0.3">
      <c r="A47" s="9">
        <v>43874</v>
      </c>
      <c r="B47">
        <v>4</v>
      </c>
      <c r="C47">
        <v>2</v>
      </c>
      <c r="D47">
        <v>0</v>
      </c>
      <c r="E47">
        <v>0</v>
      </c>
      <c r="F47" s="10">
        <v>0</v>
      </c>
    </row>
    <row r="48" spans="1:6" x14ac:dyDescent="0.3">
      <c r="A48" s="9">
        <v>43875</v>
      </c>
      <c r="B48">
        <v>6</v>
      </c>
      <c r="C48">
        <v>5</v>
      </c>
      <c r="D48">
        <v>1</v>
      </c>
      <c r="E48">
        <v>1</v>
      </c>
      <c r="F48" s="10">
        <v>0</v>
      </c>
    </row>
    <row r="49" spans="1:6" x14ac:dyDescent="0.3">
      <c r="A49" s="9">
        <v>43876</v>
      </c>
      <c r="B49">
        <v>3</v>
      </c>
      <c r="C49">
        <v>1</v>
      </c>
      <c r="D49">
        <v>0</v>
      </c>
      <c r="E49">
        <v>0</v>
      </c>
      <c r="F49" s="10">
        <v>0</v>
      </c>
    </row>
    <row r="50" spans="1:6" x14ac:dyDescent="0.3">
      <c r="A50" s="9">
        <v>43877</v>
      </c>
      <c r="B50">
        <v>4</v>
      </c>
      <c r="C50">
        <v>3</v>
      </c>
      <c r="D50">
        <v>0</v>
      </c>
      <c r="E50">
        <v>0</v>
      </c>
      <c r="F50" s="10">
        <v>0</v>
      </c>
    </row>
    <row r="51" spans="1:6" x14ac:dyDescent="0.3">
      <c r="A51" s="9">
        <v>43878</v>
      </c>
      <c r="B51">
        <v>2</v>
      </c>
      <c r="C51">
        <v>1</v>
      </c>
      <c r="D51">
        <v>0</v>
      </c>
      <c r="E51">
        <v>0</v>
      </c>
      <c r="F51" s="10">
        <v>0</v>
      </c>
    </row>
    <row r="52" spans="1:6" x14ac:dyDescent="0.3">
      <c r="A52" s="9">
        <v>43879</v>
      </c>
      <c r="B52">
        <v>5</v>
      </c>
      <c r="C52">
        <v>3</v>
      </c>
      <c r="D52">
        <v>0</v>
      </c>
      <c r="E52">
        <v>0</v>
      </c>
      <c r="F52" s="10">
        <v>0</v>
      </c>
    </row>
    <row r="53" spans="1:6" x14ac:dyDescent="0.3">
      <c r="A53" s="9">
        <v>43880</v>
      </c>
      <c r="B53">
        <v>4</v>
      </c>
      <c r="C53">
        <v>1</v>
      </c>
      <c r="D53">
        <v>0</v>
      </c>
      <c r="E53">
        <v>0</v>
      </c>
      <c r="F53" s="10">
        <v>0</v>
      </c>
    </row>
    <row r="54" spans="1:6" x14ac:dyDescent="0.3">
      <c r="A54" s="9">
        <v>43881</v>
      </c>
      <c r="B54">
        <v>4</v>
      </c>
      <c r="C54">
        <v>1</v>
      </c>
      <c r="D54">
        <v>1</v>
      </c>
      <c r="E54">
        <v>1</v>
      </c>
      <c r="F54" s="10">
        <v>0</v>
      </c>
    </row>
    <row r="55" spans="1:6" x14ac:dyDescent="0.3">
      <c r="A55" s="9">
        <v>43882</v>
      </c>
      <c r="B55">
        <v>2</v>
      </c>
      <c r="C55">
        <v>1</v>
      </c>
      <c r="D55">
        <v>0</v>
      </c>
      <c r="E55">
        <v>0</v>
      </c>
      <c r="F55" s="10">
        <v>0</v>
      </c>
    </row>
    <row r="56" spans="1:6" x14ac:dyDescent="0.3">
      <c r="A56" s="9">
        <v>43883</v>
      </c>
      <c r="B56">
        <v>3</v>
      </c>
      <c r="C56">
        <v>2</v>
      </c>
      <c r="D56">
        <v>0</v>
      </c>
      <c r="E56">
        <v>0</v>
      </c>
      <c r="F56" s="10">
        <v>0</v>
      </c>
    </row>
    <row r="57" spans="1:6" x14ac:dyDescent="0.3">
      <c r="A57" s="9">
        <v>43884</v>
      </c>
      <c r="B57">
        <v>2</v>
      </c>
      <c r="C57">
        <v>1</v>
      </c>
      <c r="D57">
        <v>0</v>
      </c>
      <c r="E57">
        <v>0</v>
      </c>
      <c r="F57" s="10">
        <v>0</v>
      </c>
    </row>
    <row r="58" spans="1:6" x14ac:dyDescent="0.3">
      <c r="A58" s="9">
        <v>43885</v>
      </c>
      <c r="B58">
        <v>3</v>
      </c>
      <c r="C58">
        <v>1</v>
      </c>
      <c r="D58">
        <v>0</v>
      </c>
      <c r="E58">
        <v>0</v>
      </c>
      <c r="F58" s="10">
        <v>0</v>
      </c>
    </row>
    <row r="59" spans="1:6" x14ac:dyDescent="0.3">
      <c r="A59" s="9">
        <v>43886</v>
      </c>
      <c r="B59">
        <v>1</v>
      </c>
      <c r="C59">
        <v>1</v>
      </c>
      <c r="D59">
        <v>0</v>
      </c>
      <c r="E59">
        <v>0</v>
      </c>
      <c r="F59" s="10">
        <v>0</v>
      </c>
    </row>
    <row r="60" spans="1:6" x14ac:dyDescent="0.3">
      <c r="A60" s="9">
        <v>43887</v>
      </c>
      <c r="B60">
        <v>4</v>
      </c>
      <c r="C60">
        <v>2</v>
      </c>
      <c r="D60">
        <v>0</v>
      </c>
      <c r="E60">
        <v>0</v>
      </c>
      <c r="F60" s="10">
        <v>0</v>
      </c>
    </row>
    <row r="61" spans="1:6" x14ac:dyDescent="0.3">
      <c r="A61" s="9">
        <v>43888</v>
      </c>
      <c r="B61">
        <v>4</v>
      </c>
      <c r="C61">
        <v>2</v>
      </c>
      <c r="D61">
        <v>0</v>
      </c>
      <c r="E61">
        <v>0</v>
      </c>
      <c r="F61" s="10">
        <v>0</v>
      </c>
    </row>
    <row r="62" spans="1:6" x14ac:dyDescent="0.3">
      <c r="A62" s="9">
        <v>43889</v>
      </c>
      <c r="B62">
        <v>4</v>
      </c>
      <c r="C62">
        <v>3</v>
      </c>
      <c r="D62">
        <v>1</v>
      </c>
      <c r="E62">
        <v>1</v>
      </c>
      <c r="F62" s="10">
        <v>0</v>
      </c>
    </row>
    <row r="63" spans="1:6" x14ac:dyDescent="0.3">
      <c r="A63" s="9">
        <v>43890</v>
      </c>
      <c r="B63">
        <v>7</v>
      </c>
      <c r="C63">
        <v>3</v>
      </c>
      <c r="D63">
        <v>0</v>
      </c>
      <c r="E63">
        <v>0</v>
      </c>
      <c r="F63" s="10">
        <v>0</v>
      </c>
    </row>
    <row r="64" spans="1:6" x14ac:dyDescent="0.3">
      <c r="A64" s="9">
        <v>43891</v>
      </c>
      <c r="B64">
        <v>3</v>
      </c>
      <c r="C64">
        <v>3</v>
      </c>
      <c r="D64">
        <v>0</v>
      </c>
      <c r="E64">
        <v>0</v>
      </c>
      <c r="F64" s="10">
        <v>0</v>
      </c>
    </row>
    <row r="65" spans="1:6" x14ac:dyDescent="0.3">
      <c r="A65" s="9">
        <v>43892</v>
      </c>
      <c r="B65">
        <v>6</v>
      </c>
      <c r="C65">
        <v>5</v>
      </c>
      <c r="D65">
        <v>0</v>
      </c>
      <c r="E65">
        <v>0</v>
      </c>
      <c r="F65" s="10">
        <v>0</v>
      </c>
    </row>
    <row r="66" spans="1:6" x14ac:dyDescent="0.3">
      <c r="A66" s="9">
        <v>43893</v>
      </c>
      <c r="B66">
        <v>7</v>
      </c>
      <c r="C66">
        <v>3</v>
      </c>
      <c r="D66">
        <v>0</v>
      </c>
      <c r="E66">
        <v>2</v>
      </c>
      <c r="F66" s="10">
        <v>0</v>
      </c>
    </row>
    <row r="67" spans="1:6" x14ac:dyDescent="0.3">
      <c r="A67" s="9">
        <v>43894</v>
      </c>
      <c r="B67">
        <v>9</v>
      </c>
      <c r="C67">
        <v>4</v>
      </c>
      <c r="D67">
        <v>3</v>
      </c>
      <c r="E67">
        <v>3</v>
      </c>
      <c r="F67" s="10">
        <v>0</v>
      </c>
    </row>
    <row r="68" spans="1:6" x14ac:dyDescent="0.3">
      <c r="A68" s="9">
        <v>43895</v>
      </c>
      <c r="B68">
        <v>6</v>
      </c>
      <c r="C68">
        <v>5</v>
      </c>
      <c r="D68">
        <v>1</v>
      </c>
      <c r="E68">
        <v>1</v>
      </c>
      <c r="F68" s="10">
        <v>0</v>
      </c>
    </row>
    <row r="69" spans="1:6" x14ac:dyDescent="0.3">
      <c r="A69" s="9">
        <v>43896</v>
      </c>
      <c r="B69">
        <v>13</v>
      </c>
      <c r="C69">
        <v>6</v>
      </c>
      <c r="D69">
        <v>1</v>
      </c>
      <c r="E69">
        <v>1</v>
      </c>
      <c r="F69" s="10">
        <v>0</v>
      </c>
    </row>
    <row r="70" spans="1:6" x14ac:dyDescent="0.3">
      <c r="A70" s="9">
        <v>43897</v>
      </c>
      <c r="B70">
        <v>18</v>
      </c>
      <c r="C70">
        <v>11</v>
      </c>
      <c r="D70">
        <v>1</v>
      </c>
      <c r="E70">
        <v>1</v>
      </c>
      <c r="F70" s="10">
        <v>0</v>
      </c>
    </row>
    <row r="71" spans="1:6" x14ac:dyDescent="0.3">
      <c r="A71" s="9">
        <v>43898</v>
      </c>
      <c r="B71">
        <v>15</v>
      </c>
      <c r="C71">
        <v>7</v>
      </c>
      <c r="D71">
        <v>3</v>
      </c>
      <c r="E71">
        <v>3</v>
      </c>
      <c r="F71" s="10">
        <v>0</v>
      </c>
    </row>
    <row r="72" spans="1:6" x14ac:dyDescent="0.3">
      <c r="A72" s="9">
        <v>43899</v>
      </c>
      <c r="B72">
        <v>24</v>
      </c>
      <c r="C72">
        <v>11</v>
      </c>
      <c r="D72">
        <v>1</v>
      </c>
      <c r="E72">
        <v>1</v>
      </c>
      <c r="F72" s="10">
        <v>0</v>
      </c>
    </row>
    <row r="73" spans="1:6" x14ac:dyDescent="0.3">
      <c r="A73" s="9">
        <v>43900</v>
      </c>
      <c r="B73">
        <v>12</v>
      </c>
      <c r="C73">
        <v>5</v>
      </c>
      <c r="D73">
        <v>0</v>
      </c>
      <c r="E73">
        <v>0</v>
      </c>
      <c r="F73" s="10">
        <v>0</v>
      </c>
    </row>
    <row r="74" spans="1:6" x14ac:dyDescent="0.3">
      <c r="A74" s="9">
        <v>43901</v>
      </c>
      <c r="B74">
        <v>12</v>
      </c>
      <c r="C74">
        <v>7</v>
      </c>
      <c r="D74">
        <v>2</v>
      </c>
      <c r="E74">
        <v>2</v>
      </c>
      <c r="F74" s="10">
        <v>0</v>
      </c>
    </row>
    <row r="75" spans="1:6" x14ac:dyDescent="0.3">
      <c r="A75" s="9">
        <v>43902</v>
      </c>
      <c r="B75">
        <v>18</v>
      </c>
      <c r="C75">
        <v>8</v>
      </c>
      <c r="D75">
        <v>0</v>
      </c>
      <c r="E75">
        <v>1</v>
      </c>
      <c r="F75" s="10">
        <v>0</v>
      </c>
    </row>
    <row r="76" spans="1:6" x14ac:dyDescent="0.3">
      <c r="A76" s="9">
        <v>43903</v>
      </c>
      <c r="B76">
        <v>22</v>
      </c>
      <c r="C76">
        <v>11</v>
      </c>
      <c r="D76">
        <v>2</v>
      </c>
      <c r="E76">
        <v>2</v>
      </c>
      <c r="F76" s="10">
        <v>0</v>
      </c>
    </row>
    <row r="77" spans="1:6" x14ac:dyDescent="0.3">
      <c r="A77" s="9">
        <v>43904</v>
      </c>
      <c r="B77">
        <v>17</v>
      </c>
      <c r="C77">
        <v>9</v>
      </c>
      <c r="D77">
        <v>3</v>
      </c>
      <c r="E77">
        <v>4</v>
      </c>
      <c r="F77">
        <v>0</v>
      </c>
    </row>
    <row r="78" spans="1:6" x14ac:dyDescent="0.3">
      <c r="A78" s="9">
        <v>43905</v>
      </c>
      <c r="B78">
        <v>25</v>
      </c>
      <c r="C78">
        <v>14</v>
      </c>
      <c r="D78">
        <v>2</v>
      </c>
      <c r="E78">
        <v>2</v>
      </c>
      <c r="F78">
        <v>0</v>
      </c>
    </row>
    <row r="79" spans="1:6" x14ac:dyDescent="0.3">
      <c r="A79" s="9">
        <v>43906</v>
      </c>
      <c r="B79">
        <v>43</v>
      </c>
      <c r="C79">
        <v>26</v>
      </c>
      <c r="D79">
        <v>4</v>
      </c>
      <c r="E79">
        <v>5</v>
      </c>
      <c r="F79">
        <v>0</v>
      </c>
    </row>
    <row r="80" spans="1:6" x14ac:dyDescent="0.3">
      <c r="A80" s="9">
        <v>43907</v>
      </c>
      <c r="B80">
        <v>39</v>
      </c>
      <c r="C80">
        <v>19</v>
      </c>
      <c r="D80">
        <v>3</v>
      </c>
      <c r="E80">
        <v>3</v>
      </c>
      <c r="F80">
        <v>0</v>
      </c>
    </row>
    <row r="81" spans="1:6" x14ac:dyDescent="0.3">
      <c r="A81" s="9">
        <v>43908</v>
      </c>
      <c r="B81">
        <v>38</v>
      </c>
      <c r="C81">
        <v>21</v>
      </c>
      <c r="D81">
        <v>5</v>
      </c>
      <c r="E81">
        <v>6</v>
      </c>
      <c r="F81">
        <v>0</v>
      </c>
    </row>
    <row r="82" spans="1:6" x14ac:dyDescent="0.3">
      <c r="A82" s="9">
        <v>43909</v>
      </c>
      <c r="B82">
        <v>63</v>
      </c>
      <c r="C82">
        <v>21</v>
      </c>
      <c r="D82">
        <v>5</v>
      </c>
      <c r="E82">
        <v>7</v>
      </c>
      <c r="F82">
        <v>0</v>
      </c>
    </row>
    <row r="83" spans="1:6" x14ac:dyDescent="0.3">
      <c r="A83" s="9">
        <v>43910</v>
      </c>
      <c r="B83">
        <v>55</v>
      </c>
      <c r="C83">
        <v>30</v>
      </c>
      <c r="D83">
        <v>5</v>
      </c>
      <c r="E83">
        <v>7</v>
      </c>
      <c r="F83">
        <v>0</v>
      </c>
    </row>
    <row r="84" spans="1:6" x14ac:dyDescent="0.3">
      <c r="A84" s="9">
        <v>43911</v>
      </c>
      <c r="B84">
        <v>76</v>
      </c>
      <c r="C84">
        <v>39</v>
      </c>
      <c r="D84">
        <v>8</v>
      </c>
      <c r="E84">
        <v>11</v>
      </c>
      <c r="F84">
        <v>0</v>
      </c>
    </row>
    <row r="85" spans="1:6" x14ac:dyDescent="0.3">
      <c r="A85" s="9">
        <v>43912</v>
      </c>
      <c r="B85">
        <v>74</v>
      </c>
      <c r="C85">
        <v>38</v>
      </c>
      <c r="D85">
        <v>15</v>
      </c>
      <c r="E85">
        <v>19</v>
      </c>
      <c r="F85">
        <v>0</v>
      </c>
    </row>
    <row r="86" spans="1:6" x14ac:dyDescent="0.3">
      <c r="A86" s="9">
        <v>43913</v>
      </c>
      <c r="B86">
        <v>73</v>
      </c>
      <c r="C86">
        <v>37</v>
      </c>
      <c r="D86">
        <v>14</v>
      </c>
      <c r="E86">
        <v>19</v>
      </c>
      <c r="F86">
        <v>0</v>
      </c>
    </row>
    <row r="87" spans="1:6" x14ac:dyDescent="0.3">
      <c r="A87" s="9">
        <v>43914</v>
      </c>
      <c r="B87">
        <v>78</v>
      </c>
      <c r="C87">
        <v>44</v>
      </c>
      <c r="D87">
        <v>16</v>
      </c>
      <c r="E87">
        <v>21</v>
      </c>
      <c r="F87">
        <v>0</v>
      </c>
    </row>
    <row r="88" spans="1:6" x14ac:dyDescent="0.3">
      <c r="A88" s="9">
        <v>43915</v>
      </c>
      <c r="B88">
        <v>91</v>
      </c>
      <c r="C88">
        <v>35</v>
      </c>
      <c r="D88">
        <v>11</v>
      </c>
      <c r="E88">
        <v>14</v>
      </c>
      <c r="F88">
        <v>0</v>
      </c>
    </row>
    <row r="89" spans="1:6" x14ac:dyDescent="0.3">
      <c r="A89" s="9">
        <v>43916</v>
      </c>
      <c r="B89">
        <v>79</v>
      </c>
      <c r="C89">
        <v>32</v>
      </c>
      <c r="D89">
        <v>20</v>
      </c>
      <c r="E89">
        <v>23</v>
      </c>
      <c r="F89">
        <v>0</v>
      </c>
    </row>
    <row r="90" spans="1:6" x14ac:dyDescent="0.3">
      <c r="A90" s="9">
        <v>43917</v>
      </c>
      <c r="B90">
        <v>100</v>
      </c>
      <c r="C90">
        <v>44</v>
      </c>
      <c r="D90">
        <v>19</v>
      </c>
      <c r="E90">
        <v>25</v>
      </c>
      <c r="F90">
        <v>0</v>
      </c>
    </row>
    <row r="91" spans="1:6" x14ac:dyDescent="0.3">
      <c r="A91" s="9">
        <v>43918</v>
      </c>
      <c r="B91">
        <v>91</v>
      </c>
      <c r="C91">
        <v>38</v>
      </c>
      <c r="D91">
        <v>17</v>
      </c>
      <c r="E91">
        <v>20</v>
      </c>
      <c r="F91">
        <v>0</v>
      </c>
    </row>
    <row r="92" spans="1:6" x14ac:dyDescent="0.3">
      <c r="A92" s="9">
        <v>43919</v>
      </c>
      <c r="B92">
        <v>87</v>
      </c>
      <c r="C92">
        <v>41</v>
      </c>
      <c r="D92">
        <v>20</v>
      </c>
      <c r="E92">
        <v>25</v>
      </c>
      <c r="F92">
        <v>0</v>
      </c>
    </row>
    <row r="93" spans="1:6" x14ac:dyDescent="0.3">
      <c r="A93" s="9">
        <v>43920</v>
      </c>
      <c r="B93">
        <v>84</v>
      </c>
      <c r="C93">
        <v>34</v>
      </c>
      <c r="D93">
        <v>14</v>
      </c>
      <c r="E93">
        <v>19</v>
      </c>
      <c r="F93">
        <v>0</v>
      </c>
    </row>
    <row r="94" spans="1:6" x14ac:dyDescent="0.3">
      <c r="A94" s="9">
        <v>43921</v>
      </c>
      <c r="B94">
        <v>84</v>
      </c>
      <c r="C94">
        <v>35</v>
      </c>
      <c r="D94">
        <v>19</v>
      </c>
      <c r="E94">
        <v>23</v>
      </c>
      <c r="F94">
        <v>0</v>
      </c>
    </row>
    <row r="95" spans="1:6" x14ac:dyDescent="0.3">
      <c r="A95" s="9">
        <v>43922</v>
      </c>
      <c r="B95">
        <v>82</v>
      </c>
      <c r="C95">
        <v>35</v>
      </c>
      <c r="D95">
        <v>24</v>
      </c>
      <c r="E95">
        <v>30</v>
      </c>
      <c r="F95">
        <v>0</v>
      </c>
    </row>
    <row r="96" spans="1:6" x14ac:dyDescent="0.3">
      <c r="A96" s="9">
        <v>43923</v>
      </c>
      <c r="B96">
        <v>86</v>
      </c>
      <c r="C96">
        <v>30</v>
      </c>
      <c r="D96">
        <v>24</v>
      </c>
      <c r="E96">
        <v>28</v>
      </c>
      <c r="F96">
        <v>0</v>
      </c>
    </row>
    <row r="97" spans="1:6" x14ac:dyDescent="0.3">
      <c r="A97" s="9">
        <v>43924</v>
      </c>
      <c r="B97">
        <v>84</v>
      </c>
      <c r="C97">
        <v>28</v>
      </c>
      <c r="D97">
        <v>18</v>
      </c>
      <c r="E97">
        <v>23</v>
      </c>
      <c r="F97">
        <v>0</v>
      </c>
    </row>
    <row r="98" spans="1:6" x14ac:dyDescent="0.3">
      <c r="A98" s="9">
        <v>43925</v>
      </c>
      <c r="B98">
        <v>80</v>
      </c>
      <c r="C98">
        <v>26</v>
      </c>
      <c r="D98">
        <v>15</v>
      </c>
      <c r="E98">
        <v>19</v>
      </c>
      <c r="F98">
        <v>0</v>
      </c>
    </row>
    <row r="99" spans="1:6" x14ac:dyDescent="0.3">
      <c r="A99" s="9">
        <v>43926</v>
      </c>
      <c r="B99">
        <v>74</v>
      </c>
      <c r="C99">
        <v>30</v>
      </c>
      <c r="D99">
        <v>21</v>
      </c>
      <c r="E99">
        <v>24</v>
      </c>
      <c r="F99">
        <v>0</v>
      </c>
    </row>
    <row r="100" spans="1:6" x14ac:dyDescent="0.3">
      <c r="A100" s="9">
        <v>43927</v>
      </c>
      <c r="B100">
        <v>67</v>
      </c>
      <c r="C100">
        <v>22</v>
      </c>
      <c r="D100">
        <v>22</v>
      </c>
      <c r="E100">
        <v>30</v>
      </c>
      <c r="F100">
        <v>0</v>
      </c>
    </row>
    <row r="101" spans="1:6" x14ac:dyDescent="0.3">
      <c r="A101" s="9">
        <v>43928</v>
      </c>
      <c r="B101">
        <v>68</v>
      </c>
      <c r="C101">
        <v>24</v>
      </c>
      <c r="D101">
        <v>16</v>
      </c>
      <c r="E101">
        <v>21</v>
      </c>
      <c r="F101">
        <v>0</v>
      </c>
    </row>
    <row r="102" spans="1:6" x14ac:dyDescent="0.3">
      <c r="A102" s="9">
        <v>43929</v>
      </c>
      <c r="B102">
        <v>65</v>
      </c>
      <c r="C102">
        <v>18</v>
      </c>
      <c r="D102">
        <v>19</v>
      </c>
      <c r="E102">
        <v>22</v>
      </c>
      <c r="F102">
        <v>0</v>
      </c>
    </row>
    <row r="103" spans="1:6" x14ac:dyDescent="0.3">
      <c r="A103" s="9">
        <v>43930</v>
      </c>
      <c r="B103">
        <v>63</v>
      </c>
      <c r="C103">
        <v>21</v>
      </c>
      <c r="D103">
        <v>19</v>
      </c>
      <c r="E103">
        <v>23</v>
      </c>
      <c r="F103">
        <v>0</v>
      </c>
    </row>
    <row r="104" spans="1:6" x14ac:dyDescent="0.3">
      <c r="A104" s="9">
        <v>43931</v>
      </c>
      <c r="B104">
        <v>56</v>
      </c>
      <c r="C104">
        <v>21</v>
      </c>
      <c r="D104">
        <v>20</v>
      </c>
      <c r="E104">
        <v>23</v>
      </c>
      <c r="F104">
        <v>0</v>
      </c>
    </row>
    <row r="105" spans="1:6" x14ac:dyDescent="0.3">
      <c r="A105" s="9">
        <v>43932</v>
      </c>
      <c r="B105">
        <v>67</v>
      </c>
      <c r="C105">
        <v>17</v>
      </c>
      <c r="D105">
        <v>18</v>
      </c>
      <c r="E105">
        <v>21</v>
      </c>
      <c r="F105">
        <v>0</v>
      </c>
    </row>
    <row r="106" spans="1:6" x14ac:dyDescent="0.3">
      <c r="A106" s="9">
        <v>43933</v>
      </c>
      <c r="B106">
        <v>59</v>
      </c>
      <c r="C106">
        <v>21</v>
      </c>
      <c r="D106">
        <v>20</v>
      </c>
      <c r="E106">
        <v>24</v>
      </c>
      <c r="F106">
        <v>0</v>
      </c>
    </row>
    <row r="107" spans="1:6" x14ac:dyDescent="0.3">
      <c r="A107" s="9">
        <v>43934</v>
      </c>
      <c r="B107">
        <v>88</v>
      </c>
      <c r="C107">
        <v>29</v>
      </c>
      <c r="D107">
        <v>31</v>
      </c>
      <c r="E107">
        <v>39</v>
      </c>
      <c r="F107">
        <v>0</v>
      </c>
    </row>
    <row r="108" spans="1:6" x14ac:dyDescent="0.3">
      <c r="A108" s="9">
        <v>43935</v>
      </c>
      <c r="B108">
        <v>87</v>
      </c>
      <c r="C108">
        <v>32</v>
      </c>
      <c r="D108">
        <v>31</v>
      </c>
      <c r="E108">
        <v>40</v>
      </c>
      <c r="F108">
        <v>0</v>
      </c>
    </row>
    <row r="109" spans="1:6" x14ac:dyDescent="0.3">
      <c r="A109" s="9">
        <v>43936</v>
      </c>
      <c r="B109">
        <v>83</v>
      </c>
      <c r="C109">
        <v>35</v>
      </c>
      <c r="D109">
        <v>36</v>
      </c>
      <c r="E109">
        <v>45</v>
      </c>
      <c r="F109">
        <v>0</v>
      </c>
    </row>
    <row r="110" spans="1:6" x14ac:dyDescent="0.3">
      <c r="A110" s="9">
        <v>43937</v>
      </c>
      <c r="B110">
        <v>75</v>
      </c>
      <c r="C110">
        <v>29</v>
      </c>
      <c r="D110">
        <v>28</v>
      </c>
      <c r="E110">
        <v>38</v>
      </c>
      <c r="F110">
        <v>0</v>
      </c>
    </row>
    <row r="111" spans="1:6" x14ac:dyDescent="0.3">
      <c r="A111" s="9">
        <v>43938</v>
      </c>
      <c r="B111">
        <v>65</v>
      </c>
      <c r="C111">
        <v>29</v>
      </c>
      <c r="D111">
        <v>26</v>
      </c>
      <c r="E111">
        <v>32</v>
      </c>
      <c r="F111">
        <v>65</v>
      </c>
    </row>
    <row r="112" spans="1:6" x14ac:dyDescent="0.3">
      <c r="A112" s="9">
        <v>43939</v>
      </c>
      <c r="B112">
        <v>64</v>
      </c>
      <c r="C112">
        <v>21</v>
      </c>
      <c r="D112">
        <v>23</v>
      </c>
      <c r="E112">
        <v>27</v>
      </c>
      <c r="F112">
        <v>121</v>
      </c>
    </row>
    <row r="113" spans="1:6" x14ac:dyDescent="0.3">
      <c r="A113" s="9">
        <v>43940</v>
      </c>
      <c r="B113">
        <v>55</v>
      </c>
      <c r="C113">
        <v>20</v>
      </c>
      <c r="D113">
        <v>17</v>
      </c>
      <c r="E113">
        <v>20</v>
      </c>
      <c r="F113">
        <v>28</v>
      </c>
    </row>
    <row r="114" spans="1:6" x14ac:dyDescent="0.3">
      <c r="A114" s="9">
        <v>43941</v>
      </c>
      <c r="B114">
        <v>56</v>
      </c>
      <c r="C114">
        <v>22</v>
      </c>
      <c r="D114">
        <v>17</v>
      </c>
      <c r="E114">
        <v>22</v>
      </c>
      <c r="F114">
        <v>72</v>
      </c>
    </row>
    <row r="115" spans="1:6" x14ac:dyDescent="0.3">
      <c r="A115" s="9">
        <v>43942</v>
      </c>
      <c r="B115">
        <v>47</v>
      </c>
      <c r="C115">
        <v>10</v>
      </c>
      <c r="D115">
        <v>16</v>
      </c>
      <c r="E115">
        <v>19</v>
      </c>
      <c r="F115">
        <v>95</v>
      </c>
    </row>
    <row r="116" spans="1:6" x14ac:dyDescent="0.3">
      <c r="A116" s="9">
        <v>43943</v>
      </c>
      <c r="B116">
        <v>40</v>
      </c>
      <c r="C116">
        <v>16</v>
      </c>
      <c r="D116">
        <v>17</v>
      </c>
      <c r="E116">
        <v>19</v>
      </c>
      <c r="F116">
        <v>113</v>
      </c>
    </row>
    <row r="117" spans="1:6" x14ac:dyDescent="0.3">
      <c r="A117" s="9">
        <v>43944</v>
      </c>
      <c r="B117">
        <v>46</v>
      </c>
      <c r="C117">
        <v>17</v>
      </c>
      <c r="D117">
        <v>17</v>
      </c>
      <c r="E117">
        <v>20</v>
      </c>
      <c r="F117">
        <v>63</v>
      </c>
    </row>
    <row r="118" spans="1:6" x14ac:dyDescent="0.3">
      <c r="A118" s="9">
        <v>43945</v>
      </c>
      <c r="B118">
        <v>46</v>
      </c>
      <c r="C118">
        <v>15</v>
      </c>
      <c r="D118">
        <v>11</v>
      </c>
      <c r="E118">
        <v>13</v>
      </c>
      <c r="F118">
        <v>21</v>
      </c>
    </row>
    <row r="119" spans="1:6" x14ac:dyDescent="0.3">
      <c r="A119" s="9">
        <v>43946</v>
      </c>
      <c r="B119">
        <v>33</v>
      </c>
      <c r="C119">
        <v>13</v>
      </c>
      <c r="D119">
        <v>14</v>
      </c>
      <c r="E119">
        <v>18</v>
      </c>
      <c r="F119">
        <v>39</v>
      </c>
    </row>
    <row r="120" spans="1:6" x14ac:dyDescent="0.3">
      <c r="A120" s="9">
        <v>43947</v>
      </c>
      <c r="B120">
        <v>39</v>
      </c>
      <c r="C120">
        <v>15</v>
      </c>
      <c r="D120">
        <v>9</v>
      </c>
      <c r="E120">
        <v>12</v>
      </c>
      <c r="F120">
        <v>0</v>
      </c>
    </row>
    <row r="121" spans="1:6" x14ac:dyDescent="0.3">
      <c r="A121" s="9">
        <v>43948</v>
      </c>
      <c r="B121">
        <v>35</v>
      </c>
      <c r="C121">
        <v>10</v>
      </c>
      <c r="D121">
        <v>15</v>
      </c>
      <c r="E121">
        <v>18</v>
      </c>
      <c r="F121">
        <v>0</v>
      </c>
    </row>
    <row r="122" spans="1:6" x14ac:dyDescent="0.3">
      <c r="A122" s="9">
        <v>43949</v>
      </c>
      <c r="B122">
        <v>39</v>
      </c>
      <c r="C122">
        <v>14</v>
      </c>
      <c r="D122">
        <v>11</v>
      </c>
      <c r="E122">
        <v>13</v>
      </c>
      <c r="F122">
        <v>128</v>
      </c>
    </row>
    <row r="123" spans="1:6" x14ac:dyDescent="0.3">
      <c r="A123" s="9">
        <v>43950</v>
      </c>
      <c r="B123">
        <v>27</v>
      </c>
      <c r="C123">
        <v>9</v>
      </c>
      <c r="D123">
        <v>13</v>
      </c>
      <c r="E123">
        <v>15</v>
      </c>
      <c r="F123">
        <v>15</v>
      </c>
    </row>
    <row r="124" spans="1:6" x14ac:dyDescent="0.3">
      <c r="A124" s="9">
        <v>43951</v>
      </c>
      <c r="B124">
        <v>30</v>
      </c>
      <c r="C124">
        <v>9</v>
      </c>
      <c r="D124">
        <v>12</v>
      </c>
      <c r="E124">
        <v>14</v>
      </c>
      <c r="F124">
        <v>198</v>
      </c>
    </row>
    <row r="125" spans="1:6" x14ac:dyDescent="0.3">
      <c r="A125" s="9">
        <v>43952</v>
      </c>
      <c r="B125">
        <v>38</v>
      </c>
      <c r="C125">
        <v>14</v>
      </c>
      <c r="D125">
        <v>14</v>
      </c>
      <c r="E125">
        <v>20</v>
      </c>
      <c r="F125">
        <v>0</v>
      </c>
    </row>
    <row r="126" spans="1:6" x14ac:dyDescent="0.3">
      <c r="A126" s="9">
        <v>43953</v>
      </c>
      <c r="B126">
        <v>31</v>
      </c>
      <c r="C126">
        <v>11</v>
      </c>
      <c r="D126">
        <v>11</v>
      </c>
      <c r="E126">
        <v>14</v>
      </c>
      <c r="F126">
        <v>0</v>
      </c>
    </row>
    <row r="127" spans="1:6" x14ac:dyDescent="0.3">
      <c r="A127" s="9">
        <v>43954</v>
      </c>
      <c r="B127">
        <v>34</v>
      </c>
      <c r="C127">
        <v>17</v>
      </c>
      <c r="D127">
        <v>14</v>
      </c>
      <c r="E127">
        <v>17</v>
      </c>
      <c r="F127">
        <v>0</v>
      </c>
    </row>
    <row r="128" spans="1:6" x14ac:dyDescent="0.3">
      <c r="A128" s="9">
        <v>43955</v>
      </c>
      <c r="B128">
        <v>33</v>
      </c>
      <c r="C128">
        <v>15</v>
      </c>
      <c r="D128">
        <v>20</v>
      </c>
      <c r="E128">
        <v>23</v>
      </c>
      <c r="F128">
        <v>0</v>
      </c>
    </row>
    <row r="129" spans="1:6" x14ac:dyDescent="0.3">
      <c r="A129" s="9">
        <v>43956</v>
      </c>
      <c r="B129">
        <v>33</v>
      </c>
      <c r="C129">
        <v>10</v>
      </c>
      <c r="D129">
        <v>11</v>
      </c>
      <c r="E129">
        <v>14</v>
      </c>
      <c r="F129">
        <v>60</v>
      </c>
    </row>
    <row r="130" spans="1:6" x14ac:dyDescent="0.3">
      <c r="A130" s="9">
        <v>43957</v>
      </c>
      <c r="B130">
        <v>36</v>
      </c>
      <c r="C130">
        <v>15</v>
      </c>
      <c r="D130">
        <v>16</v>
      </c>
      <c r="E130">
        <v>19</v>
      </c>
      <c r="F130">
        <v>0</v>
      </c>
    </row>
    <row r="131" spans="1:6" x14ac:dyDescent="0.3">
      <c r="A131" s="9">
        <v>43958</v>
      </c>
      <c r="B131">
        <v>39</v>
      </c>
      <c r="C131">
        <v>15</v>
      </c>
      <c r="D131">
        <v>13</v>
      </c>
      <c r="E131">
        <v>16</v>
      </c>
      <c r="F131">
        <v>0</v>
      </c>
    </row>
    <row r="132" spans="1:6" x14ac:dyDescent="0.3">
      <c r="A132" s="9">
        <v>43959</v>
      </c>
      <c r="B132">
        <v>33</v>
      </c>
      <c r="C132">
        <v>8</v>
      </c>
      <c r="D132">
        <v>18</v>
      </c>
      <c r="E132">
        <v>22</v>
      </c>
      <c r="F132">
        <v>0</v>
      </c>
    </row>
    <row r="133" spans="1:6" x14ac:dyDescent="0.3">
      <c r="A133" s="9">
        <v>43960</v>
      </c>
      <c r="B133">
        <v>39</v>
      </c>
      <c r="C133">
        <v>15</v>
      </c>
      <c r="D133">
        <v>21</v>
      </c>
      <c r="E133">
        <v>25</v>
      </c>
      <c r="F133">
        <v>0</v>
      </c>
    </row>
    <row r="134" spans="1:6" x14ac:dyDescent="0.3">
      <c r="A134" s="9">
        <v>43961</v>
      </c>
      <c r="B134">
        <v>36</v>
      </c>
      <c r="C134">
        <v>11</v>
      </c>
      <c r="D134">
        <v>15</v>
      </c>
      <c r="E134">
        <v>18</v>
      </c>
      <c r="F134">
        <v>0</v>
      </c>
    </row>
    <row r="135" spans="1:6" x14ac:dyDescent="0.3">
      <c r="A135" s="9">
        <v>43962</v>
      </c>
      <c r="B135">
        <v>31</v>
      </c>
      <c r="C135">
        <v>11</v>
      </c>
      <c r="D135">
        <v>12</v>
      </c>
      <c r="E135">
        <v>16</v>
      </c>
      <c r="F135">
        <v>193</v>
      </c>
    </row>
    <row r="136" spans="1:6" x14ac:dyDescent="0.3">
      <c r="A136" s="9">
        <v>43963</v>
      </c>
      <c r="B136">
        <v>32</v>
      </c>
      <c r="C136">
        <v>13</v>
      </c>
      <c r="D136">
        <v>13</v>
      </c>
      <c r="E136">
        <v>18</v>
      </c>
      <c r="F136">
        <v>0</v>
      </c>
    </row>
    <row r="137" spans="1:6" x14ac:dyDescent="0.3">
      <c r="A137" s="9">
        <v>43964</v>
      </c>
      <c r="B137">
        <v>27</v>
      </c>
      <c r="C137">
        <v>9</v>
      </c>
      <c r="D137">
        <v>13</v>
      </c>
      <c r="E137">
        <v>16</v>
      </c>
      <c r="F137">
        <v>0</v>
      </c>
    </row>
    <row r="138" spans="1:6" x14ac:dyDescent="0.3">
      <c r="A138" s="9">
        <v>43965</v>
      </c>
      <c r="B138">
        <v>32</v>
      </c>
      <c r="C138">
        <v>13</v>
      </c>
      <c r="D138">
        <v>15</v>
      </c>
      <c r="E138">
        <v>19</v>
      </c>
      <c r="F138">
        <v>0</v>
      </c>
    </row>
    <row r="139" spans="1:6" x14ac:dyDescent="0.3">
      <c r="A139" s="9">
        <v>43966</v>
      </c>
      <c r="B139">
        <v>34</v>
      </c>
      <c r="C139">
        <v>11</v>
      </c>
      <c r="D139">
        <v>10</v>
      </c>
      <c r="E139">
        <v>15</v>
      </c>
      <c r="F139">
        <v>0</v>
      </c>
    </row>
    <row r="140" spans="1:6" x14ac:dyDescent="0.3">
      <c r="A140" s="9">
        <v>43967</v>
      </c>
      <c r="B140">
        <v>34</v>
      </c>
      <c r="C140">
        <v>15</v>
      </c>
      <c r="D140">
        <v>15</v>
      </c>
      <c r="E140">
        <v>20</v>
      </c>
      <c r="F140">
        <v>0</v>
      </c>
    </row>
    <row r="141" spans="1:6" x14ac:dyDescent="0.3">
      <c r="A141" s="9">
        <v>43968</v>
      </c>
      <c r="B141">
        <v>37</v>
      </c>
      <c r="C141">
        <v>14</v>
      </c>
      <c r="D141">
        <v>17</v>
      </c>
      <c r="E141">
        <v>21</v>
      </c>
      <c r="F141">
        <v>0</v>
      </c>
    </row>
    <row r="142" spans="1:6" x14ac:dyDescent="0.3">
      <c r="A142" s="9">
        <v>43969</v>
      </c>
      <c r="B142">
        <v>34</v>
      </c>
      <c r="C142">
        <v>11</v>
      </c>
      <c r="D142">
        <v>14</v>
      </c>
      <c r="E142">
        <v>19</v>
      </c>
      <c r="F142">
        <v>0</v>
      </c>
    </row>
    <row r="143" spans="1:6" x14ac:dyDescent="0.3">
      <c r="A143" s="9">
        <v>43970</v>
      </c>
      <c r="B143">
        <v>28</v>
      </c>
      <c r="C143">
        <v>8</v>
      </c>
      <c r="D143">
        <v>11</v>
      </c>
      <c r="E143">
        <v>17</v>
      </c>
      <c r="F143">
        <v>208</v>
      </c>
    </row>
    <row r="144" spans="1:6" x14ac:dyDescent="0.3">
      <c r="A144" s="9">
        <v>43971</v>
      </c>
      <c r="B144">
        <v>21</v>
      </c>
      <c r="C144">
        <v>10</v>
      </c>
      <c r="D144">
        <v>15</v>
      </c>
      <c r="E144">
        <v>19</v>
      </c>
      <c r="F144">
        <v>315</v>
      </c>
    </row>
    <row r="145" spans="1:6" x14ac:dyDescent="0.3">
      <c r="A145" s="9">
        <v>43972</v>
      </c>
      <c r="B145">
        <v>19</v>
      </c>
      <c r="C145">
        <v>10</v>
      </c>
      <c r="D145">
        <v>8</v>
      </c>
      <c r="E145">
        <v>11</v>
      </c>
      <c r="F145">
        <v>132</v>
      </c>
    </row>
    <row r="146" spans="1:6" x14ac:dyDescent="0.3">
      <c r="A146" s="9">
        <v>43973</v>
      </c>
      <c r="B146">
        <v>17</v>
      </c>
      <c r="C146">
        <v>7</v>
      </c>
      <c r="D146">
        <v>14</v>
      </c>
      <c r="E146">
        <v>18</v>
      </c>
      <c r="F146">
        <v>0</v>
      </c>
    </row>
    <row r="147" spans="1:6" x14ac:dyDescent="0.3">
      <c r="A147" s="9">
        <v>43974</v>
      </c>
      <c r="B147">
        <v>17</v>
      </c>
      <c r="C147">
        <v>8</v>
      </c>
      <c r="D147">
        <v>8</v>
      </c>
      <c r="E147">
        <v>11</v>
      </c>
      <c r="F147">
        <v>0</v>
      </c>
    </row>
    <row r="148" spans="1:6" x14ac:dyDescent="0.3">
      <c r="A148" s="9">
        <v>43975</v>
      </c>
      <c r="B148">
        <v>18</v>
      </c>
      <c r="C148">
        <v>8</v>
      </c>
      <c r="D148">
        <v>14</v>
      </c>
      <c r="E148">
        <v>19</v>
      </c>
      <c r="F148">
        <v>0</v>
      </c>
    </row>
    <row r="149" spans="1:6" x14ac:dyDescent="0.3">
      <c r="A149" s="9">
        <v>43976</v>
      </c>
      <c r="B149">
        <v>20</v>
      </c>
      <c r="C149">
        <v>11</v>
      </c>
      <c r="D149">
        <v>13</v>
      </c>
      <c r="E149">
        <v>16</v>
      </c>
      <c r="F149">
        <v>0</v>
      </c>
    </row>
    <row r="150" spans="1:6" x14ac:dyDescent="0.3">
      <c r="A150" s="9">
        <v>43977</v>
      </c>
      <c r="B150">
        <v>19</v>
      </c>
      <c r="C150">
        <v>8</v>
      </c>
      <c r="D150">
        <v>11</v>
      </c>
      <c r="E150">
        <v>17</v>
      </c>
      <c r="F150">
        <v>0</v>
      </c>
    </row>
    <row r="151" spans="1:6" x14ac:dyDescent="0.3">
      <c r="A151" s="9">
        <v>43978</v>
      </c>
      <c r="B151">
        <v>22</v>
      </c>
      <c r="C151">
        <v>13</v>
      </c>
      <c r="D151">
        <v>14</v>
      </c>
      <c r="E151">
        <v>18</v>
      </c>
      <c r="F151">
        <v>0</v>
      </c>
    </row>
    <row r="152" spans="1:6" x14ac:dyDescent="0.3">
      <c r="A152" s="9">
        <v>43979</v>
      </c>
      <c r="B152">
        <v>29</v>
      </c>
      <c r="C152">
        <v>12</v>
      </c>
      <c r="D152">
        <v>7</v>
      </c>
      <c r="E152">
        <v>10</v>
      </c>
      <c r="F152">
        <v>0</v>
      </c>
    </row>
    <row r="153" spans="1:6" x14ac:dyDescent="0.3">
      <c r="A153" s="9">
        <v>43980</v>
      </c>
      <c r="B153">
        <v>19</v>
      </c>
      <c r="C153">
        <v>7</v>
      </c>
      <c r="D153">
        <v>11</v>
      </c>
      <c r="E153">
        <v>15</v>
      </c>
      <c r="F153">
        <v>0</v>
      </c>
    </row>
    <row r="154" spans="1:6" x14ac:dyDescent="0.3">
      <c r="A154" s="9">
        <v>43981</v>
      </c>
      <c r="B154">
        <v>19</v>
      </c>
      <c r="C154">
        <v>11</v>
      </c>
      <c r="D154">
        <v>10</v>
      </c>
      <c r="E154">
        <v>12</v>
      </c>
      <c r="F154">
        <v>0</v>
      </c>
    </row>
    <row r="155" spans="1:6" x14ac:dyDescent="0.3">
      <c r="A155" s="9">
        <v>43982</v>
      </c>
      <c r="B155">
        <v>17</v>
      </c>
      <c r="C155">
        <v>8</v>
      </c>
      <c r="D155">
        <v>14</v>
      </c>
      <c r="E155">
        <v>16</v>
      </c>
      <c r="F155">
        <v>0</v>
      </c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991962-781F-4477-BC2A-F5C76EE6AD77}">
  <dimension ref="A1:X155"/>
  <sheetViews>
    <sheetView workbookViewId="0">
      <selection activeCell="G1" sqref="G1:H1048576"/>
    </sheetView>
  </sheetViews>
  <sheetFormatPr defaultRowHeight="14.4" x14ac:dyDescent="0.3"/>
  <cols>
    <col min="3" max="3" width="13.44140625" customWidth="1"/>
    <col min="7" max="8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108</v>
      </c>
      <c r="C3" t="s">
        <v>107</v>
      </c>
      <c r="D3" t="s">
        <v>106</v>
      </c>
      <c r="E3" t="s">
        <v>105</v>
      </c>
      <c r="F3" s="12" t="s">
        <v>54</v>
      </c>
      <c r="G3" s="23" t="s">
        <v>59</v>
      </c>
      <c r="H3" s="23" t="s">
        <v>58</v>
      </c>
      <c r="I3" s="10" t="s">
        <v>57</v>
      </c>
    </row>
    <row r="4" spans="1:24" x14ac:dyDescent="0.3">
      <c r="A4" s="8">
        <v>43831</v>
      </c>
      <c r="B4">
        <v>0</v>
      </c>
      <c r="C4">
        <v>0</v>
      </c>
      <c r="D4">
        <v>0</v>
      </c>
      <c r="E4">
        <v>0</v>
      </c>
      <c r="F4" s="9">
        <v>43831</v>
      </c>
      <c r="G4" s="23">
        <v>0</v>
      </c>
      <c r="H4" s="23">
        <v>0</v>
      </c>
      <c r="I4" s="10">
        <v>0</v>
      </c>
    </row>
    <row r="5" spans="1:24" x14ac:dyDescent="0.3">
      <c r="A5" s="8">
        <v>43832</v>
      </c>
      <c r="B5">
        <v>0</v>
      </c>
      <c r="C5">
        <v>0</v>
      </c>
      <c r="D5">
        <v>0</v>
      </c>
      <c r="E5">
        <v>0</v>
      </c>
      <c r="F5" s="9">
        <v>43832</v>
      </c>
      <c r="G5" s="23">
        <v>0</v>
      </c>
      <c r="H5" s="23">
        <v>0</v>
      </c>
      <c r="I5" s="10">
        <v>0</v>
      </c>
    </row>
    <row r="6" spans="1:24" x14ac:dyDescent="0.3">
      <c r="A6" s="8">
        <v>43833</v>
      </c>
      <c r="B6">
        <v>0</v>
      </c>
      <c r="C6">
        <v>0</v>
      </c>
      <c r="D6">
        <v>0</v>
      </c>
      <c r="E6">
        <v>0</v>
      </c>
      <c r="F6" s="9">
        <v>43833</v>
      </c>
      <c r="G6" s="23">
        <v>0</v>
      </c>
      <c r="H6" s="23">
        <v>0</v>
      </c>
      <c r="I6" s="10">
        <v>0</v>
      </c>
      <c r="P6" t="s">
        <v>59</v>
      </c>
      <c r="V6" t="s">
        <v>57</v>
      </c>
    </row>
    <row r="7" spans="1:24" x14ac:dyDescent="0.3">
      <c r="A7" s="8">
        <v>43834</v>
      </c>
      <c r="B7">
        <v>0</v>
      </c>
      <c r="C7">
        <v>0</v>
      </c>
      <c r="D7">
        <v>0</v>
      </c>
      <c r="E7">
        <v>0</v>
      </c>
      <c r="F7" s="9">
        <v>43834</v>
      </c>
      <c r="G7" s="23">
        <v>0</v>
      </c>
      <c r="H7" s="23">
        <v>0</v>
      </c>
      <c r="I7" s="10">
        <v>0</v>
      </c>
    </row>
    <row r="8" spans="1:24" x14ac:dyDescent="0.3">
      <c r="A8" s="8">
        <v>43835</v>
      </c>
      <c r="B8">
        <v>0</v>
      </c>
      <c r="C8">
        <v>0</v>
      </c>
      <c r="D8">
        <v>0</v>
      </c>
      <c r="E8">
        <v>0</v>
      </c>
      <c r="F8" s="9">
        <v>43835</v>
      </c>
      <c r="G8" s="23">
        <v>0</v>
      </c>
      <c r="H8" s="23">
        <v>0</v>
      </c>
      <c r="I8" s="10">
        <v>0</v>
      </c>
      <c r="N8" t="s">
        <v>67</v>
      </c>
      <c r="O8" t="s">
        <v>4</v>
      </c>
      <c r="P8" t="s">
        <v>7</v>
      </c>
      <c r="Q8" t="s">
        <v>94</v>
      </c>
      <c r="R8" t="s">
        <v>93</v>
      </c>
      <c r="T8" t="s">
        <v>67</v>
      </c>
      <c r="U8" t="s">
        <v>4</v>
      </c>
      <c r="V8" t="s">
        <v>7</v>
      </c>
      <c r="W8" t="s">
        <v>94</v>
      </c>
      <c r="X8" t="s">
        <v>93</v>
      </c>
    </row>
    <row r="9" spans="1:24" x14ac:dyDescent="0.3">
      <c r="A9" s="8">
        <v>43836</v>
      </c>
      <c r="B9">
        <v>0</v>
      </c>
      <c r="C9">
        <v>0</v>
      </c>
      <c r="D9">
        <v>0</v>
      </c>
      <c r="E9">
        <v>0</v>
      </c>
      <c r="F9" s="9">
        <v>43836</v>
      </c>
      <c r="G9" s="23">
        <v>0</v>
      </c>
      <c r="H9" s="23">
        <v>0</v>
      </c>
      <c r="I9" s="10">
        <v>0</v>
      </c>
      <c r="N9">
        <v>0</v>
      </c>
      <c r="O9">
        <v>0.16900341814639147</v>
      </c>
      <c r="P9">
        <v>0.14193949726618971</v>
      </c>
      <c r="Q9">
        <v>4.735353217512444E-2</v>
      </c>
      <c r="R9">
        <v>4.9474394077659543E-2</v>
      </c>
      <c r="T9">
        <v>0</v>
      </c>
      <c r="U9">
        <v>-9.2209691538171976E-2</v>
      </c>
      <c r="V9">
        <v>-8.0154792497149727E-2</v>
      </c>
      <c r="W9">
        <v>8.7919777848216113E-2</v>
      </c>
      <c r="X9">
        <v>0.10554384996562455</v>
      </c>
    </row>
    <row r="10" spans="1:24" x14ac:dyDescent="0.3">
      <c r="A10" s="8">
        <v>43837</v>
      </c>
      <c r="B10">
        <v>0</v>
      </c>
      <c r="C10">
        <v>0</v>
      </c>
      <c r="D10">
        <v>0</v>
      </c>
      <c r="E10">
        <v>0</v>
      </c>
      <c r="F10" s="9">
        <v>43837</v>
      </c>
      <c r="G10" s="23">
        <v>0</v>
      </c>
      <c r="H10" s="23">
        <v>0</v>
      </c>
      <c r="I10" s="10">
        <v>0</v>
      </c>
      <c r="N10">
        <v>1</v>
      </c>
      <c r="O10">
        <v>9.8139611941657642E-2</v>
      </c>
      <c r="P10">
        <v>0.10259796749158109</v>
      </c>
      <c r="Q10">
        <v>5.1424628381589066E-2</v>
      </c>
      <c r="R10">
        <v>5.9658469169069785E-2</v>
      </c>
      <c r="T10">
        <v>1</v>
      </c>
      <c r="U10">
        <v>-6.4366592875332723E-2</v>
      </c>
      <c r="V10">
        <v>-6.6598528867406512E-2</v>
      </c>
      <c r="W10">
        <v>5.0406277809745867E-2</v>
      </c>
      <c r="X10">
        <v>6.3632713517587314E-2</v>
      </c>
    </row>
    <row r="11" spans="1:24" x14ac:dyDescent="0.3">
      <c r="A11" s="8">
        <v>43838</v>
      </c>
      <c r="B11">
        <v>0</v>
      </c>
      <c r="C11">
        <v>0</v>
      </c>
      <c r="D11">
        <v>0</v>
      </c>
      <c r="E11">
        <v>0</v>
      </c>
      <c r="F11" s="9">
        <v>43838</v>
      </c>
      <c r="G11" s="23">
        <v>0</v>
      </c>
      <c r="H11" s="23">
        <v>0</v>
      </c>
      <c r="I11" s="10">
        <v>0</v>
      </c>
      <c r="N11">
        <v>2</v>
      </c>
      <c r="O11">
        <v>8.2110087125196907E-2</v>
      </c>
      <c r="P11">
        <v>0.11896722525994161</v>
      </c>
      <c r="Q11">
        <v>8.3693690630267121E-3</v>
      </c>
      <c r="R11">
        <v>2.0328429945064262E-2</v>
      </c>
      <c r="T11">
        <v>2</v>
      </c>
      <c r="U11">
        <v>-6.0413173013790164E-2</v>
      </c>
      <c r="V11">
        <v>-5.4672873704238269E-2</v>
      </c>
      <c r="W11">
        <v>4.3970286256576278E-2</v>
      </c>
      <c r="X11">
        <v>5.5764585132494639E-2</v>
      </c>
    </row>
    <row r="12" spans="1:24" x14ac:dyDescent="0.3">
      <c r="A12" s="8">
        <v>43839</v>
      </c>
      <c r="B12">
        <v>0</v>
      </c>
      <c r="C12">
        <v>0</v>
      </c>
      <c r="D12">
        <v>0</v>
      </c>
      <c r="E12">
        <v>0</v>
      </c>
      <c r="F12" s="9">
        <v>43839</v>
      </c>
      <c r="G12" s="23">
        <v>0</v>
      </c>
      <c r="H12" s="23">
        <v>0</v>
      </c>
      <c r="I12" s="10">
        <v>0</v>
      </c>
      <c r="N12">
        <v>3</v>
      </c>
      <c r="O12">
        <v>6.8311272565001427E-2</v>
      </c>
      <c r="P12">
        <v>5.737787295014736E-2</v>
      </c>
      <c r="Q12">
        <v>-3.9970941789600589E-2</v>
      </c>
      <c r="R12">
        <v>-4.3877530728306399E-2</v>
      </c>
      <c r="T12">
        <v>3</v>
      </c>
      <c r="U12">
        <v>-3.6890423837547488E-2</v>
      </c>
      <c r="V12">
        <v>-6.9928403154050731E-2</v>
      </c>
      <c r="W12">
        <v>6.2905257252226662E-2</v>
      </c>
      <c r="X12">
        <v>7.9156289804713925E-2</v>
      </c>
    </row>
    <row r="13" spans="1:24" x14ac:dyDescent="0.3">
      <c r="A13" s="8">
        <v>43840</v>
      </c>
      <c r="B13">
        <v>0</v>
      </c>
      <c r="C13">
        <v>0</v>
      </c>
      <c r="D13">
        <v>0</v>
      </c>
      <c r="E13">
        <v>0</v>
      </c>
      <c r="F13" s="9">
        <v>43840</v>
      </c>
      <c r="G13" s="23">
        <v>0</v>
      </c>
      <c r="H13" s="23">
        <v>0</v>
      </c>
      <c r="I13" s="10">
        <v>0</v>
      </c>
      <c r="N13">
        <v>4</v>
      </c>
      <c r="O13">
        <v>0.10762345197911417</v>
      </c>
      <c r="P13">
        <v>0.129317541772865</v>
      </c>
      <c r="Q13">
        <v>-1.5785899720456836E-2</v>
      </c>
      <c r="R13">
        <v>-9.9207805399821949E-3</v>
      </c>
      <c r="T13">
        <v>4</v>
      </c>
      <c r="U13">
        <v>-5.2173047145834435E-2</v>
      </c>
      <c r="V13">
        <v>-6.0105023816994868E-2</v>
      </c>
      <c r="W13">
        <v>4.8075257915988073E-2</v>
      </c>
      <c r="X13">
        <v>6.4286797354659794E-2</v>
      </c>
    </row>
    <row r="14" spans="1:24" x14ac:dyDescent="0.3">
      <c r="A14" s="8">
        <v>43841</v>
      </c>
      <c r="B14">
        <v>0</v>
      </c>
      <c r="C14">
        <v>0</v>
      </c>
      <c r="D14">
        <v>0</v>
      </c>
      <c r="E14">
        <v>0</v>
      </c>
      <c r="F14" s="9">
        <v>43841</v>
      </c>
      <c r="G14" s="23">
        <v>0</v>
      </c>
      <c r="H14" s="23">
        <v>0</v>
      </c>
      <c r="I14" s="10">
        <v>0</v>
      </c>
      <c r="N14">
        <v>5</v>
      </c>
      <c r="O14">
        <v>5.8431643030701044E-2</v>
      </c>
      <c r="P14">
        <v>0.13996091127762939</v>
      </c>
      <c r="Q14">
        <v>-5.5714429945861406E-2</v>
      </c>
      <c r="R14">
        <v>-5.3418272629183389E-2</v>
      </c>
      <c r="T14">
        <v>5</v>
      </c>
      <c r="U14">
        <v>-2.0356827924069086E-2</v>
      </c>
      <c r="V14">
        <v>-1.3217864451485668E-2</v>
      </c>
      <c r="W14">
        <v>3.562142116739999E-2</v>
      </c>
      <c r="X14">
        <v>6.4772061877274953E-2</v>
      </c>
    </row>
    <row r="15" spans="1:24" x14ac:dyDescent="0.3">
      <c r="A15" s="8">
        <v>43842</v>
      </c>
      <c r="B15">
        <v>0</v>
      </c>
      <c r="C15">
        <v>0</v>
      </c>
      <c r="D15">
        <v>0</v>
      </c>
      <c r="E15">
        <v>0</v>
      </c>
      <c r="F15" s="9">
        <v>43842</v>
      </c>
      <c r="G15" s="23">
        <v>0</v>
      </c>
      <c r="H15" s="23">
        <v>0</v>
      </c>
      <c r="I15" s="10">
        <v>0</v>
      </c>
      <c r="N15">
        <v>6</v>
      </c>
      <c r="O15">
        <v>5.3293869120380449E-2</v>
      </c>
      <c r="P15">
        <v>5.0360184424178847E-2</v>
      </c>
      <c r="Q15">
        <v>-5.2336818288330714E-2</v>
      </c>
      <c r="R15">
        <v>-5.7152801832457259E-2</v>
      </c>
      <c r="T15">
        <v>6</v>
      </c>
      <c r="U15">
        <v>-3.706351521723672E-2</v>
      </c>
      <c r="V15">
        <v>-3.4738703366718728E-2</v>
      </c>
      <c r="W15">
        <v>9.4875972113172294E-2</v>
      </c>
      <c r="X15">
        <v>9.1168363363664615E-2</v>
      </c>
    </row>
    <row r="16" spans="1:24" x14ac:dyDescent="0.3">
      <c r="A16" s="8">
        <v>43843</v>
      </c>
      <c r="B16">
        <v>0</v>
      </c>
      <c r="C16">
        <v>0</v>
      </c>
      <c r="D16">
        <v>0</v>
      </c>
      <c r="E16">
        <v>0</v>
      </c>
      <c r="F16" s="9">
        <v>43843</v>
      </c>
      <c r="G16" s="23">
        <v>0</v>
      </c>
      <c r="H16" s="23">
        <v>0</v>
      </c>
      <c r="I16" s="10">
        <v>0</v>
      </c>
      <c r="N16">
        <v>7</v>
      </c>
      <c r="O16">
        <v>-2.2441484190329635E-2</v>
      </c>
      <c r="P16">
        <v>3.3616306362196292E-2</v>
      </c>
      <c r="Q16">
        <v>-8.8653490361081957E-2</v>
      </c>
      <c r="R16">
        <v>-9.1030274678856327E-2</v>
      </c>
      <c r="T16">
        <v>7</v>
      </c>
      <c r="U16">
        <v>4.7904379546321093E-3</v>
      </c>
      <c r="V16">
        <v>-2.1123545978005347E-2</v>
      </c>
      <c r="W16">
        <v>5.4235459799292077E-2</v>
      </c>
      <c r="X16">
        <v>6.9520515967994884E-2</v>
      </c>
    </row>
    <row r="17" spans="1:24" x14ac:dyDescent="0.3">
      <c r="A17" s="8">
        <v>43844</v>
      </c>
      <c r="B17">
        <v>0</v>
      </c>
      <c r="C17">
        <v>2</v>
      </c>
      <c r="D17">
        <v>0</v>
      </c>
      <c r="E17">
        <v>0</v>
      </c>
      <c r="F17" s="9">
        <v>43844</v>
      </c>
      <c r="G17" s="23">
        <v>0</v>
      </c>
      <c r="H17" s="23">
        <v>0</v>
      </c>
      <c r="I17" s="10">
        <v>0</v>
      </c>
      <c r="N17">
        <v>8</v>
      </c>
      <c r="O17">
        <v>-5.4185941357298824E-2</v>
      </c>
      <c r="P17">
        <v>-2.8183770290002054E-2</v>
      </c>
      <c r="Q17">
        <v>-9.2937719518091363E-2</v>
      </c>
      <c r="R17">
        <v>-9.8163217595964622E-2</v>
      </c>
      <c r="T17">
        <v>8</v>
      </c>
      <c r="U17">
        <v>-1.314516915877635E-2</v>
      </c>
      <c r="V17">
        <v>-4.50332486873702E-2</v>
      </c>
      <c r="W17">
        <v>0.11171021781082956</v>
      </c>
      <c r="X17">
        <v>0.11523871922946329</v>
      </c>
    </row>
    <row r="18" spans="1:24" x14ac:dyDescent="0.3">
      <c r="A18" s="8">
        <v>43845</v>
      </c>
      <c r="B18">
        <v>0</v>
      </c>
      <c r="C18">
        <v>0</v>
      </c>
      <c r="D18">
        <v>0</v>
      </c>
      <c r="E18">
        <v>0</v>
      </c>
      <c r="F18" s="9">
        <v>43845</v>
      </c>
      <c r="G18" s="23">
        <v>0</v>
      </c>
      <c r="H18" s="23">
        <v>0</v>
      </c>
      <c r="I18" s="10">
        <v>0</v>
      </c>
      <c r="N18">
        <v>9</v>
      </c>
      <c r="O18">
        <v>-6.5520524062973401E-2</v>
      </c>
      <c r="P18">
        <v>4.7596948212972941E-3</v>
      </c>
      <c r="Q18">
        <v>-8.9212185081021494E-2</v>
      </c>
      <c r="R18">
        <v>-8.4758112821843506E-2</v>
      </c>
      <c r="T18">
        <v>9</v>
      </c>
      <c r="U18">
        <v>6.1012822979130245E-3</v>
      </c>
      <c r="V18">
        <v>4.2774401395554079E-2</v>
      </c>
      <c r="W18">
        <v>0.13028293583438227</v>
      </c>
      <c r="X18">
        <v>0.14664351091776454</v>
      </c>
    </row>
    <row r="19" spans="1:24" x14ac:dyDescent="0.3">
      <c r="A19" s="8">
        <v>43846</v>
      </c>
      <c r="B19">
        <v>0</v>
      </c>
      <c r="C19">
        <v>0</v>
      </c>
      <c r="D19">
        <v>0</v>
      </c>
      <c r="E19">
        <v>0</v>
      </c>
      <c r="F19" s="9">
        <v>43846</v>
      </c>
      <c r="G19" s="23">
        <v>0</v>
      </c>
      <c r="H19" s="23">
        <v>0</v>
      </c>
      <c r="I19" s="10">
        <v>0</v>
      </c>
      <c r="N19">
        <v>10</v>
      </c>
      <c r="O19">
        <v>-9.2695647654976343E-2</v>
      </c>
      <c r="P19">
        <v>-7.4110325363282867E-2</v>
      </c>
      <c r="Q19">
        <v>-0.11299385744007664</v>
      </c>
      <c r="R19">
        <v>-0.11484223574736238</v>
      </c>
      <c r="T19">
        <v>10</v>
      </c>
      <c r="U19">
        <v>1.4921352930273627E-3</v>
      </c>
      <c r="V19">
        <v>3.5576846242686283E-2</v>
      </c>
      <c r="W19">
        <v>0.11892863434402229</v>
      </c>
      <c r="X19">
        <v>0.12152938907079913</v>
      </c>
    </row>
    <row r="20" spans="1:24" x14ac:dyDescent="0.3">
      <c r="A20" s="8">
        <v>43847</v>
      </c>
      <c r="B20">
        <v>3</v>
      </c>
      <c r="C20">
        <v>0</v>
      </c>
      <c r="D20">
        <v>0</v>
      </c>
      <c r="E20">
        <v>0</v>
      </c>
      <c r="F20" s="9">
        <v>43847</v>
      </c>
      <c r="G20" s="23">
        <v>0</v>
      </c>
      <c r="H20" s="23">
        <v>0</v>
      </c>
      <c r="I20" s="10">
        <v>0</v>
      </c>
      <c r="N20">
        <v>11</v>
      </c>
      <c r="O20">
        <v>-0.1312873391819106</v>
      </c>
      <c r="P20">
        <v>-0.14079125758067035</v>
      </c>
      <c r="Q20">
        <v>-0.11729576086918565</v>
      </c>
      <c r="R20">
        <v>-0.11811332136709278</v>
      </c>
      <c r="T20">
        <v>11</v>
      </c>
      <c r="U20">
        <v>3.5386931794910217E-2</v>
      </c>
      <c r="V20">
        <v>3.5444882705437802E-2</v>
      </c>
      <c r="W20">
        <v>0.14532998694931687</v>
      </c>
      <c r="X20">
        <v>0.1334603115954692</v>
      </c>
    </row>
    <row r="21" spans="1:24" x14ac:dyDescent="0.3">
      <c r="A21" s="8">
        <v>43848</v>
      </c>
      <c r="B21">
        <v>3</v>
      </c>
      <c r="C21">
        <v>0</v>
      </c>
      <c r="D21">
        <v>0</v>
      </c>
      <c r="E21">
        <v>0</v>
      </c>
      <c r="F21" s="9">
        <v>43848</v>
      </c>
      <c r="G21" s="23">
        <v>0</v>
      </c>
      <c r="H21" s="23">
        <v>0</v>
      </c>
      <c r="I21" s="10">
        <v>0</v>
      </c>
      <c r="N21">
        <v>12</v>
      </c>
      <c r="O21">
        <v>-0.1055890560328286</v>
      </c>
      <c r="P21">
        <v>-8.530619631939633E-2</v>
      </c>
      <c r="Q21">
        <v>-0.12103827543627256</v>
      </c>
      <c r="R21">
        <v>-0.11454745476859937</v>
      </c>
      <c r="T21">
        <v>12</v>
      </c>
      <c r="U21">
        <v>9.5981619123161693E-2</v>
      </c>
      <c r="V21">
        <v>5.322393513739429E-2</v>
      </c>
      <c r="W21">
        <v>0.16032896036557132</v>
      </c>
      <c r="X21">
        <v>0.15768772543366208</v>
      </c>
    </row>
    <row r="22" spans="1:24" x14ac:dyDescent="0.3">
      <c r="A22" s="8">
        <v>43849</v>
      </c>
      <c r="B22">
        <v>0</v>
      </c>
      <c r="C22">
        <v>0</v>
      </c>
      <c r="D22">
        <v>0</v>
      </c>
      <c r="E22">
        <v>0</v>
      </c>
      <c r="F22" s="9">
        <v>43849</v>
      </c>
      <c r="G22" s="23">
        <v>0</v>
      </c>
      <c r="H22" s="23">
        <v>0</v>
      </c>
      <c r="I22" s="10">
        <v>0</v>
      </c>
      <c r="N22">
        <v>13</v>
      </c>
      <c r="O22">
        <v>-0.12793414998718602</v>
      </c>
      <c r="P22">
        <v>-0.11927764536966613</v>
      </c>
      <c r="Q22">
        <v>-0.13263652686420693</v>
      </c>
      <c r="R22">
        <v>-0.13094108025472195</v>
      </c>
      <c r="T22">
        <v>13</v>
      </c>
      <c r="U22">
        <v>5.8064343521038113E-2</v>
      </c>
      <c r="V22">
        <v>7.2151360990640109E-2</v>
      </c>
      <c r="W22">
        <v>0.17522882673876908</v>
      </c>
      <c r="X22">
        <v>0.16821094835441044</v>
      </c>
    </row>
    <row r="23" spans="1:24" x14ac:dyDescent="0.3">
      <c r="A23" s="8">
        <v>43850</v>
      </c>
      <c r="B23">
        <v>0</v>
      </c>
      <c r="C23">
        <v>0</v>
      </c>
      <c r="D23">
        <v>0</v>
      </c>
      <c r="E23">
        <v>0</v>
      </c>
      <c r="F23" s="9">
        <v>43850</v>
      </c>
      <c r="G23" s="23">
        <v>0</v>
      </c>
      <c r="H23" s="23">
        <v>0</v>
      </c>
      <c r="I23" s="10">
        <v>0</v>
      </c>
      <c r="N23">
        <v>14</v>
      </c>
      <c r="O23">
        <v>-0.15065735034016703</v>
      </c>
      <c r="P23">
        <v>-0.14253350426374242</v>
      </c>
      <c r="Q23">
        <v>-0.12477284908585803</v>
      </c>
      <c r="R23">
        <v>-0.1209932469198724</v>
      </c>
      <c r="T23">
        <v>14</v>
      </c>
      <c r="U23">
        <v>6.704644639446844E-2</v>
      </c>
      <c r="V23">
        <v>6.3939850642177151E-2</v>
      </c>
      <c r="W23">
        <v>0.15411185947136025</v>
      </c>
      <c r="X23">
        <v>0.16292555548025192</v>
      </c>
    </row>
    <row r="24" spans="1:24" x14ac:dyDescent="0.3">
      <c r="A24" s="8">
        <v>43851</v>
      </c>
      <c r="B24">
        <v>0</v>
      </c>
      <c r="C24">
        <v>0</v>
      </c>
      <c r="D24">
        <v>0</v>
      </c>
      <c r="E24">
        <v>0</v>
      </c>
      <c r="F24" s="9">
        <v>43851</v>
      </c>
      <c r="G24" s="23">
        <v>0</v>
      </c>
      <c r="H24" s="23">
        <v>0</v>
      </c>
      <c r="I24" s="10">
        <v>0</v>
      </c>
    </row>
    <row r="25" spans="1:24" x14ac:dyDescent="0.3">
      <c r="A25" s="8">
        <v>43852</v>
      </c>
      <c r="B25">
        <v>3</v>
      </c>
      <c r="C25">
        <v>0</v>
      </c>
      <c r="D25">
        <v>0</v>
      </c>
      <c r="E25">
        <v>0</v>
      </c>
      <c r="F25" s="9">
        <v>43852</v>
      </c>
      <c r="G25" s="23">
        <v>0</v>
      </c>
      <c r="H25" s="23">
        <v>0</v>
      </c>
      <c r="I25" s="10">
        <v>0</v>
      </c>
    </row>
    <row r="26" spans="1:24" x14ac:dyDescent="0.3">
      <c r="A26" s="8">
        <v>43853</v>
      </c>
      <c r="B26">
        <v>3</v>
      </c>
      <c r="C26">
        <v>0</v>
      </c>
      <c r="D26">
        <v>0</v>
      </c>
      <c r="E26">
        <v>0</v>
      </c>
      <c r="F26" s="9">
        <v>43853</v>
      </c>
      <c r="G26" s="23">
        <v>0</v>
      </c>
      <c r="H26" s="23">
        <v>0</v>
      </c>
      <c r="I26" s="10">
        <v>0</v>
      </c>
    </row>
    <row r="27" spans="1:24" x14ac:dyDescent="0.3">
      <c r="A27" s="8">
        <v>43854</v>
      </c>
      <c r="B27">
        <v>5</v>
      </c>
      <c r="C27">
        <v>3</v>
      </c>
      <c r="D27">
        <v>0</v>
      </c>
      <c r="E27">
        <v>0</v>
      </c>
      <c r="F27" s="9">
        <v>43854</v>
      </c>
      <c r="G27" s="23">
        <v>0</v>
      </c>
      <c r="H27" s="23">
        <v>0</v>
      </c>
      <c r="I27" s="10">
        <v>0</v>
      </c>
    </row>
    <row r="28" spans="1:24" x14ac:dyDescent="0.3">
      <c r="A28" s="8">
        <v>43855</v>
      </c>
      <c r="B28">
        <v>8</v>
      </c>
      <c r="C28">
        <v>3</v>
      </c>
      <c r="D28">
        <v>0</v>
      </c>
      <c r="E28">
        <v>0</v>
      </c>
      <c r="F28" s="9">
        <v>43855</v>
      </c>
      <c r="G28" s="23">
        <v>0</v>
      </c>
      <c r="H28" s="23">
        <v>0</v>
      </c>
      <c r="I28" s="10">
        <v>0</v>
      </c>
    </row>
    <row r="29" spans="1:24" x14ac:dyDescent="0.3">
      <c r="A29" s="8">
        <v>43856</v>
      </c>
      <c r="B29">
        <v>11</v>
      </c>
      <c r="C29">
        <v>6</v>
      </c>
      <c r="D29">
        <v>0</v>
      </c>
      <c r="E29">
        <v>0</v>
      </c>
      <c r="F29" s="9">
        <v>43856</v>
      </c>
      <c r="G29" s="23">
        <v>0</v>
      </c>
      <c r="H29" s="23">
        <v>0</v>
      </c>
      <c r="I29" s="10">
        <v>0</v>
      </c>
    </row>
    <row r="30" spans="1:24" x14ac:dyDescent="0.3">
      <c r="A30" s="8">
        <v>43857</v>
      </c>
      <c r="B30">
        <v>7</v>
      </c>
      <c r="C30">
        <v>4</v>
      </c>
      <c r="D30">
        <v>0</v>
      </c>
      <c r="E30">
        <v>0</v>
      </c>
      <c r="F30" s="9">
        <v>43857</v>
      </c>
      <c r="G30" s="23">
        <v>0</v>
      </c>
      <c r="H30" s="23">
        <v>0</v>
      </c>
      <c r="I30" s="10">
        <v>0</v>
      </c>
    </row>
    <row r="31" spans="1:24" x14ac:dyDescent="0.3">
      <c r="A31" s="8">
        <v>43858</v>
      </c>
      <c r="B31">
        <v>18</v>
      </c>
      <c r="C31">
        <v>7</v>
      </c>
      <c r="D31">
        <v>0</v>
      </c>
      <c r="E31">
        <v>0</v>
      </c>
      <c r="F31" s="9">
        <v>43858</v>
      </c>
      <c r="G31" s="23">
        <v>0</v>
      </c>
      <c r="H31" s="23">
        <v>0</v>
      </c>
      <c r="I31" s="10">
        <v>0</v>
      </c>
    </row>
    <row r="32" spans="1:24" x14ac:dyDescent="0.3">
      <c r="A32" s="8">
        <v>43859</v>
      </c>
      <c r="B32">
        <v>23</v>
      </c>
      <c r="C32">
        <v>8</v>
      </c>
      <c r="D32">
        <v>0</v>
      </c>
      <c r="E32">
        <v>0</v>
      </c>
      <c r="F32" s="9">
        <v>43859</v>
      </c>
      <c r="G32" s="23">
        <v>0</v>
      </c>
      <c r="H32" s="23">
        <v>0</v>
      </c>
      <c r="I32" s="10">
        <v>0</v>
      </c>
    </row>
    <row r="33" spans="1:9" x14ac:dyDescent="0.3">
      <c r="A33" s="8">
        <v>43860</v>
      </c>
      <c r="B33">
        <v>19</v>
      </c>
      <c r="C33">
        <v>5</v>
      </c>
      <c r="D33">
        <v>0</v>
      </c>
      <c r="E33">
        <v>0</v>
      </c>
      <c r="F33" s="9">
        <v>43860</v>
      </c>
      <c r="G33" s="23">
        <f ca="1">IFERROR(__xludf.DUMMYFUNCTION("""COMPUTED_VALUE"""),1)</f>
        <v>1</v>
      </c>
      <c r="H33" s="23">
        <f ca="1">IFERROR(__xludf.DUMMYFUNCTION("""COMPUTED_VALUE"""),0)</f>
        <v>0</v>
      </c>
      <c r="I33" s="10">
        <v>0</v>
      </c>
    </row>
    <row r="34" spans="1:9" x14ac:dyDescent="0.3">
      <c r="A34" s="8">
        <v>43861</v>
      </c>
      <c r="B34">
        <v>16</v>
      </c>
      <c r="C34">
        <v>7</v>
      </c>
      <c r="D34">
        <v>0</v>
      </c>
      <c r="E34">
        <v>0</v>
      </c>
      <c r="F34" s="9">
        <v>43861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10">
        <v>0</v>
      </c>
    </row>
    <row r="35" spans="1:9" x14ac:dyDescent="0.3">
      <c r="A35" s="8">
        <v>43862</v>
      </c>
      <c r="B35">
        <v>10</v>
      </c>
      <c r="C35">
        <v>7</v>
      </c>
      <c r="D35">
        <v>0</v>
      </c>
      <c r="E35">
        <v>0</v>
      </c>
      <c r="F35" s="9">
        <v>43862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10">
        <v>0</v>
      </c>
    </row>
    <row r="36" spans="1:9" x14ac:dyDescent="0.3">
      <c r="A36" s="8">
        <v>43863</v>
      </c>
      <c r="B36">
        <v>12</v>
      </c>
      <c r="C36">
        <v>4</v>
      </c>
      <c r="D36">
        <v>0</v>
      </c>
      <c r="E36">
        <v>0</v>
      </c>
      <c r="F36" s="9">
        <v>43863</v>
      </c>
      <c r="G36" s="23">
        <f ca="1">IFERROR(__xludf.DUMMYFUNCTION("""COMPUTED_VALUE"""),1)</f>
        <v>1</v>
      </c>
      <c r="H36" s="23">
        <f ca="1">IFERROR(__xludf.DUMMYFUNCTION("""COMPUTED_VALUE"""),0)</f>
        <v>0</v>
      </c>
      <c r="I36" s="10">
        <v>0</v>
      </c>
    </row>
    <row r="37" spans="1:9" x14ac:dyDescent="0.3">
      <c r="A37" s="8">
        <v>43864</v>
      </c>
      <c r="B37">
        <v>22</v>
      </c>
      <c r="C37">
        <v>5</v>
      </c>
      <c r="D37">
        <v>0</v>
      </c>
      <c r="E37">
        <v>0</v>
      </c>
      <c r="F37" s="9">
        <v>43864</v>
      </c>
      <c r="G37" s="23">
        <f ca="1">IFERROR(__xludf.DUMMYFUNCTION("""COMPUTED_VALUE"""),1)</f>
        <v>1</v>
      </c>
      <c r="H37" s="23">
        <f ca="1">IFERROR(__xludf.DUMMYFUNCTION("""COMPUTED_VALUE"""),0)</f>
        <v>0</v>
      </c>
      <c r="I37" s="10">
        <v>0</v>
      </c>
    </row>
    <row r="38" spans="1:9" x14ac:dyDescent="0.3">
      <c r="A38" s="8">
        <v>43865</v>
      </c>
      <c r="B38">
        <v>6</v>
      </c>
      <c r="C38">
        <v>3</v>
      </c>
      <c r="D38">
        <v>0</v>
      </c>
      <c r="E38">
        <v>0</v>
      </c>
      <c r="F38" s="9">
        <v>43865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10">
        <v>0</v>
      </c>
    </row>
    <row r="39" spans="1:9" x14ac:dyDescent="0.3">
      <c r="A39" s="8">
        <v>43866</v>
      </c>
      <c r="B39">
        <v>6</v>
      </c>
      <c r="C39">
        <v>6</v>
      </c>
      <c r="D39">
        <v>0</v>
      </c>
      <c r="E39">
        <v>0</v>
      </c>
      <c r="F39" s="9">
        <v>43866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10">
        <v>0</v>
      </c>
    </row>
    <row r="40" spans="1:9" x14ac:dyDescent="0.3">
      <c r="A40" s="8">
        <v>43867</v>
      </c>
      <c r="B40">
        <v>6</v>
      </c>
      <c r="C40">
        <v>3</v>
      </c>
      <c r="D40">
        <v>0</v>
      </c>
      <c r="E40">
        <v>0</v>
      </c>
      <c r="F40" s="9">
        <v>43867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10">
        <v>0</v>
      </c>
    </row>
    <row r="41" spans="1:9" x14ac:dyDescent="0.3">
      <c r="A41" s="8">
        <v>43868</v>
      </c>
      <c r="B41">
        <v>11</v>
      </c>
      <c r="C41">
        <v>4</v>
      </c>
      <c r="D41">
        <v>0</v>
      </c>
      <c r="E41">
        <v>0</v>
      </c>
      <c r="F41" s="9">
        <v>43868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10">
        <v>0</v>
      </c>
    </row>
    <row r="42" spans="1:9" x14ac:dyDescent="0.3">
      <c r="A42" s="8">
        <v>43869</v>
      </c>
      <c r="B42">
        <v>5</v>
      </c>
      <c r="C42">
        <v>3</v>
      </c>
      <c r="D42">
        <v>0</v>
      </c>
      <c r="E42">
        <v>0</v>
      </c>
      <c r="F42" s="9">
        <v>43869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10">
        <v>0</v>
      </c>
    </row>
    <row r="43" spans="1:9" x14ac:dyDescent="0.3">
      <c r="A43" s="8">
        <v>43870</v>
      </c>
      <c r="B43">
        <v>7</v>
      </c>
      <c r="C43">
        <v>4</v>
      </c>
      <c r="D43">
        <v>0</v>
      </c>
      <c r="E43">
        <v>0</v>
      </c>
      <c r="F43" s="9">
        <v>43870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10">
        <v>0</v>
      </c>
    </row>
    <row r="44" spans="1:9" x14ac:dyDescent="0.3">
      <c r="A44" s="8">
        <v>43871</v>
      </c>
      <c r="B44">
        <v>12</v>
      </c>
      <c r="C44">
        <v>0</v>
      </c>
      <c r="D44">
        <v>0</v>
      </c>
      <c r="E44">
        <v>0</v>
      </c>
      <c r="F44" s="9">
        <v>43871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10">
        <v>0</v>
      </c>
    </row>
    <row r="45" spans="1:9" x14ac:dyDescent="0.3">
      <c r="A45" s="8">
        <v>43872</v>
      </c>
      <c r="B45">
        <v>7</v>
      </c>
      <c r="C45">
        <v>4</v>
      </c>
      <c r="D45">
        <v>0</v>
      </c>
      <c r="E45">
        <v>0</v>
      </c>
      <c r="F45" s="9">
        <v>43872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10">
        <v>0</v>
      </c>
    </row>
    <row r="46" spans="1:9" x14ac:dyDescent="0.3">
      <c r="A46" s="8">
        <v>43873</v>
      </c>
      <c r="B46">
        <v>3</v>
      </c>
      <c r="C46">
        <v>3</v>
      </c>
      <c r="D46">
        <v>3</v>
      </c>
      <c r="E46">
        <v>3</v>
      </c>
      <c r="F46" s="9">
        <v>43873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10">
        <v>0</v>
      </c>
    </row>
    <row r="47" spans="1:9" x14ac:dyDescent="0.3">
      <c r="A47" s="8">
        <v>43874</v>
      </c>
      <c r="B47">
        <v>10</v>
      </c>
      <c r="C47">
        <v>6</v>
      </c>
      <c r="D47">
        <v>0</v>
      </c>
      <c r="E47">
        <v>0</v>
      </c>
      <c r="F47" s="9">
        <v>43874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10">
        <v>0</v>
      </c>
    </row>
    <row r="48" spans="1:9" x14ac:dyDescent="0.3">
      <c r="A48" s="8">
        <v>43875</v>
      </c>
      <c r="B48">
        <v>12</v>
      </c>
      <c r="C48">
        <v>5</v>
      </c>
      <c r="D48">
        <v>0</v>
      </c>
      <c r="E48">
        <v>0</v>
      </c>
      <c r="F48" s="9">
        <v>43875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10">
        <v>0</v>
      </c>
    </row>
    <row r="49" spans="1:9" x14ac:dyDescent="0.3">
      <c r="A49" s="8">
        <v>43876</v>
      </c>
      <c r="B49">
        <v>12</v>
      </c>
      <c r="C49">
        <v>3</v>
      </c>
      <c r="D49">
        <v>0</v>
      </c>
      <c r="E49">
        <v>0</v>
      </c>
      <c r="F49" s="9">
        <v>43876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10">
        <v>0</v>
      </c>
    </row>
    <row r="50" spans="1:9" x14ac:dyDescent="0.3">
      <c r="A50" s="8">
        <v>43877</v>
      </c>
      <c r="B50">
        <v>4</v>
      </c>
      <c r="C50">
        <v>3</v>
      </c>
      <c r="D50">
        <v>0</v>
      </c>
      <c r="E50">
        <v>0</v>
      </c>
      <c r="F50" s="9">
        <v>43877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10">
        <v>0</v>
      </c>
    </row>
    <row r="51" spans="1:9" x14ac:dyDescent="0.3">
      <c r="A51" s="8">
        <v>43878</v>
      </c>
      <c r="B51">
        <v>3</v>
      </c>
      <c r="C51">
        <v>3</v>
      </c>
      <c r="D51">
        <v>3</v>
      </c>
      <c r="E51">
        <v>3</v>
      </c>
      <c r="F51" s="9">
        <v>43878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10">
        <v>0</v>
      </c>
    </row>
    <row r="52" spans="1:9" x14ac:dyDescent="0.3">
      <c r="A52" s="8">
        <v>43879</v>
      </c>
      <c r="B52">
        <v>6</v>
      </c>
      <c r="C52">
        <v>4</v>
      </c>
      <c r="D52">
        <v>0</v>
      </c>
      <c r="E52">
        <v>0</v>
      </c>
      <c r="F52" s="9">
        <v>43879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10">
        <v>0</v>
      </c>
    </row>
    <row r="53" spans="1:9" x14ac:dyDescent="0.3">
      <c r="A53" s="8">
        <v>43880</v>
      </c>
      <c r="B53">
        <v>7</v>
      </c>
      <c r="C53">
        <v>3</v>
      </c>
      <c r="D53">
        <v>0</v>
      </c>
      <c r="E53">
        <v>0</v>
      </c>
      <c r="F53" s="9">
        <v>43880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10">
        <v>0</v>
      </c>
    </row>
    <row r="54" spans="1:9" x14ac:dyDescent="0.3">
      <c r="A54" s="8">
        <v>43881</v>
      </c>
      <c r="B54">
        <v>6</v>
      </c>
      <c r="C54">
        <v>4</v>
      </c>
      <c r="D54">
        <v>0</v>
      </c>
      <c r="E54">
        <v>0</v>
      </c>
      <c r="F54" s="9">
        <v>43881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10">
        <v>0</v>
      </c>
    </row>
    <row r="55" spans="1:9" x14ac:dyDescent="0.3">
      <c r="A55" s="8">
        <v>43882</v>
      </c>
      <c r="B55">
        <v>8</v>
      </c>
      <c r="C55">
        <v>0</v>
      </c>
      <c r="D55">
        <v>0</v>
      </c>
      <c r="E55">
        <v>0</v>
      </c>
      <c r="F55" s="9">
        <v>43882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10">
        <v>0</v>
      </c>
    </row>
    <row r="56" spans="1:9" x14ac:dyDescent="0.3">
      <c r="A56" s="8">
        <v>43883</v>
      </c>
      <c r="B56">
        <v>9</v>
      </c>
      <c r="C56">
        <v>6</v>
      </c>
      <c r="D56">
        <v>0</v>
      </c>
      <c r="E56">
        <v>0</v>
      </c>
      <c r="F56" s="9">
        <v>43883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10">
        <v>0</v>
      </c>
    </row>
    <row r="57" spans="1:9" x14ac:dyDescent="0.3">
      <c r="A57" s="8">
        <v>43884</v>
      </c>
      <c r="B57">
        <v>6</v>
      </c>
      <c r="C57">
        <v>5</v>
      </c>
      <c r="D57">
        <v>0</v>
      </c>
      <c r="E57">
        <v>0</v>
      </c>
      <c r="F57" s="9">
        <v>43884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10">
        <v>0</v>
      </c>
    </row>
    <row r="58" spans="1:9" x14ac:dyDescent="0.3">
      <c r="A58" s="8">
        <v>43885</v>
      </c>
      <c r="B58">
        <v>4</v>
      </c>
      <c r="C58">
        <v>0</v>
      </c>
      <c r="D58">
        <v>0</v>
      </c>
      <c r="E58">
        <v>0</v>
      </c>
      <c r="F58" s="9">
        <v>43885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10">
        <v>0</v>
      </c>
    </row>
    <row r="59" spans="1:9" x14ac:dyDescent="0.3">
      <c r="A59" s="8">
        <v>43886</v>
      </c>
      <c r="B59">
        <v>3</v>
      </c>
      <c r="C59">
        <v>3</v>
      </c>
      <c r="D59">
        <v>3</v>
      </c>
      <c r="E59">
        <v>3</v>
      </c>
      <c r="F59" s="9">
        <v>43886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10">
        <v>0</v>
      </c>
    </row>
    <row r="60" spans="1:9" x14ac:dyDescent="0.3">
      <c r="A60" s="8">
        <v>43887</v>
      </c>
      <c r="B60">
        <v>15</v>
      </c>
      <c r="C60">
        <v>3</v>
      </c>
      <c r="D60">
        <v>3</v>
      </c>
      <c r="E60">
        <v>3</v>
      </c>
      <c r="F60" s="9">
        <v>43887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10">
        <v>0</v>
      </c>
    </row>
    <row r="61" spans="1:9" x14ac:dyDescent="0.3">
      <c r="A61" s="8">
        <v>43888</v>
      </c>
      <c r="B61">
        <v>9</v>
      </c>
      <c r="C61">
        <v>3</v>
      </c>
      <c r="D61">
        <v>3</v>
      </c>
      <c r="E61">
        <v>3</v>
      </c>
      <c r="F61" s="9">
        <v>43888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10">
        <v>0</v>
      </c>
    </row>
    <row r="62" spans="1:9" x14ac:dyDescent="0.3">
      <c r="A62" s="8">
        <v>43889</v>
      </c>
      <c r="B62">
        <v>6</v>
      </c>
      <c r="C62">
        <v>3</v>
      </c>
      <c r="D62">
        <v>0</v>
      </c>
      <c r="E62">
        <v>0</v>
      </c>
      <c r="F62" s="9">
        <v>43889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10">
        <v>0</v>
      </c>
    </row>
    <row r="63" spans="1:9" x14ac:dyDescent="0.3">
      <c r="A63" s="8">
        <v>43890</v>
      </c>
      <c r="B63">
        <v>7</v>
      </c>
      <c r="C63">
        <v>3</v>
      </c>
      <c r="D63">
        <v>0</v>
      </c>
      <c r="E63">
        <v>0</v>
      </c>
      <c r="F63" s="9">
        <v>43890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10">
        <v>0</v>
      </c>
    </row>
    <row r="64" spans="1:9" x14ac:dyDescent="0.3">
      <c r="A64" s="8">
        <v>43891</v>
      </c>
      <c r="B64">
        <v>10</v>
      </c>
      <c r="C64">
        <v>4</v>
      </c>
      <c r="D64">
        <v>0</v>
      </c>
      <c r="E64">
        <v>0</v>
      </c>
      <c r="F64" s="9">
        <v>43891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10">
        <v>0</v>
      </c>
    </row>
    <row r="65" spans="1:9" x14ac:dyDescent="0.3">
      <c r="A65" s="8">
        <v>43892</v>
      </c>
      <c r="B65">
        <v>6</v>
      </c>
      <c r="C65">
        <v>4</v>
      </c>
      <c r="D65">
        <v>4</v>
      </c>
      <c r="E65">
        <v>4</v>
      </c>
      <c r="F65" s="9">
        <v>43892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10">
        <v>0</v>
      </c>
    </row>
    <row r="66" spans="1:9" x14ac:dyDescent="0.3">
      <c r="A66" s="8">
        <v>43893</v>
      </c>
      <c r="B66">
        <v>9</v>
      </c>
      <c r="C66">
        <v>4</v>
      </c>
      <c r="D66">
        <v>4</v>
      </c>
      <c r="E66">
        <v>4</v>
      </c>
      <c r="F66" s="9">
        <v>43893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10">
        <v>0</v>
      </c>
    </row>
    <row r="67" spans="1:9" x14ac:dyDescent="0.3">
      <c r="A67" s="8">
        <v>43894</v>
      </c>
      <c r="B67">
        <v>11</v>
      </c>
      <c r="C67">
        <v>5</v>
      </c>
      <c r="D67">
        <v>7</v>
      </c>
      <c r="E67">
        <v>7</v>
      </c>
      <c r="F67" s="9">
        <v>43894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10">
        <v>0</v>
      </c>
    </row>
    <row r="68" spans="1:9" x14ac:dyDescent="0.3">
      <c r="A68" s="8">
        <v>43895</v>
      </c>
      <c r="B68">
        <v>15</v>
      </c>
      <c r="C68">
        <v>7</v>
      </c>
      <c r="D68">
        <v>3</v>
      </c>
      <c r="E68">
        <v>3</v>
      </c>
      <c r="F68" s="9">
        <v>43895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10">
        <v>0</v>
      </c>
    </row>
    <row r="69" spans="1:9" x14ac:dyDescent="0.3">
      <c r="A69" s="8">
        <v>43896</v>
      </c>
      <c r="B69">
        <v>17</v>
      </c>
      <c r="C69">
        <v>4</v>
      </c>
      <c r="D69">
        <v>8</v>
      </c>
      <c r="E69">
        <v>8</v>
      </c>
      <c r="F69" s="9">
        <v>43896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10">
        <v>0</v>
      </c>
    </row>
    <row r="70" spans="1:9" x14ac:dyDescent="0.3">
      <c r="A70" s="8">
        <v>43897</v>
      </c>
      <c r="B70">
        <v>33</v>
      </c>
      <c r="C70">
        <v>15</v>
      </c>
      <c r="D70">
        <v>9</v>
      </c>
      <c r="E70">
        <v>9</v>
      </c>
      <c r="F70" s="9">
        <v>43897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10">
        <v>0</v>
      </c>
    </row>
    <row r="71" spans="1:9" x14ac:dyDescent="0.3">
      <c r="A71" s="8">
        <v>43898</v>
      </c>
      <c r="B71">
        <v>30</v>
      </c>
      <c r="C71">
        <v>11</v>
      </c>
      <c r="D71">
        <v>12</v>
      </c>
      <c r="E71">
        <v>13</v>
      </c>
      <c r="F71" s="9">
        <v>43898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10">
        <v>0</v>
      </c>
    </row>
    <row r="72" spans="1:9" x14ac:dyDescent="0.3">
      <c r="A72" s="8">
        <v>43899</v>
      </c>
      <c r="B72">
        <v>38</v>
      </c>
      <c r="C72">
        <v>11</v>
      </c>
      <c r="D72">
        <v>8</v>
      </c>
      <c r="E72">
        <v>9</v>
      </c>
      <c r="F72" s="9">
        <v>43899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10">
        <v>0</v>
      </c>
    </row>
    <row r="73" spans="1:9" x14ac:dyDescent="0.3">
      <c r="A73" s="8">
        <v>43900</v>
      </c>
      <c r="B73">
        <v>27</v>
      </c>
      <c r="C73">
        <v>10</v>
      </c>
      <c r="D73">
        <v>13</v>
      </c>
      <c r="E73">
        <v>14</v>
      </c>
      <c r="F73" s="9">
        <v>43900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10">
        <v>0</v>
      </c>
    </row>
    <row r="74" spans="1:9" x14ac:dyDescent="0.3">
      <c r="A74" s="8">
        <v>43901</v>
      </c>
      <c r="B74">
        <v>12</v>
      </c>
      <c r="C74">
        <v>4</v>
      </c>
      <c r="D74">
        <v>6</v>
      </c>
      <c r="E74">
        <v>7</v>
      </c>
      <c r="F74" s="9">
        <v>43901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10">
        <v>0</v>
      </c>
    </row>
    <row r="75" spans="1:9" x14ac:dyDescent="0.3">
      <c r="A75" s="8">
        <v>43902</v>
      </c>
      <c r="B75">
        <v>19</v>
      </c>
      <c r="C75">
        <v>8</v>
      </c>
      <c r="D75">
        <v>4</v>
      </c>
      <c r="E75">
        <v>4</v>
      </c>
      <c r="F75" s="9">
        <v>43902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10">
        <v>0</v>
      </c>
    </row>
    <row r="76" spans="1:9" x14ac:dyDescent="0.3">
      <c r="A76" s="8">
        <v>43903</v>
      </c>
      <c r="B76">
        <v>26</v>
      </c>
      <c r="C76">
        <v>14</v>
      </c>
      <c r="D76">
        <v>7</v>
      </c>
      <c r="E76">
        <v>9</v>
      </c>
      <c r="F76" s="9">
        <v>43903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10">
        <v>0</v>
      </c>
    </row>
    <row r="77" spans="1:9" x14ac:dyDescent="0.3">
      <c r="A77" s="8">
        <v>43904</v>
      </c>
      <c r="B77">
        <v>14</v>
      </c>
      <c r="C77">
        <v>4</v>
      </c>
      <c r="D77">
        <v>8</v>
      </c>
      <c r="E77">
        <v>8</v>
      </c>
      <c r="F77" s="9">
        <v>43904</v>
      </c>
      <c r="G77" s="23">
        <v>0</v>
      </c>
      <c r="H77" s="23">
        <v>0</v>
      </c>
      <c r="I77" s="10">
        <v>0</v>
      </c>
    </row>
    <row r="78" spans="1:9" x14ac:dyDescent="0.3">
      <c r="A78" s="8">
        <v>43905</v>
      </c>
      <c r="B78">
        <v>29</v>
      </c>
      <c r="C78">
        <v>13</v>
      </c>
      <c r="D78">
        <v>9</v>
      </c>
      <c r="E78">
        <v>9</v>
      </c>
      <c r="F78" s="9">
        <v>43905</v>
      </c>
      <c r="G78" s="23">
        <v>0</v>
      </c>
      <c r="H78" s="23">
        <v>0</v>
      </c>
      <c r="I78" s="10">
        <v>0</v>
      </c>
    </row>
    <row r="79" spans="1:9" x14ac:dyDescent="0.3">
      <c r="A79" s="8">
        <v>43906</v>
      </c>
      <c r="B79">
        <v>36</v>
      </c>
      <c r="C79">
        <v>24</v>
      </c>
      <c r="D79">
        <v>15</v>
      </c>
      <c r="E79">
        <v>18</v>
      </c>
      <c r="F79" s="9">
        <v>43906</v>
      </c>
      <c r="G79" s="23">
        <v>0</v>
      </c>
      <c r="H79" s="23">
        <v>0</v>
      </c>
      <c r="I79" s="10">
        <v>0</v>
      </c>
    </row>
    <row r="80" spans="1:9" x14ac:dyDescent="0.3">
      <c r="A80" s="8">
        <v>43907</v>
      </c>
      <c r="B80">
        <v>32</v>
      </c>
      <c r="C80">
        <v>15</v>
      </c>
      <c r="D80">
        <v>14</v>
      </c>
      <c r="E80">
        <v>14</v>
      </c>
      <c r="F80" s="9">
        <v>43907</v>
      </c>
      <c r="G80" s="23">
        <v>0</v>
      </c>
      <c r="H80" s="23">
        <v>0</v>
      </c>
      <c r="I80" s="10">
        <v>0</v>
      </c>
    </row>
    <row r="81" spans="1:9" x14ac:dyDescent="0.3">
      <c r="A81" s="8">
        <v>43908</v>
      </c>
      <c r="B81">
        <v>47</v>
      </c>
      <c r="C81">
        <v>25</v>
      </c>
      <c r="D81">
        <v>15</v>
      </c>
      <c r="E81">
        <v>16</v>
      </c>
      <c r="F81" s="9">
        <v>43908</v>
      </c>
      <c r="G81" s="23">
        <v>0</v>
      </c>
      <c r="H81" s="23">
        <v>0</v>
      </c>
      <c r="I81" s="10">
        <v>0</v>
      </c>
    </row>
    <row r="82" spans="1:9" x14ac:dyDescent="0.3">
      <c r="A82" s="8">
        <v>43909</v>
      </c>
      <c r="B82">
        <v>72</v>
      </c>
      <c r="C82">
        <v>24</v>
      </c>
      <c r="D82">
        <v>24</v>
      </c>
      <c r="E82">
        <v>26</v>
      </c>
      <c r="F82" s="9">
        <v>43909</v>
      </c>
      <c r="G82" s="23">
        <v>0</v>
      </c>
      <c r="H82" s="23">
        <v>0</v>
      </c>
      <c r="I82" s="10">
        <v>0</v>
      </c>
    </row>
    <row r="83" spans="1:9" x14ac:dyDescent="0.3">
      <c r="A83" s="8">
        <v>43910</v>
      </c>
      <c r="B83">
        <v>55</v>
      </c>
      <c r="C83">
        <v>36</v>
      </c>
      <c r="D83">
        <v>23</v>
      </c>
      <c r="E83">
        <v>27</v>
      </c>
      <c r="F83" s="9">
        <v>43910</v>
      </c>
      <c r="G83" s="23">
        <v>0</v>
      </c>
      <c r="H83" s="23">
        <v>0</v>
      </c>
      <c r="I83" s="10">
        <v>0</v>
      </c>
    </row>
    <row r="84" spans="1:9" x14ac:dyDescent="0.3">
      <c r="A84" s="8">
        <v>43911</v>
      </c>
      <c r="B84">
        <v>73</v>
      </c>
      <c r="C84">
        <v>33</v>
      </c>
      <c r="D84">
        <v>33</v>
      </c>
      <c r="E84">
        <v>40</v>
      </c>
      <c r="F84" s="9">
        <v>43911</v>
      </c>
      <c r="G84" s="23">
        <v>0</v>
      </c>
      <c r="H84" s="23">
        <v>0</v>
      </c>
      <c r="I84" s="10">
        <v>0</v>
      </c>
    </row>
    <row r="85" spans="1:9" x14ac:dyDescent="0.3">
      <c r="A85" s="8">
        <v>43912</v>
      </c>
      <c r="B85">
        <v>66</v>
      </c>
      <c r="C85">
        <v>23</v>
      </c>
      <c r="D85">
        <v>27</v>
      </c>
      <c r="E85">
        <v>30</v>
      </c>
      <c r="F85" s="9">
        <v>43912</v>
      </c>
      <c r="G85" s="23">
        <v>0</v>
      </c>
      <c r="H85" s="23">
        <v>0</v>
      </c>
      <c r="I85" s="10">
        <v>0</v>
      </c>
    </row>
    <row r="86" spans="1:9" x14ac:dyDescent="0.3">
      <c r="A86" s="8">
        <v>43913</v>
      </c>
      <c r="B86">
        <v>70</v>
      </c>
      <c r="C86">
        <v>29</v>
      </c>
      <c r="D86">
        <v>39</v>
      </c>
      <c r="E86">
        <v>49</v>
      </c>
      <c r="F86" s="9">
        <v>43913</v>
      </c>
      <c r="G86" s="23">
        <v>0</v>
      </c>
      <c r="H86" s="23">
        <v>0</v>
      </c>
      <c r="I86" s="10">
        <v>0</v>
      </c>
    </row>
    <row r="87" spans="1:9" x14ac:dyDescent="0.3">
      <c r="A87" s="8">
        <v>43914</v>
      </c>
      <c r="B87">
        <v>76</v>
      </c>
      <c r="C87">
        <v>28</v>
      </c>
      <c r="D87">
        <v>50</v>
      </c>
      <c r="E87">
        <v>61</v>
      </c>
      <c r="F87" s="9">
        <v>43914</v>
      </c>
      <c r="G87" s="23">
        <v>0</v>
      </c>
      <c r="H87" s="23">
        <v>0</v>
      </c>
      <c r="I87" s="10">
        <v>0</v>
      </c>
    </row>
    <row r="88" spans="1:9" x14ac:dyDescent="0.3">
      <c r="A88" s="8">
        <v>43915</v>
      </c>
      <c r="B88">
        <v>100</v>
      </c>
      <c r="C88">
        <v>40</v>
      </c>
      <c r="D88">
        <v>49</v>
      </c>
      <c r="E88">
        <v>58</v>
      </c>
      <c r="F88" s="9">
        <v>43915</v>
      </c>
      <c r="G88" s="23">
        <v>1</v>
      </c>
      <c r="H88" s="23">
        <v>0</v>
      </c>
      <c r="I88" s="10">
        <v>0</v>
      </c>
    </row>
    <row r="89" spans="1:9" x14ac:dyDescent="0.3">
      <c r="A89" s="8">
        <v>43916</v>
      </c>
      <c r="B89">
        <v>61</v>
      </c>
      <c r="C89">
        <v>25</v>
      </c>
      <c r="D89">
        <v>28</v>
      </c>
      <c r="E89">
        <v>31</v>
      </c>
      <c r="F89" s="9">
        <v>43916</v>
      </c>
      <c r="G89" s="23">
        <v>0</v>
      </c>
      <c r="H89" s="23">
        <v>0</v>
      </c>
      <c r="I89" s="10">
        <v>0</v>
      </c>
    </row>
    <row r="90" spans="1:9" x14ac:dyDescent="0.3">
      <c r="A90" s="8">
        <v>43917</v>
      </c>
      <c r="B90">
        <v>62</v>
      </c>
      <c r="C90">
        <v>27</v>
      </c>
      <c r="D90">
        <v>32</v>
      </c>
      <c r="E90">
        <v>35</v>
      </c>
      <c r="F90" s="9">
        <v>43917</v>
      </c>
      <c r="G90" s="23">
        <v>0</v>
      </c>
      <c r="H90" s="23">
        <v>0</v>
      </c>
      <c r="I90" s="10">
        <v>0</v>
      </c>
    </row>
    <row r="91" spans="1:9" x14ac:dyDescent="0.3">
      <c r="A91" s="8">
        <v>43918</v>
      </c>
      <c r="B91">
        <v>63</v>
      </c>
      <c r="C91">
        <v>23</v>
      </c>
      <c r="D91">
        <v>40</v>
      </c>
      <c r="E91">
        <v>50</v>
      </c>
      <c r="F91" s="9">
        <v>43918</v>
      </c>
      <c r="G91" s="23">
        <v>0</v>
      </c>
      <c r="H91" s="23">
        <v>0</v>
      </c>
      <c r="I91" s="10">
        <v>0</v>
      </c>
    </row>
    <row r="92" spans="1:9" x14ac:dyDescent="0.3">
      <c r="A92" s="8">
        <v>43919</v>
      </c>
      <c r="B92">
        <v>52</v>
      </c>
      <c r="C92">
        <v>20</v>
      </c>
      <c r="D92">
        <v>29</v>
      </c>
      <c r="E92">
        <v>34</v>
      </c>
      <c r="F92" s="9">
        <v>43919</v>
      </c>
      <c r="G92" s="23">
        <v>0</v>
      </c>
      <c r="H92" s="23">
        <v>0</v>
      </c>
      <c r="I92" s="10">
        <v>0</v>
      </c>
    </row>
    <row r="93" spans="1:9" x14ac:dyDescent="0.3">
      <c r="A93" s="8">
        <v>43920</v>
      </c>
      <c r="B93">
        <v>53</v>
      </c>
      <c r="C93">
        <v>14</v>
      </c>
      <c r="D93">
        <v>18</v>
      </c>
      <c r="E93">
        <v>20</v>
      </c>
      <c r="F93" s="9">
        <v>43920</v>
      </c>
      <c r="G93" s="23">
        <v>0</v>
      </c>
      <c r="H93" s="23">
        <v>0</v>
      </c>
      <c r="I93" s="10">
        <v>0</v>
      </c>
    </row>
    <row r="94" spans="1:9" x14ac:dyDescent="0.3">
      <c r="A94" s="8">
        <v>43921</v>
      </c>
      <c r="B94">
        <v>35</v>
      </c>
      <c r="C94">
        <v>13</v>
      </c>
      <c r="D94">
        <v>29</v>
      </c>
      <c r="E94">
        <v>32</v>
      </c>
      <c r="F94" s="9">
        <v>43921</v>
      </c>
      <c r="G94" s="23">
        <v>0</v>
      </c>
      <c r="H94" s="23">
        <v>0</v>
      </c>
      <c r="I94" s="10">
        <v>0</v>
      </c>
    </row>
    <row r="95" spans="1:9" x14ac:dyDescent="0.3">
      <c r="A95" s="8">
        <v>43922</v>
      </c>
      <c r="B95">
        <v>42</v>
      </c>
      <c r="C95">
        <v>14</v>
      </c>
      <c r="D95">
        <v>24</v>
      </c>
      <c r="E95">
        <v>33</v>
      </c>
      <c r="F95" s="9">
        <v>43922</v>
      </c>
      <c r="G95" s="23">
        <v>0</v>
      </c>
      <c r="H95" s="23">
        <v>0</v>
      </c>
      <c r="I95" s="10">
        <v>0</v>
      </c>
    </row>
    <row r="96" spans="1:9" x14ac:dyDescent="0.3">
      <c r="A96" s="8">
        <v>43923</v>
      </c>
      <c r="B96">
        <v>45</v>
      </c>
      <c r="C96">
        <v>14</v>
      </c>
      <c r="D96">
        <v>22</v>
      </c>
      <c r="E96">
        <v>25</v>
      </c>
      <c r="F96" s="9">
        <v>43923</v>
      </c>
      <c r="G96" s="23">
        <v>0</v>
      </c>
      <c r="H96" s="23">
        <v>0</v>
      </c>
      <c r="I96" s="10">
        <v>0</v>
      </c>
    </row>
    <row r="97" spans="1:9" x14ac:dyDescent="0.3">
      <c r="A97" s="8">
        <v>43924</v>
      </c>
      <c r="B97">
        <v>43</v>
      </c>
      <c r="C97">
        <v>7</v>
      </c>
      <c r="D97">
        <v>22</v>
      </c>
      <c r="E97">
        <v>22</v>
      </c>
      <c r="F97" s="9">
        <v>43924</v>
      </c>
      <c r="G97" s="23">
        <v>0</v>
      </c>
      <c r="H97" s="23">
        <v>0</v>
      </c>
      <c r="I97" s="10">
        <v>0</v>
      </c>
    </row>
    <row r="98" spans="1:9" x14ac:dyDescent="0.3">
      <c r="A98" s="8">
        <v>43925</v>
      </c>
      <c r="B98">
        <v>39</v>
      </c>
      <c r="C98">
        <v>13</v>
      </c>
      <c r="D98">
        <v>24</v>
      </c>
      <c r="E98">
        <v>27</v>
      </c>
      <c r="F98" s="9">
        <v>43925</v>
      </c>
      <c r="G98" s="23">
        <v>0</v>
      </c>
      <c r="H98" s="23">
        <v>0</v>
      </c>
      <c r="I98" s="10">
        <v>0</v>
      </c>
    </row>
    <row r="99" spans="1:9" x14ac:dyDescent="0.3">
      <c r="A99" s="8">
        <v>43926</v>
      </c>
      <c r="B99">
        <v>42</v>
      </c>
      <c r="C99">
        <v>9</v>
      </c>
      <c r="D99">
        <v>16</v>
      </c>
      <c r="E99">
        <v>20</v>
      </c>
      <c r="F99" s="9">
        <v>43926</v>
      </c>
      <c r="G99" s="23">
        <v>0</v>
      </c>
      <c r="H99" s="23">
        <v>0</v>
      </c>
      <c r="I99" s="10">
        <v>0</v>
      </c>
    </row>
    <row r="100" spans="1:9" x14ac:dyDescent="0.3">
      <c r="A100" s="8">
        <v>43927</v>
      </c>
      <c r="B100">
        <v>26</v>
      </c>
      <c r="C100">
        <v>7</v>
      </c>
      <c r="D100">
        <v>23</v>
      </c>
      <c r="E100">
        <v>30</v>
      </c>
      <c r="F100" s="9">
        <v>43927</v>
      </c>
      <c r="G100" s="23">
        <v>0</v>
      </c>
      <c r="H100" s="23">
        <v>0</v>
      </c>
      <c r="I100" s="10">
        <v>58</v>
      </c>
    </row>
    <row r="101" spans="1:9" x14ac:dyDescent="0.3">
      <c r="A101" s="8">
        <v>43928</v>
      </c>
      <c r="B101">
        <v>32</v>
      </c>
      <c r="C101">
        <v>9</v>
      </c>
      <c r="D101">
        <v>18</v>
      </c>
      <c r="E101">
        <v>20</v>
      </c>
      <c r="F101" s="9">
        <v>43928</v>
      </c>
      <c r="G101" s="23">
        <v>0</v>
      </c>
      <c r="H101" s="23">
        <v>0</v>
      </c>
      <c r="I101" s="10">
        <v>0</v>
      </c>
    </row>
    <row r="102" spans="1:9" x14ac:dyDescent="0.3">
      <c r="A102" s="8">
        <v>43929</v>
      </c>
      <c r="B102">
        <v>32</v>
      </c>
      <c r="C102">
        <v>13</v>
      </c>
      <c r="D102">
        <v>18</v>
      </c>
      <c r="E102">
        <v>19</v>
      </c>
      <c r="F102" s="9">
        <v>43929</v>
      </c>
      <c r="G102" s="23">
        <v>0</v>
      </c>
      <c r="H102" s="23">
        <v>0</v>
      </c>
      <c r="I102" s="10">
        <v>16</v>
      </c>
    </row>
    <row r="103" spans="1:9" x14ac:dyDescent="0.3">
      <c r="A103" s="8">
        <v>43930</v>
      </c>
      <c r="B103">
        <v>37</v>
      </c>
      <c r="C103">
        <v>8</v>
      </c>
      <c r="D103">
        <v>11</v>
      </c>
      <c r="E103">
        <v>11</v>
      </c>
      <c r="F103" s="9">
        <v>43930</v>
      </c>
      <c r="G103" s="23">
        <v>0</v>
      </c>
      <c r="H103" s="23">
        <v>0</v>
      </c>
      <c r="I103" s="10">
        <v>10</v>
      </c>
    </row>
    <row r="104" spans="1:9" x14ac:dyDescent="0.3">
      <c r="A104" s="8">
        <v>43931</v>
      </c>
      <c r="B104">
        <v>33</v>
      </c>
      <c r="C104">
        <v>10</v>
      </c>
      <c r="D104">
        <v>14</v>
      </c>
      <c r="E104">
        <v>18</v>
      </c>
      <c r="F104" s="9">
        <v>43931</v>
      </c>
      <c r="G104" s="23">
        <v>0</v>
      </c>
      <c r="H104" s="23">
        <v>0</v>
      </c>
      <c r="I104" s="10">
        <v>0</v>
      </c>
    </row>
    <row r="105" spans="1:9" x14ac:dyDescent="0.3">
      <c r="A105" s="8">
        <v>43932</v>
      </c>
      <c r="B105">
        <v>24</v>
      </c>
      <c r="C105">
        <v>9</v>
      </c>
      <c r="D105">
        <v>17</v>
      </c>
      <c r="E105">
        <v>20</v>
      </c>
      <c r="F105" s="9">
        <v>43932</v>
      </c>
      <c r="G105" s="23">
        <v>0</v>
      </c>
      <c r="H105" s="23">
        <v>0</v>
      </c>
      <c r="I105" s="10">
        <v>0</v>
      </c>
    </row>
    <row r="106" spans="1:9" x14ac:dyDescent="0.3">
      <c r="A106" s="8">
        <v>43933</v>
      </c>
      <c r="B106">
        <v>31</v>
      </c>
      <c r="C106">
        <v>8</v>
      </c>
      <c r="D106">
        <v>11</v>
      </c>
      <c r="E106">
        <v>14</v>
      </c>
      <c r="F106" s="9">
        <v>43933</v>
      </c>
      <c r="G106" s="23">
        <v>0</v>
      </c>
      <c r="H106" s="23">
        <v>0</v>
      </c>
      <c r="I106" s="10">
        <v>3</v>
      </c>
    </row>
    <row r="107" spans="1:9" x14ac:dyDescent="0.3">
      <c r="A107" s="8">
        <v>43934</v>
      </c>
      <c r="B107">
        <v>49</v>
      </c>
      <c r="C107">
        <v>12</v>
      </c>
      <c r="D107">
        <v>29</v>
      </c>
      <c r="E107">
        <v>33</v>
      </c>
      <c r="F107" s="9">
        <v>43934</v>
      </c>
      <c r="G107" s="23">
        <v>0</v>
      </c>
      <c r="H107" s="23">
        <v>0</v>
      </c>
      <c r="I107" s="10">
        <v>2</v>
      </c>
    </row>
    <row r="108" spans="1:9" x14ac:dyDescent="0.3">
      <c r="A108" s="8">
        <v>43935</v>
      </c>
      <c r="B108">
        <v>29</v>
      </c>
      <c r="C108">
        <v>8</v>
      </c>
      <c r="D108">
        <v>17</v>
      </c>
      <c r="E108">
        <v>22</v>
      </c>
      <c r="F108" s="9">
        <v>43935</v>
      </c>
      <c r="G108" s="23">
        <v>0</v>
      </c>
      <c r="H108" s="23">
        <v>0</v>
      </c>
      <c r="I108" s="10">
        <v>2</v>
      </c>
    </row>
    <row r="109" spans="1:9" x14ac:dyDescent="0.3">
      <c r="A109" s="8">
        <v>43936</v>
      </c>
      <c r="B109">
        <v>47</v>
      </c>
      <c r="C109">
        <v>7</v>
      </c>
      <c r="D109">
        <v>22</v>
      </c>
      <c r="E109">
        <v>27</v>
      </c>
      <c r="F109" s="9">
        <v>43936</v>
      </c>
      <c r="G109" s="23">
        <v>0</v>
      </c>
      <c r="H109" s="23">
        <v>0</v>
      </c>
      <c r="I109" s="10">
        <v>3</v>
      </c>
    </row>
    <row r="110" spans="1:9" x14ac:dyDescent="0.3">
      <c r="A110" s="8">
        <v>43937</v>
      </c>
      <c r="B110">
        <v>30</v>
      </c>
      <c r="C110">
        <v>12</v>
      </c>
      <c r="D110">
        <v>21</v>
      </c>
      <c r="E110">
        <v>23</v>
      </c>
      <c r="F110" s="9">
        <v>43937</v>
      </c>
      <c r="G110" s="23">
        <v>0</v>
      </c>
      <c r="H110" s="23">
        <v>0</v>
      </c>
      <c r="I110" s="10">
        <v>0</v>
      </c>
    </row>
    <row r="111" spans="1:9" x14ac:dyDescent="0.3">
      <c r="A111" s="8">
        <v>43938</v>
      </c>
      <c r="B111">
        <v>40</v>
      </c>
      <c r="C111">
        <v>11</v>
      </c>
      <c r="D111">
        <v>14</v>
      </c>
      <c r="E111">
        <v>14</v>
      </c>
      <c r="F111" s="9">
        <v>43938</v>
      </c>
      <c r="G111" s="23">
        <v>0</v>
      </c>
      <c r="H111" s="23">
        <v>0</v>
      </c>
      <c r="I111" s="10">
        <v>0</v>
      </c>
    </row>
    <row r="112" spans="1:9" x14ac:dyDescent="0.3">
      <c r="A112" s="8">
        <v>43939</v>
      </c>
      <c r="B112">
        <v>33</v>
      </c>
      <c r="C112">
        <v>6</v>
      </c>
      <c r="D112">
        <v>14</v>
      </c>
      <c r="E112">
        <v>14</v>
      </c>
      <c r="F112" s="9">
        <v>43939</v>
      </c>
      <c r="G112" s="23">
        <v>0</v>
      </c>
      <c r="H112" s="23">
        <v>0</v>
      </c>
      <c r="I112" s="10">
        <v>8</v>
      </c>
    </row>
    <row r="113" spans="1:9" x14ac:dyDescent="0.3">
      <c r="A113" s="8">
        <v>43940</v>
      </c>
      <c r="B113">
        <v>24</v>
      </c>
      <c r="C113">
        <v>7</v>
      </c>
      <c r="D113">
        <v>23</v>
      </c>
      <c r="E113">
        <v>27</v>
      </c>
      <c r="F113" s="9">
        <v>43940</v>
      </c>
      <c r="G113" s="23">
        <v>0</v>
      </c>
      <c r="H113" s="23">
        <v>0</v>
      </c>
      <c r="I113" s="10">
        <v>14</v>
      </c>
    </row>
    <row r="114" spans="1:9" x14ac:dyDescent="0.3">
      <c r="A114" s="8">
        <v>43941</v>
      </c>
      <c r="B114">
        <v>25</v>
      </c>
      <c r="C114">
        <v>5</v>
      </c>
      <c r="D114">
        <v>17</v>
      </c>
      <c r="E114">
        <v>20</v>
      </c>
      <c r="F114" s="9">
        <v>43941</v>
      </c>
      <c r="G114" s="23">
        <v>0</v>
      </c>
      <c r="H114" s="23">
        <v>0</v>
      </c>
      <c r="I114" s="10">
        <v>16</v>
      </c>
    </row>
    <row r="115" spans="1:9" x14ac:dyDescent="0.3">
      <c r="A115" s="8">
        <v>43942</v>
      </c>
      <c r="B115">
        <v>19</v>
      </c>
      <c r="C115">
        <v>4</v>
      </c>
      <c r="D115">
        <v>16</v>
      </c>
      <c r="E115">
        <v>16</v>
      </c>
      <c r="F115" s="9">
        <v>43942</v>
      </c>
      <c r="G115" s="23">
        <v>0</v>
      </c>
      <c r="H115" s="23">
        <v>0</v>
      </c>
      <c r="I115" s="10">
        <v>3</v>
      </c>
    </row>
    <row r="116" spans="1:9" x14ac:dyDescent="0.3">
      <c r="A116" s="8">
        <v>43943</v>
      </c>
      <c r="B116">
        <v>14</v>
      </c>
      <c r="C116">
        <v>4</v>
      </c>
      <c r="D116">
        <v>14</v>
      </c>
      <c r="E116">
        <v>19</v>
      </c>
      <c r="F116" s="9">
        <v>43943</v>
      </c>
      <c r="G116" s="23">
        <v>0</v>
      </c>
      <c r="H116" s="23">
        <v>0</v>
      </c>
      <c r="I116" s="10">
        <v>0</v>
      </c>
    </row>
    <row r="117" spans="1:9" x14ac:dyDescent="0.3">
      <c r="A117" s="8">
        <v>43944</v>
      </c>
      <c r="B117">
        <v>31</v>
      </c>
      <c r="C117">
        <v>9</v>
      </c>
      <c r="D117">
        <v>13</v>
      </c>
      <c r="E117">
        <v>16</v>
      </c>
      <c r="F117" s="9">
        <v>43944</v>
      </c>
      <c r="G117" s="23">
        <v>0</v>
      </c>
      <c r="H117" s="23">
        <v>0</v>
      </c>
      <c r="I117" s="10">
        <v>2</v>
      </c>
    </row>
    <row r="118" spans="1:9" x14ac:dyDescent="0.3">
      <c r="A118" s="8">
        <v>43945</v>
      </c>
      <c r="B118">
        <v>26</v>
      </c>
      <c r="C118">
        <v>5</v>
      </c>
      <c r="D118">
        <v>11</v>
      </c>
      <c r="E118">
        <v>12</v>
      </c>
      <c r="F118" s="9">
        <v>43945</v>
      </c>
      <c r="G118" s="23">
        <v>0</v>
      </c>
      <c r="H118" s="23">
        <v>0</v>
      </c>
      <c r="I118" s="10">
        <v>0</v>
      </c>
    </row>
    <row r="119" spans="1:9" x14ac:dyDescent="0.3">
      <c r="A119" s="8">
        <v>43946</v>
      </c>
      <c r="B119">
        <v>14</v>
      </c>
      <c r="C119">
        <v>7</v>
      </c>
      <c r="D119">
        <v>16</v>
      </c>
      <c r="E119">
        <v>21</v>
      </c>
      <c r="F119" s="9">
        <v>43946</v>
      </c>
      <c r="G119" s="23">
        <v>0</v>
      </c>
      <c r="H119" s="23">
        <v>0</v>
      </c>
      <c r="I119" s="10">
        <v>0</v>
      </c>
    </row>
    <row r="120" spans="1:9" x14ac:dyDescent="0.3">
      <c r="A120" s="8">
        <v>43947</v>
      </c>
      <c r="B120">
        <v>5</v>
      </c>
      <c r="C120">
        <v>6</v>
      </c>
      <c r="D120">
        <v>13</v>
      </c>
      <c r="E120">
        <v>16</v>
      </c>
      <c r="F120" s="9">
        <v>43947</v>
      </c>
      <c r="G120" s="23">
        <v>0</v>
      </c>
      <c r="H120" s="23">
        <v>0</v>
      </c>
      <c r="I120" s="10">
        <v>9</v>
      </c>
    </row>
    <row r="121" spans="1:9" x14ac:dyDescent="0.3">
      <c r="A121" s="8">
        <v>43948</v>
      </c>
      <c r="B121">
        <v>15</v>
      </c>
      <c r="C121">
        <v>5</v>
      </c>
      <c r="D121">
        <v>15</v>
      </c>
      <c r="E121">
        <v>19</v>
      </c>
      <c r="F121" s="9">
        <v>43948</v>
      </c>
      <c r="G121" s="23">
        <v>0</v>
      </c>
      <c r="H121" s="23">
        <v>0</v>
      </c>
      <c r="I121" s="10">
        <v>0</v>
      </c>
    </row>
    <row r="122" spans="1:9" x14ac:dyDescent="0.3">
      <c r="A122" s="8">
        <v>43949</v>
      </c>
      <c r="B122">
        <v>15</v>
      </c>
      <c r="C122">
        <v>5</v>
      </c>
      <c r="D122">
        <v>11</v>
      </c>
      <c r="E122">
        <v>11</v>
      </c>
      <c r="F122" s="9">
        <v>43949</v>
      </c>
      <c r="G122" s="23">
        <v>0</v>
      </c>
      <c r="H122" s="23">
        <v>0</v>
      </c>
      <c r="I122" s="10">
        <v>12</v>
      </c>
    </row>
    <row r="123" spans="1:9" x14ac:dyDescent="0.3">
      <c r="A123" s="8">
        <v>43950</v>
      </c>
      <c r="B123">
        <v>19</v>
      </c>
      <c r="C123">
        <v>12</v>
      </c>
      <c r="D123">
        <v>9</v>
      </c>
      <c r="E123">
        <v>10</v>
      </c>
      <c r="F123" s="9">
        <v>43950</v>
      </c>
      <c r="G123" s="23">
        <v>0</v>
      </c>
      <c r="H123" s="23">
        <v>0</v>
      </c>
      <c r="I123" s="10">
        <v>21</v>
      </c>
    </row>
    <row r="124" spans="1:9" x14ac:dyDescent="0.3">
      <c r="A124" s="8">
        <v>43951</v>
      </c>
      <c r="B124">
        <v>15</v>
      </c>
      <c r="C124">
        <v>4</v>
      </c>
      <c r="D124">
        <v>9</v>
      </c>
      <c r="E124">
        <v>11</v>
      </c>
      <c r="F124" s="9">
        <v>43951</v>
      </c>
      <c r="G124" s="23">
        <v>0</v>
      </c>
      <c r="H124" s="23">
        <v>0</v>
      </c>
      <c r="I124" s="10">
        <v>1</v>
      </c>
    </row>
    <row r="125" spans="1:9" x14ac:dyDescent="0.3">
      <c r="A125" s="8">
        <v>43952</v>
      </c>
      <c r="B125">
        <v>20</v>
      </c>
      <c r="C125">
        <v>7</v>
      </c>
      <c r="D125">
        <v>10</v>
      </c>
      <c r="E125">
        <v>14</v>
      </c>
      <c r="F125" s="9">
        <v>43952</v>
      </c>
      <c r="G125" s="23">
        <v>0</v>
      </c>
      <c r="H125" s="23">
        <v>0</v>
      </c>
      <c r="I125" s="10">
        <v>0</v>
      </c>
    </row>
    <row r="126" spans="1:9" x14ac:dyDescent="0.3">
      <c r="A126" s="8">
        <v>43953</v>
      </c>
      <c r="B126">
        <v>24</v>
      </c>
      <c r="C126">
        <v>6</v>
      </c>
      <c r="D126">
        <v>12</v>
      </c>
      <c r="E126">
        <v>12</v>
      </c>
      <c r="F126" s="9">
        <v>43953</v>
      </c>
      <c r="G126" s="23">
        <v>0</v>
      </c>
      <c r="H126" s="23">
        <v>0</v>
      </c>
      <c r="I126" s="10">
        <v>3</v>
      </c>
    </row>
    <row r="127" spans="1:9" x14ac:dyDescent="0.3">
      <c r="A127" s="8">
        <v>43954</v>
      </c>
      <c r="B127">
        <v>14</v>
      </c>
      <c r="C127">
        <v>7</v>
      </c>
      <c r="D127">
        <v>9</v>
      </c>
      <c r="E127">
        <v>10</v>
      </c>
      <c r="F127" s="9">
        <v>43954</v>
      </c>
      <c r="G127" s="23">
        <v>0</v>
      </c>
      <c r="H127" s="23">
        <v>0</v>
      </c>
      <c r="I127" s="10">
        <v>0</v>
      </c>
    </row>
    <row r="128" spans="1:9" x14ac:dyDescent="0.3">
      <c r="A128" s="8">
        <v>43955</v>
      </c>
      <c r="B128">
        <v>12</v>
      </c>
      <c r="C128">
        <v>6</v>
      </c>
      <c r="D128">
        <v>15</v>
      </c>
      <c r="E128">
        <v>17</v>
      </c>
      <c r="F128" s="9">
        <v>43955</v>
      </c>
      <c r="G128" s="23">
        <v>0</v>
      </c>
      <c r="H128" s="23">
        <v>0</v>
      </c>
      <c r="I128" s="10">
        <v>0</v>
      </c>
    </row>
    <row r="129" spans="1:9" x14ac:dyDescent="0.3">
      <c r="A129" s="8">
        <v>43956</v>
      </c>
      <c r="B129">
        <v>16</v>
      </c>
      <c r="C129">
        <v>4</v>
      </c>
      <c r="D129">
        <v>12</v>
      </c>
      <c r="E129">
        <v>13</v>
      </c>
      <c r="F129" s="9">
        <v>43956</v>
      </c>
      <c r="G129" s="23">
        <v>0</v>
      </c>
      <c r="H129" s="23">
        <v>0</v>
      </c>
      <c r="I129" s="10">
        <v>5</v>
      </c>
    </row>
    <row r="130" spans="1:9" x14ac:dyDescent="0.3">
      <c r="A130" s="8">
        <v>43957</v>
      </c>
      <c r="B130">
        <v>18</v>
      </c>
      <c r="C130">
        <v>3</v>
      </c>
      <c r="D130">
        <v>15</v>
      </c>
      <c r="E130">
        <v>19</v>
      </c>
      <c r="F130" s="9">
        <v>43957</v>
      </c>
      <c r="G130" s="23">
        <v>0</v>
      </c>
      <c r="H130" s="23">
        <v>0</v>
      </c>
      <c r="I130" s="10">
        <v>7</v>
      </c>
    </row>
    <row r="131" spans="1:9" x14ac:dyDescent="0.3">
      <c r="A131" s="8">
        <v>43958</v>
      </c>
      <c r="B131">
        <v>18</v>
      </c>
      <c r="C131">
        <v>8</v>
      </c>
      <c r="D131">
        <v>9</v>
      </c>
      <c r="E131">
        <v>9</v>
      </c>
      <c r="F131" s="9">
        <v>43958</v>
      </c>
      <c r="G131" s="23">
        <v>0</v>
      </c>
      <c r="H131" s="23">
        <v>0</v>
      </c>
      <c r="I131" s="10">
        <v>2</v>
      </c>
    </row>
    <row r="132" spans="1:9" x14ac:dyDescent="0.3">
      <c r="A132" s="8">
        <v>43959</v>
      </c>
      <c r="B132">
        <v>14</v>
      </c>
      <c r="C132">
        <v>8</v>
      </c>
      <c r="D132">
        <v>17</v>
      </c>
      <c r="E132">
        <v>22</v>
      </c>
      <c r="F132" s="9">
        <v>43959</v>
      </c>
      <c r="G132" s="23">
        <v>0</v>
      </c>
      <c r="H132" s="23">
        <v>0</v>
      </c>
      <c r="I132" s="10">
        <v>2</v>
      </c>
    </row>
    <row r="133" spans="1:9" x14ac:dyDescent="0.3">
      <c r="A133" s="8">
        <v>43960</v>
      </c>
      <c r="B133">
        <v>17</v>
      </c>
      <c r="C133">
        <v>7</v>
      </c>
      <c r="D133">
        <v>12</v>
      </c>
      <c r="E133">
        <v>14</v>
      </c>
      <c r="F133" s="9">
        <v>43960</v>
      </c>
      <c r="G133" s="23">
        <v>0</v>
      </c>
      <c r="H133" s="23">
        <v>0</v>
      </c>
      <c r="I133" s="10">
        <v>2</v>
      </c>
    </row>
    <row r="134" spans="1:9" x14ac:dyDescent="0.3">
      <c r="A134" s="8">
        <v>43961</v>
      </c>
      <c r="B134">
        <v>16</v>
      </c>
      <c r="C134">
        <v>6</v>
      </c>
      <c r="D134">
        <v>10</v>
      </c>
      <c r="E134">
        <v>11</v>
      </c>
      <c r="F134" s="9">
        <v>43961</v>
      </c>
      <c r="G134" s="23">
        <v>0</v>
      </c>
      <c r="H134" s="23">
        <v>0</v>
      </c>
      <c r="I134" s="10">
        <v>0</v>
      </c>
    </row>
    <row r="135" spans="1:9" x14ac:dyDescent="0.3">
      <c r="A135" s="8">
        <v>43962</v>
      </c>
      <c r="B135">
        <v>14</v>
      </c>
      <c r="C135">
        <v>3</v>
      </c>
      <c r="D135">
        <v>11</v>
      </c>
      <c r="E135">
        <v>13</v>
      </c>
      <c r="F135" s="9">
        <v>43962</v>
      </c>
      <c r="G135" s="23">
        <v>0</v>
      </c>
      <c r="H135" s="23">
        <v>0</v>
      </c>
      <c r="I135" s="10">
        <v>5</v>
      </c>
    </row>
    <row r="136" spans="1:9" x14ac:dyDescent="0.3">
      <c r="A136" s="8">
        <v>43963</v>
      </c>
      <c r="B136">
        <v>16</v>
      </c>
      <c r="C136">
        <v>7</v>
      </c>
      <c r="D136">
        <v>9</v>
      </c>
      <c r="E136">
        <v>11</v>
      </c>
      <c r="F136" s="9">
        <v>43963</v>
      </c>
      <c r="G136" s="23">
        <v>0</v>
      </c>
      <c r="H136" s="23">
        <v>0</v>
      </c>
      <c r="I136" s="10">
        <v>18</v>
      </c>
    </row>
    <row r="137" spans="1:9" x14ac:dyDescent="0.3">
      <c r="A137" s="8">
        <v>43964</v>
      </c>
      <c r="B137">
        <v>15</v>
      </c>
      <c r="C137">
        <v>6</v>
      </c>
      <c r="D137">
        <v>8</v>
      </c>
      <c r="E137">
        <v>9</v>
      </c>
      <c r="F137" s="9">
        <v>43964</v>
      </c>
      <c r="G137" s="23">
        <v>0</v>
      </c>
      <c r="H137" s="23">
        <v>0</v>
      </c>
      <c r="I137" s="10">
        <v>0</v>
      </c>
    </row>
    <row r="138" spans="1:9" x14ac:dyDescent="0.3">
      <c r="A138" s="8">
        <v>43965</v>
      </c>
      <c r="B138">
        <v>10</v>
      </c>
      <c r="C138">
        <v>3</v>
      </c>
      <c r="D138">
        <v>10</v>
      </c>
      <c r="E138">
        <v>11</v>
      </c>
      <c r="F138" s="9">
        <v>43965</v>
      </c>
      <c r="G138" s="23">
        <v>0</v>
      </c>
      <c r="H138" s="23">
        <v>0</v>
      </c>
      <c r="I138" s="10">
        <v>49</v>
      </c>
    </row>
    <row r="139" spans="1:9" x14ac:dyDescent="0.3">
      <c r="A139" s="8">
        <v>43966</v>
      </c>
      <c r="B139">
        <v>14</v>
      </c>
      <c r="C139">
        <v>4</v>
      </c>
      <c r="D139">
        <v>12</v>
      </c>
      <c r="E139">
        <v>13</v>
      </c>
      <c r="F139" s="9">
        <v>43966</v>
      </c>
      <c r="G139" s="23">
        <v>0</v>
      </c>
      <c r="H139" s="23">
        <v>0</v>
      </c>
      <c r="I139" s="10">
        <v>0</v>
      </c>
    </row>
    <row r="140" spans="1:9" x14ac:dyDescent="0.3">
      <c r="A140" s="8">
        <v>43967</v>
      </c>
      <c r="B140">
        <v>18</v>
      </c>
      <c r="C140">
        <v>6</v>
      </c>
      <c r="D140">
        <v>9</v>
      </c>
      <c r="E140">
        <v>12</v>
      </c>
      <c r="F140" s="9">
        <v>43967</v>
      </c>
      <c r="G140" s="23">
        <v>0</v>
      </c>
      <c r="H140" s="23">
        <v>0</v>
      </c>
      <c r="I140" s="10">
        <v>9</v>
      </c>
    </row>
    <row r="141" spans="1:9" x14ac:dyDescent="0.3">
      <c r="A141" s="8">
        <v>43968</v>
      </c>
      <c r="B141">
        <v>12</v>
      </c>
      <c r="C141">
        <v>10</v>
      </c>
      <c r="D141">
        <v>13</v>
      </c>
      <c r="E141">
        <v>13</v>
      </c>
      <c r="F141" s="9">
        <v>43968</v>
      </c>
      <c r="G141" s="23">
        <v>0</v>
      </c>
      <c r="H141" s="23">
        <v>0</v>
      </c>
      <c r="I141" s="10">
        <v>0</v>
      </c>
    </row>
    <row r="142" spans="1:9" x14ac:dyDescent="0.3">
      <c r="A142" s="8">
        <v>43969</v>
      </c>
      <c r="B142">
        <v>14</v>
      </c>
      <c r="C142">
        <v>3</v>
      </c>
      <c r="D142">
        <v>8</v>
      </c>
      <c r="E142">
        <v>9</v>
      </c>
      <c r="F142" s="9">
        <v>43969</v>
      </c>
      <c r="G142" s="23">
        <v>0</v>
      </c>
      <c r="H142" s="23">
        <v>0</v>
      </c>
      <c r="I142" s="10">
        <v>19</v>
      </c>
    </row>
    <row r="143" spans="1:9" x14ac:dyDescent="0.3">
      <c r="A143" s="8">
        <v>43970</v>
      </c>
      <c r="B143">
        <v>19</v>
      </c>
      <c r="C143">
        <v>5</v>
      </c>
      <c r="D143">
        <v>14</v>
      </c>
      <c r="E143">
        <v>17</v>
      </c>
      <c r="F143" s="9">
        <v>43970</v>
      </c>
      <c r="G143" s="23">
        <v>0</v>
      </c>
      <c r="H143" s="23">
        <v>0</v>
      </c>
      <c r="I143" s="10">
        <v>12</v>
      </c>
    </row>
    <row r="144" spans="1:9" x14ac:dyDescent="0.3">
      <c r="A144" s="8">
        <v>43971</v>
      </c>
      <c r="B144">
        <v>7</v>
      </c>
      <c r="C144">
        <v>5</v>
      </c>
      <c r="D144">
        <v>12</v>
      </c>
      <c r="E144">
        <v>13</v>
      </c>
      <c r="F144" s="9">
        <v>43971</v>
      </c>
      <c r="G144" s="23">
        <v>0</v>
      </c>
      <c r="H144" s="23">
        <v>0</v>
      </c>
      <c r="I144" s="10">
        <v>2</v>
      </c>
    </row>
    <row r="145" spans="1:9" x14ac:dyDescent="0.3">
      <c r="A145" s="8">
        <v>43972</v>
      </c>
      <c r="B145">
        <v>9</v>
      </c>
      <c r="C145">
        <v>10</v>
      </c>
      <c r="D145">
        <v>7</v>
      </c>
      <c r="E145">
        <v>12</v>
      </c>
      <c r="F145" s="9">
        <v>43972</v>
      </c>
      <c r="G145" s="23">
        <v>0</v>
      </c>
      <c r="H145" s="23">
        <v>0</v>
      </c>
      <c r="I145" s="10">
        <v>5</v>
      </c>
    </row>
    <row r="146" spans="1:9" x14ac:dyDescent="0.3">
      <c r="A146" s="8">
        <v>43973</v>
      </c>
      <c r="B146">
        <v>12</v>
      </c>
      <c r="C146">
        <v>3</v>
      </c>
      <c r="D146">
        <v>12</v>
      </c>
      <c r="E146">
        <v>14</v>
      </c>
      <c r="F146" s="9">
        <v>43973</v>
      </c>
      <c r="G146" s="23">
        <v>0</v>
      </c>
      <c r="H146" s="23">
        <v>0</v>
      </c>
      <c r="I146" s="10">
        <v>4</v>
      </c>
    </row>
    <row r="147" spans="1:9" x14ac:dyDescent="0.3">
      <c r="A147" s="8">
        <v>43974</v>
      </c>
      <c r="B147">
        <v>16</v>
      </c>
      <c r="C147">
        <v>4</v>
      </c>
      <c r="D147">
        <v>7</v>
      </c>
      <c r="E147">
        <v>10</v>
      </c>
      <c r="F147" s="9">
        <v>43974</v>
      </c>
      <c r="G147" s="23">
        <v>0</v>
      </c>
      <c r="H147" s="23">
        <v>0</v>
      </c>
      <c r="I147" s="10">
        <v>12</v>
      </c>
    </row>
    <row r="148" spans="1:9" x14ac:dyDescent="0.3">
      <c r="A148" s="8">
        <v>43975</v>
      </c>
      <c r="B148">
        <v>9</v>
      </c>
      <c r="C148">
        <v>4</v>
      </c>
      <c r="D148">
        <v>7</v>
      </c>
      <c r="E148">
        <v>7</v>
      </c>
      <c r="F148" s="9">
        <v>43975</v>
      </c>
      <c r="G148" s="23">
        <v>0</v>
      </c>
      <c r="H148" s="23">
        <v>0</v>
      </c>
      <c r="I148" s="10">
        <v>6</v>
      </c>
    </row>
    <row r="149" spans="1:9" x14ac:dyDescent="0.3">
      <c r="A149" s="8">
        <v>43976</v>
      </c>
      <c r="B149">
        <v>13</v>
      </c>
      <c r="C149">
        <v>7</v>
      </c>
      <c r="D149">
        <v>7</v>
      </c>
      <c r="E149">
        <v>9</v>
      </c>
      <c r="F149" s="9">
        <v>43976</v>
      </c>
      <c r="G149" s="23">
        <v>0</v>
      </c>
      <c r="H149" s="23">
        <v>0</v>
      </c>
      <c r="I149" s="10">
        <v>17</v>
      </c>
    </row>
    <row r="150" spans="1:9" x14ac:dyDescent="0.3">
      <c r="A150" s="8">
        <v>43977</v>
      </c>
      <c r="B150">
        <v>6</v>
      </c>
      <c r="C150">
        <v>3</v>
      </c>
      <c r="D150">
        <v>4</v>
      </c>
      <c r="E150">
        <v>7</v>
      </c>
      <c r="F150" s="9">
        <v>43977</v>
      </c>
      <c r="G150" s="23">
        <v>0</v>
      </c>
      <c r="H150" s="23">
        <v>0</v>
      </c>
      <c r="I150" s="10">
        <v>79</v>
      </c>
    </row>
    <row r="151" spans="1:9" x14ac:dyDescent="0.3">
      <c r="A151" s="8">
        <v>43978</v>
      </c>
      <c r="B151">
        <v>8</v>
      </c>
      <c r="C151">
        <v>3</v>
      </c>
      <c r="D151">
        <v>10</v>
      </c>
      <c r="E151">
        <v>14</v>
      </c>
      <c r="F151" s="9">
        <v>43978</v>
      </c>
      <c r="G151" s="23">
        <v>0</v>
      </c>
      <c r="H151" s="23">
        <v>0</v>
      </c>
      <c r="I151" s="10">
        <v>0</v>
      </c>
    </row>
    <row r="152" spans="1:9" x14ac:dyDescent="0.3">
      <c r="A152" s="8">
        <v>43979</v>
      </c>
      <c r="B152">
        <v>11</v>
      </c>
      <c r="C152">
        <v>5</v>
      </c>
      <c r="D152">
        <v>11</v>
      </c>
      <c r="E152">
        <v>14</v>
      </c>
      <c r="F152" s="9">
        <v>43979</v>
      </c>
      <c r="G152" s="23">
        <v>0</v>
      </c>
      <c r="H152" s="23">
        <v>0</v>
      </c>
      <c r="I152" s="10">
        <v>78</v>
      </c>
    </row>
    <row r="153" spans="1:9" x14ac:dyDescent="0.3">
      <c r="A153" s="8">
        <v>43980</v>
      </c>
      <c r="B153">
        <v>8</v>
      </c>
      <c r="C153">
        <v>3</v>
      </c>
      <c r="D153">
        <v>6</v>
      </c>
      <c r="E153">
        <v>8</v>
      </c>
      <c r="F153" s="9">
        <v>43980</v>
      </c>
      <c r="G153" s="23">
        <v>0</v>
      </c>
      <c r="H153" s="23">
        <v>0</v>
      </c>
      <c r="I153" s="10">
        <v>13</v>
      </c>
    </row>
    <row r="154" spans="1:9" x14ac:dyDescent="0.3">
      <c r="A154" s="8">
        <v>43981</v>
      </c>
      <c r="B154">
        <v>6</v>
      </c>
      <c r="C154">
        <v>5</v>
      </c>
      <c r="D154">
        <v>17</v>
      </c>
      <c r="E154">
        <v>21</v>
      </c>
      <c r="F154" s="9">
        <v>43981</v>
      </c>
      <c r="G154" s="23">
        <v>0</v>
      </c>
      <c r="H154" s="23">
        <v>0</v>
      </c>
      <c r="I154" s="10">
        <v>157</v>
      </c>
    </row>
    <row r="155" spans="1:9" x14ac:dyDescent="0.3">
      <c r="A155" s="8">
        <v>43982</v>
      </c>
      <c r="B155">
        <v>7</v>
      </c>
      <c r="C155">
        <v>2</v>
      </c>
      <c r="D155">
        <v>10</v>
      </c>
      <c r="E155">
        <v>12</v>
      </c>
      <c r="F155" s="9">
        <v>43982</v>
      </c>
      <c r="G155" s="23">
        <v>0</v>
      </c>
      <c r="H155" s="23">
        <v>0</v>
      </c>
      <c r="I155" s="10">
        <v>91</v>
      </c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61ECD-16C6-49CF-B8DF-102E7414939C}">
  <dimension ref="A3:F155"/>
  <sheetViews>
    <sheetView workbookViewId="0">
      <selection activeCell="F1" sqref="F1:F1048576"/>
    </sheetView>
  </sheetViews>
  <sheetFormatPr defaultRowHeight="14.4" x14ac:dyDescent="0.3"/>
  <cols>
    <col min="3" max="3" width="13.44140625" customWidth="1"/>
    <col min="6" max="6" width="8.88671875" style="29"/>
  </cols>
  <sheetData>
    <row r="3" spans="1:6" x14ac:dyDescent="0.3">
      <c r="A3" s="12" t="s">
        <v>54</v>
      </c>
      <c r="B3" t="s">
        <v>108</v>
      </c>
      <c r="C3" t="s">
        <v>107</v>
      </c>
      <c r="D3" t="s">
        <v>106</v>
      </c>
      <c r="E3" t="s">
        <v>105</v>
      </c>
      <c r="F3" s="23" t="s">
        <v>59</v>
      </c>
    </row>
    <row r="4" spans="1:6" x14ac:dyDescent="0.3">
      <c r="A4" s="9">
        <v>43831</v>
      </c>
      <c r="B4">
        <v>0</v>
      </c>
      <c r="C4">
        <v>0</v>
      </c>
      <c r="D4">
        <v>0</v>
      </c>
      <c r="E4">
        <v>0</v>
      </c>
      <c r="F4" s="23">
        <v>0</v>
      </c>
    </row>
    <row r="5" spans="1:6" x14ac:dyDescent="0.3">
      <c r="A5" s="9">
        <v>43832</v>
      </c>
      <c r="B5">
        <v>0</v>
      </c>
      <c r="C5">
        <v>0</v>
      </c>
      <c r="D5">
        <v>0</v>
      </c>
      <c r="E5">
        <v>0</v>
      </c>
      <c r="F5" s="23">
        <v>0</v>
      </c>
    </row>
    <row r="6" spans="1:6" x14ac:dyDescent="0.3">
      <c r="A6" s="9">
        <v>43833</v>
      </c>
      <c r="B6">
        <v>0</v>
      </c>
      <c r="C6">
        <v>0</v>
      </c>
      <c r="D6">
        <v>0</v>
      </c>
      <c r="E6">
        <v>0</v>
      </c>
      <c r="F6" s="23">
        <v>0</v>
      </c>
    </row>
    <row r="7" spans="1:6" x14ac:dyDescent="0.3">
      <c r="A7" s="9">
        <v>43834</v>
      </c>
      <c r="B7">
        <v>0</v>
      </c>
      <c r="C7">
        <v>0</v>
      </c>
      <c r="D7">
        <v>0</v>
      </c>
      <c r="E7">
        <v>0</v>
      </c>
      <c r="F7" s="23">
        <v>0</v>
      </c>
    </row>
    <row r="8" spans="1:6" x14ac:dyDescent="0.3">
      <c r="A8" s="9">
        <v>43835</v>
      </c>
      <c r="B8">
        <v>0</v>
      </c>
      <c r="C8">
        <v>0</v>
      </c>
      <c r="D8">
        <v>0</v>
      </c>
      <c r="E8">
        <v>0</v>
      </c>
      <c r="F8" s="23">
        <v>0</v>
      </c>
    </row>
    <row r="9" spans="1:6" x14ac:dyDescent="0.3">
      <c r="A9" s="9">
        <v>43836</v>
      </c>
      <c r="B9">
        <v>0</v>
      </c>
      <c r="C9">
        <v>0</v>
      </c>
      <c r="D9">
        <v>0</v>
      </c>
      <c r="E9">
        <v>0</v>
      </c>
      <c r="F9" s="23">
        <v>0</v>
      </c>
    </row>
    <row r="10" spans="1:6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 s="23">
        <v>0</v>
      </c>
    </row>
    <row r="11" spans="1:6" x14ac:dyDescent="0.3">
      <c r="A11" s="9">
        <v>43838</v>
      </c>
      <c r="B11">
        <v>0</v>
      </c>
      <c r="C11">
        <v>0</v>
      </c>
      <c r="D11">
        <v>0</v>
      </c>
      <c r="E11">
        <v>0</v>
      </c>
      <c r="F11" s="23">
        <v>0</v>
      </c>
    </row>
    <row r="12" spans="1:6" x14ac:dyDescent="0.3">
      <c r="A12" s="9">
        <v>43839</v>
      </c>
      <c r="B12">
        <v>0</v>
      </c>
      <c r="C12">
        <v>0</v>
      </c>
      <c r="D12">
        <v>0</v>
      </c>
      <c r="E12">
        <v>0</v>
      </c>
      <c r="F12" s="23">
        <v>0</v>
      </c>
    </row>
    <row r="13" spans="1:6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 s="23">
        <v>0</v>
      </c>
    </row>
    <row r="14" spans="1:6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 s="23">
        <v>0</v>
      </c>
    </row>
    <row r="15" spans="1:6" x14ac:dyDescent="0.3">
      <c r="A15" s="9">
        <v>43842</v>
      </c>
      <c r="B15">
        <v>0</v>
      </c>
      <c r="C15">
        <v>0</v>
      </c>
      <c r="D15">
        <v>0</v>
      </c>
      <c r="E15">
        <v>0</v>
      </c>
      <c r="F15" s="23">
        <v>0</v>
      </c>
    </row>
    <row r="16" spans="1:6" x14ac:dyDescent="0.3">
      <c r="A16" s="9">
        <v>43843</v>
      </c>
      <c r="B16">
        <v>0</v>
      </c>
      <c r="C16">
        <v>0</v>
      </c>
      <c r="D16">
        <v>0</v>
      </c>
      <c r="E16">
        <v>0</v>
      </c>
      <c r="F16" s="23">
        <v>0</v>
      </c>
    </row>
    <row r="17" spans="1:6" x14ac:dyDescent="0.3">
      <c r="A17" s="9">
        <v>43844</v>
      </c>
      <c r="B17">
        <v>0</v>
      </c>
      <c r="C17">
        <v>2</v>
      </c>
      <c r="D17">
        <v>0</v>
      </c>
      <c r="E17">
        <v>0</v>
      </c>
      <c r="F17" s="23">
        <v>0</v>
      </c>
    </row>
    <row r="18" spans="1:6" x14ac:dyDescent="0.3">
      <c r="A18" s="9">
        <v>43845</v>
      </c>
      <c r="B18">
        <v>0</v>
      </c>
      <c r="C18">
        <v>0</v>
      </c>
      <c r="D18">
        <v>0</v>
      </c>
      <c r="E18">
        <v>0</v>
      </c>
      <c r="F18" s="23">
        <v>0</v>
      </c>
    </row>
    <row r="19" spans="1:6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 s="23">
        <v>0</v>
      </c>
    </row>
    <row r="20" spans="1:6" x14ac:dyDescent="0.3">
      <c r="A20" s="9">
        <v>43847</v>
      </c>
      <c r="B20">
        <v>3</v>
      </c>
      <c r="C20">
        <v>0</v>
      </c>
      <c r="D20">
        <v>0</v>
      </c>
      <c r="E20">
        <v>0</v>
      </c>
      <c r="F20" s="23">
        <v>0</v>
      </c>
    </row>
    <row r="21" spans="1:6" x14ac:dyDescent="0.3">
      <c r="A21" s="9">
        <v>43848</v>
      </c>
      <c r="B21">
        <v>3</v>
      </c>
      <c r="C21">
        <v>0</v>
      </c>
      <c r="D21">
        <v>0</v>
      </c>
      <c r="E21">
        <v>0</v>
      </c>
      <c r="F21" s="23">
        <v>0</v>
      </c>
    </row>
    <row r="22" spans="1:6" x14ac:dyDescent="0.3">
      <c r="A22" s="9">
        <v>43849</v>
      </c>
      <c r="B22">
        <v>0</v>
      </c>
      <c r="C22">
        <v>0</v>
      </c>
      <c r="D22">
        <v>0</v>
      </c>
      <c r="E22">
        <v>0</v>
      </c>
      <c r="F22" s="23">
        <v>0</v>
      </c>
    </row>
    <row r="23" spans="1:6" x14ac:dyDescent="0.3">
      <c r="A23" s="9">
        <v>43850</v>
      </c>
      <c r="B23">
        <v>0</v>
      </c>
      <c r="C23">
        <v>0</v>
      </c>
      <c r="D23">
        <v>0</v>
      </c>
      <c r="E23">
        <v>0</v>
      </c>
      <c r="F23" s="23">
        <v>0</v>
      </c>
    </row>
    <row r="24" spans="1:6" x14ac:dyDescent="0.3">
      <c r="A24" s="9">
        <v>43851</v>
      </c>
      <c r="B24">
        <v>0</v>
      </c>
      <c r="C24">
        <v>0</v>
      </c>
      <c r="D24">
        <v>0</v>
      </c>
      <c r="E24">
        <v>0</v>
      </c>
      <c r="F24" s="23">
        <v>0</v>
      </c>
    </row>
    <row r="25" spans="1:6" x14ac:dyDescent="0.3">
      <c r="A25" s="9">
        <v>43852</v>
      </c>
      <c r="B25">
        <v>3</v>
      </c>
      <c r="C25">
        <v>0</v>
      </c>
      <c r="D25">
        <v>0</v>
      </c>
      <c r="E25">
        <v>0</v>
      </c>
      <c r="F25" s="23">
        <v>0</v>
      </c>
    </row>
    <row r="26" spans="1:6" x14ac:dyDescent="0.3">
      <c r="A26" s="9">
        <v>43853</v>
      </c>
      <c r="B26">
        <v>3</v>
      </c>
      <c r="C26">
        <v>0</v>
      </c>
      <c r="D26">
        <v>0</v>
      </c>
      <c r="E26">
        <v>0</v>
      </c>
      <c r="F26" s="23">
        <v>0</v>
      </c>
    </row>
    <row r="27" spans="1:6" x14ac:dyDescent="0.3">
      <c r="A27" s="9">
        <v>43854</v>
      </c>
      <c r="B27">
        <v>5</v>
      </c>
      <c r="C27">
        <v>3</v>
      </c>
      <c r="D27">
        <v>0</v>
      </c>
      <c r="E27">
        <v>0</v>
      </c>
      <c r="F27" s="23">
        <v>0</v>
      </c>
    </row>
    <row r="28" spans="1:6" x14ac:dyDescent="0.3">
      <c r="A28" s="9">
        <v>43855</v>
      </c>
      <c r="B28">
        <v>8</v>
      </c>
      <c r="C28">
        <v>3</v>
      </c>
      <c r="D28">
        <v>0</v>
      </c>
      <c r="E28">
        <v>0</v>
      </c>
      <c r="F28" s="23">
        <v>0</v>
      </c>
    </row>
    <row r="29" spans="1:6" x14ac:dyDescent="0.3">
      <c r="A29" s="9">
        <v>43856</v>
      </c>
      <c r="B29">
        <v>11</v>
      </c>
      <c r="C29">
        <v>6</v>
      </c>
      <c r="D29">
        <v>0</v>
      </c>
      <c r="E29">
        <v>0</v>
      </c>
      <c r="F29" s="23">
        <v>0</v>
      </c>
    </row>
    <row r="30" spans="1:6" x14ac:dyDescent="0.3">
      <c r="A30" s="9">
        <v>43857</v>
      </c>
      <c r="B30">
        <v>7</v>
      </c>
      <c r="C30">
        <v>4</v>
      </c>
      <c r="D30">
        <v>0</v>
      </c>
      <c r="E30">
        <v>0</v>
      </c>
      <c r="F30" s="23">
        <v>0</v>
      </c>
    </row>
    <row r="31" spans="1:6" x14ac:dyDescent="0.3">
      <c r="A31" s="9">
        <v>43858</v>
      </c>
      <c r="B31">
        <v>18</v>
      </c>
      <c r="C31">
        <v>7</v>
      </c>
      <c r="D31">
        <v>0</v>
      </c>
      <c r="E31">
        <v>0</v>
      </c>
      <c r="F31" s="23">
        <v>0</v>
      </c>
    </row>
    <row r="32" spans="1:6" x14ac:dyDescent="0.3">
      <c r="A32" s="9">
        <v>43859</v>
      </c>
      <c r="B32">
        <v>23</v>
      </c>
      <c r="C32">
        <v>8</v>
      </c>
      <c r="D32">
        <v>0</v>
      </c>
      <c r="E32">
        <v>0</v>
      </c>
      <c r="F32" s="23">
        <v>0</v>
      </c>
    </row>
    <row r="33" spans="1:6" x14ac:dyDescent="0.3">
      <c r="A33" s="9">
        <v>43860</v>
      </c>
      <c r="B33">
        <v>19</v>
      </c>
      <c r="C33">
        <v>5</v>
      </c>
      <c r="D33">
        <v>0</v>
      </c>
      <c r="E33">
        <v>0</v>
      </c>
      <c r="F33" s="23">
        <f ca="1">IFERROR(__xludf.DUMMYFUNCTION("""COMPUTED_VALUE"""),1)</f>
        <v>1</v>
      </c>
    </row>
    <row r="34" spans="1:6" x14ac:dyDescent="0.3">
      <c r="A34" s="9">
        <v>43861</v>
      </c>
      <c r="B34">
        <v>16</v>
      </c>
      <c r="C34">
        <v>7</v>
      </c>
      <c r="D34">
        <v>0</v>
      </c>
      <c r="E34">
        <v>0</v>
      </c>
      <c r="F34" s="23">
        <f ca="1">IFERROR(__xludf.DUMMYFUNCTION("""COMPUTED_VALUE"""),0)</f>
        <v>0</v>
      </c>
    </row>
    <row r="35" spans="1:6" x14ac:dyDescent="0.3">
      <c r="A35" s="9">
        <v>43862</v>
      </c>
      <c r="B35">
        <v>10</v>
      </c>
      <c r="C35">
        <v>7</v>
      </c>
      <c r="D35">
        <v>0</v>
      </c>
      <c r="E35">
        <v>0</v>
      </c>
      <c r="F35" s="23">
        <f ca="1">IFERROR(__xludf.DUMMYFUNCTION("""COMPUTED_VALUE"""),0)</f>
        <v>0</v>
      </c>
    </row>
    <row r="36" spans="1:6" x14ac:dyDescent="0.3">
      <c r="A36" s="9">
        <v>43863</v>
      </c>
      <c r="B36">
        <v>12</v>
      </c>
      <c r="C36">
        <v>4</v>
      </c>
      <c r="D36">
        <v>0</v>
      </c>
      <c r="E36">
        <v>0</v>
      </c>
      <c r="F36" s="23">
        <f ca="1">IFERROR(__xludf.DUMMYFUNCTION("""COMPUTED_VALUE"""),1)</f>
        <v>1</v>
      </c>
    </row>
    <row r="37" spans="1:6" x14ac:dyDescent="0.3">
      <c r="A37" s="9">
        <v>43864</v>
      </c>
      <c r="B37">
        <v>22</v>
      </c>
      <c r="C37">
        <v>5</v>
      </c>
      <c r="D37">
        <v>0</v>
      </c>
      <c r="E37">
        <v>0</v>
      </c>
      <c r="F37" s="23">
        <f ca="1">IFERROR(__xludf.DUMMYFUNCTION("""COMPUTED_VALUE"""),1)</f>
        <v>1</v>
      </c>
    </row>
    <row r="38" spans="1:6" x14ac:dyDescent="0.3">
      <c r="A38" s="9">
        <v>43865</v>
      </c>
      <c r="B38">
        <v>6</v>
      </c>
      <c r="C38">
        <v>3</v>
      </c>
      <c r="D38">
        <v>0</v>
      </c>
      <c r="E38">
        <v>0</v>
      </c>
      <c r="F38" s="23">
        <f ca="1">IFERROR(__xludf.DUMMYFUNCTION("""COMPUTED_VALUE"""),0)</f>
        <v>0</v>
      </c>
    </row>
    <row r="39" spans="1:6" x14ac:dyDescent="0.3">
      <c r="A39" s="9">
        <v>43866</v>
      </c>
      <c r="B39">
        <v>6</v>
      </c>
      <c r="C39">
        <v>6</v>
      </c>
      <c r="D39">
        <v>0</v>
      </c>
      <c r="E39">
        <v>0</v>
      </c>
      <c r="F39" s="23">
        <f ca="1">IFERROR(__xludf.DUMMYFUNCTION("""COMPUTED_VALUE"""),0)</f>
        <v>0</v>
      </c>
    </row>
    <row r="40" spans="1:6" x14ac:dyDescent="0.3">
      <c r="A40" s="9">
        <v>43867</v>
      </c>
      <c r="B40">
        <v>6</v>
      </c>
      <c r="C40">
        <v>3</v>
      </c>
      <c r="D40">
        <v>0</v>
      </c>
      <c r="E40">
        <v>0</v>
      </c>
      <c r="F40" s="23">
        <f ca="1">IFERROR(__xludf.DUMMYFUNCTION("""COMPUTED_VALUE"""),0)</f>
        <v>0</v>
      </c>
    </row>
    <row r="41" spans="1:6" x14ac:dyDescent="0.3">
      <c r="A41" s="9">
        <v>43868</v>
      </c>
      <c r="B41">
        <v>11</v>
      </c>
      <c r="C41">
        <v>4</v>
      </c>
      <c r="D41">
        <v>0</v>
      </c>
      <c r="E41">
        <v>0</v>
      </c>
      <c r="F41" s="23">
        <f ca="1">IFERROR(__xludf.DUMMYFUNCTION("""COMPUTED_VALUE"""),0)</f>
        <v>0</v>
      </c>
    </row>
    <row r="42" spans="1:6" x14ac:dyDescent="0.3">
      <c r="A42" s="9">
        <v>43869</v>
      </c>
      <c r="B42">
        <v>5</v>
      </c>
      <c r="C42">
        <v>3</v>
      </c>
      <c r="D42">
        <v>0</v>
      </c>
      <c r="E42">
        <v>0</v>
      </c>
      <c r="F42" s="23">
        <f ca="1">IFERROR(__xludf.DUMMYFUNCTION("""COMPUTED_VALUE"""),0)</f>
        <v>0</v>
      </c>
    </row>
    <row r="43" spans="1:6" x14ac:dyDescent="0.3">
      <c r="A43" s="9">
        <v>43870</v>
      </c>
      <c r="B43">
        <v>7</v>
      </c>
      <c r="C43">
        <v>4</v>
      </c>
      <c r="D43">
        <v>0</v>
      </c>
      <c r="E43">
        <v>0</v>
      </c>
      <c r="F43" s="23">
        <f ca="1">IFERROR(__xludf.DUMMYFUNCTION("""COMPUTED_VALUE"""),0)</f>
        <v>0</v>
      </c>
    </row>
    <row r="44" spans="1:6" x14ac:dyDescent="0.3">
      <c r="A44" s="9">
        <v>43871</v>
      </c>
      <c r="B44">
        <v>12</v>
      </c>
      <c r="C44">
        <v>0</v>
      </c>
      <c r="D44">
        <v>0</v>
      </c>
      <c r="E44">
        <v>0</v>
      </c>
      <c r="F44" s="23">
        <f ca="1">IFERROR(__xludf.DUMMYFUNCTION("""COMPUTED_VALUE"""),0)</f>
        <v>0</v>
      </c>
    </row>
    <row r="45" spans="1:6" x14ac:dyDescent="0.3">
      <c r="A45" s="9">
        <v>43872</v>
      </c>
      <c r="B45">
        <v>7</v>
      </c>
      <c r="C45">
        <v>4</v>
      </c>
      <c r="D45">
        <v>0</v>
      </c>
      <c r="E45">
        <v>0</v>
      </c>
      <c r="F45" s="23">
        <f ca="1">IFERROR(__xludf.DUMMYFUNCTION("""COMPUTED_VALUE"""),0)</f>
        <v>0</v>
      </c>
    </row>
    <row r="46" spans="1:6" x14ac:dyDescent="0.3">
      <c r="A46" s="9">
        <v>43873</v>
      </c>
      <c r="B46">
        <v>3</v>
      </c>
      <c r="C46">
        <v>3</v>
      </c>
      <c r="D46">
        <v>3</v>
      </c>
      <c r="E46">
        <v>3</v>
      </c>
      <c r="F46" s="23">
        <f ca="1">IFERROR(__xludf.DUMMYFUNCTION("""COMPUTED_VALUE"""),0)</f>
        <v>0</v>
      </c>
    </row>
    <row r="47" spans="1:6" x14ac:dyDescent="0.3">
      <c r="A47" s="9">
        <v>43874</v>
      </c>
      <c r="B47">
        <v>10</v>
      </c>
      <c r="C47">
        <v>6</v>
      </c>
      <c r="D47">
        <v>0</v>
      </c>
      <c r="E47">
        <v>0</v>
      </c>
      <c r="F47" s="23">
        <f ca="1">IFERROR(__xludf.DUMMYFUNCTION("""COMPUTED_VALUE"""),0)</f>
        <v>0</v>
      </c>
    </row>
    <row r="48" spans="1:6" x14ac:dyDescent="0.3">
      <c r="A48" s="9">
        <v>43875</v>
      </c>
      <c r="B48">
        <v>12</v>
      </c>
      <c r="C48">
        <v>5</v>
      </c>
      <c r="D48">
        <v>0</v>
      </c>
      <c r="E48">
        <v>0</v>
      </c>
      <c r="F48" s="23">
        <f ca="1">IFERROR(__xludf.DUMMYFUNCTION("""COMPUTED_VALUE"""),0)</f>
        <v>0</v>
      </c>
    </row>
    <row r="49" spans="1:6" x14ac:dyDescent="0.3">
      <c r="A49" s="9">
        <v>43876</v>
      </c>
      <c r="B49">
        <v>12</v>
      </c>
      <c r="C49">
        <v>3</v>
      </c>
      <c r="D49">
        <v>0</v>
      </c>
      <c r="E49">
        <v>0</v>
      </c>
      <c r="F49" s="23">
        <f ca="1">IFERROR(__xludf.DUMMYFUNCTION("""COMPUTED_VALUE"""),0)</f>
        <v>0</v>
      </c>
    </row>
    <row r="50" spans="1:6" x14ac:dyDescent="0.3">
      <c r="A50" s="9">
        <v>43877</v>
      </c>
      <c r="B50">
        <v>4</v>
      </c>
      <c r="C50">
        <v>3</v>
      </c>
      <c r="D50">
        <v>0</v>
      </c>
      <c r="E50">
        <v>0</v>
      </c>
      <c r="F50" s="23">
        <f ca="1">IFERROR(__xludf.DUMMYFUNCTION("""COMPUTED_VALUE"""),0)</f>
        <v>0</v>
      </c>
    </row>
    <row r="51" spans="1:6" x14ac:dyDescent="0.3">
      <c r="A51" s="9">
        <v>43878</v>
      </c>
      <c r="B51">
        <v>3</v>
      </c>
      <c r="C51">
        <v>3</v>
      </c>
      <c r="D51">
        <v>3</v>
      </c>
      <c r="E51">
        <v>3</v>
      </c>
      <c r="F51" s="23">
        <f ca="1">IFERROR(__xludf.DUMMYFUNCTION("""COMPUTED_VALUE"""),0)</f>
        <v>0</v>
      </c>
    </row>
    <row r="52" spans="1:6" x14ac:dyDescent="0.3">
      <c r="A52" s="9">
        <v>43879</v>
      </c>
      <c r="B52">
        <v>6</v>
      </c>
      <c r="C52">
        <v>4</v>
      </c>
      <c r="D52">
        <v>0</v>
      </c>
      <c r="E52">
        <v>0</v>
      </c>
      <c r="F52" s="23">
        <f ca="1">IFERROR(__xludf.DUMMYFUNCTION("""COMPUTED_VALUE"""),0)</f>
        <v>0</v>
      </c>
    </row>
    <row r="53" spans="1:6" x14ac:dyDescent="0.3">
      <c r="A53" s="9">
        <v>43880</v>
      </c>
      <c r="B53">
        <v>7</v>
      </c>
      <c r="C53">
        <v>3</v>
      </c>
      <c r="D53">
        <v>0</v>
      </c>
      <c r="E53">
        <v>0</v>
      </c>
      <c r="F53" s="23">
        <f ca="1">IFERROR(__xludf.DUMMYFUNCTION("""COMPUTED_VALUE"""),0)</f>
        <v>0</v>
      </c>
    </row>
    <row r="54" spans="1:6" x14ac:dyDescent="0.3">
      <c r="A54" s="9">
        <v>43881</v>
      </c>
      <c r="B54">
        <v>6</v>
      </c>
      <c r="C54">
        <v>4</v>
      </c>
      <c r="D54">
        <v>0</v>
      </c>
      <c r="E54">
        <v>0</v>
      </c>
      <c r="F54" s="23">
        <f ca="1">IFERROR(__xludf.DUMMYFUNCTION("""COMPUTED_VALUE"""),0)</f>
        <v>0</v>
      </c>
    </row>
    <row r="55" spans="1:6" x14ac:dyDescent="0.3">
      <c r="A55" s="9">
        <v>43882</v>
      </c>
      <c r="B55">
        <v>8</v>
      </c>
      <c r="C55">
        <v>0</v>
      </c>
      <c r="D55">
        <v>0</v>
      </c>
      <c r="E55">
        <v>0</v>
      </c>
      <c r="F55" s="23">
        <f ca="1">IFERROR(__xludf.DUMMYFUNCTION("""COMPUTED_VALUE"""),0)</f>
        <v>0</v>
      </c>
    </row>
    <row r="56" spans="1:6" x14ac:dyDescent="0.3">
      <c r="A56" s="9">
        <v>43883</v>
      </c>
      <c r="B56">
        <v>9</v>
      </c>
      <c r="C56">
        <v>6</v>
      </c>
      <c r="D56">
        <v>0</v>
      </c>
      <c r="E56">
        <v>0</v>
      </c>
      <c r="F56" s="23">
        <f ca="1">IFERROR(__xludf.DUMMYFUNCTION("""COMPUTED_VALUE"""),0)</f>
        <v>0</v>
      </c>
    </row>
    <row r="57" spans="1:6" x14ac:dyDescent="0.3">
      <c r="A57" s="9">
        <v>43884</v>
      </c>
      <c r="B57">
        <v>6</v>
      </c>
      <c r="C57">
        <v>5</v>
      </c>
      <c r="D57">
        <v>0</v>
      </c>
      <c r="E57">
        <v>0</v>
      </c>
      <c r="F57" s="23">
        <f ca="1">IFERROR(__xludf.DUMMYFUNCTION("""COMPUTED_VALUE"""),0)</f>
        <v>0</v>
      </c>
    </row>
    <row r="58" spans="1:6" x14ac:dyDescent="0.3">
      <c r="A58" s="9">
        <v>43885</v>
      </c>
      <c r="B58">
        <v>4</v>
      </c>
      <c r="C58">
        <v>0</v>
      </c>
      <c r="D58">
        <v>0</v>
      </c>
      <c r="E58">
        <v>0</v>
      </c>
      <c r="F58" s="23">
        <f ca="1">IFERROR(__xludf.DUMMYFUNCTION("""COMPUTED_VALUE"""),0)</f>
        <v>0</v>
      </c>
    </row>
    <row r="59" spans="1:6" x14ac:dyDescent="0.3">
      <c r="A59" s="9">
        <v>43886</v>
      </c>
      <c r="B59">
        <v>3</v>
      </c>
      <c r="C59">
        <v>3</v>
      </c>
      <c r="D59">
        <v>3</v>
      </c>
      <c r="E59">
        <v>3</v>
      </c>
      <c r="F59" s="23">
        <f ca="1">IFERROR(__xludf.DUMMYFUNCTION("""COMPUTED_VALUE"""),0)</f>
        <v>0</v>
      </c>
    </row>
    <row r="60" spans="1:6" x14ac:dyDescent="0.3">
      <c r="A60" s="9">
        <v>43887</v>
      </c>
      <c r="B60">
        <v>15</v>
      </c>
      <c r="C60">
        <v>3</v>
      </c>
      <c r="D60">
        <v>3</v>
      </c>
      <c r="E60">
        <v>3</v>
      </c>
      <c r="F60" s="23">
        <f ca="1">IFERROR(__xludf.DUMMYFUNCTION("""COMPUTED_VALUE"""),0)</f>
        <v>0</v>
      </c>
    </row>
    <row r="61" spans="1:6" x14ac:dyDescent="0.3">
      <c r="A61" s="9">
        <v>43888</v>
      </c>
      <c r="B61">
        <v>9</v>
      </c>
      <c r="C61">
        <v>3</v>
      </c>
      <c r="D61">
        <v>3</v>
      </c>
      <c r="E61">
        <v>3</v>
      </c>
      <c r="F61" s="23">
        <f ca="1">IFERROR(__xludf.DUMMYFUNCTION("""COMPUTED_VALUE"""),0)</f>
        <v>0</v>
      </c>
    </row>
    <row r="62" spans="1:6" x14ac:dyDescent="0.3">
      <c r="A62" s="9">
        <v>43889</v>
      </c>
      <c r="B62">
        <v>6</v>
      </c>
      <c r="C62">
        <v>3</v>
      </c>
      <c r="D62">
        <v>0</v>
      </c>
      <c r="E62">
        <v>0</v>
      </c>
      <c r="F62" s="23">
        <f ca="1">IFERROR(__xludf.DUMMYFUNCTION("""COMPUTED_VALUE"""),0)</f>
        <v>0</v>
      </c>
    </row>
    <row r="63" spans="1:6" x14ac:dyDescent="0.3">
      <c r="A63" s="9">
        <v>43890</v>
      </c>
      <c r="B63">
        <v>7</v>
      </c>
      <c r="C63">
        <v>3</v>
      </c>
      <c r="D63">
        <v>0</v>
      </c>
      <c r="E63">
        <v>0</v>
      </c>
      <c r="F63" s="23">
        <f ca="1">IFERROR(__xludf.DUMMYFUNCTION("""COMPUTED_VALUE"""),0)</f>
        <v>0</v>
      </c>
    </row>
    <row r="64" spans="1:6" x14ac:dyDescent="0.3">
      <c r="A64" s="9">
        <v>43891</v>
      </c>
      <c r="B64">
        <v>10</v>
      </c>
      <c r="C64">
        <v>4</v>
      </c>
      <c r="D64">
        <v>0</v>
      </c>
      <c r="E64">
        <v>0</v>
      </c>
      <c r="F64" s="23">
        <f ca="1">IFERROR(__xludf.DUMMYFUNCTION("""COMPUTED_VALUE"""),0)</f>
        <v>0</v>
      </c>
    </row>
    <row r="65" spans="1:6" x14ac:dyDescent="0.3">
      <c r="A65" s="9">
        <v>43892</v>
      </c>
      <c r="B65">
        <v>6</v>
      </c>
      <c r="C65">
        <v>4</v>
      </c>
      <c r="D65">
        <v>4</v>
      </c>
      <c r="E65">
        <v>4</v>
      </c>
      <c r="F65" s="23">
        <f ca="1">IFERROR(__xludf.DUMMYFUNCTION("""COMPUTED_VALUE"""),0)</f>
        <v>0</v>
      </c>
    </row>
    <row r="66" spans="1:6" x14ac:dyDescent="0.3">
      <c r="A66" s="9">
        <v>43893</v>
      </c>
      <c r="B66">
        <v>9</v>
      </c>
      <c r="C66">
        <v>4</v>
      </c>
      <c r="D66">
        <v>4</v>
      </c>
      <c r="E66">
        <v>4</v>
      </c>
      <c r="F66" s="23">
        <f ca="1">IFERROR(__xludf.DUMMYFUNCTION("""COMPUTED_VALUE"""),0)</f>
        <v>0</v>
      </c>
    </row>
    <row r="67" spans="1:6" x14ac:dyDescent="0.3">
      <c r="A67" s="9">
        <v>43894</v>
      </c>
      <c r="B67">
        <v>11</v>
      </c>
      <c r="C67">
        <v>5</v>
      </c>
      <c r="D67">
        <v>7</v>
      </c>
      <c r="E67">
        <v>7</v>
      </c>
      <c r="F67" s="23">
        <f ca="1">IFERROR(__xludf.DUMMYFUNCTION("""COMPUTED_VALUE"""),0)</f>
        <v>0</v>
      </c>
    </row>
    <row r="68" spans="1:6" x14ac:dyDescent="0.3">
      <c r="A68" s="9">
        <v>43895</v>
      </c>
      <c r="B68">
        <v>15</v>
      </c>
      <c r="C68">
        <v>7</v>
      </c>
      <c r="D68">
        <v>3</v>
      </c>
      <c r="E68">
        <v>3</v>
      </c>
      <c r="F68" s="23">
        <f ca="1">IFERROR(__xludf.DUMMYFUNCTION("""COMPUTED_VALUE"""),0)</f>
        <v>0</v>
      </c>
    </row>
    <row r="69" spans="1:6" x14ac:dyDescent="0.3">
      <c r="A69" s="9">
        <v>43896</v>
      </c>
      <c r="B69">
        <v>17</v>
      </c>
      <c r="C69">
        <v>4</v>
      </c>
      <c r="D69">
        <v>8</v>
      </c>
      <c r="E69">
        <v>8</v>
      </c>
      <c r="F69" s="23">
        <f ca="1">IFERROR(__xludf.DUMMYFUNCTION("""COMPUTED_VALUE"""),0)</f>
        <v>0</v>
      </c>
    </row>
    <row r="70" spans="1:6" x14ac:dyDescent="0.3">
      <c r="A70" s="9">
        <v>43897</v>
      </c>
      <c r="B70">
        <v>33</v>
      </c>
      <c r="C70">
        <v>15</v>
      </c>
      <c r="D70">
        <v>9</v>
      </c>
      <c r="E70">
        <v>9</v>
      </c>
      <c r="F70" s="23">
        <f ca="1">IFERROR(__xludf.DUMMYFUNCTION("""COMPUTED_VALUE"""),0)</f>
        <v>0</v>
      </c>
    </row>
    <row r="71" spans="1:6" x14ac:dyDescent="0.3">
      <c r="A71" s="9">
        <v>43898</v>
      </c>
      <c r="B71">
        <v>30</v>
      </c>
      <c r="C71">
        <v>11</v>
      </c>
      <c r="D71">
        <v>12</v>
      </c>
      <c r="E71">
        <v>13</v>
      </c>
      <c r="F71" s="23">
        <f ca="1">IFERROR(__xludf.DUMMYFUNCTION("""COMPUTED_VALUE"""),0)</f>
        <v>0</v>
      </c>
    </row>
    <row r="72" spans="1:6" x14ac:dyDescent="0.3">
      <c r="A72" s="9">
        <v>43899</v>
      </c>
      <c r="B72">
        <v>38</v>
      </c>
      <c r="C72">
        <v>11</v>
      </c>
      <c r="D72">
        <v>8</v>
      </c>
      <c r="E72">
        <v>9</v>
      </c>
      <c r="F72" s="23">
        <f ca="1">IFERROR(__xludf.DUMMYFUNCTION("""COMPUTED_VALUE"""),0)</f>
        <v>0</v>
      </c>
    </row>
    <row r="73" spans="1:6" x14ac:dyDescent="0.3">
      <c r="A73" s="9">
        <v>43900</v>
      </c>
      <c r="B73">
        <v>27</v>
      </c>
      <c r="C73">
        <v>10</v>
      </c>
      <c r="D73">
        <v>13</v>
      </c>
      <c r="E73">
        <v>14</v>
      </c>
      <c r="F73" s="23">
        <f ca="1">IFERROR(__xludf.DUMMYFUNCTION("""COMPUTED_VALUE"""),0)</f>
        <v>0</v>
      </c>
    </row>
    <row r="74" spans="1:6" x14ac:dyDescent="0.3">
      <c r="A74" s="9">
        <v>43901</v>
      </c>
      <c r="B74">
        <v>12</v>
      </c>
      <c r="C74">
        <v>4</v>
      </c>
      <c r="D74">
        <v>6</v>
      </c>
      <c r="E74">
        <v>7</v>
      </c>
      <c r="F74" s="23">
        <f ca="1">IFERROR(__xludf.DUMMYFUNCTION("""COMPUTED_VALUE"""),0)</f>
        <v>0</v>
      </c>
    </row>
    <row r="75" spans="1:6" x14ac:dyDescent="0.3">
      <c r="A75" s="9">
        <v>43902</v>
      </c>
      <c r="B75">
        <v>19</v>
      </c>
      <c r="C75">
        <v>8</v>
      </c>
      <c r="D75">
        <v>4</v>
      </c>
      <c r="E75">
        <v>4</v>
      </c>
      <c r="F75" s="23">
        <f ca="1">IFERROR(__xludf.DUMMYFUNCTION("""COMPUTED_VALUE"""),0)</f>
        <v>0</v>
      </c>
    </row>
    <row r="76" spans="1:6" x14ac:dyDescent="0.3">
      <c r="A76" s="9">
        <v>43903</v>
      </c>
      <c r="B76">
        <v>26</v>
      </c>
      <c r="C76">
        <v>14</v>
      </c>
      <c r="D76">
        <v>7</v>
      </c>
      <c r="E76">
        <v>9</v>
      </c>
      <c r="F76" s="23">
        <f ca="1">IFERROR(__xludf.DUMMYFUNCTION("""COMPUTED_VALUE"""),0)</f>
        <v>0</v>
      </c>
    </row>
    <row r="77" spans="1:6" x14ac:dyDescent="0.3">
      <c r="A77" s="9">
        <v>43904</v>
      </c>
      <c r="B77">
        <v>14</v>
      </c>
      <c r="C77">
        <v>4</v>
      </c>
      <c r="D77">
        <v>8</v>
      </c>
      <c r="E77">
        <v>8</v>
      </c>
      <c r="F77" s="23">
        <v>0</v>
      </c>
    </row>
    <row r="78" spans="1:6" x14ac:dyDescent="0.3">
      <c r="A78" s="9">
        <v>43905</v>
      </c>
      <c r="B78">
        <v>29</v>
      </c>
      <c r="C78">
        <v>13</v>
      </c>
      <c r="D78">
        <v>9</v>
      </c>
      <c r="E78">
        <v>9</v>
      </c>
      <c r="F78" s="23">
        <v>0</v>
      </c>
    </row>
    <row r="79" spans="1:6" x14ac:dyDescent="0.3">
      <c r="A79" s="9">
        <v>43906</v>
      </c>
      <c r="B79">
        <v>36</v>
      </c>
      <c r="C79">
        <v>24</v>
      </c>
      <c r="D79">
        <v>15</v>
      </c>
      <c r="E79">
        <v>18</v>
      </c>
      <c r="F79" s="23">
        <v>0</v>
      </c>
    </row>
    <row r="80" spans="1:6" x14ac:dyDescent="0.3">
      <c r="A80" s="9">
        <v>43907</v>
      </c>
      <c r="B80">
        <v>32</v>
      </c>
      <c r="C80">
        <v>15</v>
      </c>
      <c r="D80">
        <v>14</v>
      </c>
      <c r="E80">
        <v>14</v>
      </c>
      <c r="F80" s="23">
        <v>0</v>
      </c>
    </row>
    <row r="81" spans="1:6" x14ac:dyDescent="0.3">
      <c r="A81" s="9">
        <v>43908</v>
      </c>
      <c r="B81">
        <v>47</v>
      </c>
      <c r="C81">
        <v>25</v>
      </c>
      <c r="D81">
        <v>15</v>
      </c>
      <c r="E81">
        <v>16</v>
      </c>
      <c r="F81" s="23">
        <v>0</v>
      </c>
    </row>
    <row r="82" spans="1:6" x14ac:dyDescent="0.3">
      <c r="A82" s="9">
        <v>43909</v>
      </c>
      <c r="B82">
        <v>72</v>
      </c>
      <c r="C82">
        <v>24</v>
      </c>
      <c r="D82">
        <v>24</v>
      </c>
      <c r="E82">
        <v>26</v>
      </c>
      <c r="F82" s="23">
        <v>0</v>
      </c>
    </row>
    <row r="83" spans="1:6" x14ac:dyDescent="0.3">
      <c r="A83" s="9">
        <v>43910</v>
      </c>
      <c r="B83">
        <v>55</v>
      </c>
      <c r="C83">
        <v>36</v>
      </c>
      <c r="D83">
        <v>23</v>
      </c>
      <c r="E83">
        <v>27</v>
      </c>
      <c r="F83" s="23">
        <v>0</v>
      </c>
    </row>
    <row r="84" spans="1:6" x14ac:dyDescent="0.3">
      <c r="A84" s="9">
        <v>43911</v>
      </c>
      <c r="B84">
        <v>73</v>
      </c>
      <c r="C84">
        <v>33</v>
      </c>
      <c r="D84">
        <v>33</v>
      </c>
      <c r="E84">
        <v>40</v>
      </c>
      <c r="F84" s="23">
        <v>0</v>
      </c>
    </row>
    <row r="85" spans="1:6" x14ac:dyDescent="0.3">
      <c r="A85" s="9">
        <v>43912</v>
      </c>
      <c r="B85">
        <v>66</v>
      </c>
      <c r="C85">
        <v>23</v>
      </c>
      <c r="D85">
        <v>27</v>
      </c>
      <c r="E85">
        <v>30</v>
      </c>
      <c r="F85" s="23">
        <v>0</v>
      </c>
    </row>
    <row r="86" spans="1:6" x14ac:dyDescent="0.3">
      <c r="A86" s="9">
        <v>43913</v>
      </c>
      <c r="B86">
        <v>70</v>
      </c>
      <c r="C86">
        <v>29</v>
      </c>
      <c r="D86">
        <v>39</v>
      </c>
      <c r="E86">
        <v>49</v>
      </c>
      <c r="F86" s="23">
        <v>0</v>
      </c>
    </row>
    <row r="87" spans="1:6" x14ac:dyDescent="0.3">
      <c r="A87" s="9">
        <v>43914</v>
      </c>
      <c r="B87">
        <v>76</v>
      </c>
      <c r="C87">
        <v>28</v>
      </c>
      <c r="D87">
        <v>50</v>
      </c>
      <c r="E87">
        <v>61</v>
      </c>
      <c r="F87" s="23">
        <v>0</v>
      </c>
    </row>
    <row r="88" spans="1:6" x14ac:dyDescent="0.3">
      <c r="A88" s="9">
        <v>43915</v>
      </c>
      <c r="B88">
        <v>100</v>
      </c>
      <c r="C88">
        <v>40</v>
      </c>
      <c r="D88">
        <v>49</v>
      </c>
      <c r="E88">
        <v>58</v>
      </c>
      <c r="F88" s="23">
        <v>1</v>
      </c>
    </row>
    <row r="89" spans="1:6" x14ac:dyDescent="0.3">
      <c r="A89" s="9">
        <v>43916</v>
      </c>
      <c r="B89">
        <v>61</v>
      </c>
      <c r="C89">
        <v>25</v>
      </c>
      <c r="D89">
        <v>28</v>
      </c>
      <c r="E89">
        <v>31</v>
      </c>
      <c r="F89" s="23">
        <v>0</v>
      </c>
    </row>
    <row r="90" spans="1:6" x14ac:dyDescent="0.3">
      <c r="A90" s="9">
        <v>43917</v>
      </c>
      <c r="B90">
        <v>62</v>
      </c>
      <c r="C90">
        <v>27</v>
      </c>
      <c r="D90">
        <v>32</v>
      </c>
      <c r="E90">
        <v>35</v>
      </c>
      <c r="F90" s="23">
        <v>0</v>
      </c>
    </row>
    <row r="91" spans="1:6" x14ac:dyDescent="0.3">
      <c r="A91" s="9">
        <v>43918</v>
      </c>
      <c r="B91">
        <v>63</v>
      </c>
      <c r="C91">
        <v>23</v>
      </c>
      <c r="D91">
        <v>40</v>
      </c>
      <c r="E91">
        <v>50</v>
      </c>
      <c r="F91" s="23">
        <v>0</v>
      </c>
    </row>
    <row r="92" spans="1:6" x14ac:dyDescent="0.3">
      <c r="A92" s="9">
        <v>43919</v>
      </c>
      <c r="B92">
        <v>52</v>
      </c>
      <c r="C92">
        <v>20</v>
      </c>
      <c r="D92">
        <v>29</v>
      </c>
      <c r="E92">
        <v>34</v>
      </c>
      <c r="F92" s="23">
        <v>0</v>
      </c>
    </row>
    <row r="93" spans="1:6" x14ac:dyDescent="0.3">
      <c r="A93" s="9">
        <v>43920</v>
      </c>
      <c r="B93">
        <v>53</v>
      </c>
      <c r="C93">
        <v>14</v>
      </c>
      <c r="D93">
        <v>18</v>
      </c>
      <c r="E93">
        <v>20</v>
      </c>
      <c r="F93" s="23">
        <v>0</v>
      </c>
    </row>
    <row r="94" spans="1:6" x14ac:dyDescent="0.3">
      <c r="A94" s="9">
        <v>43921</v>
      </c>
      <c r="B94">
        <v>35</v>
      </c>
      <c r="C94">
        <v>13</v>
      </c>
      <c r="D94">
        <v>29</v>
      </c>
      <c r="E94">
        <v>32</v>
      </c>
      <c r="F94" s="23">
        <v>0</v>
      </c>
    </row>
    <row r="95" spans="1:6" x14ac:dyDescent="0.3">
      <c r="A95" s="9">
        <v>43922</v>
      </c>
      <c r="B95">
        <v>42</v>
      </c>
      <c r="C95">
        <v>14</v>
      </c>
      <c r="D95">
        <v>24</v>
      </c>
      <c r="E95">
        <v>33</v>
      </c>
      <c r="F95" s="23">
        <v>0</v>
      </c>
    </row>
    <row r="96" spans="1:6" x14ac:dyDescent="0.3">
      <c r="A96" s="9">
        <v>43923</v>
      </c>
      <c r="B96">
        <v>45</v>
      </c>
      <c r="C96">
        <v>14</v>
      </c>
      <c r="D96">
        <v>22</v>
      </c>
      <c r="E96">
        <v>25</v>
      </c>
      <c r="F96" s="23">
        <v>0</v>
      </c>
    </row>
    <row r="97" spans="1:6" x14ac:dyDescent="0.3">
      <c r="A97" s="9">
        <v>43924</v>
      </c>
      <c r="B97">
        <v>43</v>
      </c>
      <c r="C97">
        <v>7</v>
      </c>
      <c r="D97">
        <v>22</v>
      </c>
      <c r="E97">
        <v>22</v>
      </c>
      <c r="F97" s="23">
        <v>0</v>
      </c>
    </row>
    <row r="98" spans="1:6" x14ac:dyDescent="0.3">
      <c r="A98" s="9">
        <v>43925</v>
      </c>
      <c r="B98">
        <v>39</v>
      </c>
      <c r="C98">
        <v>13</v>
      </c>
      <c r="D98">
        <v>24</v>
      </c>
      <c r="E98">
        <v>27</v>
      </c>
      <c r="F98" s="23">
        <v>0</v>
      </c>
    </row>
    <row r="99" spans="1:6" x14ac:dyDescent="0.3">
      <c r="A99" s="9">
        <v>43926</v>
      </c>
      <c r="B99">
        <v>42</v>
      </c>
      <c r="C99">
        <v>9</v>
      </c>
      <c r="D99">
        <v>16</v>
      </c>
      <c r="E99">
        <v>20</v>
      </c>
      <c r="F99" s="23">
        <v>0</v>
      </c>
    </row>
    <row r="100" spans="1:6" x14ac:dyDescent="0.3">
      <c r="A100" s="9">
        <v>43927</v>
      </c>
      <c r="B100">
        <v>26</v>
      </c>
      <c r="C100">
        <v>7</v>
      </c>
      <c r="D100">
        <v>23</v>
      </c>
      <c r="E100">
        <v>30</v>
      </c>
      <c r="F100" s="23">
        <v>0</v>
      </c>
    </row>
    <row r="101" spans="1:6" x14ac:dyDescent="0.3">
      <c r="A101" s="9">
        <v>43928</v>
      </c>
      <c r="B101">
        <v>32</v>
      </c>
      <c r="C101">
        <v>9</v>
      </c>
      <c r="D101">
        <v>18</v>
      </c>
      <c r="E101">
        <v>20</v>
      </c>
      <c r="F101" s="23">
        <v>0</v>
      </c>
    </row>
    <row r="102" spans="1:6" x14ac:dyDescent="0.3">
      <c r="A102" s="9">
        <v>43929</v>
      </c>
      <c r="B102">
        <v>32</v>
      </c>
      <c r="C102">
        <v>13</v>
      </c>
      <c r="D102">
        <v>18</v>
      </c>
      <c r="E102">
        <v>19</v>
      </c>
      <c r="F102" s="23">
        <v>0</v>
      </c>
    </row>
    <row r="103" spans="1:6" x14ac:dyDescent="0.3">
      <c r="A103" s="9">
        <v>43930</v>
      </c>
      <c r="B103">
        <v>37</v>
      </c>
      <c r="C103">
        <v>8</v>
      </c>
      <c r="D103">
        <v>11</v>
      </c>
      <c r="E103">
        <v>11</v>
      </c>
      <c r="F103" s="23">
        <v>0</v>
      </c>
    </row>
    <row r="104" spans="1:6" x14ac:dyDescent="0.3">
      <c r="A104" s="9">
        <v>43931</v>
      </c>
      <c r="B104">
        <v>33</v>
      </c>
      <c r="C104">
        <v>10</v>
      </c>
      <c r="D104">
        <v>14</v>
      </c>
      <c r="E104">
        <v>18</v>
      </c>
      <c r="F104" s="23">
        <v>0</v>
      </c>
    </row>
    <row r="105" spans="1:6" x14ac:dyDescent="0.3">
      <c r="A105" s="9">
        <v>43932</v>
      </c>
      <c r="B105">
        <v>24</v>
      </c>
      <c r="C105">
        <v>9</v>
      </c>
      <c r="D105">
        <v>17</v>
      </c>
      <c r="E105">
        <v>20</v>
      </c>
      <c r="F105" s="23">
        <v>0</v>
      </c>
    </row>
    <row r="106" spans="1:6" x14ac:dyDescent="0.3">
      <c r="A106" s="9">
        <v>43933</v>
      </c>
      <c r="B106">
        <v>31</v>
      </c>
      <c r="C106">
        <v>8</v>
      </c>
      <c r="D106">
        <v>11</v>
      </c>
      <c r="E106">
        <v>14</v>
      </c>
      <c r="F106" s="23">
        <v>0</v>
      </c>
    </row>
    <row r="107" spans="1:6" x14ac:dyDescent="0.3">
      <c r="A107" s="9">
        <v>43934</v>
      </c>
      <c r="B107">
        <v>49</v>
      </c>
      <c r="C107">
        <v>12</v>
      </c>
      <c r="D107">
        <v>29</v>
      </c>
      <c r="E107">
        <v>33</v>
      </c>
      <c r="F107" s="23">
        <v>0</v>
      </c>
    </row>
    <row r="108" spans="1:6" x14ac:dyDescent="0.3">
      <c r="A108" s="9">
        <v>43935</v>
      </c>
      <c r="B108">
        <v>29</v>
      </c>
      <c r="C108">
        <v>8</v>
      </c>
      <c r="D108">
        <v>17</v>
      </c>
      <c r="E108">
        <v>22</v>
      </c>
      <c r="F108" s="23">
        <v>0</v>
      </c>
    </row>
    <row r="109" spans="1:6" x14ac:dyDescent="0.3">
      <c r="A109" s="9">
        <v>43936</v>
      </c>
      <c r="B109">
        <v>47</v>
      </c>
      <c r="C109">
        <v>7</v>
      </c>
      <c r="D109">
        <v>22</v>
      </c>
      <c r="E109">
        <v>27</v>
      </c>
      <c r="F109" s="23">
        <v>0</v>
      </c>
    </row>
    <row r="110" spans="1:6" x14ac:dyDescent="0.3">
      <c r="A110" s="9">
        <v>43937</v>
      </c>
      <c r="B110">
        <v>30</v>
      </c>
      <c r="C110">
        <v>12</v>
      </c>
      <c r="D110">
        <v>21</v>
      </c>
      <c r="E110">
        <v>23</v>
      </c>
      <c r="F110" s="23">
        <v>0</v>
      </c>
    </row>
    <row r="111" spans="1:6" x14ac:dyDescent="0.3">
      <c r="A111" s="9">
        <v>43938</v>
      </c>
      <c r="B111">
        <v>40</v>
      </c>
      <c r="C111">
        <v>11</v>
      </c>
      <c r="D111">
        <v>14</v>
      </c>
      <c r="E111">
        <v>14</v>
      </c>
      <c r="F111" s="23">
        <v>0</v>
      </c>
    </row>
    <row r="112" spans="1:6" x14ac:dyDescent="0.3">
      <c r="A112" s="9">
        <v>43939</v>
      </c>
      <c r="B112">
        <v>33</v>
      </c>
      <c r="C112">
        <v>6</v>
      </c>
      <c r="D112">
        <v>14</v>
      </c>
      <c r="E112">
        <v>14</v>
      </c>
      <c r="F112" s="23">
        <v>0</v>
      </c>
    </row>
    <row r="113" spans="1:6" x14ac:dyDescent="0.3">
      <c r="A113" s="9">
        <v>43940</v>
      </c>
      <c r="B113">
        <v>24</v>
      </c>
      <c r="C113">
        <v>7</v>
      </c>
      <c r="D113">
        <v>23</v>
      </c>
      <c r="E113">
        <v>27</v>
      </c>
      <c r="F113" s="23">
        <v>0</v>
      </c>
    </row>
    <row r="114" spans="1:6" x14ac:dyDescent="0.3">
      <c r="A114" s="9">
        <v>43941</v>
      </c>
      <c r="B114">
        <v>25</v>
      </c>
      <c r="C114">
        <v>5</v>
      </c>
      <c r="D114">
        <v>17</v>
      </c>
      <c r="E114">
        <v>20</v>
      </c>
      <c r="F114" s="23">
        <v>0</v>
      </c>
    </row>
    <row r="115" spans="1:6" x14ac:dyDescent="0.3">
      <c r="A115" s="9">
        <v>43942</v>
      </c>
      <c r="B115">
        <v>19</v>
      </c>
      <c r="C115">
        <v>4</v>
      </c>
      <c r="D115">
        <v>16</v>
      </c>
      <c r="E115">
        <v>16</v>
      </c>
      <c r="F115" s="23">
        <v>0</v>
      </c>
    </row>
    <row r="116" spans="1:6" x14ac:dyDescent="0.3">
      <c r="A116" s="9">
        <v>43943</v>
      </c>
      <c r="B116">
        <v>14</v>
      </c>
      <c r="C116">
        <v>4</v>
      </c>
      <c r="D116">
        <v>14</v>
      </c>
      <c r="E116">
        <v>19</v>
      </c>
      <c r="F116" s="23">
        <v>0</v>
      </c>
    </row>
    <row r="117" spans="1:6" x14ac:dyDescent="0.3">
      <c r="A117" s="9">
        <v>43944</v>
      </c>
      <c r="B117">
        <v>31</v>
      </c>
      <c r="C117">
        <v>9</v>
      </c>
      <c r="D117">
        <v>13</v>
      </c>
      <c r="E117">
        <v>16</v>
      </c>
      <c r="F117" s="23">
        <v>0</v>
      </c>
    </row>
    <row r="118" spans="1:6" x14ac:dyDescent="0.3">
      <c r="A118" s="9">
        <v>43945</v>
      </c>
      <c r="B118">
        <v>26</v>
      </c>
      <c r="C118">
        <v>5</v>
      </c>
      <c r="D118">
        <v>11</v>
      </c>
      <c r="E118">
        <v>12</v>
      </c>
      <c r="F118" s="23">
        <v>0</v>
      </c>
    </row>
    <row r="119" spans="1:6" x14ac:dyDescent="0.3">
      <c r="A119" s="9">
        <v>43946</v>
      </c>
      <c r="B119">
        <v>14</v>
      </c>
      <c r="C119">
        <v>7</v>
      </c>
      <c r="D119">
        <v>16</v>
      </c>
      <c r="E119">
        <v>21</v>
      </c>
      <c r="F119" s="23">
        <v>0</v>
      </c>
    </row>
    <row r="120" spans="1:6" x14ac:dyDescent="0.3">
      <c r="A120" s="9">
        <v>43947</v>
      </c>
      <c r="B120">
        <v>5</v>
      </c>
      <c r="C120">
        <v>6</v>
      </c>
      <c r="D120">
        <v>13</v>
      </c>
      <c r="E120">
        <v>16</v>
      </c>
      <c r="F120" s="23">
        <v>0</v>
      </c>
    </row>
    <row r="121" spans="1:6" x14ac:dyDescent="0.3">
      <c r="A121" s="9">
        <v>43948</v>
      </c>
      <c r="B121">
        <v>15</v>
      </c>
      <c r="C121">
        <v>5</v>
      </c>
      <c r="D121">
        <v>15</v>
      </c>
      <c r="E121">
        <v>19</v>
      </c>
      <c r="F121" s="23">
        <v>0</v>
      </c>
    </row>
    <row r="122" spans="1:6" x14ac:dyDescent="0.3">
      <c r="A122" s="9">
        <v>43949</v>
      </c>
      <c r="B122">
        <v>15</v>
      </c>
      <c r="C122">
        <v>5</v>
      </c>
      <c r="D122">
        <v>11</v>
      </c>
      <c r="E122">
        <v>11</v>
      </c>
      <c r="F122" s="23">
        <v>0</v>
      </c>
    </row>
    <row r="123" spans="1:6" x14ac:dyDescent="0.3">
      <c r="A123" s="9">
        <v>43950</v>
      </c>
      <c r="B123">
        <v>19</v>
      </c>
      <c r="C123">
        <v>12</v>
      </c>
      <c r="D123">
        <v>9</v>
      </c>
      <c r="E123">
        <v>10</v>
      </c>
      <c r="F123" s="23">
        <v>0</v>
      </c>
    </row>
    <row r="124" spans="1:6" x14ac:dyDescent="0.3">
      <c r="A124" s="9">
        <v>43951</v>
      </c>
      <c r="B124">
        <v>15</v>
      </c>
      <c r="C124">
        <v>4</v>
      </c>
      <c r="D124">
        <v>9</v>
      </c>
      <c r="E124">
        <v>11</v>
      </c>
      <c r="F124" s="23">
        <v>0</v>
      </c>
    </row>
    <row r="125" spans="1:6" x14ac:dyDescent="0.3">
      <c r="A125" s="9">
        <v>43952</v>
      </c>
      <c r="B125">
        <v>20</v>
      </c>
      <c r="C125">
        <v>7</v>
      </c>
      <c r="D125">
        <v>10</v>
      </c>
      <c r="E125">
        <v>14</v>
      </c>
      <c r="F125" s="23">
        <v>0</v>
      </c>
    </row>
    <row r="126" spans="1:6" x14ac:dyDescent="0.3">
      <c r="A126" s="9">
        <v>43953</v>
      </c>
      <c r="B126">
        <v>24</v>
      </c>
      <c r="C126">
        <v>6</v>
      </c>
      <c r="D126">
        <v>12</v>
      </c>
      <c r="E126">
        <v>12</v>
      </c>
      <c r="F126" s="23">
        <v>0</v>
      </c>
    </row>
    <row r="127" spans="1:6" x14ac:dyDescent="0.3">
      <c r="A127" s="9">
        <v>43954</v>
      </c>
      <c r="B127">
        <v>14</v>
      </c>
      <c r="C127">
        <v>7</v>
      </c>
      <c r="D127">
        <v>9</v>
      </c>
      <c r="E127">
        <v>10</v>
      </c>
      <c r="F127" s="23">
        <v>0</v>
      </c>
    </row>
    <row r="128" spans="1:6" x14ac:dyDescent="0.3">
      <c r="A128" s="9">
        <v>43955</v>
      </c>
      <c r="B128">
        <v>12</v>
      </c>
      <c r="C128">
        <v>6</v>
      </c>
      <c r="D128">
        <v>15</v>
      </c>
      <c r="E128">
        <v>17</v>
      </c>
      <c r="F128" s="23">
        <v>0</v>
      </c>
    </row>
    <row r="129" spans="1:6" x14ac:dyDescent="0.3">
      <c r="A129" s="9">
        <v>43956</v>
      </c>
      <c r="B129">
        <v>16</v>
      </c>
      <c r="C129">
        <v>4</v>
      </c>
      <c r="D129">
        <v>12</v>
      </c>
      <c r="E129">
        <v>13</v>
      </c>
      <c r="F129" s="23">
        <v>0</v>
      </c>
    </row>
    <row r="130" spans="1:6" x14ac:dyDescent="0.3">
      <c r="A130" s="9">
        <v>43957</v>
      </c>
      <c r="B130">
        <v>18</v>
      </c>
      <c r="C130">
        <v>3</v>
      </c>
      <c r="D130">
        <v>15</v>
      </c>
      <c r="E130">
        <v>19</v>
      </c>
      <c r="F130" s="23">
        <v>0</v>
      </c>
    </row>
    <row r="131" spans="1:6" x14ac:dyDescent="0.3">
      <c r="A131" s="9">
        <v>43958</v>
      </c>
      <c r="B131">
        <v>18</v>
      </c>
      <c r="C131">
        <v>8</v>
      </c>
      <c r="D131">
        <v>9</v>
      </c>
      <c r="E131">
        <v>9</v>
      </c>
      <c r="F131" s="23">
        <v>0</v>
      </c>
    </row>
    <row r="132" spans="1:6" x14ac:dyDescent="0.3">
      <c r="A132" s="9">
        <v>43959</v>
      </c>
      <c r="B132">
        <v>14</v>
      </c>
      <c r="C132">
        <v>8</v>
      </c>
      <c r="D132">
        <v>17</v>
      </c>
      <c r="E132">
        <v>22</v>
      </c>
      <c r="F132" s="23">
        <v>0</v>
      </c>
    </row>
    <row r="133" spans="1:6" x14ac:dyDescent="0.3">
      <c r="A133" s="9">
        <v>43960</v>
      </c>
      <c r="B133">
        <v>17</v>
      </c>
      <c r="C133">
        <v>7</v>
      </c>
      <c r="D133">
        <v>12</v>
      </c>
      <c r="E133">
        <v>14</v>
      </c>
      <c r="F133" s="23">
        <v>0</v>
      </c>
    </row>
    <row r="134" spans="1:6" x14ac:dyDescent="0.3">
      <c r="A134" s="9">
        <v>43961</v>
      </c>
      <c r="B134">
        <v>16</v>
      </c>
      <c r="C134">
        <v>6</v>
      </c>
      <c r="D134">
        <v>10</v>
      </c>
      <c r="E134">
        <v>11</v>
      </c>
      <c r="F134" s="23">
        <v>0</v>
      </c>
    </row>
    <row r="135" spans="1:6" x14ac:dyDescent="0.3">
      <c r="A135" s="9">
        <v>43962</v>
      </c>
      <c r="B135">
        <v>14</v>
      </c>
      <c r="C135">
        <v>3</v>
      </c>
      <c r="D135">
        <v>11</v>
      </c>
      <c r="E135">
        <v>13</v>
      </c>
      <c r="F135" s="23">
        <v>0</v>
      </c>
    </row>
    <row r="136" spans="1:6" x14ac:dyDescent="0.3">
      <c r="A136" s="9">
        <v>43963</v>
      </c>
      <c r="B136">
        <v>16</v>
      </c>
      <c r="C136">
        <v>7</v>
      </c>
      <c r="D136">
        <v>9</v>
      </c>
      <c r="E136">
        <v>11</v>
      </c>
      <c r="F136" s="23">
        <v>0</v>
      </c>
    </row>
    <row r="137" spans="1:6" x14ac:dyDescent="0.3">
      <c r="A137" s="9">
        <v>43964</v>
      </c>
      <c r="B137">
        <v>15</v>
      </c>
      <c r="C137">
        <v>6</v>
      </c>
      <c r="D137">
        <v>8</v>
      </c>
      <c r="E137">
        <v>9</v>
      </c>
      <c r="F137" s="23">
        <v>0</v>
      </c>
    </row>
    <row r="138" spans="1:6" x14ac:dyDescent="0.3">
      <c r="A138" s="9">
        <v>43965</v>
      </c>
      <c r="B138">
        <v>10</v>
      </c>
      <c r="C138">
        <v>3</v>
      </c>
      <c r="D138">
        <v>10</v>
      </c>
      <c r="E138">
        <v>11</v>
      </c>
      <c r="F138" s="23">
        <v>0</v>
      </c>
    </row>
    <row r="139" spans="1:6" x14ac:dyDescent="0.3">
      <c r="A139" s="9">
        <v>43966</v>
      </c>
      <c r="B139">
        <v>14</v>
      </c>
      <c r="C139">
        <v>4</v>
      </c>
      <c r="D139">
        <v>12</v>
      </c>
      <c r="E139">
        <v>13</v>
      </c>
      <c r="F139" s="23">
        <v>0</v>
      </c>
    </row>
    <row r="140" spans="1:6" x14ac:dyDescent="0.3">
      <c r="A140" s="9">
        <v>43967</v>
      </c>
      <c r="B140">
        <v>18</v>
      </c>
      <c r="C140">
        <v>6</v>
      </c>
      <c r="D140">
        <v>9</v>
      </c>
      <c r="E140">
        <v>12</v>
      </c>
      <c r="F140" s="23">
        <v>0</v>
      </c>
    </row>
    <row r="141" spans="1:6" x14ac:dyDescent="0.3">
      <c r="A141" s="9">
        <v>43968</v>
      </c>
      <c r="B141">
        <v>12</v>
      </c>
      <c r="C141">
        <v>10</v>
      </c>
      <c r="D141">
        <v>13</v>
      </c>
      <c r="E141">
        <v>13</v>
      </c>
      <c r="F141" s="23">
        <v>0</v>
      </c>
    </row>
    <row r="142" spans="1:6" x14ac:dyDescent="0.3">
      <c r="A142" s="9">
        <v>43969</v>
      </c>
      <c r="B142">
        <v>14</v>
      </c>
      <c r="C142">
        <v>3</v>
      </c>
      <c r="D142">
        <v>8</v>
      </c>
      <c r="E142">
        <v>9</v>
      </c>
      <c r="F142" s="23">
        <v>0</v>
      </c>
    </row>
    <row r="143" spans="1:6" x14ac:dyDescent="0.3">
      <c r="A143" s="9">
        <v>43970</v>
      </c>
      <c r="B143">
        <v>19</v>
      </c>
      <c r="C143">
        <v>5</v>
      </c>
      <c r="D143">
        <v>14</v>
      </c>
      <c r="E143">
        <v>17</v>
      </c>
      <c r="F143" s="23">
        <v>0</v>
      </c>
    </row>
    <row r="144" spans="1:6" x14ac:dyDescent="0.3">
      <c r="A144" s="9">
        <v>43971</v>
      </c>
      <c r="B144">
        <v>7</v>
      </c>
      <c r="C144">
        <v>5</v>
      </c>
      <c r="D144">
        <v>12</v>
      </c>
      <c r="E144">
        <v>13</v>
      </c>
      <c r="F144" s="23">
        <v>0</v>
      </c>
    </row>
    <row r="145" spans="1:6" x14ac:dyDescent="0.3">
      <c r="A145" s="9">
        <v>43972</v>
      </c>
      <c r="B145">
        <v>9</v>
      </c>
      <c r="C145">
        <v>10</v>
      </c>
      <c r="D145">
        <v>7</v>
      </c>
      <c r="E145">
        <v>12</v>
      </c>
      <c r="F145" s="23">
        <v>0</v>
      </c>
    </row>
    <row r="146" spans="1:6" x14ac:dyDescent="0.3">
      <c r="A146" s="9">
        <v>43973</v>
      </c>
      <c r="B146">
        <v>12</v>
      </c>
      <c r="C146">
        <v>3</v>
      </c>
      <c r="D146">
        <v>12</v>
      </c>
      <c r="E146">
        <v>14</v>
      </c>
      <c r="F146" s="23">
        <v>0</v>
      </c>
    </row>
    <row r="147" spans="1:6" x14ac:dyDescent="0.3">
      <c r="A147" s="9">
        <v>43974</v>
      </c>
      <c r="B147">
        <v>16</v>
      </c>
      <c r="C147">
        <v>4</v>
      </c>
      <c r="D147">
        <v>7</v>
      </c>
      <c r="E147">
        <v>10</v>
      </c>
      <c r="F147" s="23">
        <v>0</v>
      </c>
    </row>
    <row r="148" spans="1:6" x14ac:dyDescent="0.3">
      <c r="A148" s="9">
        <v>43975</v>
      </c>
      <c r="B148">
        <v>9</v>
      </c>
      <c r="C148">
        <v>4</v>
      </c>
      <c r="D148">
        <v>7</v>
      </c>
      <c r="E148">
        <v>7</v>
      </c>
      <c r="F148" s="23">
        <v>0</v>
      </c>
    </row>
    <row r="149" spans="1:6" x14ac:dyDescent="0.3">
      <c r="A149" s="9">
        <v>43976</v>
      </c>
      <c r="B149">
        <v>13</v>
      </c>
      <c r="C149">
        <v>7</v>
      </c>
      <c r="D149">
        <v>7</v>
      </c>
      <c r="E149">
        <v>9</v>
      </c>
      <c r="F149" s="23">
        <v>0</v>
      </c>
    </row>
    <row r="150" spans="1:6" x14ac:dyDescent="0.3">
      <c r="A150" s="9">
        <v>43977</v>
      </c>
      <c r="B150">
        <v>6</v>
      </c>
      <c r="C150">
        <v>3</v>
      </c>
      <c r="D150">
        <v>4</v>
      </c>
      <c r="E150">
        <v>7</v>
      </c>
      <c r="F150" s="23">
        <v>0</v>
      </c>
    </row>
    <row r="151" spans="1:6" x14ac:dyDescent="0.3">
      <c r="A151" s="9">
        <v>43978</v>
      </c>
      <c r="B151">
        <v>8</v>
      </c>
      <c r="C151">
        <v>3</v>
      </c>
      <c r="D151">
        <v>10</v>
      </c>
      <c r="E151">
        <v>14</v>
      </c>
      <c r="F151" s="23">
        <v>0</v>
      </c>
    </row>
    <row r="152" spans="1:6" x14ac:dyDescent="0.3">
      <c r="A152" s="9">
        <v>43979</v>
      </c>
      <c r="B152">
        <v>11</v>
      </c>
      <c r="C152">
        <v>5</v>
      </c>
      <c r="D152">
        <v>11</v>
      </c>
      <c r="E152">
        <v>14</v>
      </c>
      <c r="F152" s="23">
        <v>0</v>
      </c>
    </row>
    <row r="153" spans="1:6" x14ac:dyDescent="0.3">
      <c r="A153" s="9">
        <v>43980</v>
      </c>
      <c r="B153">
        <v>8</v>
      </c>
      <c r="C153">
        <v>3</v>
      </c>
      <c r="D153">
        <v>6</v>
      </c>
      <c r="E153">
        <v>8</v>
      </c>
      <c r="F153" s="23">
        <v>0</v>
      </c>
    </row>
    <row r="154" spans="1:6" x14ac:dyDescent="0.3">
      <c r="A154" s="9">
        <v>43981</v>
      </c>
      <c r="B154">
        <v>6</v>
      </c>
      <c r="C154">
        <v>5</v>
      </c>
      <c r="D154">
        <v>17</v>
      </c>
      <c r="E154">
        <v>21</v>
      </c>
      <c r="F154" s="23">
        <v>0</v>
      </c>
    </row>
    <row r="155" spans="1:6" x14ac:dyDescent="0.3">
      <c r="A155" s="9">
        <v>43982</v>
      </c>
      <c r="B155">
        <v>7</v>
      </c>
      <c r="C155">
        <v>2</v>
      </c>
      <c r="D155">
        <v>10</v>
      </c>
      <c r="E155">
        <v>12</v>
      </c>
      <c r="F155" s="23">
        <v>0</v>
      </c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2B2F9-EC62-44AD-87A5-DDE7E96FF598}">
  <dimension ref="A1:X155"/>
  <sheetViews>
    <sheetView workbookViewId="0">
      <selection activeCell="G1" sqref="G1:H1048576"/>
    </sheetView>
  </sheetViews>
  <sheetFormatPr defaultRowHeight="14.4" x14ac:dyDescent="0.3"/>
  <cols>
    <col min="2" max="3" width="8.88671875" style="13"/>
    <col min="7" max="8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s="13" t="s">
        <v>112</v>
      </c>
      <c r="C3" s="13" t="s">
        <v>111</v>
      </c>
      <c r="D3" t="s">
        <v>110</v>
      </c>
      <c r="E3" t="s">
        <v>109</v>
      </c>
      <c r="F3" s="12" t="s">
        <v>54</v>
      </c>
      <c r="G3" s="23" t="s">
        <v>59</v>
      </c>
      <c r="H3" s="23" t="s">
        <v>58</v>
      </c>
      <c r="I3" s="10" t="s">
        <v>57</v>
      </c>
    </row>
    <row r="4" spans="1:24" x14ac:dyDescent="0.3">
      <c r="A4" s="8">
        <v>43831</v>
      </c>
      <c r="B4" s="13">
        <v>0</v>
      </c>
      <c r="C4" s="13" t="s">
        <v>61</v>
      </c>
      <c r="D4">
        <v>0</v>
      </c>
      <c r="E4">
        <v>0</v>
      </c>
      <c r="F4" s="9">
        <v>43831</v>
      </c>
      <c r="G4" s="23">
        <v>0</v>
      </c>
      <c r="H4" s="23">
        <v>0</v>
      </c>
      <c r="I4" s="10">
        <v>0</v>
      </c>
    </row>
    <row r="5" spans="1:24" x14ac:dyDescent="0.3">
      <c r="A5" s="8">
        <v>43832</v>
      </c>
      <c r="B5" s="13">
        <v>0</v>
      </c>
      <c r="C5" s="13">
        <v>0</v>
      </c>
      <c r="D5">
        <v>0</v>
      </c>
      <c r="E5">
        <v>0</v>
      </c>
      <c r="F5" s="9">
        <v>43832</v>
      </c>
      <c r="G5" s="23">
        <v>0</v>
      </c>
      <c r="H5" s="23">
        <v>0</v>
      </c>
      <c r="I5" s="10">
        <v>0</v>
      </c>
    </row>
    <row r="6" spans="1:24" x14ac:dyDescent="0.3">
      <c r="A6" s="8">
        <v>43833</v>
      </c>
      <c r="B6" s="13">
        <v>0</v>
      </c>
      <c r="C6" s="13" t="s">
        <v>61</v>
      </c>
      <c r="D6">
        <v>0</v>
      </c>
      <c r="E6">
        <v>0</v>
      </c>
      <c r="F6" s="9">
        <v>43833</v>
      </c>
      <c r="G6" s="23">
        <v>0</v>
      </c>
      <c r="H6" s="23">
        <v>0</v>
      </c>
      <c r="I6" s="10">
        <v>0</v>
      </c>
    </row>
    <row r="7" spans="1:24" x14ac:dyDescent="0.3">
      <c r="A7" s="8">
        <v>43834</v>
      </c>
      <c r="B7" s="13">
        <v>0</v>
      </c>
      <c r="C7" s="13" t="s">
        <v>61</v>
      </c>
      <c r="D7">
        <v>0</v>
      </c>
      <c r="E7">
        <v>0</v>
      </c>
      <c r="F7" s="9">
        <v>43834</v>
      </c>
      <c r="G7" s="23">
        <v>0</v>
      </c>
      <c r="H7" s="23">
        <v>0</v>
      </c>
      <c r="I7" s="10">
        <v>0</v>
      </c>
      <c r="P7" t="s">
        <v>59</v>
      </c>
      <c r="V7" t="s">
        <v>57</v>
      </c>
    </row>
    <row r="8" spans="1:24" x14ac:dyDescent="0.3">
      <c r="A8" s="8">
        <v>43835</v>
      </c>
      <c r="B8" s="13">
        <v>0</v>
      </c>
      <c r="C8" s="13">
        <v>0</v>
      </c>
      <c r="D8">
        <v>0</v>
      </c>
      <c r="E8">
        <v>0</v>
      </c>
      <c r="F8" s="9">
        <v>43835</v>
      </c>
      <c r="G8" s="23">
        <v>0</v>
      </c>
      <c r="H8" s="23">
        <v>0</v>
      </c>
      <c r="I8" s="10">
        <v>0</v>
      </c>
    </row>
    <row r="9" spans="1:24" x14ac:dyDescent="0.3">
      <c r="A9" s="8">
        <v>43836</v>
      </c>
      <c r="B9" s="13">
        <v>0</v>
      </c>
      <c r="C9" s="13">
        <v>0</v>
      </c>
      <c r="D9">
        <v>0</v>
      </c>
      <c r="E9">
        <v>0</v>
      </c>
      <c r="F9" s="9">
        <v>43836</v>
      </c>
      <c r="G9" s="23">
        <v>0</v>
      </c>
      <c r="H9" s="23">
        <v>0</v>
      </c>
      <c r="I9" s="10">
        <v>0</v>
      </c>
      <c r="N9" t="s">
        <v>67</v>
      </c>
      <c r="O9" t="s">
        <v>4</v>
      </c>
      <c r="P9" t="s">
        <v>7</v>
      </c>
      <c r="Q9" t="s">
        <v>94</v>
      </c>
      <c r="R9" t="s">
        <v>93</v>
      </c>
      <c r="T9" t="s">
        <v>67</v>
      </c>
      <c r="U9" t="s">
        <v>4</v>
      </c>
      <c r="V9" t="s">
        <v>7</v>
      </c>
      <c r="W9" t="s">
        <v>94</v>
      </c>
      <c r="X9" t="s">
        <v>93</v>
      </c>
    </row>
    <row r="10" spans="1:24" x14ac:dyDescent="0.3">
      <c r="A10" s="8">
        <v>43837</v>
      </c>
      <c r="B10" s="13">
        <v>0</v>
      </c>
      <c r="C10" s="13" t="s">
        <v>61</v>
      </c>
      <c r="D10">
        <v>0</v>
      </c>
      <c r="E10">
        <v>0</v>
      </c>
      <c r="F10" s="9">
        <v>43837</v>
      </c>
      <c r="G10" s="23">
        <v>0</v>
      </c>
      <c r="H10" s="23">
        <v>0</v>
      </c>
      <c r="I10" s="10">
        <v>0</v>
      </c>
      <c r="N10">
        <v>0</v>
      </c>
      <c r="O10">
        <v>0.15011168674335776</v>
      </c>
      <c r="P10">
        <v>0.28463082596213107</v>
      </c>
      <c r="Q10">
        <v>0.65616711354361801</v>
      </c>
      <c r="R10">
        <v>0.67169404634834795</v>
      </c>
      <c r="T10">
        <v>0</v>
      </c>
      <c r="U10">
        <v>0.11015928032430876</v>
      </c>
      <c r="V10">
        <v>0.23834694194940759</v>
      </c>
      <c r="W10">
        <v>0.59912964242944988</v>
      </c>
      <c r="X10">
        <v>0.61533369661900361</v>
      </c>
    </row>
    <row r="11" spans="1:24" x14ac:dyDescent="0.3">
      <c r="A11" s="8">
        <v>43838</v>
      </c>
      <c r="B11" s="13">
        <v>0</v>
      </c>
      <c r="C11" s="13" t="s">
        <v>61</v>
      </c>
      <c r="D11">
        <v>0</v>
      </c>
      <c r="E11">
        <v>0</v>
      </c>
      <c r="F11" s="9">
        <v>43838</v>
      </c>
      <c r="G11" s="23">
        <v>0</v>
      </c>
      <c r="H11" s="23">
        <v>0</v>
      </c>
      <c r="I11" s="10">
        <v>0</v>
      </c>
      <c r="N11">
        <v>1</v>
      </c>
      <c r="O11">
        <v>0.16535830414314362</v>
      </c>
      <c r="P11">
        <v>0.29687813964036613</v>
      </c>
      <c r="Q11">
        <v>0.6634663994141824</v>
      </c>
      <c r="R11">
        <v>0.67630393024402147</v>
      </c>
      <c r="T11">
        <v>1</v>
      </c>
      <c r="U11">
        <v>0.12895627897446379</v>
      </c>
      <c r="V11">
        <v>0.25364788703105745</v>
      </c>
      <c r="W11">
        <v>0.61309185093513008</v>
      </c>
      <c r="X11">
        <v>0.62738228013230546</v>
      </c>
    </row>
    <row r="12" spans="1:24" x14ac:dyDescent="0.3">
      <c r="A12" s="8">
        <v>43839</v>
      </c>
      <c r="B12" s="13">
        <v>0</v>
      </c>
      <c r="C12" s="13">
        <v>0</v>
      </c>
      <c r="D12">
        <v>0</v>
      </c>
      <c r="E12">
        <v>0</v>
      </c>
      <c r="F12" s="9">
        <v>43839</v>
      </c>
      <c r="G12" s="23">
        <v>0</v>
      </c>
      <c r="H12" s="23">
        <v>0</v>
      </c>
      <c r="I12" s="10">
        <v>0</v>
      </c>
      <c r="N12">
        <v>2</v>
      </c>
      <c r="O12">
        <v>0.18572278204061668</v>
      </c>
      <c r="P12">
        <v>0.31174056167866226</v>
      </c>
      <c r="Q12">
        <v>0.67909549693219895</v>
      </c>
      <c r="R12">
        <v>0.69307962780447663</v>
      </c>
      <c r="T12">
        <v>2</v>
      </c>
      <c r="U12">
        <v>0.14875578944430584</v>
      </c>
      <c r="V12">
        <v>0.26715584642402046</v>
      </c>
      <c r="W12">
        <v>0.62441903605724813</v>
      </c>
      <c r="X12">
        <v>0.64050880075659311</v>
      </c>
    </row>
    <row r="13" spans="1:24" x14ac:dyDescent="0.3">
      <c r="A13" s="8">
        <v>43840</v>
      </c>
      <c r="B13" s="13">
        <v>0</v>
      </c>
      <c r="C13" s="13">
        <v>0</v>
      </c>
      <c r="D13">
        <v>0</v>
      </c>
      <c r="E13">
        <v>0</v>
      </c>
      <c r="F13" s="9">
        <v>43840</v>
      </c>
      <c r="G13" s="23">
        <v>0</v>
      </c>
      <c r="H13" s="23">
        <v>0</v>
      </c>
      <c r="I13" s="10">
        <v>0</v>
      </c>
      <c r="N13">
        <v>3</v>
      </c>
      <c r="O13">
        <v>0.20420196401458798</v>
      </c>
      <c r="P13">
        <v>0.32704784964538486</v>
      </c>
      <c r="Q13">
        <v>0.68862262571405919</v>
      </c>
      <c r="R13">
        <v>0.70592539130186671</v>
      </c>
      <c r="T13">
        <v>3</v>
      </c>
      <c r="U13">
        <v>0.15399879844277023</v>
      </c>
      <c r="V13">
        <v>0.28566292879484351</v>
      </c>
      <c r="W13">
        <v>0.64256725417526983</v>
      </c>
      <c r="X13">
        <v>0.66042836843582364</v>
      </c>
    </row>
    <row r="14" spans="1:24" x14ac:dyDescent="0.3">
      <c r="A14" s="8">
        <v>43841</v>
      </c>
      <c r="B14" s="13">
        <v>0</v>
      </c>
      <c r="C14" s="13" t="s">
        <v>61</v>
      </c>
      <c r="D14">
        <v>0</v>
      </c>
      <c r="E14">
        <v>0</v>
      </c>
      <c r="F14" s="9">
        <v>43841</v>
      </c>
      <c r="G14" s="23">
        <v>0</v>
      </c>
      <c r="H14" s="23">
        <v>0</v>
      </c>
      <c r="I14" s="10">
        <v>0</v>
      </c>
      <c r="N14">
        <v>4</v>
      </c>
      <c r="O14">
        <v>0.22330237665861782</v>
      </c>
      <c r="P14">
        <v>0.34381827415359123</v>
      </c>
      <c r="Q14">
        <v>0.69995388577206319</v>
      </c>
      <c r="R14">
        <v>0.71854496961714098</v>
      </c>
      <c r="T14">
        <v>4</v>
      </c>
      <c r="U14">
        <v>0.16858329527789734</v>
      </c>
      <c r="V14">
        <v>0.29728018200760253</v>
      </c>
      <c r="W14">
        <v>0.65843683480742587</v>
      </c>
      <c r="X14">
        <v>0.67380601808815077</v>
      </c>
    </row>
    <row r="15" spans="1:24" x14ac:dyDescent="0.3">
      <c r="A15" s="8">
        <v>43842</v>
      </c>
      <c r="B15" s="13">
        <v>0</v>
      </c>
      <c r="C15" s="13" t="s">
        <v>61</v>
      </c>
      <c r="D15">
        <v>0</v>
      </c>
      <c r="E15">
        <v>0</v>
      </c>
      <c r="F15" s="9">
        <v>43842</v>
      </c>
      <c r="G15" s="23">
        <v>0</v>
      </c>
      <c r="H15" s="23">
        <v>0</v>
      </c>
      <c r="I15" s="10">
        <v>0</v>
      </c>
      <c r="N15">
        <v>5</v>
      </c>
      <c r="O15">
        <v>0.24759527311282079</v>
      </c>
      <c r="P15">
        <v>0.36414080385120234</v>
      </c>
      <c r="Q15">
        <v>0.71811844793558766</v>
      </c>
      <c r="R15">
        <v>0.73432546904739227</v>
      </c>
      <c r="T15">
        <v>5</v>
      </c>
      <c r="U15">
        <v>0.18940393643173767</v>
      </c>
      <c r="V15">
        <v>0.30941084024619098</v>
      </c>
      <c r="W15">
        <v>0.67339863253378995</v>
      </c>
      <c r="X15">
        <v>0.69264753182930805</v>
      </c>
    </row>
    <row r="16" spans="1:24" x14ac:dyDescent="0.3">
      <c r="A16" s="8">
        <v>43843</v>
      </c>
      <c r="B16" s="13">
        <v>0</v>
      </c>
      <c r="C16" s="13">
        <v>0</v>
      </c>
      <c r="D16">
        <v>0</v>
      </c>
      <c r="E16">
        <v>0</v>
      </c>
      <c r="F16" s="9">
        <v>43843</v>
      </c>
      <c r="G16" s="23">
        <v>0</v>
      </c>
      <c r="H16" s="23">
        <v>0</v>
      </c>
      <c r="I16" s="10">
        <v>0</v>
      </c>
      <c r="N16">
        <v>6</v>
      </c>
      <c r="O16">
        <v>0.27347695112469272</v>
      </c>
      <c r="P16">
        <v>0.38344115773353266</v>
      </c>
      <c r="Q16">
        <v>0.73391569694051562</v>
      </c>
      <c r="R16">
        <v>0.7484740753906155</v>
      </c>
      <c r="T16">
        <v>6</v>
      </c>
      <c r="U16">
        <v>0.21265694038732016</v>
      </c>
      <c r="V16">
        <v>0.32854463991459959</v>
      </c>
      <c r="W16">
        <v>0.68783355489293696</v>
      </c>
      <c r="X16">
        <v>0.70156762265302586</v>
      </c>
    </row>
    <row r="17" spans="1:24" x14ac:dyDescent="0.3">
      <c r="A17" s="8">
        <v>43844</v>
      </c>
      <c r="B17" s="13" t="s">
        <v>61</v>
      </c>
      <c r="C17" s="13">
        <v>0</v>
      </c>
      <c r="D17">
        <v>0</v>
      </c>
      <c r="E17">
        <v>0</v>
      </c>
      <c r="F17" s="9">
        <v>43844</v>
      </c>
      <c r="G17" s="23">
        <v>0</v>
      </c>
      <c r="H17" s="23">
        <v>0</v>
      </c>
      <c r="I17" s="10">
        <v>0</v>
      </c>
      <c r="N17">
        <v>7</v>
      </c>
      <c r="O17">
        <v>0.29349293616872552</v>
      </c>
      <c r="P17">
        <v>0.40632696652485234</v>
      </c>
      <c r="Q17">
        <v>0.75143197793917993</v>
      </c>
      <c r="R17">
        <v>0.76347368302349072</v>
      </c>
      <c r="T17">
        <v>7</v>
      </c>
      <c r="U17">
        <v>0.24577564518521447</v>
      </c>
      <c r="V17">
        <v>0.35658092068395658</v>
      </c>
      <c r="W17">
        <v>0.70375846688190802</v>
      </c>
      <c r="X17">
        <v>0.71552184663912743</v>
      </c>
    </row>
    <row r="18" spans="1:24" x14ac:dyDescent="0.3">
      <c r="A18" s="8">
        <v>43845</v>
      </c>
      <c r="B18" s="13" t="s">
        <v>61</v>
      </c>
      <c r="C18" s="13">
        <v>0</v>
      </c>
      <c r="D18">
        <v>0</v>
      </c>
      <c r="E18">
        <v>0</v>
      </c>
      <c r="F18" s="9">
        <v>43845</v>
      </c>
      <c r="G18" s="23">
        <v>0</v>
      </c>
      <c r="H18" s="23">
        <v>0</v>
      </c>
      <c r="I18" s="10">
        <v>0</v>
      </c>
      <c r="N18">
        <v>8</v>
      </c>
      <c r="O18">
        <v>0.31342189250402236</v>
      </c>
      <c r="P18">
        <v>0.42708463853322337</v>
      </c>
      <c r="Q18">
        <v>0.76487462460845523</v>
      </c>
      <c r="R18">
        <v>0.7770862976570696</v>
      </c>
      <c r="T18">
        <v>8</v>
      </c>
      <c r="U18">
        <v>0.26546974949345709</v>
      </c>
      <c r="V18">
        <v>0.38243817553387466</v>
      </c>
      <c r="W18">
        <v>0.71834094594982134</v>
      </c>
      <c r="X18">
        <v>0.72912494576596076</v>
      </c>
    </row>
    <row r="19" spans="1:24" x14ac:dyDescent="0.3">
      <c r="A19" s="8">
        <v>43846</v>
      </c>
      <c r="B19" s="13">
        <v>0</v>
      </c>
      <c r="C19" s="13">
        <v>0</v>
      </c>
      <c r="D19">
        <v>0</v>
      </c>
      <c r="E19">
        <v>0</v>
      </c>
      <c r="F19" s="9">
        <v>43846</v>
      </c>
      <c r="G19" s="23">
        <v>0</v>
      </c>
      <c r="H19" s="23">
        <v>0</v>
      </c>
      <c r="I19" s="10">
        <v>0</v>
      </c>
      <c r="N19">
        <v>9</v>
      </c>
      <c r="O19">
        <v>0.33599367026997012</v>
      </c>
      <c r="P19">
        <v>0.44540177797090902</v>
      </c>
      <c r="Q19">
        <v>0.7808509291862803</v>
      </c>
      <c r="R19">
        <v>0.7890402607310284</v>
      </c>
      <c r="T19">
        <v>9</v>
      </c>
      <c r="U19">
        <v>0.29245827564182258</v>
      </c>
      <c r="V19">
        <v>0.40444955581790931</v>
      </c>
      <c r="W19">
        <v>0.7244723564486828</v>
      </c>
      <c r="X19">
        <v>0.73895619637565235</v>
      </c>
    </row>
    <row r="20" spans="1:24" x14ac:dyDescent="0.3">
      <c r="A20" s="8">
        <v>43847</v>
      </c>
      <c r="B20" s="13">
        <v>0</v>
      </c>
      <c r="C20" s="13">
        <v>0</v>
      </c>
      <c r="D20">
        <v>0</v>
      </c>
      <c r="E20">
        <v>0</v>
      </c>
      <c r="F20" s="9">
        <v>43847</v>
      </c>
      <c r="G20" s="23">
        <v>0</v>
      </c>
      <c r="H20" s="23">
        <v>0</v>
      </c>
      <c r="I20" s="10">
        <v>0</v>
      </c>
      <c r="N20">
        <v>10</v>
      </c>
      <c r="O20">
        <v>0.35280444481310247</v>
      </c>
      <c r="P20">
        <v>0.46499320590558973</v>
      </c>
      <c r="Q20">
        <v>0.78740333179465949</v>
      </c>
      <c r="R20">
        <v>0.79820613829247933</v>
      </c>
      <c r="T20">
        <v>10</v>
      </c>
      <c r="U20">
        <v>0.31078336080826552</v>
      </c>
      <c r="V20">
        <v>0.41661467450099354</v>
      </c>
      <c r="W20">
        <v>0.74047888042956067</v>
      </c>
      <c r="X20">
        <v>0.75134024177935987</v>
      </c>
    </row>
    <row r="21" spans="1:24" x14ac:dyDescent="0.3">
      <c r="A21" s="8">
        <v>43848</v>
      </c>
      <c r="B21" s="13" t="s">
        <v>61</v>
      </c>
      <c r="C21" s="13" t="s">
        <v>61</v>
      </c>
      <c r="D21">
        <v>0</v>
      </c>
      <c r="E21">
        <v>0</v>
      </c>
      <c r="F21" s="9">
        <v>43848</v>
      </c>
      <c r="G21" s="23">
        <v>0</v>
      </c>
      <c r="H21" s="23">
        <v>0</v>
      </c>
      <c r="I21" s="10">
        <v>0</v>
      </c>
      <c r="N21">
        <v>11</v>
      </c>
      <c r="O21">
        <v>0.37499006197183077</v>
      </c>
      <c r="P21">
        <v>0.48320904479394694</v>
      </c>
      <c r="Q21">
        <v>0.79841429356542715</v>
      </c>
      <c r="R21">
        <v>0.81062959767841569</v>
      </c>
      <c r="T21">
        <v>11</v>
      </c>
      <c r="U21">
        <v>0.33082348168209741</v>
      </c>
      <c r="V21">
        <v>0.43553615344399121</v>
      </c>
      <c r="W21">
        <v>0.75343591324598824</v>
      </c>
      <c r="X21">
        <v>0.76587709898520129</v>
      </c>
    </row>
    <row r="22" spans="1:24" x14ac:dyDescent="0.3">
      <c r="A22" s="8">
        <v>43849</v>
      </c>
      <c r="B22" s="13" t="s">
        <v>61</v>
      </c>
      <c r="C22" s="13" t="s">
        <v>61</v>
      </c>
      <c r="D22">
        <v>0</v>
      </c>
      <c r="E22">
        <v>0</v>
      </c>
      <c r="F22" s="9">
        <v>43849</v>
      </c>
      <c r="G22" s="23">
        <v>0</v>
      </c>
      <c r="H22" s="23">
        <v>0</v>
      </c>
      <c r="I22" s="10">
        <v>0</v>
      </c>
      <c r="N22">
        <v>12</v>
      </c>
      <c r="O22">
        <v>0.39109484545375806</v>
      </c>
      <c r="P22">
        <v>0.49907176895534611</v>
      </c>
      <c r="Q22">
        <v>0.80378925357461406</v>
      </c>
      <c r="R22">
        <v>0.81623259699259521</v>
      </c>
      <c r="T22">
        <v>12</v>
      </c>
      <c r="U22">
        <v>0.33797512103583965</v>
      </c>
      <c r="V22">
        <v>0.45457890703559178</v>
      </c>
      <c r="W22">
        <v>0.76177455063485122</v>
      </c>
      <c r="X22">
        <v>0.77639721859987487</v>
      </c>
    </row>
    <row r="23" spans="1:24" x14ac:dyDescent="0.3">
      <c r="A23" s="8">
        <v>43850</v>
      </c>
      <c r="B23" s="13" t="s">
        <v>61</v>
      </c>
      <c r="C23" s="13" t="s">
        <v>61</v>
      </c>
      <c r="D23">
        <v>0</v>
      </c>
      <c r="E23">
        <v>0</v>
      </c>
      <c r="F23" s="9">
        <v>43850</v>
      </c>
      <c r="G23" s="23">
        <v>0</v>
      </c>
      <c r="H23" s="23">
        <v>0</v>
      </c>
      <c r="I23" s="10">
        <v>0</v>
      </c>
      <c r="N23">
        <v>13</v>
      </c>
      <c r="O23">
        <v>0.42196046457551212</v>
      </c>
      <c r="P23">
        <v>0.51685872883755613</v>
      </c>
      <c r="Q23">
        <v>0.80833279334444275</v>
      </c>
      <c r="R23">
        <v>0.82133810774539562</v>
      </c>
      <c r="T23">
        <v>13</v>
      </c>
      <c r="U23">
        <v>0.36116072082957296</v>
      </c>
      <c r="V23">
        <v>0.47478055585370771</v>
      </c>
      <c r="W23">
        <v>0.78174279039647088</v>
      </c>
      <c r="X23">
        <v>0.79273039519628119</v>
      </c>
    </row>
    <row r="24" spans="1:24" x14ac:dyDescent="0.3">
      <c r="A24" s="8">
        <v>43851</v>
      </c>
      <c r="B24" s="13" t="s">
        <v>61</v>
      </c>
      <c r="C24" s="13" t="s">
        <v>61</v>
      </c>
      <c r="D24">
        <v>0</v>
      </c>
      <c r="E24">
        <v>0</v>
      </c>
      <c r="F24" s="9">
        <v>43851</v>
      </c>
      <c r="G24" s="23">
        <v>0</v>
      </c>
      <c r="H24" s="23">
        <v>0</v>
      </c>
      <c r="I24" s="10">
        <v>0</v>
      </c>
      <c r="N24">
        <v>14</v>
      </c>
      <c r="O24">
        <v>0.44343660667017204</v>
      </c>
      <c r="P24">
        <v>0.53238701357838414</v>
      </c>
      <c r="Q24">
        <v>0.81277327183395809</v>
      </c>
      <c r="R24">
        <v>0.82374253446829715</v>
      </c>
      <c r="T24">
        <v>14</v>
      </c>
      <c r="U24">
        <v>0.38632473006206297</v>
      </c>
      <c r="V24">
        <v>0.48367555603495027</v>
      </c>
      <c r="W24">
        <v>0.78876496055732448</v>
      </c>
      <c r="X24">
        <v>0.79551800117927007</v>
      </c>
    </row>
    <row r="25" spans="1:24" x14ac:dyDescent="0.3">
      <c r="A25" s="8">
        <v>43852</v>
      </c>
      <c r="B25" s="13" t="s">
        <v>61</v>
      </c>
      <c r="C25" s="13" t="s">
        <v>61</v>
      </c>
      <c r="D25">
        <v>0</v>
      </c>
      <c r="E25">
        <v>0</v>
      </c>
      <c r="F25" s="9">
        <v>43852</v>
      </c>
      <c r="G25" s="23">
        <v>0</v>
      </c>
      <c r="H25" s="23">
        <v>0</v>
      </c>
      <c r="I25" s="10">
        <v>0</v>
      </c>
    </row>
    <row r="26" spans="1:24" x14ac:dyDescent="0.3">
      <c r="A26" s="8">
        <v>43853</v>
      </c>
      <c r="B26" s="13">
        <v>1</v>
      </c>
      <c r="C26" s="13" t="s">
        <v>61</v>
      </c>
      <c r="D26">
        <v>0</v>
      </c>
      <c r="E26">
        <v>0</v>
      </c>
      <c r="F26" s="9">
        <v>43853</v>
      </c>
      <c r="G26" s="23">
        <v>0</v>
      </c>
      <c r="H26" s="23">
        <v>0</v>
      </c>
      <c r="I26" s="10">
        <v>0</v>
      </c>
    </row>
    <row r="27" spans="1:24" x14ac:dyDescent="0.3">
      <c r="A27" s="8">
        <v>43854</v>
      </c>
      <c r="B27" s="13">
        <v>1</v>
      </c>
      <c r="C27" s="13" t="s">
        <v>61</v>
      </c>
      <c r="D27">
        <v>0</v>
      </c>
      <c r="E27">
        <v>0</v>
      </c>
      <c r="F27" s="9">
        <v>43854</v>
      </c>
      <c r="G27" s="23">
        <v>0</v>
      </c>
      <c r="H27" s="23">
        <v>0</v>
      </c>
      <c r="I27" s="10">
        <v>0</v>
      </c>
    </row>
    <row r="28" spans="1:24" x14ac:dyDescent="0.3">
      <c r="A28" s="8">
        <v>43855</v>
      </c>
      <c r="B28" s="13">
        <v>1</v>
      </c>
      <c r="C28" s="13" t="s">
        <v>61</v>
      </c>
      <c r="D28">
        <v>0</v>
      </c>
      <c r="E28">
        <v>0</v>
      </c>
      <c r="F28" s="9">
        <v>43855</v>
      </c>
      <c r="G28" s="23">
        <v>0</v>
      </c>
      <c r="H28" s="23">
        <v>0</v>
      </c>
      <c r="I28" s="10">
        <v>0</v>
      </c>
    </row>
    <row r="29" spans="1:24" x14ac:dyDescent="0.3">
      <c r="A29" s="8">
        <v>43856</v>
      </c>
      <c r="B29" s="13">
        <v>2</v>
      </c>
      <c r="C29" s="13" t="s">
        <v>61</v>
      </c>
      <c r="D29">
        <v>0</v>
      </c>
      <c r="E29">
        <v>0</v>
      </c>
      <c r="F29" s="9">
        <v>43856</v>
      </c>
      <c r="G29" s="23">
        <v>0</v>
      </c>
      <c r="H29" s="23">
        <v>0</v>
      </c>
      <c r="I29" s="10">
        <v>0</v>
      </c>
    </row>
    <row r="30" spans="1:24" x14ac:dyDescent="0.3">
      <c r="A30" s="8">
        <v>43857</v>
      </c>
      <c r="B30" s="13">
        <v>3</v>
      </c>
      <c r="C30" s="13">
        <v>1</v>
      </c>
      <c r="D30">
        <v>0</v>
      </c>
      <c r="E30">
        <v>0</v>
      </c>
      <c r="F30" s="9">
        <v>43857</v>
      </c>
      <c r="G30" s="23">
        <v>0</v>
      </c>
      <c r="H30" s="23">
        <v>0</v>
      </c>
      <c r="I30" s="10">
        <v>0</v>
      </c>
    </row>
    <row r="31" spans="1:24" x14ac:dyDescent="0.3">
      <c r="A31" s="8">
        <v>43858</v>
      </c>
      <c r="B31" s="13">
        <v>5</v>
      </c>
      <c r="C31" s="13">
        <v>2</v>
      </c>
      <c r="D31">
        <v>0</v>
      </c>
      <c r="E31">
        <v>0</v>
      </c>
      <c r="F31" s="9">
        <v>43858</v>
      </c>
      <c r="G31" s="23">
        <v>0</v>
      </c>
      <c r="H31" s="23">
        <v>0</v>
      </c>
      <c r="I31" s="10">
        <v>0</v>
      </c>
    </row>
    <row r="32" spans="1:24" x14ac:dyDescent="0.3">
      <c r="A32" s="8">
        <v>43859</v>
      </c>
      <c r="B32" s="13">
        <v>5</v>
      </c>
      <c r="C32" s="13">
        <v>1</v>
      </c>
      <c r="D32">
        <v>0</v>
      </c>
      <c r="E32">
        <v>0</v>
      </c>
      <c r="F32" s="9">
        <v>43859</v>
      </c>
      <c r="G32" s="23">
        <v>0</v>
      </c>
      <c r="H32" s="23">
        <v>0</v>
      </c>
      <c r="I32" s="10">
        <v>0</v>
      </c>
    </row>
    <row r="33" spans="1:9" x14ac:dyDescent="0.3">
      <c r="A33" s="8">
        <v>43860</v>
      </c>
      <c r="B33" s="13">
        <v>5</v>
      </c>
      <c r="C33" s="13">
        <v>2</v>
      </c>
      <c r="D33">
        <v>0</v>
      </c>
      <c r="E33">
        <v>0</v>
      </c>
      <c r="F33" s="9">
        <v>43860</v>
      </c>
      <c r="G33" s="23">
        <f ca="1">IFERROR(__xludf.DUMMYFUNCTION("""COMPUTED_VALUE"""),1)</f>
        <v>1</v>
      </c>
      <c r="H33" s="23">
        <f ca="1">IFERROR(__xludf.DUMMYFUNCTION("""COMPUTED_VALUE"""),0)</f>
        <v>0</v>
      </c>
      <c r="I33" s="10">
        <v>0</v>
      </c>
    </row>
    <row r="34" spans="1:9" x14ac:dyDescent="0.3">
      <c r="A34" s="8">
        <v>43861</v>
      </c>
      <c r="B34" s="13">
        <v>6</v>
      </c>
      <c r="C34" s="13">
        <v>2</v>
      </c>
      <c r="D34">
        <v>0</v>
      </c>
      <c r="E34">
        <v>0</v>
      </c>
      <c r="F34" s="9">
        <v>43861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10">
        <v>0</v>
      </c>
    </row>
    <row r="35" spans="1:9" x14ac:dyDescent="0.3">
      <c r="A35" s="8">
        <v>43862</v>
      </c>
      <c r="B35" s="13">
        <v>5</v>
      </c>
      <c r="C35" s="13">
        <v>2</v>
      </c>
      <c r="D35">
        <v>0</v>
      </c>
      <c r="E35">
        <v>0</v>
      </c>
      <c r="F35" s="9">
        <v>43862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10">
        <v>0</v>
      </c>
    </row>
    <row r="36" spans="1:9" x14ac:dyDescent="0.3">
      <c r="A36" s="8">
        <v>43863</v>
      </c>
      <c r="B36" s="13">
        <v>5</v>
      </c>
      <c r="C36" s="13">
        <v>2</v>
      </c>
      <c r="D36">
        <v>0</v>
      </c>
      <c r="E36">
        <v>0</v>
      </c>
      <c r="F36" s="9">
        <v>43863</v>
      </c>
      <c r="G36" s="23">
        <f ca="1">IFERROR(__xludf.DUMMYFUNCTION("""COMPUTED_VALUE"""),1)</f>
        <v>1</v>
      </c>
      <c r="H36" s="23">
        <f ca="1">IFERROR(__xludf.DUMMYFUNCTION("""COMPUTED_VALUE"""),0)</f>
        <v>0</v>
      </c>
      <c r="I36" s="10">
        <v>0</v>
      </c>
    </row>
    <row r="37" spans="1:9" x14ac:dyDescent="0.3">
      <c r="A37" s="8">
        <v>43864</v>
      </c>
      <c r="B37" s="13">
        <v>6</v>
      </c>
      <c r="C37" s="13">
        <v>2</v>
      </c>
      <c r="D37">
        <v>0</v>
      </c>
      <c r="E37">
        <v>0</v>
      </c>
      <c r="F37" s="9">
        <v>43864</v>
      </c>
      <c r="G37" s="23">
        <f ca="1">IFERROR(__xludf.DUMMYFUNCTION("""COMPUTED_VALUE"""),1)</f>
        <v>1</v>
      </c>
      <c r="H37" s="23">
        <f ca="1">IFERROR(__xludf.DUMMYFUNCTION("""COMPUTED_VALUE"""),0)</f>
        <v>0</v>
      </c>
      <c r="I37" s="10">
        <v>0</v>
      </c>
    </row>
    <row r="38" spans="1:9" x14ac:dyDescent="0.3">
      <c r="A38" s="8">
        <v>43865</v>
      </c>
      <c r="B38" s="13">
        <v>5</v>
      </c>
      <c r="C38" s="13">
        <v>3</v>
      </c>
      <c r="D38">
        <v>0</v>
      </c>
      <c r="E38">
        <v>0</v>
      </c>
      <c r="F38" s="9">
        <v>43865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10">
        <v>0</v>
      </c>
    </row>
    <row r="39" spans="1:9" x14ac:dyDescent="0.3">
      <c r="A39" s="8">
        <v>43866</v>
      </c>
      <c r="B39" s="13">
        <v>4</v>
      </c>
      <c r="C39" s="13">
        <v>2</v>
      </c>
      <c r="D39">
        <v>0</v>
      </c>
      <c r="E39">
        <v>0</v>
      </c>
      <c r="F39" s="9">
        <v>43866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10">
        <v>0</v>
      </c>
    </row>
    <row r="40" spans="1:9" x14ac:dyDescent="0.3">
      <c r="A40" s="8">
        <v>43867</v>
      </c>
      <c r="B40" s="13">
        <v>4</v>
      </c>
      <c r="C40" s="13">
        <v>2</v>
      </c>
      <c r="D40">
        <v>0</v>
      </c>
      <c r="E40">
        <v>0</v>
      </c>
      <c r="F40" s="9">
        <v>43867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10">
        <v>0</v>
      </c>
    </row>
    <row r="41" spans="1:9" x14ac:dyDescent="0.3">
      <c r="A41" s="8">
        <v>43868</v>
      </c>
      <c r="B41" s="13">
        <v>3</v>
      </c>
      <c r="C41" s="13">
        <v>1</v>
      </c>
      <c r="D41">
        <v>0</v>
      </c>
      <c r="E41">
        <v>0</v>
      </c>
      <c r="F41" s="9">
        <v>43868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10">
        <v>0</v>
      </c>
    </row>
    <row r="42" spans="1:9" x14ac:dyDescent="0.3">
      <c r="A42" s="8">
        <v>43869</v>
      </c>
      <c r="B42" s="13">
        <v>2</v>
      </c>
      <c r="C42" s="13">
        <v>1</v>
      </c>
      <c r="D42">
        <v>0</v>
      </c>
      <c r="E42">
        <v>0</v>
      </c>
      <c r="F42" s="9">
        <v>43869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10">
        <v>0</v>
      </c>
    </row>
    <row r="43" spans="1:9" x14ac:dyDescent="0.3">
      <c r="A43" s="8">
        <v>43870</v>
      </c>
      <c r="B43" s="13">
        <v>3</v>
      </c>
      <c r="C43" s="13">
        <v>1</v>
      </c>
      <c r="D43">
        <v>0</v>
      </c>
      <c r="E43">
        <v>0</v>
      </c>
      <c r="F43" s="9">
        <v>43870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10">
        <v>0</v>
      </c>
    </row>
    <row r="44" spans="1:9" x14ac:dyDescent="0.3">
      <c r="A44" s="8">
        <v>43871</v>
      </c>
      <c r="B44" s="13">
        <v>2</v>
      </c>
      <c r="C44" s="13">
        <v>1</v>
      </c>
      <c r="D44">
        <v>0</v>
      </c>
      <c r="E44">
        <v>0</v>
      </c>
      <c r="F44" s="9">
        <v>43871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10">
        <v>0</v>
      </c>
    </row>
    <row r="45" spans="1:9" x14ac:dyDescent="0.3">
      <c r="A45" s="8">
        <v>43872</v>
      </c>
      <c r="B45" s="13">
        <v>2</v>
      </c>
      <c r="C45" s="13">
        <v>1</v>
      </c>
      <c r="D45">
        <v>0</v>
      </c>
      <c r="E45">
        <v>0</v>
      </c>
      <c r="F45" s="9">
        <v>43872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10">
        <v>0</v>
      </c>
    </row>
    <row r="46" spans="1:9" x14ac:dyDescent="0.3">
      <c r="A46" s="8">
        <v>43873</v>
      </c>
      <c r="B46" s="13">
        <v>2</v>
      </c>
      <c r="C46" s="13">
        <v>1</v>
      </c>
      <c r="D46" t="s">
        <v>61</v>
      </c>
      <c r="E46" t="s">
        <v>61</v>
      </c>
      <c r="F46" s="9">
        <v>43873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10">
        <v>0</v>
      </c>
    </row>
    <row r="47" spans="1:9" x14ac:dyDescent="0.3">
      <c r="A47" s="8">
        <v>43874</v>
      </c>
      <c r="B47" s="13">
        <v>3</v>
      </c>
      <c r="C47" s="13">
        <v>1</v>
      </c>
      <c r="D47">
        <v>0</v>
      </c>
      <c r="E47">
        <v>0</v>
      </c>
      <c r="F47" s="9">
        <v>43874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10">
        <v>0</v>
      </c>
    </row>
    <row r="48" spans="1:9" x14ac:dyDescent="0.3">
      <c r="A48" s="8">
        <v>43875</v>
      </c>
      <c r="B48" s="13">
        <v>2</v>
      </c>
      <c r="C48" s="13">
        <v>1</v>
      </c>
      <c r="D48">
        <v>0</v>
      </c>
      <c r="E48">
        <v>0</v>
      </c>
      <c r="F48" s="9">
        <v>43875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10">
        <v>0</v>
      </c>
    </row>
    <row r="49" spans="1:9" x14ac:dyDescent="0.3">
      <c r="A49" s="8">
        <v>43876</v>
      </c>
      <c r="B49" s="13">
        <v>2</v>
      </c>
      <c r="C49" s="13">
        <v>1</v>
      </c>
      <c r="D49" t="s">
        <v>61</v>
      </c>
      <c r="E49" t="s">
        <v>61</v>
      </c>
      <c r="F49" s="9">
        <v>43876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10">
        <v>0</v>
      </c>
    </row>
    <row r="50" spans="1:9" x14ac:dyDescent="0.3">
      <c r="A50" s="8">
        <v>43877</v>
      </c>
      <c r="B50" s="13">
        <v>2</v>
      </c>
      <c r="C50" s="13">
        <v>1</v>
      </c>
      <c r="D50">
        <v>0</v>
      </c>
      <c r="E50">
        <v>0</v>
      </c>
      <c r="F50" s="9">
        <v>43877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10">
        <v>0</v>
      </c>
    </row>
    <row r="51" spans="1:9" x14ac:dyDescent="0.3">
      <c r="A51" s="8">
        <v>43878</v>
      </c>
      <c r="B51" s="13">
        <v>2</v>
      </c>
      <c r="C51" s="13">
        <v>1</v>
      </c>
      <c r="D51">
        <v>0</v>
      </c>
      <c r="E51" t="s">
        <v>61</v>
      </c>
      <c r="F51" s="9">
        <v>43878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10">
        <v>0</v>
      </c>
    </row>
    <row r="52" spans="1:9" x14ac:dyDescent="0.3">
      <c r="A52" s="8">
        <v>43879</v>
      </c>
      <c r="B52" s="13">
        <v>2</v>
      </c>
      <c r="C52" s="13">
        <v>1</v>
      </c>
      <c r="D52" t="s">
        <v>61</v>
      </c>
      <c r="E52" t="s">
        <v>61</v>
      </c>
      <c r="F52" s="9">
        <v>43879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10">
        <v>0</v>
      </c>
    </row>
    <row r="53" spans="1:9" x14ac:dyDescent="0.3">
      <c r="A53" s="8">
        <v>43880</v>
      </c>
      <c r="B53" s="13">
        <v>2</v>
      </c>
      <c r="C53" s="13">
        <v>1</v>
      </c>
      <c r="D53" t="s">
        <v>61</v>
      </c>
      <c r="E53" t="s">
        <v>61</v>
      </c>
      <c r="F53" s="9">
        <v>43880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10">
        <v>0</v>
      </c>
    </row>
    <row r="54" spans="1:9" x14ac:dyDescent="0.3">
      <c r="A54" s="8">
        <v>43881</v>
      </c>
      <c r="B54" s="13">
        <v>2</v>
      </c>
      <c r="C54" s="13">
        <v>1</v>
      </c>
      <c r="D54" t="s">
        <v>61</v>
      </c>
      <c r="E54" t="s">
        <v>61</v>
      </c>
      <c r="F54" s="9">
        <v>43881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10">
        <v>0</v>
      </c>
    </row>
    <row r="55" spans="1:9" x14ac:dyDescent="0.3">
      <c r="A55" s="8">
        <v>43882</v>
      </c>
      <c r="B55" s="13">
        <v>1</v>
      </c>
      <c r="C55" s="13">
        <v>1</v>
      </c>
      <c r="D55">
        <v>0</v>
      </c>
      <c r="E55">
        <v>0</v>
      </c>
      <c r="F55" s="9">
        <v>43882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10">
        <v>0</v>
      </c>
    </row>
    <row r="56" spans="1:9" x14ac:dyDescent="0.3">
      <c r="A56" s="8">
        <v>43883</v>
      </c>
      <c r="B56" s="13">
        <v>2</v>
      </c>
      <c r="C56" s="13">
        <v>1</v>
      </c>
      <c r="D56">
        <v>0</v>
      </c>
      <c r="E56">
        <v>0</v>
      </c>
      <c r="F56" s="9">
        <v>43883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10">
        <v>0</v>
      </c>
    </row>
    <row r="57" spans="1:9" x14ac:dyDescent="0.3">
      <c r="A57" s="8">
        <v>43884</v>
      </c>
      <c r="B57" s="13">
        <v>1</v>
      </c>
      <c r="C57" s="13">
        <v>1</v>
      </c>
      <c r="D57" t="s">
        <v>61</v>
      </c>
      <c r="E57" t="s">
        <v>61</v>
      </c>
      <c r="F57" s="9">
        <v>43884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10">
        <v>0</v>
      </c>
    </row>
    <row r="58" spans="1:9" x14ac:dyDescent="0.3">
      <c r="A58" s="8">
        <v>43885</v>
      </c>
      <c r="B58" s="13">
        <v>2</v>
      </c>
      <c r="C58" s="13">
        <v>1</v>
      </c>
      <c r="D58">
        <v>0</v>
      </c>
      <c r="E58">
        <v>0</v>
      </c>
      <c r="F58" s="9">
        <v>43885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10">
        <v>0</v>
      </c>
    </row>
    <row r="59" spans="1:9" x14ac:dyDescent="0.3">
      <c r="A59" s="8">
        <v>43886</v>
      </c>
      <c r="B59" s="13">
        <v>2</v>
      </c>
      <c r="C59" s="13" t="s">
        <v>61</v>
      </c>
      <c r="D59">
        <v>0</v>
      </c>
      <c r="E59">
        <v>0</v>
      </c>
      <c r="F59" s="9">
        <v>43886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10">
        <v>0</v>
      </c>
    </row>
    <row r="60" spans="1:9" x14ac:dyDescent="0.3">
      <c r="A60" s="8">
        <v>43887</v>
      </c>
      <c r="B60" s="13">
        <v>2</v>
      </c>
      <c r="C60" s="13">
        <v>1</v>
      </c>
      <c r="D60" t="s">
        <v>61</v>
      </c>
      <c r="E60" t="s">
        <v>61</v>
      </c>
      <c r="F60" s="9">
        <v>43887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10">
        <v>0</v>
      </c>
    </row>
    <row r="61" spans="1:9" x14ac:dyDescent="0.3">
      <c r="A61" s="8">
        <v>43888</v>
      </c>
      <c r="B61" s="13">
        <v>2</v>
      </c>
      <c r="C61" s="13">
        <v>1</v>
      </c>
      <c r="D61" t="s">
        <v>61</v>
      </c>
      <c r="E61" t="s">
        <v>61</v>
      </c>
      <c r="F61" s="9">
        <v>43888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10">
        <v>0</v>
      </c>
    </row>
    <row r="62" spans="1:9" x14ac:dyDescent="0.3">
      <c r="A62" s="8">
        <v>43889</v>
      </c>
      <c r="B62" s="13">
        <v>2</v>
      </c>
      <c r="C62" s="13">
        <v>1</v>
      </c>
      <c r="D62" t="s">
        <v>61</v>
      </c>
      <c r="E62" t="s">
        <v>61</v>
      </c>
      <c r="F62" s="9">
        <v>43889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10">
        <v>0</v>
      </c>
    </row>
    <row r="63" spans="1:9" x14ac:dyDescent="0.3">
      <c r="A63" s="8">
        <v>43890</v>
      </c>
      <c r="B63" s="13">
        <v>3</v>
      </c>
      <c r="C63" s="13">
        <v>1</v>
      </c>
      <c r="D63">
        <v>0</v>
      </c>
      <c r="E63">
        <v>0</v>
      </c>
      <c r="F63" s="9">
        <v>43890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10">
        <v>0</v>
      </c>
    </row>
    <row r="64" spans="1:9" x14ac:dyDescent="0.3">
      <c r="A64" s="8">
        <v>43891</v>
      </c>
      <c r="B64" s="13">
        <v>3</v>
      </c>
      <c r="C64" s="13">
        <v>1</v>
      </c>
      <c r="D64">
        <v>0</v>
      </c>
      <c r="E64">
        <v>0</v>
      </c>
      <c r="F64" s="9">
        <v>43891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10">
        <v>0</v>
      </c>
    </row>
    <row r="65" spans="1:9" x14ac:dyDescent="0.3">
      <c r="A65" s="8">
        <v>43892</v>
      </c>
      <c r="B65" s="13">
        <v>6</v>
      </c>
      <c r="C65" s="13">
        <v>3</v>
      </c>
      <c r="D65" t="s">
        <v>61</v>
      </c>
      <c r="E65" t="s">
        <v>61</v>
      </c>
      <c r="F65" s="9">
        <v>43892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10">
        <v>0</v>
      </c>
    </row>
    <row r="66" spans="1:9" x14ac:dyDescent="0.3">
      <c r="A66" s="8">
        <v>43893</v>
      </c>
      <c r="B66" s="13">
        <v>11</v>
      </c>
      <c r="C66" s="13">
        <v>5</v>
      </c>
      <c r="D66" t="s">
        <v>61</v>
      </c>
      <c r="E66" t="s">
        <v>61</v>
      </c>
      <c r="F66" s="9">
        <v>43893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10">
        <v>0</v>
      </c>
    </row>
    <row r="67" spans="1:9" x14ac:dyDescent="0.3">
      <c r="A67" s="8">
        <v>43894</v>
      </c>
      <c r="B67" s="13">
        <v>22</v>
      </c>
      <c r="C67" s="13">
        <v>11</v>
      </c>
      <c r="D67">
        <v>1</v>
      </c>
      <c r="E67">
        <v>1</v>
      </c>
      <c r="F67" s="9">
        <v>43894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10">
        <v>0</v>
      </c>
    </row>
    <row r="68" spans="1:9" x14ac:dyDescent="0.3">
      <c r="A68" s="8">
        <v>43895</v>
      </c>
      <c r="B68" s="13">
        <v>19</v>
      </c>
      <c r="C68" s="13">
        <v>9</v>
      </c>
      <c r="D68" t="s">
        <v>61</v>
      </c>
      <c r="E68">
        <v>1</v>
      </c>
      <c r="F68" s="9">
        <v>43895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10">
        <v>0</v>
      </c>
    </row>
    <row r="69" spans="1:9" x14ac:dyDescent="0.3">
      <c r="A69" s="8">
        <v>43896</v>
      </c>
      <c r="B69" s="13">
        <v>13</v>
      </c>
      <c r="C69" s="13">
        <v>7</v>
      </c>
      <c r="D69" t="s">
        <v>61</v>
      </c>
      <c r="E69">
        <v>1</v>
      </c>
      <c r="F69" s="9">
        <v>43896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10">
        <v>0</v>
      </c>
    </row>
    <row r="70" spans="1:9" x14ac:dyDescent="0.3">
      <c r="A70" s="8">
        <v>43897</v>
      </c>
      <c r="B70" s="13">
        <v>11</v>
      </c>
      <c r="C70" s="13">
        <v>6</v>
      </c>
      <c r="D70" t="s">
        <v>61</v>
      </c>
      <c r="E70" t="s">
        <v>61</v>
      </c>
      <c r="F70" s="9">
        <v>43897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10">
        <v>0</v>
      </c>
    </row>
    <row r="71" spans="1:9" x14ac:dyDescent="0.3">
      <c r="A71" s="8">
        <v>43898</v>
      </c>
      <c r="B71" s="13">
        <v>10</v>
      </c>
      <c r="C71" s="13">
        <v>4</v>
      </c>
      <c r="D71" t="s">
        <v>61</v>
      </c>
      <c r="E71" t="s">
        <v>61</v>
      </c>
      <c r="F71" s="9">
        <v>43898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10">
        <v>0</v>
      </c>
    </row>
    <row r="72" spans="1:9" x14ac:dyDescent="0.3">
      <c r="A72" s="8">
        <v>43899</v>
      </c>
      <c r="B72" s="13">
        <v>9</v>
      </c>
      <c r="C72" s="13">
        <v>4</v>
      </c>
      <c r="D72" t="s">
        <v>61</v>
      </c>
      <c r="E72" t="s">
        <v>61</v>
      </c>
      <c r="F72" s="9">
        <v>43899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10">
        <v>0</v>
      </c>
    </row>
    <row r="73" spans="1:9" x14ac:dyDescent="0.3">
      <c r="A73" s="8">
        <v>43900</v>
      </c>
      <c r="B73" s="13">
        <v>9</v>
      </c>
      <c r="C73" s="13">
        <v>4</v>
      </c>
      <c r="D73" t="s">
        <v>61</v>
      </c>
      <c r="E73" t="s">
        <v>61</v>
      </c>
      <c r="F73" s="9">
        <v>43900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10">
        <v>0</v>
      </c>
    </row>
    <row r="74" spans="1:9" x14ac:dyDescent="0.3">
      <c r="A74" s="8">
        <v>43901</v>
      </c>
      <c r="B74" s="13">
        <v>10</v>
      </c>
      <c r="C74" s="13">
        <v>4</v>
      </c>
      <c r="D74" t="s">
        <v>61</v>
      </c>
      <c r="E74" t="s">
        <v>61</v>
      </c>
      <c r="F74" s="9">
        <v>43901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10">
        <v>0</v>
      </c>
    </row>
    <row r="75" spans="1:9" x14ac:dyDescent="0.3">
      <c r="A75" s="8">
        <v>43902</v>
      </c>
      <c r="B75" s="13">
        <v>13</v>
      </c>
      <c r="C75" s="13">
        <v>6</v>
      </c>
      <c r="D75">
        <v>1</v>
      </c>
      <c r="E75">
        <v>1</v>
      </c>
      <c r="F75" s="9">
        <v>43902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10">
        <v>0</v>
      </c>
    </row>
    <row r="76" spans="1:9" x14ac:dyDescent="0.3">
      <c r="A76" s="8">
        <v>43903</v>
      </c>
      <c r="B76" s="13">
        <v>18</v>
      </c>
      <c r="C76" s="13">
        <v>10</v>
      </c>
      <c r="D76">
        <v>1</v>
      </c>
      <c r="E76">
        <v>1</v>
      </c>
      <c r="F76" s="9">
        <v>43903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10">
        <v>0</v>
      </c>
    </row>
    <row r="77" spans="1:9" x14ac:dyDescent="0.3">
      <c r="A77" s="8">
        <v>43904</v>
      </c>
      <c r="B77" s="13">
        <v>30</v>
      </c>
      <c r="C77" s="13">
        <v>15</v>
      </c>
      <c r="D77">
        <v>1</v>
      </c>
      <c r="E77">
        <v>1</v>
      </c>
      <c r="F77" s="9">
        <v>43904</v>
      </c>
      <c r="G77" s="23">
        <v>3</v>
      </c>
      <c r="H77" s="23">
        <v>0</v>
      </c>
      <c r="I77" s="10">
        <v>0</v>
      </c>
    </row>
    <row r="78" spans="1:9" x14ac:dyDescent="0.3">
      <c r="A78" s="8">
        <v>43905</v>
      </c>
      <c r="B78" s="13">
        <v>24</v>
      </c>
      <c r="C78" s="13">
        <v>14</v>
      </c>
      <c r="D78">
        <v>1</v>
      </c>
      <c r="E78">
        <v>1</v>
      </c>
      <c r="F78" s="9">
        <v>43905</v>
      </c>
      <c r="G78" s="23">
        <v>1</v>
      </c>
      <c r="H78" s="23">
        <v>0</v>
      </c>
      <c r="I78" s="10">
        <v>0</v>
      </c>
    </row>
    <row r="79" spans="1:9" x14ac:dyDescent="0.3">
      <c r="A79" s="8">
        <v>43906</v>
      </c>
      <c r="B79" s="13">
        <v>22</v>
      </c>
      <c r="C79" s="13">
        <v>13</v>
      </c>
      <c r="D79">
        <v>1</v>
      </c>
      <c r="E79">
        <v>2</v>
      </c>
      <c r="F79" s="9">
        <v>43906</v>
      </c>
      <c r="G79" s="23">
        <v>0</v>
      </c>
      <c r="H79" s="23">
        <v>0</v>
      </c>
      <c r="I79" s="10">
        <v>0</v>
      </c>
    </row>
    <row r="80" spans="1:9" x14ac:dyDescent="0.3">
      <c r="A80" s="8">
        <v>43907</v>
      </c>
      <c r="B80" s="13">
        <v>24</v>
      </c>
      <c r="C80" s="13">
        <v>14</v>
      </c>
      <c r="D80">
        <v>2</v>
      </c>
      <c r="E80">
        <v>2</v>
      </c>
      <c r="F80" s="9">
        <v>43907</v>
      </c>
      <c r="G80" s="23">
        <v>0</v>
      </c>
      <c r="H80" s="23">
        <v>0</v>
      </c>
      <c r="I80" s="10">
        <v>0</v>
      </c>
    </row>
    <row r="81" spans="1:9" x14ac:dyDescent="0.3">
      <c r="A81" s="8">
        <v>43908</v>
      </c>
      <c r="B81" s="13">
        <v>31</v>
      </c>
      <c r="C81" s="13">
        <v>20</v>
      </c>
      <c r="D81">
        <v>2</v>
      </c>
      <c r="E81">
        <v>3</v>
      </c>
      <c r="F81" s="9">
        <v>43908</v>
      </c>
      <c r="G81" s="23">
        <v>3</v>
      </c>
      <c r="H81" s="23">
        <v>0</v>
      </c>
      <c r="I81" s="10">
        <v>0</v>
      </c>
    </row>
    <row r="82" spans="1:9" x14ac:dyDescent="0.3">
      <c r="A82" s="8">
        <v>43909</v>
      </c>
      <c r="B82" s="13">
        <v>68</v>
      </c>
      <c r="C82" s="13">
        <v>31</v>
      </c>
      <c r="D82">
        <v>3</v>
      </c>
      <c r="E82">
        <v>4</v>
      </c>
      <c r="F82" s="9">
        <v>43909</v>
      </c>
      <c r="G82" s="23">
        <v>2</v>
      </c>
      <c r="H82" s="23">
        <v>0</v>
      </c>
      <c r="I82" s="10">
        <v>0</v>
      </c>
    </row>
    <row r="83" spans="1:9" x14ac:dyDescent="0.3">
      <c r="A83" s="8">
        <v>43910</v>
      </c>
      <c r="B83" s="13">
        <v>71</v>
      </c>
      <c r="C83" s="13">
        <v>52</v>
      </c>
      <c r="D83">
        <v>5</v>
      </c>
      <c r="E83">
        <v>7</v>
      </c>
      <c r="F83" s="9">
        <v>43910</v>
      </c>
      <c r="G83" s="23">
        <v>8</v>
      </c>
      <c r="H83" s="23">
        <v>0</v>
      </c>
      <c r="I83" s="10">
        <v>0</v>
      </c>
    </row>
    <row r="84" spans="1:9" x14ac:dyDescent="0.3">
      <c r="A84" s="8">
        <v>43911</v>
      </c>
      <c r="B84" s="13">
        <v>81</v>
      </c>
      <c r="C84" s="13">
        <v>56</v>
      </c>
      <c r="D84">
        <v>6</v>
      </c>
      <c r="E84">
        <v>8</v>
      </c>
      <c r="F84" s="9">
        <v>43911</v>
      </c>
      <c r="G84" s="23">
        <v>7</v>
      </c>
      <c r="H84" s="23">
        <v>0</v>
      </c>
      <c r="I84" s="10">
        <v>0</v>
      </c>
    </row>
    <row r="85" spans="1:9" x14ac:dyDescent="0.3">
      <c r="A85" s="8">
        <v>43912</v>
      </c>
      <c r="B85" s="13">
        <v>77</v>
      </c>
      <c r="C85" s="13">
        <v>54</v>
      </c>
      <c r="D85">
        <v>6</v>
      </c>
      <c r="E85">
        <v>7</v>
      </c>
      <c r="F85" s="9">
        <v>43912</v>
      </c>
      <c r="G85" s="23">
        <v>4</v>
      </c>
      <c r="H85" s="23">
        <v>0</v>
      </c>
      <c r="I85" s="10">
        <v>0</v>
      </c>
    </row>
    <row r="86" spans="1:9" x14ac:dyDescent="0.3">
      <c r="A86" s="8">
        <v>43913</v>
      </c>
      <c r="B86" s="13">
        <v>79</v>
      </c>
      <c r="C86" s="13">
        <v>62</v>
      </c>
      <c r="D86">
        <v>9</v>
      </c>
      <c r="E86">
        <v>12</v>
      </c>
      <c r="F86" s="9">
        <v>43913</v>
      </c>
      <c r="G86" s="23">
        <v>4</v>
      </c>
      <c r="H86" s="23">
        <v>0</v>
      </c>
      <c r="I86" s="10">
        <v>0</v>
      </c>
    </row>
    <row r="87" spans="1:9" x14ac:dyDescent="0.3">
      <c r="A87" s="8">
        <v>43914</v>
      </c>
      <c r="B87" s="13">
        <v>78</v>
      </c>
      <c r="C87" s="13">
        <v>62</v>
      </c>
      <c r="D87">
        <v>7</v>
      </c>
      <c r="E87">
        <v>10</v>
      </c>
      <c r="F87" s="9">
        <v>43914</v>
      </c>
      <c r="G87" s="23">
        <v>0</v>
      </c>
      <c r="H87" s="23">
        <v>0</v>
      </c>
      <c r="I87" s="10">
        <v>0</v>
      </c>
    </row>
    <row r="88" spans="1:9" x14ac:dyDescent="0.3">
      <c r="A88" s="8">
        <v>43915</v>
      </c>
      <c r="B88" s="13">
        <v>88</v>
      </c>
      <c r="C88" s="13">
        <v>59</v>
      </c>
      <c r="D88">
        <v>8</v>
      </c>
      <c r="E88">
        <v>10</v>
      </c>
      <c r="F88" s="9">
        <v>43915</v>
      </c>
      <c r="G88" s="23">
        <v>6</v>
      </c>
      <c r="H88" s="23">
        <v>0</v>
      </c>
      <c r="I88" s="10">
        <v>0</v>
      </c>
    </row>
    <row r="89" spans="1:9" x14ac:dyDescent="0.3">
      <c r="A89" s="8">
        <v>43916</v>
      </c>
      <c r="B89" s="13">
        <v>92</v>
      </c>
      <c r="C89" s="13">
        <v>55</v>
      </c>
      <c r="D89">
        <v>8</v>
      </c>
      <c r="E89">
        <v>10</v>
      </c>
      <c r="F89" s="9">
        <v>43916</v>
      </c>
      <c r="G89" s="23">
        <v>2</v>
      </c>
      <c r="H89" s="23">
        <v>0</v>
      </c>
      <c r="I89" s="10">
        <v>0</v>
      </c>
    </row>
    <row r="90" spans="1:9" x14ac:dyDescent="0.3">
      <c r="A90" s="8">
        <v>43917</v>
      </c>
      <c r="B90" s="13">
        <v>100</v>
      </c>
      <c r="C90" s="13">
        <v>62</v>
      </c>
      <c r="D90">
        <v>10</v>
      </c>
      <c r="E90">
        <v>13</v>
      </c>
      <c r="F90" s="9">
        <v>43917</v>
      </c>
      <c r="G90" s="23">
        <v>10</v>
      </c>
      <c r="H90" s="23">
        <v>0</v>
      </c>
      <c r="I90" s="10">
        <v>0</v>
      </c>
    </row>
    <row r="91" spans="1:9" x14ac:dyDescent="0.3">
      <c r="A91" s="8">
        <v>43918</v>
      </c>
      <c r="B91" s="13">
        <v>100</v>
      </c>
      <c r="C91" s="13">
        <v>62</v>
      </c>
      <c r="D91">
        <v>12</v>
      </c>
      <c r="E91">
        <v>14</v>
      </c>
      <c r="F91" s="9">
        <v>43918</v>
      </c>
      <c r="G91" s="23">
        <v>4</v>
      </c>
      <c r="H91" s="23">
        <v>0</v>
      </c>
      <c r="I91" s="10">
        <v>0</v>
      </c>
    </row>
    <row r="92" spans="1:9" x14ac:dyDescent="0.3">
      <c r="A92" s="8">
        <v>43919</v>
      </c>
      <c r="B92" s="13">
        <v>92</v>
      </c>
      <c r="C92" s="13">
        <v>56</v>
      </c>
      <c r="D92">
        <v>11</v>
      </c>
      <c r="E92">
        <v>13</v>
      </c>
      <c r="F92" s="9">
        <v>43919</v>
      </c>
      <c r="G92" s="23">
        <v>5</v>
      </c>
      <c r="H92" s="23">
        <v>0</v>
      </c>
      <c r="I92" s="10">
        <v>0</v>
      </c>
    </row>
    <row r="93" spans="1:9" x14ac:dyDescent="0.3">
      <c r="A93" s="8">
        <v>43920</v>
      </c>
      <c r="B93" s="13">
        <v>73</v>
      </c>
      <c r="C93" s="13">
        <v>44</v>
      </c>
      <c r="D93">
        <v>12</v>
      </c>
      <c r="E93">
        <v>14</v>
      </c>
      <c r="F93" s="9">
        <v>43920</v>
      </c>
      <c r="G93" s="23">
        <v>20</v>
      </c>
      <c r="H93" s="23">
        <v>0</v>
      </c>
      <c r="I93" s="10">
        <v>0</v>
      </c>
    </row>
    <row r="94" spans="1:9" x14ac:dyDescent="0.3">
      <c r="A94" s="8">
        <v>43921</v>
      </c>
      <c r="B94" s="13">
        <v>72</v>
      </c>
      <c r="C94" s="13">
        <v>42</v>
      </c>
      <c r="D94">
        <v>13</v>
      </c>
      <c r="E94">
        <v>16</v>
      </c>
      <c r="F94" s="9">
        <v>43921</v>
      </c>
      <c r="G94" s="23">
        <v>14</v>
      </c>
      <c r="H94" s="23">
        <v>0</v>
      </c>
      <c r="I94" s="10">
        <v>0</v>
      </c>
    </row>
    <row r="95" spans="1:9" x14ac:dyDescent="0.3">
      <c r="A95" s="8">
        <v>43922</v>
      </c>
      <c r="B95" s="13">
        <v>69</v>
      </c>
      <c r="C95" s="13">
        <v>43</v>
      </c>
      <c r="D95">
        <v>13</v>
      </c>
      <c r="E95">
        <v>15</v>
      </c>
      <c r="F95" s="9">
        <v>43922</v>
      </c>
      <c r="G95" s="23">
        <v>27</v>
      </c>
      <c r="H95" s="23">
        <v>0</v>
      </c>
      <c r="I95" s="10">
        <v>0</v>
      </c>
    </row>
    <row r="96" spans="1:9" x14ac:dyDescent="0.3">
      <c r="A96" s="8">
        <v>43923</v>
      </c>
      <c r="B96" s="13">
        <v>69</v>
      </c>
      <c r="C96" s="13">
        <v>44</v>
      </c>
      <c r="D96">
        <v>14</v>
      </c>
      <c r="E96">
        <v>17</v>
      </c>
      <c r="F96" s="9">
        <v>43923</v>
      </c>
      <c r="G96" s="23">
        <v>13</v>
      </c>
      <c r="H96" s="23">
        <v>0</v>
      </c>
      <c r="I96" s="10">
        <v>0</v>
      </c>
    </row>
    <row r="97" spans="1:9" x14ac:dyDescent="0.3">
      <c r="A97" s="8">
        <v>43924</v>
      </c>
      <c r="B97" s="13">
        <v>86</v>
      </c>
      <c r="C97" s="13">
        <v>40</v>
      </c>
      <c r="D97">
        <v>15</v>
      </c>
      <c r="E97">
        <v>18</v>
      </c>
      <c r="F97" s="9">
        <v>43924</v>
      </c>
      <c r="G97" s="23">
        <v>46</v>
      </c>
      <c r="H97" s="23">
        <v>0</v>
      </c>
      <c r="I97" s="10">
        <v>0</v>
      </c>
    </row>
    <row r="98" spans="1:9" x14ac:dyDescent="0.3">
      <c r="A98" s="8">
        <v>43925</v>
      </c>
      <c r="B98" s="13">
        <v>84</v>
      </c>
      <c r="C98" s="13">
        <v>40</v>
      </c>
      <c r="D98">
        <v>15</v>
      </c>
      <c r="E98">
        <v>18</v>
      </c>
      <c r="F98" s="9">
        <v>43925</v>
      </c>
      <c r="G98" s="23">
        <v>27</v>
      </c>
      <c r="H98" s="23">
        <v>1</v>
      </c>
      <c r="I98" s="10">
        <v>0</v>
      </c>
    </row>
    <row r="99" spans="1:9" x14ac:dyDescent="0.3">
      <c r="A99" s="8">
        <v>43926</v>
      </c>
      <c r="B99" s="13">
        <v>83</v>
      </c>
      <c r="C99" s="13">
        <v>41</v>
      </c>
      <c r="D99">
        <v>16</v>
      </c>
      <c r="E99">
        <v>19</v>
      </c>
      <c r="F99" s="9">
        <v>43926</v>
      </c>
      <c r="G99" s="23">
        <v>60</v>
      </c>
      <c r="H99" s="23">
        <v>0</v>
      </c>
      <c r="I99" s="10">
        <v>12279</v>
      </c>
    </row>
    <row r="100" spans="1:9" x14ac:dyDescent="0.3">
      <c r="A100" s="8">
        <v>43927</v>
      </c>
      <c r="B100" s="13">
        <v>59</v>
      </c>
      <c r="C100" s="13">
        <v>41</v>
      </c>
      <c r="D100">
        <v>17</v>
      </c>
      <c r="E100">
        <v>21</v>
      </c>
      <c r="F100" s="9">
        <v>43927</v>
      </c>
      <c r="G100" s="23">
        <v>35</v>
      </c>
      <c r="H100" s="23">
        <v>1</v>
      </c>
      <c r="I100" s="10">
        <v>0</v>
      </c>
    </row>
    <row r="101" spans="1:9" x14ac:dyDescent="0.3">
      <c r="A101" s="8">
        <v>43928</v>
      </c>
      <c r="B101" s="13">
        <v>52</v>
      </c>
      <c r="C101" s="13">
        <v>36</v>
      </c>
      <c r="D101">
        <v>14</v>
      </c>
      <c r="E101">
        <v>18</v>
      </c>
      <c r="F101" s="9">
        <v>43928</v>
      </c>
      <c r="G101" s="23">
        <v>42</v>
      </c>
      <c r="H101" s="23">
        <v>0</v>
      </c>
      <c r="I101" s="10">
        <v>5359</v>
      </c>
    </row>
    <row r="102" spans="1:9" x14ac:dyDescent="0.3">
      <c r="A102" s="8">
        <v>43929</v>
      </c>
      <c r="B102" s="13">
        <v>51</v>
      </c>
      <c r="C102" s="13">
        <v>34</v>
      </c>
      <c r="D102">
        <v>15</v>
      </c>
      <c r="E102">
        <v>18</v>
      </c>
      <c r="F102" s="9">
        <v>43929</v>
      </c>
      <c r="G102" s="23">
        <v>40</v>
      </c>
      <c r="H102" s="23">
        <v>1</v>
      </c>
      <c r="I102" s="10">
        <v>0</v>
      </c>
    </row>
    <row r="103" spans="1:9" x14ac:dyDescent="0.3">
      <c r="A103" s="8">
        <v>43930</v>
      </c>
      <c r="B103" s="13">
        <v>53</v>
      </c>
      <c r="C103" s="13">
        <v>34</v>
      </c>
      <c r="D103">
        <v>16</v>
      </c>
      <c r="E103">
        <v>19</v>
      </c>
      <c r="F103" s="9">
        <v>43930</v>
      </c>
      <c r="G103" s="23">
        <v>80</v>
      </c>
      <c r="H103" s="23">
        <v>0</v>
      </c>
      <c r="I103" s="10">
        <v>1469</v>
      </c>
    </row>
    <row r="104" spans="1:9" x14ac:dyDescent="0.3">
      <c r="A104" s="8">
        <v>43931</v>
      </c>
      <c r="B104" s="13">
        <v>53</v>
      </c>
      <c r="C104" s="13">
        <v>38</v>
      </c>
      <c r="D104">
        <v>18</v>
      </c>
      <c r="E104">
        <v>21</v>
      </c>
      <c r="F104" s="9">
        <v>43931</v>
      </c>
      <c r="G104" s="23">
        <v>98</v>
      </c>
      <c r="H104" s="23">
        <v>0</v>
      </c>
      <c r="I104" s="10">
        <v>3242</v>
      </c>
    </row>
    <row r="105" spans="1:9" x14ac:dyDescent="0.3">
      <c r="A105" s="8">
        <v>43932</v>
      </c>
      <c r="B105" s="13">
        <v>53</v>
      </c>
      <c r="C105" s="13">
        <v>39</v>
      </c>
      <c r="D105">
        <v>19</v>
      </c>
      <c r="E105">
        <v>22</v>
      </c>
      <c r="F105" s="9">
        <v>43932</v>
      </c>
      <c r="G105" s="23">
        <v>139</v>
      </c>
      <c r="H105" s="23">
        <v>6</v>
      </c>
      <c r="I105" s="10">
        <v>2508</v>
      </c>
    </row>
    <row r="106" spans="1:9" x14ac:dyDescent="0.3">
      <c r="A106" s="8">
        <v>43933</v>
      </c>
      <c r="B106" s="13">
        <v>57</v>
      </c>
      <c r="C106" s="13">
        <v>37</v>
      </c>
      <c r="D106">
        <v>21</v>
      </c>
      <c r="E106">
        <v>23</v>
      </c>
      <c r="F106" s="9">
        <v>43933</v>
      </c>
      <c r="G106" s="23">
        <v>104</v>
      </c>
      <c r="H106" s="23">
        <v>2</v>
      </c>
      <c r="I106" s="10">
        <v>3648</v>
      </c>
    </row>
    <row r="107" spans="1:9" x14ac:dyDescent="0.3">
      <c r="A107" s="8">
        <v>43934</v>
      </c>
      <c r="B107" s="13">
        <v>76</v>
      </c>
      <c r="C107" s="13">
        <v>32</v>
      </c>
      <c r="D107">
        <v>19</v>
      </c>
      <c r="E107">
        <v>22</v>
      </c>
      <c r="F107" s="9">
        <v>43934</v>
      </c>
      <c r="G107" s="23">
        <v>93</v>
      </c>
      <c r="H107" s="23">
        <v>0</v>
      </c>
      <c r="I107" s="10">
        <v>3299</v>
      </c>
    </row>
    <row r="108" spans="1:9" x14ac:dyDescent="0.3">
      <c r="A108" s="8">
        <v>43935</v>
      </c>
      <c r="B108" s="13">
        <v>44</v>
      </c>
      <c r="C108" s="13">
        <v>31</v>
      </c>
      <c r="D108">
        <v>19</v>
      </c>
      <c r="E108">
        <v>22</v>
      </c>
      <c r="F108" s="9">
        <v>43935</v>
      </c>
      <c r="G108" s="23">
        <v>108</v>
      </c>
      <c r="H108" s="23">
        <v>0</v>
      </c>
      <c r="I108" s="10">
        <v>3124</v>
      </c>
    </row>
    <row r="109" spans="1:9" x14ac:dyDescent="0.3">
      <c r="A109" s="8">
        <v>43936</v>
      </c>
      <c r="B109" s="13">
        <v>61</v>
      </c>
      <c r="C109" s="13">
        <v>30</v>
      </c>
      <c r="D109">
        <v>19</v>
      </c>
      <c r="E109">
        <v>22</v>
      </c>
      <c r="F109" s="9">
        <v>43936</v>
      </c>
      <c r="G109" s="23">
        <v>71</v>
      </c>
      <c r="H109" s="23">
        <v>0</v>
      </c>
      <c r="I109" s="10">
        <v>2932</v>
      </c>
    </row>
    <row r="110" spans="1:9" x14ac:dyDescent="0.3">
      <c r="A110" s="8">
        <v>43937</v>
      </c>
      <c r="B110" s="13">
        <v>64</v>
      </c>
      <c r="C110" s="13">
        <v>32</v>
      </c>
      <c r="D110">
        <v>18</v>
      </c>
      <c r="E110">
        <v>21</v>
      </c>
      <c r="F110" s="9">
        <v>43937</v>
      </c>
      <c r="G110" s="23">
        <v>55</v>
      </c>
      <c r="H110" s="23">
        <v>0</v>
      </c>
      <c r="I110" s="10">
        <v>2918</v>
      </c>
    </row>
    <row r="111" spans="1:9" x14ac:dyDescent="0.3">
      <c r="A111" s="8">
        <v>43938</v>
      </c>
      <c r="B111" s="13">
        <v>63</v>
      </c>
      <c r="C111" s="13">
        <v>34</v>
      </c>
      <c r="D111">
        <v>18</v>
      </c>
      <c r="E111">
        <v>21</v>
      </c>
      <c r="F111" s="9">
        <v>43938</v>
      </c>
      <c r="G111" s="23">
        <v>98</v>
      </c>
      <c r="H111" s="23">
        <v>6</v>
      </c>
      <c r="I111" s="10">
        <v>2069</v>
      </c>
    </row>
    <row r="112" spans="1:9" x14ac:dyDescent="0.3">
      <c r="A112" s="8">
        <v>43939</v>
      </c>
      <c r="B112" s="13">
        <v>67</v>
      </c>
      <c r="C112" s="13">
        <v>30</v>
      </c>
      <c r="D112">
        <v>18</v>
      </c>
      <c r="E112">
        <v>21</v>
      </c>
      <c r="F112" s="9">
        <v>43939</v>
      </c>
      <c r="G112" s="23">
        <v>122</v>
      </c>
      <c r="H112" s="23">
        <v>4</v>
      </c>
      <c r="I112" s="10">
        <v>4350</v>
      </c>
    </row>
    <row r="113" spans="1:9" x14ac:dyDescent="0.3">
      <c r="A113" s="8">
        <v>43940</v>
      </c>
      <c r="B113" s="13">
        <v>66</v>
      </c>
      <c r="C113" s="13">
        <v>32</v>
      </c>
      <c r="D113">
        <v>20</v>
      </c>
      <c r="E113">
        <v>23</v>
      </c>
      <c r="F113" s="9">
        <v>43940</v>
      </c>
      <c r="G113" s="23">
        <v>127</v>
      </c>
      <c r="H113" s="23">
        <v>2</v>
      </c>
      <c r="I113" s="10">
        <v>4417</v>
      </c>
    </row>
    <row r="114" spans="1:9" x14ac:dyDescent="0.3">
      <c r="A114" s="8">
        <v>43941</v>
      </c>
      <c r="B114" s="13">
        <v>39</v>
      </c>
      <c r="C114" s="13">
        <v>28</v>
      </c>
      <c r="D114">
        <v>18</v>
      </c>
      <c r="E114">
        <v>21</v>
      </c>
      <c r="F114" s="9">
        <v>43941</v>
      </c>
      <c r="G114" s="23">
        <v>98</v>
      </c>
      <c r="H114" s="23">
        <v>2</v>
      </c>
      <c r="I114" s="10">
        <v>5676</v>
      </c>
    </row>
    <row r="115" spans="1:9" x14ac:dyDescent="0.3">
      <c r="A115" s="8">
        <v>43942</v>
      </c>
      <c r="B115" s="13">
        <v>39</v>
      </c>
      <c r="C115" s="13">
        <v>32</v>
      </c>
      <c r="D115">
        <v>18</v>
      </c>
      <c r="E115">
        <v>21</v>
      </c>
      <c r="F115" s="9">
        <v>43942</v>
      </c>
      <c r="G115" s="23">
        <v>159</v>
      </c>
      <c r="H115" s="23">
        <v>1</v>
      </c>
      <c r="I115" s="10">
        <v>4202</v>
      </c>
    </row>
    <row r="116" spans="1:9" x14ac:dyDescent="0.3">
      <c r="A116" s="8">
        <v>43943</v>
      </c>
      <c r="B116" s="13">
        <v>41</v>
      </c>
      <c r="C116" s="13">
        <v>31</v>
      </c>
      <c r="D116">
        <v>18</v>
      </c>
      <c r="E116">
        <v>21</v>
      </c>
      <c r="F116" s="9">
        <v>43943</v>
      </c>
      <c r="G116" s="23">
        <v>153</v>
      </c>
      <c r="H116" s="23">
        <v>1</v>
      </c>
      <c r="I116" s="10">
        <v>4765</v>
      </c>
    </row>
    <row r="117" spans="1:9" x14ac:dyDescent="0.3">
      <c r="A117" s="8">
        <v>43944</v>
      </c>
      <c r="B117" s="13">
        <v>64</v>
      </c>
      <c r="C117" s="13">
        <v>29</v>
      </c>
      <c r="D117">
        <v>17</v>
      </c>
      <c r="E117">
        <v>20</v>
      </c>
      <c r="F117" s="9">
        <v>43944</v>
      </c>
      <c r="G117" s="23">
        <v>76</v>
      </c>
      <c r="H117" s="23">
        <v>1</v>
      </c>
      <c r="I117" s="10">
        <v>3507</v>
      </c>
    </row>
    <row r="118" spans="1:9" x14ac:dyDescent="0.3">
      <c r="A118" s="8">
        <v>43945</v>
      </c>
      <c r="B118" s="13">
        <v>61</v>
      </c>
      <c r="C118" s="13">
        <v>28</v>
      </c>
      <c r="D118">
        <v>17</v>
      </c>
      <c r="E118">
        <v>21</v>
      </c>
      <c r="F118" s="9">
        <v>43945</v>
      </c>
      <c r="G118" s="23">
        <v>70</v>
      </c>
      <c r="H118" s="23">
        <v>4</v>
      </c>
      <c r="I118" s="10">
        <v>4720</v>
      </c>
    </row>
    <row r="119" spans="1:9" x14ac:dyDescent="0.3">
      <c r="A119" s="8">
        <v>43946</v>
      </c>
      <c r="B119" s="13">
        <v>38</v>
      </c>
      <c r="C119" s="13">
        <v>27</v>
      </c>
      <c r="D119">
        <v>17</v>
      </c>
      <c r="E119">
        <v>19</v>
      </c>
      <c r="F119" s="9">
        <v>43946</v>
      </c>
      <c r="G119" s="23">
        <v>49</v>
      </c>
      <c r="H119" s="23">
        <v>2</v>
      </c>
      <c r="I119" s="10">
        <v>4509</v>
      </c>
    </row>
    <row r="120" spans="1:9" x14ac:dyDescent="0.3">
      <c r="A120" s="8">
        <v>43947</v>
      </c>
      <c r="B120" s="13">
        <v>37</v>
      </c>
      <c r="C120" s="13">
        <v>26</v>
      </c>
      <c r="D120">
        <v>16</v>
      </c>
      <c r="E120">
        <v>20</v>
      </c>
      <c r="F120" s="9">
        <v>43947</v>
      </c>
      <c r="G120" s="23">
        <v>102</v>
      </c>
      <c r="H120" s="23">
        <v>7</v>
      </c>
      <c r="I120" s="10">
        <v>3949</v>
      </c>
    </row>
    <row r="121" spans="1:9" x14ac:dyDescent="0.3">
      <c r="A121" s="8">
        <v>43948</v>
      </c>
      <c r="B121" s="13">
        <v>35</v>
      </c>
      <c r="C121" s="13">
        <v>24</v>
      </c>
      <c r="D121">
        <v>18</v>
      </c>
      <c r="E121">
        <v>21</v>
      </c>
      <c r="F121" s="9">
        <v>43948</v>
      </c>
      <c r="G121" s="23">
        <v>77</v>
      </c>
      <c r="H121" s="23">
        <v>9</v>
      </c>
      <c r="I121" s="10">
        <v>4835</v>
      </c>
    </row>
    <row r="122" spans="1:9" x14ac:dyDescent="0.3">
      <c r="A122" s="8">
        <v>43949</v>
      </c>
      <c r="B122" s="13">
        <v>31</v>
      </c>
      <c r="C122" s="13">
        <v>25</v>
      </c>
      <c r="D122">
        <v>15</v>
      </c>
      <c r="E122">
        <v>18</v>
      </c>
      <c r="F122" s="9">
        <v>43949</v>
      </c>
      <c r="G122" s="23">
        <v>102</v>
      </c>
      <c r="H122" s="23">
        <v>2</v>
      </c>
      <c r="I122" s="10">
        <v>4729</v>
      </c>
    </row>
    <row r="123" spans="1:9" x14ac:dyDescent="0.3">
      <c r="A123" s="8">
        <v>43950</v>
      </c>
      <c r="B123" s="13">
        <v>30</v>
      </c>
      <c r="C123" s="13">
        <v>22</v>
      </c>
      <c r="D123">
        <v>14</v>
      </c>
      <c r="E123">
        <v>16</v>
      </c>
      <c r="F123" s="9">
        <v>43950</v>
      </c>
      <c r="G123" s="23">
        <v>76</v>
      </c>
      <c r="H123" s="23">
        <v>3</v>
      </c>
      <c r="I123" s="10">
        <v>5284</v>
      </c>
    </row>
    <row r="124" spans="1:9" x14ac:dyDescent="0.3">
      <c r="A124" s="8">
        <v>43951</v>
      </c>
      <c r="B124" s="13">
        <v>29</v>
      </c>
      <c r="C124" s="13">
        <v>23</v>
      </c>
      <c r="D124">
        <v>15</v>
      </c>
      <c r="E124">
        <v>18</v>
      </c>
      <c r="F124" s="9">
        <v>43951</v>
      </c>
      <c r="G124" s="23">
        <v>144</v>
      </c>
      <c r="H124" s="23">
        <v>3</v>
      </c>
      <c r="I124" s="10">
        <v>5914</v>
      </c>
    </row>
    <row r="125" spans="1:9" x14ac:dyDescent="0.3">
      <c r="A125" s="8">
        <v>43952</v>
      </c>
      <c r="B125" s="13">
        <v>33</v>
      </c>
      <c r="C125" s="13">
        <v>27</v>
      </c>
      <c r="D125">
        <v>15</v>
      </c>
      <c r="E125">
        <v>19</v>
      </c>
      <c r="F125" s="9">
        <v>43952</v>
      </c>
      <c r="G125" s="23">
        <v>82</v>
      </c>
      <c r="H125" s="23">
        <v>4</v>
      </c>
      <c r="I125" s="10">
        <v>4839</v>
      </c>
    </row>
    <row r="126" spans="1:9" x14ac:dyDescent="0.3">
      <c r="A126" s="8">
        <v>43953</v>
      </c>
      <c r="B126" s="13">
        <v>30</v>
      </c>
      <c r="C126" s="13">
        <v>24</v>
      </c>
      <c r="D126">
        <v>14</v>
      </c>
      <c r="E126">
        <v>18</v>
      </c>
      <c r="F126" s="9">
        <v>43953</v>
      </c>
      <c r="G126" s="23">
        <v>106</v>
      </c>
      <c r="H126" s="23">
        <v>6</v>
      </c>
      <c r="I126" s="10">
        <v>5391</v>
      </c>
    </row>
    <row r="127" spans="1:9" x14ac:dyDescent="0.3">
      <c r="A127" s="8">
        <v>43954</v>
      </c>
      <c r="B127" s="13">
        <v>31</v>
      </c>
      <c r="C127" s="13">
        <v>25</v>
      </c>
      <c r="D127">
        <v>15</v>
      </c>
      <c r="E127">
        <v>18</v>
      </c>
      <c r="F127" s="9">
        <v>43954</v>
      </c>
      <c r="G127" s="23">
        <v>114</v>
      </c>
      <c r="H127" s="23">
        <v>3</v>
      </c>
      <c r="I127" s="10">
        <v>6306</v>
      </c>
    </row>
    <row r="128" spans="1:9" x14ac:dyDescent="0.3">
      <c r="A128" s="8">
        <v>43955</v>
      </c>
      <c r="B128" s="13">
        <v>29</v>
      </c>
      <c r="C128" s="13">
        <v>25</v>
      </c>
      <c r="D128">
        <v>17</v>
      </c>
      <c r="E128">
        <v>20</v>
      </c>
      <c r="F128" s="9">
        <v>43955</v>
      </c>
      <c r="G128" s="23">
        <v>175</v>
      </c>
      <c r="H128" s="23">
        <v>6</v>
      </c>
      <c r="I128" s="10">
        <v>9018</v>
      </c>
    </row>
    <row r="129" spans="1:9" x14ac:dyDescent="0.3">
      <c r="A129" s="8">
        <v>43956</v>
      </c>
      <c r="B129" s="13">
        <v>31</v>
      </c>
      <c r="C129" s="13">
        <v>25</v>
      </c>
      <c r="D129">
        <v>16</v>
      </c>
      <c r="E129">
        <v>20</v>
      </c>
      <c r="F129" s="9">
        <v>43956</v>
      </c>
      <c r="G129" s="23">
        <v>97</v>
      </c>
      <c r="H129" s="23">
        <v>12</v>
      </c>
      <c r="I129" s="10">
        <v>5729</v>
      </c>
    </row>
    <row r="130" spans="1:9" x14ac:dyDescent="0.3">
      <c r="A130" s="8">
        <v>43957</v>
      </c>
      <c r="B130" s="13">
        <v>31</v>
      </c>
      <c r="C130" s="13">
        <v>25</v>
      </c>
      <c r="D130">
        <v>18</v>
      </c>
      <c r="E130">
        <v>22</v>
      </c>
      <c r="F130" s="9">
        <v>43957</v>
      </c>
      <c r="G130" s="23">
        <v>159</v>
      </c>
      <c r="H130" s="23">
        <v>4</v>
      </c>
      <c r="I130" s="10">
        <v>4593</v>
      </c>
    </row>
    <row r="131" spans="1:9" x14ac:dyDescent="0.3">
      <c r="A131" s="8">
        <v>43958</v>
      </c>
      <c r="B131" s="13">
        <v>32</v>
      </c>
      <c r="C131" s="13">
        <v>28</v>
      </c>
      <c r="D131">
        <v>18</v>
      </c>
      <c r="E131">
        <v>21</v>
      </c>
      <c r="F131" s="9">
        <v>43958</v>
      </c>
      <c r="G131" s="23">
        <v>110</v>
      </c>
      <c r="H131" s="23">
        <v>6</v>
      </c>
      <c r="I131" s="10">
        <v>5930</v>
      </c>
    </row>
    <row r="132" spans="1:9" x14ac:dyDescent="0.3">
      <c r="A132" s="8">
        <v>43959</v>
      </c>
      <c r="B132" s="13">
        <v>32</v>
      </c>
      <c r="C132" s="13">
        <v>28</v>
      </c>
      <c r="D132">
        <v>16</v>
      </c>
      <c r="E132">
        <v>19</v>
      </c>
      <c r="F132" s="9">
        <v>43959</v>
      </c>
      <c r="G132" s="23">
        <v>152</v>
      </c>
      <c r="H132" s="23">
        <v>4</v>
      </c>
      <c r="I132" s="10">
        <v>6735</v>
      </c>
    </row>
    <row r="133" spans="1:9" x14ac:dyDescent="0.3">
      <c r="A133" s="8">
        <v>43960</v>
      </c>
      <c r="B133" s="13">
        <v>31</v>
      </c>
      <c r="C133" s="13">
        <v>26</v>
      </c>
      <c r="D133">
        <v>17</v>
      </c>
      <c r="E133">
        <v>20</v>
      </c>
      <c r="F133" s="9">
        <v>43960</v>
      </c>
      <c r="G133" s="23">
        <v>129</v>
      </c>
      <c r="H133" s="23">
        <v>3</v>
      </c>
      <c r="I133" s="10">
        <v>6912</v>
      </c>
    </row>
    <row r="134" spans="1:9" x14ac:dyDescent="0.3">
      <c r="A134" s="8">
        <v>43961</v>
      </c>
      <c r="B134" s="13">
        <v>29</v>
      </c>
      <c r="C134" s="13">
        <v>25</v>
      </c>
      <c r="D134">
        <v>15</v>
      </c>
      <c r="E134">
        <v>18</v>
      </c>
      <c r="F134" s="9">
        <v>43961</v>
      </c>
      <c r="G134" s="23">
        <v>106</v>
      </c>
      <c r="H134" s="23">
        <v>2</v>
      </c>
      <c r="I134" s="10">
        <v>7267</v>
      </c>
    </row>
    <row r="135" spans="1:9" x14ac:dyDescent="0.3">
      <c r="A135" s="8">
        <v>43962</v>
      </c>
      <c r="B135" s="13">
        <v>29</v>
      </c>
      <c r="C135" s="13">
        <v>26</v>
      </c>
      <c r="D135">
        <v>14</v>
      </c>
      <c r="E135">
        <v>18</v>
      </c>
      <c r="F135" s="9">
        <v>43962</v>
      </c>
      <c r="G135" s="23">
        <v>174</v>
      </c>
      <c r="H135" s="23">
        <v>5</v>
      </c>
      <c r="I135" s="10">
        <v>9706</v>
      </c>
    </row>
    <row r="136" spans="1:9" x14ac:dyDescent="0.3">
      <c r="A136" s="8">
        <v>43963</v>
      </c>
      <c r="B136" s="13">
        <v>26</v>
      </c>
      <c r="C136" s="13">
        <v>23</v>
      </c>
      <c r="D136">
        <v>13</v>
      </c>
      <c r="E136">
        <v>16</v>
      </c>
      <c r="F136" s="9">
        <v>43963</v>
      </c>
      <c r="G136" s="23">
        <v>138</v>
      </c>
      <c r="H136" s="23">
        <v>4</v>
      </c>
      <c r="I136" s="10">
        <v>9480</v>
      </c>
    </row>
    <row r="137" spans="1:9" x14ac:dyDescent="0.3">
      <c r="A137" s="8">
        <v>43964</v>
      </c>
      <c r="B137" s="13">
        <v>26</v>
      </c>
      <c r="C137" s="13">
        <v>22</v>
      </c>
      <c r="D137">
        <v>14</v>
      </c>
      <c r="E137">
        <v>17</v>
      </c>
      <c r="F137" s="9">
        <v>43964</v>
      </c>
      <c r="G137" s="23">
        <v>202</v>
      </c>
      <c r="H137" s="23">
        <v>4</v>
      </c>
      <c r="I137" s="10">
        <v>9073</v>
      </c>
    </row>
    <row r="138" spans="1:9" x14ac:dyDescent="0.3">
      <c r="A138" s="8">
        <v>43965</v>
      </c>
      <c r="B138" s="13">
        <v>26</v>
      </c>
      <c r="C138" s="13">
        <v>22</v>
      </c>
      <c r="D138">
        <v>13</v>
      </c>
      <c r="E138">
        <v>17</v>
      </c>
      <c r="F138" s="9">
        <v>43965</v>
      </c>
      <c r="G138" s="23">
        <v>206</v>
      </c>
      <c r="H138" s="23">
        <v>4</v>
      </c>
      <c r="I138" s="10">
        <v>9560</v>
      </c>
    </row>
    <row r="139" spans="1:9" x14ac:dyDescent="0.3">
      <c r="A139" s="8">
        <v>43966</v>
      </c>
      <c r="B139" s="13">
        <v>27</v>
      </c>
      <c r="C139" s="13">
        <v>22</v>
      </c>
      <c r="D139">
        <v>13</v>
      </c>
      <c r="E139">
        <v>16</v>
      </c>
      <c r="F139" s="9">
        <v>43966</v>
      </c>
      <c r="G139" s="23">
        <v>213</v>
      </c>
      <c r="H139" s="23">
        <v>0</v>
      </c>
      <c r="I139" s="10">
        <v>8074</v>
      </c>
    </row>
    <row r="140" spans="1:9" x14ac:dyDescent="0.3">
      <c r="A140" s="8">
        <v>43967</v>
      </c>
      <c r="B140" s="13">
        <v>27</v>
      </c>
      <c r="C140" s="13">
        <v>22</v>
      </c>
      <c r="D140">
        <v>15</v>
      </c>
      <c r="E140">
        <v>18</v>
      </c>
      <c r="F140" s="9">
        <v>43967</v>
      </c>
      <c r="G140" s="23">
        <v>213</v>
      </c>
      <c r="H140" s="23">
        <v>1</v>
      </c>
      <c r="I140" s="10">
        <v>9122</v>
      </c>
    </row>
    <row r="141" spans="1:9" x14ac:dyDescent="0.3">
      <c r="A141" s="8">
        <v>43968</v>
      </c>
      <c r="B141" s="13">
        <v>30</v>
      </c>
      <c r="C141" s="13">
        <v>24</v>
      </c>
      <c r="D141">
        <v>15</v>
      </c>
      <c r="E141">
        <v>17</v>
      </c>
      <c r="F141" s="9">
        <v>43968</v>
      </c>
      <c r="G141" s="23">
        <v>242</v>
      </c>
      <c r="H141" s="23">
        <v>5</v>
      </c>
      <c r="I141" s="10">
        <v>10507</v>
      </c>
    </row>
    <row r="142" spans="1:9" x14ac:dyDescent="0.3">
      <c r="A142" s="8">
        <v>43969</v>
      </c>
      <c r="B142" s="13">
        <v>24</v>
      </c>
      <c r="C142" s="13">
        <v>22</v>
      </c>
      <c r="D142">
        <v>13</v>
      </c>
      <c r="E142">
        <v>17</v>
      </c>
      <c r="F142" s="9">
        <v>43969</v>
      </c>
      <c r="G142" s="23">
        <v>305</v>
      </c>
      <c r="H142" s="23">
        <v>7</v>
      </c>
      <c r="I142" s="10">
        <v>11530</v>
      </c>
    </row>
    <row r="143" spans="1:9" x14ac:dyDescent="0.3">
      <c r="A143" s="8">
        <v>43970</v>
      </c>
      <c r="B143" s="13">
        <v>22</v>
      </c>
      <c r="C143" s="13">
        <v>23</v>
      </c>
      <c r="D143">
        <v>13</v>
      </c>
      <c r="E143">
        <v>17</v>
      </c>
      <c r="F143" s="9">
        <v>43970</v>
      </c>
      <c r="G143" s="23">
        <v>338</v>
      </c>
      <c r="H143" s="23">
        <v>5</v>
      </c>
      <c r="I143" s="10">
        <v>11057</v>
      </c>
    </row>
    <row r="144" spans="1:9" x14ac:dyDescent="0.3">
      <c r="A144" s="8">
        <v>43971</v>
      </c>
      <c r="B144" s="13">
        <v>20</v>
      </c>
      <c r="C144" s="13">
        <v>21</v>
      </c>
      <c r="D144">
        <v>13</v>
      </c>
      <c r="E144">
        <v>16</v>
      </c>
      <c r="F144" s="9">
        <v>43971</v>
      </c>
      <c r="G144" s="23">
        <v>170</v>
      </c>
      <c r="H144" s="23">
        <v>4</v>
      </c>
      <c r="I144" s="10">
        <v>11022</v>
      </c>
    </row>
    <row r="145" spans="1:9" x14ac:dyDescent="0.3">
      <c r="A145" s="8">
        <v>43972</v>
      </c>
      <c r="B145" s="13">
        <v>19</v>
      </c>
      <c r="C145" s="13">
        <v>22</v>
      </c>
      <c r="D145">
        <v>11</v>
      </c>
      <c r="E145">
        <v>13</v>
      </c>
      <c r="F145" s="9">
        <v>43972</v>
      </c>
      <c r="G145" s="23">
        <v>212</v>
      </c>
      <c r="H145" s="23">
        <v>4</v>
      </c>
      <c r="I145" s="10">
        <v>10419</v>
      </c>
    </row>
    <row r="146" spans="1:9" x14ac:dyDescent="0.3">
      <c r="A146" s="8">
        <v>43973</v>
      </c>
      <c r="B146" s="13">
        <v>19</v>
      </c>
      <c r="C146" s="13">
        <v>18</v>
      </c>
      <c r="D146">
        <v>11</v>
      </c>
      <c r="E146">
        <v>14</v>
      </c>
      <c r="F146" s="9">
        <v>43973</v>
      </c>
      <c r="G146" s="23">
        <v>267</v>
      </c>
      <c r="H146" s="23">
        <v>2</v>
      </c>
      <c r="I146" s="10">
        <v>11190</v>
      </c>
    </row>
    <row r="147" spans="1:9" x14ac:dyDescent="0.3">
      <c r="A147" s="8">
        <v>43974</v>
      </c>
      <c r="B147" s="13">
        <v>18</v>
      </c>
      <c r="C147" s="13">
        <v>18</v>
      </c>
      <c r="D147">
        <v>11</v>
      </c>
      <c r="E147">
        <v>14</v>
      </c>
      <c r="F147" s="9">
        <v>43974</v>
      </c>
      <c r="G147" s="23">
        <v>248</v>
      </c>
      <c r="H147" s="23">
        <v>7</v>
      </c>
      <c r="I147" s="10">
        <v>16771</v>
      </c>
    </row>
    <row r="148" spans="1:9" x14ac:dyDescent="0.3">
      <c r="A148" s="8">
        <v>43975</v>
      </c>
      <c r="B148" s="13">
        <v>19</v>
      </c>
      <c r="C148" s="13">
        <v>17</v>
      </c>
      <c r="D148">
        <v>11</v>
      </c>
      <c r="E148">
        <v>14</v>
      </c>
      <c r="F148" s="9">
        <v>43975</v>
      </c>
      <c r="G148" s="23">
        <v>286</v>
      </c>
      <c r="H148" s="23">
        <v>3</v>
      </c>
      <c r="I148" s="10">
        <v>13132</v>
      </c>
    </row>
    <row r="149" spans="1:9" x14ac:dyDescent="0.3">
      <c r="A149" s="8">
        <v>43976</v>
      </c>
      <c r="B149" s="13">
        <v>19</v>
      </c>
      <c r="C149" s="13">
        <v>18</v>
      </c>
      <c r="D149">
        <v>12</v>
      </c>
      <c r="E149">
        <v>16</v>
      </c>
      <c r="F149" s="9">
        <v>43976</v>
      </c>
      <c r="G149" s="23">
        <v>272</v>
      </c>
      <c r="H149" s="23">
        <v>4</v>
      </c>
      <c r="I149" s="10">
        <v>10769</v>
      </c>
    </row>
    <row r="150" spans="1:9" x14ac:dyDescent="0.3">
      <c r="A150" s="8">
        <v>43977</v>
      </c>
      <c r="B150" s="13">
        <v>17</v>
      </c>
      <c r="C150" s="13">
        <v>17</v>
      </c>
      <c r="D150">
        <v>11</v>
      </c>
      <c r="E150">
        <v>14</v>
      </c>
      <c r="F150" s="9">
        <v>43977</v>
      </c>
      <c r="G150" s="23">
        <v>236</v>
      </c>
      <c r="H150" s="23">
        <v>3</v>
      </c>
      <c r="I150" s="10">
        <v>9323</v>
      </c>
    </row>
    <row r="151" spans="1:9" x14ac:dyDescent="0.3">
      <c r="A151" s="8">
        <v>43978</v>
      </c>
      <c r="B151" s="13">
        <v>16</v>
      </c>
      <c r="C151" s="13">
        <v>18</v>
      </c>
      <c r="D151">
        <v>11</v>
      </c>
      <c r="E151">
        <v>13</v>
      </c>
      <c r="F151" s="9">
        <v>43978</v>
      </c>
      <c r="G151" s="23">
        <v>280</v>
      </c>
      <c r="H151" s="23">
        <v>3</v>
      </c>
      <c r="I151" s="10">
        <v>13441</v>
      </c>
    </row>
    <row r="152" spans="1:9" x14ac:dyDescent="0.3">
      <c r="A152" s="8">
        <v>43979</v>
      </c>
      <c r="B152" s="13">
        <v>16</v>
      </c>
      <c r="C152" s="13">
        <v>16</v>
      </c>
      <c r="D152">
        <v>10</v>
      </c>
      <c r="E152">
        <v>13</v>
      </c>
      <c r="F152" s="9">
        <v>43979</v>
      </c>
      <c r="G152" s="23">
        <v>251</v>
      </c>
      <c r="H152" s="23">
        <v>7</v>
      </c>
      <c r="I152" s="10">
        <v>14956</v>
      </c>
    </row>
    <row r="153" spans="1:9" x14ac:dyDescent="0.3">
      <c r="A153" s="8">
        <v>43980</v>
      </c>
      <c r="B153" s="13">
        <v>17</v>
      </c>
      <c r="C153" s="13">
        <v>17</v>
      </c>
      <c r="D153">
        <v>10</v>
      </c>
      <c r="E153">
        <v>12</v>
      </c>
      <c r="F153" s="9">
        <v>43980</v>
      </c>
      <c r="G153" s="23">
        <v>298</v>
      </c>
      <c r="H153" s="23">
        <v>4</v>
      </c>
      <c r="I153" s="10">
        <v>13759</v>
      </c>
    </row>
    <row r="154" spans="1:9" x14ac:dyDescent="0.3">
      <c r="A154" s="8">
        <v>43981</v>
      </c>
      <c r="B154" s="13">
        <v>19</v>
      </c>
      <c r="C154" s="13">
        <v>17</v>
      </c>
      <c r="D154">
        <v>12</v>
      </c>
      <c r="E154">
        <v>14</v>
      </c>
      <c r="F154" s="9">
        <v>43981</v>
      </c>
      <c r="G154" s="23">
        <v>252</v>
      </c>
      <c r="H154" s="23">
        <v>9</v>
      </c>
      <c r="I154" s="10">
        <v>16175</v>
      </c>
    </row>
    <row r="155" spans="1:9" x14ac:dyDescent="0.3">
      <c r="A155" s="8">
        <v>43982</v>
      </c>
      <c r="B155" s="13">
        <v>18</v>
      </c>
      <c r="C155" s="13">
        <v>16</v>
      </c>
      <c r="D155">
        <v>11</v>
      </c>
      <c r="E155">
        <v>14</v>
      </c>
      <c r="F155" s="9">
        <v>43982</v>
      </c>
      <c r="G155" s="23">
        <v>214</v>
      </c>
      <c r="H155" s="23">
        <v>1</v>
      </c>
      <c r="I155" s="10">
        <v>14287</v>
      </c>
    </row>
  </sheetData>
  <autoFilter ref="H1:H155" xr:uid="{00000000-0009-0000-0000-000000000000}"/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07F6ED-CD98-408C-8743-41258C223F03}">
  <dimension ref="A3:F155"/>
  <sheetViews>
    <sheetView workbookViewId="0">
      <selection activeCell="F1" sqref="F1:F1048576"/>
    </sheetView>
  </sheetViews>
  <sheetFormatPr defaultRowHeight="14.4" x14ac:dyDescent="0.3"/>
  <cols>
    <col min="2" max="2" width="13.109375" style="13" customWidth="1"/>
    <col min="3" max="3" width="8.88671875" style="13"/>
    <col min="6" max="6" width="8.88671875" style="28"/>
  </cols>
  <sheetData>
    <row r="3" spans="1:6" x14ac:dyDescent="0.3">
      <c r="A3" s="12" t="s">
        <v>54</v>
      </c>
      <c r="B3" s="13" t="s">
        <v>112</v>
      </c>
      <c r="C3" s="13" t="s">
        <v>111</v>
      </c>
      <c r="D3" t="s">
        <v>110</v>
      </c>
      <c r="E3" t="s">
        <v>109</v>
      </c>
      <c r="F3" s="27" t="s">
        <v>59</v>
      </c>
    </row>
    <row r="4" spans="1:6" x14ac:dyDescent="0.3">
      <c r="A4" s="9">
        <v>43831</v>
      </c>
      <c r="B4" s="13">
        <v>0</v>
      </c>
      <c r="C4" s="13">
        <v>1</v>
      </c>
      <c r="D4">
        <v>0</v>
      </c>
      <c r="E4">
        <v>0</v>
      </c>
      <c r="F4" s="27">
        <v>0</v>
      </c>
    </row>
    <row r="5" spans="1:6" x14ac:dyDescent="0.3">
      <c r="A5" s="9">
        <v>43832</v>
      </c>
      <c r="B5" s="13">
        <v>0</v>
      </c>
      <c r="C5" s="13">
        <v>0</v>
      </c>
      <c r="D5">
        <v>0</v>
      </c>
      <c r="E5">
        <v>0</v>
      </c>
      <c r="F5" s="27">
        <v>0</v>
      </c>
    </row>
    <row r="6" spans="1:6" x14ac:dyDescent="0.3">
      <c r="A6" s="9">
        <v>43833</v>
      </c>
      <c r="B6" s="13">
        <v>0</v>
      </c>
      <c r="C6" s="13">
        <v>1</v>
      </c>
      <c r="D6">
        <v>0</v>
      </c>
      <c r="E6">
        <v>0</v>
      </c>
      <c r="F6" s="27">
        <v>0</v>
      </c>
    </row>
    <row r="7" spans="1:6" x14ac:dyDescent="0.3">
      <c r="A7" s="9">
        <v>43834</v>
      </c>
      <c r="B7" s="13">
        <v>0</v>
      </c>
      <c r="C7" s="13">
        <v>1</v>
      </c>
      <c r="D7">
        <v>0</v>
      </c>
      <c r="E7">
        <v>0</v>
      </c>
      <c r="F7" s="27">
        <v>0</v>
      </c>
    </row>
    <row r="8" spans="1:6" x14ac:dyDescent="0.3">
      <c r="A8" s="9">
        <v>43835</v>
      </c>
      <c r="B8" s="13">
        <v>0</v>
      </c>
      <c r="C8" s="13">
        <v>0</v>
      </c>
      <c r="D8">
        <v>0</v>
      </c>
      <c r="E8">
        <v>0</v>
      </c>
      <c r="F8" s="27">
        <v>0</v>
      </c>
    </row>
    <row r="9" spans="1:6" x14ac:dyDescent="0.3">
      <c r="A9" s="9">
        <v>43836</v>
      </c>
      <c r="B9" s="13">
        <v>0</v>
      </c>
      <c r="C9" s="13">
        <v>0</v>
      </c>
      <c r="D9">
        <v>0</v>
      </c>
      <c r="E9">
        <v>0</v>
      </c>
      <c r="F9" s="27">
        <v>0</v>
      </c>
    </row>
    <row r="10" spans="1:6" x14ac:dyDescent="0.3">
      <c r="A10" s="9">
        <v>43837</v>
      </c>
      <c r="B10" s="13">
        <v>0</v>
      </c>
      <c r="C10" s="13">
        <v>1</v>
      </c>
      <c r="D10">
        <v>0</v>
      </c>
      <c r="E10">
        <v>0</v>
      </c>
      <c r="F10" s="27">
        <v>0</v>
      </c>
    </row>
    <row r="11" spans="1:6" x14ac:dyDescent="0.3">
      <c r="A11" s="9">
        <v>43838</v>
      </c>
      <c r="B11" s="13">
        <v>0</v>
      </c>
      <c r="C11" s="13">
        <v>1</v>
      </c>
      <c r="D11">
        <v>0</v>
      </c>
      <c r="E11">
        <v>0</v>
      </c>
      <c r="F11" s="27">
        <v>0</v>
      </c>
    </row>
    <row r="12" spans="1:6" x14ac:dyDescent="0.3">
      <c r="A12" s="9">
        <v>43839</v>
      </c>
      <c r="B12" s="13">
        <v>0</v>
      </c>
      <c r="C12" s="13">
        <v>0</v>
      </c>
      <c r="D12">
        <v>0</v>
      </c>
      <c r="E12">
        <v>0</v>
      </c>
      <c r="F12" s="27">
        <v>0</v>
      </c>
    </row>
    <row r="13" spans="1:6" x14ac:dyDescent="0.3">
      <c r="A13" s="9">
        <v>43840</v>
      </c>
      <c r="B13" s="13">
        <v>0</v>
      </c>
      <c r="C13" s="13">
        <v>0</v>
      </c>
      <c r="D13">
        <v>0</v>
      </c>
      <c r="E13">
        <v>0</v>
      </c>
      <c r="F13" s="27">
        <v>0</v>
      </c>
    </row>
    <row r="14" spans="1:6" x14ac:dyDescent="0.3">
      <c r="A14" s="9">
        <v>43841</v>
      </c>
      <c r="B14" s="13">
        <v>0</v>
      </c>
      <c r="C14" s="13">
        <v>1</v>
      </c>
      <c r="D14">
        <v>0</v>
      </c>
      <c r="E14">
        <v>0</v>
      </c>
      <c r="F14" s="27">
        <v>0</v>
      </c>
    </row>
    <row r="15" spans="1:6" x14ac:dyDescent="0.3">
      <c r="A15" s="9">
        <v>43842</v>
      </c>
      <c r="B15" s="13">
        <v>0</v>
      </c>
      <c r="C15" s="13">
        <v>1</v>
      </c>
      <c r="D15">
        <v>0</v>
      </c>
      <c r="E15">
        <v>0</v>
      </c>
      <c r="F15" s="27">
        <v>0</v>
      </c>
    </row>
    <row r="16" spans="1:6" x14ac:dyDescent="0.3">
      <c r="A16" s="9">
        <v>43843</v>
      </c>
      <c r="B16" s="13">
        <v>0</v>
      </c>
      <c r="C16" s="13">
        <v>0</v>
      </c>
      <c r="D16">
        <v>0</v>
      </c>
      <c r="E16">
        <v>0</v>
      </c>
      <c r="F16" s="27">
        <v>0</v>
      </c>
    </row>
    <row r="17" spans="1:6" x14ac:dyDescent="0.3">
      <c r="A17" s="9">
        <v>43844</v>
      </c>
      <c r="B17" s="13">
        <v>1</v>
      </c>
      <c r="C17" s="13">
        <v>0</v>
      </c>
      <c r="D17">
        <v>0</v>
      </c>
      <c r="E17">
        <v>0</v>
      </c>
      <c r="F17" s="27">
        <v>0</v>
      </c>
    </row>
    <row r="18" spans="1:6" x14ac:dyDescent="0.3">
      <c r="A18" s="9">
        <v>43845</v>
      </c>
      <c r="B18" s="13">
        <v>1</v>
      </c>
      <c r="C18" s="13">
        <v>0</v>
      </c>
      <c r="D18">
        <v>0</v>
      </c>
      <c r="E18">
        <v>0</v>
      </c>
      <c r="F18" s="27">
        <v>0</v>
      </c>
    </row>
    <row r="19" spans="1:6" x14ac:dyDescent="0.3">
      <c r="A19" s="9">
        <v>43846</v>
      </c>
      <c r="B19" s="13">
        <v>0</v>
      </c>
      <c r="C19" s="13">
        <v>0</v>
      </c>
      <c r="D19">
        <v>0</v>
      </c>
      <c r="E19">
        <v>0</v>
      </c>
      <c r="F19" s="27">
        <v>0</v>
      </c>
    </row>
    <row r="20" spans="1:6" x14ac:dyDescent="0.3">
      <c r="A20" s="9">
        <v>43847</v>
      </c>
      <c r="B20" s="13">
        <v>0</v>
      </c>
      <c r="C20" s="13">
        <v>0</v>
      </c>
      <c r="D20">
        <v>0</v>
      </c>
      <c r="E20">
        <v>0</v>
      </c>
      <c r="F20" s="27">
        <v>0</v>
      </c>
    </row>
    <row r="21" spans="1:6" x14ac:dyDescent="0.3">
      <c r="A21" s="9">
        <v>43848</v>
      </c>
      <c r="B21" s="13">
        <v>1</v>
      </c>
      <c r="C21" s="13">
        <v>1</v>
      </c>
      <c r="D21">
        <v>0</v>
      </c>
      <c r="E21">
        <v>0</v>
      </c>
      <c r="F21" s="27">
        <v>0</v>
      </c>
    </row>
    <row r="22" spans="1:6" x14ac:dyDescent="0.3">
      <c r="A22" s="9">
        <v>43849</v>
      </c>
      <c r="B22" s="13">
        <v>1</v>
      </c>
      <c r="C22" s="13">
        <v>1</v>
      </c>
      <c r="D22">
        <v>0</v>
      </c>
      <c r="E22">
        <v>0</v>
      </c>
      <c r="F22" s="27">
        <v>0</v>
      </c>
    </row>
    <row r="23" spans="1:6" x14ac:dyDescent="0.3">
      <c r="A23" s="9">
        <v>43850</v>
      </c>
      <c r="B23" s="13">
        <v>1</v>
      </c>
      <c r="C23" s="13">
        <v>1</v>
      </c>
      <c r="D23">
        <v>0</v>
      </c>
      <c r="E23">
        <v>0</v>
      </c>
      <c r="F23" s="27">
        <v>0</v>
      </c>
    </row>
    <row r="24" spans="1:6" x14ac:dyDescent="0.3">
      <c r="A24" s="9">
        <v>43851</v>
      </c>
      <c r="B24" s="13">
        <v>1</v>
      </c>
      <c r="C24" s="13">
        <v>1</v>
      </c>
      <c r="D24">
        <v>0</v>
      </c>
      <c r="E24">
        <v>0</v>
      </c>
      <c r="F24" s="27">
        <v>0</v>
      </c>
    </row>
    <row r="25" spans="1:6" x14ac:dyDescent="0.3">
      <c r="A25" s="9">
        <v>43852</v>
      </c>
      <c r="B25" s="13">
        <v>1</v>
      </c>
      <c r="C25" s="13">
        <v>1</v>
      </c>
      <c r="D25">
        <v>0</v>
      </c>
      <c r="E25">
        <v>0</v>
      </c>
      <c r="F25" s="27">
        <v>0</v>
      </c>
    </row>
    <row r="26" spans="1:6" x14ac:dyDescent="0.3">
      <c r="A26" s="9">
        <v>43853</v>
      </c>
      <c r="B26" s="13">
        <v>1</v>
      </c>
      <c r="C26" s="13">
        <v>1</v>
      </c>
      <c r="D26">
        <v>0</v>
      </c>
      <c r="E26">
        <v>0</v>
      </c>
      <c r="F26" s="27">
        <v>0</v>
      </c>
    </row>
    <row r="27" spans="1:6" x14ac:dyDescent="0.3">
      <c r="A27" s="9">
        <v>43854</v>
      </c>
      <c r="B27" s="13">
        <v>1</v>
      </c>
      <c r="C27" s="13">
        <v>1</v>
      </c>
      <c r="D27">
        <v>0</v>
      </c>
      <c r="E27">
        <v>0</v>
      </c>
      <c r="F27" s="27">
        <v>0</v>
      </c>
    </row>
    <row r="28" spans="1:6" x14ac:dyDescent="0.3">
      <c r="A28" s="9">
        <v>43855</v>
      </c>
      <c r="B28" s="13">
        <v>1</v>
      </c>
      <c r="C28" s="13">
        <v>1</v>
      </c>
      <c r="D28">
        <v>0</v>
      </c>
      <c r="E28">
        <v>0</v>
      </c>
      <c r="F28" s="27">
        <v>0</v>
      </c>
    </row>
    <row r="29" spans="1:6" x14ac:dyDescent="0.3">
      <c r="A29" s="9">
        <v>43856</v>
      </c>
      <c r="B29" s="13">
        <v>2</v>
      </c>
      <c r="C29" s="13">
        <v>1</v>
      </c>
      <c r="D29">
        <v>0</v>
      </c>
      <c r="E29">
        <v>0</v>
      </c>
      <c r="F29" s="27">
        <v>0</v>
      </c>
    </row>
    <row r="30" spans="1:6" x14ac:dyDescent="0.3">
      <c r="A30" s="9">
        <v>43857</v>
      </c>
      <c r="B30" s="13">
        <v>3</v>
      </c>
      <c r="C30" s="13">
        <v>1</v>
      </c>
      <c r="D30">
        <v>0</v>
      </c>
      <c r="E30">
        <v>0</v>
      </c>
      <c r="F30" s="27">
        <v>0</v>
      </c>
    </row>
    <row r="31" spans="1:6" x14ac:dyDescent="0.3">
      <c r="A31" s="9">
        <v>43858</v>
      </c>
      <c r="B31" s="13">
        <v>5</v>
      </c>
      <c r="C31" s="13">
        <v>2</v>
      </c>
      <c r="D31">
        <v>0</v>
      </c>
      <c r="E31">
        <v>0</v>
      </c>
      <c r="F31" s="27">
        <v>0</v>
      </c>
    </row>
    <row r="32" spans="1:6" x14ac:dyDescent="0.3">
      <c r="A32" s="9">
        <v>43859</v>
      </c>
      <c r="B32" s="13">
        <v>5</v>
      </c>
      <c r="C32" s="13">
        <v>1</v>
      </c>
      <c r="D32">
        <v>0</v>
      </c>
      <c r="E32">
        <v>0</v>
      </c>
      <c r="F32" s="27">
        <v>0</v>
      </c>
    </row>
    <row r="33" spans="1:6" x14ac:dyDescent="0.3">
      <c r="A33" s="9">
        <v>43860</v>
      </c>
      <c r="B33" s="13">
        <v>5</v>
      </c>
      <c r="C33" s="13">
        <v>2</v>
      </c>
      <c r="D33">
        <v>0</v>
      </c>
      <c r="E33">
        <v>0</v>
      </c>
      <c r="F33" s="27">
        <f ca="1">IFERROR(__xludf.DUMMYFUNCTION("""COMPUTED_VALUE"""),1)</f>
        <v>1</v>
      </c>
    </row>
    <row r="34" spans="1:6" x14ac:dyDescent="0.3">
      <c r="A34" s="9">
        <v>43861</v>
      </c>
      <c r="B34" s="13">
        <v>6</v>
      </c>
      <c r="C34" s="13">
        <v>2</v>
      </c>
      <c r="D34">
        <v>0</v>
      </c>
      <c r="E34">
        <v>0</v>
      </c>
      <c r="F34" s="27">
        <f ca="1">IFERROR(__xludf.DUMMYFUNCTION("""COMPUTED_VALUE"""),0)</f>
        <v>0</v>
      </c>
    </row>
    <row r="35" spans="1:6" x14ac:dyDescent="0.3">
      <c r="A35" s="9">
        <v>43862</v>
      </c>
      <c r="B35" s="13">
        <v>5</v>
      </c>
      <c r="C35" s="13">
        <v>2</v>
      </c>
      <c r="D35">
        <v>0</v>
      </c>
      <c r="E35">
        <v>0</v>
      </c>
      <c r="F35" s="27">
        <f ca="1">IFERROR(__xludf.DUMMYFUNCTION("""COMPUTED_VALUE"""),0)</f>
        <v>0</v>
      </c>
    </row>
    <row r="36" spans="1:6" x14ac:dyDescent="0.3">
      <c r="A36" s="9">
        <v>43863</v>
      </c>
      <c r="B36" s="13">
        <v>5</v>
      </c>
      <c r="C36" s="13">
        <v>2</v>
      </c>
      <c r="D36">
        <v>0</v>
      </c>
      <c r="E36">
        <v>0</v>
      </c>
      <c r="F36" s="27">
        <f ca="1">IFERROR(__xludf.DUMMYFUNCTION("""COMPUTED_VALUE"""),1)</f>
        <v>1</v>
      </c>
    </row>
    <row r="37" spans="1:6" x14ac:dyDescent="0.3">
      <c r="A37" s="9">
        <v>43864</v>
      </c>
      <c r="B37" s="13">
        <v>6</v>
      </c>
      <c r="C37" s="13">
        <v>2</v>
      </c>
      <c r="D37">
        <v>0</v>
      </c>
      <c r="E37">
        <v>0</v>
      </c>
      <c r="F37" s="27">
        <f ca="1">IFERROR(__xludf.DUMMYFUNCTION("""COMPUTED_VALUE"""),1)</f>
        <v>1</v>
      </c>
    </row>
    <row r="38" spans="1:6" x14ac:dyDescent="0.3">
      <c r="A38" s="9">
        <v>43865</v>
      </c>
      <c r="B38" s="13">
        <v>5</v>
      </c>
      <c r="C38" s="13">
        <v>3</v>
      </c>
      <c r="D38">
        <v>0</v>
      </c>
      <c r="E38">
        <v>0</v>
      </c>
      <c r="F38" s="27">
        <f ca="1">IFERROR(__xludf.DUMMYFUNCTION("""COMPUTED_VALUE"""),0)</f>
        <v>0</v>
      </c>
    </row>
    <row r="39" spans="1:6" x14ac:dyDescent="0.3">
      <c r="A39" s="9">
        <v>43866</v>
      </c>
      <c r="B39" s="13">
        <v>4</v>
      </c>
      <c r="C39" s="13">
        <v>2</v>
      </c>
      <c r="D39">
        <v>0</v>
      </c>
      <c r="E39">
        <v>0</v>
      </c>
      <c r="F39" s="27">
        <f ca="1">IFERROR(__xludf.DUMMYFUNCTION("""COMPUTED_VALUE"""),0)</f>
        <v>0</v>
      </c>
    </row>
    <row r="40" spans="1:6" x14ac:dyDescent="0.3">
      <c r="A40" s="9">
        <v>43867</v>
      </c>
      <c r="B40" s="13">
        <v>4</v>
      </c>
      <c r="C40" s="13">
        <v>2</v>
      </c>
      <c r="D40">
        <v>0</v>
      </c>
      <c r="E40">
        <v>0</v>
      </c>
      <c r="F40" s="27">
        <f ca="1">IFERROR(__xludf.DUMMYFUNCTION("""COMPUTED_VALUE"""),0)</f>
        <v>0</v>
      </c>
    </row>
    <row r="41" spans="1:6" x14ac:dyDescent="0.3">
      <c r="A41" s="9">
        <v>43868</v>
      </c>
      <c r="B41" s="13">
        <v>3</v>
      </c>
      <c r="C41" s="13">
        <v>1</v>
      </c>
      <c r="D41">
        <v>0</v>
      </c>
      <c r="E41">
        <v>0</v>
      </c>
      <c r="F41" s="27">
        <f ca="1">IFERROR(__xludf.DUMMYFUNCTION("""COMPUTED_VALUE"""),0)</f>
        <v>0</v>
      </c>
    </row>
    <row r="42" spans="1:6" x14ac:dyDescent="0.3">
      <c r="A42" s="9">
        <v>43869</v>
      </c>
      <c r="B42" s="13">
        <v>2</v>
      </c>
      <c r="C42" s="13">
        <v>1</v>
      </c>
      <c r="D42">
        <v>0</v>
      </c>
      <c r="E42">
        <v>0</v>
      </c>
      <c r="F42" s="27">
        <f ca="1">IFERROR(__xludf.DUMMYFUNCTION("""COMPUTED_VALUE"""),0)</f>
        <v>0</v>
      </c>
    </row>
    <row r="43" spans="1:6" x14ac:dyDescent="0.3">
      <c r="A43" s="9">
        <v>43870</v>
      </c>
      <c r="B43" s="13">
        <v>3</v>
      </c>
      <c r="C43" s="13">
        <v>1</v>
      </c>
      <c r="D43">
        <v>0</v>
      </c>
      <c r="E43">
        <v>0</v>
      </c>
      <c r="F43" s="27">
        <f ca="1">IFERROR(__xludf.DUMMYFUNCTION("""COMPUTED_VALUE"""),0)</f>
        <v>0</v>
      </c>
    </row>
    <row r="44" spans="1:6" x14ac:dyDescent="0.3">
      <c r="A44" s="9">
        <v>43871</v>
      </c>
      <c r="B44" s="13">
        <v>2</v>
      </c>
      <c r="C44" s="13">
        <v>1</v>
      </c>
      <c r="D44">
        <v>0</v>
      </c>
      <c r="E44">
        <v>0</v>
      </c>
      <c r="F44" s="27">
        <f ca="1">IFERROR(__xludf.DUMMYFUNCTION("""COMPUTED_VALUE"""),0)</f>
        <v>0</v>
      </c>
    </row>
    <row r="45" spans="1:6" x14ac:dyDescent="0.3">
      <c r="A45" s="9">
        <v>43872</v>
      </c>
      <c r="B45" s="13">
        <v>2</v>
      </c>
      <c r="C45" s="13">
        <v>1</v>
      </c>
      <c r="D45">
        <v>0</v>
      </c>
      <c r="E45">
        <v>0</v>
      </c>
      <c r="F45" s="27">
        <f ca="1">IFERROR(__xludf.DUMMYFUNCTION("""COMPUTED_VALUE"""),0)</f>
        <v>0</v>
      </c>
    </row>
    <row r="46" spans="1:6" x14ac:dyDescent="0.3">
      <c r="A46" s="9">
        <v>43873</v>
      </c>
      <c r="B46" s="13">
        <v>2</v>
      </c>
      <c r="C46" s="13">
        <v>1</v>
      </c>
      <c r="D46">
        <v>1</v>
      </c>
      <c r="E46">
        <v>1</v>
      </c>
      <c r="F46" s="27">
        <f ca="1">IFERROR(__xludf.DUMMYFUNCTION("""COMPUTED_VALUE"""),0)</f>
        <v>0</v>
      </c>
    </row>
    <row r="47" spans="1:6" x14ac:dyDescent="0.3">
      <c r="A47" s="9">
        <v>43874</v>
      </c>
      <c r="B47" s="13">
        <v>3</v>
      </c>
      <c r="C47" s="13">
        <v>1</v>
      </c>
      <c r="D47">
        <v>0</v>
      </c>
      <c r="E47">
        <v>0</v>
      </c>
      <c r="F47" s="27">
        <f ca="1">IFERROR(__xludf.DUMMYFUNCTION("""COMPUTED_VALUE"""),0)</f>
        <v>0</v>
      </c>
    </row>
    <row r="48" spans="1:6" x14ac:dyDescent="0.3">
      <c r="A48" s="9">
        <v>43875</v>
      </c>
      <c r="B48" s="13">
        <v>2</v>
      </c>
      <c r="C48" s="13">
        <v>1</v>
      </c>
      <c r="D48">
        <v>0</v>
      </c>
      <c r="E48">
        <v>0</v>
      </c>
      <c r="F48" s="27">
        <f ca="1">IFERROR(__xludf.DUMMYFUNCTION("""COMPUTED_VALUE"""),0)</f>
        <v>0</v>
      </c>
    </row>
    <row r="49" spans="1:6" x14ac:dyDescent="0.3">
      <c r="A49" s="9">
        <v>43876</v>
      </c>
      <c r="B49" s="13">
        <v>2</v>
      </c>
      <c r="C49" s="13">
        <v>1</v>
      </c>
      <c r="D49">
        <v>1</v>
      </c>
      <c r="E49">
        <v>1</v>
      </c>
      <c r="F49" s="27">
        <f ca="1">IFERROR(__xludf.DUMMYFUNCTION("""COMPUTED_VALUE"""),0)</f>
        <v>0</v>
      </c>
    </row>
    <row r="50" spans="1:6" x14ac:dyDescent="0.3">
      <c r="A50" s="9">
        <v>43877</v>
      </c>
      <c r="B50" s="13">
        <v>2</v>
      </c>
      <c r="C50" s="13">
        <v>1</v>
      </c>
      <c r="D50">
        <v>0</v>
      </c>
      <c r="E50">
        <v>0</v>
      </c>
      <c r="F50" s="27">
        <f ca="1">IFERROR(__xludf.DUMMYFUNCTION("""COMPUTED_VALUE"""),0)</f>
        <v>0</v>
      </c>
    </row>
    <row r="51" spans="1:6" x14ac:dyDescent="0.3">
      <c r="A51" s="9">
        <v>43878</v>
      </c>
      <c r="B51" s="13">
        <v>2</v>
      </c>
      <c r="C51" s="13">
        <v>1</v>
      </c>
      <c r="D51">
        <v>0</v>
      </c>
      <c r="E51">
        <v>1</v>
      </c>
      <c r="F51" s="27">
        <f ca="1">IFERROR(__xludf.DUMMYFUNCTION("""COMPUTED_VALUE"""),0)</f>
        <v>0</v>
      </c>
    </row>
    <row r="52" spans="1:6" x14ac:dyDescent="0.3">
      <c r="A52" s="9">
        <v>43879</v>
      </c>
      <c r="B52" s="13">
        <v>2</v>
      </c>
      <c r="C52" s="13">
        <v>1</v>
      </c>
      <c r="D52">
        <v>1</v>
      </c>
      <c r="E52">
        <v>1</v>
      </c>
      <c r="F52" s="27">
        <f ca="1">IFERROR(__xludf.DUMMYFUNCTION("""COMPUTED_VALUE"""),0)</f>
        <v>0</v>
      </c>
    </row>
    <row r="53" spans="1:6" x14ac:dyDescent="0.3">
      <c r="A53" s="9">
        <v>43880</v>
      </c>
      <c r="B53" s="13">
        <v>2</v>
      </c>
      <c r="C53" s="13">
        <v>1</v>
      </c>
      <c r="D53">
        <v>1</v>
      </c>
      <c r="E53">
        <v>1</v>
      </c>
      <c r="F53" s="27">
        <f ca="1">IFERROR(__xludf.DUMMYFUNCTION("""COMPUTED_VALUE"""),0)</f>
        <v>0</v>
      </c>
    </row>
    <row r="54" spans="1:6" x14ac:dyDescent="0.3">
      <c r="A54" s="9">
        <v>43881</v>
      </c>
      <c r="B54" s="13">
        <v>2</v>
      </c>
      <c r="C54" s="13">
        <v>1</v>
      </c>
      <c r="D54">
        <v>1</v>
      </c>
      <c r="E54">
        <v>1</v>
      </c>
      <c r="F54" s="27">
        <f ca="1">IFERROR(__xludf.DUMMYFUNCTION("""COMPUTED_VALUE"""),0)</f>
        <v>0</v>
      </c>
    </row>
    <row r="55" spans="1:6" x14ac:dyDescent="0.3">
      <c r="A55" s="9">
        <v>43882</v>
      </c>
      <c r="B55" s="13">
        <v>1</v>
      </c>
      <c r="C55" s="13">
        <v>1</v>
      </c>
      <c r="D55">
        <v>0</v>
      </c>
      <c r="E55">
        <v>0</v>
      </c>
      <c r="F55" s="27">
        <f ca="1">IFERROR(__xludf.DUMMYFUNCTION("""COMPUTED_VALUE"""),0)</f>
        <v>0</v>
      </c>
    </row>
    <row r="56" spans="1:6" x14ac:dyDescent="0.3">
      <c r="A56" s="9">
        <v>43883</v>
      </c>
      <c r="B56" s="13">
        <v>2</v>
      </c>
      <c r="C56" s="13">
        <v>1</v>
      </c>
      <c r="D56">
        <v>0</v>
      </c>
      <c r="E56">
        <v>0</v>
      </c>
      <c r="F56" s="27">
        <f ca="1">IFERROR(__xludf.DUMMYFUNCTION("""COMPUTED_VALUE"""),0)</f>
        <v>0</v>
      </c>
    </row>
    <row r="57" spans="1:6" x14ac:dyDescent="0.3">
      <c r="A57" s="9">
        <v>43884</v>
      </c>
      <c r="B57" s="13">
        <v>1</v>
      </c>
      <c r="C57" s="13">
        <v>1</v>
      </c>
      <c r="D57">
        <v>1</v>
      </c>
      <c r="E57">
        <v>1</v>
      </c>
      <c r="F57" s="27">
        <f ca="1">IFERROR(__xludf.DUMMYFUNCTION("""COMPUTED_VALUE"""),0)</f>
        <v>0</v>
      </c>
    </row>
    <row r="58" spans="1:6" x14ac:dyDescent="0.3">
      <c r="A58" s="9">
        <v>43885</v>
      </c>
      <c r="B58" s="13">
        <v>2</v>
      </c>
      <c r="C58" s="13">
        <v>1</v>
      </c>
      <c r="D58">
        <v>0</v>
      </c>
      <c r="E58">
        <v>0</v>
      </c>
      <c r="F58" s="27">
        <f ca="1">IFERROR(__xludf.DUMMYFUNCTION("""COMPUTED_VALUE"""),0)</f>
        <v>0</v>
      </c>
    </row>
    <row r="59" spans="1:6" x14ac:dyDescent="0.3">
      <c r="A59" s="9">
        <v>43886</v>
      </c>
      <c r="B59" s="13">
        <v>2</v>
      </c>
      <c r="C59" s="13">
        <v>1</v>
      </c>
      <c r="D59">
        <v>0</v>
      </c>
      <c r="E59">
        <v>0</v>
      </c>
      <c r="F59" s="27">
        <f ca="1">IFERROR(__xludf.DUMMYFUNCTION("""COMPUTED_VALUE"""),0)</f>
        <v>0</v>
      </c>
    </row>
    <row r="60" spans="1:6" x14ac:dyDescent="0.3">
      <c r="A60" s="9">
        <v>43887</v>
      </c>
      <c r="B60" s="13">
        <v>2</v>
      </c>
      <c r="C60" s="13">
        <v>1</v>
      </c>
      <c r="D60">
        <v>1</v>
      </c>
      <c r="E60">
        <v>1</v>
      </c>
      <c r="F60" s="27">
        <f ca="1">IFERROR(__xludf.DUMMYFUNCTION("""COMPUTED_VALUE"""),0)</f>
        <v>0</v>
      </c>
    </row>
    <row r="61" spans="1:6" x14ac:dyDescent="0.3">
      <c r="A61" s="9">
        <v>43888</v>
      </c>
      <c r="B61" s="13">
        <v>2</v>
      </c>
      <c r="C61" s="13">
        <v>1</v>
      </c>
      <c r="D61">
        <v>1</v>
      </c>
      <c r="E61">
        <v>1</v>
      </c>
      <c r="F61" s="27">
        <f ca="1">IFERROR(__xludf.DUMMYFUNCTION("""COMPUTED_VALUE"""),0)</f>
        <v>0</v>
      </c>
    </row>
    <row r="62" spans="1:6" x14ac:dyDescent="0.3">
      <c r="A62" s="9">
        <v>43889</v>
      </c>
      <c r="B62" s="13">
        <v>2</v>
      </c>
      <c r="C62" s="13">
        <v>1</v>
      </c>
      <c r="D62">
        <v>1</v>
      </c>
      <c r="E62">
        <v>1</v>
      </c>
      <c r="F62" s="27">
        <f ca="1">IFERROR(__xludf.DUMMYFUNCTION("""COMPUTED_VALUE"""),0)</f>
        <v>0</v>
      </c>
    </row>
    <row r="63" spans="1:6" x14ac:dyDescent="0.3">
      <c r="A63" s="9">
        <v>43890</v>
      </c>
      <c r="B63" s="13">
        <v>3</v>
      </c>
      <c r="C63" s="13">
        <v>1</v>
      </c>
      <c r="D63">
        <v>0</v>
      </c>
      <c r="E63">
        <v>0</v>
      </c>
      <c r="F63" s="27">
        <f ca="1">IFERROR(__xludf.DUMMYFUNCTION("""COMPUTED_VALUE"""),0)</f>
        <v>0</v>
      </c>
    </row>
    <row r="64" spans="1:6" x14ac:dyDescent="0.3">
      <c r="A64" s="9">
        <v>43891</v>
      </c>
      <c r="B64" s="13">
        <v>3</v>
      </c>
      <c r="C64" s="13">
        <v>1</v>
      </c>
      <c r="D64">
        <v>0</v>
      </c>
      <c r="E64">
        <v>0</v>
      </c>
      <c r="F64" s="27">
        <f ca="1">IFERROR(__xludf.DUMMYFUNCTION("""COMPUTED_VALUE"""),0)</f>
        <v>0</v>
      </c>
    </row>
    <row r="65" spans="1:6" x14ac:dyDescent="0.3">
      <c r="A65" s="9">
        <v>43892</v>
      </c>
      <c r="B65" s="13">
        <v>6</v>
      </c>
      <c r="C65" s="13">
        <v>3</v>
      </c>
      <c r="D65">
        <v>1</v>
      </c>
      <c r="E65">
        <v>1</v>
      </c>
      <c r="F65" s="27">
        <f ca="1">IFERROR(__xludf.DUMMYFUNCTION("""COMPUTED_VALUE"""),0)</f>
        <v>0</v>
      </c>
    </row>
    <row r="66" spans="1:6" x14ac:dyDescent="0.3">
      <c r="A66" s="9">
        <v>43893</v>
      </c>
      <c r="B66" s="13">
        <v>11</v>
      </c>
      <c r="C66" s="13">
        <v>5</v>
      </c>
      <c r="D66">
        <v>1</v>
      </c>
      <c r="E66">
        <v>1</v>
      </c>
      <c r="F66" s="27">
        <f ca="1">IFERROR(__xludf.DUMMYFUNCTION("""COMPUTED_VALUE"""),0)</f>
        <v>0</v>
      </c>
    </row>
    <row r="67" spans="1:6" x14ac:dyDescent="0.3">
      <c r="A67" s="9">
        <v>43894</v>
      </c>
      <c r="B67" s="13">
        <v>22</v>
      </c>
      <c r="C67" s="13">
        <v>11</v>
      </c>
      <c r="D67">
        <v>1</v>
      </c>
      <c r="E67">
        <v>1</v>
      </c>
      <c r="F67" s="27">
        <f ca="1">IFERROR(__xludf.DUMMYFUNCTION("""COMPUTED_VALUE"""),0)</f>
        <v>0</v>
      </c>
    </row>
    <row r="68" spans="1:6" x14ac:dyDescent="0.3">
      <c r="A68" s="9">
        <v>43895</v>
      </c>
      <c r="B68" s="13">
        <v>19</v>
      </c>
      <c r="C68" s="13">
        <v>9</v>
      </c>
      <c r="D68">
        <v>1</v>
      </c>
      <c r="E68">
        <v>1</v>
      </c>
      <c r="F68" s="27">
        <f ca="1">IFERROR(__xludf.DUMMYFUNCTION("""COMPUTED_VALUE"""),0)</f>
        <v>0</v>
      </c>
    </row>
    <row r="69" spans="1:6" x14ac:dyDescent="0.3">
      <c r="A69" s="9">
        <v>43896</v>
      </c>
      <c r="B69" s="13">
        <v>13</v>
      </c>
      <c r="C69" s="13">
        <v>7</v>
      </c>
      <c r="D69">
        <v>1</v>
      </c>
      <c r="E69">
        <v>1</v>
      </c>
      <c r="F69" s="27">
        <f ca="1">IFERROR(__xludf.DUMMYFUNCTION("""COMPUTED_VALUE"""),0)</f>
        <v>0</v>
      </c>
    </row>
    <row r="70" spans="1:6" x14ac:dyDescent="0.3">
      <c r="A70" s="9">
        <v>43897</v>
      </c>
      <c r="B70" s="13">
        <v>11</v>
      </c>
      <c r="C70" s="13">
        <v>6</v>
      </c>
      <c r="D70">
        <v>1</v>
      </c>
      <c r="E70">
        <v>1</v>
      </c>
      <c r="F70" s="27">
        <f ca="1">IFERROR(__xludf.DUMMYFUNCTION("""COMPUTED_VALUE"""),0)</f>
        <v>0</v>
      </c>
    </row>
    <row r="71" spans="1:6" x14ac:dyDescent="0.3">
      <c r="A71" s="9">
        <v>43898</v>
      </c>
      <c r="B71" s="13">
        <v>10</v>
      </c>
      <c r="C71" s="13">
        <v>4</v>
      </c>
      <c r="D71">
        <v>1</v>
      </c>
      <c r="E71">
        <v>1</v>
      </c>
      <c r="F71" s="27">
        <f ca="1">IFERROR(__xludf.DUMMYFUNCTION("""COMPUTED_VALUE"""),0)</f>
        <v>0</v>
      </c>
    </row>
    <row r="72" spans="1:6" x14ac:dyDescent="0.3">
      <c r="A72" s="9">
        <v>43899</v>
      </c>
      <c r="B72" s="13">
        <v>9</v>
      </c>
      <c r="C72" s="13">
        <v>4</v>
      </c>
      <c r="D72">
        <v>1</v>
      </c>
      <c r="E72">
        <v>1</v>
      </c>
      <c r="F72" s="27">
        <f ca="1">IFERROR(__xludf.DUMMYFUNCTION("""COMPUTED_VALUE"""),0)</f>
        <v>0</v>
      </c>
    </row>
    <row r="73" spans="1:6" x14ac:dyDescent="0.3">
      <c r="A73" s="9">
        <v>43900</v>
      </c>
      <c r="B73" s="13">
        <v>9</v>
      </c>
      <c r="C73" s="13">
        <v>4</v>
      </c>
      <c r="D73">
        <v>1</v>
      </c>
      <c r="E73">
        <v>1</v>
      </c>
      <c r="F73" s="27">
        <f ca="1">IFERROR(__xludf.DUMMYFUNCTION("""COMPUTED_VALUE"""),0)</f>
        <v>0</v>
      </c>
    </row>
    <row r="74" spans="1:6" x14ac:dyDescent="0.3">
      <c r="A74" s="9">
        <v>43901</v>
      </c>
      <c r="B74" s="13">
        <v>10</v>
      </c>
      <c r="C74" s="13">
        <v>4</v>
      </c>
      <c r="D74">
        <v>1</v>
      </c>
      <c r="E74">
        <v>1</v>
      </c>
      <c r="F74" s="27">
        <f ca="1">IFERROR(__xludf.DUMMYFUNCTION("""COMPUTED_VALUE"""),0)</f>
        <v>0</v>
      </c>
    </row>
    <row r="75" spans="1:6" x14ac:dyDescent="0.3">
      <c r="A75" s="9">
        <v>43902</v>
      </c>
      <c r="B75" s="13">
        <v>13</v>
      </c>
      <c r="C75" s="13">
        <v>6</v>
      </c>
      <c r="D75">
        <v>1</v>
      </c>
      <c r="E75">
        <v>1</v>
      </c>
      <c r="F75" s="27">
        <f ca="1">IFERROR(__xludf.DUMMYFUNCTION("""COMPUTED_VALUE"""),0)</f>
        <v>0</v>
      </c>
    </row>
    <row r="76" spans="1:6" x14ac:dyDescent="0.3">
      <c r="A76" s="9">
        <v>43903</v>
      </c>
      <c r="B76" s="13">
        <v>18</v>
      </c>
      <c r="C76" s="13">
        <v>10</v>
      </c>
      <c r="D76">
        <v>1</v>
      </c>
      <c r="E76">
        <v>1</v>
      </c>
      <c r="F76" s="27">
        <f ca="1">IFERROR(__xludf.DUMMYFUNCTION("""COMPUTED_VALUE"""),0)</f>
        <v>0</v>
      </c>
    </row>
    <row r="77" spans="1:6" x14ac:dyDescent="0.3">
      <c r="A77" s="9">
        <v>43904</v>
      </c>
      <c r="B77" s="13">
        <v>30</v>
      </c>
      <c r="C77" s="13">
        <v>15</v>
      </c>
      <c r="D77">
        <v>1</v>
      </c>
      <c r="E77">
        <v>1</v>
      </c>
      <c r="F77" s="27">
        <v>3</v>
      </c>
    </row>
    <row r="78" spans="1:6" x14ac:dyDescent="0.3">
      <c r="A78" s="9">
        <v>43905</v>
      </c>
      <c r="B78" s="13">
        <v>24</v>
      </c>
      <c r="C78" s="13">
        <v>14</v>
      </c>
      <c r="D78">
        <v>1</v>
      </c>
      <c r="E78">
        <v>1</v>
      </c>
      <c r="F78" s="27">
        <v>1</v>
      </c>
    </row>
    <row r="79" spans="1:6" x14ac:dyDescent="0.3">
      <c r="A79" s="9">
        <v>43906</v>
      </c>
      <c r="B79" s="13">
        <v>22</v>
      </c>
      <c r="C79" s="13">
        <v>13</v>
      </c>
      <c r="D79">
        <v>1</v>
      </c>
      <c r="E79">
        <v>2</v>
      </c>
      <c r="F79" s="27">
        <v>0</v>
      </c>
    </row>
    <row r="80" spans="1:6" x14ac:dyDescent="0.3">
      <c r="A80" s="9">
        <v>43907</v>
      </c>
      <c r="B80" s="13">
        <v>24</v>
      </c>
      <c r="C80" s="13">
        <v>14</v>
      </c>
      <c r="D80">
        <v>2</v>
      </c>
      <c r="E80">
        <v>2</v>
      </c>
      <c r="F80" s="27">
        <v>0</v>
      </c>
    </row>
    <row r="81" spans="1:6" x14ac:dyDescent="0.3">
      <c r="A81" s="9">
        <v>43908</v>
      </c>
      <c r="B81" s="13">
        <v>31</v>
      </c>
      <c r="C81" s="13">
        <v>20</v>
      </c>
      <c r="D81">
        <v>2</v>
      </c>
      <c r="E81">
        <v>3</v>
      </c>
      <c r="F81" s="27">
        <v>3</v>
      </c>
    </row>
    <row r="82" spans="1:6" x14ac:dyDescent="0.3">
      <c r="A82" s="9">
        <v>43909</v>
      </c>
      <c r="B82" s="13">
        <v>68</v>
      </c>
      <c r="C82" s="13">
        <v>31</v>
      </c>
      <c r="D82">
        <v>3</v>
      </c>
      <c r="E82">
        <v>4</v>
      </c>
      <c r="F82" s="27">
        <v>2</v>
      </c>
    </row>
    <row r="83" spans="1:6" x14ac:dyDescent="0.3">
      <c r="A83" s="9">
        <v>43910</v>
      </c>
      <c r="B83" s="13">
        <v>71</v>
      </c>
      <c r="C83" s="13">
        <v>52</v>
      </c>
      <c r="D83">
        <v>5</v>
      </c>
      <c r="E83">
        <v>7</v>
      </c>
      <c r="F83" s="27">
        <v>8</v>
      </c>
    </row>
    <row r="84" spans="1:6" x14ac:dyDescent="0.3">
      <c r="A84" s="9">
        <v>43911</v>
      </c>
      <c r="B84" s="13">
        <v>81</v>
      </c>
      <c r="C84" s="13">
        <v>56</v>
      </c>
      <c r="D84">
        <v>6</v>
      </c>
      <c r="E84">
        <v>8</v>
      </c>
      <c r="F84" s="27">
        <v>7</v>
      </c>
    </row>
    <row r="85" spans="1:6" x14ac:dyDescent="0.3">
      <c r="A85" s="9">
        <v>43912</v>
      </c>
      <c r="B85" s="13">
        <v>77</v>
      </c>
      <c r="C85" s="13">
        <v>54</v>
      </c>
      <c r="D85">
        <v>6</v>
      </c>
      <c r="E85">
        <v>7</v>
      </c>
      <c r="F85" s="27">
        <v>4</v>
      </c>
    </row>
    <row r="86" spans="1:6" x14ac:dyDescent="0.3">
      <c r="A86" s="9">
        <v>43913</v>
      </c>
      <c r="B86" s="13">
        <v>79</v>
      </c>
      <c r="C86" s="13">
        <v>62</v>
      </c>
      <c r="D86">
        <v>9</v>
      </c>
      <c r="E86">
        <v>12</v>
      </c>
      <c r="F86" s="27">
        <v>4</v>
      </c>
    </row>
    <row r="87" spans="1:6" x14ac:dyDescent="0.3">
      <c r="A87" s="9">
        <v>43914</v>
      </c>
      <c r="B87" s="13">
        <v>78</v>
      </c>
      <c r="C87" s="13">
        <v>62</v>
      </c>
      <c r="D87">
        <v>7</v>
      </c>
      <c r="E87">
        <v>10</v>
      </c>
      <c r="F87" s="27">
        <v>0</v>
      </c>
    </row>
    <row r="88" spans="1:6" x14ac:dyDescent="0.3">
      <c r="A88" s="9">
        <v>43915</v>
      </c>
      <c r="B88" s="13">
        <v>88</v>
      </c>
      <c r="C88" s="13">
        <v>59</v>
      </c>
      <c r="D88">
        <v>8</v>
      </c>
      <c r="E88">
        <v>10</v>
      </c>
      <c r="F88" s="27">
        <v>6</v>
      </c>
    </row>
    <row r="89" spans="1:6" x14ac:dyDescent="0.3">
      <c r="A89" s="9">
        <v>43916</v>
      </c>
      <c r="B89" s="13">
        <v>92</v>
      </c>
      <c r="C89" s="13">
        <v>55</v>
      </c>
      <c r="D89">
        <v>8</v>
      </c>
      <c r="E89">
        <v>10</v>
      </c>
      <c r="F89" s="27">
        <v>2</v>
      </c>
    </row>
    <row r="90" spans="1:6" x14ac:dyDescent="0.3">
      <c r="A90" s="9">
        <v>43917</v>
      </c>
      <c r="B90" s="13">
        <v>100</v>
      </c>
      <c r="C90" s="13">
        <v>62</v>
      </c>
      <c r="D90">
        <v>10</v>
      </c>
      <c r="E90">
        <v>13</v>
      </c>
      <c r="F90" s="27">
        <v>10</v>
      </c>
    </row>
    <row r="91" spans="1:6" x14ac:dyDescent="0.3">
      <c r="A91" s="9">
        <v>43918</v>
      </c>
      <c r="B91" s="13">
        <v>100</v>
      </c>
      <c r="C91" s="13">
        <v>62</v>
      </c>
      <c r="D91">
        <v>12</v>
      </c>
      <c r="E91">
        <v>14</v>
      </c>
      <c r="F91" s="27">
        <v>4</v>
      </c>
    </row>
    <row r="92" spans="1:6" x14ac:dyDescent="0.3">
      <c r="A92" s="9">
        <v>43919</v>
      </c>
      <c r="B92" s="13">
        <v>92</v>
      </c>
      <c r="C92" s="13">
        <v>56</v>
      </c>
      <c r="D92">
        <v>11</v>
      </c>
      <c r="E92">
        <v>13</v>
      </c>
      <c r="F92" s="27">
        <v>5</v>
      </c>
    </row>
    <row r="93" spans="1:6" x14ac:dyDescent="0.3">
      <c r="A93" s="9">
        <v>43920</v>
      </c>
      <c r="B93" s="13">
        <v>73</v>
      </c>
      <c r="C93" s="13">
        <v>44</v>
      </c>
      <c r="D93">
        <v>12</v>
      </c>
      <c r="E93">
        <v>14</v>
      </c>
      <c r="F93" s="27">
        <v>20</v>
      </c>
    </row>
    <row r="94" spans="1:6" x14ac:dyDescent="0.3">
      <c r="A94" s="9">
        <v>43921</v>
      </c>
      <c r="B94" s="13">
        <v>72</v>
      </c>
      <c r="C94" s="13">
        <v>42</v>
      </c>
      <c r="D94">
        <v>13</v>
      </c>
      <c r="E94">
        <v>16</v>
      </c>
      <c r="F94" s="27">
        <v>14</v>
      </c>
    </row>
    <row r="95" spans="1:6" x14ac:dyDescent="0.3">
      <c r="A95" s="9">
        <v>43922</v>
      </c>
      <c r="B95" s="13">
        <v>69</v>
      </c>
      <c r="C95" s="13">
        <v>43</v>
      </c>
      <c r="D95">
        <v>13</v>
      </c>
      <c r="E95">
        <v>15</v>
      </c>
      <c r="F95" s="27">
        <v>27</v>
      </c>
    </row>
    <row r="96" spans="1:6" x14ac:dyDescent="0.3">
      <c r="A96" s="9">
        <v>43923</v>
      </c>
      <c r="B96" s="13">
        <v>69</v>
      </c>
      <c r="C96" s="13">
        <v>44</v>
      </c>
      <c r="D96">
        <v>14</v>
      </c>
      <c r="E96">
        <v>17</v>
      </c>
      <c r="F96" s="27">
        <v>13</v>
      </c>
    </row>
    <row r="97" spans="1:6" x14ac:dyDescent="0.3">
      <c r="A97" s="9">
        <v>43924</v>
      </c>
      <c r="B97" s="13">
        <v>86</v>
      </c>
      <c r="C97" s="13">
        <v>40</v>
      </c>
      <c r="D97">
        <v>15</v>
      </c>
      <c r="E97">
        <v>18</v>
      </c>
      <c r="F97" s="27">
        <v>46</v>
      </c>
    </row>
    <row r="98" spans="1:6" x14ac:dyDescent="0.3">
      <c r="A98" s="9">
        <v>43925</v>
      </c>
      <c r="B98" s="13">
        <v>84</v>
      </c>
      <c r="C98" s="13">
        <v>40</v>
      </c>
      <c r="D98">
        <v>15</v>
      </c>
      <c r="E98">
        <v>18</v>
      </c>
      <c r="F98" s="27">
        <v>27</v>
      </c>
    </row>
    <row r="99" spans="1:6" x14ac:dyDescent="0.3">
      <c r="A99" s="9">
        <v>43926</v>
      </c>
      <c r="B99" s="13">
        <v>83</v>
      </c>
      <c r="C99" s="13">
        <v>41</v>
      </c>
      <c r="D99">
        <v>16</v>
      </c>
      <c r="E99">
        <v>19</v>
      </c>
      <c r="F99" s="27">
        <v>60</v>
      </c>
    </row>
    <row r="100" spans="1:6" x14ac:dyDescent="0.3">
      <c r="A100" s="9">
        <v>43927</v>
      </c>
      <c r="B100" s="13">
        <v>59</v>
      </c>
      <c r="C100" s="13">
        <v>41</v>
      </c>
      <c r="D100">
        <v>17</v>
      </c>
      <c r="E100">
        <v>21</v>
      </c>
      <c r="F100" s="27">
        <v>35</v>
      </c>
    </row>
    <row r="101" spans="1:6" x14ac:dyDescent="0.3">
      <c r="A101" s="9">
        <v>43928</v>
      </c>
      <c r="B101" s="13">
        <v>52</v>
      </c>
      <c r="C101" s="13">
        <v>36</v>
      </c>
      <c r="D101">
        <v>14</v>
      </c>
      <c r="E101">
        <v>18</v>
      </c>
      <c r="F101" s="27">
        <v>42</v>
      </c>
    </row>
    <row r="102" spans="1:6" x14ac:dyDescent="0.3">
      <c r="A102" s="9">
        <v>43929</v>
      </c>
      <c r="B102" s="13">
        <v>51</v>
      </c>
      <c r="C102" s="13">
        <v>34</v>
      </c>
      <c r="D102">
        <v>15</v>
      </c>
      <c r="E102">
        <v>18</v>
      </c>
      <c r="F102" s="27">
        <v>40</v>
      </c>
    </row>
    <row r="103" spans="1:6" x14ac:dyDescent="0.3">
      <c r="A103" s="9">
        <v>43930</v>
      </c>
      <c r="B103" s="13">
        <v>53</v>
      </c>
      <c r="C103" s="13">
        <v>34</v>
      </c>
      <c r="D103">
        <v>16</v>
      </c>
      <c r="E103">
        <v>19</v>
      </c>
      <c r="F103" s="27">
        <v>80</v>
      </c>
    </row>
    <row r="104" spans="1:6" x14ac:dyDescent="0.3">
      <c r="A104" s="9">
        <v>43931</v>
      </c>
      <c r="B104" s="13">
        <v>53</v>
      </c>
      <c r="C104" s="13">
        <v>38</v>
      </c>
      <c r="D104">
        <v>18</v>
      </c>
      <c r="E104">
        <v>21</v>
      </c>
      <c r="F104" s="27">
        <v>98</v>
      </c>
    </row>
    <row r="105" spans="1:6" x14ac:dyDescent="0.3">
      <c r="A105" s="9">
        <v>43932</v>
      </c>
      <c r="B105" s="13">
        <v>53</v>
      </c>
      <c r="C105" s="13">
        <v>39</v>
      </c>
      <c r="D105">
        <v>19</v>
      </c>
      <c r="E105">
        <v>22</v>
      </c>
      <c r="F105" s="27">
        <v>139</v>
      </c>
    </row>
    <row r="106" spans="1:6" x14ac:dyDescent="0.3">
      <c r="A106" s="9">
        <v>43933</v>
      </c>
      <c r="B106" s="13">
        <v>57</v>
      </c>
      <c r="C106" s="13">
        <v>37</v>
      </c>
      <c r="D106">
        <v>21</v>
      </c>
      <c r="E106">
        <v>23</v>
      </c>
      <c r="F106" s="27">
        <v>104</v>
      </c>
    </row>
    <row r="107" spans="1:6" x14ac:dyDescent="0.3">
      <c r="A107" s="9">
        <v>43934</v>
      </c>
      <c r="B107" s="13">
        <v>76</v>
      </c>
      <c r="C107" s="13">
        <v>32</v>
      </c>
      <c r="D107">
        <v>19</v>
      </c>
      <c r="E107">
        <v>22</v>
      </c>
      <c r="F107" s="27">
        <v>93</v>
      </c>
    </row>
    <row r="108" spans="1:6" x14ac:dyDescent="0.3">
      <c r="A108" s="9">
        <v>43935</v>
      </c>
      <c r="B108" s="13">
        <v>44</v>
      </c>
      <c r="C108" s="13">
        <v>31</v>
      </c>
      <c r="D108">
        <v>19</v>
      </c>
      <c r="E108">
        <v>22</v>
      </c>
      <c r="F108" s="27">
        <v>108</v>
      </c>
    </row>
    <row r="109" spans="1:6" x14ac:dyDescent="0.3">
      <c r="A109" s="9">
        <v>43936</v>
      </c>
      <c r="B109" s="13">
        <v>61</v>
      </c>
      <c r="C109" s="13">
        <v>30</v>
      </c>
      <c r="D109">
        <v>19</v>
      </c>
      <c r="E109">
        <v>22</v>
      </c>
      <c r="F109" s="27">
        <v>71</v>
      </c>
    </row>
    <row r="110" spans="1:6" x14ac:dyDescent="0.3">
      <c r="A110" s="9">
        <v>43937</v>
      </c>
      <c r="B110" s="13">
        <v>64</v>
      </c>
      <c r="C110" s="13">
        <v>32</v>
      </c>
      <c r="D110">
        <v>18</v>
      </c>
      <c r="E110">
        <v>21</v>
      </c>
      <c r="F110" s="27">
        <v>55</v>
      </c>
    </row>
    <row r="111" spans="1:6" x14ac:dyDescent="0.3">
      <c r="A111" s="9">
        <v>43938</v>
      </c>
      <c r="B111" s="13">
        <v>63</v>
      </c>
      <c r="C111" s="13">
        <v>34</v>
      </c>
      <c r="D111">
        <v>18</v>
      </c>
      <c r="E111">
        <v>21</v>
      </c>
      <c r="F111" s="27">
        <v>98</v>
      </c>
    </row>
    <row r="112" spans="1:6" x14ac:dyDescent="0.3">
      <c r="A112" s="9">
        <v>43939</v>
      </c>
      <c r="B112" s="13">
        <v>67</v>
      </c>
      <c r="C112" s="13">
        <v>30</v>
      </c>
      <c r="D112">
        <v>18</v>
      </c>
      <c r="E112">
        <v>21</v>
      </c>
      <c r="F112" s="27">
        <v>122</v>
      </c>
    </row>
    <row r="113" spans="1:6" x14ac:dyDescent="0.3">
      <c r="A113" s="9">
        <v>43940</v>
      </c>
      <c r="B113" s="13">
        <v>66</v>
      </c>
      <c r="C113" s="13">
        <v>32</v>
      </c>
      <c r="D113">
        <v>20</v>
      </c>
      <c r="E113">
        <v>23</v>
      </c>
      <c r="F113" s="27">
        <v>127</v>
      </c>
    </row>
    <row r="114" spans="1:6" x14ac:dyDescent="0.3">
      <c r="A114" s="9">
        <v>43941</v>
      </c>
      <c r="B114" s="13">
        <v>39</v>
      </c>
      <c r="C114" s="13">
        <v>28</v>
      </c>
      <c r="D114">
        <v>18</v>
      </c>
      <c r="E114">
        <v>21</v>
      </c>
      <c r="F114" s="27">
        <v>98</v>
      </c>
    </row>
    <row r="115" spans="1:6" x14ac:dyDescent="0.3">
      <c r="A115" s="9">
        <v>43942</v>
      </c>
      <c r="B115" s="13">
        <v>39</v>
      </c>
      <c r="C115" s="13">
        <v>32</v>
      </c>
      <c r="D115">
        <v>18</v>
      </c>
      <c r="E115">
        <v>21</v>
      </c>
      <c r="F115" s="27">
        <v>159</v>
      </c>
    </row>
    <row r="116" spans="1:6" x14ac:dyDescent="0.3">
      <c r="A116" s="9">
        <v>43943</v>
      </c>
      <c r="B116" s="13">
        <v>41</v>
      </c>
      <c r="C116" s="13">
        <v>31</v>
      </c>
      <c r="D116">
        <v>18</v>
      </c>
      <c r="E116">
        <v>21</v>
      </c>
      <c r="F116" s="27">
        <v>153</v>
      </c>
    </row>
    <row r="117" spans="1:6" x14ac:dyDescent="0.3">
      <c r="A117" s="9">
        <v>43944</v>
      </c>
      <c r="B117" s="13">
        <v>64</v>
      </c>
      <c r="C117" s="13">
        <v>29</v>
      </c>
      <c r="D117">
        <v>17</v>
      </c>
      <c r="E117">
        <v>20</v>
      </c>
      <c r="F117" s="27">
        <v>76</v>
      </c>
    </row>
    <row r="118" spans="1:6" x14ac:dyDescent="0.3">
      <c r="A118" s="9">
        <v>43945</v>
      </c>
      <c r="B118" s="13">
        <v>61</v>
      </c>
      <c r="C118" s="13">
        <v>28</v>
      </c>
      <c r="D118">
        <v>17</v>
      </c>
      <c r="E118">
        <v>21</v>
      </c>
      <c r="F118" s="27">
        <v>70</v>
      </c>
    </row>
    <row r="119" spans="1:6" x14ac:dyDescent="0.3">
      <c r="A119" s="9">
        <v>43946</v>
      </c>
      <c r="B119" s="13">
        <v>38</v>
      </c>
      <c r="C119" s="13">
        <v>27</v>
      </c>
      <c r="D119">
        <v>17</v>
      </c>
      <c r="E119">
        <v>19</v>
      </c>
      <c r="F119" s="27">
        <v>49</v>
      </c>
    </row>
    <row r="120" spans="1:6" x14ac:dyDescent="0.3">
      <c r="A120" s="9">
        <v>43947</v>
      </c>
      <c r="B120" s="13">
        <v>37</v>
      </c>
      <c r="C120" s="13">
        <v>26</v>
      </c>
      <c r="D120">
        <v>16</v>
      </c>
      <c r="E120">
        <v>20</v>
      </c>
      <c r="F120" s="27">
        <v>102</v>
      </c>
    </row>
    <row r="121" spans="1:6" x14ac:dyDescent="0.3">
      <c r="A121" s="9">
        <v>43948</v>
      </c>
      <c r="B121" s="13">
        <v>35</v>
      </c>
      <c r="C121" s="13">
        <v>24</v>
      </c>
      <c r="D121">
        <v>18</v>
      </c>
      <c r="E121">
        <v>21</v>
      </c>
      <c r="F121" s="27">
        <v>77</v>
      </c>
    </row>
    <row r="122" spans="1:6" x14ac:dyDescent="0.3">
      <c r="A122" s="9">
        <v>43949</v>
      </c>
      <c r="B122" s="13">
        <v>31</v>
      </c>
      <c r="C122" s="13">
        <v>25</v>
      </c>
      <c r="D122">
        <v>15</v>
      </c>
      <c r="E122">
        <v>18</v>
      </c>
      <c r="F122" s="27">
        <v>102</v>
      </c>
    </row>
    <row r="123" spans="1:6" x14ac:dyDescent="0.3">
      <c r="A123" s="9">
        <v>43950</v>
      </c>
      <c r="B123" s="13">
        <v>30</v>
      </c>
      <c r="C123" s="13">
        <v>22</v>
      </c>
      <c r="D123">
        <v>14</v>
      </c>
      <c r="E123">
        <v>16</v>
      </c>
      <c r="F123" s="27">
        <v>76</v>
      </c>
    </row>
    <row r="124" spans="1:6" x14ac:dyDescent="0.3">
      <c r="A124" s="9">
        <v>43951</v>
      </c>
      <c r="B124" s="13">
        <v>29</v>
      </c>
      <c r="C124" s="13">
        <v>23</v>
      </c>
      <c r="D124">
        <v>15</v>
      </c>
      <c r="E124">
        <v>18</v>
      </c>
      <c r="F124" s="27">
        <v>144</v>
      </c>
    </row>
    <row r="125" spans="1:6" x14ac:dyDescent="0.3">
      <c r="A125" s="9">
        <v>43952</v>
      </c>
      <c r="B125" s="13">
        <v>33</v>
      </c>
      <c r="C125" s="13">
        <v>27</v>
      </c>
      <c r="D125">
        <v>15</v>
      </c>
      <c r="E125">
        <v>19</v>
      </c>
      <c r="F125" s="27">
        <v>82</v>
      </c>
    </row>
    <row r="126" spans="1:6" x14ac:dyDescent="0.3">
      <c r="A126" s="9">
        <v>43953</v>
      </c>
      <c r="B126" s="13">
        <v>30</v>
      </c>
      <c r="C126" s="13">
        <v>24</v>
      </c>
      <c r="D126">
        <v>14</v>
      </c>
      <c r="E126">
        <v>18</v>
      </c>
      <c r="F126" s="27">
        <v>106</v>
      </c>
    </row>
    <row r="127" spans="1:6" x14ac:dyDescent="0.3">
      <c r="A127" s="9">
        <v>43954</v>
      </c>
      <c r="B127" s="13">
        <v>31</v>
      </c>
      <c r="C127" s="13">
        <v>25</v>
      </c>
      <c r="D127">
        <v>15</v>
      </c>
      <c r="E127">
        <v>18</v>
      </c>
      <c r="F127" s="27">
        <v>114</v>
      </c>
    </row>
    <row r="128" spans="1:6" x14ac:dyDescent="0.3">
      <c r="A128" s="9">
        <v>43955</v>
      </c>
      <c r="B128" s="13">
        <v>29</v>
      </c>
      <c r="C128" s="13">
        <v>25</v>
      </c>
      <c r="D128">
        <v>17</v>
      </c>
      <c r="E128">
        <v>20</v>
      </c>
      <c r="F128" s="27">
        <v>175</v>
      </c>
    </row>
    <row r="129" spans="1:6" x14ac:dyDescent="0.3">
      <c r="A129" s="9">
        <v>43956</v>
      </c>
      <c r="B129" s="13">
        <v>31</v>
      </c>
      <c r="C129" s="13">
        <v>25</v>
      </c>
      <c r="D129">
        <v>16</v>
      </c>
      <c r="E129">
        <v>20</v>
      </c>
      <c r="F129" s="27">
        <v>97</v>
      </c>
    </row>
    <row r="130" spans="1:6" x14ac:dyDescent="0.3">
      <c r="A130" s="9">
        <v>43957</v>
      </c>
      <c r="B130" s="13">
        <v>31</v>
      </c>
      <c r="C130" s="13">
        <v>25</v>
      </c>
      <c r="D130">
        <v>18</v>
      </c>
      <c r="E130">
        <v>22</v>
      </c>
      <c r="F130" s="27">
        <v>159</v>
      </c>
    </row>
    <row r="131" spans="1:6" x14ac:dyDescent="0.3">
      <c r="A131" s="9">
        <v>43958</v>
      </c>
      <c r="B131" s="13">
        <v>32</v>
      </c>
      <c r="C131" s="13">
        <v>28</v>
      </c>
      <c r="D131">
        <v>18</v>
      </c>
      <c r="E131">
        <v>21</v>
      </c>
      <c r="F131" s="27">
        <v>110</v>
      </c>
    </row>
    <row r="132" spans="1:6" x14ac:dyDescent="0.3">
      <c r="A132" s="9">
        <v>43959</v>
      </c>
      <c r="B132" s="13">
        <v>32</v>
      </c>
      <c r="C132" s="13">
        <v>28</v>
      </c>
      <c r="D132">
        <v>16</v>
      </c>
      <c r="E132">
        <v>19</v>
      </c>
      <c r="F132" s="27">
        <v>152</v>
      </c>
    </row>
    <row r="133" spans="1:6" x14ac:dyDescent="0.3">
      <c r="A133" s="9">
        <v>43960</v>
      </c>
      <c r="B133" s="13">
        <v>31</v>
      </c>
      <c r="C133" s="13">
        <v>26</v>
      </c>
      <c r="D133">
        <v>17</v>
      </c>
      <c r="E133">
        <v>20</v>
      </c>
      <c r="F133" s="27">
        <v>129</v>
      </c>
    </row>
    <row r="134" spans="1:6" x14ac:dyDescent="0.3">
      <c r="A134" s="9">
        <v>43961</v>
      </c>
      <c r="B134" s="13">
        <v>29</v>
      </c>
      <c r="C134" s="13">
        <v>25</v>
      </c>
      <c r="D134">
        <v>15</v>
      </c>
      <c r="E134">
        <v>18</v>
      </c>
      <c r="F134" s="27">
        <v>106</v>
      </c>
    </row>
    <row r="135" spans="1:6" x14ac:dyDescent="0.3">
      <c r="A135" s="9">
        <v>43962</v>
      </c>
      <c r="B135" s="13">
        <v>29</v>
      </c>
      <c r="C135" s="13">
        <v>26</v>
      </c>
      <c r="D135">
        <v>14</v>
      </c>
      <c r="E135">
        <v>18</v>
      </c>
      <c r="F135" s="27">
        <v>174</v>
      </c>
    </row>
    <row r="136" spans="1:6" x14ac:dyDescent="0.3">
      <c r="A136" s="9">
        <v>43963</v>
      </c>
      <c r="B136" s="13">
        <v>26</v>
      </c>
      <c r="C136" s="13">
        <v>23</v>
      </c>
      <c r="D136">
        <v>13</v>
      </c>
      <c r="E136">
        <v>16</v>
      </c>
      <c r="F136" s="27">
        <v>138</v>
      </c>
    </row>
    <row r="137" spans="1:6" x14ac:dyDescent="0.3">
      <c r="A137" s="9">
        <v>43964</v>
      </c>
      <c r="B137" s="13">
        <v>26</v>
      </c>
      <c r="C137" s="13">
        <v>22</v>
      </c>
      <c r="D137">
        <v>14</v>
      </c>
      <c r="E137">
        <v>17</v>
      </c>
      <c r="F137" s="27">
        <v>202</v>
      </c>
    </row>
    <row r="138" spans="1:6" x14ac:dyDescent="0.3">
      <c r="A138" s="9">
        <v>43965</v>
      </c>
      <c r="B138" s="13">
        <v>26</v>
      </c>
      <c r="C138" s="13">
        <v>22</v>
      </c>
      <c r="D138">
        <v>13</v>
      </c>
      <c r="E138">
        <v>17</v>
      </c>
      <c r="F138" s="27">
        <v>206</v>
      </c>
    </row>
    <row r="139" spans="1:6" x14ac:dyDescent="0.3">
      <c r="A139" s="9">
        <v>43966</v>
      </c>
      <c r="B139" s="13">
        <v>27</v>
      </c>
      <c r="C139" s="13">
        <v>22</v>
      </c>
      <c r="D139">
        <v>13</v>
      </c>
      <c r="E139">
        <v>16</v>
      </c>
      <c r="F139" s="27">
        <v>213</v>
      </c>
    </row>
    <row r="140" spans="1:6" x14ac:dyDescent="0.3">
      <c r="A140" s="9">
        <v>43967</v>
      </c>
      <c r="B140" s="13">
        <v>27</v>
      </c>
      <c r="C140" s="13">
        <v>22</v>
      </c>
      <c r="D140">
        <v>15</v>
      </c>
      <c r="E140">
        <v>18</v>
      </c>
      <c r="F140" s="27">
        <v>213</v>
      </c>
    </row>
    <row r="141" spans="1:6" x14ac:dyDescent="0.3">
      <c r="A141" s="9">
        <v>43968</v>
      </c>
      <c r="B141" s="13">
        <v>30</v>
      </c>
      <c r="C141" s="13">
        <v>24</v>
      </c>
      <c r="D141">
        <v>15</v>
      </c>
      <c r="E141">
        <v>17</v>
      </c>
      <c r="F141" s="27">
        <v>242</v>
      </c>
    </row>
    <row r="142" spans="1:6" x14ac:dyDescent="0.3">
      <c r="A142" s="9">
        <v>43969</v>
      </c>
      <c r="B142" s="13">
        <v>24</v>
      </c>
      <c r="C142" s="13">
        <v>22</v>
      </c>
      <c r="D142">
        <v>13</v>
      </c>
      <c r="E142">
        <v>17</v>
      </c>
      <c r="F142" s="27">
        <v>305</v>
      </c>
    </row>
    <row r="143" spans="1:6" x14ac:dyDescent="0.3">
      <c r="A143" s="9">
        <v>43970</v>
      </c>
      <c r="B143" s="13">
        <v>22</v>
      </c>
      <c r="C143" s="13">
        <v>23</v>
      </c>
      <c r="D143">
        <v>13</v>
      </c>
      <c r="E143">
        <v>17</v>
      </c>
      <c r="F143" s="27">
        <v>338</v>
      </c>
    </row>
    <row r="144" spans="1:6" x14ac:dyDescent="0.3">
      <c r="A144" s="9">
        <v>43971</v>
      </c>
      <c r="B144" s="13">
        <v>20</v>
      </c>
      <c r="C144" s="13">
        <v>21</v>
      </c>
      <c r="D144">
        <v>13</v>
      </c>
      <c r="E144">
        <v>16</v>
      </c>
      <c r="F144" s="27">
        <v>170</v>
      </c>
    </row>
    <row r="145" spans="1:6" x14ac:dyDescent="0.3">
      <c r="A145" s="9">
        <v>43972</v>
      </c>
      <c r="B145" s="13">
        <v>19</v>
      </c>
      <c r="C145" s="13">
        <v>22</v>
      </c>
      <c r="D145">
        <v>11</v>
      </c>
      <c r="E145">
        <v>13</v>
      </c>
      <c r="F145" s="27">
        <v>212</v>
      </c>
    </row>
    <row r="146" spans="1:6" x14ac:dyDescent="0.3">
      <c r="A146" s="9">
        <v>43973</v>
      </c>
      <c r="B146" s="13">
        <v>19</v>
      </c>
      <c r="C146" s="13">
        <v>18</v>
      </c>
      <c r="D146">
        <v>11</v>
      </c>
      <c r="E146">
        <v>14</v>
      </c>
      <c r="F146" s="27">
        <v>267</v>
      </c>
    </row>
    <row r="147" spans="1:6" x14ac:dyDescent="0.3">
      <c r="A147" s="9">
        <v>43974</v>
      </c>
      <c r="B147" s="13">
        <v>18</v>
      </c>
      <c r="C147" s="13">
        <v>18</v>
      </c>
      <c r="D147">
        <v>11</v>
      </c>
      <c r="E147">
        <v>14</v>
      </c>
      <c r="F147" s="27">
        <v>248</v>
      </c>
    </row>
    <row r="148" spans="1:6" x14ac:dyDescent="0.3">
      <c r="A148" s="9">
        <v>43975</v>
      </c>
      <c r="B148" s="13">
        <v>19</v>
      </c>
      <c r="C148" s="13">
        <v>17</v>
      </c>
      <c r="D148">
        <v>11</v>
      </c>
      <c r="E148">
        <v>14</v>
      </c>
      <c r="F148" s="27">
        <v>286</v>
      </c>
    </row>
    <row r="149" spans="1:6" x14ac:dyDescent="0.3">
      <c r="A149" s="9">
        <v>43976</v>
      </c>
      <c r="B149" s="13">
        <v>19</v>
      </c>
      <c r="C149" s="13">
        <v>18</v>
      </c>
      <c r="D149">
        <v>12</v>
      </c>
      <c r="E149">
        <v>16</v>
      </c>
      <c r="F149" s="27">
        <v>272</v>
      </c>
    </row>
    <row r="150" spans="1:6" x14ac:dyDescent="0.3">
      <c r="A150" s="9">
        <v>43977</v>
      </c>
      <c r="B150" s="13">
        <v>17</v>
      </c>
      <c r="C150" s="13">
        <v>17</v>
      </c>
      <c r="D150">
        <v>11</v>
      </c>
      <c r="E150">
        <v>14</v>
      </c>
      <c r="F150" s="27">
        <v>236</v>
      </c>
    </row>
    <row r="151" spans="1:6" x14ac:dyDescent="0.3">
      <c r="A151" s="9">
        <v>43978</v>
      </c>
      <c r="B151" s="13">
        <v>16</v>
      </c>
      <c r="C151" s="13">
        <v>18</v>
      </c>
      <c r="D151">
        <v>11</v>
      </c>
      <c r="E151">
        <v>13</v>
      </c>
      <c r="F151" s="27">
        <v>280</v>
      </c>
    </row>
    <row r="152" spans="1:6" x14ac:dyDescent="0.3">
      <c r="A152" s="9">
        <v>43979</v>
      </c>
      <c r="B152" s="13">
        <v>16</v>
      </c>
      <c r="C152" s="13">
        <v>16</v>
      </c>
      <c r="D152">
        <v>10</v>
      </c>
      <c r="E152">
        <v>13</v>
      </c>
      <c r="F152" s="27">
        <v>251</v>
      </c>
    </row>
    <row r="153" spans="1:6" x14ac:dyDescent="0.3">
      <c r="A153" s="9">
        <v>43980</v>
      </c>
      <c r="B153" s="13">
        <v>17</v>
      </c>
      <c r="C153" s="13">
        <v>17</v>
      </c>
      <c r="D153">
        <v>10</v>
      </c>
      <c r="E153">
        <v>12</v>
      </c>
      <c r="F153" s="27">
        <v>298</v>
      </c>
    </row>
    <row r="154" spans="1:6" x14ac:dyDescent="0.3">
      <c r="A154" s="9">
        <v>43981</v>
      </c>
      <c r="B154" s="13">
        <v>19</v>
      </c>
      <c r="C154" s="13">
        <v>17</v>
      </c>
      <c r="D154">
        <v>12</v>
      </c>
      <c r="E154">
        <v>14</v>
      </c>
      <c r="F154" s="27">
        <v>252</v>
      </c>
    </row>
    <row r="155" spans="1:6" x14ac:dyDescent="0.3">
      <c r="A155" s="9">
        <v>43982</v>
      </c>
      <c r="B155" s="13">
        <v>18</v>
      </c>
      <c r="C155" s="13">
        <v>16</v>
      </c>
      <c r="D155">
        <v>11</v>
      </c>
      <c r="E155">
        <v>14</v>
      </c>
      <c r="F155" s="27">
        <v>214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3F9E1-B9CA-4446-AC7F-944945562C7C}">
  <dimension ref="A3:F155"/>
  <sheetViews>
    <sheetView workbookViewId="0">
      <selection activeCell="P24" sqref="P24"/>
    </sheetView>
  </sheetViews>
  <sheetFormatPr defaultRowHeight="14.4" x14ac:dyDescent="0.3"/>
  <cols>
    <col min="2" max="2" width="13.109375" style="13" customWidth="1"/>
    <col min="3" max="3" width="8.88671875" style="13"/>
  </cols>
  <sheetData>
    <row r="3" spans="1:6" x14ac:dyDescent="0.3">
      <c r="A3" s="12" t="s">
        <v>54</v>
      </c>
      <c r="B3" s="13" t="s">
        <v>112</v>
      </c>
      <c r="C3" s="13" t="s">
        <v>111</v>
      </c>
      <c r="D3" t="s">
        <v>110</v>
      </c>
      <c r="E3" t="s">
        <v>109</v>
      </c>
      <c r="F3" s="10" t="s">
        <v>57</v>
      </c>
    </row>
    <row r="4" spans="1:6" x14ac:dyDescent="0.3">
      <c r="A4" s="9">
        <v>43831</v>
      </c>
      <c r="B4" s="13">
        <v>0</v>
      </c>
      <c r="C4" s="13">
        <v>1</v>
      </c>
      <c r="D4">
        <v>0</v>
      </c>
      <c r="E4">
        <v>0</v>
      </c>
      <c r="F4" s="10">
        <v>0</v>
      </c>
    </row>
    <row r="5" spans="1:6" x14ac:dyDescent="0.3">
      <c r="A5" s="9">
        <v>43832</v>
      </c>
      <c r="B5" s="13">
        <v>0</v>
      </c>
      <c r="C5" s="13">
        <v>0</v>
      </c>
      <c r="D5">
        <v>0</v>
      </c>
      <c r="E5">
        <v>0</v>
      </c>
      <c r="F5" s="10">
        <v>0</v>
      </c>
    </row>
    <row r="6" spans="1:6" x14ac:dyDescent="0.3">
      <c r="A6" s="9">
        <v>43833</v>
      </c>
      <c r="B6" s="13">
        <v>0</v>
      </c>
      <c r="C6" s="13">
        <v>1</v>
      </c>
      <c r="D6">
        <v>0</v>
      </c>
      <c r="E6">
        <v>0</v>
      </c>
      <c r="F6" s="10">
        <v>0</v>
      </c>
    </row>
    <row r="7" spans="1:6" x14ac:dyDescent="0.3">
      <c r="A7" s="9">
        <v>43834</v>
      </c>
      <c r="B7" s="13">
        <v>0</v>
      </c>
      <c r="C7" s="13">
        <v>1</v>
      </c>
      <c r="D7">
        <v>0</v>
      </c>
      <c r="E7">
        <v>0</v>
      </c>
      <c r="F7" s="10">
        <v>0</v>
      </c>
    </row>
    <row r="8" spans="1:6" x14ac:dyDescent="0.3">
      <c r="A8" s="9">
        <v>43835</v>
      </c>
      <c r="B8" s="13">
        <v>0</v>
      </c>
      <c r="C8" s="13">
        <v>0</v>
      </c>
      <c r="D8">
        <v>0</v>
      </c>
      <c r="E8">
        <v>0</v>
      </c>
      <c r="F8" s="10">
        <v>0</v>
      </c>
    </row>
    <row r="9" spans="1:6" x14ac:dyDescent="0.3">
      <c r="A9" s="9">
        <v>43836</v>
      </c>
      <c r="B9" s="13">
        <v>0</v>
      </c>
      <c r="C9" s="13">
        <v>0</v>
      </c>
      <c r="D9">
        <v>0</v>
      </c>
      <c r="E9">
        <v>0</v>
      </c>
      <c r="F9" s="10">
        <v>0</v>
      </c>
    </row>
    <row r="10" spans="1:6" x14ac:dyDescent="0.3">
      <c r="A10" s="9">
        <v>43837</v>
      </c>
      <c r="B10" s="13">
        <v>0</v>
      </c>
      <c r="C10" s="13">
        <v>1</v>
      </c>
      <c r="D10">
        <v>0</v>
      </c>
      <c r="E10">
        <v>0</v>
      </c>
      <c r="F10" s="10">
        <v>0</v>
      </c>
    </row>
    <row r="11" spans="1:6" x14ac:dyDescent="0.3">
      <c r="A11" s="9">
        <v>43838</v>
      </c>
      <c r="B11" s="13">
        <v>0</v>
      </c>
      <c r="C11" s="13">
        <v>1</v>
      </c>
      <c r="D11">
        <v>0</v>
      </c>
      <c r="E11">
        <v>0</v>
      </c>
      <c r="F11" s="10">
        <v>0</v>
      </c>
    </row>
    <row r="12" spans="1:6" x14ac:dyDescent="0.3">
      <c r="A12" s="9">
        <v>43839</v>
      </c>
      <c r="B12" s="13">
        <v>0</v>
      </c>
      <c r="C12" s="13">
        <v>0</v>
      </c>
      <c r="D12">
        <v>0</v>
      </c>
      <c r="E12">
        <v>0</v>
      </c>
      <c r="F12" s="10">
        <v>0</v>
      </c>
    </row>
    <row r="13" spans="1:6" x14ac:dyDescent="0.3">
      <c r="A13" s="9">
        <v>43840</v>
      </c>
      <c r="B13" s="13">
        <v>0</v>
      </c>
      <c r="C13" s="13">
        <v>0</v>
      </c>
      <c r="D13">
        <v>0</v>
      </c>
      <c r="E13">
        <v>0</v>
      </c>
      <c r="F13" s="10">
        <v>0</v>
      </c>
    </row>
    <row r="14" spans="1:6" x14ac:dyDescent="0.3">
      <c r="A14" s="9">
        <v>43841</v>
      </c>
      <c r="B14" s="13">
        <v>0</v>
      </c>
      <c r="C14" s="13">
        <v>1</v>
      </c>
      <c r="D14">
        <v>0</v>
      </c>
      <c r="E14">
        <v>0</v>
      </c>
      <c r="F14" s="10">
        <v>0</v>
      </c>
    </row>
    <row r="15" spans="1:6" x14ac:dyDescent="0.3">
      <c r="A15" s="9">
        <v>43842</v>
      </c>
      <c r="B15" s="13">
        <v>0</v>
      </c>
      <c r="C15" s="13">
        <v>1</v>
      </c>
      <c r="D15">
        <v>0</v>
      </c>
      <c r="E15">
        <v>0</v>
      </c>
      <c r="F15" s="10">
        <v>0</v>
      </c>
    </row>
    <row r="16" spans="1:6" x14ac:dyDescent="0.3">
      <c r="A16" s="9">
        <v>43843</v>
      </c>
      <c r="B16" s="13">
        <v>0</v>
      </c>
      <c r="C16" s="13">
        <v>0</v>
      </c>
      <c r="D16">
        <v>0</v>
      </c>
      <c r="E16">
        <v>0</v>
      </c>
      <c r="F16" s="10">
        <v>0</v>
      </c>
    </row>
    <row r="17" spans="1:6" x14ac:dyDescent="0.3">
      <c r="A17" s="9">
        <v>43844</v>
      </c>
      <c r="B17" s="13">
        <v>1</v>
      </c>
      <c r="C17" s="13">
        <v>0</v>
      </c>
      <c r="D17">
        <v>0</v>
      </c>
      <c r="E17">
        <v>0</v>
      </c>
      <c r="F17" s="10">
        <v>0</v>
      </c>
    </row>
    <row r="18" spans="1:6" x14ac:dyDescent="0.3">
      <c r="A18" s="9">
        <v>43845</v>
      </c>
      <c r="B18" s="13">
        <v>1</v>
      </c>
      <c r="C18" s="13">
        <v>0</v>
      </c>
      <c r="D18">
        <v>0</v>
      </c>
      <c r="E18">
        <v>0</v>
      </c>
      <c r="F18" s="10">
        <v>0</v>
      </c>
    </row>
    <row r="19" spans="1:6" x14ac:dyDescent="0.3">
      <c r="A19" s="9">
        <v>43846</v>
      </c>
      <c r="B19" s="13">
        <v>0</v>
      </c>
      <c r="C19" s="13">
        <v>0</v>
      </c>
      <c r="D19">
        <v>0</v>
      </c>
      <c r="E19">
        <v>0</v>
      </c>
      <c r="F19" s="10">
        <v>0</v>
      </c>
    </row>
    <row r="20" spans="1:6" x14ac:dyDescent="0.3">
      <c r="A20" s="9">
        <v>43847</v>
      </c>
      <c r="B20" s="13">
        <v>0</v>
      </c>
      <c r="C20" s="13">
        <v>0</v>
      </c>
      <c r="D20">
        <v>0</v>
      </c>
      <c r="E20">
        <v>0</v>
      </c>
      <c r="F20" s="10">
        <v>0</v>
      </c>
    </row>
    <row r="21" spans="1:6" x14ac:dyDescent="0.3">
      <c r="A21" s="9">
        <v>43848</v>
      </c>
      <c r="B21" s="13">
        <v>1</v>
      </c>
      <c r="C21" s="13">
        <v>1</v>
      </c>
      <c r="D21">
        <v>0</v>
      </c>
      <c r="E21">
        <v>0</v>
      </c>
      <c r="F21" s="10">
        <v>0</v>
      </c>
    </row>
    <row r="22" spans="1:6" x14ac:dyDescent="0.3">
      <c r="A22" s="9">
        <v>43849</v>
      </c>
      <c r="B22" s="13">
        <v>1</v>
      </c>
      <c r="C22" s="13">
        <v>1</v>
      </c>
      <c r="D22">
        <v>0</v>
      </c>
      <c r="E22">
        <v>0</v>
      </c>
      <c r="F22" s="10">
        <v>0</v>
      </c>
    </row>
    <row r="23" spans="1:6" x14ac:dyDescent="0.3">
      <c r="A23" s="9">
        <v>43850</v>
      </c>
      <c r="B23" s="13">
        <v>1</v>
      </c>
      <c r="C23" s="13">
        <v>1</v>
      </c>
      <c r="D23">
        <v>0</v>
      </c>
      <c r="E23">
        <v>0</v>
      </c>
      <c r="F23" s="10">
        <v>0</v>
      </c>
    </row>
    <row r="24" spans="1:6" x14ac:dyDescent="0.3">
      <c r="A24" s="9">
        <v>43851</v>
      </c>
      <c r="B24" s="13">
        <v>1</v>
      </c>
      <c r="C24" s="13">
        <v>1</v>
      </c>
      <c r="D24">
        <v>0</v>
      </c>
      <c r="E24">
        <v>0</v>
      </c>
      <c r="F24" s="10">
        <v>0</v>
      </c>
    </row>
    <row r="25" spans="1:6" x14ac:dyDescent="0.3">
      <c r="A25" s="9">
        <v>43852</v>
      </c>
      <c r="B25" s="13">
        <v>1</v>
      </c>
      <c r="C25" s="13">
        <v>1</v>
      </c>
      <c r="D25">
        <v>0</v>
      </c>
      <c r="E25">
        <v>0</v>
      </c>
      <c r="F25" s="10">
        <v>0</v>
      </c>
    </row>
    <row r="26" spans="1:6" x14ac:dyDescent="0.3">
      <c r="A26" s="9">
        <v>43853</v>
      </c>
      <c r="B26" s="13">
        <v>1</v>
      </c>
      <c r="C26" s="13">
        <v>1</v>
      </c>
      <c r="D26">
        <v>0</v>
      </c>
      <c r="E26">
        <v>0</v>
      </c>
      <c r="F26" s="10">
        <v>0</v>
      </c>
    </row>
    <row r="27" spans="1:6" x14ac:dyDescent="0.3">
      <c r="A27" s="9">
        <v>43854</v>
      </c>
      <c r="B27" s="13">
        <v>1</v>
      </c>
      <c r="C27" s="13">
        <v>1</v>
      </c>
      <c r="D27">
        <v>0</v>
      </c>
      <c r="E27">
        <v>0</v>
      </c>
      <c r="F27" s="10">
        <v>0</v>
      </c>
    </row>
    <row r="28" spans="1:6" x14ac:dyDescent="0.3">
      <c r="A28" s="9">
        <v>43855</v>
      </c>
      <c r="B28" s="13">
        <v>1</v>
      </c>
      <c r="C28" s="13">
        <v>1</v>
      </c>
      <c r="D28">
        <v>0</v>
      </c>
      <c r="E28">
        <v>0</v>
      </c>
      <c r="F28" s="10">
        <v>0</v>
      </c>
    </row>
    <row r="29" spans="1:6" x14ac:dyDescent="0.3">
      <c r="A29" s="9">
        <v>43856</v>
      </c>
      <c r="B29" s="13">
        <v>2</v>
      </c>
      <c r="C29" s="13">
        <v>1</v>
      </c>
      <c r="D29">
        <v>0</v>
      </c>
      <c r="E29">
        <v>0</v>
      </c>
      <c r="F29" s="10">
        <v>0</v>
      </c>
    </row>
    <row r="30" spans="1:6" x14ac:dyDescent="0.3">
      <c r="A30" s="9">
        <v>43857</v>
      </c>
      <c r="B30" s="13">
        <v>3</v>
      </c>
      <c r="C30" s="13">
        <v>1</v>
      </c>
      <c r="D30">
        <v>0</v>
      </c>
      <c r="E30">
        <v>0</v>
      </c>
      <c r="F30" s="10">
        <v>0</v>
      </c>
    </row>
    <row r="31" spans="1:6" x14ac:dyDescent="0.3">
      <c r="A31" s="9">
        <v>43858</v>
      </c>
      <c r="B31" s="13">
        <v>5</v>
      </c>
      <c r="C31" s="13">
        <v>2</v>
      </c>
      <c r="D31">
        <v>0</v>
      </c>
      <c r="E31">
        <v>0</v>
      </c>
      <c r="F31" s="10">
        <v>0</v>
      </c>
    </row>
    <row r="32" spans="1:6" x14ac:dyDescent="0.3">
      <c r="A32" s="9">
        <v>43859</v>
      </c>
      <c r="B32" s="13">
        <v>5</v>
      </c>
      <c r="C32" s="13">
        <v>1</v>
      </c>
      <c r="D32">
        <v>0</v>
      </c>
      <c r="E32">
        <v>0</v>
      </c>
      <c r="F32" s="10">
        <v>0</v>
      </c>
    </row>
    <row r="33" spans="1:6" x14ac:dyDescent="0.3">
      <c r="A33" s="9">
        <v>43860</v>
      </c>
      <c r="B33" s="13">
        <v>5</v>
      </c>
      <c r="C33" s="13">
        <v>2</v>
      </c>
      <c r="D33">
        <v>0</v>
      </c>
      <c r="E33">
        <v>0</v>
      </c>
      <c r="F33" s="10">
        <v>0</v>
      </c>
    </row>
    <row r="34" spans="1:6" x14ac:dyDescent="0.3">
      <c r="A34" s="9">
        <v>43861</v>
      </c>
      <c r="B34" s="13">
        <v>6</v>
      </c>
      <c r="C34" s="13">
        <v>2</v>
      </c>
      <c r="D34">
        <v>0</v>
      </c>
      <c r="E34">
        <v>0</v>
      </c>
      <c r="F34" s="10">
        <v>0</v>
      </c>
    </row>
    <row r="35" spans="1:6" x14ac:dyDescent="0.3">
      <c r="A35" s="9">
        <v>43862</v>
      </c>
      <c r="B35" s="13">
        <v>5</v>
      </c>
      <c r="C35" s="13">
        <v>2</v>
      </c>
      <c r="D35">
        <v>0</v>
      </c>
      <c r="E35">
        <v>0</v>
      </c>
      <c r="F35" s="10">
        <v>0</v>
      </c>
    </row>
    <row r="36" spans="1:6" x14ac:dyDescent="0.3">
      <c r="A36" s="9">
        <v>43863</v>
      </c>
      <c r="B36" s="13">
        <v>5</v>
      </c>
      <c r="C36" s="13">
        <v>2</v>
      </c>
      <c r="D36">
        <v>0</v>
      </c>
      <c r="E36">
        <v>0</v>
      </c>
      <c r="F36" s="10">
        <v>0</v>
      </c>
    </row>
    <row r="37" spans="1:6" x14ac:dyDescent="0.3">
      <c r="A37" s="9">
        <v>43864</v>
      </c>
      <c r="B37" s="13">
        <v>6</v>
      </c>
      <c r="C37" s="13">
        <v>2</v>
      </c>
      <c r="D37">
        <v>0</v>
      </c>
      <c r="E37">
        <v>0</v>
      </c>
      <c r="F37" s="10">
        <v>0</v>
      </c>
    </row>
    <row r="38" spans="1:6" x14ac:dyDescent="0.3">
      <c r="A38" s="9">
        <v>43865</v>
      </c>
      <c r="B38" s="13">
        <v>5</v>
      </c>
      <c r="C38" s="13">
        <v>3</v>
      </c>
      <c r="D38">
        <v>0</v>
      </c>
      <c r="E38">
        <v>0</v>
      </c>
      <c r="F38" s="10">
        <v>0</v>
      </c>
    </row>
    <row r="39" spans="1:6" x14ac:dyDescent="0.3">
      <c r="A39" s="9">
        <v>43866</v>
      </c>
      <c r="B39" s="13">
        <v>4</v>
      </c>
      <c r="C39" s="13">
        <v>2</v>
      </c>
      <c r="D39">
        <v>0</v>
      </c>
      <c r="E39">
        <v>0</v>
      </c>
      <c r="F39" s="10">
        <v>0</v>
      </c>
    </row>
    <row r="40" spans="1:6" x14ac:dyDescent="0.3">
      <c r="A40" s="9">
        <v>43867</v>
      </c>
      <c r="B40" s="13">
        <v>4</v>
      </c>
      <c r="C40" s="13">
        <v>2</v>
      </c>
      <c r="D40">
        <v>0</v>
      </c>
      <c r="E40">
        <v>0</v>
      </c>
      <c r="F40" s="10">
        <v>0</v>
      </c>
    </row>
    <row r="41" spans="1:6" x14ac:dyDescent="0.3">
      <c r="A41" s="9">
        <v>43868</v>
      </c>
      <c r="B41" s="13">
        <v>3</v>
      </c>
      <c r="C41" s="13">
        <v>1</v>
      </c>
      <c r="D41">
        <v>0</v>
      </c>
      <c r="E41">
        <v>0</v>
      </c>
      <c r="F41" s="10">
        <v>0</v>
      </c>
    </row>
    <row r="42" spans="1:6" x14ac:dyDescent="0.3">
      <c r="A42" s="9">
        <v>43869</v>
      </c>
      <c r="B42" s="13">
        <v>2</v>
      </c>
      <c r="C42" s="13">
        <v>1</v>
      </c>
      <c r="D42">
        <v>0</v>
      </c>
      <c r="E42">
        <v>0</v>
      </c>
      <c r="F42" s="10">
        <v>0</v>
      </c>
    </row>
    <row r="43" spans="1:6" x14ac:dyDescent="0.3">
      <c r="A43" s="9">
        <v>43870</v>
      </c>
      <c r="B43" s="13">
        <v>3</v>
      </c>
      <c r="C43" s="13">
        <v>1</v>
      </c>
      <c r="D43">
        <v>0</v>
      </c>
      <c r="E43">
        <v>0</v>
      </c>
      <c r="F43" s="10">
        <v>0</v>
      </c>
    </row>
    <row r="44" spans="1:6" x14ac:dyDescent="0.3">
      <c r="A44" s="9">
        <v>43871</v>
      </c>
      <c r="B44" s="13">
        <v>2</v>
      </c>
      <c r="C44" s="13">
        <v>1</v>
      </c>
      <c r="D44">
        <v>0</v>
      </c>
      <c r="E44">
        <v>0</v>
      </c>
      <c r="F44" s="10">
        <v>0</v>
      </c>
    </row>
    <row r="45" spans="1:6" x14ac:dyDescent="0.3">
      <c r="A45" s="9">
        <v>43872</v>
      </c>
      <c r="B45" s="13">
        <v>2</v>
      </c>
      <c r="C45" s="13">
        <v>1</v>
      </c>
      <c r="D45">
        <v>0</v>
      </c>
      <c r="E45">
        <v>0</v>
      </c>
      <c r="F45" s="10">
        <v>0</v>
      </c>
    </row>
    <row r="46" spans="1:6" x14ac:dyDescent="0.3">
      <c r="A46" s="9">
        <v>43873</v>
      </c>
      <c r="B46" s="13">
        <v>2</v>
      </c>
      <c r="C46" s="13">
        <v>1</v>
      </c>
      <c r="D46">
        <v>1</v>
      </c>
      <c r="E46">
        <v>1</v>
      </c>
      <c r="F46" s="10">
        <v>0</v>
      </c>
    </row>
    <row r="47" spans="1:6" x14ac:dyDescent="0.3">
      <c r="A47" s="9">
        <v>43874</v>
      </c>
      <c r="B47" s="13">
        <v>3</v>
      </c>
      <c r="C47" s="13">
        <v>1</v>
      </c>
      <c r="D47">
        <v>0</v>
      </c>
      <c r="E47">
        <v>0</v>
      </c>
      <c r="F47" s="10">
        <v>0</v>
      </c>
    </row>
    <row r="48" spans="1:6" x14ac:dyDescent="0.3">
      <c r="A48" s="9">
        <v>43875</v>
      </c>
      <c r="B48" s="13">
        <v>2</v>
      </c>
      <c r="C48" s="13">
        <v>1</v>
      </c>
      <c r="D48">
        <v>0</v>
      </c>
      <c r="E48">
        <v>0</v>
      </c>
      <c r="F48" s="10">
        <v>0</v>
      </c>
    </row>
    <row r="49" spans="1:6" x14ac:dyDescent="0.3">
      <c r="A49" s="9">
        <v>43876</v>
      </c>
      <c r="B49" s="13">
        <v>2</v>
      </c>
      <c r="C49" s="13">
        <v>1</v>
      </c>
      <c r="D49">
        <v>1</v>
      </c>
      <c r="E49">
        <v>1</v>
      </c>
      <c r="F49" s="10">
        <v>0</v>
      </c>
    </row>
    <row r="50" spans="1:6" x14ac:dyDescent="0.3">
      <c r="A50" s="9">
        <v>43877</v>
      </c>
      <c r="B50" s="13">
        <v>2</v>
      </c>
      <c r="C50" s="13">
        <v>1</v>
      </c>
      <c r="D50">
        <v>0</v>
      </c>
      <c r="E50">
        <v>0</v>
      </c>
      <c r="F50" s="10">
        <v>0</v>
      </c>
    </row>
    <row r="51" spans="1:6" x14ac:dyDescent="0.3">
      <c r="A51" s="9">
        <v>43878</v>
      </c>
      <c r="B51" s="13">
        <v>2</v>
      </c>
      <c r="C51" s="13">
        <v>1</v>
      </c>
      <c r="D51">
        <v>0</v>
      </c>
      <c r="E51">
        <v>1</v>
      </c>
      <c r="F51" s="10">
        <v>0</v>
      </c>
    </row>
    <row r="52" spans="1:6" x14ac:dyDescent="0.3">
      <c r="A52" s="9">
        <v>43879</v>
      </c>
      <c r="B52" s="13">
        <v>2</v>
      </c>
      <c r="C52" s="13">
        <v>1</v>
      </c>
      <c r="D52">
        <v>1</v>
      </c>
      <c r="E52">
        <v>1</v>
      </c>
      <c r="F52" s="10">
        <v>0</v>
      </c>
    </row>
    <row r="53" spans="1:6" x14ac:dyDescent="0.3">
      <c r="A53" s="9">
        <v>43880</v>
      </c>
      <c r="B53" s="13">
        <v>2</v>
      </c>
      <c r="C53" s="13">
        <v>1</v>
      </c>
      <c r="D53">
        <v>1</v>
      </c>
      <c r="E53">
        <v>1</v>
      </c>
      <c r="F53" s="10">
        <v>0</v>
      </c>
    </row>
    <row r="54" spans="1:6" x14ac:dyDescent="0.3">
      <c r="A54" s="9">
        <v>43881</v>
      </c>
      <c r="B54" s="13">
        <v>2</v>
      </c>
      <c r="C54" s="13">
        <v>1</v>
      </c>
      <c r="D54">
        <v>1</v>
      </c>
      <c r="E54">
        <v>1</v>
      </c>
      <c r="F54" s="10">
        <v>0</v>
      </c>
    </row>
    <row r="55" spans="1:6" x14ac:dyDescent="0.3">
      <c r="A55" s="9">
        <v>43882</v>
      </c>
      <c r="B55" s="13">
        <v>1</v>
      </c>
      <c r="C55" s="13">
        <v>1</v>
      </c>
      <c r="D55">
        <v>0</v>
      </c>
      <c r="E55">
        <v>0</v>
      </c>
      <c r="F55" s="10">
        <v>0</v>
      </c>
    </row>
    <row r="56" spans="1:6" x14ac:dyDescent="0.3">
      <c r="A56" s="9">
        <v>43883</v>
      </c>
      <c r="B56" s="13">
        <v>2</v>
      </c>
      <c r="C56" s="13">
        <v>1</v>
      </c>
      <c r="D56">
        <v>0</v>
      </c>
      <c r="E56">
        <v>0</v>
      </c>
      <c r="F56" s="10">
        <v>0</v>
      </c>
    </row>
    <row r="57" spans="1:6" x14ac:dyDescent="0.3">
      <c r="A57" s="9">
        <v>43884</v>
      </c>
      <c r="B57" s="13">
        <v>1</v>
      </c>
      <c r="C57" s="13">
        <v>1</v>
      </c>
      <c r="D57">
        <v>1</v>
      </c>
      <c r="E57">
        <v>1</v>
      </c>
      <c r="F57" s="10">
        <v>0</v>
      </c>
    </row>
    <row r="58" spans="1:6" x14ac:dyDescent="0.3">
      <c r="A58" s="9">
        <v>43885</v>
      </c>
      <c r="B58" s="13">
        <v>2</v>
      </c>
      <c r="C58" s="13">
        <v>1</v>
      </c>
      <c r="D58">
        <v>0</v>
      </c>
      <c r="E58">
        <v>0</v>
      </c>
      <c r="F58" s="10">
        <v>0</v>
      </c>
    </row>
    <row r="59" spans="1:6" x14ac:dyDescent="0.3">
      <c r="A59" s="9">
        <v>43886</v>
      </c>
      <c r="B59" s="13">
        <v>2</v>
      </c>
      <c r="C59" s="13">
        <v>1</v>
      </c>
      <c r="D59">
        <v>0</v>
      </c>
      <c r="E59">
        <v>0</v>
      </c>
      <c r="F59" s="10">
        <v>0</v>
      </c>
    </row>
    <row r="60" spans="1:6" x14ac:dyDescent="0.3">
      <c r="A60" s="9">
        <v>43887</v>
      </c>
      <c r="B60" s="13">
        <v>2</v>
      </c>
      <c r="C60" s="13">
        <v>1</v>
      </c>
      <c r="D60">
        <v>1</v>
      </c>
      <c r="E60">
        <v>1</v>
      </c>
      <c r="F60" s="10">
        <v>0</v>
      </c>
    </row>
    <row r="61" spans="1:6" x14ac:dyDescent="0.3">
      <c r="A61" s="9">
        <v>43888</v>
      </c>
      <c r="B61" s="13">
        <v>2</v>
      </c>
      <c r="C61" s="13">
        <v>1</v>
      </c>
      <c r="D61">
        <v>1</v>
      </c>
      <c r="E61">
        <v>1</v>
      </c>
      <c r="F61" s="10">
        <v>0</v>
      </c>
    </row>
    <row r="62" spans="1:6" x14ac:dyDescent="0.3">
      <c r="A62" s="9">
        <v>43889</v>
      </c>
      <c r="B62" s="13">
        <v>2</v>
      </c>
      <c r="C62" s="13">
        <v>1</v>
      </c>
      <c r="D62">
        <v>1</v>
      </c>
      <c r="E62">
        <v>1</v>
      </c>
      <c r="F62" s="10">
        <v>0</v>
      </c>
    </row>
    <row r="63" spans="1:6" x14ac:dyDescent="0.3">
      <c r="A63" s="9">
        <v>43890</v>
      </c>
      <c r="B63" s="13">
        <v>3</v>
      </c>
      <c r="C63" s="13">
        <v>1</v>
      </c>
      <c r="D63">
        <v>0</v>
      </c>
      <c r="E63">
        <v>0</v>
      </c>
      <c r="F63" s="10">
        <v>0</v>
      </c>
    </row>
    <row r="64" spans="1:6" x14ac:dyDescent="0.3">
      <c r="A64" s="9">
        <v>43891</v>
      </c>
      <c r="B64" s="13">
        <v>3</v>
      </c>
      <c r="C64" s="13">
        <v>1</v>
      </c>
      <c r="D64">
        <v>0</v>
      </c>
      <c r="E64">
        <v>0</v>
      </c>
      <c r="F64" s="10">
        <v>0</v>
      </c>
    </row>
    <row r="65" spans="1:6" x14ac:dyDescent="0.3">
      <c r="A65" s="9">
        <v>43892</v>
      </c>
      <c r="B65" s="13">
        <v>6</v>
      </c>
      <c r="C65" s="13">
        <v>3</v>
      </c>
      <c r="D65">
        <v>1</v>
      </c>
      <c r="E65">
        <v>1</v>
      </c>
      <c r="F65" s="10">
        <v>0</v>
      </c>
    </row>
    <row r="66" spans="1:6" x14ac:dyDescent="0.3">
      <c r="A66" s="9">
        <v>43893</v>
      </c>
      <c r="B66" s="13">
        <v>11</v>
      </c>
      <c r="C66" s="13">
        <v>5</v>
      </c>
      <c r="D66">
        <v>1</v>
      </c>
      <c r="E66">
        <v>1</v>
      </c>
      <c r="F66" s="10">
        <v>0</v>
      </c>
    </row>
    <row r="67" spans="1:6" x14ac:dyDescent="0.3">
      <c r="A67" s="9">
        <v>43894</v>
      </c>
      <c r="B67" s="13">
        <v>22</v>
      </c>
      <c r="C67" s="13">
        <v>11</v>
      </c>
      <c r="D67">
        <v>1</v>
      </c>
      <c r="E67">
        <v>1</v>
      </c>
      <c r="F67" s="10">
        <v>0</v>
      </c>
    </row>
    <row r="68" spans="1:6" x14ac:dyDescent="0.3">
      <c r="A68" s="9">
        <v>43895</v>
      </c>
      <c r="B68" s="13">
        <v>19</v>
      </c>
      <c r="C68" s="13">
        <v>9</v>
      </c>
      <c r="D68">
        <v>1</v>
      </c>
      <c r="E68">
        <v>1</v>
      </c>
      <c r="F68" s="10">
        <v>0</v>
      </c>
    </row>
    <row r="69" spans="1:6" x14ac:dyDescent="0.3">
      <c r="A69" s="9">
        <v>43896</v>
      </c>
      <c r="B69" s="13">
        <v>13</v>
      </c>
      <c r="C69" s="13">
        <v>7</v>
      </c>
      <c r="D69">
        <v>1</v>
      </c>
      <c r="E69">
        <v>1</v>
      </c>
      <c r="F69" s="10">
        <v>0</v>
      </c>
    </row>
    <row r="70" spans="1:6" x14ac:dyDescent="0.3">
      <c r="A70" s="9">
        <v>43897</v>
      </c>
      <c r="B70" s="13">
        <v>11</v>
      </c>
      <c r="C70" s="13">
        <v>6</v>
      </c>
      <c r="D70">
        <v>1</v>
      </c>
      <c r="E70">
        <v>1</v>
      </c>
      <c r="F70" s="10">
        <v>0</v>
      </c>
    </row>
    <row r="71" spans="1:6" x14ac:dyDescent="0.3">
      <c r="A71" s="9">
        <v>43898</v>
      </c>
      <c r="B71" s="13">
        <v>10</v>
      </c>
      <c r="C71" s="13">
        <v>4</v>
      </c>
      <c r="D71">
        <v>1</v>
      </c>
      <c r="E71">
        <v>1</v>
      </c>
      <c r="F71" s="10">
        <v>0</v>
      </c>
    </row>
    <row r="72" spans="1:6" x14ac:dyDescent="0.3">
      <c r="A72" s="9">
        <v>43899</v>
      </c>
      <c r="B72" s="13">
        <v>9</v>
      </c>
      <c r="C72" s="13">
        <v>4</v>
      </c>
      <c r="D72">
        <v>1</v>
      </c>
      <c r="E72">
        <v>1</v>
      </c>
      <c r="F72" s="10">
        <v>0</v>
      </c>
    </row>
    <row r="73" spans="1:6" x14ac:dyDescent="0.3">
      <c r="A73" s="9">
        <v>43900</v>
      </c>
      <c r="B73" s="13">
        <v>9</v>
      </c>
      <c r="C73" s="13">
        <v>4</v>
      </c>
      <c r="D73">
        <v>1</v>
      </c>
      <c r="E73">
        <v>1</v>
      </c>
      <c r="F73" s="10">
        <v>0</v>
      </c>
    </row>
    <row r="74" spans="1:6" x14ac:dyDescent="0.3">
      <c r="A74" s="9">
        <v>43901</v>
      </c>
      <c r="B74" s="13">
        <v>10</v>
      </c>
      <c r="C74" s="13">
        <v>4</v>
      </c>
      <c r="D74">
        <v>1</v>
      </c>
      <c r="E74">
        <v>1</v>
      </c>
      <c r="F74" s="10">
        <v>0</v>
      </c>
    </row>
    <row r="75" spans="1:6" x14ac:dyDescent="0.3">
      <c r="A75" s="9">
        <v>43902</v>
      </c>
      <c r="B75" s="13">
        <v>13</v>
      </c>
      <c r="C75" s="13">
        <v>6</v>
      </c>
      <c r="D75">
        <v>1</v>
      </c>
      <c r="E75">
        <v>1</v>
      </c>
      <c r="F75" s="10">
        <v>0</v>
      </c>
    </row>
    <row r="76" spans="1:6" x14ac:dyDescent="0.3">
      <c r="A76" s="9">
        <v>43903</v>
      </c>
      <c r="B76" s="13">
        <v>18</v>
      </c>
      <c r="C76" s="13">
        <v>10</v>
      </c>
      <c r="D76">
        <v>1</v>
      </c>
      <c r="E76">
        <v>1</v>
      </c>
      <c r="F76" s="10">
        <v>0</v>
      </c>
    </row>
    <row r="77" spans="1:6" x14ac:dyDescent="0.3">
      <c r="A77" s="9">
        <v>43904</v>
      </c>
      <c r="B77" s="13">
        <v>30</v>
      </c>
      <c r="C77" s="13">
        <v>15</v>
      </c>
      <c r="D77">
        <v>1</v>
      </c>
      <c r="E77">
        <v>1</v>
      </c>
      <c r="F77" s="10">
        <v>0</v>
      </c>
    </row>
    <row r="78" spans="1:6" x14ac:dyDescent="0.3">
      <c r="A78" s="9">
        <v>43905</v>
      </c>
      <c r="B78" s="13">
        <v>24</v>
      </c>
      <c r="C78" s="13">
        <v>14</v>
      </c>
      <c r="D78">
        <v>1</v>
      </c>
      <c r="E78">
        <v>1</v>
      </c>
      <c r="F78" s="10">
        <v>0</v>
      </c>
    </row>
    <row r="79" spans="1:6" x14ac:dyDescent="0.3">
      <c r="A79" s="9">
        <v>43906</v>
      </c>
      <c r="B79" s="13">
        <v>22</v>
      </c>
      <c r="C79" s="13">
        <v>13</v>
      </c>
      <c r="D79">
        <v>1</v>
      </c>
      <c r="E79">
        <v>2</v>
      </c>
      <c r="F79" s="10">
        <v>0</v>
      </c>
    </row>
    <row r="80" spans="1:6" x14ac:dyDescent="0.3">
      <c r="A80" s="9">
        <v>43907</v>
      </c>
      <c r="B80" s="13">
        <v>24</v>
      </c>
      <c r="C80" s="13">
        <v>14</v>
      </c>
      <c r="D80">
        <v>2</v>
      </c>
      <c r="E80">
        <v>2</v>
      </c>
      <c r="F80" s="10">
        <v>0</v>
      </c>
    </row>
    <row r="81" spans="1:6" x14ac:dyDescent="0.3">
      <c r="A81" s="9">
        <v>43908</v>
      </c>
      <c r="B81" s="13">
        <v>31</v>
      </c>
      <c r="C81" s="13">
        <v>20</v>
      </c>
      <c r="D81">
        <v>2</v>
      </c>
      <c r="E81">
        <v>3</v>
      </c>
      <c r="F81" s="10">
        <v>0</v>
      </c>
    </row>
    <row r="82" spans="1:6" x14ac:dyDescent="0.3">
      <c r="A82" s="9">
        <v>43909</v>
      </c>
      <c r="B82" s="13">
        <v>68</v>
      </c>
      <c r="C82" s="13">
        <v>31</v>
      </c>
      <c r="D82">
        <v>3</v>
      </c>
      <c r="E82">
        <v>4</v>
      </c>
      <c r="F82" s="10">
        <v>0</v>
      </c>
    </row>
    <row r="83" spans="1:6" x14ac:dyDescent="0.3">
      <c r="A83" s="9">
        <v>43910</v>
      </c>
      <c r="B83" s="13">
        <v>71</v>
      </c>
      <c r="C83" s="13">
        <v>52</v>
      </c>
      <c r="D83">
        <v>5</v>
      </c>
      <c r="E83">
        <v>7</v>
      </c>
      <c r="F83" s="10">
        <v>0</v>
      </c>
    </row>
    <row r="84" spans="1:6" x14ac:dyDescent="0.3">
      <c r="A84" s="9">
        <v>43911</v>
      </c>
      <c r="B84" s="13">
        <v>81</v>
      </c>
      <c r="C84" s="13">
        <v>56</v>
      </c>
      <c r="D84">
        <v>6</v>
      </c>
      <c r="E84">
        <v>8</v>
      </c>
      <c r="F84" s="10">
        <v>0</v>
      </c>
    </row>
    <row r="85" spans="1:6" x14ac:dyDescent="0.3">
      <c r="A85" s="9">
        <v>43912</v>
      </c>
      <c r="B85" s="13">
        <v>77</v>
      </c>
      <c r="C85" s="13">
        <v>54</v>
      </c>
      <c r="D85">
        <v>6</v>
      </c>
      <c r="E85">
        <v>7</v>
      </c>
      <c r="F85" s="10">
        <v>0</v>
      </c>
    </row>
    <row r="86" spans="1:6" x14ac:dyDescent="0.3">
      <c r="A86" s="9">
        <v>43913</v>
      </c>
      <c r="B86" s="13">
        <v>79</v>
      </c>
      <c r="C86" s="13">
        <v>62</v>
      </c>
      <c r="D86">
        <v>9</v>
      </c>
      <c r="E86">
        <v>12</v>
      </c>
      <c r="F86" s="10">
        <v>0</v>
      </c>
    </row>
    <row r="87" spans="1:6" x14ac:dyDescent="0.3">
      <c r="A87" s="9">
        <v>43914</v>
      </c>
      <c r="B87" s="13">
        <v>78</v>
      </c>
      <c r="C87" s="13">
        <v>62</v>
      </c>
      <c r="D87">
        <v>7</v>
      </c>
      <c r="E87">
        <v>10</v>
      </c>
      <c r="F87" s="10">
        <v>0</v>
      </c>
    </row>
    <row r="88" spans="1:6" x14ac:dyDescent="0.3">
      <c r="A88" s="9">
        <v>43915</v>
      </c>
      <c r="B88" s="13">
        <v>88</v>
      </c>
      <c r="C88" s="13">
        <v>59</v>
      </c>
      <c r="D88">
        <v>8</v>
      </c>
      <c r="E88">
        <v>10</v>
      </c>
      <c r="F88" s="10">
        <v>0</v>
      </c>
    </row>
    <row r="89" spans="1:6" x14ac:dyDescent="0.3">
      <c r="A89" s="9">
        <v>43916</v>
      </c>
      <c r="B89" s="13">
        <v>92</v>
      </c>
      <c r="C89" s="13">
        <v>55</v>
      </c>
      <c r="D89">
        <v>8</v>
      </c>
      <c r="E89">
        <v>10</v>
      </c>
      <c r="F89" s="10">
        <v>0</v>
      </c>
    </row>
    <row r="90" spans="1:6" x14ac:dyDescent="0.3">
      <c r="A90" s="9">
        <v>43917</v>
      </c>
      <c r="B90" s="13">
        <v>100</v>
      </c>
      <c r="C90" s="13">
        <v>62</v>
      </c>
      <c r="D90">
        <v>10</v>
      </c>
      <c r="E90">
        <v>13</v>
      </c>
      <c r="F90" s="10">
        <v>0</v>
      </c>
    </row>
    <row r="91" spans="1:6" x14ac:dyDescent="0.3">
      <c r="A91" s="9">
        <v>43918</v>
      </c>
      <c r="B91" s="13">
        <v>100</v>
      </c>
      <c r="C91" s="13">
        <v>62</v>
      </c>
      <c r="D91">
        <v>12</v>
      </c>
      <c r="E91">
        <v>14</v>
      </c>
      <c r="F91" s="10">
        <v>0</v>
      </c>
    </row>
    <row r="92" spans="1:6" x14ac:dyDescent="0.3">
      <c r="A92" s="9">
        <v>43919</v>
      </c>
      <c r="B92" s="13">
        <v>92</v>
      </c>
      <c r="C92" s="13">
        <v>56</v>
      </c>
      <c r="D92">
        <v>11</v>
      </c>
      <c r="E92">
        <v>13</v>
      </c>
      <c r="F92" s="10">
        <v>0</v>
      </c>
    </row>
    <row r="93" spans="1:6" x14ac:dyDescent="0.3">
      <c r="A93" s="9">
        <v>43920</v>
      </c>
      <c r="B93" s="13">
        <v>73</v>
      </c>
      <c r="C93" s="13">
        <v>44</v>
      </c>
      <c r="D93">
        <v>12</v>
      </c>
      <c r="E93">
        <v>14</v>
      </c>
      <c r="F93" s="10">
        <v>0</v>
      </c>
    </row>
    <row r="94" spans="1:6" x14ac:dyDescent="0.3">
      <c r="A94" s="9">
        <v>43921</v>
      </c>
      <c r="B94" s="13">
        <v>72</v>
      </c>
      <c r="C94" s="13">
        <v>42</v>
      </c>
      <c r="D94">
        <v>13</v>
      </c>
      <c r="E94">
        <v>16</v>
      </c>
      <c r="F94" s="10">
        <v>0</v>
      </c>
    </row>
    <row r="95" spans="1:6" x14ac:dyDescent="0.3">
      <c r="A95" s="9">
        <v>43922</v>
      </c>
      <c r="B95" s="13">
        <v>69</v>
      </c>
      <c r="C95" s="13">
        <v>43</v>
      </c>
      <c r="D95">
        <v>13</v>
      </c>
      <c r="E95">
        <v>15</v>
      </c>
      <c r="F95" s="10">
        <v>0</v>
      </c>
    </row>
    <row r="96" spans="1:6" x14ac:dyDescent="0.3">
      <c r="A96" s="9">
        <v>43923</v>
      </c>
      <c r="B96" s="13">
        <v>69</v>
      </c>
      <c r="C96" s="13">
        <v>44</v>
      </c>
      <c r="D96">
        <v>14</v>
      </c>
      <c r="E96">
        <v>17</v>
      </c>
      <c r="F96" s="10">
        <v>0</v>
      </c>
    </row>
    <row r="97" spans="1:6" x14ac:dyDescent="0.3">
      <c r="A97" s="9">
        <v>43924</v>
      </c>
      <c r="B97" s="13">
        <v>86</v>
      </c>
      <c r="C97" s="13">
        <v>40</v>
      </c>
      <c r="D97">
        <v>15</v>
      </c>
      <c r="E97">
        <v>18</v>
      </c>
      <c r="F97" s="10">
        <v>0</v>
      </c>
    </row>
    <row r="98" spans="1:6" x14ac:dyDescent="0.3">
      <c r="A98" s="9">
        <v>43925</v>
      </c>
      <c r="B98" s="13">
        <v>84</v>
      </c>
      <c r="C98" s="13">
        <v>40</v>
      </c>
      <c r="D98">
        <v>15</v>
      </c>
      <c r="E98">
        <v>18</v>
      </c>
      <c r="F98" s="10">
        <v>0</v>
      </c>
    </row>
    <row r="99" spans="1:6" x14ac:dyDescent="0.3">
      <c r="A99" s="9">
        <v>43926</v>
      </c>
      <c r="B99" s="13">
        <v>83</v>
      </c>
      <c r="C99" s="13">
        <v>41</v>
      </c>
      <c r="D99">
        <v>16</v>
      </c>
      <c r="E99">
        <v>19</v>
      </c>
      <c r="F99" s="10">
        <v>12279</v>
      </c>
    </row>
    <row r="100" spans="1:6" x14ac:dyDescent="0.3">
      <c r="A100" s="9">
        <v>43927</v>
      </c>
      <c r="B100" s="13">
        <v>59</v>
      </c>
      <c r="C100" s="13">
        <v>41</v>
      </c>
      <c r="D100">
        <v>17</v>
      </c>
      <c r="E100">
        <v>21</v>
      </c>
      <c r="F100" s="10">
        <v>0</v>
      </c>
    </row>
    <row r="101" spans="1:6" x14ac:dyDescent="0.3">
      <c r="A101" s="9">
        <v>43928</v>
      </c>
      <c r="B101" s="13">
        <v>52</v>
      </c>
      <c r="C101" s="13">
        <v>36</v>
      </c>
      <c r="D101">
        <v>14</v>
      </c>
      <c r="E101">
        <v>18</v>
      </c>
      <c r="F101" s="10">
        <v>5359</v>
      </c>
    </row>
    <row r="102" spans="1:6" x14ac:dyDescent="0.3">
      <c r="A102" s="9">
        <v>43929</v>
      </c>
      <c r="B102" s="13">
        <v>51</v>
      </c>
      <c r="C102" s="13">
        <v>34</v>
      </c>
      <c r="D102">
        <v>15</v>
      </c>
      <c r="E102">
        <v>18</v>
      </c>
      <c r="F102" s="10">
        <v>0</v>
      </c>
    </row>
    <row r="103" spans="1:6" x14ac:dyDescent="0.3">
      <c r="A103" s="9">
        <v>43930</v>
      </c>
      <c r="B103" s="13">
        <v>53</v>
      </c>
      <c r="C103" s="13">
        <v>34</v>
      </c>
      <c r="D103">
        <v>16</v>
      </c>
      <c r="E103">
        <v>19</v>
      </c>
      <c r="F103" s="10">
        <v>1469</v>
      </c>
    </row>
    <row r="104" spans="1:6" x14ac:dyDescent="0.3">
      <c r="A104" s="9">
        <v>43931</v>
      </c>
      <c r="B104" s="13">
        <v>53</v>
      </c>
      <c r="C104" s="13">
        <v>38</v>
      </c>
      <c r="D104">
        <v>18</v>
      </c>
      <c r="E104">
        <v>21</v>
      </c>
      <c r="F104" s="10">
        <v>3242</v>
      </c>
    </row>
    <row r="105" spans="1:6" x14ac:dyDescent="0.3">
      <c r="A105" s="9">
        <v>43932</v>
      </c>
      <c r="B105" s="13">
        <v>53</v>
      </c>
      <c r="C105" s="13">
        <v>39</v>
      </c>
      <c r="D105">
        <v>19</v>
      </c>
      <c r="E105">
        <v>22</v>
      </c>
      <c r="F105" s="10">
        <v>2508</v>
      </c>
    </row>
    <row r="106" spans="1:6" x14ac:dyDescent="0.3">
      <c r="A106" s="9">
        <v>43933</v>
      </c>
      <c r="B106" s="13">
        <v>57</v>
      </c>
      <c r="C106" s="13">
        <v>37</v>
      </c>
      <c r="D106">
        <v>21</v>
      </c>
      <c r="E106">
        <v>23</v>
      </c>
      <c r="F106" s="10">
        <v>3648</v>
      </c>
    </row>
    <row r="107" spans="1:6" x14ac:dyDescent="0.3">
      <c r="A107" s="9">
        <v>43934</v>
      </c>
      <c r="B107" s="13">
        <v>76</v>
      </c>
      <c r="C107" s="13">
        <v>32</v>
      </c>
      <c r="D107">
        <v>19</v>
      </c>
      <c r="E107">
        <v>22</v>
      </c>
      <c r="F107" s="10">
        <v>3299</v>
      </c>
    </row>
    <row r="108" spans="1:6" x14ac:dyDescent="0.3">
      <c r="A108" s="9">
        <v>43935</v>
      </c>
      <c r="B108" s="13">
        <v>44</v>
      </c>
      <c r="C108" s="13">
        <v>31</v>
      </c>
      <c r="D108">
        <v>19</v>
      </c>
      <c r="E108">
        <v>22</v>
      </c>
      <c r="F108" s="10">
        <v>3124</v>
      </c>
    </row>
    <row r="109" spans="1:6" x14ac:dyDescent="0.3">
      <c r="A109" s="9">
        <v>43936</v>
      </c>
      <c r="B109" s="13">
        <v>61</v>
      </c>
      <c r="C109" s="13">
        <v>30</v>
      </c>
      <c r="D109">
        <v>19</v>
      </c>
      <c r="E109">
        <v>22</v>
      </c>
      <c r="F109" s="10">
        <v>2932</v>
      </c>
    </row>
    <row r="110" spans="1:6" x14ac:dyDescent="0.3">
      <c r="A110" s="9">
        <v>43937</v>
      </c>
      <c r="B110" s="13">
        <v>64</v>
      </c>
      <c r="C110" s="13">
        <v>32</v>
      </c>
      <c r="D110">
        <v>18</v>
      </c>
      <c r="E110">
        <v>21</v>
      </c>
      <c r="F110" s="10">
        <v>2918</v>
      </c>
    </row>
    <row r="111" spans="1:6" x14ac:dyDescent="0.3">
      <c r="A111" s="9">
        <v>43938</v>
      </c>
      <c r="B111" s="13">
        <v>63</v>
      </c>
      <c r="C111" s="13">
        <v>34</v>
      </c>
      <c r="D111">
        <v>18</v>
      </c>
      <c r="E111">
        <v>21</v>
      </c>
      <c r="F111" s="10">
        <v>2069</v>
      </c>
    </row>
    <row r="112" spans="1:6" x14ac:dyDescent="0.3">
      <c r="A112" s="9">
        <v>43939</v>
      </c>
      <c r="B112" s="13">
        <v>67</v>
      </c>
      <c r="C112" s="13">
        <v>30</v>
      </c>
      <c r="D112">
        <v>18</v>
      </c>
      <c r="E112">
        <v>21</v>
      </c>
      <c r="F112" s="10">
        <v>4350</v>
      </c>
    </row>
    <row r="113" spans="1:6" x14ac:dyDescent="0.3">
      <c r="A113" s="9">
        <v>43940</v>
      </c>
      <c r="B113" s="13">
        <v>66</v>
      </c>
      <c r="C113" s="13">
        <v>32</v>
      </c>
      <c r="D113">
        <v>20</v>
      </c>
      <c r="E113">
        <v>23</v>
      </c>
      <c r="F113" s="10">
        <v>4417</v>
      </c>
    </row>
    <row r="114" spans="1:6" x14ac:dyDescent="0.3">
      <c r="A114" s="9">
        <v>43941</v>
      </c>
      <c r="B114" s="13">
        <v>39</v>
      </c>
      <c r="C114" s="13">
        <v>28</v>
      </c>
      <c r="D114">
        <v>18</v>
      </c>
      <c r="E114">
        <v>21</v>
      </c>
      <c r="F114" s="10">
        <v>5676</v>
      </c>
    </row>
    <row r="115" spans="1:6" x14ac:dyDescent="0.3">
      <c r="A115" s="9">
        <v>43942</v>
      </c>
      <c r="B115" s="13">
        <v>39</v>
      </c>
      <c r="C115" s="13">
        <v>32</v>
      </c>
      <c r="D115">
        <v>18</v>
      </c>
      <c r="E115">
        <v>21</v>
      </c>
      <c r="F115" s="10">
        <v>4202</v>
      </c>
    </row>
    <row r="116" spans="1:6" x14ac:dyDescent="0.3">
      <c r="A116" s="9">
        <v>43943</v>
      </c>
      <c r="B116" s="13">
        <v>41</v>
      </c>
      <c r="C116" s="13">
        <v>31</v>
      </c>
      <c r="D116">
        <v>18</v>
      </c>
      <c r="E116">
        <v>21</v>
      </c>
      <c r="F116" s="10">
        <v>4765</v>
      </c>
    </row>
    <row r="117" spans="1:6" x14ac:dyDescent="0.3">
      <c r="A117" s="9">
        <v>43944</v>
      </c>
      <c r="B117" s="13">
        <v>64</v>
      </c>
      <c r="C117" s="13">
        <v>29</v>
      </c>
      <c r="D117">
        <v>17</v>
      </c>
      <c r="E117">
        <v>20</v>
      </c>
      <c r="F117" s="10">
        <v>3507</v>
      </c>
    </row>
    <row r="118" spans="1:6" x14ac:dyDescent="0.3">
      <c r="A118" s="9">
        <v>43945</v>
      </c>
      <c r="B118" s="13">
        <v>61</v>
      </c>
      <c r="C118" s="13">
        <v>28</v>
      </c>
      <c r="D118">
        <v>17</v>
      </c>
      <c r="E118">
        <v>21</v>
      </c>
      <c r="F118" s="10">
        <v>4720</v>
      </c>
    </row>
    <row r="119" spans="1:6" x14ac:dyDescent="0.3">
      <c r="A119" s="9">
        <v>43946</v>
      </c>
      <c r="B119" s="13">
        <v>38</v>
      </c>
      <c r="C119" s="13">
        <v>27</v>
      </c>
      <c r="D119">
        <v>17</v>
      </c>
      <c r="E119">
        <v>19</v>
      </c>
      <c r="F119" s="10">
        <v>4509</v>
      </c>
    </row>
    <row r="120" spans="1:6" x14ac:dyDescent="0.3">
      <c r="A120" s="9">
        <v>43947</v>
      </c>
      <c r="B120" s="13">
        <v>37</v>
      </c>
      <c r="C120" s="13">
        <v>26</v>
      </c>
      <c r="D120">
        <v>16</v>
      </c>
      <c r="E120">
        <v>20</v>
      </c>
      <c r="F120" s="10">
        <v>3949</v>
      </c>
    </row>
    <row r="121" spans="1:6" x14ac:dyDescent="0.3">
      <c r="A121" s="9">
        <v>43948</v>
      </c>
      <c r="B121" s="13">
        <v>35</v>
      </c>
      <c r="C121" s="13">
        <v>24</v>
      </c>
      <c r="D121">
        <v>18</v>
      </c>
      <c r="E121">
        <v>21</v>
      </c>
      <c r="F121" s="10">
        <v>4835</v>
      </c>
    </row>
    <row r="122" spans="1:6" x14ac:dyDescent="0.3">
      <c r="A122" s="9">
        <v>43949</v>
      </c>
      <c r="B122" s="13">
        <v>31</v>
      </c>
      <c r="C122" s="13">
        <v>25</v>
      </c>
      <c r="D122">
        <v>15</v>
      </c>
      <c r="E122">
        <v>18</v>
      </c>
      <c r="F122" s="10">
        <v>4729</v>
      </c>
    </row>
    <row r="123" spans="1:6" x14ac:dyDescent="0.3">
      <c r="A123" s="9">
        <v>43950</v>
      </c>
      <c r="B123" s="13">
        <v>30</v>
      </c>
      <c r="C123" s="13">
        <v>22</v>
      </c>
      <c r="D123">
        <v>14</v>
      </c>
      <c r="E123">
        <v>16</v>
      </c>
      <c r="F123" s="10">
        <v>5284</v>
      </c>
    </row>
    <row r="124" spans="1:6" x14ac:dyDescent="0.3">
      <c r="A124" s="9">
        <v>43951</v>
      </c>
      <c r="B124" s="13">
        <v>29</v>
      </c>
      <c r="C124" s="13">
        <v>23</v>
      </c>
      <c r="D124">
        <v>15</v>
      </c>
      <c r="E124">
        <v>18</v>
      </c>
      <c r="F124" s="10">
        <v>5914</v>
      </c>
    </row>
    <row r="125" spans="1:6" x14ac:dyDescent="0.3">
      <c r="A125" s="9">
        <v>43952</v>
      </c>
      <c r="B125" s="13">
        <v>33</v>
      </c>
      <c r="C125" s="13">
        <v>27</v>
      </c>
      <c r="D125">
        <v>15</v>
      </c>
      <c r="E125">
        <v>19</v>
      </c>
      <c r="F125" s="10">
        <v>4839</v>
      </c>
    </row>
    <row r="126" spans="1:6" x14ac:dyDescent="0.3">
      <c r="A126" s="9">
        <v>43953</v>
      </c>
      <c r="B126" s="13">
        <v>30</v>
      </c>
      <c r="C126" s="13">
        <v>24</v>
      </c>
      <c r="D126">
        <v>14</v>
      </c>
      <c r="E126">
        <v>18</v>
      </c>
      <c r="F126" s="10">
        <v>5391</v>
      </c>
    </row>
    <row r="127" spans="1:6" x14ac:dyDescent="0.3">
      <c r="A127" s="9">
        <v>43954</v>
      </c>
      <c r="B127" s="13">
        <v>31</v>
      </c>
      <c r="C127" s="13">
        <v>25</v>
      </c>
      <c r="D127">
        <v>15</v>
      </c>
      <c r="E127">
        <v>18</v>
      </c>
      <c r="F127" s="10">
        <v>6306</v>
      </c>
    </row>
    <row r="128" spans="1:6" x14ac:dyDescent="0.3">
      <c r="A128" s="9">
        <v>43955</v>
      </c>
      <c r="B128" s="13">
        <v>29</v>
      </c>
      <c r="C128" s="13">
        <v>25</v>
      </c>
      <c r="D128">
        <v>17</v>
      </c>
      <c r="E128">
        <v>20</v>
      </c>
      <c r="F128" s="10">
        <v>9018</v>
      </c>
    </row>
    <row r="129" spans="1:6" x14ac:dyDescent="0.3">
      <c r="A129" s="9">
        <v>43956</v>
      </c>
      <c r="B129" s="13">
        <v>31</v>
      </c>
      <c r="C129" s="13">
        <v>25</v>
      </c>
      <c r="D129">
        <v>16</v>
      </c>
      <c r="E129">
        <v>20</v>
      </c>
      <c r="F129" s="10">
        <v>5729</v>
      </c>
    </row>
    <row r="130" spans="1:6" x14ac:dyDescent="0.3">
      <c r="A130" s="9">
        <v>43957</v>
      </c>
      <c r="B130" s="13">
        <v>31</v>
      </c>
      <c r="C130" s="13">
        <v>25</v>
      </c>
      <c r="D130">
        <v>18</v>
      </c>
      <c r="E130">
        <v>22</v>
      </c>
      <c r="F130" s="10">
        <v>4593</v>
      </c>
    </row>
    <row r="131" spans="1:6" x14ac:dyDescent="0.3">
      <c r="A131" s="9">
        <v>43958</v>
      </c>
      <c r="B131" s="13">
        <v>32</v>
      </c>
      <c r="C131" s="13">
        <v>28</v>
      </c>
      <c r="D131">
        <v>18</v>
      </c>
      <c r="E131">
        <v>21</v>
      </c>
      <c r="F131" s="10">
        <v>5930</v>
      </c>
    </row>
    <row r="132" spans="1:6" x14ac:dyDescent="0.3">
      <c r="A132" s="9">
        <v>43959</v>
      </c>
      <c r="B132" s="13">
        <v>32</v>
      </c>
      <c r="C132" s="13">
        <v>28</v>
      </c>
      <c r="D132">
        <v>16</v>
      </c>
      <c r="E132">
        <v>19</v>
      </c>
      <c r="F132" s="10">
        <v>6735</v>
      </c>
    </row>
    <row r="133" spans="1:6" x14ac:dyDescent="0.3">
      <c r="A133" s="9">
        <v>43960</v>
      </c>
      <c r="B133" s="13">
        <v>31</v>
      </c>
      <c r="C133" s="13">
        <v>26</v>
      </c>
      <c r="D133">
        <v>17</v>
      </c>
      <c r="E133">
        <v>20</v>
      </c>
      <c r="F133" s="10">
        <v>6912</v>
      </c>
    </row>
    <row r="134" spans="1:6" x14ac:dyDescent="0.3">
      <c r="A134" s="9">
        <v>43961</v>
      </c>
      <c r="B134" s="13">
        <v>29</v>
      </c>
      <c r="C134" s="13">
        <v>25</v>
      </c>
      <c r="D134">
        <v>15</v>
      </c>
      <c r="E134">
        <v>18</v>
      </c>
      <c r="F134" s="10">
        <v>7267</v>
      </c>
    </row>
    <row r="135" spans="1:6" x14ac:dyDescent="0.3">
      <c r="A135" s="9">
        <v>43962</v>
      </c>
      <c r="B135" s="13">
        <v>29</v>
      </c>
      <c r="C135" s="13">
        <v>26</v>
      </c>
      <c r="D135">
        <v>14</v>
      </c>
      <c r="E135">
        <v>18</v>
      </c>
      <c r="F135" s="10">
        <v>9706</v>
      </c>
    </row>
    <row r="136" spans="1:6" x14ac:dyDescent="0.3">
      <c r="A136" s="9">
        <v>43963</v>
      </c>
      <c r="B136" s="13">
        <v>26</v>
      </c>
      <c r="C136" s="13">
        <v>23</v>
      </c>
      <c r="D136">
        <v>13</v>
      </c>
      <c r="E136">
        <v>16</v>
      </c>
      <c r="F136" s="10">
        <v>9480</v>
      </c>
    </row>
    <row r="137" spans="1:6" x14ac:dyDescent="0.3">
      <c r="A137" s="9">
        <v>43964</v>
      </c>
      <c r="B137" s="13">
        <v>26</v>
      </c>
      <c r="C137" s="13">
        <v>22</v>
      </c>
      <c r="D137">
        <v>14</v>
      </c>
      <c r="E137">
        <v>17</v>
      </c>
      <c r="F137" s="10">
        <v>9073</v>
      </c>
    </row>
    <row r="138" spans="1:6" x14ac:dyDescent="0.3">
      <c r="A138" s="9">
        <v>43965</v>
      </c>
      <c r="B138" s="13">
        <v>26</v>
      </c>
      <c r="C138" s="13">
        <v>22</v>
      </c>
      <c r="D138">
        <v>13</v>
      </c>
      <c r="E138">
        <v>17</v>
      </c>
      <c r="F138" s="10">
        <v>9560</v>
      </c>
    </row>
    <row r="139" spans="1:6" x14ac:dyDescent="0.3">
      <c r="A139" s="9">
        <v>43966</v>
      </c>
      <c r="B139" s="13">
        <v>27</v>
      </c>
      <c r="C139" s="13">
        <v>22</v>
      </c>
      <c r="D139">
        <v>13</v>
      </c>
      <c r="E139">
        <v>16</v>
      </c>
      <c r="F139" s="10">
        <v>8074</v>
      </c>
    </row>
    <row r="140" spans="1:6" x14ac:dyDescent="0.3">
      <c r="A140" s="9">
        <v>43967</v>
      </c>
      <c r="B140" s="13">
        <v>27</v>
      </c>
      <c r="C140" s="13">
        <v>22</v>
      </c>
      <c r="D140">
        <v>15</v>
      </c>
      <c r="E140">
        <v>18</v>
      </c>
      <c r="F140" s="10">
        <v>9122</v>
      </c>
    </row>
    <row r="141" spans="1:6" x14ac:dyDescent="0.3">
      <c r="A141" s="9">
        <v>43968</v>
      </c>
      <c r="B141" s="13">
        <v>30</v>
      </c>
      <c r="C141" s="13">
        <v>24</v>
      </c>
      <c r="D141">
        <v>15</v>
      </c>
      <c r="E141">
        <v>17</v>
      </c>
      <c r="F141" s="10">
        <v>10507</v>
      </c>
    </row>
    <row r="142" spans="1:6" x14ac:dyDescent="0.3">
      <c r="A142" s="9">
        <v>43969</v>
      </c>
      <c r="B142" s="13">
        <v>24</v>
      </c>
      <c r="C142" s="13">
        <v>22</v>
      </c>
      <c r="D142">
        <v>13</v>
      </c>
      <c r="E142">
        <v>17</v>
      </c>
      <c r="F142" s="10">
        <v>11530</v>
      </c>
    </row>
    <row r="143" spans="1:6" x14ac:dyDescent="0.3">
      <c r="A143" s="9">
        <v>43970</v>
      </c>
      <c r="B143" s="13">
        <v>22</v>
      </c>
      <c r="C143" s="13">
        <v>23</v>
      </c>
      <c r="D143">
        <v>13</v>
      </c>
      <c r="E143">
        <v>17</v>
      </c>
      <c r="F143" s="10">
        <v>11057</v>
      </c>
    </row>
    <row r="144" spans="1:6" x14ac:dyDescent="0.3">
      <c r="A144" s="9">
        <v>43971</v>
      </c>
      <c r="B144" s="13">
        <v>20</v>
      </c>
      <c r="C144" s="13">
        <v>21</v>
      </c>
      <c r="D144">
        <v>13</v>
      </c>
      <c r="E144">
        <v>16</v>
      </c>
      <c r="F144" s="10">
        <v>11022</v>
      </c>
    </row>
    <row r="145" spans="1:6" x14ac:dyDescent="0.3">
      <c r="A145" s="9">
        <v>43972</v>
      </c>
      <c r="B145" s="13">
        <v>19</v>
      </c>
      <c r="C145" s="13">
        <v>22</v>
      </c>
      <c r="D145">
        <v>11</v>
      </c>
      <c r="E145">
        <v>13</v>
      </c>
      <c r="F145" s="10">
        <v>10419</v>
      </c>
    </row>
    <row r="146" spans="1:6" x14ac:dyDescent="0.3">
      <c r="A146" s="9">
        <v>43973</v>
      </c>
      <c r="B146" s="13">
        <v>19</v>
      </c>
      <c r="C146" s="13">
        <v>18</v>
      </c>
      <c r="D146">
        <v>11</v>
      </c>
      <c r="E146">
        <v>14</v>
      </c>
      <c r="F146" s="10">
        <v>11190</v>
      </c>
    </row>
    <row r="147" spans="1:6" x14ac:dyDescent="0.3">
      <c r="A147" s="9">
        <v>43974</v>
      </c>
      <c r="B147" s="13">
        <v>18</v>
      </c>
      <c r="C147" s="13">
        <v>18</v>
      </c>
      <c r="D147">
        <v>11</v>
      </c>
      <c r="E147">
        <v>14</v>
      </c>
      <c r="F147" s="10">
        <v>16771</v>
      </c>
    </row>
    <row r="148" spans="1:6" x14ac:dyDescent="0.3">
      <c r="A148" s="9">
        <v>43975</v>
      </c>
      <c r="B148" s="13">
        <v>19</v>
      </c>
      <c r="C148" s="13">
        <v>17</v>
      </c>
      <c r="D148">
        <v>11</v>
      </c>
      <c r="E148">
        <v>14</v>
      </c>
      <c r="F148" s="10">
        <v>13132</v>
      </c>
    </row>
    <row r="149" spans="1:6" x14ac:dyDescent="0.3">
      <c r="A149" s="9">
        <v>43976</v>
      </c>
      <c r="B149" s="13">
        <v>19</v>
      </c>
      <c r="C149" s="13">
        <v>18</v>
      </c>
      <c r="D149">
        <v>12</v>
      </c>
      <c r="E149">
        <v>16</v>
      </c>
      <c r="F149" s="10">
        <v>10769</v>
      </c>
    </row>
    <row r="150" spans="1:6" x14ac:dyDescent="0.3">
      <c r="A150" s="9">
        <v>43977</v>
      </c>
      <c r="B150" s="13">
        <v>17</v>
      </c>
      <c r="C150" s="13">
        <v>17</v>
      </c>
      <c r="D150">
        <v>11</v>
      </c>
      <c r="E150">
        <v>14</v>
      </c>
      <c r="F150" s="10">
        <v>9323</v>
      </c>
    </row>
    <row r="151" spans="1:6" x14ac:dyDescent="0.3">
      <c r="A151" s="9">
        <v>43978</v>
      </c>
      <c r="B151" s="13">
        <v>16</v>
      </c>
      <c r="C151" s="13">
        <v>18</v>
      </c>
      <c r="D151">
        <v>11</v>
      </c>
      <c r="E151">
        <v>13</v>
      </c>
      <c r="F151" s="10">
        <v>13441</v>
      </c>
    </row>
    <row r="152" spans="1:6" x14ac:dyDescent="0.3">
      <c r="A152" s="9">
        <v>43979</v>
      </c>
      <c r="B152" s="13">
        <v>16</v>
      </c>
      <c r="C152" s="13">
        <v>16</v>
      </c>
      <c r="D152">
        <v>10</v>
      </c>
      <c r="E152">
        <v>13</v>
      </c>
      <c r="F152" s="10">
        <v>14956</v>
      </c>
    </row>
    <row r="153" spans="1:6" x14ac:dyDescent="0.3">
      <c r="A153" s="9">
        <v>43980</v>
      </c>
      <c r="B153" s="13">
        <v>17</v>
      </c>
      <c r="C153" s="13">
        <v>17</v>
      </c>
      <c r="D153">
        <v>10</v>
      </c>
      <c r="E153">
        <v>12</v>
      </c>
      <c r="F153" s="10">
        <v>13759</v>
      </c>
    </row>
    <row r="154" spans="1:6" x14ac:dyDescent="0.3">
      <c r="A154" s="9">
        <v>43981</v>
      </c>
      <c r="B154" s="13">
        <v>19</v>
      </c>
      <c r="C154" s="13">
        <v>17</v>
      </c>
      <c r="D154">
        <v>12</v>
      </c>
      <c r="E154">
        <v>14</v>
      </c>
      <c r="F154" s="10">
        <v>16175</v>
      </c>
    </row>
    <row r="155" spans="1:6" x14ac:dyDescent="0.3">
      <c r="A155" s="9">
        <v>43982</v>
      </c>
      <c r="B155" s="13">
        <v>18</v>
      </c>
      <c r="C155" s="13">
        <v>16</v>
      </c>
      <c r="D155">
        <v>11</v>
      </c>
      <c r="E155">
        <v>14</v>
      </c>
      <c r="F155" s="10">
        <v>14287</v>
      </c>
    </row>
  </sheetData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79C43-D25B-4101-BBE8-89B75E86E358}">
  <dimension ref="A1:X155"/>
  <sheetViews>
    <sheetView topLeftCell="E1" workbookViewId="0">
      <selection activeCell="G1" sqref="G1:H1048576"/>
    </sheetView>
  </sheetViews>
  <sheetFormatPr defaultRowHeight="14.4" x14ac:dyDescent="0.3"/>
  <cols>
    <col min="7" max="8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116</v>
      </c>
      <c r="C3" t="s">
        <v>115</v>
      </c>
      <c r="D3" t="s">
        <v>114</v>
      </c>
      <c r="E3" t="s">
        <v>113</v>
      </c>
      <c r="F3" s="12" t="s">
        <v>54</v>
      </c>
      <c r="G3" s="23" t="s">
        <v>59</v>
      </c>
      <c r="H3" s="23" t="s">
        <v>58</v>
      </c>
      <c r="I3" s="10" t="s">
        <v>57</v>
      </c>
    </row>
    <row r="4" spans="1:24" x14ac:dyDescent="0.3">
      <c r="A4" s="8">
        <v>43831</v>
      </c>
      <c r="B4">
        <v>0</v>
      </c>
      <c r="C4">
        <v>0</v>
      </c>
      <c r="D4">
        <v>0</v>
      </c>
      <c r="E4">
        <v>0</v>
      </c>
      <c r="F4" s="9">
        <v>43831</v>
      </c>
      <c r="G4" s="23">
        <v>0</v>
      </c>
      <c r="H4" s="23">
        <v>0</v>
      </c>
      <c r="I4" s="10">
        <v>0</v>
      </c>
    </row>
    <row r="5" spans="1:24" x14ac:dyDescent="0.3">
      <c r="A5" s="8">
        <v>43832</v>
      </c>
      <c r="B5">
        <v>0</v>
      </c>
      <c r="C5">
        <v>0</v>
      </c>
      <c r="D5">
        <v>0</v>
      </c>
      <c r="E5">
        <v>0</v>
      </c>
      <c r="F5" s="9">
        <v>43832</v>
      </c>
      <c r="G5" s="23">
        <v>0</v>
      </c>
      <c r="H5" s="23">
        <v>0</v>
      </c>
      <c r="I5" s="10">
        <v>0</v>
      </c>
    </row>
    <row r="6" spans="1:24" x14ac:dyDescent="0.3">
      <c r="A6" s="8">
        <v>43833</v>
      </c>
      <c r="B6">
        <v>0</v>
      </c>
      <c r="C6">
        <v>0</v>
      </c>
      <c r="D6">
        <v>0</v>
      </c>
      <c r="E6">
        <v>0</v>
      </c>
      <c r="F6" s="9">
        <v>43833</v>
      </c>
      <c r="G6" s="23">
        <v>0</v>
      </c>
      <c r="H6" s="23">
        <v>0</v>
      </c>
      <c r="I6" s="10">
        <v>0</v>
      </c>
    </row>
    <row r="7" spans="1:24" x14ac:dyDescent="0.3">
      <c r="A7" s="8">
        <v>43834</v>
      </c>
      <c r="B7">
        <v>0</v>
      </c>
      <c r="C7">
        <v>0</v>
      </c>
      <c r="D7">
        <v>0</v>
      </c>
      <c r="E7">
        <v>0</v>
      </c>
      <c r="F7" s="9">
        <v>43834</v>
      </c>
      <c r="G7" s="23">
        <v>0</v>
      </c>
      <c r="H7" s="23">
        <v>0</v>
      </c>
      <c r="I7" s="10">
        <v>0</v>
      </c>
      <c r="P7" t="s">
        <v>59</v>
      </c>
      <c r="V7" t="s">
        <v>57</v>
      </c>
    </row>
    <row r="8" spans="1:24" x14ac:dyDescent="0.3">
      <c r="A8" s="8">
        <v>43835</v>
      </c>
      <c r="B8">
        <v>0</v>
      </c>
      <c r="C8">
        <v>0</v>
      </c>
      <c r="D8">
        <v>0</v>
      </c>
      <c r="E8">
        <v>0</v>
      </c>
      <c r="F8" s="9">
        <v>43835</v>
      </c>
      <c r="G8" s="23">
        <v>0</v>
      </c>
      <c r="H8" s="23">
        <v>0</v>
      </c>
      <c r="I8" s="10">
        <v>0</v>
      </c>
    </row>
    <row r="9" spans="1:24" x14ac:dyDescent="0.3">
      <c r="A9" s="8">
        <v>43836</v>
      </c>
      <c r="B9">
        <v>0</v>
      </c>
      <c r="C9">
        <v>0</v>
      </c>
      <c r="D9">
        <v>0</v>
      </c>
      <c r="E9">
        <v>0</v>
      </c>
      <c r="F9" s="9">
        <v>43836</v>
      </c>
      <c r="G9" s="23">
        <v>0</v>
      </c>
      <c r="H9" s="23">
        <v>0</v>
      </c>
      <c r="I9" s="10">
        <v>0</v>
      </c>
      <c r="N9" t="s">
        <v>67</v>
      </c>
      <c r="O9" t="s">
        <v>4</v>
      </c>
      <c r="P9" t="s">
        <v>7</v>
      </c>
      <c r="Q9" t="s">
        <v>94</v>
      </c>
      <c r="R9" t="s">
        <v>93</v>
      </c>
      <c r="T9" t="s">
        <v>67</v>
      </c>
      <c r="U9" t="s">
        <v>4</v>
      </c>
      <c r="V9" t="s">
        <v>7</v>
      </c>
      <c r="W9" t="s">
        <v>94</v>
      </c>
      <c r="X9" t="s">
        <v>93</v>
      </c>
    </row>
    <row r="10" spans="1:24" x14ac:dyDescent="0.3">
      <c r="A10" s="8">
        <v>43837</v>
      </c>
      <c r="B10">
        <v>0</v>
      </c>
      <c r="C10">
        <v>0</v>
      </c>
      <c r="D10">
        <v>0</v>
      </c>
      <c r="E10">
        <v>0</v>
      </c>
      <c r="F10" s="9">
        <v>43837</v>
      </c>
      <c r="G10" s="23">
        <v>0</v>
      </c>
      <c r="H10" s="23">
        <v>0</v>
      </c>
      <c r="I10" s="10">
        <v>0</v>
      </c>
      <c r="N10">
        <v>0</v>
      </c>
      <c r="O10">
        <v>-6.6805175915411366E-2</v>
      </c>
      <c r="P10">
        <v>-8.1654104082594561E-2</v>
      </c>
      <c r="Q10">
        <v>5.9324235814585506E-3</v>
      </c>
      <c r="R10">
        <v>2.2881630613268339E-2</v>
      </c>
      <c r="T10">
        <v>0</v>
      </c>
      <c r="U10">
        <v>7.0501849689950769E-2</v>
      </c>
      <c r="V10">
        <v>5.1935987700614736E-2</v>
      </c>
      <c r="W10">
        <v>9.396862141818034E-2</v>
      </c>
      <c r="X10">
        <v>8.4506418325958219E-2</v>
      </c>
    </row>
    <row r="11" spans="1:24" x14ac:dyDescent="0.3">
      <c r="A11" s="8">
        <v>43838</v>
      </c>
      <c r="B11">
        <v>0</v>
      </c>
      <c r="C11">
        <v>0</v>
      </c>
      <c r="D11">
        <v>0</v>
      </c>
      <c r="E11">
        <v>0</v>
      </c>
      <c r="F11" s="9">
        <v>43838</v>
      </c>
      <c r="G11" s="23">
        <v>0</v>
      </c>
      <c r="H11" s="23">
        <v>0</v>
      </c>
      <c r="I11" s="10">
        <v>0</v>
      </c>
      <c r="N11">
        <v>1</v>
      </c>
      <c r="O11">
        <v>-0.10038781483311435</v>
      </c>
      <c r="P11">
        <v>-6.1327715473687518E-2</v>
      </c>
      <c r="Q11">
        <v>-8.6778515911927867E-2</v>
      </c>
      <c r="R11">
        <v>-8.6111655700503151E-2</v>
      </c>
      <c r="T11">
        <v>1</v>
      </c>
      <c r="U11">
        <v>6.4898298376258101E-2</v>
      </c>
      <c r="V11">
        <v>4.392395155152614E-2</v>
      </c>
      <c r="W11">
        <v>2.805997943563995E-2</v>
      </c>
      <c r="X11">
        <v>2.5537224864051432E-2</v>
      </c>
    </row>
    <row r="12" spans="1:24" x14ac:dyDescent="0.3">
      <c r="A12" s="8">
        <v>43839</v>
      </c>
      <c r="B12">
        <v>0</v>
      </c>
      <c r="C12">
        <v>0</v>
      </c>
      <c r="D12">
        <v>0</v>
      </c>
      <c r="E12">
        <v>0</v>
      </c>
      <c r="F12" s="9">
        <v>43839</v>
      </c>
      <c r="G12" s="23">
        <v>0</v>
      </c>
      <c r="H12" s="23">
        <v>0</v>
      </c>
      <c r="I12" s="10">
        <v>0</v>
      </c>
      <c r="N12">
        <v>2</v>
      </c>
      <c r="O12">
        <v>-7.2349474859046858E-2</v>
      </c>
      <c r="P12">
        <v>-7.0252145374402844E-2</v>
      </c>
      <c r="Q12">
        <v>-0.10247312431193913</v>
      </c>
      <c r="R12">
        <v>-0.10298992919265371</v>
      </c>
      <c r="T12">
        <v>2</v>
      </c>
      <c r="U12">
        <v>8.2487147266773281E-2</v>
      </c>
      <c r="V12">
        <v>1.8685839496207841E-2</v>
      </c>
      <c r="W12">
        <v>8.6356768623973859E-2</v>
      </c>
      <c r="X12">
        <v>7.1744399616871429E-2</v>
      </c>
    </row>
    <row r="13" spans="1:24" x14ac:dyDescent="0.3">
      <c r="A13" s="8">
        <v>43840</v>
      </c>
      <c r="B13">
        <v>0</v>
      </c>
      <c r="C13">
        <v>0</v>
      </c>
      <c r="D13">
        <v>0</v>
      </c>
      <c r="E13">
        <v>0</v>
      </c>
      <c r="F13" s="9">
        <v>43840</v>
      </c>
      <c r="G13" s="23">
        <v>0</v>
      </c>
      <c r="H13" s="23">
        <v>0</v>
      </c>
      <c r="I13" s="10">
        <v>0</v>
      </c>
      <c r="N13">
        <v>3</v>
      </c>
      <c r="O13">
        <v>-7.4504722528038622E-2</v>
      </c>
      <c r="P13">
        <v>-8.5220513802882883E-2</v>
      </c>
      <c r="Q13">
        <v>-8.4901511610435604E-2</v>
      </c>
      <c r="R13">
        <v>-9.8214980932573581E-2</v>
      </c>
      <c r="T13">
        <v>3</v>
      </c>
      <c r="U13">
        <v>7.8920455271258294E-2</v>
      </c>
      <c r="V13">
        <v>-8.2531916201219729E-3</v>
      </c>
      <c r="W13">
        <v>0.10762180554344507</v>
      </c>
      <c r="X13">
        <v>0.11093124015999488</v>
      </c>
    </row>
    <row r="14" spans="1:24" x14ac:dyDescent="0.3">
      <c r="A14" s="8">
        <v>43841</v>
      </c>
      <c r="B14">
        <v>0</v>
      </c>
      <c r="C14">
        <v>0</v>
      </c>
      <c r="D14">
        <v>0</v>
      </c>
      <c r="E14">
        <v>0</v>
      </c>
      <c r="F14" s="9">
        <v>43841</v>
      </c>
      <c r="G14" s="23">
        <v>0</v>
      </c>
      <c r="H14" s="23">
        <v>0</v>
      </c>
      <c r="I14" s="10">
        <v>0</v>
      </c>
      <c r="N14">
        <v>4</v>
      </c>
      <c r="O14">
        <v>-7.3599685975342832E-2</v>
      </c>
      <c r="P14">
        <v>-0.10616650115715753</v>
      </c>
      <c r="Q14">
        <v>-0.10680731988011184</v>
      </c>
      <c r="R14">
        <v>-0.12441389129361981</v>
      </c>
      <c r="T14">
        <v>4</v>
      </c>
      <c r="U14">
        <v>6.2133285212821666E-2</v>
      </c>
      <c r="V14">
        <v>9.3412190261054684E-2</v>
      </c>
      <c r="W14">
        <v>0.1644173651848162</v>
      </c>
      <c r="X14">
        <v>0.13733596216094221</v>
      </c>
    </row>
    <row r="15" spans="1:24" x14ac:dyDescent="0.3">
      <c r="A15" s="8">
        <v>43842</v>
      </c>
      <c r="B15">
        <v>0</v>
      </c>
      <c r="C15">
        <v>0</v>
      </c>
      <c r="D15">
        <v>0</v>
      </c>
      <c r="E15">
        <v>0</v>
      </c>
      <c r="F15" s="9">
        <v>43842</v>
      </c>
      <c r="G15" s="23">
        <v>0</v>
      </c>
      <c r="H15" s="23">
        <v>0</v>
      </c>
      <c r="I15" s="10">
        <v>0</v>
      </c>
      <c r="N15">
        <v>5</v>
      </c>
      <c r="O15">
        <v>-6.117722673085655E-2</v>
      </c>
      <c r="P15">
        <v>-8.8953537196680907E-2</v>
      </c>
      <c r="Q15">
        <v>-0.10105953049281449</v>
      </c>
      <c r="R15">
        <v>-6.6596541182401825E-2</v>
      </c>
      <c r="T15">
        <v>5</v>
      </c>
      <c r="U15">
        <v>5.1159463164933784E-2</v>
      </c>
      <c r="V15">
        <v>5.5010139326727207E-2</v>
      </c>
      <c r="W15">
        <v>5.2630195799043079E-2</v>
      </c>
      <c r="X15">
        <v>0.10106487725133699</v>
      </c>
    </row>
    <row r="16" spans="1:24" x14ac:dyDescent="0.3">
      <c r="A16" s="8">
        <v>43843</v>
      </c>
      <c r="B16">
        <v>0</v>
      </c>
      <c r="C16">
        <v>0</v>
      </c>
      <c r="D16">
        <v>0</v>
      </c>
      <c r="E16">
        <v>0</v>
      </c>
      <c r="F16" s="9">
        <v>43843</v>
      </c>
      <c r="G16" s="23">
        <v>0</v>
      </c>
      <c r="H16" s="23">
        <v>0</v>
      </c>
      <c r="I16" s="10">
        <v>0</v>
      </c>
      <c r="N16">
        <v>6</v>
      </c>
      <c r="O16">
        <v>-5.0277298261894754E-2</v>
      </c>
      <c r="P16">
        <v>-8.3484591932294336E-2</v>
      </c>
      <c r="Q16">
        <v>-9.5053025113834191E-2</v>
      </c>
      <c r="R16">
        <v>-9.2613030350670131E-2</v>
      </c>
      <c r="T16">
        <v>6</v>
      </c>
      <c r="U16">
        <v>0.10441270267220246</v>
      </c>
      <c r="V16">
        <v>0.12562291868122052</v>
      </c>
      <c r="W16">
        <v>0.1508088003356986</v>
      </c>
      <c r="X16">
        <v>0.15914094540427651</v>
      </c>
    </row>
    <row r="17" spans="1:24" x14ac:dyDescent="0.3">
      <c r="A17" s="8">
        <v>43844</v>
      </c>
      <c r="B17">
        <v>0</v>
      </c>
      <c r="C17">
        <v>0</v>
      </c>
      <c r="D17">
        <v>0</v>
      </c>
      <c r="E17">
        <v>0</v>
      </c>
      <c r="F17" s="9">
        <v>43844</v>
      </c>
      <c r="G17" s="23">
        <v>0</v>
      </c>
      <c r="H17" s="23">
        <v>0</v>
      </c>
      <c r="I17" s="10">
        <v>0</v>
      </c>
      <c r="N17">
        <v>7</v>
      </c>
      <c r="O17">
        <v>-9.3369608550745831E-2</v>
      </c>
      <c r="P17">
        <v>-0.10697078149222786</v>
      </c>
      <c r="Q17">
        <v>-9.4879132356026991E-2</v>
      </c>
      <c r="R17">
        <v>-0.11041562130934503</v>
      </c>
      <c r="T17">
        <v>7</v>
      </c>
      <c r="U17">
        <v>5.1425837090992937E-2</v>
      </c>
      <c r="V17">
        <v>7.3685859744676813E-2</v>
      </c>
      <c r="W17">
        <v>8.2397902419875879E-2</v>
      </c>
      <c r="X17">
        <v>8.2976197364989956E-2</v>
      </c>
    </row>
    <row r="18" spans="1:24" x14ac:dyDescent="0.3">
      <c r="A18" s="8">
        <v>43845</v>
      </c>
      <c r="B18">
        <v>0</v>
      </c>
      <c r="C18">
        <v>0</v>
      </c>
      <c r="D18">
        <v>0</v>
      </c>
      <c r="E18">
        <v>0</v>
      </c>
      <c r="F18" s="9">
        <v>43845</v>
      </c>
      <c r="G18" s="23">
        <v>0</v>
      </c>
      <c r="H18" s="23">
        <v>0</v>
      </c>
      <c r="I18" s="10">
        <v>0</v>
      </c>
      <c r="N18">
        <v>8</v>
      </c>
      <c r="O18">
        <v>-0.11335026621575822</v>
      </c>
      <c r="P18">
        <v>-0.11800243212091646</v>
      </c>
      <c r="Q18">
        <v>-0.11655055259226513</v>
      </c>
      <c r="R18">
        <v>-0.10079052613579365</v>
      </c>
      <c r="T18">
        <v>8</v>
      </c>
      <c r="U18">
        <v>9.0568403731899713E-2</v>
      </c>
      <c r="V18">
        <v>9.0092956229830837E-2</v>
      </c>
      <c r="W18">
        <v>0.16362280523157191</v>
      </c>
      <c r="X18">
        <v>0.17630184293364282</v>
      </c>
    </row>
    <row r="19" spans="1:24" x14ac:dyDescent="0.3">
      <c r="A19" s="8">
        <v>43846</v>
      </c>
      <c r="B19">
        <v>0</v>
      </c>
      <c r="C19">
        <v>0</v>
      </c>
      <c r="D19">
        <v>0</v>
      </c>
      <c r="E19">
        <v>0</v>
      </c>
      <c r="F19" s="9">
        <v>43846</v>
      </c>
      <c r="G19" s="23">
        <v>0</v>
      </c>
      <c r="H19" s="23">
        <v>0</v>
      </c>
      <c r="I19" s="10">
        <v>0</v>
      </c>
      <c r="N19">
        <v>9</v>
      </c>
      <c r="O19">
        <v>-0.10841202355059917</v>
      </c>
      <c r="P19">
        <v>-0.13263766204952915</v>
      </c>
      <c r="Q19">
        <v>-9.3561514665590068E-2</v>
      </c>
      <c r="R19">
        <v>-9.1585674024535629E-2</v>
      </c>
      <c r="T19">
        <v>9</v>
      </c>
      <c r="U19">
        <v>9.6956126322647981E-2</v>
      </c>
      <c r="V19">
        <v>8.8705890744415233E-2</v>
      </c>
      <c r="W19">
        <v>0.13055832306200416</v>
      </c>
      <c r="X19">
        <v>0.11623809604582845</v>
      </c>
    </row>
    <row r="20" spans="1:24" x14ac:dyDescent="0.3">
      <c r="A20" s="8">
        <v>43847</v>
      </c>
      <c r="B20">
        <v>0</v>
      </c>
      <c r="C20">
        <v>0</v>
      </c>
      <c r="D20">
        <v>0</v>
      </c>
      <c r="E20">
        <v>0</v>
      </c>
      <c r="F20" s="9">
        <v>43847</v>
      </c>
      <c r="G20" s="23">
        <v>0</v>
      </c>
      <c r="H20" s="23">
        <v>0</v>
      </c>
      <c r="I20" s="10">
        <v>0</v>
      </c>
      <c r="N20">
        <v>10</v>
      </c>
      <c r="O20">
        <v>-0.11083413701355189</v>
      </c>
      <c r="P20">
        <v>-0.14137781518955309</v>
      </c>
      <c r="Q20">
        <v>-7.5482215020491308E-2</v>
      </c>
      <c r="R20">
        <v>-8.160636173756862E-2</v>
      </c>
      <c r="T20">
        <v>10</v>
      </c>
      <c r="U20">
        <v>0.11914522687166637</v>
      </c>
      <c r="V20">
        <v>8.4310155857687488E-2</v>
      </c>
      <c r="W20">
        <v>0.13126477064611289</v>
      </c>
      <c r="X20">
        <v>0.13330022120401447</v>
      </c>
    </row>
    <row r="21" spans="1:24" x14ac:dyDescent="0.3">
      <c r="A21" s="8">
        <v>43848</v>
      </c>
      <c r="B21">
        <v>0</v>
      </c>
      <c r="C21">
        <v>0</v>
      </c>
      <c r="D21">
        <v>0</v>
      </c>
      <c r="E21">
        <v>0</v>
      </c>
      <c r="F21" s="9">
        <v>43848</v>
      </c>
      <c r="G21" s="23">
        <v>0</v>
      </c>
      <c r="H21" s="23">
        <v>0</v>
      </c>
      <c r="I21" s="10">
        <v>0</v>
      </c>
      <c r="N21">
        <v>11</v>
      </c>
      <c r="O21">
        <v>-0.12960692695565845</v>
      </c>
      <c r="P21">
        <v>-0.11497876870030986</v>
      </c>
      <c r="Q21">
        <v>-6.3517396335181844E-2</v>
      </c>
      <c r="R21">
        <v>-8.1267221902382988E-2</v>
      </c>
      <c r="T21">
        <v>11</v>
      </c>
      <c r="U21">
        <v>8.0464970601746524E-2</v>
      </c>
      <c r="V21">
        <v>7.4287133384855639E-2</v>
      </c>
      <c r="W21">
        <v>7.3083161794729568E-2</v>
      </c>
      <c r="X21">
        <v>8.522940893373146E-2</v>
      </c>
    </row>
    <row r="22" spans="1:24" x14ac:dyDescent="0.3">
      <c r="A22" s="8">
        <v>43849</v>
      </c>
      <c r="B22">
        <v>0</v>
      </c>
      <c r="C22">
        <v>0</v>
      </c>
      <c r="D22">
        <v>0</v>
      </c>
      <c r="E22">
        <v>0</v>
      </c>
      <c r="F22" s="9">
        <v>43849</v>
      </c>
      <c r="G22" s="23">
        <v>0</v>
      </c>
      <c r="H22" s="23">
        <v>0</v>
      </c>
      <c r="I22" s="10">
        <v>0</v>
      </c>
      <c r="N22">
        <v>12</v>
      </c>
      <c r="O22">
        <v>-0.133871245510326</v>
      </c>
      <c r="P22">
        <v>-0.13061516331625256</v>
      </c>
      <c r="Q22">
        <v>-9.7590364827272014E-2</v>
      </c>
      <c r="R22">
        <v>-9.4746590969952429E-2</v>
      </c>
      <c r="T22">
        <v>12</v>
      </c>
      <c r="U22">
        <v>7.8660202350261457E-2</v>
      </c>
      <c r="V22">
        <v>7.2376467589546883E-2</v>
      </c>
      <c r="W22">
        <v>0.10532618105406197</v>
      </c>
      <c r="X22">
        <v>9.4431551780920622E-2</v>
      </c>
    </row>
    <row r="23" spans="1:24" x14ac:dyDescent="0.3">
      <c r="A23" s="8">
        <v>43850</v>
      </c>
      <c r="B23">
        <v>5</v>
      </c>
      <c r="C23">
        <v>0</v>
      </c>
      <c r="D23">
        <v>0</v>
      </c>
      <c r="E23">
        <v>0</v>
      </c>
      <c r="F23" s="9">
        <v>43850</v>
      </c>
      <c r="G23" s="23">
        <v>0</v>
      </c>
      <c r="H23" s="23">
        <v>0</v>
      </c>
      <c r="I23" s="10">
        <v>0</v>
      </c>
      <c r="N23">
        <v>13</v>
      </c>
      <c r="O23">
        <v>-0.12401696979689204</v>
      </c>
      <c r="P23">
        <v>-0.12515367802788271</v>
      </c>
      <c r="Q23">
        <v>-0.10897797918921384</v>
      </c>
      <c r="R23">
        <v>-9.5055013466980046E-2</v>
      </c>
      <c r="T23">
        <v>13</v>
      </c>
      <c r="U23">
        <v>0.1490863780456439</v>
      </c>
      <c r="V23">
        <v>0.14234428246141775</v>
      </c>
      <c r="W23">
        <v>0.19049542520106089</v>
      </c>
      <c r="X23">
        <v>0.20907740651645385</v>
      </c>
    </row>
    <row r="24" spans="1:24" x14ac:dyDescent="0.3">
      <c r="A24" s="8">
        <v>43851</v>
      </c>
      <c r="B24">
        <v>0</v>
      </c>
      <c r="C24">
        <v>0</v>
      </c>
      <c r="D24">
        <v>0</v>
      </c>
      <c r="E24">
        <v>0</v>
      </c>
      <c r="F24" s="9">
        <v>43851</v>
      </c>
      <c r="G24" s="23">
        <v>0</v>
      </c>
      <c r="H24" s="23">
        <v>0</v>
      </c>
      <c r="I24" s="10">
        <v>0</v>
      </c>
      <c r="N24">
        <v>14</v>
      </c>
      <c r="O24">
        <v>-0.14045199882724102</v>
      </c>
      <c r="P24">
        <v>-0.12505059240980967</v>
      </c>
      <c r="Q24">
        <v>-7.3723571727483797E-2</v>
      </c>
      <c r="R24">
        <v>-7.5392266332297467E-2</v>
      </c>
      <c r="T24">
        <v>14</v>
      </c>
      <c r="U24">
        <v>0.10990669201403737</v>
      </c>
      <c r="V24">
        <v>9.9653667002259638E-2</v>
      </c>
      <c r="W24">
        <v>4.0046537494406488E-2</v>
      </c>
      <c r="X24">
        <v>8.2212548112093609E-2</v>
      </c>
    </row>
    <row r="25" spans="1:24" x14ac:dyDescent="0.3">
      <c r="A25" s="8">
        <v>43852</v>
      </c>
      <c r="B25">
        <v>5</v>
      </c>
      <c r="C25">
        <v>5</v>
      </c>
      <c r="D25">
        <v>0</v>
      </c>
      <c r="E25">
        <v>0</v>
      </c>
      <c r="F25" s="9">
        <v>43852</v>
      </c>
      <c r="G25" s="23">
        <v>0</v>
      </c>
      <c r="H25" s="23">
        <v>0</v>
      </c>
      <c r="I25" s="10">
        <v>0</v>
      </c>
    </row>
    <row r="26" spans="1:24" x14ac:dyDescent="0.3">
      <c r="A26" s="8">
        <v>43853</v>
      </c>
      <c r="B26">
        <v>0</v>
      </c>
      <c r="C26">
        <v>0</v>
      </c>
      <c r="D26">
        <v>0</v>
      </c>
      <c r="E26">
        <v>0</v>
      </c>
      <c r="F26" s="9">
        <v>43853</v>
      </c>
      <c r="G26" s="23">
        <v>0</v>
      </c>
      <c r="H26" s="23">
        <v>0</v>
      </c>
      <c r="I26" s="10">
        <v>0</v>
      </c>
    </row>
    <row r="27" spans="1:24" x14ac:dyDescent="0.3">
      <c r="A27" s="8">
        <v>43854</v>
      </c>
      <c r="B27">
        <v>5</v>
      </c>
      <c r="C27">
        <v>0</v>
      </c>
      <c r="D27">
        <v>0</v>
      </c>
      <c r="E27">
        <v>0</v>
      </c>
      <c r="F27" s="9">
        <v>43854</v>
      </c>
      <c r="G27" s="23">
        <v>0</v>
      </c>
      <c r="H27" s="23">
        <v>0</v>
      </c>
      <c r="I27" s="10">
        <v>0</v>
      </c>
    </row>
    <row r="28" spans="1:24" x14ac:dyDescent="0.3">
      <c r="A28" s="8">
        <v>43855</v>
      </c>
      <c r="B28">
        <v>8</v>
      </c>
      <c r="C28">
        <v>0</v>
      </c>
      <c r="D28">
        <v>0</v>
      </c>
      <c r="E28">
        <v>0</v>
      </c>
      <c r="F28" s="9">
        <v>43855</v>
      </c>
      <c r="G28" s="23">
        <v>0</v>
      </c>
      <c r="H28" s="23">
        <v>0</v>
      </c>
      <c r="I28" s="10">
        <v>0</v>
      </c>
    </row>
    <row r="29" spans="1:24" x14ac:dyDescent="0.3">
      <c r="A29" s="8">
        <v>43856</v>
      </c>
      <c r="B29">
        <v>7</v>
      </c>
      <c r="C29">
        <v>0</v>
      </c>
      <c r="D29">
        <v>0</v>
      </c>
      <c r="E29">
        <v>0</v>
      </c>
      <c r="F29" s="9">
        <v>43856</v>
      </c>
      <c r="G29" s="23">
        <v>0</v>
      </c>
      <c r="H29" s="23">
        <v>0</v>
      </c>
      <c r="I29" s="10">
        <v>0</v>
      </c>
    </row>
    <row r="30" spans="1:24" x14ac:dyDescent="0.3">
      <c r="A30" s="8">
        <v>43857</v>
      </c>
      <c r="B30">
        <v>18</v>
      </c>
      <c r="C30">
        <v>11</v>
      </c>
      <c r="D30">
        <v>0</v>
      </c>
      <c r="E30">
        <v>0</v>
      </c>
      <c r="F30" s="9">
        <v>43857</v>
      </c>
      <c r="G30" s="23">
        <v>0</v>
      </c>
      <c r="H30" s="23">
        <v>0</v>
      </c>
      <c r="I30" s="10">
        <v>0</v>
      </c>
    </row>
    <row r="31" spans="1:24" x14ac:dyDescent="0.3">
      <c r="A31" s="8">
        <v>43858</v>
      </c>
      <c r="B31">
        <v>20</v>
      </c>
      <c r="C31">
        <v>5</v>
      </c>
      <c r="D31">
        <v>0</v>
      </c>
      <c r="E31">
        <v>0</v>
      </c>
      <c r="F31" s="9">
        <v>43858</v>
      </c>
      <c r="G31" s="23">
        <v>0</v>
      </c>
      <c r="H31" s="23">
        <v>0</v>
      </c>
      <c r="I31" s="10">
        <v>0</v>
      </c>
    </row>
    <row r="32" spans="1:24" x14ac:dyDescent="0.3">
      <c r="A32" s="8">
        <v>43859</v>
      </c>
      <c r="B32">
        <v>12</v>
      </c>
      <c r="C32">
        <v>7</v>
      </c>
      <c r="D32">
        <v>0</v>
      </c>
      <c r="E32">
        <v>0</v>
      </c>
      <c r="F32" s="9">
        <v>43859</v>
      </c>
      <c r="G32" s="23">
        <v>0</v>
      </c>
      <c r="H32" s="23">
        <v>0</v>
      </c>
      <c r="I32" s="10">
        <v>0</v>
      </c>
    </row>
    <row r="33" spans="1:9" x14ac:dyDescent="0.3">
      <c r="A33" s="8">
        <v>43860</v>
      </c>
      <c r="B33">
        <v>17</v>
      </c>
      <c r="C33">
        <v>5</v>
      </c>
      <c r="D33">
        <v>0</v>
      </c>
      <c r="E33">
        <v>0</v>
      </c>
      <c r="F33" s="9">
        <v>43860</v>
      </c>
      <c r="G33" s="23">
        <f ca="1">IFERROR(__xludf.DUMMYFUNCTION("""COMPUTED_VALUE"""),1)</f>
        <v>1</v>
      </c>
      <c r="H33" s="23">
        <f ca="1">IFERROR(__xludf.DUMMYFUNCTION("""COMPUTED_VALUE"""),0)</f>
        <v>0</v>
      </c>
      <c r="I33" s="10">
        <v>0</v>
      </c>
    </row>
    <row r="34" spans="1:9" x14ac:dyDescent="0.3">
      <c r="A34" s="8">
        <v>43861</v>
      </c>
      <c r="B34">
        <v>15</v>
      </c>
      <c r="C34">
        <v>7</v>
      </c>
      <c r="D34">
        <v>0</v>
      </c>
      <c r="E34">
        <v>0</v>
      </c>
      <c r="F34" s="9">
        <v>43861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10">
        <v>0</v>
      </c>
    </row>
    <row r="35" spans="1:9" x14ac:dyDescent="0.3">
      <c r="A35" s="8">
        <v>43862</v>
      </c>
      <c r="B35">
        <v>11</v>
      </c>
      <c r="C35">
        <v>9</v>
      </c>
      <c r="D35">
        <v>0</v>
      </c>
      <c r="E35">
        <v>0</v>
      </c>
      <c r="F35" s="9">
        <v>43862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10">
        <v>0</v>
      </c>
    </row>
    <row r="36" spans="1:9" x14ac:dyDescent="0.3">
      <c r="A36" s="8">
        <v>43863</v>
      </c>
      <c r="B36">
        <v>9</v>
      </c>
      <c r="C36">
        <v>5</v>
      </c>
      <c r="D36">
        <v>0</v>
      </c>
      <c r="E36">
        <v>0</v>
      </c>
      <c r="F36" s="9">
        <v>43863</v>
      </c>
      <c r="G36" s="23">
        <f ca="1">IFERROR(__xludf.DUMMYFUNCTION("""COMPUTED_VALUE"""),1)</f>
        <v>1</v>
      </c>
      <c r="H36" s="23">
        <f ca="1">IFERROR(__xludf.DUMMYFUNCTION("""COMPUTED_VALUE"""),0)</f>
        <v>0</v>
      </c>
      <c r="I36" s="10">
        <v>0</v>
      </c>
    </row>
    <row r="37" spans="1:9" x14ac:dyDescent="0.3">
      <c r="A37" s="8">
        <v>43864</v>
      </c>
      <c r="B37">
        <v>12</v>
      </c>
      <c r="C37">
        <v>4</v>
      </c>
      <c r="D37">
        <v>0</v>
      </c>
      <c r="E37">
        <v>0</v>
      </c>
      <c r="F37" s="9">
        <v>43864</v>
      </c>
      <c r="G37" s="23">
        <f ca="1">IFERROR(__xludf.DUMMYFUNCTION("""COMPUTED_VALUE"""),1)</f>
        <v>1</v>
      </c>
      <c r="H37" s="23">
        <f ca="1">IFERROR(__xludf.DUMMYFUNCTION("""COMPUTED_VALUE"""),0)</f>
        <v>0</v>
      </c>
      <c r="I37" s="10">
        <v>0</v>
      </c>
    </row>
    <row r="38" spans="1:9" x14ac:dyDescent="0.3">
      <c r="A38" s="8">
        <v>43865</v>
      </c>
      <c r="B38">
        <v>14</v>
      </c>
      <c r="C38">
        <v>9</v>
      </c>
      <c r="D38">
        <v>0</v>
      </c>
      <c r="E38">
        <v>0</v>
      </c>
      <c r="F38" s="9">
        <v>43865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10">
        <v>0</v>
      </c>
    </row>
    <row r="39" spans="1:9" x14ac:dyDescent="0.3">
      <c r="A39" s="8">
        <v>43866</v>
      </c>
      <c r="B39">
        <v>14</v>
      </c>
      <c r="C39">
        <v>6</v>
      </c>
      <c r="D39">
        <v>0</v>
      </c>
      <c r="E39">
        <v>0</v>
      </c>
      <c r="F39" s="9">
        <v>43866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10">
        <v>0</v>
      </c>
    </row>
    <row r="40" spans="1:9" x14ac:dyDescent="0.3">
      <c r="A40" s="8">
        <v>43867</v>
      </c>
      <c r="B40">
        <v>17</v>
      </c>
      <c r="C40">
        <v>8</v>
      </c>
      <c r="D40">
        <v>0</v>
      </c>
      <c r="E40">
        <v>0</v>
      </c>
      <c r="F40" s="9">
        <v>43867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10">
        <v>0</v>
      </c>
    </row>
    <row r="41" spans="1:9" x14ac:dyDescent="0.3">
      <c r="A41" s="8">
        <v>43868</v>
      </c>
      <c r="B41">
        <v>9</v>
      </c>
      <c r="C41">
        <v>7</v>
      </c>
      <c r="D41">
        <v>0</v>
      </c>
      <c r="E41">
        <v>0</v>
      </c>
      <c r="F41" s="9">
        <v>43868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10">
        <v>0</v>
      </c>
    </row>
    <row r="42" spans="1:9" x14ac:dyDescent="0.3">
      <c r="A42" s="8">
        <v>43869</v>
      </c>
      <c r="B42">
        <v>11</v>
      </c>
      <c r="C42">
        <v>4</v>
      </c>
      <c r="D42">
        <v>0</v>
      </c>
      <c r="E42">
        <v>0</v>
      </c>
      <c r="F42" s="9">
        <v>43869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10">
        <v>0</v>
      </c>
    </row>
    <row r="43" spans="1:9" x14ac:dyDescent="0.3">
      <c r="A43" s="8">
        <v>43870</v>
      </c>
      <c r="B43">
        <v>11</v>
      </c>
      <c r="C43">
        <v>11</v>
      </c>
      <c r="D43">
        <v>0</v>
      </c>
      <c r="E43">
        <v>0</v>
      </c>
      <c r="F43" s="9">
        <v>43870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10">
        <v>0</v>
      </c>
    </row>
    <row r="44" spans="1:9" x14ac:dyDescent="0.3">
      <c r="A44" s="8">
        <v>43871</v>
      </c>
      <c r="B44">
        <v>9</v>
      </c>
      <c r="C44">
        <v>7</v>
      </c>
      <c r="D44">
        <v>0</v>
      </c>
      <c r="E44">
        <v>0</v>
      </c>
      <c r="F44" s="9">
        <v>43871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10">
        <v>0</v>
      </c>
    </row>
    <row r="45" spans="1:9" x14ac:dyDescent="0.3">
      <c r="A45" s="8">
        <v>43872</v>
      </c>
      <c r="B45">
        <v>8</v>
      </c>
      <c r="C45">
        <v>7</v>
      </c>
      <c r="D45">
        <v>0</v>
      </c>
      <c r="E45">
        <v>0</v>
      </c>
      <c r="F45" s="9">
        <v>43872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10">
        <v>0</v>
      </c>
    </row>
    <row r="46" spans="1:9" x14ac:dyDescent="0.3">
      <c r="A46" s="8">
        <v>43873</v>
      </c>
      <c r="B46">
        <v>9</v>
      </c>
      <c r="C46">
        <v>9</v>
      </c>
      <c r="D46">
        <v>0</v>
      </c>
      <c r="E46">
        <v>0</v>
      </c>
      <c r="F46" s="9">
        <v>43873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10">
        <v>0</v>
      </c>
    </row>
    <row r="47" spans="1:9" x14ac:dyDescent="0.3">
      <c r="A47" s="8">
        <v>43874</v>
      </c>
      <c r="B47">
        <v>10</v>
      </c>
      <c r="C47">
        <v>8</v>
      </c>
      <c r="D47">
        <v>0</v>
      </c>
      <c r="E47">
        <v>0</v>
      </c>
      <c r="F47" s="9">
        <v>43874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10">
        <v>0</v>
      </c>
    </row>
    <row r="48" spans="1:9" x14ac:dyDescent="0.3">
      <c r="A48" s="8">
        <v>43875</v>
      </c>
      <c r="B48">
        <v>8</v>
      </c>
      <c r="C48">
        <v>0</v>
      </c>
      <c r="D48">
        <v>0</v>
      </c>
      <c r="E48">
        <v>0</v>
      </c>
      <c r="F48" s="9">
        <v>43875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10">
        <v>0</v>
      </c>
    </row>
    <row r="49" spans="1:9" x14ac:dyDescent="0.3">
      <c r="A49" s="8">
        <v>43876</v>
      </c>
      <c r="B49">
        <v>8</v>
      </c>
      <c r="C49">
        <v>5</v>
      </c>
      <c r="D49">
        <v>0</v>
      </c>
      <c r="E49">
        <v>0</v>
      </c>
      <c r="F49" s="9">
        <v>43876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10">
        <v>0</v>
      </c>
    </row>
    <row r="50" spans="1:9" x14ac:dyDescent="0.3">
      <c r="A50" s="8">
        <v>43877</v>
      </c>
      <c r="B50">
        <v>4</v>
      </c>
      <c r="C50">
        <v>0</v>
      </c>
      <c r="D50">
        <v>0</v>
      </c>
      <c r="E50">
        <v>0</v>
      </c>
      <c r="F50" s="9">
        <v>43877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10">
        <v>0</v>
      </c>
    </row>
    <row r="51" spans="1:9" x14ac:dyDescent="0.3">
      <c r="A51" s="8">
        <v>43878</v>
      </c>
      <c r="B51">
        <v>5</v>
      </c>
      <c r="C51">
        <v>0</v>
      </c>
      <c r="D51">
        <v>0</v>
      </c>
      <c r="E51">
        <v>0</v>
      </c>
      <c r="F51" s="9">
        <v>43878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10">
        <v>0</v>
      </c>
    </row>
    <row r="52" spans="1:9" x14ac:dyDescent="0.3">
      <c r="A52" s="8">
        <v>43879</v>
      </c>
      <c r="B52">
        <v>7</v>
      </c>
      <c r="C52">
        <v>4</v>
      </c>
      <c r="D52">
        <v>0</v>
      </c>
      <c r="E52">
        <v>0</v>
      </c>
      <c r="F52" s="9">
        <v>43879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10">
        <v>0</v>
      </c>
    </row>
    <row r="53" spans="1:9" x14ac:dyDescent="0.3">
      <c r="A53" s="8">
        <v>43880</v>
      </c>
      <c r="B53">
        <v>8</v>
      </c>
      <c r="C53">
        <v>0</v>
      </c>
      <c r="D53">
        <v>0</v>
      </c>
      <c r="E53">
        <v>0</v>
      </c>
      <c r="F53" s="9">
        <v>43880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10">
        <v>0</v>
      </c>
    </row>
    <row r="54" spans="1:9" x14ac:dyDescent="0.3">
      <c r="A54" s="8">
        <v>43881</v>
      </c>
      <c r="B54">
        <v>4</v>
      </c>
      <c r="C54">
        <v>0</v>
      </c>
      <c r="D54">
        <v>4</v>
      </c>
      <c r="E54">
        <v>4</v>
      </c>
      <c r="F54" s="9">
        <v>43881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10">
        <v>0</v>
      </c>
    </row>
    <row r="55" spans="1:9" x14ac:dyDescent="0.3">
      <c r="A55" s="8">
        <v>43882</v>
      </c>
      <c r="B55">
        <v>4</v>
      </c>
      <c r="C55">
        <v>4</v>
      </c>
      <c r="D55">
        <v>0</v>
      </c>
      <c r="E55">
        <v>0</v>
      </c>
      <c r="F55" s="9">
        <v>43882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10">
        <v>0</v>
      </c>
    </row>
    <row r="56" spans="1:9" x14ac:dyDescent="0.3">
      <c r="A56" s="8">
        <v>43883</v>
      </c>
      <c r="B56">
        <v>5</v>
      </c>
      <c r="C56">
        <v>0</v>
      </c>
      <c r="D56">
        <v>0</v>
      </c>
      <c r="E56">
        <v>0</v>
      </c>
      <c r="F56" s="9">
        <v>43883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10">
        <v>0</v>
      </c>
    </row>
    <row r="57" spans="1:9" x14ac:dyDescent="0.3">
      <c r="A57" s="8">
        <v>43884</v>
      </c>
      <c r="B57">
        <v>5</v>
      </c>
      <c r="C57">
        <v>0</v>
      </c>
      <c r="D57">
        <v>0</v>
      </c>
      <c r="E57">
        <v>0</v>
      </c>
      <c r="F57" s="9">
        <v>43884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10">
        <v>0</v>
      </c>
    </row>
    <row r="58" spans="1:9" x14ac:dyDescent="0.3">
      <c r="A58" s="8">
        <v>43885</v>
      </c>
      <c r="B58">
        <v>4</v>
      </c>
      <c r="C58">
        <v>0</v>
      </c>
      <c r="D58">
        <v>0</v>
      </c>
      <c r="E58">
        <v>0</v>
      </c>
      <c r="F58" s="9">
        <v>43885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10">
        <v>0</v>
      </c>
    </row>
    <row r="59" spans="1:9" x14ac:dyDescent="0.3">
      <c r="A59" s="8">
        <v>43886</v>
      </c>
      <c r="B59">
        <v>6</v>
      </c>
      <c r="C59">
        <v>8</v>
      </c>
      <c r="D59">
        <v>0</v>
      </c>
      <c r="E59">
        <v>0</v>
      </c>
      <c r="F59" s="9">
        <v>43886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10">
        <v>0</v>
      </c>
    </row>
    <row r="60" spans="1:9" x14ac:dyDescent="0.3">
      <c r="A60" s="8">
        <v>43887</v>
      </c>
      <c r="B60">
        <v>7</v>
      </c>
      <c r="C60">
        <v>5</v>
      </c>
      <c r="D60">
        <v>0</v>
      </c>
      <c r="E60">
        <v>0</v>
      </c>
      <c r="F60" s="9">
        <v>43887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10">
        <v>0</v>
      </c>
    </row>
    <row r="61" spans="1:9" x14ac:dyDescent="0.3">
      <c r="A61" s="8">
        <v>43888</v>
      </c>
      <c r="B61">
        <v>5</v>
      </c>
      <c r="C61">
        <v>9</v>
      </c>
      <c r="D61">
        <v>0</v>
      </c>
      <c r="E61">
        <v>0</v>
      </c>
      <c r="F61" s="9">
        <v>43888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10">
        <v>0</v>
      </c>
    </row>
    <row r="62" spans="1:9" x14ac:dyDescent="0.3">
      <c r="A62" s="8">
        <v>43889</v>
      </c>
      <c r="B62">
        <v>6</v>
      </c>
      <c r="C62">
        <v>6</v>
      </c>
      <c r="D62">
        <v>0</v>
      </c>
      <c r="E62">
        <v>0</v>
      </c>
      <c r="F62" s="9">
        <v>43889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10">
        <v>0</v>
      </c>
    </row>
    <row r="63" spans="1:9" x14ac:dyDescent="0.3">
      <c r="A63" s="8">
        <v>43890</v>
      </c>
      <c r="B63">
        <v>4</v>
      </c>
      <c r="C63">
        <v>4</v>
      </c>
      <c r="D63">
        <v>0</v>
      </c>
      <c r="E63">
        <v>0</v>
      </c>
      <c r="F63" s="9">
        <v>43890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10">
        <v>0</v>
      </c>
    </row>
    <row r="64" spans="1:9" x14ac:dyDescent="0.3">
      <c r="A64" s="8">
        <v>43891</v>
      </c>
      <c r="B64">
        <v>9</v>
      </c>
      <c r="C64">
        <v>0</v>
      </c>
      <c r="D64">
        <v>0</v>
      </c>
      <c r="E64">
        <v>0</v>
      </c>
      <c r="F64" s="9">
        <v>43891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10">
        <v>0</v>
      </c>
    </row>
    <row r="65" spans="1:9" x14ac:dyDescent="0.3">
      <c r="A65" s="8">
        <v>43892</v>
      </c>
      <c r="B65">
        <v>7</v>
      </c>
      <c r="C65">
        <v>0</v>
      </c>
      <c r="D65">
        <v>0</v>
      </c>
      <c r="E65">
        <v>0</v>
      </c>
      <c r="F65" s="9">
        <v>43892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10">
        <v>0</v>
      </c>
    </row>
    <row r="66" spans="1:9" x14ac:dyDescent="0.3">
      <c r="A66" s="8">
        <v>43893</v>
      </c>
      <c r="B66">
        <v>10</v>
      </c>
      <c r="C66">
        <v>10</v>
      </c>
      <c r="D66">
        <v>0</v>
      </c>
      <c r="E66">
        <v>0</v>
      </c>
      <c r="F66" s="9">
        <v>43893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10">
        <v>0</v>
      </c>
    </row>
    <row r="67" spans="1:9" x14ac:dyDescent="0.3">
      <c r="A67" s="8">
        <v>43894</v>
      </c>
      <c r="B67">
        <v>17</v>
      </c>
      <c r="C67">
        <v>9</v>
      </c>
      <c r="D67">
        <v>4</v>
      </c>
      <c r="E67">
        <v>4</v>
      </c>
      <c r="F67" s="9">
        <v>43894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10">
        <v>0</v>
      </c>
    </row>
    <row r="68" spans="1:9" x14ac:dyDescent="0.3">
      <c r="A68" s="8">
        <v>43895</v>
      </c>
      <c r="B68">
        <v>10</v>
      </c>
      <c r="C68">
        <v>5</v>
      </c>
      <c r="D68">
        <v>8</v>
      </c>
      <c r="E68">
        <v>8</v>
      </c>
      <c r="F68" s="9">
        <v>43895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10">
        <v>0</v>
      </c>
    </row>
    <row r="69" spans="1:9" x14ac:dyDescent="0.3">
      <c r="A69" s="8">
        <v>43896</v>
      </c>
      <c r="B69">
        <v>25</v>
      </c>
      <c r="C69">
        <v>8</v>
      </c>
      <c r="D69">
        <v>0</v>
      </c>
      <c r="E69">
        <v>0</v>
      </c>
      <c r="F69" s="9">
        <v>43896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10">
        <v>0</v>
      </c>
    </row>
    <row r="70" spans="1:9" x14ac:dyDescent="0.3">
      <c r="A70" s="8">
        <v>43897</v>
      </c>
      <c r="B70">
        <v>18</v>
      </c>
      <c r="C70">
        <v>7</v>
      </c>
      <c r="D70">
        <v>0</v>
      </c>
      <c r="E70">
        <v>0</v>
      </c>
      <c r="F70" s="9">
        <v>43897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10">
        <v>0</v>
      </c>
    </row>
    <row r="71" spans="1:9" x14ac:dyDescent="0.3">
      <c r="A71" s="8">
        <v>43898</v>
      </c>
      <c r="B71">
        <v>12</v>
      </c>
      <c r="C71">
        <v>5</v>
      </c>
      <c r="D71">
        <v>0</v>
      </c>
      <c r="E71">
        <v>0</v>
      </c>
      <c r="F71" s="9">
        <v>43898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10">
        <v>0</v>
      </c>
    </row>
    <row r="72" spans="1:9" x14ac:dyDescent="0.3">
      <c r="A72" s="8">
        <v>43899</v>
      </c>
      <c r="B72">
        <v>24</v>
      </c>
      <c r="C72">
        <v>13</v>
      </c>
      <c r="D72">
        <v>5</v>
      </c>
      <c r="E72">
        <v>5</v>
      </c>
      <c r="F72" s="9">
        <v>43899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10">
        <v>0</v>
      </c>
    </row>
    <row r="73" spans="1:9" x14ac:dyDescent="0.3">
      <c r="A73" s="8">
        <v>43900</v>
      </c>
      <c r="B73">
        <v>16</v>
      </c>
      <c r="C73">
        <v>11</v>
      </c>
      <c r="D73">
        <v>0</v>
      </c>
      <c r="E73">
        <v>0</v>
      </c>
      <c r="F73" s="9">
        <v>43900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10">
        <v>0</v>
      </c>
    </row>
    <row r="74" spans="1:9" x14ac:dyDescent="0.3">
      <c r="A74" s="8">
        <v>43901</v>
      </c>
      <c r="B74">
        <v>38</v>
      </c>
      <c r="C74">
        <v>20</v>
      </c>
      <c r="D74">
        <v>4</v>
      </c>
      <c r="E74">
        <v>4</v>
      </c>
      <c r="F74" s="9">
        <v>43901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10">
        <v>0</v>
      </c>
    </row>
    <row r="75" spans="1:9" x14ac:dyDescent="0.3">
      <c r="A75" s="8">
        <v>43902</v>
      </c>
      <c r="B75">
        <v>29</v>
      </c>
      <c r="C75">
        <v>22</v>
      </c>
      <c r="D75">
        <v>0</v>
      </c>
      <c r="E75">
        <v>0</v>
      </c>
      <c r="F75" s="9">
        <v>43902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10">
        <v>0</v>
      </c>
    </row>
    <row r="76" spans="1:9" x14ac:dyDescent="0.3">
      <c r="A76" s="8">
        <v>43903</v>
      </c>
      <c r="B76">
        <v>37</v>
      </c>
      <c r="C76">
        <v>22</v>
      </c>
      <c r="D76">
        <v>0</v>
      </c>
      <c r="E76">
        <v>0</v>
      </c>
      <c r="F76" s="9">
        <v>43903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10">
        <v>0</v>
      </c>
    </row>
    <row r="77" spans="1:9" x14ac:dyDescent="0.3">
      <c r="A77" s="8">
        <v>43904</v>
      </c>
      <c r="B77">
        <v>22</v>
      </c>
      <c r="C77">
        <v>9</v>
      </c>
      <c r="D77">
        <v>4</v>
      </c>
      <c r="E77">
        <v>4</v>
      </c>
      <c r="F77" s="9">
        <v>43904</v>
      </c>
      <c r="G77" s="23">
        <v>0</v>
      </c>
      <c r="H77" s="23">
        <v>0</v>
      </c>
      <c r="I77" s="10">
        <v>0</v>
      </c>
    </row>
    <row r="78" spans="1:9" x14ac:dyDescent="0.3">
      <c r="A78" s="8">
        <v>43905</v>
      </c>
      <c r="B78">
        <v>36</v>
      </c>
      <c r="C78">
        <v>9</v>
      </c>
      <c r="D78">
        <v>5</v>
      </c>
      <c r="E78">
        <v>5</v>
      </c>
      <c r="F78" s="9">
        <v>43905</v>
      </c>
      <c r="G78" s="23">
        <v>0</v>
      </c>
      <c r="H78" s="23">
        <v>0</v>
      </c>
      <c r="I78" s="10">
        <v>0</v>
      </c>
    </row>
    <row r="79" spans="1:9" x14ac:dyDescent="0.3">
      <c r="A79" s="8">
        <v>43906</v>
      </c>
      <c r="B79">
        <v>44</v>
      </c>
      <c r="C79">
        <v>29</v>
      </c>
      <c r="D79">
        <v>4</v>
      </c>
      <c r="E79">
        <v>6</v>
      </c>
      <c r="F79" s="9">
        <v>43906</v>
      </c>
      <c r="G79" s="23">
        <v>0</v>
      </c>
      <c r="H79" s="23">
        <v>0</v>
      </c>
      <c r="I79" s="10">
        <v>0</v>
      </c>
    </row>
    <row r="80" spans="1:9" x14ac:dyDescent="0.3">
      <c r="A80" s="8">
        <v>43907</v>
      </c>
      <c r="B80">
        <v>55</v>
      </c>
      <c r="C80">
        <v>38</v>
      </c>
      <c r="D80">
        <v>10</v>
      </c>
      <c r="E80">
        <v>11</v>
      </c>
      <c r="F80" s="9">
        <v>43907</v>
      </c>
      <c r="G80" s="23">
        <v>0</v>
      </c>
      <c r="H80" s="23">
        <v>0</v>
      </c>
      <c r="I80" s="10">
        <v>0</v>
      </c>
    </row>
    <row r="81" spans="1:9" x14ac:dyDescent="0.3">
      <c r="A81" s="8">
        <v>43908</v>
      </c>
      <c r="B81">
        <v>49</v>
      </c>
      <c r="C81">
        <v>16</v>
      </c>
      <c r="D81">
        <v>4</v>
      </c>
      <c r="E81">
        <v>9</v>
      </c>
      <c r="F81" s="9">
        <v>43908</v>
      </c>
      <c r="G81" s="23">
        <v>0</v>
      </c>
      <c r="H81" s="23">
        <v>0</v>
      </c>
      <c r="I81" s="10">
        <v>0</v>
      </c>
    </row>
    <row r="82" spans="1:9" x14ac:dyDescent="0.3">
      <c r="A82" s="8">
        <v>43909</v>
      </c>
      <c r="B82">
        <v>70</v>
      </c>
      <c r="C82">
        <v>36</v>
      </c>
      <c r="D82">
        <v>6</v>
      </c>
      <c r="E82">
        <v>10</v>
      </c>
      <c r="F82" s="9">
        <v>43909</v>
      </c>
      <c r="G82" s="23">
        <v>0</v>
      </c>
      <c r="H82" s="23">
        <v>0</v>
      </c>
      <c r="I82" s="10">
        <v>0</v>
      </c>
    </row>
    <row r="83" spans="1:9" x14ac:dyDescent="0.3">
      <c r="A83" s="8">
        <v>43910</v>
      </c>
      <c r="B83">
        <v>52</v>
      </c>
      <c r="C83">
        <v>33</v>
      </c>
      <c r="D83">
        <v>9</v>
      </c>
      <c r="E83">
        <v>17</v>
      </c>
      <c r="F83" s="9">
        <v>43910</v>
      </c>
      <c r="G83" s="23">
        <v>0</v>
      </c>
      <c r="H83" s="23">
        <v>0</v>
      </c>
      <c r="I83" s="10">
        <v>0</v>
      </c>
    </row>
    <row r="84" spans="1:9" x14ac:dyDescent="0.3">
      <c r="A84" s="8">
        <v>43911</v>
      </c>
      <c r="B84">
        <v>75</v>
      </c>
      <c r="C84">
        <v>50</v>
      </c>
      <c r="D84">
        <v>10</v>
      </c>
      <c r="E84">
        <v>10</v>
      </c>
      <c r="F84" s="9">
        <v>43911</v>
      </c>
      <c r="G84" s="23">
        <v>0</v>
      </c>
      <c r="H84" s="23">
        <v>0</v>
      </c>
      <c r="I84" s="10">
        <v>0</v>
      </c>
    </row>
    <row r="85" spans="1:9" x14ac:dyDescent="0.3">
      <c r="A85" s="8">
        <v>43912</v>
      </c>
      <c r="B85">
        <v>74</v>
      </c>
      <c r="C85">
        <v>43</v>
      </c>
      <c r="D85">
        <v>9</v>
      </c>
      <c r="E85">
        <v>13</v>
      </c>
      <c r="F85" s="9">
        <v>43912</v>
      </c>
      <c r="G85" s="23">
        <v>0</v>
      </c>
      <c r="H85" s="23">
        <v>0</v>
      </c>
      <c r="I85" s="10">
        <v>0</v>
      </c>
    </row>
    <row r="86" spans="1:9" x14ac:dyDescent="0.3">
      <c r="A86" s="8">
        <v>43913</v>
      </c>
      <c r="B86">
        <v>95</v>
      </c>
      <c r="C86">
        <v>63</v>
      </c>
      <c r="D86">
        <v>25</v>
      </c>
      <c r="E86">
        <v>27</v>
      </c>
      <c r="F86" s="9">
        <v>43913</v>
      </c>
      <c r="G86" s="23">
        <v>0</v>
      </c>
      <c r="H86" s="23">
        <v>0</v>
      </c>
      <c r="I86" s="10">
        <v>0</v>
      </c>
    </row>
    <row r="87" spans="1:9" x14ac:dyDescent="0.3">
      <c r="A87" s="8">
        <v>43914</v>
      </c>
      <c r="B87">
        <v>73</v>
      </c>
      <c r="C87">
        <v>61</v>
      </c>
      <c r="D87">
        <v>15</v>
      </c>
      <c r="E87">
        <v>17</v>
      </c>
      <c r="F87" s="9">
        <v>43914</v>
      </c>
      <c r="G87" s="23">
        <v>0</v>
      </c>
      <c r="H87" s="23">
        <v>0</v>
      </c>
      <c r="I87" s="10">
        <v>0</v>
      </c>
    </row>
    <row r="88" spans="1:9" x14ac:dyDescent="0.3">
      <c r="A88" s="8">
        <v>43915</v>
      </c>
      <c r="B88">
        <v>91</v>
      </c>
      <c r="C88">
        <v>39</v>
      </c>
      <c r="D88">
        <v>16</v>
      </c>
      <c r="E88">
        <v>16</v>
      </c>
      <c r="F88" s="9">
        <v>43915</v>
      </c>
      <c r="G88" s="23">
        <v>0</v>
      </c>
      <c r="H88" s="23">
        <v>0</v>
      </c>
      <c r="I88" s="10">
        <v>0</v>
      </c>
    </row>
    <row r="89" spans="1:9" x14ac:dyDescent="0.3">
      <c r="A89" s="8">
        <v>43916</v>
      </c>
      <c r="B89">
        <v>100</v>
      </c>
      <c r="C89">
        <v>53</v>
      </c>
      <c r="D89">
        <v>19</v>
      </c>
      <c r="E89">
        <v>25</v>
      </c>
      <c r="F89" s="9">
        <v>43916</v>
      </c>
      <c r="G89" s="23">
        <v>0</v>
      </c>
      <c r="H89" s="23">
        <v>0</v>
      </c>
      <c r="I89" s="10">
        <v>0</v>
      </c>
    </row>
    <row r="90" spans="1:9" x14ac:dyDescent="0.3">
      <c r="A90" s="8">
        <v>43917</v>
      </c>
      <c r="B90">
        <v>76</v>
      </c>
      <c r="C90">
        <v>36</v>
      </c>
      <c r="D90">
        <v>7</v>
      </c>
      <c r="E90">
        <v>11</v>
      </c>
      <c r="F90" s="9">
        <v>43917</v>
      </c>
      <c r="G90" s="23">
        <v>0</v>
      </c>
      <c r="H90" s="23">
        <v>0</v>
      </c>
      <c r="I90" s="10">
        <v>0</v>
      </c>
    </row>
    <row r="91" spans="1:9" x14ac:dyDescent="0.3">
      <c r="A91" s="8">
        <v>43918</v>
      </c>
      <c r="B91">
        <v>94</v>
      </c>
      <c r="C91">
        <v>52</v>
      </c>
      <c r="D91">
        <v>17</v>
      </c>
      <c r="E91">
        <v>27</v>
      </c>
      <c r="F91" s="9">
        <v>43918</v>
      </c>
      <c r="G91" s="23">
        <v>0</v>
      </c>
      <c r="H91" s="23">
        <v>0</v>
      </c>
      <c r="I91" s="10">
        <v>0</v>
      </c>
    </row>
    <row r="92" spans="1:9" x14ac:dyDescent="0.3">
      <c r="A92" s="8">
        <v>43919</v>
      </c>
      <c r="B92">
        <v>100</v>
      </c>
      <c r="C92">
        <v>52</v>
      </c>
      <c r="D92">
        <v>28</v>
      </c>
      <c r="E92">
        <v>33</v>
      </c>
      <c r="F92" s="9">
        <v>43919</v>
      </c>
      <c r="G92" s="23">
        <v>0</v>
      </c>
      <c r="H92" s="23">
        <v>0</v>
      </c>
      <c r="I92" s="10">
        <v>0</v>
      </c>
    </row>
    <row r="93" spans="1:9" x14ac:dyDescent="0.3">
      <c r="A93" s="8">
        <v>43920</v>
      </c>
      <c r="B93">
        <v>78</v>
      </c>
      <c r="C93">
        <v>39</v>
      </c>
      <c r="D93">
        <v>17</v>
      </c>
      <c r="E93">
        <v>23</v>
      </c>
      <c r="F93" s="9">
        <v>43920</v>
      </c>
      <c r="G93" s="23">
        <v>0</v>
      </c>
      <c r="H93" s="23">
        <v>0</v>
      </c>
      <c r="I93" s="10">
        <v>0</v>
      </c>
    </row>
    <row r="94" spans="1:9" x14ac:dyDescent="0.3">
      <c r="A94" s="8">
        <v>43921</v>
      </c>
      <c r="B94">
        <v>69</v>
      </c>
      <c r="C94">
        <v>29</v>
      </c>
      <c r="D94">
        <v>19</v>
      </c>
      <c r="E94">
        <v>23</v>
      </c>
      <c r="F94" s="9">
        <v>43921</v>
      </c>
      <c r="G94" s="23">
        <v>0</v>
      </c>
      <c r="H94" s="23">
        <v>0</v>
      </c>
      <c r="I94" s="10">
        <v>0</v>
      </c>
    </row>
    <row r="95" spans="1:9" x14ac:dyDescent="0.3">
      <c r="A95" s="8">
        <v>43922</v>
      </c>
      <c r="B95">
        <v>83</v>
      </c>
      <c r="C95">
        <v>42</v>
      </c>
      <c r="D95">
        <v>17</v>
      </c>
      <c r="E95">
        <v>21</v>
      </c>
      <c r="F95" s="9">
        <v>43922</v>
      </c>
      <c r="G95" s="23">
        <v>0</v>
      </c>
      <c r="H95" s="23">
        <v>0</v>
      </c>
      <c r="I95" s="10">
        <v>0</v>
      </c>
    </row>
    <row r="96" spans="1:9" x14ac:dyDescent="0.3">
      <c r="A96" s="8">
        <v>43923</v>
      </c>
      <c r="B96">
        <v>69</v>
      </c>
      <c r="C96">
        <v>33</v>
      </c>
      <c r="D96">
        <v>20</v>
      </c>
      <c r="E96">
        <v>23</v>
      </c>
      <c r="F96" s="9">
        <v>43923</v>
      </c>
      <c r="G96" s="23">
        <v>0</v>
      </c>
      <c r="H96" s="23">
        <v>0</v>
      </c>
      <c r="I96" s="10">
        <v>0</v>
      </c>
    </row>
    <row r="97" spans="1:9" x14ac:dyDescent="0.3">
      <c r="A97" s="8">
        <v>43924</v>
      </c>
      <c r="B97">
        <v>76</v>
      </c>
      <c r="C97">
        <v>42</v>
      </c>
      <c r="D97">
        <v>13</v>
      </c>
      <c r="E97">
        <v>17</v>
      </c>
      <c r="F97" s="9">
        <v>43924</v>
      </c>
      <c r="G97" s="23">
        <v>0</v>
      </c>
      <c r="H97" s="23">
        <v>0</v>
      </c>
      <c r="I97" s="10">
        <v>0</v>
      </c>
    </row>
    <row r="98" spans="1:9" x14ac:dyDescent="0.3">
      <c r="A98" s="8">
        <v>43925</v>
      </c>
      <c r="B98">
        <v>82</v>
      </c>
      <c r="C98">
        <v>30</v>
      </c>
      <c r="D98">
        <v>20</v>
      </c>
      <c r="E98">
        <v>23</v>
      </c>
      <c r="F98" s="9">
        <v>43925</v>
      </c>
      <c r="G98" s="23">
        <v>0</v>
      </c>
      <c r="H98" s="23">
        <v>0</v>
      </c>
      <c r="I98" s="10">
        <v>0</v>
      </c>
    </row>
    <row r="99" spans="1:9" x14ac:dyDescent="0.3">
      <c r="A99" s="8">
        <v>43926</v>
      </c>
      <c r="B99">
        <v>58</v>
      </c>
      <c r="C99">
        <v>29</v>
      </c>
      <c r="D99">
        <v>9</v>
      </c>
      <c r="E99">
        <v>14</v>
      </c>
      <c r="F99" s="9">
        <v>43926</v>
      </c>
      <c r="G99" s="23">
        <v>0</v>
      </c>
      <c r="H99" s="23">
        <v>0</v>
      </c>
      <c r="I99" s="10">
        <v>0</v>
      </c>
    </row>
    <row r="100" spans="1:9" x14ac:dyDescent="0.3">
      <c r="A100" s="8">
        <v>43927</v>
      </c>
      <c r="B100">
        <v>70</v>
      </c>
      <c r="C100">
        <v>36</v>
      </c>
      <c r="D100">
        <v>20</v>
      </c>
      <c r="E100">
        <v>27</v>
      </c>
      <c r="F100" s="9">
        <v>43927</v>
      </c>
      <c r="G100" s="23">
        <v>0</v>
      </c>
      <c r="H100" s="23">
        <v>0</v>
      </c>
      <c r="I100" s="10">
        <v>0</v>
      </c>
    </row>
    <row r="101" spans="1:9" x14ac:dyDescent="0.3">
      <c r="A101" s="8">
        <v>43928</v>
      </c>
      <c r="B101">
        <v>47</v>
      </c>
      <c r="C101">
        <v>27</v>
      </c>
      <c r="D101">
        <v>11</v>
      </c>
      <c r="E101">
        <v>12</v>
      </c>
      <c r="F101" s="9">
        <v>43928</v>
      </c>
      <c r="G101" s="23">
        <v>0</v>
      </c>
      <c r="H101" s="23">
        <v>0</v>
      </c>
      <c r="I101" s="10">
        <v>0</v>
      </c>
    </row>
    <row r="102" spans="1:9" x14ac:dyDescent="0.3">
      <c r="A102" s="8">
        <v>43929</v>
      </c>
      <c r="B102">
        <v>48</v>
      </c>
      <c r="C102">
        <v>27</v>
      </c>
      <c r="D102">
        <v>10</v>
      </c>
      <c r="E102">
        <v>14</v>
      </c>
      <c r="F102" s="9">
        <v>43929</v>
      </c>
      <c r="G102" s="23">
        <v>0</v>
      </c>
      <c r="H102" s="23">
        <v>0</v>
      </c>
      <c r="I102" s="10">
        <v>0</v>
      </c>
    </row>
    <row r="103" spans="1:9" x14ac:dyDescent="0.3">
      <c r="A103" s="8">
        <v>43930</v>
      </c>
      <c r="B103">
        <v>60</v>
      </c>
      <c r="C103">
        <v>28</v>
      </c>
      <c r="D103">
        <v>16</v>
      </c>
      <c r="E103">
        <v>21</v>
      </c>
      <c r="F103" s="9">
        <v>43930</v>
      </c>
      <c r="G103" s="23">
        <v>0</v>
      </c>
      <c r="H103" s="23">
        <v>0</v>
      </c>
      <c r="I103" s="10">
        <v>0</v>
      </c>
    </row>
    <row r="104" spans="1:9" x14ac:dyDescent="0.3">
      <c r="A104" s="8">
        <v>43931</v>
      </c>
      <c r="B104">
        <v>54</v>
      </c>
      <c r="C104">
        <v>28</v>
      </c>
      <c r="D104">
        <v>13</v>
      </c>
      <c r="E104">
        <v>15</v>
      </c>
      <c r="F104" s="9">
        <v>43931</v>
      </c>
      <c r="G104" s="23">
        <v>0</v>
      </c>
      <c r="H104" s="23">
        <v>0</v>
      </c>
      <c r="I104" s="10">
        <v>0</v>
      </c>
    </row>
    <row r="105" spans="1:9" x14ac:dyDescent="0.3">
      <c r="A105" s="8">
        <v>43932</v>
      </c>
      <c r="B105">
        <v>53</v>
      </c>
      <c r="C105">
        <v>28</v>
      </c>
      <c r="D105">
        <v>16</v>
      </c>
      <c r="E105">
        <v>21</v>
      </c>
      <c r="F105" s="9">
        <v>43932</v>
      </c>
      <c r="G105" s="23">
        <v>0</v>
      </c>
      <c r="H105" s="23">
        <v>0</v>
      </c>
      <c r="I105" s="10">
        <v>0</v>
      </c>
    </row>
    <row r="106" spans="1:9" x14ac:dyDescent="0.3">
      <c r="A106" s="8">
        <v>43933</v>
      </c>
      <c r="B106">
        <v>47</v>
      </c>
      <c r="C106">
        <v>26</v>
      </c>
      <c r="D106">
        <v>11</v>
      </c>
      <c r="E106">
        <v>15</v>
      </c>
      <c r="F106" s="9">
        <v>43933</v>
      </c>
      <c r="G106" s="23">
        <v>0</v>
      </c>
      <c r="H106" s="23">
        <v>0</v>
      </c>
      <c r="I106" s="10">
        <v>0</v>
      </c>
    </row>
    <row r="107" spans="1:9" x14ac:dyDescent="0.3">
      <c r="A107" s="8">
        <v>43934</v>
      </c>
      <c r="B107">
        <v>58</v>
      </c>
      <c r="C107">
        <v>35</v>
      </c>
      <c r="D107">
        <v>19</v>
      </c>
      <c r="E107">
        <v>24</v>
      </c>
      <c r="F107" s="9">
        <v>43934</v>
      </c>
      <c r="G107" s="23">
        <v>0</v>
      </c>
      <c r="H107" s="23">
        <v>0</v>
      </c>
      <c r="I107" s="10">
        <v>0</v>
      </c>
    </row>
    <row r="108" spans="1:9" x14ac:dyDescent="0.3">
      <c r="A108" s="8">
        <v>43935</v>
      </c>
      <c r="B108">
        <v>44</v>
      </c>
      <c r="C108">
        <v>25</v>
      </c>
      <c r="D108">
        <v>9</v>
      </c>
      <c r="E108">
        <v>17</v>
      </c>
      <c r="F108" s="9">
        <v>43935</v>
      </c>
      <c r="G108" s="23">
        <v>0</v>
      </c>
      <c r="H108" s="23">
        <v>0</v>
      </c>
      <c r="I108" s="10">
        <v>0</v>
      </c>
    </row>
    <row r="109" spans="1:9" x14ac:dyDescent="0.3">
      <c r="A109" s="8">
        <v>43936</v>
      </c>
      <c r="B109">
        <v>45</v>
      </c>
      <c r="C109">
        <v>29</v>
      </c>
      <c r="D109">
        <v>19</v>
      </c>
      <c r="E109">
        <v>22</v>
      </c>
      <c r="F109" s="9">
        <v>43936</v>
      </c>
      <c r="G109" s="23">
        <v>0</v>
      </c>
      <c r="H109" s="23">
        <v>0</v>
      </c>
      <c r="I109" s="10">
        <v>0</v>
      </c>
    </row>
    <row r="110" spans="1:9" x14ac:dyDescent="0.3">
      <c r="A110" s="8">
        <v>43937</v>
      </c>
      <c r="B110">
        <v>46</v>
      </c>
      <c r="C110">
        <v>13</v>
      </c>
      <c r="D110">
        <v>13</v>
      </c>
      <c r="E110">
        <v>18</v>
      </c>
      <c r="F110" s="9">
        <v>43937</v>
      </c>
      <c r="G110" s="23">
        <v>0</v>
      </c>
      <c r="H110" s="23">
        <v>0</v>
      </c>
      <c r="I110" s="10">
        <v>0</v>
      </c>
    </row>
    <row r="111" spans="1:9" x14ac:dyDescent="0.3">
      <c r="A111" s="8">
        <v>43938</v>
      </c>
      <c r="B111">
        <v>49</v>
      </c>
      <c r="C111">
        <v>16</v>
      </c>
      <c r="D111">
        <v>13</v>
      </c>
      <c r="E111">
        <v>16</v>
      </c>
      <c r="F111" s="9">
        <v>43938</v>
      </c>
      <c r="G111" s="23">
        <v>0</v>
      </c>
      <c r="H111" s="23">
        <v>0</v>
      </c>
      <c r="I111" s="10">
        <v>0</v>
      </c>
    </row>
    <row r="112" spans="1:9" x14ac:dyDescent="0.3">
      <c r="A112" s="8">
        <v>43939</v>
      </c>
      <c r="B112">
        <v>46</v>
      </c>
      <c r="C112">
        <v>22</v>
      </c>
      <c r="D112">
        <v>8</v>
      </c>
      <c r="E112">
        <v>8</v>
      </c>
      <c r="F112" s="9">
        <v>43939</v>
      </c>
      <c r="G112" s="23">
        <v>0</v>
      </c>
      <c r="H112" s="23">
        <v>0</v>
      </c>
      <c r="I112" s="10">
        <v>0</v>
      </c>
    </row>
    <row r="113" spans="1:9" x14ac:dyDescent="0.3">
      <c r="A113" s="8">
        <v>43940</v>
      </c>
      <c r="B113">
        <v>51</v>
      </c>
      <c r="C113">
        <v>24</v>
      </c>
      <c r="D113">
        <v>14</v>
      </c>
      <c r="E113">
        <v>17</v>
      </c>
      <c r="F113" s="9">
        <v>43940</v>
      </c>
      <c r="G113" s="23">
        <v>0</v>
      </c>
      <c r="H113" s="23">
        <v>0</v>
      </c>
      <c r="I113" s="10">
        <v>14962</v>
      </c>
    </row>
    <row r="114" spans="1:9" x14ac:dyDescent="0.3">
      <c r="A114" s="8">
        <v>43941</v>
      </c>
      <c r="B114">
        <v>36</v>
      </c>
      <c r="C114">
        <v>29</v>
      </c>
      <c r="D114">
        <v>21</v>
      </c>
      <c r="E114">
        <v>25</v>
      </c>
      <c r="F114" s="9">
        <v>43941</v>
      </c>
      <c r="G114" s="23">
        <v>0</v>
      </c>
      <c r="H114" s="23">
        <v>0</v>
      </c>
      <c r="I114" s="10">
        <v>0</v>
      </c>
    </row>
    <row r="115" spans="1:9" x14ac:dyDescent="0.3">
      <c r="A115" s="8">
        <v>43942</v>
      </c>
      <c r="B115">
        <v>23</v>
      </c>
      <c r="C115">
        <v>21</v>
      </c>
      <c r="D115">
        <v>14</v>
      </c>
      <c r="E115">
        <v>14</v>
      </c>
      <c r="F115" s="9">
        <v>43942</v>
      </c>
      <c r="G115" s="23">
        <v>0</v>
      </c>
      <c r="H115" s="23">
        <v>0</v>
      </c>
      <c r="I115" s="10">
        <v>0</v>
      </c>
    </row>
    <row r="116" spans="1:9" x14ac:dyDescent="0.3">
      <c r="A116" s="8">
        <v>43943</v>
      </c>
      <c r="B116">
        <v>36</v>
      </c>
      <c r="C116">
        <v>23</v>
      </c>
      <c r="D116">
        <v>15</v>
      </c>
      <c r="E116">
        <v>19</v>
      </c>
      <c r="F116" s="9">
        <v>43943</v>
      </c>
      <c r="G116" s="23">
        <v>0</v>
      </c>
      <c r="H116" s="23">
        <v>0</v>
      </c>
      <c r="I116" s="10">
        <v>0</v>
      </c>
    </row>
    <row r="117" spans="1:9" x14ac:dyDescent="0.3">
      <c r="A117" s="8">
        <v>43944</v>
      </c>
      <c r="B117">
        <v>29</v>
      </c>
      <c r="C117">
        <v>19</v>
      </c>
      <c r="D117">
        <v>15</v>
      </c>
      <c r="E117">
        <v>19</v>
      </c>
      <c r="F117" s="9">
        <v>43944</v>
      </c>
      <c r="G117" s="23">
        <v>0</v>
      </c>
      <c r="H117" s="23">
        <v>0</v>
      </c>
      <c r="I117" s="10">
        <v>0</v>
      </c>
    </row>
    <row r="118" spans="1:9" x14ac:dyDescent="0.3">
      <c r="A118" s="8">
        <v>43945</v>
      </c>
      <c r="B118">
        <v>36</v>
      </c>
      <c r="C118">
        <v>25</v>
      </c>
      <c r="D118">
        <v>12</v>
      </c>
      <c r="E118">
        <v>14</v>
      </c>
      <c r="F118" s="9">
        <v>43945</v>
      </c>
      <c r="G118" s="23">
        <v>0</v>
      </c>
      <c r="H118" s="23">
        <v>0</v>
      </c>
      <c r="I118" s="10">
        <v>0</v>
      </c>
    </row>
    <row r="119" spans="1:9" x14ac:dyDescent="0.3">
      <c r="A119" s="8">
        <v>43946</v>
      </c>
      <c r="B119">
        <v>46</v>
      </c>
      <c r="C119">
        <v>19</v>
      </c>
      <c r="D119">
        <v>16</v>
      </c>
      <c r="E119">
        <v>17</v>
      </c>
      <c r="F119" s="9">
        <v>43946</v>
      </c>
      <c r="G119" s="23">
        <v>0</v>
      </c>
      <c r="H119" s="23">
        <v>0</v>
      </c>
      <c r="I119" s="10">
        <v>0</v>
      </c>
    </row>
    <row r="120" spans="1:9" x14ac:dyDescent="0.3">
      <c r="A120" s="8">
        <v>43947</v>
      </c>
      <c r="B120">
        <v>41</v>
      </c>
      <c r="C120">
        <v>23</v>
      </c>
      <c r="D120">
        <v>12</v>
      </c>
      <c r="E120">
        <v>9</v>
      </c>
      <c r="F120" s="9">
        <v>43947</v>
      </c>
      <c r="G120" s="23">
        <v>0</v>
      </c>
      <c r="H120" s="23">
        <v>0</v>
      </c>
      <c r="I120" s="10">
        <v>0</v>
      </c>
    </row>
    <row r="121" spans="1:9" x14ac:dyDescent="0.3">
      <c r="A121" s="8">
        <v>43948</v>
      </c>
      <c r="B121">
        <v>41</v>
      </c>
      <c r="C121">
        <v>18</v>
      </c>
      <c r="D121">
        <v>14</v>
      </c>
      <c r="E121">
        <v>20</v>
      </c>
      <c r="F121" s="9">
        <v>43948</v>
      </c>
      <c r="G121" s="23">
        <v>0</v>
      </c>
      <c r="H121" s="23">
        <v>0</v>
      </c>
      <c r="I121" s="10">
        <v>0</v>
      </c>
    </row>
    <row r="122" spans="1:9" x14ac:dyDescent="0.3">
      <c r="A122" s="8">
        <v>43949</v>
      </c>
      <c r="B122">
        <v>22</v>
      </c>
      <c r="C122">
        <v>18</v>
      </c>
      <c r="D122">
        <v>12</v>
      </c>
      <c r="E122">
        <v>16</v>
      </c>
      <c r="F122" s="9">
        <v>43949</v>
      </c>
      <c r="G122" s="23">
        <v>0</v>
      </c>
      <c r="H122" s="23">
        <v>0</v>
      </c>
      <c r="I122" s="10">
        <v>4101</v>
      </c>
    </row>
    <row r="123" spans="1:9" x14ac:dyDescent="0.3">
      <c r="A123" s="8">
        <v>43950</v>
      </c>
      <c r="B123">
        <v>32</v>
      </c>
      <c r="C123">
        <v>14</v>
      </c>
      <c r="D123">
        <v>5</v>
      </c>
      <c r="E123">
        <v>6</v>
      </c>
      <c r="F123" s="9">
        <v>43950</v>
      </c>
      <c r="G123" s="23">
        <v>0</v>
      </c>
      <c r="H123" s="23">
        <v>0</v>
      </c>
      <c r="I123" s="10">
        <v>0</v>
      </c>
    </row>
    <row r="124" spans="1:9" x14ac:dyDescent="0.3">
      <c r="A124" s="8">
        <v>43951</v>
      </c>
      <c r="B124">
        <v>18</v>
      </c>
      <c r="C124">
        <v>13</v>
      </c>
      <c r="D124">
        <v>16</v>
      </c>
      <c r="E124">
        <v>17</v>
      </c>
      <c r="F124" s="9">
        <v>43951</v>
      </c>
      <c r="G124" s="23">
        <v>0</v>
      </c>
      <c r="H124" s="23">
        <v>0</v>
      </c>
      <c r="I124" s="10">
        <v>0</v>
      </c>
    </row>
    <row r="125" spans="1:9" x14ac:dyDescent="0.3">
      <c r="A125" s="8">
        <v>43952</v>
      </c>
      <c r="B125">
        <v>28</v>
      </c>
      <c r="C125">
        <v>25</v>
      </c>
      <c r="D125">
        <v>22</v>
      </c>
      <c r="E125">
        <v>29</v>
      </c>
      <c r="F125" s="9">
        <v>43952</v>
      </c>
      <c r="G125" s="23">
        <v>0</v>
      </c>
      <c r="H125" s="23">
        <v>0</v>
      </c>
      <c r="I125" s="10">
        <v>0</v>
      </c>
    </row>
    <row r="126" spans="1:9" x14ac:dyDescent="0.3">
      <c r="A126" s="8">
        <v>43953</v>
      </c>
      <c r="B126">
        <v>29</v>
      </c>
      <c r="C126">
        <v>18</v>
      </c>
      <c r="D126">
        <v>8</v>
      </c>
      <c r="E126">
        <v>12</v>
      </c>
      <c r="F126" s="9">
        <v>43953</v>
      </c>
      <c r="G126" s="23">
        <v>0</v>
      </c>
      <c r="H126" s="23">
        <v>0</v>
      </c>
      <c r="I126" s="10">
        <v>0</v>
      </c>
    </row>
    <row r="127" spans="1:9" x14ac:dyDescent="0.3">
      <c r="A127" s="8">
        <v>43954</v>
      </c>
      <c r="B127">
        <v>31</v>
      </c>
      <c r="C127">
        <v>17</v>
      </c>
      <c r="D127">
        <v>9</v>
      </c>
      <c r="E127">
        <v>14</v>
      </c>
      <c r="F127" s="9">
        <v>43954</v>
      </c>
      <c r="G127" s="23">
        <v>0</v>
      </c>
      <c r="H127" s="23">
        <v>0</v>
      </c>
      <c r="I127" s="10">
        <v>0</v>
      </c>
    </row>
    <row r="128" spans="1:9" x14ac:dyDescent="0.3">
      <c r="A128" s="8">
        <v>43955</v>
      </c>
      <c r="B128">
        <v>30</v>
      </c>
      <c r="C128">
        <v>19</v>
      </c>
      <c r="D128">
        <v>19</v>
      </c>
      <c r="E128">
        <v>24</v>
      </c>
      <c r="F128" s="9">
        <v>43955</v>
      </c>
      <c r="G128" s="23">
        <v>0</v>
      </c>
      <c r="H128" s="23">
        <v>0</v>
      </c>
      <c r="I128" s="10">
        <v>0</v>
      </c>
    </row>
    <row r="129" spans="1:9" x14ac:dyDescent="0.3">
      <c r="A129" s="8">
        <v>43956</v>
      </c>
      <c r="B129">
        <v>25</v>
      </c>
      <c r="C129">
        <v>17</v>
      </c>
      <c r="D129">
        <v>12</v>
      </c>
      <c r="E129">
        <v>15</v>
      </c>
      <c r="F129" s="9">
        <v>43956</v>
      </c>
      <c r="G129" s="23">
        <v>0</v>
      </c>
      <c r="H129" s="23">
        <v>0</v>
      </c>
      <c r="I129" s="10">
        <v>0</v>
      </c>
    </row>
    <row r="130" spans="1:9" x14ac:dyDescent="0.3">
      <c r="A130" s="8">
        <v>43957</v>
      </c>
      <c r="B130">
        <v>30</v>
      </c>
      <c r="C130">
        <v>14</v>
      </c>
      <c r="D130">
        <v>15</v>
      </c>
      <c r="E130">
        <v>18</v>
      </c>
      <c r="F130" s="9">
        <v>43957</v>
      </c>
      <c r="G130" s="23">
        <v>0</v>
      </c>
      <c r="H130" s="23">
        <v>0</v>
      </c>
      <c r="I130" s="10">
        <v>0</v>
      </c>
    </row>
    <row r="131" spans="1:9" x14ac:dyDescent="0.3">
      <c r="A131" s="8">
        <v>43958</v>
      </c>
      <c r="B131">
        <v>20</v>
      </c>
      <c r="C131">
        <v>15</v>
      </c>
      <c r="D131">
        <v>20</v>
      </c>
      <c r="E131">
        <v>24</v>
      </c>
      <c r="F131" s="9">
        <v>43958</v>
      </c>
      <c r="G131" s="23">
        <v>0</v>
      </c>
      <c r="H131" s="23">
        <v>0</v>
      </c>
      <c r="I131" s="10">
        <v>0</v>
      </c>
    </row>
    <row r="132" spans="1:9" x14ac:dyDescent="0.3">
      <c r="A132" s="8">
        <v>43959</v>
      </c>
      <c r="B132">
        <v>31</v>
      </c>
      <c r="C132">
        <v>11</v>
      </c>
      <c r="D132">
        <v>16</v>
      </c>
      <c r="E132">
        <v>24</v>
      </c>
      <c r="F132" s="9">
        <v>43959</v>
      </c>
      <c r="G132" s="23">
        <v>0</v>
      </c>
      <c r="H132" s="23">
        <v>0</v>
      </c>
      <c r="I132" s="10">
        <v>0</v>
      </c>
    </row>
    <row r="133" spans="1:9" x14ac:dyDescent="0.3">
      <c r="A133" s="8">
        <v>43960</v>
      </c>
      <c r="B133">
        <v>19</v>
      </c>
      <c r="C133">
        <v>16</v>
      </c>
      <c r="D133">
        <v>13</v>
      </c>
      <c r="E133">
        <v>16</v>
      </c>
      <c r="F133" s="9">
        <v>43960</v>
      </c>
      <c r="G133" s="23">
        <v>0</v>
      </c>
      <c r="H133" s="23">
        <v>0</v>
      </c>
      <c r="I133" s="10">
        <v>0</v>
      </c>
    </row>
    <row r="134" spans="1:9" x14ac:dyDescent="0.3">
      <c r="A134" s="8">
        <v>43961</v>
      </c>
      <c r="B134">
        <v>29</v>
      </c>
      <c r="C134">
        <v>16</v>
      </c>
      <c r="D134">
        <v>7</v>
      </c>
      <c r="E134">
        <v>12</v>
      </c>
      <c r="F134" s="9">
        <v>43961</v>
      </c>
      <c r="G134" s="23">
        <v>0</v>
      </c>
      <c r="H134" s="23">
        <v>0</v>
      </c>
      <c r="I134" s="10">
        <v>0</v>
      </c>
    </row>
    <row r="135" spans="1:9" x14ac:dyDescent="0.3">
      <c r="A135" s="8">
        <v>43962</v>
      </c>
      <c r="B135">
        <v>23</v>
      </c>
      <c r="C135">
        <v>9</v>
      </c>
      <c r="D135">
        <v>9</v>
      </c>
      <c r="E135">
        <v>12</v>
      </c>
      <c r="F135" s="9">
        <v>43962</v>
      </c>
      <c r="G135" s="23">
        <v>0</v>
      </c>
      <c r="H135" s="23">
        <v>0</v>
      </c>
      <c r="I135" s="10">
        <v>0</v>
      </c>
    </row>
    <row r="136" spans="1:9" x14ac:dyDescent="0.3">
      <c r="A136" s="8">
        <v>43963</v>
      </c>
      <c r="B136">
        <v>25</v>
      </c>
      <c r="C136">
        <v>14</v>
      </c>
      <c r="D136">
        <v>15</v>
      </c>
      <c r="E136">
        <v>15</v>
      </c>
      <c r="F136" s="9">
        <v>43963</v>
      </c>
      <c r="G136" s="23">
        <v>0</v>
      </c>
      <c r="H136" s="23">
        <v>0</v>
      </c>
      <c r="I136" s="10">
        <v>0</v>
      </c>
    </row>
    <row r="137" spans="1:9" x14ac:dyDescent="0.3">
      <c r="A137" s="8">
        <v>43964</v>
      </c>
      <c r="B137">
        <v>31</v>
      </c>
      <c r="C137">
        <v>10</v>
      </c>
      <c r="D137">
        <v>13</v>
      </c>
      <c r="E137">
        <v>15</v>
      </c>
      <c r="F137" s="9">
        <v>43964</v>
      </c>
      <c r="G137" s="23">
        <v>0</v>
      </c>
      <c r="H137" s="23">
        <v>0</v>
      </c>
      <c r="I137" s="10">
        <v>0</v>
      </c>
    </row>
    <row r="138" spans="1:9" x14ac:dyDescent="0.3">
      <c r="A138" s="8">
        <v>43965</v>
      </c>
      <c r="B138">
        <v>29</v>
      </c>
      <c r="C138">
        <v>13</v>
      </c>
      <c r="D138">
        <v>10</v>
      </c>
      <c r="E138">
        <v>13</v>
      </c>
      <c r="F138" s="9">
        <v>43965</v>
      </c>
      <c r="G138" s="23">
        <v>0</v>
      </c>
      <c r="H138" s="23">
        <v>0</v>
      </c>
      <c r="I138" s="10">
        <v>0</v>
      </c>
    </row>
    <row r="139" spans="1:9" x14ac:dyDescent="0.3">
      <c r="A139" s="8">
        <v>43966</v>
      </c>
      <c r="B139">
        <v>19</v>
      </c>
      <c r="C139">
        <v>13</v>
      </c>
      <c r="D139">
        <v>6</v>
      </c>
      <c r="E139">
        <v>11</v>
      </c>
      <c r="F139" s="9">
        <v>43966</v>
      </c>
      <c r="G139" s="23">
        <v>0</v>
      </c>
      <c r="H139" s="23">
        <v>0</v>
      </c>
      <c r="I139" s="10">
        <v>0</v>
      </c>
    </row>
    <row r="140" spans="1:9" x14ac:dyDescent="0.3">
      <c r="A140" s="8">
        <v>43967</v>
      </c>
      <c r="B140">
        <v>26</v>
      </c>
      <c r="C140">
        <v>11</v>
      </c>
      <c r="D140">
        <v>10</v>
      </c>
      <c r="E140">
        <v>9</v>
      </c>
      <c r="F140" s="9">
        <v>43967</v>
      </c>
      <c r="G140" s="23">
        <v>0</v>
      </c>
      <c r="H140" s="23">
        <v>0</v>
      </c>
      <c r="I140" s="10">
        <v>4110</v>
      </c>
    </row>
    <row r="141" spans="1:9" x14ac:dyDescent="0.3">
      <c r="A141" s="8">
        <v>43968</v>
      </c>
      <c r="B141">
        <v>34</v>
      </c>
      <c r="C141">
        <v>14</v>
      </c>
      <c r="D141">
        <v>10</v>
      </c>
      <c r="E141">
        <v>13</v>
      </c>
      <c r="F141" s="9">
        <v>43968</v>
      </c>
      <c r="G141" s="23">
        <v>0</v>
      </c>
      <c r="H141" s="23">
        <v>0</v>
      </c>
      <c r="I141" s="10">
        <v>0</v>
      </c>
    </row>
    <row r="142" spans="1:9" x14ac:dyDescent="0.3">
      <c r="A142" s="8">
        <v>43969</v>
      </c>
      <c r="B142">
        <v>30</v>
      </c>
      <c r="C142">
        <v>16</v>
      </c>
      <c r="D142">
        <v>9</v>
      </c>
      <c r="E142">
        <v>19</v>
      </c>
      <c r="F142" s="9">
        <v>43969</v>
      </c>
      <c r="G142" s="23">
        <v>0</v>
      </c>
      <c r="H142" s="23">
        <v>0</v>
      </c>
      <c r="I142" s="10">
        <v>0</v>
      </c>
    </row>
    <row r="143" spans="1:9" x14ac:dyDescent="0.3">
      <c r="A143" s="8">
        <v>43970</v>
      </c>
      <c r="B143">
        <v>26</v>
      </c>
      <c r="C143">
        <v>10</v>
      </c>
      <c r="D143">
        <v>8</v>
      </c>
      <c r="E143">
        <v>6</v>
      </c>
      <c r="F143" s="9">
        <v>43970</v>
      </c>
      <c r="G143" s="23">
        <v>0</v>
      </c>
      <c r="H143" s="23">
        <v>0</v>
      </c>
      <c r="I143" s="10">
        <v>0</v>
      </c>
    </row>
    <row r="144" spans="1:9" x14ac:dyDescent="0.3">
      <c r="A144" s="8">
        <v>43971</v>
      </c>
      <c r="B144">
        <v>11</v>
      </c>
      <c r="C144">
        <v>6</v>
      </c>
      <c r="D144">
        <v>12</v>
      </c>
      <c r="E144">
        <v>12</v>
      </c>
      <c r="F144" s="9">
        <v>43971</v>
      </c>
      <c r="G144" s="23">
        <v>0</v>
      </c>
      <c r="H144" s="23">
        <v>0</v>
      </c>
      <c r="I144" s="10">
        <v>0</v>
      </c>
    </row>
    <row r="145" spans="1:9" x14ac:dyDescent="0.3">
      <c r="A145" s="8">
        <v>43972</v>
      </c>
      <c r="B145">
        <v>16</v>
      </c>
      <c r="C145">
        <v>13</v>
      </c>
      <c r="D145">
        <v>9</v>
      </c>
      <c r="E145">
        <v>11</v>
      </c>
      <c r="F145" s="9">
        <v>43972</v>
      </c>
      <c r="G145" s="23">
        <v>0</v>
      </c>
      <c r="H145" s="23">
        <v>0</v>
      </c>
      <c r="I145" s="10">
        <v>0</v>
      </c>
    </row>
    <row r="146" spans="1:9" x14ac:dyDescent="0.3">
      <c r="A146" s="8">
        <v>43973</v>
      </c>
      <c r="B146">
        <v>13</v>
      </c>
      <c r="C146">
        <v>16</v>
      </c>
      <c r="D146">
        <v>12</v>
      </c>
      <c r="E146">
        <v>15</v>
      </c>
      <c r="F146" s="9">
        <v>43973</v>
      </c>
      <c r="G146" s="23">
        <v>0</v>
      </c>
      <c r="H146" s="23">
        <v>0</v>
      </c>
      <c r="I146" s="10">
        <v>0</v>
      </c>
    </row>
    <row r="147" spans="1:9" x14ac:dyDescent="0.3">
      <c r="A147" s="8">
        <v>43974</v>
      </c>
      <c r="B147">
        <v>27</v>
      </c>
      <c r="C147">
        <v>16</v>
      </c>
      <c r="D147">
        <v>29</v>
      </c>
      <c r="E147">
        <v>40</v>
      </c>
      <c r="F147" s="9">
        <v>43974</v>
      </c>
      <c r="G147" s="23">
        <v>1</v>
      </c>
      <c r="H147" s="23">
        <v>0</v>
      </c>
      <c r="I147" s="10">
        <v>0</v>
      </c>
    </row>
    <row r="148" spans="1:9" x14ac:dyDescent="0.3">
      <c r="A148" s="8">
        <v>43975</v>
      </c>
      <c r="B148">
        <v>23</v>
      </c>
      <c r="C148">
        <v>28</v>
      </c>
      <c r="D148">
        <v>13</v>
      </c>
      <c r="E148">
        <v>17</v>
      </c>
      <c r="F148" s="9">
        <v>43975</v>
      </c>
      <c r="G148" s="23">
        <v>0</v>
      </c>
      <c r="H148" s="23">
        <v>0</v>
      </c>
      <c r="I148" s="10">
        <v>0</v>
      </c>
    </row>
    <row r="149" spans="1:9" x14ac:dyDescent="0.3">
      <c r="A149" s="8">
        <v>43976</v>
      </c>
      <c r="B149">
        <v>22</v>
      </c>
      <c r="C149">
        <v>15</v>
      </c>
      <c r="D149">
        <v>8</v>
      </c>
      <c r="E149">
        <v>8</v>
      </c>
      <c r="F149" s="9">
        <v>43976</v>
      </c>
      <c r="G149" s="23">
        <v>0</v>
      </c>
      <c r="H149" s="23">
        <v>0</v>
      </c>
      <c r="I149" s="10">
        <v>0</v>
      </c>
    </row>
    <row r="150" spans="1:9" x14ac:dyDescent="0.3">
      <c r="A150" s="8">
        <v>43977</v>
      </c>
      <c r="B150">
        <v>14</v>
      </c>
      <c r="C150">
        <v>10</v>
      </c>
      <c r="D150">
        <v>10</v>
      </c>
      <c r="E150">
        <v>14</v>
      </c>
      <c r="F150" s="9">
        <v>43977</v>
      </c>
      <c r="G150" s="23">
        <v>0</v>
      </c>
      <c r="H150" s="23">
        <v>0</v>
      </c>
      <c r="I150" s="10">
        <v>0</v>
      </c>
    </row>
    <row r="151" spans="1:9" x14ac:dyDescent="0.3">
      <c r="A151" s="8">
        <v>43978</v>
      </c>
      <c r="B151">
        <v>12</v>
      </c>
      <c r="C151">
        <v>10</v>
      </c>
      <c r="D151">
        <v>8</v>
      </c>
      <c r="E151">
        <v>11</v>
      </c>
      <c r="F151" s="9">
        <v>43978</v>
      </c>
      <c r="G151" s="23">
        <v>0</v>
      </c>
      <c r="H151" s="23">
        <v>0</v>
      </c>
      <c r="I151" s="10">
        <v>0</v>
      </c>
    </row>
    <row r="152" spans="1:9" x14ac:dyDescent="0.3">
      <c r="A152" s="8">
        <v>43979</v>
      </c>
      <c r="B152">
        <v>12</v>
      </c>
      <c r="C152">
        <v>10</v>
      </c>
      <c r="D152">
        <v>10</v>
      </c>
      <c r="E152">
        <v>12</v>
      </c>
      <c r="F152" s="9">
        <v>43979</v>
      </c>
      <c r="G152" s="23">
        <v>0</v>
      </c>
      <c r="H152" s="23">
        <v>0</v>
      </c>
      <c r="I152" s="10">
        <v>0</v>
      </c>
    </row>
    <row r="153" spans="1:9" x14ac:dyDescent="0.3">
      <c r="A153" s="8">
        <v>43980</v>
      </c>
      <c r="B153">
        <v>16</v>
      </c>
      <c r="C153">
        <v>11</v>
      </c>
      <c r="D153">
        <v>16</v>
      </c>
      <c r="E153">
        <v>12</v>
      </c>
      <c r="F153" s="9">
        <v>43980</v>
      </c>
      <c r="G153" s="23">
        <v>0</v>
      </c>
      <c r="H153" s="23">
        <v>0</v>
      </c>
      <c r="I153" s="10">
        <v>0</v>
      </c>
    </row>
    <row r="154" spans="1:9" x14ac:dyDescent="0.3">
      <c r="A154" s="8">
        <v>43981</v>
      </c>
      <c r="B154">
        <v>30</v>
      </c>
      <c r="C154">
        <v>13</v>
      </c>
      <c r="D154">
        <v>17</v>
      </c>
      <c r="E154">
        <v>18</v>
      </c>
      <c r="F154" s="9">
        <v>43981</v>
      </c>
      <c r="G154" s="23">
        <v>0</v>
      </c>
      <c r="H154" s="23">
        <v>0</v>
      </c>
      <c r="I154" s="10">
        <v>0</v>
      </c>
    </row>
    <row r="155" spans="1:9" x14ac:dyDescent="0.3">
      <c r="A155" s="8">
        <v>43982</v>
      </c>
      <c r="B155">
        <v>11</v>
      </c>
      <c r="C155">
        <v>12</v>
      </c>
      <c r="D155">
        <v>14</v>
      </c>
      <c r="E155">
        <v>18</v>
      </c>
      <c r="F155" s="9">
        <v>43982</v>
      </c>
      <c r="G155" s="23">
        <v>0</v>
      </c>
      <c r="H155" s="23">
        <v>0</v>
      </c>
      <c r="I155" s="10">
        <v>0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F567A-547A-4278-99D8-E2C7604D900A}">
  <dimension ref="A3:F155"/>
  <sheetViews>
    <sheetView workbookViewId="0">
      <selection activeCell="F1" sqref="F1:F1048576"/>
    </sheetView>
  </sheetViews>
  <sheetFormatPr defaultRowHeight="14.4" x14ac:dyDescent="0.3"/>
  <cols>
    <col min="6" max="6" width="8.88671875" style="29"/>
  </cols>
  <sheetData>
    <row r="3" spans="1:6" x14ac:dyDescent="0.3">
      <c r="A3" s="12" t="s">
        <v>54</v>
      </c>
      <c r="B3" t="s">
        <v>116</v>
      </c>
      <c r="C3" t="s">
        <v>115</v>
      </c>
      <c r="D3" t="s">
        <v>114</v>
      </c>
      <c r="E3" t="s">
        <v>113</v>
      </c>
      <c r="F3" s="23" t="s">
        <v>59</v>
      </c>
    </row>
    <row r="4" spans="1:6" x14ac:dyDescent="0.3">
      <c r="A4" s="9">
        <v>43831</v>
      </c>
      <c r="B4">
        <v>0</v>
      </c>
      <c r="C4">
        <v>0</v>
      </c>
      <c r="D4">
        <v>0</v>
      </c>
      <c r="E4">
        <v>0</v>
      </c>
      <c r="F4" s="23">
        <v>0</v>
      </c>
    </row>
    <row r="5" spans="1:6" x14ac:dyDescent="0.3">
      <c r="A5" s="9">
        <v>43832</v>
      </c>
      <c r="B5">
        <v>0</v>
      </c>
      <c r="C5">
        <v>0</v>
      </c>
      <c r="D5">
        <v>0</v>
      </c>
      <c r="E5">
        <v>0</v>
      </c>
      <c r="F5" s="23">
        <v>0</v>
      </c>
    </row>
    <row r="6" spans="1:6" x14ac:dyDescent="0.3">
      <c r="A6" s="9">
        <v>43833</v>
      </c>
      <c r="B6">
        <v>0</v>
      </c>
      <c r="C6">
        <v>0</v>
      </c>
      <c r="D6">
        <v>0</v>
      </c>
      <c r="E6">
        <v>0</v>
      </c>
      <c r="F6" s="23">
        <v>0</v>
      </c>
    </row>
    <row r="7" spans="1:6" x14ac:dyDescent="0.3">
      <c r="A7" s="9">
        <v>43834</v>
      </c>
      <c r="B7">
        <v>0</v>
      </c>
      <c r="C7">
        <v>0</v>
      </c>
      <c r="D7">
        <v>0</v>
      </c>
      <c r="E7">
        <v>0</v>
      </c>
      <c r="F7" s="23">
        <v>0</v>
      </c>
    </row>
    <row r="8" spans="1:6" x14ac:dyDescent="0.3">
      <c r="A8" s="9">
        <v>43835</v>
      </c>
      <c r="B8">
        <v>0</v>
      </c>
      <c r="C8">
        <v>0</v>
      </c>
      <c r="D8">
        <v>0</v>
      </c>
      <c r="E8">
        <v>0</v>
      </c>
      <c r="F8" s="23">
        <v>0</v>
      </c>
    </row>
    <row r="9" spans="1:6" x14ac:dyDescent="0.3">
      <c r="A9" s="9">
        <v>43836</v>
      </c>
      <c r="B9">
        <v>0</v>
      </c>
      <c r="C9">
        <v>0</v>
      </c>
      <c r="D9">
        <v>0</v>
      </c>
      <c r="E9">
        <v>0</v>
      </c>
      <c r="F9" s="23">
        <v>0</v>
      </c>
    </row>
    <row r="10" spans="1:6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 s="23">
        <v>0</v>
      </c>
    </row>
    <row r="11" spans="1:6" x14ac:dyDescent="0.3">
      <c r="A11" s="9">
        <v>43838</v>
      </c>
      <c r="B11">
        <v>0</v>
      </c>
      <c r="C11">
        <v>0</v>
      </c>
      <c r="D11">
        <v>0</v>
      </c>
      <c r="E11">
        <v>0</v>
      </c>
      <c r="F11" s="23">
        <v>0</v>
      </c>
    </row>
    <row r="12" spans="1:6" x14ac:dyDescent="0.3">
      <c r="A12" s="9">
        <v>43839</v>
      </c>
      <c r="B12">
        <v>0</v>
      </c>
      <c r="C12">
        <v>0</v>
      </c>
      <c r="D12">
        <v>0</v>
      </c>
      <c r="E12">
        <v>0</v>
      </c>
      <c r="F12" s="23">
        <v>0</v>
      </c>
    </row>
    <row r="13" spans="1:6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 s="23">
        <v>0</v>
      </c>
    </row>
    <row r="14" spans="1:6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 s="23">
        <v>0</v>
      </c>
    </row>
    <row r="15" spans="1:6" x14ac:dyDescent="0.3">
      <c r="A15" s="9">
        <v>43842</v>
      </c>
      <c r="B15">
        <v>0</v>
      </c>
      <c r="C15">
        <v>0</v>
      </c>
      <c r="D15">
        <v>0</v>
      </c>
      <c r="E15">
        <v>0</v>
      </c>
      <c r="F15" s="23">
        <v>0</v>
      </c>
    </row>
    <row r="16" spans="1:6" x14ac:dyDescent="0.3">
      <c r="A16" s="9">
        <v>43843</v>
      </c>
      <c r="B16">
        <v>0</v>
      </c>
      <c r="C16">
        <v>0</v>
      </c>
      <c r="D16">
        <v>0</v>
      </c>
      <c r="E16">
        <v>0</v>
      </c>
      <c r="F16" s="23">
        <v>0</v>
      </c>
    </row>
    <row r="17" spans="1:6" x14ac:dyDescent="0.3">
      <c r="A17" s="9">
        <v>43844</v>
      </c>
      <c r="B17">
        <v>0</v>
      </c>
      <c r="C17">
        <v>0</v>
      </c>
      <c r="D17">
        <v>0</v>
      </c>
      <c r="E17">
        <v>0</v>
      </c>
      <c r="F17" s="23">
        <v>0</v>
      </c>
    </row>
    <row r="18" spans="1:6" x14ac:dyDescent="0.3">
      <c r="A18" s="9">
        <v>43845</v>
      </c>
      <c r="B18">
        <v>0</v>
      </c>
      <c r="C18">
        <v>0</v>
      </c>
      <c r="D18">
        <v>0</v>
      </c>
      <c r="E18">
        <v>0</v>
      </c>
      <c r="F18" s="23">
        <v>0</v>
      </c>
    </row>
    <row r="19" spans="1:6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 s="23">
        <v>0</v>
      </c>
    </row>
    <row r="20" spans="1:6" x14ac:dyDescent="0.3">
      <c r="A20" s="9">
        <v>43847</v>
      </c>
      <c r="B20">
        <v>0</v>
      </c>
      <c r="C20">
        <v>0</v>
      </c>
      <c r="D20">
        <v>0</v>
      </c>
      <c r="E20">
        <v>0</v>
      </c>
      <c r="F20" s="23">
        <v>0</v>
      </c>
    </row>
    <row r="21" spans="1:6" x14ac:dyDescent="0.3">
      <c r="A21" s="9">
        <v>43848</v>
      </c>
      <c r="B21">
        <v>0</v>
      </c>
      <c r="C21">
        <v>0</v>
      </c>
      <c r="D21">
        <v>0</v>
      </c>
      <c r="E21">
        <v>0</v>
      </c>
      <c r="F21" s="23">
        <v>0</v>
      </c>
    </row>
    <row r="22" spans="1:6" x14ac:dyDescent="0.3">
      <c r="A22" s="9">
        <v>43849</v>
      </c>
      <c r="B22">
        <v>0</v>
      </c>
      <c r="C22">
        <v>0</v>
      </c>
      <c r="D22">
        <v>0</v>
      </c>
      <c r="E22">
        <v>0</v>
      </c>
      <c r="F22" s="23">
        <v>0</v>
      </c>
    </row>
    <row r="23" spans="1:6" x14ac:dyDescent="0.3">
      <c r="A23" s="9">
        <v>43850</v>
      </c>
      <c r="B23">
        <v>5</v>
      </c>
      <c r="C23">
        <v>0</v>
      </c>
      <c r="D23">
        <v>0</v>
      </c>
      <c r="E23">
        <v>0</v>
      </c>
      <c r="F23" s="23">
        <v>0</v>
      </c>
    </row>
    <row r="24" spans="1:6" x14ac:dyDescent="0.3">
      <c r="A24" s="9">
        <v>43851</v>
      </c>
      <c r="B24">
        <v>0</v>
      </c>
      <c r="C24">
        <v>0</v>
      </c>
      <c r="D24">
        <v>0</v>
      </c>
      <c r="E24">
        <v>0</v>
      </c>
      <c r="F24" s="23">
        <v>0</v>
      </c>
    </row>
    <row r="25" spans="1:6" x14ac:dyDescent="0.3">
      <c r="A25" s="9">
        <v>43852</v>
      </c>
      <c r="B25">
        <v>5</v>
      </c>
      <c r="C25">
        <v>5</v>
      </c>
      <c r="D25">
        <v>0</v>
      </c>
      <c r="E25">
        <v>0</v>
      </c>
      <c r="F25" s="23">
        <v>0</v>
      </c>
    </row>
    <row r="26" spans="1:6" x14ac:dyDescent="0.3">
      <c r="A26" s="9">
        <v>43853</v>
      </c>
      <c r="B26">
        <v>0</v>
      </c>
      <c r="C26">
        <v>0</v>
      </c>
      <c r="D26">
        <v>0</v>
      </c>
      <c r="E26">
        <v>0</v>
      </c>
      <c r="F26" s="23">
        <v>0</v>
      </c>
    </row>
    <row r="27" spans="1:6" x14ac:dyDescent="0.3">
      <c r="A27" s="9">
        <v>43854</v>
      </c>
      <c r="B27">
        <v>5</v>
      </c>
      <c r="C27">
        <v>0</v>
      </c>
      <c r="D27">
        <v>0</v>
      </c>
      <c r="E27">
        <v>0</v>
      </c>
      <c r="F27" s="23">
        <v>0</v>
      </c>
    </row>
    <row r="28" spans="1:6" x14ac:dyDescent="0.3">
      <c r="A28" s="9">
        <v>43855</v>
      </c>
      <c r="B28">
        <v>8</v>
      </c>
      <c r="C28">
        <v>0</v>
      </c>
      <c r="D28">
        <v>0</v>
      </c>
      <c r="E28">
        <v>0</v>
      </c>
      <c r="F28" s="23">
        <v>0</v>
      </c>
    </row>
    <row r="29" spans="1:6" x14ac:dyDescent="0.3">
      <c r="A29" s="9">
        <v>43856</v>
      </c>
      <c r="B29">
        <v>7</v>
      </c>
      <c r="C29">
        <v>0</v>
      </c>
      <c r="D29">
        <v>0</v>
      </c>
      <c r="E29">
        <v>0</v>
      </c>
      <c r="F29" s="23">
        <v>0</v>
      </c>
    </row>
    <row r="30" spans="1:6" x14ac:dyDescent="0.3">
      <c r="A30" s="9">
        <v>43857</v>
      </c>
      <c r="B30">
        <v>18</v>
      </c>
      <c r="C30">
        <v>11</v>
      </c>
      <c r="D30">
        <v>0</v>
      </c>
      <c r="E30">
        <v>0</v>
      </c>
      <c r="F30" s="23">
        <v>0</v>
      </c>
    </row>
    <row r="31" spans="1:6" x14ac:dyDescent="0.3">
      <c r="A31" s="9">
        <v>43858</v>
      </c>
      <c r="B31">
        <v>20</v>
      </c>
      <c r="C31">
        <v>5</v>
      </c>
      <c r="D31">
        <v>0</v>
      </c>
      <c r="E31">
        <v>0</v>
      </c>
      <c r="F31" s="23">
        <v>0</v>
      </c>
    </row>
    <row r="32" spans="1:6" x14ac:dyDescent="0.3">
      <c r="A32" s="9">
        <v>43859</v>
      </c>
      <c r="B32">
        <v>12</v>
      </c>
      <c r="C32">
        <v>7</v>
      </c>
      <c r="D32">
        <v>0</v>
      </c>
      <c r="E32">
        <v>0</v>
      </c>
      <c r="F32" s="23">
        <v>0</v>
      </c>
    </row>
    <row r="33" spans="1:6" x14ac:dyDescent="0.3">
      <c r="A33" s="9">
        <v>43860</v>
      </c>
      <c r="B33">
        <v>17</v>
      </c>
      <c r="C33">
        <v>5</v>
      </c>
      <c r="D33">
        <v>0</v>
      </c>
      <c r="E33">
        <v>0</v>
      </c>
      <c r="F33" s="23">
        <f ca="1">IFERROR(__xludf.DUMMYFUNCTION("""COMPUTED_VALUE"""),1)</f>
        <v>1</v>
      </c>
    </row>
    <row r="34" spans="1:6" x14ac:dyDescent="0.3">
      <c r="A34" s="9">
        <v>43861</v>
      </c>
      <c r="B34">
        <v>15</v>
      </c>
      <c r="C34">
        <v>7</v>
      </c>
      <c r="D34">
        <v>0</v>
      </c>
      <c r="E34">
        <v>0</v>
      </c>
      <c r="F34" s="23">
        <f ca="1">IFERROR(__xludf.DUMMYFUNCTION("""COMPUTED_VALUE"""),0)</f>
        <v>0</v>
      </c>
    </row>
    <row r="35" spans="1:6" x14ac:dyDescent="0.3">
      <c r="A35" s="9">
        <v>43862</v>
      </c>
      <c r="B35">
        <v>11</v>
      </c>
      <c r="C35">
        <v>9</v>
      </c>
      <c r="D35">
        <v>0</v>
      </c>
      <c r="E35">
        <v>0</v>
      </c>
      <c r="F35" s="23">
        <f ca="1">IFERROR(__xludf.DUMMYFUNCTION("""COMPUTED_VALUE"""),0)</f>
        <v>0</v>
      </c>
    </row>
    <row r="36" spans="1:6" x14ac:dyDescent="0.3">
      <c r="A36" s="9">
        <v>43863</v>
      </c>
      <c r="B36">
        <v>9</v>
      </c>
      <c r="C36">
        <v>5</v>
      </c>
      <c r="D36">
        <v>0</v>
      </c>
      <c r="E36">
        <v>0</v>
      </c>
      <c r="F36" s="23">
        <f ca="1">IFERROR(__xludf.DUMMYFUNCTION("""COMPUTED_VALUE"""),1)</f>
        <v>1</v>
      </c>
    </row>
    <row r="37" spans="1:6" x14ac:dyDescent="0.3">
      <c r="A37" s="9">
        <v>43864</v>
      </c>
      <c r="B37">
        <v>12</v>
      </c>
      <c r="C37">
        <v>4</v>
      </c>
      <c r="D37">
        <v>0</v>
      </c>
      <c r="E37">
        <v>0</v>
      </c>
      <c r="F37" s="23">
        <f ca="1">IFERROR(__xludf.DUMMYFUNCTION("""COMPUTED_VALUE"""),1)</f>
        <v>1</v>
      </c>
    </row>
    <row r="38" spans="1:6" x14ac:dyDescent="0.3">
      <c r="A38" s="9">
        <v>43865</v>
      </c>
      <c r="B38">
        <v>14</v>
      </c>
      <c r="C38">
        <v>9</v>
      </c>
      <c r="D38">
        <v>0</v>
      </c>
      <c r="E38">
        <v>0</v>
      </c>
      <c r="F38" s="23">
        <f ca="1">IFERROR(__xludf.DUMMYFUNCTION("""COMPUTED_VALUE"""),0)</f>
        <v>0</v>
      </c>
    </row>
    <row r="39" spans="1:6" x14ac:dyDescent="0.3">
      <c r="A39" s="9">
        <v>43866</v>
      </c>
      <c r="B39">
        <v>14</v>
      </c>
      <c r="C39">
        <v>6</v>
      </c>
      <c r="D39">
        <v>0</v>
      </c>
      <c r="E39">
        <v>0</v>
      </c>
      <c r="F39" s="23">
        <f ca="1">IFERROR(__xludf.DUMMYFUNCTION("""COMPUTED_VALUE"""),0)</f>
        <v>0</v>
      </c>
    </row>
    <row r="40" spans="1:6" x14ac:dyDescent="0.3">
      <c r="A40" s="9">
        <v>43867</v>
      </c>
      <c r="B40">
        <v>17</v>
      </c>
      <c r="C40">
        <v>8</v>
      </c>
      <c r="D40">
        <v>0</v>
      </c>
      <c r="E40">
        <v>0</v>
      </c>
      <c r="F40" s="23">
        <f ca="1">IFERROR(__xludf.DUMMYFUNCTION("""COMPUTED_VALUE"""),0)</f>
        <v>0</v>
      </c>
    </row>
    <row r="41" spans="1:6" x14ac:dyDescent="0.3">
      <c r="A41" s="9">
        <v>43868</v>
      </c>
      <c r="B41">
        <v>9</v>
      </c>
      <c r="C41">
        <v>7</v>
      </c>
      <c r="D41">
        <v>0</v>
      </c>
      <c r="E41">
        <v>0</v>
      </c>
      <c r="F41" s="23">
        <f ca="1">IFERROR(__xludf.DUMMYFUNCTION("""COMPUTED_VALUE"""),0)</f>
        <v>0</v>
      </c>
    </row>
    <row r="42" spans="1:6" x14ac:dyDescent="0.3">
      <c r="A42" s="9">
        <v>43869</v>
      </c>
      <c r="B42">
        <v>11</v>
      </c>
      <c r="C42">
        <v>4</v>
      </c>
      <c r="D42">
        <v>0</v>
      </c>
      <c r="E42">
        <v>0</v>
      </c>
      <c r="F42" s="23">
        <f ca="1">IFERROR(__xludf.DUMMYFUNCTION("""COMPUTED_VALUE"""),0)</f>
        <v>0</v>
      </c>
    </row>
    <row r="43" spans="1:6" x14ac:dyDescent="0.3">
      <c r="A43" s="9">
        <v>43870</v>
      </c>
      <c r="B43">
        <v>11</v>
      </c>
      <c r="C43">
        <v>11</v>
      </c>
      <c r="D43">
        <v>0</v>
      </c>
      <c r="E43">
        <v>0</v>
      </c>
      <c r="F43" s="23">
        <f ca="1">IFERROR(__xludf.DUMMYFUNCTION("""COMPUTED_VALUE"""),0)</f>
        <v>0</v>
      </c>
    </row>
    <row r="44" spans="1:6" x14ac:dyDescent="0.3">
      <c r="A44" s="9">
        <v>43871</v>
      </c>
      <c r="B44">
        <v>9</v>
      </c>
      <c r="C44">
        <v>7</v>
      </c>
      <c r="D44">
        <v>0</v>
      </c>
      <c r="E44">
        <v>0</v>
      </c>
      <c r="F44" s="23">
        <f ca="1">IFERROR(__xludf.DUMMYFUNCTION("""COMPUTED_VALUE"""),0)</f>
        <v>0</v>
      </c>
    </row>
    <row r="45" spans="1:6" x14ac:dyDescent="0.3">
      <c r="A45" s="9">
        <v>43872</v>
      </c>
      <c r="B45">
        <v>8</v>
      </c>
      <c r="C45">
        <v>7</v>
      </c>
      <c r="D45">
        <v>0</v>
      </c>
      <c r="E45">
        <v>0</v>
      </c>
      <c r="F45" s="23">
        <f ca="1">IFERROR(__xludf.DUMMYFUNCTION("""COMPUTED_VALUE"""),0)</f>
        <v>0</v>
      </c>
    </row>
    <row r="46" spans="1:6" x14ac:dyDescent="0.3">
      <c r="A46" s="9">
        <v>43873</v>
      </c>
      <c r="B46">
        <v>9</v>
      </c>
      <c r="C46">
        <v>9</v>
      </c>
      <c r="D46">
        <v>0</v>
      </c>
      <c r="E46">
        <v>0</v>
      </c>
      <c r="F46" s="23">
        <f ca="1">IFERROR(__xludf.DUMMYFUNCTION("""COMPUTED_VALUE"""),0)</f>
        <v>0</v>
      </c>
    </row>
    <row r="47" spans="1:6" x14ac:dyDescent="0.3">
      <c r="A47" s="9">
        <v>43874</v>
      </c>
      <c r="B47">
        <v>10</v>
      </c>
      <c r="C47">
        <v>8</v>
      </c>
      <c r="D47">
        <v>0</v>
      </c>
      <c r="E47">
        <v>0</v>
      </c>
      <c r="F47" s="23">
        <f ca="1">IFERROR(__xludf.DUMMYFUNCTION("""COMPUTED_VALUE"""),0)</f>
        <v>0</v>
      </c>
    </row>
    <row r="48" spans="1:6" x14ac:dyDescent="0.3">
      <c r="A48" s="9">
        <v>43875</v>
      </c>
      <c r="B48">
        <v>8</v>
      </c>
      <c r="C48">
        <v>0</v>
      </c>
      <c r="D48">
        <v>0</v>
      </c>
      <c r="E48">
        <v>0</v>
      </c>
      <c r="F48" s="23">
        <f ca="1">IFERROR(__xludf.DUMMYFUNCTION("""COMPUTED_VALUE"""),0)</f>
        <v>0</v>
      </c>
    </row>
    <row r="49" spans="1:6" x14ac:dyDescent="0.3">
      <c r="A49" s="9">
        <v>43876</v>
      </c>
      <c r="B49">
        <v>8</v>
      </c>
      <c r="C49">
        <v>5</v>
      </c>
      <c r="D49">
        <v>0</v>
      </c>
      <c r="E49">
        <v>0</v>
      </c>
      <c r="F49" s="23">
        <f ca="1">IFERROR(__xludf.DUMMYFUNCTION("""COMPUTED_VALUE"""),0)</f>
        <v>0</v>
      </c>
    </row>
    <row r="50" spans="1:6" x14ac:dyDescent="0.3">
      <c r="A50" s="9">
        <v>43877</v>
      </c>
      <c r="B50">
        <v>4</v>
      </c>
      <c r="C50">
        <v>0</v>
      </c>
      <c r="D50">
        <v>0</v>
      </c>
      <c r="E50">
        <v>0</v>
      </c>
      <c r="F50" s="23">
        <f ca="1">IFERROR(__xludf.DUMMYFUNCTION("""COMPUTED_VALUE"""),0)</f>
        <v>0</v>
      </c>
    </row>
    <row r="51" spans="1:6" x14ac:dyDescent="0.3">
      <c r="A51" s="9">
        <v>43878</v>
      </c>
      <c r="B51">
        <v>5</v>
      </c>
      <c r="C51">
        <v>0</v>
      </c>
      <c r="D51">
        <v>0</v>
      </c>
      <c r="E51">
        <v>0</v>
      </c>
      <c r="F51" s="23">
        <f ca="1">IFERROR(__xludf.DUMMYFUNCTION("""COMPUTED_VALUE"""),0)</f>
        <v>0</v>
      </c>
    </row>
    <row r="52" spans="1:6" x14ac:dyDescent="0.3">
      <c r="A52" s="9">
        <v>43879</v>
      </c>
      <c r="B52">
        <v>7</v>
      </c>
      <c r="C52">
        <v>4</v>
      </c>
      <c r="D52">
        <v>0</v>
      </c>
      <c r="E52">
        <v>0</v>
      </c>
      <c r="F52" s="23">
        <f ca="1">IFERROR(__xludf.DUMMYFUNCTION("""COMPUTED_VALUE"""),0)</f>
        <v>0</v>
      </c>
    </row>
    <row r="53" spans="1:6" x14ac:dyDescent="0.3">
      <c r="A53" s="9">
        <v>43880</v>
      </c>
      <c r="B53">
        <v>8</v>
      </c>
      <c r="C53">
        <v>0</v>
      </c>
      <c r="D53">
        <v>0</v>
      </c>
      <c r="E53">
        <v>0</v>
      </c>
      <c r="F53" s="23">
        <f ca="1">IFERROR(__xludf.DUMMYFUNCTION("""COMPUTED_VALUE"""),0)</f>
        <v>0</v>
      </c>
    </row>
    <row r="54" spans="1:6" x14ac:dyDescent="0.3">
      <c r="A54" s="9">
        <v>43881</v>
      </c>
      <c r="B54">
        <v>4</v>
      </c>
      <c r="C54">
        <v>0</v>
      </c>
      <c r="D54">
        <v>4</v>
      </c>
      <c r="E54">
        <v>4</v>
      </c>
      <c r="F54" s="23">
        <f ca="1">IFERROR(__xludf.DUMMYFUNCTION("""COMPUTED_VALUE"""),0)</f>
        <v>0</v>
      </c>
    </row>
    <row r="55" spans="1:6" x14ac:dyDescent="0.3">
      <c r="A55" s="9">
        <v>43882</v>
      </c>
      <c r="B55">
        <v>4</v>
      </c>
      <c r="C55">
        <v>4</v>
      </c>
      <c r="D55">
        <v>0</v>
      </c>
      <c r="E55">
        <v>0</v>
      </c>
      <c r="F55" s="23">
        <f ca="1">IFERROR(__xludf.DUMMYFUNCTION("""COMPUTED_VALUE"""),0)</f>
        <v>0</v>
      </c>
    </row>
    <row r="56" spans="1:6" x14ac:dyDescent="0.3">
      <c r="A56" s="9">
        <v>43883</v>
      </c>
      <c r="B56">
        <v>5</v>
      </c>
      <c r="C56">
        <v>0</v>
      </c>
      <c r="D56">
        <v>0</v>
      </c>
      <c r="E56">
        <v>0</v>
      </c>
      <c r="F56" s="23">
        <f ca="1">IFERROR(__xludf.DUMMYFUNCTION("""COMPUTED_VALUE"""),0)</f>
        <v>0</v>
      </c>
    </row>
    <row r="57" spans="1:6" x14ac:dyDescent="0.3">
      <c r="A57" s="9">
        <v>43884</v>
      </c>
      <c r="B57">
        <v>5</v>
      </c>
      <c r="C57">
        <v>0</v>
      </c>
      <c r="D57">
        <v>0</v>
      </c>
      <c r="E57">
        <v>0</v>
      </c>
      <c r="F57" s="23">
        <f ca="1">IFERROR(__xludf.DUMMYFUNCTION("""COMPUTED_VALUE"""),0)</f>
        <v>0</v>
      </c>
    </row>
    <row r="58" spans="1:6" x14ac:dyDescent="0.3">
      <c r="A58" s="9">
        <v>43885</v>
      </c>
      <c r="B58">
        <v>4</v>
      </c>
      <c r="C58">
        <v>0</v>
      </c>
      <c r="D58">
        <v>0</v>
      </c>
      <c r="E58">
        <v>0</v>
      </c>
      <c r="F58" s="23">
        <f ca="1">IFERROR(__xludf.DUMMYFUNCTION("""COMPUTED_VALUE"""),0)</f>
        <v>0</v>
      </c>
    </row>
    <row r="59" spans="1:6" x14ac:dyDescent="0.3">
      <c r="A59" s="9">
        <v>43886</v>
      </c>
      <c r="B59">
        <v>6</v>
      </c>
      <c r="C59">
        <v>8</v>
      </c>
      <c r="D59">
        <v>0</v>
      </c>
      <c r="E59">
        <v>0</v>
      </c>
      <c r="F59" s="23">
        <f ca="1">IFERROR(__xludf.DUMMYFUNCTION("""COMPUTED_VALUE"""),0)</f>
        <v>0</v>
      </c>
    </row>
    <row r="60" spans="1:6" x14ac:dyDescent="0.3">
      <c r="A60" s="9">
        <v>43887</v>
      </c>
      <c r="B60">
        <v>7</v>
      </c>
      <c r="C60">
        <v>5</v>
      </c>
      <c r="D60">
        <v>0</v>
      </c>
      <c r="E60">
        <v>0</v>
      </c>
      <c r="F60" s="23">
        <f ca="1">IFERROR(__xludf.DUMMYFUNCTION("""COMPUTED_VALUE"""),0)</f>
        <v>0</v>
      </c>
    </row>
    <row r="61" spans="1:6" x14ac:dyDescent="0.3">
      <c r="A61" s="9">
        <v>43888</v>
      </c>
      <c r="B61">
        <v>5</v>
      </c>
      <c r="C61">
        <v>9</v>
      </c>
      <c r="D61">
        <v>0</v>
      </c>
      <c r="E61">
        <v>0</v>
      </c>
      <c r="F61" s="23">
        <f ca="1">IFERROR(__xludf.DUMMYFUNCTION("""COMPUTED_VALUE"""),0)</f>
        <v>0</v>
      </c>
    </row>
    <row r="62" spans="1:6" x14ac:dyDescent="0.3">
      <c r="A62" s="9">
        <v>43889</v>
      </c>
      <c r="B62">
        <v>6</v>
      </c>
      <c r="C62">
        <v>6</v>
      </c>
      <c r="D62">
        <v>0</v>
      </c>
      <c r="E62">
        <v>0</v>
      </c>
      <c r="F62" s="23">
        <f ca="1">IFERROR(__xludf.DUMMYFUNCTION("""COMPUTED_VALUE"""),0)</f>
        <v>0</v>
      </c>
    </row>
    <row r="63" spans="1:6" x14ac:dyDescent="0.3">
      <c r="A63" s="9">
        <v>43890</v>
      </c>
      <c r="B63">
        <v>4</v>
      </c>
      <c r="C63">
        <v>4</v>
      </c>
      <c r="D63">
        <v>0</v>
      </c>
      <c r="E63">
        <v>0</v>
      </c>
      <c r="F63" s="23">
        <f ca="1">IFERROR(__xludf.DUMMYFUNCTION("""COMPUTED_VALUE"""),0)</f>
        <v>0</v>
      </c>
    </row>
    <row r="64" spans="1:6" x14ac:dyDescent="0.3">
      <c r="A64" s="9">
        <v>43891</v>
      </c>
      <c r="B64">
        <v>9</v>
      </c>
      <c r="C64">
        <v>0</v>
      </c>
      <c r="D64">
        <v>0</v>
      </c>
      <c r="E64">
        <v>0</v>
      </c>
      <c r="F64" s="23">
        <f ca="1">IFERROR(__xludf.DUMMYFUNCTION("""COMPUTED_VALUE"""),0)</f>
        <v>0</v>
      </c>
    </row>
    <row r="65" spans="1:6" x14ac:dyDescent="0.3">
      <c r="A65" s="9">
        <v>43892</v>
      </c>
      <c r="B65">
        <v>7</v>
      </c>
      <c r="C65">
        <v>0</v>
      </c>
      <c r="D65">
        <v>0</v>
      </c>
      <c r="E65">
        <v>0</v>
      </c>
      <c r="F65" s="23">
        <f ca="1">IFERROR(__xludf.DUMMYFUNCTION("""COMPUTED_VALUE"""),0)</f>
        <v>0</v>
      </c>
    </row>
    <row r="66" spans="1:6" x14ac:dyDescent="0.3">
      <c r="A66" s="9">
        <v>43893</v>
      </c>
      <c r="B66">
        <v>10</v>
      </c>
      <c r="C66">
        <v>10</v>
      </c>
      <c r="D66">
        <v>0</v>
      </c>
      <c r="E66">
        <v>0</v>
      </c>
      <c r="F66" s="23">
        <f ca="1">IFERROR(__xludf.DUMMYFUNCTION("""COMPUTED_VALUE"""),0)</f>
        <v>0</v>
      </c>
    </row>
    <row r="67" spans="1:6" x14ac:dyDescent="0.3">
      <c r="A67" s="9">
        <v>43894</v>
      </c>
      <c r="B67">
        <v>17</v>
      </c>
      <c r="C67">
        <v>9</v>
      </c>
      <c r="D67">
        <v>4</v>
      </c>
      <c r="E67">
        <v>4</v>
      </c>
      <c r="F67" s="23">
        <f ca="1">IFERROR(__xludf.DUMMYFUNCTION("""COMPUTED_VALUE"""),0)</f>
        <v>0</v>
      </c>
    </row>
    <row r="68" spans="1:6" x14ac:dyDescent="0.3">
      <c r="A68" s="9">
        <v>43895</v>
      </c>
      <c r="B68">
        <v>10</v>
      </c>
      <c r="C68">
        <v>5</v>
      </c>
      <c r="D68">
        <v>8</v>
      </c>
      <c r="E68">
        <v>8</v>
      </c>
      <c r="F68" s="23">
        <f ca="1">IFERROR(__xludf.DUMMYFUNCTION("""COMPUTED_VALUE"""),0)</f>
        <v>0</v>
      </c>
    </row>
    <row r="69" spans="1:6" x14ac:dyDescent="0.3">
      <c r="A69" s="9">
        <v>43896</v>
      </c>
      <c r="B69">
        <v>25</v>
      </c>
      <c r="C69">
        <v>8</v>
      </c>
      <c r="D69">
        <v>0</v>
      </c>
      <c r="E69">
        <v>0</v>
      </c>
      <c r="F69" s="23">
        <f ca="1">IFERROR(__xludf.DUMMYFUNCTION("""COMPUTED_VALUE"""),0)</f>
        <v>0</v>
      </c>
    </row>
    <row r="70" spans="1:6" x14ac:dyDescent="0.3">
      <c r="A70" s="9">
        <v>43897</v>
      </c>
      <c r="B70">
        <v>18</v>
      </c>
      <c r="C70">
        <v>7</v>
      </c>
      <c r="D70">
        <v>0</v>
      </c>
      <c r="E70">
        <v>0</v>
      </c>
      <c r="F70" s="23">
        <f ca="1">IFERROR(__xludf.DUMMYFUNCTION("""COMPUTED_VALUE"""),0)</f>
        <v>0</v>
      </c>
    </row>
    <row r="71" spans="1:6" x14ac:dyDescent="0.3">
      <c r="A71" s="9">
        <v>43898</v>
      </c>
      <c r="B71">
        <v>12</v>
      </c>
      <c r="C71">
        <v>5</v>
      </c>
      <c r="D71">
        <v>0</v>
      </c>
      <c r="E71">
        <v>0</v>
      </c>
      <c r="F71" s="23">
        <f ca="1">IFERROR(__xludf.DUMMYFUNCTION("""COMPUTED_VALUE"""),0)</f>
        <v>0</v>
      </c>
    </row>
    <row r="72" spans="1:6" x14ac:dyDescent="0.3">
      <c r="A72" s="9">
        <v>43899</v>
      </c>
      <c r="B72">
        <v>24</v>
      </c>
      <c r="C72">
        <v>13</v>
      </c>
      <c r="D72">
        <v>5</v>
      </c>
      <c r="E72">
        <v>5</v>
      </c>
      <c r="F72" s="23">
        <f ca="1">IFERROR(__xludf.DUMMYFUNCTION("""COMPUTED_VALUE"""),0)</f>
        <v>0</v>
      </c>
    </row>
    <row r="73" spans="1:6" x14ac:dyDescent="0.3">
      <c r="A73" s="9">
        <v>43900</v>
      </c>
      <c r="B73">
        <v>16</v>
      </c>
      <c r="C73">
        <v>11</v>
      </c>
      <c r="D73">
        <v>0</v>
      </c>
      <c r="E73">
        <v>0</v>
      </c>
      <c r="F73" s="23">
        <f ca="1">IFERROR(__xludf.DUMMYFUNCTION("""COMPUTED_VALUE"""),0)</f>
        <v>0</v>
      </c>
    </row>
    <row r="74" spans="1:6" x14ac:dyDescent="0.3">
      <c r="A74" s="9">
        <v>43901</v>
      </c>
      <c r="B74">
        <v>38</v>
      </c>
      <c r="C74">
        <v>20</v>
      </c>
      <c r="D74">
        <v>4</v>
      </c>
      <c r="E74">
        <v>4</v>
      </c>
      <c r="F74" s="23">
        <f ca="1">IFERROR(__xludf.DUMMYFUNCTION("""COMPUTED_VALUE"""),0)</f>
        <v>0</v>
      </c>
    </row>
    <row r="75" spans="1:6" x14ac:dyDescent="0.3">
      <c r="A75" s="9">
        <v>43902</v>
      </c>
      <c r="B75">
        <v>29</v>
      </c>
      <c r="C75">
        <v>22</v>
      </c>
      <c r="D75">
        <v>0</v>
      </c>
      <c r="E75">
        <v>0</v>
      </c>
      <c r="F75" s="23">
        <f ca="1">IFERROR(__xludf.DUMMYFUNCTION("""COMPUTED_VALUE"""),0)</f>
        <v>0</v>
      </c>
    </row>
    <row r="76" spans="1:6" x14ac:dyDescent="0.3">
      <c r="A76" s="9">
        <v>43903</v>
      </c>
      <c r="B76">
        <v>37</v>
      </c>
      <c r="C76">
        <v>22</v>
      </c>
      <c r="D76">
        <v>0</v>
      </c>
      <c r="E76">
        <v>0</v>
      </c>
      <c r="F76" s="23">
        <f ca="1">IFERROR(__xludf.DUMMYFUNCTION("""COMPUTED_VALUE"""),0)</f>
        <v>0</v>
      </c>
    </row>
    <row r="77" spans="1:6" x14ac:dyDescent="0.3">
      <c r="A77" s="9">
        <v>43904</v>
      </c>
      <c r="B77">
        <v>22</v>
      </c>
      <c r="C77">
        <v>9</v>
      </c>
      <c r="D77">
        <v>4</v>
      </c>
      <c r="E77">
        <v>4</v>
      </c>
      <c r="F77" s="23">
        <v>0</v>
      </c>
    </row>
    <row r="78" spans="1:6" x14ac:dyDescent="0.3">
      <c r="A78" s="9">
        <v>43905</v>
      </c>
      <c r="B78">
        <v>36</v>
      </c>
      <c r="C78">
        <v>9</v>
      </c>
      <c r="D78">
        <v>5</v>
      </c>
      <c r="E78">
        <v>5</v>
      </c>
      <c r="F78" s="23">
        <v>0</v>
      </c>
    </row>
    <row r="79" spans="1:6" x14ac:dyDescent="0.3">
      <c r="A79" s="9">
        <v>43906</v>
      </c>
      <c r="B79">
        <v>44</v>
      </c>
      <c r="C79">
        <v>29</v>
      </c>
      <c r="D79">
        <v>4</v>
      </c>
      <c r="E79">
        <v>6</v>
      </c>
      <c r="F79" s="23">
        <v>0</v>
      </c>
    </row>
    <row r="80" spans="1:6" x14ac:dyDescent="0.3">
      <c r="A80" s="9">
        <v>43907</v>
      </c>
      <c r="B80">
        <v>55</v>
      </c>
      <c r="C80">
        <v>38</v>
      </c>
      <c r="D80">
        <v>10</v>
      </c>
      <c r="E80">
        <v>11</v>
      </c>
      <c r="F80" s="23">
        <v>0</v>
      </c>
    </row>
    <row r="81" spans="1:6" x14ac:dyDescent="0.3">
      <c r="A81" s="9">
        <v>43908</v>
      </c>
      <c r="B81">
        <v>49</v>
      </c>
      <c r="C81">
        <v>16</v>
      </c>
      <c r="D81">
        <v>4</v>
      </c>
      <c r="E81">
        <v>9</v>
      </c>
      <c r="F81" s="23">
        <v>0</v>
      </c>
    </row>
    <row r="82" spans="1:6" x14ac:dyDescent="0.3">
      <c r="A82" s="9">
        <v>43909</v>
      </c>
      <c r="B82">
        <v>70</v>
      </c>
      <c r="C82">
        <v>36</v>
      </c>
      <c r="D82">
        <v>6</v>
      </c>
      <c r="E82">
        <v>10</v>
      </c>
      <c r="F82" s="23">
        <v>0</v>
      </c>
    </row>
    <row r="83" spans="1:6" x14ac:dyDescent="0.3">
      <c r="A83" s="9">
        <v>43910</v>
      </c>
      <c r="B83">
        <v>52</v>
      </c>
      <c r="C83">
        <v>33</v>
      </c>
      <c r="D83">
        <v>9</v>
      </c>
      <c r="E83">
        <v>17</v>
      </c>
      <c r="F83" s="23">
        <v>0</v>
      </c>
    </row>
    <row r="84" spans="1:6" x14ac:dyDescent="0.3">
      <c r="A84" s="9">
        <v>43911</v>
      </c>
      <c r="B84">
        <v>75</v>
      </c>
      <c r="C84">
        <v>50</v>
      </c>
      <c r="D84">
        <v>10</v>
      </c>
      <c r="E84">
        <v>10</v>
      </c>
      <c r="F84" s="23">
        <v>0</v>
      </c>
    </row>
    <row r="85" spans="1:6" x14ac:dyDescent="0.3">
      <c r="A85" s="9">
        <v>43912</v>
      </c>
      <c r="B85">
        <v>74</v>
      </c>
      <c r="C85">
        <v>43</v>
      </c>
      <c r="D85">
        <v>9</v>
      </c>
      <c r="E85">
        <v>13</v>
      </c>
      <c r="F85" s="23">
        <v>0</v>
      </c>
    </row>
    <row r="86" spans="1:6" x14ac:dyDescent="0.3">
      <c r="A86" s="9">
        <v>43913</v>
      </c>
      <c r="B86">
        <v>95</v>
      </c>
      <c r="C86">
        <v>63</v>
      </c>
      <c r="D86">
        <v>25</v>
      </c>
      <c r="E86">
        <v>27</v>
      </c>
      <c r="F86" s="23">
        <v>0</v>
      </c>
    </row>
    <row r="87" spans="1:6" x14ac:dyDescent="0.3">
      <c r="A87" s="9">
        <v>43914</v>
      </c>
      <c r="B87">
        <v>73</v>
      </c>
      <c r="C87">
        <v>61</v>
      </c>
      <c r="D87">
        <v>15</v>
      </c>
      <c r="E87">
        <v>17</v>
      </c>
      <c r="F87" s="23">
        <v>0</v>
      </c>
    </row>
    <row r="88" spans="1:6" x14ac:dyDescent="0.3">
      <c r="A88" s="9">
        <v>43915</v>
      </c>
      <c r="B88">
        <v>91</v>
      </c>
      <c r="C88">
        <v>39</v>
      </c>
      <c r="D88">
        <v>16</v>
      </c>
      <c r="E88">
        <v>16</v>
      </c>
      <c r="F88" s="23">
        <v>0</v>
      </c>
    </row>
    <row r="89" spans="1:6" x14ac:dyDescent="0.3">
      <c r="A89" s="9">
        <v>43916</v>
      </c>
      <c r="B89">
        <v>100</v>
      </c>
      <c r="C89">
        <v>53</v>
      </c>
      <c r="D89">
        <v>19</v>
      </c>
      <c r="E89">
        <v>25</v>
      </c>
      <c r="F89" s="23">
        <v>0</v>
      </c>
    </row>
    <row r="90" spans="1:6" x14ac:dyDescent="0.3">
      <c r="A90" s="9">
        <v>43917</v>
      </c>
      <c r="B90">
        <v>76</v>
      </c>
      <c r="C90">
        <v>36</v>
      </c>
      <c r="D90">
        <v>7</v>
      </c>
      <c r="E90">
        <v>11</v>
      </c>
      <c r="F90" s="23">
        <v>0</v>
      </c>
    </row>
    <row r="91" spans="1:6" x14ac:dyDescent="0.3">
      <c r="A91" s="9">
        <v>43918</v>
      </c>
      <c r="B91">
        <v>94</v>
      </c>
      <c r="C91">
        <v>52</v>
      </c>
      <c r="D91">
        <v>17</v>
      </c>
      <c r="E91">
        <v>27</v>
      </c>
      <c r="F91" s="23">
        <v>0</v>
      </c>
    </row>
    <row r="92" spans="1:6" x14ac:dyDescent="0.3">
      <c r="A92" s="9">
        <v>43919</v>
      </c>
      <c r="B92">
        <v>100</v>
      </c>
      <c r="C92">
        <v>52</v>
      </c>
      <c r="D92">
        <v>28</v>
      </c>
      <c r="E92">
        <v>33</v>
      </c>
      <c r="F92" s="23">
        <v>0</v>
      </c>
    </row>
    <row r="93" spans="1:6" x14ac:dyDescent="0.3">
      <c r="A93" s="9">
        <v>43920</v>
      </c>
      <c r="B93">
        <v>78</v>
      </c>
      <c r="C93">
        <v>39</v>
      </c>
      <c r="D93">
        <v>17</v>
      </c>
      <c r="E93">
        <v>23</v>
      </c>
      <c r="F93" s="23">
        <v>0</v>
      </c>
    </row>
    <row r="94" spans="1:6" x14ac:dyDescent="0.3">
      <c r="A94" s="9">
        <v>43921</v>
      </c>
      <c r="B94">
        <v>69</v>
      </c>
      <c r="C94">
        <v>29</v>
      </c>
      <c r="D94">
        <v>19</v>
      </c>
      <c r="E94">
        <v>23</v>
      </c>
      <c r="F94" s="23">
        <v>0</v>
      </c>
    </row>
    <row r="95" spans="1:6" x14ac:dyDescent="0.3">
      <c r="A95" s="9">
        <v>43922</v>
      </c>
      <c r="B95">
        <v>83</v>
      </c>
      <c r="C95">
        <v>42</v>
      </c>
      <c r="D95">
        <v>17</v>
      </c>
      <c r="E95">
        <v>21</v>
      </c>
      <c r="F95" s="23">
        <v>0</v>
      </c>
    </row>
    <row r="96" spans="1:6" x14ac:dyDescent="0.3">
      <c r="A96" s="9">
        <v>43923</v>
      </c>
      <c r="B96">
        <v>69</v>
      </c>
      <c r="C96">
        <v>33</v>
      </c>
      <c r="D96">
        <v>20</v>
      </c>
      <c r="E96">
        <v>23</v>
      </c>
      <c r="F96" s="23">
        <v>0</v>
      </c>
    </row>
    <row r="97" spans="1:6" x14ac:dyDescent="0.3">
      <c r="A97" s="9">
        <v>43924</v>
      </c>
      <c r="B97">
        <v>76</v>
      </c>
      <c r="C97">
        <v>42</v>
      </c>
      <c r="D97">
        <v>13</v>
      </c>
      <c r="E97">
        <v>17</v>
      </c>
      <c r="F97" s="23">
        <v>0</v>
      </c>
    </row>
    <row r="98" spans="1:6" x14ac:dyDescent="0.3">
      <c r="A98" s="9">
        <v>43925</v>
      </c>
      <c r="B98">
        <v>82</v>
      </c>
      <c r="C98">
        <v>30</v>
      </c>
      <c r="D98">
        <v>20</v>
      </c>
      <c r="E98">
        <v>23</v>
      </c>
      <c r="F98" s="23">
        <v>0</v>
      </c>
    </row>
    <row r="99" spans="1:6" x14ac:dyDescent="0.3">
      <c r="A99" s="9">
        <v>43926</v>
      </c>
      <c r="B99">
        <v>58</v>
      </c>
      <c r="C99">
        <v>29</v>
      </c>
      <c r="D99">
        <v>9</v>
      </c>
      <c r="E99">
        <v>14</v>
      </c>
      <c r="F99" s="23">
        <v>0</v>
      </c>
    </row>
    <row r="100" spans="1:6" x14ac:dyDescent="0.3">
      <c r="A100" s="9">
        <v>43927</v>
      </c>
      <c r="B100">
        <v>70</v>
      </c>
      <c r="C100">
        <v>36</v>
      </c>
      <c r="D100">
        <v>20</v>
      </c>
      <c r="E100">
        <v>27</v>
      </c>
      <c r="F100" s="23">
        <v>0</v>
      </c>
    </row>
    <row r="101" spans="1:6" x14ac:dyDescent="0.3">
      <c r="A101" s="9">
        <v>43928</v>
      </c>
      <c r="B101">
        <v>47</v>
      </c>
      <c r="C101">
        <v>27</v>
      </c>
      <c r="D101">
        <v>11</v>
      </c>
      <c r="E101">
        <v>12</v>
      </c>
      <c r="F101" s="23">
        <v>0</v>
      </c>
    </row>
    <row r="102" spans="1:6" x14ac:dyDescent="0.3">
      <c r="A102" s="9">
        <v>43929</v>
      </c>
      <c r="B102">
        <v>48</v>
      </c>
      <c r="C102">
        <v>27</v>
      </c>
      <c r="D102">
        <v>10</v>
      </c>
      <c r="E102">
        <v>14</v>
      </c>
      <c r="F102" s="23">
        <v>0</v>
      </c>
    </row>
    <row r="103" spans="1:6" x14ac:dyDescent="0.3">
      <c r="A103" s="9">
        <v>43930</v>
      </c>
      <c r="B103">
        <v>60</v>
      </c>
      <c r="C103">
        <v>28</v>
      </c>
      <c r="D103">
        <v>16</v>
      </c>
      <c r="E103">
        <v>21</v>
      </c>
      <c r="F103" s="23">
        <v>0</v>
      </c>
    </row>
    <row r="104" spans="1:6" x14ac:dyDescent="0.3">
      <c r="A104" s="9">
        <v>43931</v>
      </c>
      <c r="B104">
        <v>54</v>
      </c>
      <c r="C104">
        <v>28</v>
      </c>
      <c r="D104">
        <v>13</v>
      </c>
      <c r="E104">
        <v>15</v>
      </c>
      <c r="F104" s="23">
        <v>0</v>
      </c>
    </row>
    <row r="105" spans="1:6" x14ac:dyDescent="0.3">
      <c r="A105" s="9">
        <v>43932</v>
      </c>
      <c r="B105">
        <v>53</v>
      </c>
      <c r="C105">
        <v>28</v>
      </c>
      <c r="D105">
        <v>16</v>
      </c>
      <c r="E105">
        <v>21</v>
      </c>
      <c r="F105" s="23">
        <v>0</v>
      </c>
    </row>
    <row r="106" spans="1:6" x14ac:dyDescent="0.3">
      <c r="A106" s="9">
        <v>43933</v>
      </c>
      <c r="B106">
        <v>47</v>
      </c>
      <c r="C106">
        <v>26</v>
      </c>
      <c r="D106">
        <v>11</v>
      </c>
      <c r="E106">
        <v>15</v>
      </c>
      <c r="F106" s="23">
        <v>0</v>
      </c>
    </row>
    <row r="107" spans="1:6" x14ac:dyDescent="0.3">
      <c r="A107" s="9">
        <v>43934</v>
      </c>
      <c r="B107">
        <v>58</v>
      </c>
      <c r="C107">
        <v>35</v>
      </c>
      <c r="D107">
        <v>19</v>
      </c>
      <c r="E107">
        <v>24</v>
      </c>
      <c r="F107" s="23">
        <v>0</v>
      </c>
    </row>
    <row r="108" spans="1:6" x14ac:dyDescent="0.3">
      <c r="A108" s="9">
        <v>43935</v>
      </c>
      <c r="B108">
        <v>44</v>
      </c>
      <c r="C108">
        <v>25</v>
      </c>
      <c r="D108">
        <v>9</v>
      </c>
      <c r="E108">
        <v>17</v>
      </c>
      <c r="F108" s="23">
        <v>0</v>
      </c>
    </row>
    <row r="109" spans="1:6" x14ac:dyDescent="0.3">
      <c r="A109" s="9">
        <v>43936</v>
      </c>
      <c r="B109">
        <v>45</v>
      </c>
      <c r="C109">
        <v>29</v>
      </c>
      <c r="D109">
        <v>19</v>
      </c>
      <c r="E109">
        <v>22</v>
      </c>
      <c r="F109" s="23">
        <v>0</v>
      </c>
    </row>
    <row r="110" spans="1:6" x14ac:dyDescent="0.3">
      <c r="A110" s="9">
        <v>43937</v>
      </c>
      <c r="B110">
        <v>46</v>
      </c>
      <c r="C110">
        <v>13</v>
      </c>
      <c r="D110">
        <v>13</v>
      </c>
      <c r="E110">
        <v>18</v>
      </c>
      <c r="F110" s="23">
        <v>0</v>
      </c>
    </row>
    <row r="111" spans="1:6" x14ac:dyDescent="0.3">
      <c r="A111" s="9">
        <v>43938</v>
      </c>
      <c r="B111">
        <v>49</v>
      </c>
      <c r="C111">
        <v>16</v>
      </c>
      <c r="D111">
        <v>13</v>
      </c>
      <c r="E111">
        <v>16</v>
      </c>
      <c r="F111" s="23">
        <v>0</v>
      </c>
    </row>
    <row r="112" spans="1:6" x14ac:dyDescent="0.3">
      <c r="A112" s="9">
        <v>43939</v>
      </c>
      <c r="B112">
        <v>46</v>
      </c>
      <c r="C112">
        <v>22</v>
      </c>
      <c r="D112">
        <v>8</v>
      </c>
      <c r="E112">
        <v>8</v>
      </c>
      <c r="F112" s="23">
        <v>0</v>
      </c>
    </row>
    <row r="113" spans="1:6" x14ac:dyDescent="0.3">
      <c r="A113" s="9">
        <v>43940</v>
      </c>
      <c r="B113">
        <v>51</v>
      </c>
      <c r="C113">
        <v>24</v>
      </c>
      <c r="D113">
        <v>14</v>
      </c>
      <c r="E113">
        <v>17</v>
      </c>
      <c r="F113" s="23">
        <v>0</v>
      </c>
    </row>
    <row r="114" spans="1:6" x14ac:dyDescent="0.3">
      <c r="A114" s="9">
        <v>43941</v>
      </c>
      <c r="B114">
        <v>36</v>
      </c>
      <c r="C114">
        <v>29</v>
      </c>
      <c r="D114">
        <v>21</v>
      </c>
      <c r="E114">
        <v>25</v>
      </c>
      <c r="F114" s="23">
        <v>0</v>
      </c>
    </row>
    <row r="115" spans="1:6" x14ac:dyDescent="0.3">
      <c r="A115" s="9">
        <v>43942</v>
      </c>
      <c r="B115">
        <v>23</v>
      </c>
      <c r="C115">
        <v>21</v>
      </c>
      <c r="D115">
        <v>14</v>
      </c>
      <c r="E115">
        <v>14</v>
      </c>
      <c r="F115" s="23">
        <v>0</v>
      </c>
    </row>
    <row r="116" spans="1:6" x14ac:dyDescent="0.3">
      <c r="A116" s="9">
        <v>43943</v>
      </c>
      <c r="B116">
        <v>36</v>
      </c>
      <c r="C116">
        <v>23</v>
      </c>
      <c r="D116">
        <v>15</v>
      </c>
      <c r="E116">
        <v>19</v>
      </c>
      <c r="F116" s="23">
        <v>0</v>
      </c>
    </row>
    <row r="117" spans="1:6" x14ac:dyDescent="0.3">
      <c r="A117" s="9">
        <v>43944</v>
      </c>
      <c r="B117">
        <v>29</v>
      </c>
      <c r="C117">
        <v>19</v>
      </c>
      <c r="D117">
        <v>15</v>
      </c>
      <c r="E117">
        <v>19</v>
      </c>
      <c r="F117" s="23">
        <v>0</v>
      </c>
    </row>
    <row r="118" spans="1:6" x14ac:dyDescent="0.3">
      <c r="A118" s="9">
        <v>43945</v>
      </c>
      <c r="B118">
        <v>36</v>
      </c>
      <c r="C118">
        <v>25</v>
      </c>
      <c r="D118">
        <v>12</v>
      </c>
      <c r="E118">
        <v>14</v>
      </c>
      <c r="F118" s="23">
        <v>0</v>
      </c>
    </row>
    <row r="119" spans="1:6" x14ac:dyDescent="0.3">
      <c r="A119" s="9">
        <v>43946</v>
      </c>
      <c r="B119">
        <v>46</v>
      </c>
      <c r="C119">
        <v>19</v>
      </c>
      <c r="D119">
        <v>16</v>
      </c>
      <c r="E119">
        <v>17</v>
      </c>
      <c r="F119" s="23">
        <v>0</v>
      </c>
    </row>
    <row r="120" spans="1:6" x14ac:dyDescent="0.3">
      <c r="A120" s="9">
        <v>43947</v>
      </c>
      <c r="B120">
        <v>41</v>
      </c>
      <c r="C120">
        <v>23</v>
      </c>
      <c r="D120">
        <v>12</v>
      </c>
      <c r="E120">
        <v>9</v>
      </c>
      <c r="F120" s="23">
        <v>0</v>
      </c>
    </row>
    <row r="121" spans="1:6" x14ac:dyDescent="0.3">
      <c r="A121" s="9">
        <v>43948</v>
      </c>
      <c r="B121">
        <v>41</v>
      </c>
      <c r="C121">
        <v>18</v>
      </c>
      <c r="D121">
        <v>14</v>
      </c>
      <c r="E121">
        <v>20</v>
      </c>
      <c r="F121" s="23">
        <v>0</v>
      </c>
    </row>
    <row r="122" spans="1:6" x14ac:dyDescent="0.3">
      <c r="A122" s="9">
        <v>43949</v>
      </c>
      <c r="B122">
        <v>22</v>
      </c>
      <c r="C122">
        <v>18</v>
      </c>
      <c r="D122">
        <v>12</v>
      </c>
      <c r="E122">
        <v>16</v>
      </c>
      <c r="F122" s="23">
        <v>0</v>
      </c>
    </row>
    <row r="123" spans="1:6" x14ac:dyDescent="0.3">
      <c r="A123" s="9">
        <v>43950</v>
      </c>
      <c r="B123">
        <v>32</v>
      </c>
      <c r="C123">
        <v>14</v>
      </c>
      <c r="D123">
        <v>5</v>
      </c>
      <c r="E123">
        <v>6</v>
      </c>
      <c r="F123" s="23">
        <v>0</v>
      </c>
    </row>
    <row r="124" spans="1:6" x14ac:dyDescent="0.3">
      <c r="A124" s="9">
        <v>43951</v>
      </c>
      <c r="B124">
        <v>18</v>
      </c>
      <c r="C124">
        <v>13</v>
      </c>
      <c r="D124">
        <v>16</v>
      </c>
      <c r="E124">
        <v>17</v>
      </c>
      <c r="F124" s="23">
        <v>0</v>
      </c>
    </row>
    <row r="125" spans="1:6" x14ac:dyDescent="0.3">
      <c r="A125" s="9">
        <v>43952</v>
      </c>
      <c r="B125">
        <v>28</v>
      </c>
      <c r="C125">
        <v>25</v>
      </c>
      <c r="D125">
        <v>22</v>
      </c>
      <c r="E125">
        <v>29</v>
      </c>
      <c r="F125" s="23">
        <v>0</v>
      </c>
    </row>
    <row r="126" spans="1:6" x14ac:dyDescent="0.3">
      <c r="A126" s="9">
        <v>43953</v>
      </c>
      <c r="B126">
        <v>29</v>
      </c>
      <c r="C126">
        <v>18</v>
      </c>
      <c r="D126">
        <v>8</v>
      </c>
      <c r="E126">
        <v>12</v>
      </c>
      <c r="F126" s="23">
        <v>0</v>
      </c>
    </row>
    <row r="127" spans="1:6" x14ac:dyDescent="0.3">
      <c r="A127" s="9">
        <v>43954</v>
      </c>
      <c r="B127">
        <v>31</v>
      </c>
      <c r="C127">
        <v>17</v>
      </c>
      <c r="D127">
        <v>9</v>
      </c>
      <c r="E127">
        <v>14</v>
      </c>
      <c r="F127" s="23">
        <v>0</v>
      </c>
    </row>
    <row r="128" spans="1:6" x14ac:dyDescent="0.3">
      <c r="A128" s="9">
        <v>43955</v>
      </c>
      <c r="B128">
        <v>30</v>
      </c>
      <c r="C128">
        <v>19</v>
      </c>
      <c r="D128">
        <v>19</v>
      </c>
      <c r="E128">
        <v>24</v>
      </c>
      <c r="F128" s="23">
        <v>0</v>
      </c>
    </row>
    <row r="129" spans="1:6" x14ac:dyDescent="0.3">
      <c r="A129" s="9">
        <v>43956</v>
      </c>
      <c r="B129">
        <v>25</v>
      </c>
      <c r="C129">
        <v>17</v>
      </c>
      <c r="D129">
        <v>12</v>
      </c>
      <c r="E129">
        <v>15</v>
      </c>
      <c r="F129" s="23">
        <v>0</v>
      </c>
    </row>
    <row r="130" spans="1:6" x14ac:dyDescent="0.3">
      <c r="A130" s="9">
        <v>43957</v>
      </c>
      <c r="B130">
        <v>30</v>
      </c>
      <c r="C130">
        <v>14</v>
      </c>
      <c r="D130">
        <v>15</v>
      </c>
      <c r="E130">
        <v>18</v>
      </c>
      <c r="F130" s="23">
        <v>0</v>
      </c>
    </row>
    <row r="131" spans="1:6" x14ac:dyDescent="0.3">
      <c r="A131" s="9">
        <v>43958</v>
      </c>
      <c r="B131">
        <v>20</v>
      </c>
      <c r="C131">
        <v>15</v>
      </c>
      <c r="D131">
        <v>20</v>
      </c>
      <c r="E131">
        <v>24</v>
      </c>
      <c r="F131" s="23">
        <v>0</v>
      </c>
    </row>
    <row r="132" spans="1:6" x14ac:dyDescent="0.3">
      <c r="A132" s="9">
        <v>43959</v>
      </c>
      <c r="B132">
        <v>31</v>
      </c>
      <c r="C132">
        <v>11</v>
      </c>
      <c r="D132">
        <v>16</v>
      </c>
      <c r="E132">
        <v>24</v>
      </c>
      <c r="F132" s="23">
        <v>0</v>
      </c>
    </row>
    <row r="133" spans="1:6" x14ac:dyDescent="0.3">
      <c r="A133" s="9">
        <v>43960</v>
      </c>
      <c r="B133">
        <v>19</v>
      </c>
      <c r="C133">
        <v>16</v>
      </c>
      <c r="D133">
        <v>13</v>
      </c>
      <c r="E133">
        <v>16</v>
      </c>
      <c r="F133" s="23">
        <v>0</v>
      </c>
    </row>
    <row r="134" spans="1:6" x14ac:dyDescent="0.3">
      <c r="A134" s="9">
        <v>43961</v>
      </c>
      <c r="B134">
        <v>29</v>
      </c>
      <c r="C134">
        <v>16</v>
      </c>
      <c r="D134">
        <v>7</v>
      </c>
      <c r="E134">
        <v>12</v>
      </c>
      <c r="F134" s="23">
        <v>0</v>
      </c>
    </row>
    <row r="135" spans="1:6" x14ac:dyDescent="0.3">
      <c r="A135" s="9">
        <v>43962</v>
      </c>
      <c r="B135">
        <v>23</v>
      </c>
      <c r="C135">
        <v>9</v>
      </c>
      <c r="D135">
        <v>9</v>
      </c>
      <c r="E135">
        <v>12</v>
      </c>
      <c r="F135" s="23">
        <v>0</v>
      </c>
    </row>
    <row r="136" spans="1:6" x14ac:dyDescent="0.3">
      <c r="A136" s="9">
        <v>43963</v>
      </c>
      <c r="B136">
        <v>25</v>
      </c>
      <c r="C136">
        <v>14</v>
      </c>
      <c r="D136">
        <v>15</v>
      </c>
      <c r="E136">
        <v>15</v>
      </c>
      <c r="F136" s="23">
        <v>0</v>
      </c>
    </row>
    <row r="137" spans="1:6" x14ac:dyDescent="0.3">
      <c r="A137" s="9">
        <v>43964</v>
      </c>
      <c r="B137">
        <v>31</v>
      </c>
      <c r="C137">
        <v>10</v>
      </c>
      <c r="D137">
        <v>13</v>
      </c>
      <c r="E137">
        <v>15</v>
      </c>
      <c r="F137" s="23">
        <v>0</v>
      </c>
    </row>
    <row r="138" spans="1:6" x14ac:dyDescent="0.3">
      <c r="A138" s="9">
        <v>43965</v>
      </c>
      <c r="B138">
        <v>29</v>
      </c>
      <c r="C138">
        <v>13</v>
      </c>
      <c r="D138">
        <v>10</v>
      </c>
      <c r="E138">
        <v>13</v>
      </c>
      <c r="F138" s="23">
        <v>0</v>
      </c>
    </row>
    <row r="139" spans="1:6" x14ac:dyDescent="0.3">
      <c r="A139" s="9">
        <v>43966</v>
      </c>
      <c r="B139">
        <v>19</v>
      </c>
      <c r="C139">
        <v>13</v>
      </c>
      <c r="D139">
        <v>6</v>
      </c>
      <c r="E139">
        <v>11</v>
      </c>
      <c r="F139" s="23">
        <v>0</v>
      </c>
    </row>
    <row r="140" spans="1:6" x14ac:dyDescent="0.3">
      <c r="A140" s="9">
        <v>43967</v>
      </c>
      <c r="B140">
        <v>26</v>
      </c>
      <c r="C140">
        <v>11</v>
      </c>
      <c r="D140">
        <v>10</v>
      </c>
      <c r="E140">
        <v>9</v>
      </c>
      <c r="F140" s="23">
        <v>0</v>
      </c>
    </row>
    <row r="141" spans="1:6" x14ac:dyDescent="0.3">
      <c r="A141" s="9">
        <v>43968</v>
      </c>
      <c r="B141">
        <v>34</v>
      </c>
      <c r="C141">
        <v>14</v>
      </c>
      <c r="D141">
        <v>10</v>
      </c>
      <c r="E141">
        <v>13</v>
      </c>
      <c r="F141" s="23">
        <v>0</v>
      </c>
    </row>
    <row r="142" spans="1:6" x14ac:dyDescent="0.3">
      <c r="A142" s="9">
        <v>43969</v>
      </c>
      <c r="B142">
        <v>30</v>
      </c>
      <c r="C142">
        <v>16</v>
      </c>
      <c r="D142">
        <v>9</v>
      </c>
      <c r="E142">
        <v>19</v>
      </c>
      <c r="F142" s="23">
        <v>0</v>
      </c>
    </row>
    <row r="143" spans="1:6" x14ac:dyDescent="0.3">
      <c r="A143" s="9">
        <v>43970</v>
      </c>
      <c r="B143">
        <v>26</v>
      </c>
      <c r="C143">
        <v>10</v>
      </c>
      <c r="D143">
        <v>8</v>
      </c>
      <c r="E143">
        <v>6</v>
      </c>
      <c r="F143" s="23">
        <v>0</v>
      </c>
    </row>
    <row r="144" spans="1:6" x14ac:dyDescent="0.3">
      <c r="A144" s="9">
        <v>43971</v>
      </c>
      <c r="B144">
        <v>11</v>
      </c>
      <c r="C144">
        <v>6</v>
      </c>
      <c r="D144">
        <v>12</v>
      </c>
      <c r="E144">
        <v>12</v>
      </c>
      <c r="F144" s="23">
        <v>0</v>
      </c>
    </row>
    <row r="145" spans="1:6" x14ac:dyDescent="0.3">
      <c r="A145" s="9">
        <v>43972</v>
      </c>
      <c r="B145">
        <v>16</v>
      </c>
      <c r="C145">
        <v>13</v>
      </c>
      <c r="D145">
        <v>9</v>
      </c>
      <c r="E145">
        <v>11</v>
      </c>
      <c r="F145" s="23">
        <v>0</v>
      </c>
    </row>
    <row r="146" spans="1:6" x14ac:dyDescent="0.3">
      <c r="A146" s="9">
        <v>43973</v>
      </c>
      <c r="B146">
        <v>13</v>
      </c>
      <c r="C146">
        <v>16</v>
      </c>
      <c r="D146">
        <v>12</v>
      </c>
      <c r="E146">
        <v>15</v>
      </c>
      <c r="F146" s="23">
        <v>0</v>
      </c>
    </row>
    <row r="147" spans="1:6" x14ac:dyDescent="0.3">
      <c r="A147" s="9">
        <v>43974</v>
      </c>
      <c r="B147">
        <v>27</v>
      </c>
      <c r="C147">
        <v>16</v>
      </c>
      <c r="D147">
        <v>29</v>
      </c>
      <c r="E147">
        <v>40</v>
      </c>
      <c r="F147" s="23">
        <v>1</v>
      </c>
    </row>
    <row r="148" spans="1:6" x14ac:dyDescent="0.3">
      <c r="A148" s="9">
        <v>43975</v>
      </c>
      <c r="B148">
        <v>23</v>
      </c>
      <c r="C148">
        <v>28</v>
      </c>
      <c r="D148">
        <v>13</v>
      </c>
      <c r="E148">
        <v>17</v>
      </c>
      <c r="F148" s="23">
        <v>0</v>
      </c>
    </row>
    <row r="149" spans="1:6" x14ac:dyDescent="0.3">
      <c r="A149" s="9">
        <v>43976</v>
      </c>
      <c r="B149">
        <v>22</v>
      </c>
      <c r="C149">
        <v>15</v>
      </c>
      <c r="D149">
        <v>8</v>
      </c>
      <c r="E149">
        <v>8</v>
      </c>
      <c r="F149" s="23">
        <v>0</v>
      </c>
    </row>
    <row r="150" spans="1:6" x14ac:dyDescent="0.3">
      <c r="A150" s="9">
        <v>43977</v>
      </c>
      <c r="B150">
        <v>14</v>
      </c>
      <c r="C150">
        <v>10</v>
      </c>
      <c r="D150">
        <v>10</v>
      </c>
      <c r="E150">
        <v>14</v>
      </c>
      <c r="F150" s="23">
        <v>0</v>
      </c>
    </row>
    <row r="151" spans="1:6" x14ac:dyDescent="0.3">
      <c r="A151" s="9">
        <v>43978</v>
      </c>
      <c r="B151">
        <v>12</v>
      </c>
      <c r="C151">
        <v>10</v>
      </c>
      <c r="D151">
        <v>8</v>
      </c>
      <c r="E151">
        <v>11</v>
      </c>
      <c r="F151" s="23">
        <v>0</v>
      </c>
    </row>
    <row r="152" spans="1:6" x14ac:dyDescent="0.3">
      <c r="A152" s="9">
        <v>43979</v>
      </c>
      <c r="B152">
        <v>12</v>
      </c>
      <c r="C152">
        <v>10</v>
      </c>
      <c r="D152">
        <v>10</v>
      </c>
      <c r="E152">
        <v>12</v>
      </c>
      <c r="F152" s="23">
        <v>0</v>
      </c>
    </row>
    <row r="153" spans="1:6" x14ac:dyDescent="0.3">
      <c r="A153" s="9">
        <v>43980</v>
      </c>
      <c r="B153">
        <v>16</v>
      </c>
      <c r="C153">
        <v>11</v>
      </c>
      <c r="D153">
        <v>16</v>
      </c>
      <c r="E153">
        <v>12</v>
      </c>
      <c r="F153" s="23">
        <v>0</v>
      </c>
    </row>
    <row r="154" spans="1:6" x14ac:dyDescent="0.3">
      <c r="A154" s="9">
        <v>43981</v>
      </c>
      <c r="B154">
        <v>30</v>
      </c>
      <c r="C154">
        <v>13</v>
      </c>
      <c r="D154">
        <v>17</v>
      </c>
      <c r="E154">
        <v>18</v>
      </c>
      <c r="F154" s="23">
        <v>0</v>
      </c>
    </row>
    <row r="155" spans="1:6" x14ac:dyDescent="0.3">
      <c r="A155" s="9">
        <v>43982</v>
      </c>
      <c r="B155">
        <v>11</v>
      </c>
      <c r="C155">
        <v>12</v>
      </c>
      <c r="D155">
        <v>14</v>
      </c>
      <c r="E155">
        <v>18</v>
      </c>
      <c r="F155" s="23">
        <v>0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97F5FA-2C98-46B4-BB3F-1F98D19C9155}">
  <dimension ref="A3:F155"/>
  <sheetViews>
    <sheetView topLeftCell="A4" workbookViewId="0">
      <selection activeCell="U9" sqref="U9:X24"/>
    </sheetView>
  </sheetViews>
  <sheetFormatPr defaultRowHeight="14.4" x14ac:dyDescent="0.3"/>
  <sheetData>
    <row r="3" spans="1:6" x14ac:dyDescent="0.3">
      <c r="A3" s="12" t="s">
        <v>54</v>
      </c>
      <c r="B3" t="s">
        <v>116</v>
      </c>
      <c r="C3" t="s">
        <v>115</v>
      </c>
      <c r="D3" t="s">
        <v>114</v>
      </c>
      <c r="E3" t="s">
        <v>113</v>
      </c>
      <c r="F3" s="10" t="s">
        <v>57</v>
      </c>
    </row>
    <row r="4" spans="1:6" x14ac:dyDescent="0.3">
      <c r="A4" s="9">
        <v>43831</v>
      </c>
      <c r="B4">
        <v>0</v>
      </c>
      <c r="C4">
        <v>0</v>
      </c>
      <c r="D4">
        <v>0</v>
      </c>
      <c r="E4">
        <v>0</v>
      </c>
      <c r="F4" s="10">
        <v>0</v>
      </c>
    </row>
    <row r="5" spans="1:6" x14ac:dyDescent="0.3">
      <c r="A5" s="9">
        <v>43832</v>
      </c>
      <c r="B5">
        <v>0</v>
      </c>
      <c r="C5">
        <v>0</v>
      </c>
      <c r="D5">
        <v>0</v>
      </c>
      <c r="E5">
        <v>0</v>
      </c>
      <c r="F5" s="10">
        <v>0</v>
      </c>
    </row>
    <row r="6" spans="1:6" x14ac:dyDescent="0.3">
      <c r="A6" s="9">
        <v>43833</v>
      </c>
      <c r="B6">
        <v>0</v>
      </c>
      <c r="C6">
        <v>0</v>
      </c>
      <c r="D6">
        <v>0</v>
      </c>
      <c r="E6">
        <v>0</v>
      </c>
      <c r="F6" s="10">
        <v>0</v>
      </c>
    </row>
    <row r="7" spans="1:6" x14ac:dyDescent="0.3">
      <c r="A7" s="9">
        <v>43834</v>
      </c>
      <c r="B7">
        <v>0</v>
      </c>
      <c r="C7">
        <v>0</v>
      </c>
      <c r="D7">
        <v>0</v>
      </c>
      <c r="E7">
        <v>0</v>
      </c>
      <c r="F7" s="10">
        <v>0</v>
      </c>
    </row>
    <row r="8" spans="1:6" x14ac:dyDescent="0.3">
      <c r="A8" s="9">
        <v>43835</v>
      </c>
      <c r="B8">
        <v>0</v>
      </c>
      <c r="C8">
        <v>0</v>
      </c>
      <c r="D8">
        <v>0</v>
      </c>
      <c r="E8">
        <v>0</v>
      </c>
      <c r="F8" s="10">
        <v>0</v>
      </c>
    </row>
    <row r="9" spans="1:6" x14ac:dyDescent="0.3">
      <c r="A9" s="9">
        <v>43836</v>
      </c>
      <c r="B9">
        <v>0</v>
      </c>
      <c r="C9">
        <v>0</v>
      </c>
      <c r="D9">
        <v>0</v>
      </c>
      <c r="E9">
        <v>0</v>
      </c>
      <c r="F9" s="10">
        <v>0</v>
      </c>
    </row>
    <row r="10" spans="1:6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 s="10">
        <v>0</v>
      </c>
    </row>
    <row r="11" spans="1:6" x14ac:dyDescent="0.3">
      <c r="A11" s="9">
        <v>43838</v>
      </c>
      <c r="B11">
        <v>0</v>
      </c>
      <c r="C11">
        <v>0</v>
      </c>
      <c r="D11">
        <v>0</v>
      </c>
      <c r="E11">
        <v>0</v>
      </c>
      <c r="F11" s="10">
        <v>0</v>
      </c>
    </row>
    <row r="12" spans="1:6" x14ac:dyDescent="0.3">
      <c r="A12" s="9">
        <v>43839</v>
      </c>
      <c r="B12">
        <v>0</v>
      </c>
      <c r="C12">
        <v>0</v>
      </c>
      <c r="D12">
        <v>0</v>
      </c>
      <c r="E12">
        <v>0</v>
      </c>
      <c r="F12" s="10">
        <v>0</v>
      </c>
    </row>
    <row r="13" spans="1:6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 s="10">
        <v>0</v>
      </c>
    </row>
    <row r="14" spans="1:6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 s="10">
        <v>0</v>
      </c>
    </row>
    <row r="15" spans="1:6" x14ac:dyDescent="0.3">
      <c r="A15" s="9">
        <v>43842</v>
      </c>
      <c r="B15">
        <v>0</v>
      </c>
      <c r="C15">
        <v>0</v>
      </c>
      <c r="D15">
        <v>0</v>
      </c>
      <c r="E15">
        <v>0</v>
      </c>
      <c r="F15" s="10">
        <v>0</v>
      </c>
    </row>
    <row r="16" spans="1:6" x14ac:dyDescent="0.3">
      <c r="A16" s="9">
        <v>43843</v>
      </c>
      <c r="B16">
        <v>0</v>
      </c>
      <c r="C16">
        <v>0</v>
      </c>
      <c r="D16">
        <v>0</v>
      </c>
      <c r="E16">
        <v>0</v>
      </c>
      <c r="F16" s="10">
        <v>0</v>
      </c>
    </row>
    <row r="17" spans="1:6" x14ac:dyDescent="0.3">
      <c r="A17" s="9">
        <v>43844</v>
      </c>
      <c r="B17">
        <v>0</v>
      </c>
      <c r="C17">
        <v>0</v>
      </c>
      <c r="D17">
        <v>0</v>
      </c>
      <c r="E17">
        <v>0</v>
      </c>
      <c r="F17" s="10">
        <v>0</v>
      </c>
    </row>
    <row r="18" spans="1:6" x14ac:dyDescent="0.3">
      <c r="A18" s="9">
        <v>43845</v>
      </c>
      <c r="B18">
        <v>0</v>
      </c>
      <c r="C18">
        <v>0</v>
      </c>
      <c r="D18">
        <v>0</v>
      </c>
      <c r="E18">
        <v>0</v>
      </c>
      <c r="F18" s="10">
        <v>0</v>
      </c>
    </row>
    <row r="19" spans="1:6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 s="10">
        <v>0</v>
      </c>
    </row>
    <row r="20" spans="1:6" x14ac:dyDescent="0.3">
      <c r="A20" s="9">
        <v>43847</v>
      </c>
      <c r="B20">
        <v>0</v>
      </c>
      <c r="C20">
        <v>0</v>
      </c>
      <c r="D20">
        <v>0</v>
      </c>
      <c r="E20">
        <v>0</v>
      </c>
      <c r="F20" s="10">
        <v>0</v>
      </c>
    </row>
    <row r="21" spans="1:6" x14ac:dyDescent="0.3">
      <c r="A21" s="9">
        <v>43848</v>
      </c>
      <c r="B21">
        <v>0</v>
      </c>
      <c r="C21">
        <v>0</v>
      </c>
      <c r="D21">
        <v>0</v>
      </c>
      <c r="E21">
        <v>0</v>
      </c>
      <c r="F21" s="10">
        <v>0</v>
      </c>
    </row>
    <row r="22" spans="1:6" x14ac:dyDescent="0.3">
      <c r="A22" s="9">
        <v>43849</v>
      </c>
      <c r="B22">
        <v>0</v>
      </c>
      <c r="C22">
        <v>0</v>
      </c>
      <c r="D22">
        <v>0</v>
      </c>
      <c r="E22">
        <v>0</v>
      </c>
      <c r="F22" s="10">
        <v>0</v>
      </c>
    </row>
    <row r="23" spans="1:6" x14ac:dyDescent="0.3">
      <c r="A23" s="9">
        <v>43850</v>
      </c>
      <c r="B23">
        <v>5</v>
      </c>
      <c r="C23">
        <v>0</v>
      </c>
      <c r="D23">
        <v>0</v>
      </c>
      <c r="E23">
        <v>0</v>
      </c>
      <c r="F23" s="10">
        <v>0</v>
      </c>
    </row>
    <row r="24" spans="1:6" x14ac:dyDescent="0.3">
      <c r="A24" s="9">
        <v>43851</v>
      </c>
      <c r="B24">
        <v>0</v>
      </c>
      <c r="C24">
        <v>0</v>
      </c>
      <c r="D24">
        <v>0</v>
      </c>
      <c r="E24">
        <v>0</v>
      </c>
      <c r="F24" s="10">
        <v>0</v>
      </c>
    </row>
    <row r="25" spans="1:6" x14ac:dyDescent="0.3">
      <c r="A25" s="9">
        <v>43852</v>
      </c>
      <c r="B25">
        <v>5</v>
      </c>
      <c r="C25">
        <v>5</v>
      </c>
      <c r="D25">
        <v>0</v>
      </c>
      <c r="E25">
        <v>0</v>
      </c>
      <c r="F25" s="10">
        <v>0</v>
      </c>
    </row>
    <row r="26" spans="1:6" x14ac:dyDescent="0.3">
      <c r="A26" s="9">
        <v>43853</v>
      </c>
      <c r="B26">
        <v>0</v>
      </c>
      <c r="C26">
        <v>0</v>
      </c>
      <c r="D26">
        <v>0</v>
      </c>
      <c r="E26">
        <v>0</v>
      </c>
      <c r="F26" s="10">
        <v>0</v>
      </c>
    </row>
    <row r="27" spans="1:6" x14ac:dyDescent="0.3">
      <c r="A27" s="9">
        <v>43854</v>
      </c>
      <c r="B27">
        <v>5</v>
      </c>
      <c r="C27">
        <v>0</v>
      </c>
      <c r="D27">
        <v>0</v>
      </c>
      <c r="E27">
        <v>0</v>
      </c>
      <c r="F27" s="10">
        <v>0</v>
      </c>
    </row>
    <row r="28" spans="1:6" x14ac:dyDescent="0.3">
      <c r="A28" s="9">
        <v>43855</v>
      </c>
      <c r="B28">
        <v>8</v>
      </c>
      <c r="C28">
        <v>0</v>
      </c>
      <c r="D28">
        <v>0</v>
      </c>
      <c r="E28">
        <v>0</v>
      </c>
      <c r="F28" s="10">
        <v>0</v>
      </c>
    </row>
    <row r="29" spans="1:6" x14ac:dyDescent="0.3">
      <c r="A29" s="9">
        <v>43856</v>
      </c>
      <c r="B29">
        <v>7</v>
      </c>
      <c r="C29">
        <v>0</v>
      </c>
      <c r="D29">
        <v>0</v>
      </c>
      <c r="E29">
        <v>0</v>
      </c>
      <c r="F29" s="10">
        <v>0</v>
      </c>
    </row>
    <row r="30" spans="1:6" x14ac:dyDescent="0.3">
      <c r="A30" s="9">
        <v>43857</v>
      </c>
      <c r="B30">
        <v>18</v>
      </c>
      <c r="C30">
        <v>11</v>
      </c>
      <c r="D30">
        <v>0</v>
      </c>
      <c r="E30">
        <v>0</v>
      </c>
      <c r="F30" s="10">
        <v>0</v>
      </c>
    </row>
    <row r="31" spans="1:6" x14ac:dyDescent="0.3">
      <c r="A31" s="9">
        <v>43858</v>
      </c>
      <c r="B31">
        <v>20</v>
      </c>
      <c r="C31">
        <v>5</v>
      </c>
      <c r="D31">
        <v>0</v>
      </c>
      <c r="E31">
        <v>0</v>
      </c>
      <c r="F31" s="10">
        <v>0</v>
      </c>
    </row>
    <row r="32" spans="1:6" x14ac:dyDescent="0.3">
      <c r="A32" s="9">
        <v>43859</v>
      </c>
      <c r="B32">
        <v>12</v>
      </c>
      <c r="C32">
        <v>7</v>
      </c>
      <c r="D32">
        <v>0</v>
      </c>
      <c r="E32">
        <v>0</v>
      </c>
      <c r="F32" s="10">
        <v>0</v>
      </c>
    </row>
    <row r="33" spans="1:6" x14ac:dyDescent="0.3">
      <c r="A33" s="9">
        <v>43860</v>
      </c>
      <c r="B33">
        <v>17</v>
      </c>
      <c r="C33">
        <v>5</v>
      </c>
      <c r="D33">
        <v>0</v>
      </c>
      <c r="E33">
        <v>0</v>
      </c>
      <c r="F33" s="10">
        <v>0</v>
      </c>
    </row>
    <row r="34" spans="1:6" x14ac:dyDescent="0.3">
      <c r="A34" s="9">
        <v>43861</v>
      </c>
      <c r="B34">
        <v>15</v>
      </c>
      <c r="C34">
        <v>7</v>
      </c>
      <c r="D34">
        <v>0</v>
      </c>
      <c r="E34">
        <v>0</v>
      </c>
      <c r="F34" s="10">
        <v>0</v>
      </c>
    </row>
    <row r="35" spans="1:6" x14ac:dyDescent="0.3">
      <c r="A35" s="9">
        <v>43862</v>
      </c>
      <c r="B35">
        <v>11</v>
      </c>
      <c r="C35">
        <v>9</v>
      </c>
      <c r="D35">
        <v>0</v>
      </c>
      <c r="E35">
        <v>0</v>
      </c>
      <c r="F35" s="10">
        <v>0</v>
      </c>
    </row>
    <row r="36" spans="1:6" x14ac:dyDescent="0.3">
      <c r="A36" s="9">
        <v>43863</v>
      </c>
      <c r="B36">
        <v>9</v>
      </c>
      <c r="C36">
        <v>5</v>
      </c>
      <c r="D36">
        <v>0</v>
      </c>
      <c r="E36">
        <v>0</v>
      </c>
      <c r="F36" s="10">
        <v>0</v>
      </c>
    </row>
    <row r="37" spans="1:6" x14ac:dyDescent="0.3">
      <c r="A37" s="9">
        <v>43864</v>
      </c>
      <c r="B37">
        <v>12</v>
      </c>
      <c r="C37">
        <v>4</v>
      </c>
      <c r="D37">
        <v>0</v>
      </c>
      <c r="E37">
        <v>0</v>
      </c>
      <c r="F37" s="10">
        <v>0</v>
      </c>
    </row>
    <row r="38" spans="1:6" x14ac:dyDescent="0.3">
      <c r="A38" s="9">
        <v>43865</v>
      </c>
      <c r="B38">
        <v>14</v>
      </c>
      <c r="C38">
        <v>9</v>
      </c>
      <c r="D38">
        <v>0</v>
      </c>
      <c r="E38">
        <v>0</v>
      </c>
      <c r="F38" s="10">
        <v>0</v>
      </c>
    </row>
    <row r="39" spans="1:6" x14ac:dyDescent="0.3">
      <c r="A39" s="9">
        <v>43866</v>
      </c>
      <c r="B39">
        <v>14</v>
      </c>
      <c r="C39">
        <v>6</v>
      </c>
      <c r="D39">
        <v>0</v>
      </c>
      <c r="E39">
        <v>0</v>
      </c>
      <c r="F39" s="10">
        <v>0</v>
      </c>
    </row>
    <row r="40" spans="1:6" x14ac:dyDescent="0.3">
      <c r="A40" s="9">
        <v>43867</v>
      </c>
      <c r="B40">
        <v>17</v>
      </c>
      <c r="C40">
        <v>8</v>
      </c>
      <c r="D40">
        <v>0</v>
      </c>
      <c r="E40">
        <v>0</v>
      </c>
      <c r="F40" s="10">
        <v>0</v>
      </c>
    </row>
    <row r="41" spans="1:6" x14ac:dyDescent="0.3">
      <c r="A41" s="9">
        <v>43868</v>
      </c>
      <c r="B41">
        <v>9</v>
      </c>
      <c r="C41">
        <v>7</v>
      </c>
      <c r="D41">
        <v>0</v>
      </c>
      <c r="E41">
        <v>0</v>
      </c>
      <c r="F41" s="10">
        <v>0</v>
      </c>
    </row>
    <row r="42" spans="1:6" x14ac:dyDescent="0.3">
      <c r="A42" s="9">
        <v>43869</v>
      </c>
      <c r="B42">
        <v>11</v>
      </c>
      <c r="C42">
        <v>4</v>
      </c>
      <c r="D42">
        <v>0</v>
      </c>
      <c r="E42">
        <v>0</v>
      </c>
      <c r="F42" s="10">
        <v>0</v>
      </c>
    </row>
    <row r="43" spans="1:6" x14ac:dyDescent="0.3">
      <c r="A43" s="9">
        <v>43870</v>
      </c>
      <c r="B43">
        <v>11</v>
      </c>
      <c r="C43">
        <v>11</v>
      </c>
      <c r="D43">
        <v>0</v>
      </c>
      <c r="E43">
        <v>0</v>
      </c>
      <c r="F43" s="10">
        <v>0</v>
      </c>
    </row>
    <row r="44" spans="1:6" x14ac:dyDescent="0.3">
      <c r="A44" s="9">
        <v>43871</v>
      </c>
      <c r="B44">
        <v>9</v>
      </c>
      <c r="C44">
        <v>7</v>
      </c>
      <c r="D44">
        <v>0</v>
      </c>
      <c r="E44">
        <v>0</v>
      </c>
      <c r="F44" s="10">
        <v>0</v>
      </c>
    </row>
    <row r="45" spans="1:6" x14ac:dyDescent="0.3">
      <c r="A45" s="9">
        <v>43872</v>
      </c>
      <c r="B45">
        <v>8</v>
      </c>
      <c r="C45">
        <v>7</v>
      </c>
      <c r="D45">
        <v>0</v>
      </c>
      <c r="E45">
        <v>0</v>
      </c>
      <c r="F45" s="10">
        <v>0</v>
      </c>
    </row>
    <row r="46" spans="1:6" x14ac:dyDescent="0.3">
      <c r="A46" s="9">
        <v>43873</v>
      </c>
      <c r="B46">
        <v>9</v>
      </c>
      <c r="C46">
        <v>9</v>
      </c>
      <c r="D46">
        <v>0</v>
      </c>
      <c r="E46">
        <v>0</v>
      </c>
      <c r="F46" s="10">
        <v>0</v>
      </c>
    </row>
    <row r="47" spans="1:6" x14ac:dyDescent="0.3">
      <c r="A47" s="9">
        <v>43874</v>
      </c>
      <c r="B47">
        <v>10</v>
      </c>
      <c r="C47">
        <v>8</v>
      </c>
      <c r="D47">
        <v>0</v>
      </c>
      <c r="E47">
        <v>0</v>
      </c>
      <c r="F47" s="10">
        <v>0</v>
      </c>
    </row>
    <row r="48" spans="1:6" x14ac:dyDescent="0.3">
      <c r="A48" s="9">
        <v>43875</v>
      </c>
      <c r="B48">
        <v>8</v>
      </c>
      <c r="C48">
        <v>0</v>
      </c>
      <c r="D48">
        <v>0</v>
      </c>
      <c r="E48">
        <v>0</v>
      </c>
      <c r="F48" s="10">
        <v>0</v>
      </c>
    </row>
    <row r="49" spans="1:6" x14ac:dyDescent="0.3">
      <c r="A49" s="9">
        <v>43876</v>
      </c>
      <c r="B49">
        <v>8</v>
      </c>
      <c r="C49">
        <v>5</v>
      </c>
      <c r="D49">
        <v>0</v>
      </c>
      <c r="E49">
        <v>0</v>
      </c>
      <c r="F49" s="10">
        <v>0</v>
      </c>
    </row>
    <row r="50" spans="1:6" x14ac:dyDescent="0.3">
      <c r="A50" s="9">
        <v>43877</v>
      </c>
      <c r="B50">
        <v>4</v>
      </c>
      <c r="C50">
        <v>0</v>
      </c>
      <c r="D50">
        <v>0</v>
      </c>
      <c r="E50">
        <v>0</v>
      </c>
      <c r="F50" s="10">
        <v>0</v>
      </c>
    </row>
    <row r="51" spans="1:6" x14ac:dyDescent="0.3">
      <c r="A51" s="9">
        <v>43878</v>
      </c>
      <c r="B51">
        <v>5</v>
      </c>
      <c r="C51">
        <v>0</v>
      </c>
      <c r="D51">
        <v>0</v>
      </c>
      <c r="E51">
        <v>0</v>
      </c>
      <c r="F51" s="10">
        <v>0</v>
      </c>
    </row>
    <row r="52" spans="1:6" x14ac:dyDescent="0.3">
      <c r="A52" s="9">
        <v>43879</v>
      </c>
      <c r="B52">
        <v>7</v>
      </c>
      <c r="C52">
        <v>4</v>
      </c>
      <c r="D52">
        <v>0</v>
      </c>
      <c r="E52">
        <v>0</v>
      </c>
      <c r="F52" s="10">
        <v>0</v>
      </c>
    </row>
    <row r="53" spans="1:6" x14ac:dyDescent="0.3">
      <c r="A53" s="9">
        <v>43880</v>
      </c>
      <c r="B53">
        <v>8</v>
      </c>
      <c r="C53">
        <v>0</v>
      </c>
      <c r="D53">
        <v>0</v>
      </c>
      <c r="E53">
        <v>0</v>
      </c>
      <c r="F53" s="10">
        <v>0</v>
      </c>
    </row>
    <row r="54" spans="1:6" x14ac:dyDescent="0.3">
      <c r="A54" s="9">
        <v>43881</v>
      </c>
      <c r="B54">
        <v>4</v>
      </c>
      <c r="C54">
        <v>0</v>
      </c>
      <c r="D54">
        <v>4</v>
      </c>
      <c r="E54">
        <v>4</v>
      </c>
      <c r="F54" s="10">
        <v>0</v>
      </c>
    </row>
    <row r="55" spans="1:6" x14ac:dyDescent="0.3">
      <c r="A55" s="9">
        <v>43882</v>
      </c>
      <c r="B55">
        <v>4</v>
      </c>
      <c r="C55">
        <v>4</v>
      </c>
      <c r="D55">
        <v>0</v>
      </c>
      <c r="E55">
        <v>0</v>
      </c>
      <c r="F55" s="10">
        <v>0</v>
      </c>
    </row>
    <row r="56" spans="1:6" x14ac:dyDescent="0.3">
      <c r="A56" s="9">
        <v>43883</v>
      </c>
      <c r="B56">
        <v>5</v>
      </c>
      <c r="C56">
        <v>0</v>
      </c>
      <c r="D56">
        <v>0</v>
      </c>
      <c r="E56">
        <v>0</v>
      </c>
      <c r="F56" s="10">
        <v>0</v>
      </c>
    </row>
    <row r="57" spans="1:6" x14ac:dyDescent="0.3">
      <c r="A57" s="9">
        <v>43884</v>
      </c>
      <c r="B57">
        <v>5</v>
      </c>
      <c r="C57">
        <v>0</v>
      </c>
      <c r="D57">
        <v>0</v>
      </c>
      <c r="E57">
        <v>0</v>
      </c>
      <c r="F57" s="10">
        <v>0</v>
      </c>
    </row>
    <row r="58" spans="1:6" x14ac:dyDescent="0.3">
      <c r="A58" s="9">
        <v>43885</v>
      </c>
      <c r="B58">
        <v>4</v>
      </c>
      <c r="C58">
        <v>0</v>
      </c>
      <c r="D58">
        <v>0</v>
      </c>
      <c r="E58">
        <v>0</v>
      </c>
      <c r="F58" s="10">
        <v>0</v>
      </c>
    </row>
    <row r="59" spans="1:6" x14ac:dyDescent="0.3">
      <c r="A59" s="9">
        <v>43886</v>
      </c>
      <c r="B59">
        <v>6</v>
      </c>
      <c r="C59">
        <v>8</v>
      </c>
      <c r="D59">
        <v>0</v>
      </c>
      <c r="E59">
        <v>0</v>
      </c>
      <c r="F59" s="10">
        <v>0</v>
      </c>
    </row>
    <row r="60" spans="1:6" x14ac:dyDescent="0.3">
      <c r="A60" s="9">
        <v>43887</v>
      </c>
      <c r="B60">
        <v>7</v>
      </c>
      <c r="C60">
        <v>5</v>
      </c>
      <c r="D60">
        <v>0</v>
      </c>
      <c r="E60">
        <v>0</v>
      </c>
      <c r="F60" s="10">
        <v>0</v>
      </c>
    </row>
    <row r="61" spans="1:6" x14ac:dyDescent="0.3">
      <c r="A61" s="9">
        <v>43888</v>
      </c>
      <c r="B61">
        <v>5</v>
      </c>
      <c r="C61">
        <v>9</v>
      </c>
      <c r="D61">
        <v>0</v>
      </c>
      <c r="E61">
        <v>0</v>
      </c>
      <c r="F61" s="10">
        <v>0</v>
      </c>
    </row>
    <row r="62" spans="1:6" x14ac:dyDescent="0.3">
      <c r="A62" s="9">
        <v>43889</v>
      </c>
      <c r="B62">
        <v>6</v>
      </c>
      <c r="C62">
        <v>6</v>
      </c>
      <c r="D62">
        <v>0</v>
      </c>
      <c r="E62">
        <v>0</v>
      </c>
      <c r="F62" s="10">
        <v>0</v>
      </c>
    </row>
    <row r="63" spans="1:6" x14ac:dyDescent="0.3">
      <c r="A63" s="9">
        <v>43890</v>
      </c>
      <c r="B63">
        <v>4</v>
      </c>
      <c r="C63">
        <v>4</v>
      </c>
      <c r="D63">
        <v>0</v>
      </c>
      <c r="E63">
        <v>0</v>
      </c>
      <c r="F63" s="10">
        <v>0</v>
      </c>
    </row>
    <row r="64" spans="1:6" x14ac:dyDescent="0.3">
      <c r="A64" s="9">
        <v>43891</v>
      </c>
      <c r="B64">
        <v>9</v>
      </c>
      <c r="C64">
        <v>0</v>
      </c>
      <c r="D64">
        <v>0</v>
      </c>
      <c r="E64">
        <v>0</v>
      </c>
      <c r="F64" s="10">
        <v>0</v>
      </c>
    </row>
    <row r="65" spans="1:6" x14ac:dyDescent="0.3">
      <c r="A65" s="9">
        <v>43892</v>
      </c>
      <c r="B65">
        <v>7</v>
      </c>
      <c r="C65">
        <v>0</v>
      </c>
      <c r="D65">
        <v>0</v>
      </c>
      <c r="E65">
        <v>0</v>
      </c>
      <c r="F65" s="10">
        <v>0</v>
      </c>
    </row>
    <row r="66" spans="1:6" x14ac:dyDescent="0.3">
      <c r="A66" s="9">
        <v>43893</v>
      </c>
      <c r="B66">
        <v>10</v>
      </c>
      <c r="C66">
        <v>10</v>
      </c>
      <c r="D66">
        <v>0</v>
      </c>
      <c r="E66">
        <v>0</v>
      </c>
      <c r="F66" s="10">
        <v>0</v>
      </c>
    </row>
    <row r="67" spans="1:6" x14ac:dyDescent="0.3">
      <c r="A67" s="9">
        <v>43894</v>
      </c>
      <c r="B67">
        <v>17</v>
      </c>
      <c r="C67">
        <v>9</v>
      </c>
      <c r="D67">
        <v>4</v>
      </c>
      <c r="E67">
        <v>4</v>
      </c>
      <c r="F67" s="10">
        <v>0</v>
      </c>
    </row>
    <row r="68" spans="1:6" x14ac:dyDescent="0.3">
      <c r="A68" s="9">
        <v>43895</v>
      </c>
      <c r="B68">
        <v>10</v>
      </c>
      <c r="C68">
        <v>5</v>
      </c>
      <c r="D68">
        <v>8</v>
      </c>
      <c r="E68">
        <v>8</v>
      </c>
      <c r="F68" s="10">
        <v>0</v>
      </c>
    </row>
    <row r="69" spans="1:6" x14ac:dyDescent="0.3">
      <c r="A69" s="9">
        <v>43896</v>
      </c>
      <c r="B69">
        <v>25</v>
      </c>
      <c r="C69">
        <v>8</v>
      </c>
      <c r="D69">
        <v>0</v>
      </c>
      <c r="E69">
        <v>0</v>
      </c>
      <c r="F69" s="10">
        <v>0</v>
      </c>
    </row>
    <row r="70" spans="1:6" x14ac:dyDescent="0.3">
      <c r="A70" s="9">
        <v>43897</v>
      </c>
      <c r="B70">
        <v>18</v>
      </c>
      <c r="C70">
        <v>7</v>
      </c>
      <c r="D70">
        <v>0</v>
      </c>
      <c r="E70">
        <v>0</v>
      </c>
      <c r="F70" s="10">
        <v>0</v>
      </c>
    </row>
    <row r="71" spans="1:6" x14ac:dyDescent="0.3">
      <c r="A71" s="9">
        <v>43898</v>
      </c>
      <c r="B71">
        <v>12</v>
      </c>
      <c r="C71">
        <v>5</v>
      </c>
      <c r="D71">
        <v>0</v>
      </c>
      <c r="E71">
        <v>0</v>
      </c>
      <c r="F71" s="10">
        <v>0</v>
      </c>
    </row>
    <row r="72" spans="1:6" x14ac:dyDescent="0.3">
      <c r="A72" s="9">
        <v>43899</v>
      </c>
      <c r="B72">
        <v>24</v>
      </c>
      <c r="C72">
        <v>13</v>
      </c>
      <c r="D72">
        <v>5</v>
      </c>
      <c r="E72">
        <v>5</v>
      </c>
      <c r="F72" s="10">
        <v>0</v>
      </c>
    </row>
    <row r="73" spans="1:6" x14ac:dyDescent="0.3">
      <c r="A73" s="9">
        <v>43900</v>
      </c>
      <c r="B73">
        <v>16</v>
      </c>
      <c r="C73">
        <v>11</v>
      </c>
      <c r="D73">
        <v>0</v>
      </c>
      <c r="E73">
        <v>0</v>
      </c>
      <c r="F73" s="10">
        <v>0</v>
      </c>
    </row>
    <row r="74" spans="1:6" x14ac:dyDescent="0.3">
      <c r="A74" s="9">
        <v>43901</v>
      </c>
      <c r="B74">
        <v>38</v>
      </c>
      <c r="C74">
        <v>20</v>
      </c>
      <c r="D74">
        <v>4</v>
      </c>
      <c r="E74">
        <v>4</v>
      </c>
      <c r="F74" s="10">
        <v>0</v>
      </c>
    </row>
    <row r="75" spans="1:6" x14ac:dyDescent="0.3">
      <c r="A75" s="9">
        <v>43902</v>
      </c>
      <c r="B75">
        <v>29</v>
      </c>
      <c r="C75">
        <v>22</v>
      </c>
      <c r="D75">
        <v>0</v>
      </c>
      <c r="E75">
        <v>0</v>
      </c>
      <c r="F75" s="10">
        <v>0</v>
      </c>
    </row>
    <row r="76" spans="1:6" x14ac:dyDescent="0.3">
      <c r="A76" s="9">
        <v>43903</v>
      </c>
      <c r="B76">
        <v>37</v>
      </c>
      <c r="C76">
        <v>22</v>
      </c>
      <c r="D76">
        <v>0</v>
      </c>
      <c r="E76">
        <v>0</v>
      </c>
      <c r="F76" s="10">
        <v>0</v>
      </c>
    </row>
    <row r="77" spans="1:6" x14ac:dyDescent="0.3">
      <c r="A77" s="9">
        <v>43904</v>
      </c>
      <c r="B77">
        <v>22</v>
      </c>
      <c r="C77">
        <v>9</v>
      </c>
      <c r="D77">
        <v>4</v>
      </c>
      <c r="E77">
        <v>4</v>
      </c>
      <c r="F77" s="10">
        <v>0</v>
      </c>
    </row>
    <row r="78" spans="1:6" x14ac:dyDescent="0.3">
      <c r="A78" s="9">
        <v>43905</v>
      </c>
      <c r="B78">
        <v>36</v>
      </c>
      <c r="C78">
        <v>9</v>
      </c>
      <c r="D78">
        <v>5</v>
      </c>
      <c r="E78">
        <v>5</v>
      </c>
      <c r="F78" s="10">
        <v>0</v>
      </c>
    </row>
    <row r="79" spans="1:6" x14ac:dyDescent="0.3">
      <c r="A79" s="9">
        <v>43906</v>
      </c>
      <c r="B79">
        <v>44</v>
      </c>
      <c r="C79">
        <v>29</v>
      </c>
      <c r="D79">
        <v>4</v>
      </c>
      <c r="E79">
        <v>6</v>
      </c>
      <c r="F79" s="10">
        <v>0</v>
      </c>
    </row>
    <row r="80" spans="1:6" x14ac:dyDescent="0.3">
      <c r="A80" s="9">
        <v>43907</v>
      </c>
      <c r="B80">
        <v>55</v>
      </c>
      <c r="C80">
        <v>38</v>
      </c>
      <c r="D80">
        <v>10</v>
      </c>
      <c r="E80">
        <v>11</v>
      </c>
      <c r="F80" s="10">
        <v>0</v>
      </c>
    </row>
    <row r="81" spans="1:6" x14ac:dyDescent="0.3">
      <c r="A81" s="9">
        <v>43908</v>
      </c>
      <c r="B81">
        <v>49</v>
      </c>
      <c r="C81">
        <v>16</v>
      </c>
      <c r="D81">
        <v>4</v>
      </c>
      <c r="E81">
        <v>9</v>
      </c>
      <c r="F81" s="10">
        <v>0</v>
      </c>
    </row>
    <row r="82" spans="1:6" x14ac:dyDescent="0.3">
      <c r="A82" s="9">
        <v>43909</v>
      </c>
      <c r="B82">
        <v>70</v>
      </c>
      <c r="C82">
        <v>36</v>
      </c>
      <c r="D82">
        <v>6</v>
      </c>
      <c r="E82">
        <v>10</v>
      </c>
      <c r="F82" s="10">
        <v>0</v>
      </c>
    </row>
    <row r="83" spans="1:6" x14ac:dyDescent="0.3">
      <c r="A83" s="9">
        <v>43910</v>
      </c>
      <c r="B83">
        <v>52</v>
      </c>
      <c r="C83">
        <v>33</v>
      </c>
      <c r="D83">
        <v>9</v>
      </c>
      <c r="E83">
        <v>17</v>
      </c>
      <c r="F83" s="10">
        <v>0</v>
      </c>
    </row>
    <row r="84" spans="1:6" x14ac:dyDescent="0.3">
      <c r="A84" s="9">
        <v>43911</v>
      </c>
      <c r="B84">
        <v>75</v>
      </c>
      <c r="C84">
        <v>50</v>
      </c>
      <c r="D84">
        <v>10</v>
      </c>
      <c r="E84">
        <v>10</v>
      </c>
      <c r="F84" s="10">
        <v>0</v>
      </c>
    </row>
    <row r="85" spans="1:6" x14ac:dyDescent="0.3">
      <c r="A85" s="9">
        <v>43912</v>
      </c>
      <c r="B85">
        <v>74</v>
      </c>
      <c r="C85">
        <v>43</v>
      </c>
      <c r="D85">
        <v>9</v>
      </c>
      <c r="E85">
        <v>13</v>
      </c>
      <c r="F85" s="10">
        <v>0</v>
      </c>
    </row>
    <row r="86" spans="1:6" x14ac:dyDescent="0.3">
      <c r="A86" s="9">
        <v>43913</v>
      </c>
      <c r="B86">
        <v>95</v>
      </c>
      <c r="C86">
        <v>63</v>
      </c>
      <c r="D86">
        <v>25</v>
      </c>
      <c r="E86">
        <v>27</v>
      </c>
      <c r="F86" s="10">
        <v>0</v>
      </c>
    </row>
    <row r="87" spans="1:6" x14ac:dyDescent="0.3">
      <c r="A87" s="9">
        <v>43914</v>
      </c>
      <c r="B87">
        <v>73</v>
      </c>
      <c r="C87">
        <v>61</v>
      </c>
      <c r="D87">
        <v>15</v>
      </c>
      <c r="E87">
        <v>17</v>
      </c>
      <c r="F87" s="10">
        <v>0</v>
      </c>
    </row>
    <row r="88" spans="1:6" x14ac:dyDescent="0.3">
      <c r="A88" s="9">
        <v>43915</v>
      </c>
      <c r="B88">
        <v>91</v>
      </c>
      <c r="C88">
        <v>39</v>
      </c>
      <c r="D88">
        <v>16</v>
      </c>
      <c r="E88">
        <v>16</v>
      </c>
      <c r="F88" s="10">
        <v>0</v>
      </c>
    </row>
    <row r="89" spans="1:6" x14ac:dyDescent="0.3">
      <c r="A89" s="9">
        <v>43916</v>
      </c>
      <c r="B89">
        <v>100</v>
      </c>
      <c r="C89">
        <v>53</v>
      </c>
      <c r="D89">
        <v>19</v>
      </c>
      <c r="E89">
        <v>25</v>
      </c>
      <c r="F89" s="10">
        <v>0</v>
      </c>
    </row>
    <row r="90" spans="1:6" x14ac:dyDescent="0.3">
      <c r="A90" s="9">
        <v>43917</v>
      </c>
      <c r="B90">
        <v>76</v>
      </c>
      <c r="C90">
        <v>36</v>
      </c>
      <c r="D90">
        <v>7</v>
      </c>
      <c r="E90">
        <v>11</v>
      </c>
      <c r="F90" s="10">
        <v>0</v>
      </c>
    </row>
    <row r="91" spans="1:6" x14ac:dyDescent="0.3">
      <c r="A91" s="9">
        <v>43918</v>
      </c>
      <c r="B91">
        <v>94</v>
      </c>
      <c r="C91">
        <v>52</v>
      </c>
      <c r="D91">
        <v>17</v>
      </c>
      <c r="E91">
        <v>27</v>
      </c>
      <c r="F91" s="10">
        <v>0</v>
      </c>
    </row>
    <row r="92" spans="1:6" x14ac:dyDescent="0.3">
      <c r="A92" s="9">
        <v>43919</v>
      </c>
      <c r="B92">
        <v>100</v>
      </c>
      <c r="C92">
        <v>52</v>
      </c>
      <c r="D92">
        <v>28</v>
      </c>
      <c r="E92">
        <v>33</v>
      </c>
      <c r="F92" s="10">
        <v>0</v>
      </c>
    </row>
    <row r="93" spans="1:6" x14ac:dyDescent="0.3">
      <c r="A93" s="9">
        <v>43920</v>
      </c>
      <c r="B93">
        <v>78</v>
      </c>
      <c r="C93">
        <v>39</v>
      </c>
      <c r="D93">
        <v>17</v>
      </c>
      <c r="E93">
        <v>23</v>
      </c>
      <c r="F93" s="10">
        <v>0</v>
      </c>
    </row>
    <row r="94" spans="1:6" x14ac:dyDescent="0.3">
      <c r="A94" s="9">
        <v>43921</v>
      </c>
      <c r="B94">
        <v>69</v>
      </c>
      <c r="C94">
        <v>29</v>
      </c>
      <c r="D94">
        <v>19</v>
      </c>
      <c r="E94">
        <v>23</v>
      </c>
      <c r="F94" s="10">
        <v>0</v>
      </c>
    </row>
    <row r="95" spans="1:6" x14ac:dyDescent="0.3">
      <c r="A95" s="9">
        <v>43922</v>
      </c>
      <c r="B95">
        <v>83</v>
      </c>
      <c r="C95">
        <v>42</v>
      </c>
      <c r="D95">
        <v>17</v>
      </c>
      <c r="E95">
        <v>21</v>
      </c>
      <c r="F95" s="10">
        <v>0</v>
      </c>
    </row>
    <row r="96" spans="1:6" x14ac:dyDescent="0.3">
      <c r="A96" s="9">
        <v>43923</v>
      </c>
      <c r="B96">
        <v>69</v>
      </c>
      <c r="C96">
        <v>33</v>
      </c>
      <c r="D96">
        <v>20</v>
      </c>
      <c r="E96">
        <v>23</v>
      </c>
      <c r="F96" s="10">
        <v>0</v>
      </c>
    </row>
    <row r="97" spans="1:6" x14ac:dyDescent="0.3">
      <c r="A97" s="9">
        <v>43924</v>
      </c>
      <c r="B97">
        <v>76</v>
      </c>
      <c r="C97">
        <v>42</v>
      </c>
      <c r="D97">
        <v>13</v>
      </c>
      <c r="E97">
        <v>17</v>
      </c>
      <c r="F97" s="10">
        <v>0</v>
      </c>
    </row>
    <row r="98" spans="1:6" x14ac:dyDescent="0.3">
      <c r="A98" s="9">
        <v>43925</v>
      </c>
      <c r="B98">
        <v>82</v>
      </c>
      <c r="C98">
        <v>30</v>
      </c>
      <c r="D98">
        <v>20</v>
      </c>
      <c r="E98">
        <v>23</v>
      </c>
      <c r="F98" s="10">
        <v>0</v>
      </c>
    </row>
    <row r="99" spans="1:6" x14ac:dyDescent="0.3">
      <c r="A99" s="9">
        <v>43926</v>
      </c>
      <c r="B99">
        <v>58</v>
      </c>
      <c r="C99">
        <v>29</v>
      </c>
      <c r="D99">
        <v>9</v>
      </c>
      <c r="E99">
        <v>14</v>
      </c>
      <c r="F99" s="10">
        <v>0</v>
      </c>
    </row>
    <row r="100" spans="1:6" x14ac:dyDescent="0.3">
      <c r="A100" s="9">
        <v>43927</v>
      </c>
      <c r="B100">
        <v>70</v>
      </c>
      <c r="C100">
        <v>36</v>
      </c>
      <c r="D100">
        <v>20</v>
      </c>
      <c r="E100">
        <v>27</v>
      </c>
      <c r="F100" s="10">
        <v>0</v>
      </c>
    </row>
    <row r="101" spans="1:6" x14ac:dyDescent="0.3">
      <c r="A101" s="9">
        <v>43928</v>
      </c>
      <c r="B101">
        <v>47</v>
      </c>
      <c r="C101">
        <v>27</v>
      </c>
      <c r="D101">
        <v>11</v>
      </c>
      <c r="E101">
        <v>12</v>
      </c>
      <c r="F101" s="10">
        <v>0</v>
      </c>
    </row>
    <row r="102" spans="1:6" x14ac:dyDescent="0.3">
      <c r="A102" s="9">
        <v>43929</v>
      </c>
      <c r="B102">
        <v>48</v>
      </c>
      <c r="C102">
        <v>27</v>
      </c>
      <c r="D102">
        <v>10</v>
      </c>
      <c r="E102">
        <v>14</v>
      </c>
      <c r="F102" s="10">
        <v>0</v>
      </c>
    </row>
    <row r="103" spans="1:6" x14ac:dyDescent="0.3">
      <c r="A103" s="9">
        <v>43930</v>
      </c>
      <c r="B103">
        <v>60</v>
      </c>
      <c r="C103">
        <v>28</v>
      </c>
      <c r="D103">
        <v>16</v>
      </c>
      <c r="E103">
        <v>21</v>
      </c>
      <c r="F103" s="10">
        <v>0</v>
      </c>
    </row>
    <row r="104" spans="1:6" x14ac:dyDescent="0.3">
      <c r="A104" s="9">
        <v>43931</v>
      </c>
      <c r="B104">
        <v>54</v>
      </c>
      <c r="C104">
        <v>28</v>
      </c>
      <c r="D104">
        <v>13</v>
      </c>
      <c r="E104">
        <v>15</v>
      </c>
      <c r="F104" s="10">
        <v>0</v>
      </c>
    </row>
    <row r="105" spans="1:6" x14ac:dyDescent="0.3">
      <c r="A105" s="9">
        <v>43932</v>
      </c>
      <c r="B105">
        <v>53</v>
      </c>
      <c r="C105">
        <v>28</v>
      </c>
      <c r="D105">
        <v>16</v>
      </c>
      <c r="E105">
        <v>21</v>
      </c>
      <c r="F105" s="10">
        <v>0</v>
      </c>
    </row>
    <row r="106" spans="1:6" x14ac:dyDescent="0.3">
      <c r="A106" s="9">
        <v>43933</v>
      </c>
      <c r="B106">
        <v>47</v>
      </c>
      <c r="C106">
        <v>26</v>
      </c>
      <c r="D106">
        <v>11</v>
      </c>
      <c r="E106">
        <v>15</v>
      </c>
      <c r="F106" s="10">
        <v>0</v>
      </c>
    </row>
    <row r="107" spans="1:6" x14ac:dyDescent="0.3">
      <c r="A107" s="9">
        <v>43934</v>
      </c>
      <c r="B107">
        <v>58</v>
      </c>
      <c r="C107">
        <v>35</v>
      </c>
      <c r="D107">
        <v>19</v>
      </c>
      <c r="E107">
        <v>24</v>
      </c>
      <c r="F107" s="10">
        <v>0</v>
      </c>
    </row>
    <row r="108" spans="1:6" x14ac:dyDescent="0.3">
      <c r="A108" s="9">
        <v>43935</v>
      </c>
      <c r="B108">
        <v>44</v>
      </c>
      <c r="C108">
        <v>25</v>
      </c>
      <c r="D108">
        <v>9</v>
      </c>
      <c r="E108">
        <v>17</v>
      </c>
      <c r="F108" s="10">
        <v>0</v>
      </c>
    </row>
    <row r="109" spans="1:6" x14ac:dyDescent="0.3">
      <c r="A109" s="9">
        <v>43936</v>
      </c>
      <c r="B109">
        <v>45</v>
      </c>
      <c r="C109">
        <v>29</v>
      </c>
      <c r="D109">
        <v>19</v>
      </c>
      <c r="E109">
        <v>22</v>
      </c>
      <c r="F109" s="10">
        <v>0</v>
      </c>
    </row>
    <row r="110" spans="1:6" x14ac:dyDescent="0.3">
      <c r="A110" s="9">
        <v>43937</v>
      </c>
      <c r="B110">
        <v>46</v>
      </c>
      <c r="C110">
        <v>13</v>
      </c>
      <c r="D110">
        <v>13</v>
      </c>
      <c r="E110">
        <v>18</v>
      </c>
      <c r="F110" s="10">
        <v>0</v>
      </c>
    </row>
    <row r="111" spans="1:6" x14ac:dyDescent="0.3">
      <c r="A111" s="9">
        <v>43938</v>
      </c>
      <c r="B111">
        <v>49</v>
      </c>
      <c r="C111">
        <v>16</v>
      </c>
      <c r="D111">
        <v>13</v>
      </c>
      <c r="E111">
        <v>16</v>
      </c>
      <c r="F111" s="10">
        <v>0</v>
      </c>
    </row>
    <row r="112" spans="1:6" x14ac:dyDescent="0.3">
      <c r="A112" s="9">
        <v>43939</v>
      </c>
      <c r="B112">
        <v>46</v>
      </c>
      <c r="C112">
        <v>22</v>
      </c>
      <c r="D112">
        <v>8</v>
      </c>
      <c r="E112">
        <v>8</v>
      </c>
      <c r="F112" s="10">
        <v>0</v>
      </c>
    </row>
    <row r="113" spans="1:6" x14ac:dyDescent="0.3">
      <c r="A113" s="9">
        <v>43940</v>
      </c>
      <c r="B113">
        <v>51</v>
      </c>
      <c r="C113">
        <v>24</v>
      </c>
      <c r="D113">
        <v>14</v>
      </c>
      <c r="E113">
        <v>17</v>
      </c>
      <c r="F113" s="10">
        <v>14962</v>
      </c>
    </row>
    <row r="114" spans="1:6" x14ac:dyDescent="0.3">
      <c r="A114" s="9">
        <v>43941</v>
      </c>
      <c r="B114">
        <v>36</v>
      </c>
      <c r="C114">
        <v>29</v>
      </c>
      <c r="D114">
        <v>21</v>
      </c>
      <c r="E114">
        <v>25</v>
      </c>
      <c r="F114" s="10">
        <v>0</v>
      </c>
    </row>
    <row r="115" spans="1:6" x14ac:dyDescent="0.3">
      <c r="A115" s="9">
        <v>43942</v>
      </c>
      <c r="B115">
        <v>23</v>
      </c>
      <c r="C115">
        <v>21</v>
      </c>
      <c r="D115">
        <v>14</v>
      </c>
      <c r="E115">
        <v>14</v>
      </c>
      <c r="F115" s="10">
        <v>0</v>
      </c>
    </row>
    <row r="116" spans="1:6" x14ac:dyDescent="0.3">
      <c r="A116" s="9">
        <v>43943</v>
      </c>
      <c r="B116">
        <v>36</v>
      </c>
      <c r="C116">
        <v>23</v>
      </c>
      <c r="D116">
        <v>15</v>
      </c>
      <c r="E116">
        <v>19</v>
      </c>
      <c r="F116" s="10">
        <v>0</v>
      </c>
    </row>
    <row r="117" spans="1:6" x14ac:dyDescent="0.3">
      <c r="A117" s="9">
        <v>43944</v>
      </c>
      <c r="B117">
        <v>29</v>
      </c>
      <c r="C117">
        <v>19</v>
      </c>
      <c r="D117">
        <v>15</v>
      </c>
      <c r="E117">
        <v>19</v>
      </c>
      <c r="F117" s="10">
        <v>0</v>
      </c>
    </row>
    <row r="118" spans="1:6" x14ac:dyDescent="0.3">
      <c r="A118" s="9">
        <v>43945</v>
      </c>
      <c r="B118">
        <v>36</v>
      </c>
      <c r="C118">
        <v>25</v>
      </c>
      <c r="D118">
        <v>12</v>
      </c>
      <c r="E118">
        <v>14</v>
      </c>
      <c r="F118" s="10">
        <v>0</v>
      </c>
    </row>
    <row r="119" spans="1:6" x14ac:dyDescent="0.3">
      <c r="A119" s="9">
        <v>43946</v>
      </c>
      <c r="B119">
        <v>46</v>
      </c>
      <c r="C119">
        <v>19</v>
      </c>
      <c r="D119">
        <v>16</v>
      </c>
      <c r="E119">
        <v>17</v>
      </c>
      <c r="F119" s="10">
        <v>0</v>
      </c>
    </row>
    <row r="120" spans="1:6" x14ac:dyDescent="0.3">
      <c r="A120" s="9">
        <v>43947</v>
      </c>
      <c r="B120">
        <v>41</v>
      </c>
      <c r="C120">
        <v>23</v>
      </c>
      <c r="D120">
        <v>12</v>
      </c>
      <c r="E120">
        <v>9</v>
      </c>
      <c r="F120" s="10">
        <v>0</v>
      </c>
    </row>
    <row r="121" spans="1:6" x14ac:dyDescent="0.3">
      <c r="A121" s="9">
        <v>43948</v>
      </c>
      <c r="B121">
        <v>41</v>
      </c>
      <c r="C121">
        <v>18</v>
      </c>
      <c r="D121">
        <v>14</v>
      </c>
      <c r="E121">
        <v>20</v>
      </c>
      <c r="F121" s="10">
        <v>0</v>
      </c>
    </row>
    <row r="122" spans="1:6" x14ac:dyDescent="0.3">
      <c r="A122" s="9">
        <v>43949</v>
      </c>
      <c r="B122">
        <v>22</v>
      </c>
      <c r="C122">
        <v>18</v>
      </c>
      <c r="D122">
        <v>12</v>
      </c>
      <c r="E122">
        <v>16</v>
      </c>
      <c r="F122" s="10">
        <v>4101</v>
      </c>
    </row>
    <row r="123" spans="1:6" x14ac:dyDescent="0.3">
      <c r="A123" s="9">
        <v>43950</v>
      </c>
      <c r="B123">
        <v>32</v>
      </c>
      <c r="C123">
        <v>14</v>
      </c>
      <c r="D123">
        <v>5</v>
      </c>
      <c r="E123">
        <v>6</v>
      </c>
      <c r="F123" s="10">
        <v>0</v>
      </c>
    </row>
    <row r="124" spans="1:6" x14ac:dyDescent="0.3">
      <c r="A124" s="9">
        <v>43951</v>
      </c>
      <c r="B124">
        <v>18</v>
      </c>
      <c r="C124">
        <v>13</v>
      </c>
      <c r="D124">
        <v>16</v>
      </c>
      <c r="E124">
        <v>17</v>
      </c>
      <c r="F124" s="10">
        <v>0</v>
      </c>
    </row>
    <row r="125" spans="1:6" x14ac:dyDescent="0.3">
      <c r="A125" s="9">
        <v>43952</v>
      </c>
      <c r="B125">
        <v>28</v>
      </c>
      <c r="C125">
        <v>25</v>
      </c>
      <c r="D125">
        <v>22</v>
      </c>
      <c r="E125">
        <v>29</v>
      </c>
      <c r="F125" s="10">
        <v>0</v>
      </c>
    </row>
    <row r="126" spans="1:6" x14ac:dyDescent="0.3">
      <c r="A126" s="9">
        <v>43953</v>
      </c>
      <c r="B126">
        <v>29</v>
      </c>
      <c r="C126">
        <v>18</v>
      </c>
      <c r="D126">
        <v>8</v>
      </c>
      <c r="E126">
        <v>12</v>
      </c>
      <c r="F126" s="10">
        <v>0</v>
      </c>
    </row>
    <row r="127" spans="1:6" x14ac:dyDescent="0.3">
      <c r="A127" s="9">
        <v>43954</v>
      </c>
      <c r="B127">
        <v>31</v>
      </c>
      <c r="C127">
        <v>17</v>
      </c>
      <c r="D127">
        <v>9</v>
      </c>
      <c r="E127">
        <v>14</v>
      </c>
      <c r="F127" s="10">
        <v>0</v>
      </c>
    </row>
    <row r="128" spans="1:6" x14ac:dyDescent="0.3">
      <c r="A128" s="9">
        <v>43955</v>
      </c>
      <c r="B128">
        <v>30</v>
      </c>
      <c r="C128">
        <v>19</v>
      </c>
      <c r="D128">
        <v>19</v>
      </c>
      <c r="E128">
        <v>24</v>
      </c>
      <c r="F128" s="10">
        <v>0</v>
      </c>
    </row>
    <row r="129" spans="1:6" x14ac:dyDescent="0.3">
      <c r="A129" s="9">
        <v>43956</v>
      </c>
      <c r="B129">
        <v>25</v>
      </c>
      <c r="C129">
        <v>17</v>
      </c>
      <c r="D129">
        <v>12</v>
      </c>
      <c r="E129">
        <v>15</v>
      </c>
      <c r="F129" s="10">
        <v>0</v>
      </c>
    </row>
    <row r="130" spans="1:6" x14ac:dyDescent="0.3">
      <c r="A130" s="9">
        <v>43957</v>
      </c>
      <c r="B130">
        <v>30</v>
      </c>
      <c r="C130">
        <v>14</v>
      </c>
      <c r="D130">
        <v>15</v>
      </c>
      <c r="E130">
        <v>18</v>
      </c>
      <c r="F130" s="10">
        <v>0</v>
      </c>
    </row>
    <row r="131" spans="1:6" x14ac:dyDescent="0.3">
      <c r="A131" s="9">
        <v>43958</v>
      </c>
      <c r="B131">
        <v>20</v>
      </c>
      <c r="C131">
        <v>15</v>
      </c>
      <c r="D131">
        <v>20</v>
      </c>
      <c r="E131">
        <v>24</v>
      </c>
      <c r="F131" s="10">
        <v>0</v>
      </c>
    </row>
    <row r="132" spans="1:6" x14ac:dyDescent="0.3">
      <c r="A132" s="9">
        <v>43959</v>
      </c>
      <c r="B132">
        <v>31</v>
      </c>
      <c r="C132">
        <v>11</v>
      </c>
      <c r="D132">
        <v>16</v>
      </c>
      <c r="E132">
        <v>24</v>
      </c>
      <c r="F132" s="10">
        <v>0</v>
      </c>
    </row>
    <row r="133" spans="1:6" x14ac:dyDescent="0.3">
      <c r="A133" s="9">
        <v>43960</v>
      </c>
      <c r="B133">
        <v>19</v>
      </c>
      <c r="C133">
        <v>16</v>
      </c>
      <c r="D133">
        <v>13</v>
      </c>
      <c r="E133">
        <v>16</v>
      </c>
      <c r="F133" s="10">
        <v>0</v>
      </c>
    </row>
    <row r="134" spans="1:6" x14ac:dyDescent="0.3">
      <c r="A134" s="9">
        <v>43961</v>
      </c>
      <c r="B134">
        <v>29</v>
      </c>
      <c r="C134">
        <v>16</v>
      </c>
      <c r="D134">
        <v>7</v>
      </c>
      <c r="E134">
        <v>12</v>
      </c>
      <c r="F134" s="10">
        <v>0</v>
      </c>
    </row>
    <row r="135" spans="1:6" x14ac:dyDescent="0.3">
      <c r="A135" s="9">
        <v>43962</v>
      </c>
      <c r="B135">
        <v>23</v>
      </c>
      <c r="C135">
        <v>9</v>
      </c>
      <c r="D135">
        <v>9</v>
      </c>
      <c r="E135">
        <v>12</v>
      </c>
      <c r="F135" s="10">
        <v>0</v>
      </c>
    </row>
    <row r="136" spans="1:6" x14ac:dyDescent="0.3">
      <c r="A136" s="9">
        <v>43963</v>
      </c>
      <c r="B136">
        <v>25</v>
      </c>
      <c r="C136">
        <v>14</v>
      </c>
      <c r="D136">
        <v>15</v>
      </c>
      <c r="E136">
        <v>15</v>
      </c>
      <c r="F136" s="10">
        <v>0</v>
      </c>
    </row>
    <row r="137" spans="1:6" x14ac:dyDescent="0.3">
      <c r="A137" s="9">
        <v>43964</v>
      </c>
      <c r="B137">
        <v>31</v>
      </c>
      <c r="C137">
        <v>10</v>
      </c>
      <c r="D137">
        <v>13</v>
      </c>
      <c r="E137">
        <v>15</v>
      </c>
      <c r="F137" s="10">
        <v>0</v>
      </c>
    </row>
    <row r="138" spans="1:6" x14ac:dyDescent="0.3">
      <c r="A138" s="9">
        <v>43965</v>
      </c>
      <c r="B138">
        <v>29</v>
      </c>
      <c r="C138">
        <v>13</v>
      </c>
      <c r="D138">
        <v>10</v>
      </c>
      <c r="E138">
        <v>13</v>
      </c>
      <c r="F138" s="10">
        <v>0</v>
      </c>
    </row>
    <row r="139" spans="1:6" x14ac:dyDescent="0.3">
      <c r="A139" s="9">
        <v>43966</v>
      </c>
      <c r="B139">
        <v>19</v>
      </c>
      <c r="C139">
        <v>13</v>
      </c>
      <c r="D139">
        <v>6</v>
      </c>
      <c r="E139">
        <v>11</v>
      </c>
      <c r="F139" s="10">
        <v>0</v>
      </c>
    </row>
    <row r="140" spans="1:6" x14ac:dyDescent="0.3">
      <c r="A140" s="9">
        <v>43967</v>
      </c>
      <c r="B140">
        <v>26</v>
      </c>
      <c r="C140">
        <v>11</v>
      </c>
      <c r="D140">
        <v>10</v>
      </c>
      <c r="E140">
        <v>9</v>
      </c>
      <c r="F140" s="10">
        <v>4110</v>
      </c>
    </row>
    <row r="141" spans="1:6" x14ac:dyDescent="0.3">
      <c r="A141" s="9">
        <v>43968</v>
      </c>
      <c r="B141">
        <v>34</v>
      </c>
      <c r="C141">
        <v>14</v>
      </c>
      <c r="D141">
        <v>10</v>
      </c>
      <c r="E141">
        <v>13</v>
      </c>
      <c r="F141" s="10">
        <v>0</v>
      </c>
    </row>
    <row r="142" spans="1:6" x14ac:dyDescent="0.3">
      <c r="A142" s="9">
        <v>43969</v>
      </c>
      <c r="B142">
        <v>30</v>
      </c>
      <c r="C142">
        <v>16</v>
      </c>
      <c r="D142">
        <v>9</v>
      </c>
      <c r="E142">
        <v>19</v>
      </c>
      <c r="F142" s="10">
        <v>0</v>
      </c>
    </row>
    <row r="143" spans="1:6" x14ac:dyDescent="0.3">
      <c r="A143" s="9">
        <v>43970</v>
      </c>
      <c r="B143">
        <v>26</v>
      </c>
      <c r="C143">
        <v>10</v>
      </c>
      <c r="D143">
        <v>8</v>
      </c>
      <c r="E143">
        <v>6</v>
      </c>
      <c r="F143" s="10">
        <v>0</v>
      </c>
    </row>
    <row r="144" spans="1:6" x14ac:dyDescent="0.3">
      <c r="A144" s="9">
        <v>43971</v>
      </c>
      <c r="B144">
        <v>11</v>
      </c>
      <c r="C144">
        <v>6</v>
      </c>
      <c r="D144">
        <v>12</v>
      </c>
      <c r="E144">
        <v>12</v>
      </c>
      <c r="F144" s="10">
        <v>0</v>
      </c>
    </row>
    <row r="145" spans="1:6" x14ac:dyDescent="0.3">
      <c r="A145" s="9">
        <v>43972</v>
      </c>
      <c r="B145">
        <v>16</v>
      </c>
      <c r="C145">
        <v>13</v>
      </c>
      <c r="D145">
        <v>9</v>
      </c>
      <c r="E145">
        <v>11</v>
      </c>
      <c r="F145" s="10">
        <v>0</v>
      </c>
    </row>
    <row r="146" spans="1:6" x14ac:dyDescent="0.3">
      <c r="A146" s="9">
        <v>43973</v>
      </c>
      <c r="B146">
        <v>13</v>
      </c>
      <c r="C146">
        <v>16</v>
      </c>
      <c r="D146">
        <v>12</v>
      </c>
      <c r="E146">
        <v>15</v>
      </c>
      <c r="F146" s="10">
        <v>0</v>
      </c>
    </row>
    <row r="147" spans="1:6" x14ac:dyDescent="0.3">
      <c r="A147" s="9">
        <v>43974</v>
      </c>
      <c r="B147">
        <v>27</v>
      </c>
      <c r="C147">
        <v>16</v>
      </c>
      <c r="D147">
        <v>29</v>
      </c>
      <c r="E147">
        <v>40</v>
      </c>
      <c r="F147" s="10">
        <v>0</v>
      </c>
    </row>
    <row r="148" spans="1:6" x14ac:dyDescent="0.3">
      <c r="A148" s="9">
        <v>43975</v>
      </c>
      <c r="B148">
        <v>23</v>
      </c>
      <c r="C148">
        <v>28</v>
      </c>
      <c r="D148">
        <v>13</v>
      </c>
      <c r="E148">
        <v>17</v>
      </c>
      <c r="F148" s="10">
        <v>0</v>
      </c>
    </row>
    <row r="149" spans="1:6" x14ac:dyDescent="0.3">
      <c r="A149" s="9">
        <v>43976</v>
      </c>
      <c r="B149">
        <v>22</v>
      </c>
      <c r="C149">
        <v>15</v>
      </c>
      <c r="D149">
        <v>8</v>
      </c>
      <c r="E149">
        <v>8</v>
      </c>
      <c r="F149" s="10">
        <v>0</v>
      </c>
    </row>
    <row r="150" spans="1:6" x14ac:dyDescent="0.3">
      <c r="A150" s="9">
        <v>43977</v>
      </c>
      <c r="B150">
        <v>14</v>
      </c>
      <c r="C150">
        <v>10</v>
      </c>
      <c r="D150">
        <v>10</v>
      </c>
      <c r="E150">
        <v>14</v>
      </c>
      <c r="F150" s="10">
        <v>0</v>
      </c>
    </row>
    <row r="151" spans="1:6" x14ac:dyDescent="0.3">
      <c r="A151" s="9">
        <v>43978</v>
      </c>
      <c r="B151">
        <v>12</v>
      </c>
      <c r="C151">
        <v>10</v>
      </c>
      <c r="D151">
        <v>8</v>
      </c>
      <c r="E151">
        <v>11</v>
      </c>
      <c r="F151" s="10">
        <v>0</v>
      </c>
    </row>
    <row r="152" spans="1:6" x14ac:dyDescent="0.3">
      <c r="A152" s="9">
        <v>43979</v>
      </c>
      <c r="B152">
        <v>12</v>
      </c>
      <c r="C152">
        <v>10</v>
      </c>
      <c r="D152">
        <v>10</v>
      </c>
      <c r="E152">
        <v>12</v>
      </c>
      <c r="F152" s="10">
        <v>0</v>
      </c>
    </row>
    <row r="153" spans="1:6" x14ac:dyDescent="0.3">
      <c r="A153" s="9">
        <v>43980</v>
      </c>
      <c r="B153">
        <v>16</v>
      </c>
      <c r="C153">
        <v>11</v>
      </c>
      <c r="D153">
        <v>16</v>
      </c>
      <c r="E153">
        <v>12</v>
      </c>
      <c r="F153" s="10">
        <v>0</v>
      </c>
    </row>
    <row r="154" spans="1:6" x14ac:dyDescent="0.3">
      <c r="A154" s="9">
        <v>43981</v>
      </c>
      <c r="B154">
        <v>30</v>
      </c>
      <c r="C154">
        <v>13</v>
      </c>
      <c r="D154">
        <v>17</v>
      </c>
      <c r="E154">
        <v>18</v>
      </c>
      <c r="F154" s="10">
        <v>0</v>
      </c>
    </row>
    <row r="155" spans="1:6" x14ac:dyDescent="0.3">
      <c r="A155" s="9">
        <v>43982</v>
      </c>
      <c r="B155">
        <v>11</v>
      </c>
      <c r="C155">
        <v>12</v>
      </c>
      <c r="D155">
        <v>14</v>
      </c>
      <c r="E155">
        <v>18</v>
      </c>
      <c r="F155" s="10">
        <v>0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07C9B-98D5-4093-9D1C-D78C27C52A38}">
  <dimension ref="A1:X155"/>
  <sheetViews>
    <sheetView topLeftCell="F1" workbookViewId="0">
      <selection activeCell="G1" sqref="G1:H1048576"/>
    </sheetView>
  </sheetViews>
  <sheetFormatPr defaultRowHeight="14.4" x14ac:dyDescent="0.3"/>
  <cols>
    <col min="2" max="3" width="8.88671875" style="13"/>
    <col min="7" max="8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s="13" t="s">
        <v>120</v>
      </c>
      <c r="C3" s="13" t="s">
        <v>119</v>
      </c>
      <c r="D3" t="s">
        <v>118</v>
      </c>
      <c r="E3" t="s">
        <v>117</v>
      </c>
      <c r="F3" s="12" t="s">
        <v>54</v>
      </c>
      <c r="G3" s="23" t="s">
        <v>59</v>
      </c>
      <c r="H3" s="23" t="s">
        <v>58</v>
      </c>
      <c r="I3" s="10" t="s">
        <v>57</v>
      </c>
    </row>
    <row r="4" spans="1:24" x14ac:dyDescent="0.3">
      <c r="A4" s="8">
        <v>43831</v>
      </c>
      <c r="B4" s="13">
        <v>0</v>
      </c>
      <c r="C4" s="13">
        <v>0</v>
      </c>
      <c r="D4">
        <v>0</v>
      </c>
      <c r="E4">
        <v>0</v>
      </c>
      <c r="F4" s="9">
        <v>43831</v>
      </c>
      <c r="G4" s="23">
        <v>0</v>
      </c>
      <c r="H4" s="23">
        <v>0</v>
      </c>
      <c r="I4" s="10">
        <v>0</v>
      </c>
    </row>
    <row r="5" spans="1:24" x14ac:dyDescent="0.3">
      <c r="A5" s="8">
        <v>43832</v>
      </c>
      <c r="B5" s="13">
        <v>0</v>
      </c>
      <c r="C5" s="13">
        <v>0</v>
      </c>
      <c r="D5">
        <v>0</v>
      </c>
      <c r="E5">
        <v>0</v>
      </c>
      <c r="F5" s="9">
        <v>43832</v>
      </c>
      <c r="G5" s="23">
        <v>0</v>
      </c>
      <c r="H5" s="23">
        <v>0</v>
      </c>
      <c r="I5" s="10">
        <v>0</v>
      </c>
    </row>
    <row r="6" spans="1:24" x14ac:dyDescent="0.3">
      <c r="A6" s="8">
        <v>43833</v>
      </c>
      <c r="B6" s="13">
        <v>0</v>
      </c>
      <c r="C6" s="13" t="s">
        <v>61</v>
      </c>
      <c r="D6">
        <v>0</v>
      </c>
      <c r="E6">
        <v>0</v>
      </c>
      <c r="F6" s="9">
        <v>43833</v>
      </c>
      <c r="G6" s="23">
        <v>0</v>
      </c>
      <c r="H6" s="23">
        <v>0</v>
      </c>
      <c r="I6" s="10">
        <v>0</v>
      </c>
    </row>
    <row r="7" spans="1:24" x14ac:dyDescent="0.3">
      <c r="A7" s="8">
        <v>43834</v>
      </c>
      <c r="B7" s="13">
        <v>0</v>
      </c>
      <c r="C7" s="13" t="s">
        <v>61</v>
      </c>
      <c r="D7">
        <v>0</v>
      </c>
      <c r="E7">
        <v>0</v>
      </c>
      <c r="F7" s="9">
        <v>43834</v>
      </c>
      <c r="G7" s="23">
        <v>0</v>
      </c>
      <c r="H7" s="23">
        <v>0</v>
      </c>
      <c r="I7" s="10">
        <v>0</v>
      </c>
      <c r="P7" t="s">
        <v>59</v>
      </c>
      <c r="V7" t="s">
        <v>57</v>
      </c>
    </row>
    <row r="8" spans="1:24" x14ac:dyDescent="0.3">
      <c r="A8" s="8">
        <v>43835</v>
      </c>
      <c r="B8" s="13">
        <v>0</v>
      </c>
      <c r="C8" s="13" t="s">
        <v>61</v>
      </c>
      <c r="D8">
        <v>0</v>
      </c>
      <c r="E8">
        <v>0</v>
      </c>
      <c r="F8" s="9">
        <v>43835</v>
      </c>
      <c r="G8" s="23">
        <v>0</v>
      </c>
      <c r="H8" s="23">
        <v>0</v>
      </c>
      <c r="I8" s="10">
        <v>0</v>
      </c>
    </row>
    <row r="9" spans="1:24" x14ac:dyDescent="0.3">
      <c r="A9" s="8">
        <v>43836</v>
      </c>
      <c r="B9" s="13">
        <v>0</v>
      </c>
      <c r="C9" s="13" t="s">
        <v>61</v>
      </c>
      <c r="D9">
        <v>0</v>
      </c>
      <c r="E9">
        <v>0</v>
      </c>
      <c r="F9" s="9">
        <v>43836</v>
      </c>
      <c r="G9" s="23">
        <v>0</v>
      </c>
      <c r="H9" s="23">
        <v>0</v>
      </c>
      <c r="I9" s="10">
        <v>0</v>
      </c>
      <c r="N9" t="s">
        <v>67</v>
      </c>
      <c r="O9" t="s">
        <v>4</v>
      </c>
      <c r="P9" t="s">
        <v>7</v>
      </c>
      <c r="Q9" t="s">
        <v>94</v>
      </c>
      <c r="R9" t="s">
        <v>93</v>
      </c>
      <c r="T9" t="s">
        <v>67</v>
      </c>
      <c r="U9" t="s">
        <v>4</v>
      </c>
      <c r="V9" t="s">
        <v>7</v>
      </c>
      <c r="W9" t="s">
        <v>94</v>
      </c>
      <c r="X9" t="s">
        <v>93</v>
      </c>
    </row>
    <row r="10" spans="1:24" x14ac:dyDescent="0.3">
      <c r="A10" s="8">
        <v>43837</v>
      </c>
      <c r="B10" s="13">
        <v>0</v>
      </c>
      <c r="C10" s="13" t="s">
        <v>61</v>
      </c>
      <c r="D10">
        <v>0</v>
      </c>
      <c r="E10">
        <v>0</v>
      </c>
      <c r="F10" s="9">
        <v>43837</v>
      </c>
      <c r="G10" s="23">
        <v>0</v>
      </c>
      <c r="H10" s="23">
        <v>0</v>
      </c>
      <c r="I10" s="10">
        <v>0</v>
      </c>
      <c r="N10">
        <v>0</v>
      </c>
      <c r="O10">
        <v>-0.11111867281056684</v>
      </c>
      <c r="P10">
        <v>1.687932960776364E-2</v>
      </c>
      <c r="Q10">
        <v>0.31455225321340108</v>
      </c>
      <c r="R10">
        <v>0.35288991256597257</v>
      </c>
      <c r="T10">
        <v>0</v>
      </c>
      <c r="U10">
        <v>-3.3187649673800321E-2</v>
      </c>
      <c r="V10">
        <v>8.1899659251112727E-2</v>
      </c>
      <c r="W10">
        <v>0.48878393979954499</v>
      </c>
      <c r="X10">
        <v>0.52411712531380572</v>
      </c>
    </row>
    <row r="11" spans="1:24" x14ac:dyDescent="0.3">
      <c r="A11" s="8">
        <v>43838</v>
      </c>
      <c r="B11" s="13">
        <v>0</v>
      </c>
      <c r="C11" s="13" t="s">
        <v>61</v>
      </c>
      <c r="D11">
        <v>0</v>
      </c>
      <c r="E11">
        <v>0</v>
      </c>
      <c r="F11" s="9">
        <v>43838</v>
      </c>
      <c r="G11" s="23">
        <v>0</v>
      </c>
      <c r="H11" s="23">
        <v>0</v>
      </c>
      <c r="I11" s="10">
        <v>0</v>
      </c>
      <c r="N11">
        <v>1</v>
      </c>
      <c r="O11">
        <v>-0.10647454979099076</v>
      </c>
      <c r="P11">
        <v>2.9132166578976913E-2</v>
      </c>
      <c r="Q11">
        <v>0.33360195832698419</v>
      </c>
      <c r="R11">
        <v>0.36748068754899987</v>
      </c>
      <c r="T11">
        <v>1</v>
      </c>
      <c r="U11">
        <v>-1.2995582053122687E-2</v>
      </c>
      <c r="V11">
        <v>9.7652493884299557E-2</v>
      </c>
      <c r="W11">
        <v>0.51022454162841879</v>
      </c>
      <c r="X11">
        <v>0.54387232881266689</v>
      </c>
    </row>
    <row r="12" spans="1:24" x14ac:dyDescent="0.3">
      <c r="A12" s="8">
        <v>43839</v>
      </c>
      <c r="B12" s="13">
        <v>0</v>
      </c>
      <c r="C12" s="13">
        <v>0</v>
      </c>
      <c r="D12">
        <v>0</v>
      </c>
      <c r="E12">
        <v>0</v>
      </c>
      <c r="F12" s="9">
        <v>43839</v>
      </c>
      <c r="G12" s="23">
        <v>0</v>
      </c>
      <c r="H12" s="23">
        <v>0</v>
      </c>
      <c r="I12" s="10">
        <v>0</v>
      </c>
      <c r="N12">
        <v>2</v>
      </c>
      <c r="O12">
        <v>-9.4775556456425103E-2</v>
      </c>
      <c r="P12">
        <v>4.3643934982222583E-2</v>
      </c>
      <c r="Q12">
        <v>0.3537888754775752</v>
      </c>
      <c r="R12">
        <v>0.39018214904801307</v>
      </c>
      <c r="T12">
        <v>2</v>
      </c>
      <c r="U12">
        <v>-6.333225261595278E-4</v>
      </c>
      <c r="V12">
        <v>0.11330365462204274</v>
      </c>
      <c r="W12">
        <v>0.53233835073813662</v>
      </c>
      <c r="X12">
        <v>0.5654268585398452</v>
      </c>
    </row>
    <row r="13" spans="1:24" x14ac:dyDescent="0.3">
      <c r="A13" s="8">
        <v>43840</v>
      </c>
      <c r="B13" s="13">
        <v>0</v>
      </c>
      <c r="C13" s="13" t="s">
        <v>61</v>
      </c>
      <c r="D13">
        <v>0</v>
      </c>
      <c r="E13">
        <v>0</v>
      </c>
      <c r="F13" s="9">
        <v>43840</v>
      </c>
      <c r="G13" s="23">
        <v>0</v>
      </c>
      <c r="H13" s="23">
        <v>0</v>
      </c>
      <c r="I13" s="10">
        <v>0</v>
      </c>
      <c r="N13">
        <v>3</v>
      </c>
      <c r="O13">
        <v>-8.6251818804870012E-2</v>
      </c>
      <c r="P13">
        <v>5.8570621525815277E-2</v>
      </c>
      <c r="Q13">
        <v>0.37442926136825805</v>
      </c>
      <c r="R13">
        <v>0.41018154765442288</v>
      </c>
      <c r="T13">
        <v>3</v>
      </c>
      <c r="U13">
        <v>2.1206230216639005E-2</v>
      </c>
      <c r="V13">
        <v>0.12750737138261858</v>
      </c>
      <c r="W13">
        <v>0.55301917793699396</v>
      </c>
      <c r="X13">
        <v>0.582963826061625</v>
      </c>
    </row>
    <row r="14" spans="1:24" x14ac:dyDescent="0.3">
      <c r="A14" s="8">
        <v>43841</v>
      </c>
      <c r="B14" s="13" t="s">
        <v>61</v>
      </c>
      <c r="C14" s="13">
        <v>0</v>
      </c>
      <c r="D14">
        <v>0</v>
      </c>
      <c r="E14">
        <v>0</v>
      </c>
      <c r="F14" s="9">
        <v>43841</v>
      </c>
      <c r="G14" s="23">
        <v>0</v>
      </c>
      <c r="H14" s="23">
        <v>0</v>
      </c>
      <c r="I14" s="10">
        <v>0</v>
      </c>
      <c r="N14">
        <v>4</v>
      </c>
      <c r="O14">
        <v>-7.0347288435013963E-2</v>
      </c>
      <c r="P14">
        <v>7.3337690800675204E-2</v>
      </c>
      <c r="Q14">
        <v>0.39051428421400636</v>
      </c>
      <c r="R14">
        <v>0.42915217530377897</v>
      </c>
      <c r="T14">
        <v>4</v>
      </c>
      <c r="U14">
        <v>3.9354694597515172E-2</v>
      </c>
      <c r="V14">
        <v>0.14205484764268123</v>
      </c>
      <c r="W14">
        <v>0.56902709299446486</v>
      </c>
      <c r="X14">
        <v>0.60147462207768077</v>
      </c>
    </row>
    <row r="15" spans="1:24" x14ac:dyDescent="0.3">
      <c r="A15" s="8">
        <v>43842</v>
      </c>
      <c r="B15" s="13">
        <v>0</v>
      </c>
      <c r="C15" s="13">
        <v>0</v>
      </c>
      <c r="D15">
        <v>0</v>
      </c>
      <c r="E15">
        <v>0</v>
      </c>
      <c r="F15" s="9">
        <v>43842</v>
      </c>
      <c r="G15" s="23">
        <v>0</v>
      </c>
      <c r="H15" s="23">
        <v>0</v>
      </c>
      <c r="I15" s="10">
        <v>0</v>
      </c>
      <c r="N15">
        <v>5</v>
      </c>
      <c r="O15">
        <v>-5.5768590781675509E-2</v>
      </c>
      <c r="P15">
        <v>9.3002080573558424E-2</v>
      </c>
      <c r="Q15">
        <v>0.41332864678598125</v>
      </c>
      <c r="R15">
        <v>0.44932607255098916</v>
      </c>
      <c r="T15">
        <v>5</v>
      </c>
      <c r="U15">
        <v>6.3552025408058835E-2</v>
      </c>
      <c r="V15">
        <v>0.16051059835693002</v>
      </c>
      <c r="W15">
        <v>0.58848236501603068</v>
      </c>
      <c r="X15">
        <v>0.6189264451260118</v>
      </c>
    </row>
    <row r="16" spans="1:24" x14ac:dyDescent="0.3">
      <c r="A16" s="8">
        <v>43843</v>
      </c>
      <c r="B16" s="13">
        <v>0</v>
      </c>
      <c r="C16" s="13" t="s">
        <v>61</v>
      </c>
      <c r="D16">
        <v>0</v>
      </c>
      <c r="E16">
        <v>0</v>
      </c>
      <c r="F16" s="9">
        <v>43843</v>
      </c>
      <c r="G16" s="23">
        <v>0</v>
      </c>
      <c r="H16" s="23">
        <v>0</v>
      </c>
      <c r="I16" s="10">
        <v>0</v>
      </c>
      <c r="N16">
        <v>6</v>
      </c>
      <c r="O16">
        <v>-4.0406867389862433E-2</v>
      </c>
      <c r="P16">
        <v>0.10548726539606766</v>
      </c>
      <c r="Q16">
        <v>0.43521686733107512</v>
      </c>
      <c r="R16">
        <v>0.46727615567031838</v>
      </c>
      <c r="T16">
        <v>6</v>
      </c>
      <c r="U16">
        <v>8.5616982246364118E-2</v>
      </c>
      <c r="V16">
        <v>0.17421420248745426</v>
      </c>
      <c r="W16">
        <v>0.61079511499753014</v>
      </c>
      <c r="X16">
        <v>0.63873412837181398</v>
      </c>
    </row>
    <row r="17" spans="1:24" x14ac:dyDescent="0.3">
      <c r="A17" s="8">
        <v>43844</v>
      </c>
      <c r="B17" s="13" t="s">
        <v>61</v>
      </c>
      <c r="C17" s="13" t="s">
        <v>61</v>
      </c>
      <c r="D17">
        <v>0</v>
      </c>
      <c r="E17">
        <v>0</v>
      </c>
      <c r="F17" s="9">
        <v>43844</v>
      </c>
      <c r="G17" s="23">
        <v>0</v>
      </c>
      <c r="H17" s="23">
        <v>0</v>
      </c>
      <c r="I17" s="10">
        <v>0</v>
      </c>
      <c r="N17">
        <v>7</v>
      </c>
      <c r="O17">
        <v>-2.7710392054798274E-2</v>
      </c>
      <c r="P17">
        <v>0.11917753181142351</v>
      </c>
      <c r="Q17">
        <v>0.45120120803819608</v>
      </c>
      <c r="R17">
        <v>0.48115928821678094</v>
      </c>
      <c r="T17">
        <v>7</v>
      </c>
      <c r="U17">
        <v>0.10591069200704523</v>
      </c>
      <c r="V17">
        <v>0.19104873873204381</v>
      </c>
      <c r="W17">
        <v>0.6284551609853074</v>
      </c>
      <c r="X17">
        <v>0.65388763444212494</v>
      </c>
    </row>
    <row r="18" spans="1:24" x14ac:dyDescent="0.3">
      <c r="A18" s="8">
        <v>43845</v>
      </c>
      <c r="B18" s="13" t="s">
        <v>61</v>
      </c>
      <c r="C18" s="13">
        <v>0</v>
      </c>
      <c r="D18">
        <v>0</v>
      </c>
      <c r="E18">
        <v>0</v>
      </c>
      <c r="F18" s="9">
        <v>43845</v>
      </c>
      <c r="G18" s="23">
        <v>0</v>
      </c>
      <c r="H18" s="23">
        <v>0</v>
      </c>
      <c r="I18" s="10">
        <v>0</v>
      </c>
      <c r="N18">
        <v>8</v>
      </c>
      <c r="O18">
        <v>-1.2131839317995982E-2</v>
      </c>
      <c r="P18">
        <v>0.13130710085781044</v>
      </c>
      <c r="Q18">
        <v>0.46399128830255887</v>
      </c>
      <c r="R18">
        <v>0.49311714131532219</v>
      </c>
      <c r="T18">
        <v>8</v>
      </c>
      <c r="U18">
        <v>0.12573465954550417</v>
      </c>
      <c r="V18">
        <v>0.20663920326555268</v>
      </c>
      <c r="W18">
        <v>0.64608910169821054</v>
      </c>
      <c r="X18">
        <v>0.6689196750736558</v>
      </c>
    </row>
    <row r="19" spans="1:24" x14ac:dyDescent="0.3">
      <c r="A19" s="8">
        <v>43846</v>
      </c>
      <c r="B19" s="13" t="s">
        <v>61</v>
      </c>
      <c r="C19" s="13">
        <v>0</v>
      </c>
      <c r="D19">
        <v>0</v>
      </c>
      <c r="E19">
        <v>0</v>
      </c>
      <c r="F19" s="9">
        <v>43846</v>
      </c>
      <c r="G19" s="23">
        <v>0</v>
      </c>
      <c r="H19" s="23">
        <v>0</v>
      </c>
      <c r="I19" s="10">
        <v>0</v>
      </c>
      <c r="N19">
        <v>9</v>
      </c>
      <c r="O19">
        <v>9.3020231213844127E-4</v>
      </c>
      <c r="P19">
        <v>0.1428077322012537</v>
      </c>
      <c r="Q19">
        <v>0.47783637265356654</v>
      </c>
      <c r="R19">
        <v>0.50798650897918407</v>
      </c>
      <c r="T19">
        <v>9</v>
      </c>
      <c r="U19">
        <v>0.15199626850070269</v>
      </c>
      <c r="V19">
        <v>0.22288148537439173</v>
      </c>
      <c r="W19">
        <v>0.66064150062865923</v>
      </c>
      <c r="X19">
        <v>0.68142900933510175</v>
      </c>
    </row>
    <row r="20" spans="1:24" x14ac:dyDescent="0.3">
      <c r="A20" s="8">
        <v>43847</v>
      </c>
      <c r="B20" s="13" t="s">
        <v>61</v>
      </c>
      <c r="C20" s="13" t="s">
        <v>61</v>
      </c>
      <c r="D20">
        <v>0</v>
      </c>
      <c r="E20">
        <v>0</v>
      </c>
      <c r="F20" s="9">
        <v>43847</v>
      </c>
      <c r="G20" s="23">
        <v>0</v>
      </c>
      <c r="H20" s="23">
        <v>0</v>
      </c>
      <c r="I20" s="10">
        <v>0</v>
      </c>
      <c r="N20">
        <v>10</v>
      </c>
      <c r="O20">
        <v>2.1831973239072829E-2</v>
      </c>
      <c r="P20">
        <v>0.15466892682733105</v>
      </c>
      <c r="Q20">
        <v>0.49547573999616346</v>
      </c>
      <c r="R20">
        <v>0.52213696493008688</v>
      </c>
      <c r="T20">
        <v>10</v>
      </c>
      <c r="U20">
        <v>0.18478797001260622</v>
      </c>
      <c r="V20">
        <v>0.2429179320926397</v>
      </c>
      <c r="W20">
        <v>0.68173517508367554</v>
      </c>
      <c r="X20">
        <v>0.70158505401166205</v>
      </c>
    </row>
    <row r="21" spans="1:24" x14ac:dyDescent="0.3">
      <c r="A21" s="8">
        <v>43848</v>
      </c>
      <c r="B21" s="13" t="s">
        <v>61</v>
      </c>
      <c r="C21" s="13" t="s">
        <v>61</v>
      </c>
      <c r="D21">
        <v>0</v>
      </c>
      <c r="E21">
        <v>0</v>
      </c>
      <c r="F21" s="9">
        <v>43848</v>
      </c>
      <c r="G21" s="23">
        <v>0</v>
      </c>
      <c r="H21" s="23">
        <v>0</v>
      </c>
      <c r="I21" s="10">
        <v>0</v>
      </c>
      <c r="N21">
        <v>11</v>
      </c>
      <c r="O21">
        <v>4.3967013045548543E-2</v>
      </c>
      <c r="P21">
        <v>0.16702994192080867</v>
      </c>
      <c r="Q21">
        <v>0.50847489627673348</v>
      </c>
      <c r="R21">
        <v>0.53346251666820754</v>
      </c>
      <c r="T21">
        <v>11</v>
      </c>
      <c r="U21">
        <v>0.21178842440705439</v>
      </c>
      <c r="V21">
        <v>0.26307159148057152</v>
      </c>
      <c r="W21">
        <v>0.70331001034510332</v>
      </c>
      <c r="X21">
        <v>0.72060669070328609</v>
      </c>
    </row>
    <row r="22" spans="1:24" x14ac:dyDescent="0.3">
      <c r="A22" s="8">
        <v>43849</v>
      </c>
      <c r="B22" s="13" t="s">
        <v>61</v>
      </c>
      <c r="C22" s="13" t="s">
        <v>61</v>
      </c>
      <c r="D22">
        <v>0</v>
      </c>
      <c r="E22">
        <v>0</v>
      </c>
      <c r="F22" s="9">
        <v>43849</v>
      </c>
      <c r="G22" s="23">
        <v>0</v>
      </c>
      <c r="H22" s="23">
        <v>0</v>
      </c>
      <c r="I22" s="10">
        <v>0</v>
      </c>
      <c r="N22">
        <v>12</v>
      </c>
      <c r="O22">
        <v>7.1337351204760244E-2</v>
      </c>
      <c r="P22">
        <v>0.17999729976334705</v>
      </c>
      <c r="Q22">
        <v>0.52400544517400505</v>
      </c>
      <c r="R22">
        <v>0.54625133184564656</v>
      </c>
      <c r="T22">
        <v>12</v>
      </c>
      <c r="U22">
        <v>0.23448712485212422</v>
      </c>
      <c r="V22">
        <v>0.28398455318308241</v>
      </c>
      <c r="W22">
        <v>0.72271019294139061</v>
      </c>
      <c r="X22">
        <v>0.7361935022279964</v>
      </c>
    </row>
    <row r="23" spans="1:24" x14ac:dyDescent="0.3">
      <c r="A23" s="8">
        <v>43850</v>
      </c>
      <c r="B23" s="13" t="s">
        <v>61</v>
      </c>
      <c r="C23" s="13" t="s">
        <v>61</v>
      </c>
      <c r="D23">
        <v>0</v>
      </c>
      <c r="E23">
        <v>0</v>
      </c>
      <c r="F23" s="9">
        <v>43850</v>
      </c>
      <c r="G23" s="23">
        <v>0</v>
      </c>
      <c r="H23" s="23">
        <v>0</v>
      </c>
      <c r="I23" s="10">
        <v>0</v>
      </c>
      <c r="N23">
        <v>13</v>
      </c>
      <c r="O23">
        <v>9.3512756547997247E-2</v>
      </c>
      <c r="P23">
        <v>0.19196183360720931</v>
      </c>
      <c r="Q23">
        <v>0.53965274441462996</v>
      </c>
      <c r="R23">
        <v>0.55996756643770873</v>
      </c>
      <c r="T23">
        <v>13</v>
      </c>
      <c r="U23">
        <v>0.26798857841715601</v>
      </c>
      <c r="V23">
        <v>0.30039179364638291</v>
      </c>
      <c r="W23">
        <v>0.73837310503100895</v>
      </c>
      <c r="X23">
        <v>0.7497946866550067</v>
      </c>
    </row>
    <row r="24" spans="1:24" x14ac:dyDescent="0.3">
      <c r="A24" s="8">
        <v>43851</v>
      </c>
      <c r="B24" s="13">
        <v>1</v>
      </c>
      <c r="C24" s="13" t="s">
        <v>61</v>
      </c>
      <c r="D24">
        <v>0</v>
      </c>
      <c r="E24">
        <v>0</v>
      </c>
      <c r="F24" s="9">
        <v>43851</v>
      </c>
      <c r="G24" s="23">
        <v>0</v>
      </c>
      <c r="H24" s="23">
        <v>0</v>
      </c>
      <c r="I24" s="10">
        <v>0</v>
      </c>
      <c r="N24">
        <v>14</v>
      </c>
      <c r="O24">
        <v>0.10680827245006817</v>
      </c>
      <c r="P24">
        <v>0.20722604739156347</v>
      </c>
      <c r="Q24">
        <v>0.55559250488345679</v>
      </c>
      <c r="R24">
        <v>0.57390067395681477</v>
      </c>
      <c r="T24">
        <v>14</v>
      </c>
      <c r="U24">
        <v>0.29732589360596062</v>
      </c>
      <c r="V24">
        <v>0.31887847256167384</v>
      </c>
      <c r="W24">
        <v>0.75164222335240438</v>
      </c>
      <c r="X24">
        <v>0.76182380952899953</v>
      </c>
    </row>
    <row r="25" spans="1:24" x14ac:dyDescent="0.3">
      <c r="A25" s="8">
        <v>43852</v>
      </c>
      <c r="B25" s="13">
        <v>1</v>
      </c>
      <c r="C25" s="13" t="s">
        <v>61</v>
      </c>
      <c r="D25">
        <v>0</v>
      </c>
      <c r="E25">
        <v>0</v>
      </c>
      <c r="F25" s="9">
        <v>43852</v>
      </c>
      <c r="G25" s="23">
        <v>0</v>
      </c>
      <c r="H25" s="23">
        <v>0</v>
      </c>
      <c r="I25" s="10">
        <v>0</v>
      </c>
    </row>
    <row r="26" spans="1:24" x14ac:dyDescent="0.3">
      <c r="A26" s="8">
        <v>43853</v>
      </c>
      <c r="B26" s="13">
        <v>2</v>
      </c>
      <c r="C26" s="13" t="s">
        <v>61</v>
      </c>
      <c r="D26">
        <v>0</v>
      </c>
      <c r="E26">
        <v>0</v>
      </c>
      <c r="F26" s="9">
        <v>43853</v>
      </c>
      <c r="G26" s="23">
        <v>0</v>
      </c>
      <c r="H26" s="23">
        <v>0</v>
      </c>
      <c r="I26" s="10">
        <v>0</v>
      </c>
    </row>
    <row r="27" spans="1:24" x14ac:dyDescent="0.3">
      <c r="A27" s="8">
        <v>43854</v>
      </c>
      <c r="B27" s="13">
        <v>3</v>
      </c>
      <c r="C27" s="13">
        <v>1</v>
      </c>
      <c r="D27">
        <v>0</v>
      </c>
      <c r="E27">
        <v>0</v>
      </c>
      <c r="F27" s="9">
        <v>43854</v>
      </c>
      <c r="G27" s="23">
        <v>0</v>
      </c>
      <c r="H27" s="23">
        <v>0</v>
      </c>
      <c r="I27" s="10">
        <v>0</v>
      </c>
    </row>
    <row r="28" spans="1:24" x14ac:dyDescent="0.3">
      <c r="A28" s="8">
        <v>43855</v>
      </c>
      <c r="B28" s="13">
        <v>5</v>
      </c>
      <c r="C28" s="13">
        <v>1</v>
      </c>
      <c r="D28">
        <v>0</v>
      </c>
      <c r="E28">
        <v>0</v>
      </c>
      <c r="F28" s="9">
        <v>43855</v>
      </c>
      <c r="G28" s="23">
        <v>0</v>
      </c>
      <c r="H28" s="23">
        <v>0</v>
      </c>
      <c r="I28" s="10">
        <v>0</v>
      </c>
    </row>
    <row r="29" spans="1:24" x14ac:dyDescent="0.3">
      <c r="A29" s="8">
        <v>43856</v>
      </c>
      <c r="B29" s="13">
        <v>5</v>
      </c>
      <c r="C29" s="13">
        <v>1</v>
      </c>
      <c r="D29">
        <v>0</v>
      </c>
      <c r="E29">
        <v>0</v>
      </c>
      <c r="F29" s="9">
        <v>43856</v>
      </c>
      <c r="G29" s="23">
        <v>0</v>
      </c>
      <c r="H29" s="23">
        <v>0</v>
      </c>
      <c r="I29" s="10">
        <v>0</v>
      </c>
    </row>
    <row r="30" spans="1:24" x14ac:dyDescent="0.3">
      <c r="A30" s="8">
        <v>43857</v>
      </c>
      <c r="B30" s="13">
        <v>11</v>
      </c>
      <c r="C30" s="13">
        <v>2</v>
      </c>
      <c r="D30">
        <v>0</v>
      </c>
      <c r="E30">
        <v>0</v>
      </c>
      <c r="F30" s="9">
        <v>43857</v>
      </c>
      <c r="G30" s="23">
        <v>0</v>
      </c>
      <c r="H30" s="23">
        <v>0</v>
      </c>
      <c r="I30" s="10">
        <v>0</v>
      </c>
    </row>
    <row r="31" spans="1:24" x14ac:dyDescent="0.3">
      <c r="A31" s="8">
        <v>43858</v>
      </c>
      <c r="B31" s="13">
        <v>13</v>
      </c>
      <c r="C31" s="13">
        <v>3</v>
      </c>
      <c r="D31">
        <v>0</v>
      </c>
      <c r="E31">
        <v>0</v>
      </c>
      <c r="F31" s="9">
        <v>43858</v>
      </c>
      <c r="G31" s="23">
        <v>0</v>
      </c>
      <c r="H31" s="23">
        <v>0</v>
      </c>
      <c r="I31" s="10">
        <v>0</v>
      </c>
    </row>
    <row r="32" spans="1:24" x14ac:dyDescent="0.3">
      <c r="A32" s="8">
        <v>43859</v>
      </c>
      <c r="B32" s="13">
        <v>11</v>
      </c>
      <c r="C32" s="13">
        <v>3</v>
      </c>
      <c r="D32">
        <v>0</v>
      </c>
      <c r="E32">
        <v>0</v>
      </c>
      <c r="F32" s="9">
        <v>43859</v>
      </c>
      <c r="G32" s="23">
        <v>0</v>
      </c>
      <c r="H32" s="23">
        <v>0</v>
      </c>
      <c r="I32" s="10">
        <v>0</v>
      </c>
    </row>
    <row r="33" spans="1:9" x14ac:dyDescent="0.3">
      <c r="A33" s="8">
        <v>43860</v>
      </c>
      <c r="B33" s="13">
        <v>21</v>
      </c>
      <c r="C33" s="13">
        <v>7</v>
      </c>
      <c r="D33">
        <v>0</v>
      </c>
      <c r="E33">
        <v>0</v>
      </c>
      <c r="F33" s="9">
        <v>43860</v>
      </c>
      <c r="G33" s="23">
        <f ca="1">IFERROR(__xludf.DUMMYFUNCTION("""COMPUTED_VALUE"""),1)</f>
        <v>1</v>
      </c>
      <c r="H33" s="23">
        <f ca="1">IFERROR(__xludf.DUMMYFUNCTION("""COMPUTED_VALUE"""),0)</f>
        <v>0</v>
      </c>
      <c r="I33" s="10">
        <v>0</v>
      </c>
    </row>
    <row r="34" spans="1:9" x14ac:dyDescent="0.3">
      <c r="A34" s="8">
        <v>43861</v>
      </c>
      <c r="B34" s="13">
        <v>21</v>
      </c>
      <c r="C34" s="13">
        <v>7</v>
      </c>
      <c r="D34">
        <v>0</v>
      </c>
      <c r="E34">
        <v>0</v>
      </c>
      <c r="F34" s="9">
        <v>43861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10">
        <v>0</v>
      </c>
    </row>
    <row r="35" spans="1:9" x14ac:dyDescent="0.3">
      <c r="A35" s="8">
        <v>43862</v>
      </c>
      <c r="B35" s="13">
        <v>17</v>
      </c>
      <c r="C35" s="13">
        <v>6</v>
      </c>
      <c r="D35">
        <v>0</v>
      </c>
      <c r="E35">
        <v>0</v>
      </c>
      <c r="F35" s="9">
        <v>43862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10">
        <v>0</v>
      </c>
    </row>
    <row r="36" spans="1:9" x14ac:dyDescent="0.3">
      <c r="A36" s="8">
        <v>43863</v>
      </c>
      <c r="B36" s="13">
        <v>13</v>
      </c>
      <c r="C36" s="13">
        <v>5</v>
      </c>
      <c r="D36">
        <v>0</v>
      </c>
      <c r="E36">
        <v>0</v>
      </c>
      <c r="F36" s="9">
        <v>43863</v>
      </c>
      <c r="G36" s="23">
        <f ca="1">IFERROR(__xludf.DUMMYFUNCTION("""COMPUTED_VALUE"""),1)</f>
        <v>1</v>
      </c>
      <c r="H36" s="23">
        <f ca="1">IFERROR(__xludf.DUMMYFUNCTION("""COMPUTED_VALUE"""),0)</f>
        <v>0</v>
      </c>
      <c r="I36" s="10">
        <v>0</v>
      </c>
    </row>
    <row r="37" spans="1:9" x14ac:dyDescent="0.3">
      <c r="A37" s="8">
        <v>43864</v>
      </c>
      <c r="B37" s="13">
        <v>13</v>
      </c>
      <c r="C37" s="13">
        <v>5</v>
      </c>
      <c r="D37">
        <v>0</v>
      </c>
      <c r="E37">
        <v>0</v>
      </c>
      <c r="F37" s="9">
        <v>43864</v>
      </c>
      <c r="G37" s="23">
        <f ca="1">IFERROR(__xludf.DUMMYFUNCTION("""COMPUTED_VALUE"""),1)</f>
        <v>1</v>
      </c>
      <c r="H37" s="23">
        <f ca="1">IFERROR(__xludf.DUMMYFUNCTION("""COMPUTED_VALUE"""),0)</f>
        <v>0</v>
      </c>
      <c r="I37" s="10">
        <v>0</v>
      </c>
    </row>
    <row r="38" spans="1:9" x14ac:dyDescent="0.3">
      <c r="A38" s="8">
        <v>43865</v>
      </c>
      <c r="B38" s="13">
        <v>12</v>
      </c>
      <c r="C38" s="13">
        <v>5</v>
      </c>
      <c r="D38">
        <v>0</v>
      </c>
      <c r="E38">
        <v>0</v>
      </c>
      <c r="F38" s="9">
        <v>43865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10">
        <v>0</v>
      </c>
    </row>
    <row r="39" spans="1:9" x14ac:dyDescent="0.3">
      <c r="A39" s="8">
        <v>43866</v>
      </c>
      <c r="B39" s="13">
        <v>9</v>
      </c>
      <c r="C39" s="13">
        <v>3</v>
      </c>
      <c r="D39">
        <v>0</v>
      </c>
      <c r="E39">
        <v>0</v>
      </c>
      <c r="F39" s="9">
        <v>43866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10">
        <v>0</v>
      </c>
    </row>
    <row r="40" spans="1:9" x14ac:dyDescent="0.3">
      <c r="A40" s="8">
        <v>43867</v>
      </c>
      <c r="B40" s="13">
        <v>10</v>
      </c>
      <c r="C40" s="13">
        <v>4</v>
      </c>
      <c r="D40">
        <v>0</v>
      </c>
      <c r="E40">
        <v>0</v>
      </c>
      <c r="F40" s="9">
        <v>43867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10">
        <v>0</v>
      </c>
    </row>
    <row r="41" spans="1:9" x14ac:dyDescent="0.3">
      <c r="A41" s="8">
        <v>43868</v>
      </c>
      <c r="B41" s="13">
        <v>10</v>
      </c>
      <c r="C41" s="13">
        <v>4</v>
      </c>
      <c r="D41">
        <v>0</v>
      </c>
      <c r="E41">
        <v>0</v>
      </c>
      <c r="F41" s="9">
        <v>43868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10">
        <v>0</v>
      </c>
    </row>
    <row r="42" spans="1:9" x14ac:dyDescent="0.3">
      <c r="A42" s="8">
        <v>43869</v>
      </c>
      <c r="B42" s="13">
        <v>8</v>
      </c>
      <c r="C42" s="13">
        <v>3</v>
      </c>
      <c r="D42">
        <v>0</v>
      </c>
      <c r="E42">
        <v>0</v>
      </c>
      <c r="F42" s="9">
        <v>43869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10">
        <v>0</v>
      </c>
    </row>
    <row r="43" spans="1:9" x14ac:dyDescent="0.3">
      <c r="A43" s="8">
        <v>43870</v>
      </c>
      <c r="B43" s="13">
        <v>9</v>
      </c>
      <c r="C43" s="13">
        <v>4</v>
      </c>
      <c r="D43">
        <v>0</v>
      </c>
      <c r="E43">
        <v>0</v>
      </c>
      <c r="F43" s="9">
        <v>43870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10">
        <v>0</v>
      </c>
    </row>
    <row r="44" spans="1:9" x14ac:dyDescent="0.3">
      <c r="A44" s="8">
        <v>43871</v>
      </c>
      <c r="B44" s="13">
        <v>9</v>
      </c>
      <c r="C44" s="13">
        <v>4</v>
      </c>
      <c r="D44">
        <v>0</v>
      </c>
      <c r="E44">
        <v>0</v>
      </c>
      <c r="F44" s="9">
        <v>43871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10">
        <v>0</v>
      </c>
    </row>
    <row r="45" spans="1:9" x14ac:dyDescent="0.3">
      <c r="A45" s="8">
        <v>43872</v>
      </c>
      <c r="B45" s="13">
        <v>7</v>
      </c>
      <c r="C45" s="13">
        <v>3</v>
      </c>
      <c r="D45" t="s">
        <v>61</v>
      </c>
      <c r="E45" t="s">
        <v>61</v>
      </c>
      <c r="F45" s="9">
        <v>43872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10">
        <v>0</v>
      </c>
    </row>
    <row r="46" spans="1:9" x14ac:dyDescent="0.3">
      <c r="A46" s="8">
        <v>43873</v>
      </c>
      <c r="B46" s="13">
        <v>7</v>
      </c>
      <c r="C46" s="13">
        <v>3</v>
      </c>
      <c r="D46" t="s">
        <v>61</v>
      </c>
      <c r="E46" t="s">
        <v>61</v>
      </c>
      <c r="F46" s="9">
        <v>43873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10">
        <v>0</v>
      </c>
    </row>
    <row r="47" spans="1:9" x14ac:dyDescent="0.3">
      <c r="A47" s="8">
        <v>43874</v>
      </c>
      <c r="B47" s="13">
        <v>8</v>
      </c>
      <c r="C47" s="13">
        <v>3</v>
      </c>
      <c r="D47" t="s">
        <v>61</v>
      </c>
      <c r="E47" t="s">
        <v>61</v>
      </c>
      <c r="F47" s="9">
        <v>43874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10">
        <v>0</v>
      </c>
    </row>
    <row r="48" spans="1:9" x14ac:dyDescent="0.3">
      <c r="A48" s="8">
        <v>43875</v>
      </c>
      <c r="B48" s="13">
        <v>6</v>
      </c>
      <c r="C48" s="13">
        <v>2</v>
      </c>
      <c r="D48" t="s">
        <v>61</v>
      </c>
      <c r="E48" t="s">
        <v>61</v>
      </c>
      <c r="F48" s="9">
        <v>43875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10">
        <v>0</v>
      </c>
    </row>
    <row r="49" spans="1:9" x14ac:dyDescent="0.3">
      <c r="A49" s="8">
        <v>43876</v>
      </c>
      <c r="B49" s="13">
        <v>6</v>
      </c>
      <c r="C49" s="13">
        <v>3</v>
      </c>
      <c r="D49" t="s">
        <v>61</v>
      </c>
      <c r="E49" t="s">
        <v>61</v>
      </c>
      <c r="F49" s="9">
        <v>43876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10">
        <v>0</v>
      </c>
    </row>
    <row r="50" spans="1:9" x14ac:dyDescent="0.3">
      <c r="A50" s="8">
        <v>43877</v>
      </c>
      <c r="B50" s="13">
        <v>6</v>
      </c>
      <c r="C50" s="13">
        <v>3</v>
      </c>
      <c r="D50" t="s">
        <v>61</v>
      </c>
      <c r="E50" t="s">
        <v>61</v>
      </c>
      <c r="F50" s="9">
        <v>43877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10">
        <v>0</v>
      </c>
    </row>
    <row r="51" spans="1:9" x14ac:dyDescent="0.3">
      <c r="A51" s="8">
        <v>43878</v>
      </c>
      <c r="B51" s="13">
        <v>6</v>
      </c>
      <c r="C51" s="13">
        <v>3</v>
      </c>
      <c r="D51" t="s">
        <v>61</v>
      </c>
      <c r="E51" t="s">
        <v>61</v>
      </c>
      <c r="F51" s="9">
        <v>43878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10">
        <v>0</v>
      </c>
    </row>
    <row r="52" spans="1:9" x14ac:dyDescent="0.3">
      <c r="A52" s="8">
        <v>43879</v>
      </c>
      <c r="B52" s="13">
        <v>5</v>
      </c>
      <c r="C52" s="13">
        <v>2</v>
      </c>
      <c r="D52" t="s">
        <v>61</v>
      </c>
      <c r="E52" t="s">
        <v>61</v>
      </c>
      <c r="F52" s="9">
        <v>43879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10">
        <v>0</v>
      </c>
    </row>
    <row r="53" spans="1:9" x14ac:dyDescent="0.3">
      <c r="A53" s="8">
        <v>43880</v>
      </c>
      <c r="B53" s="13">
        <v>5</v>
      </c>
      <c r="C53" s="13">
        <v>2</v>
      </c>
      <c r="D53">
        <v>0</v>
      </c>
      <c r="E53" t="s">
        <v>61</v>
      </c>
      <c r="F53" s="9">
        <v>43880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10">
        <v>0</v>
      </c>
    </row>
    <row r="54" spans="1:9" x14ac:dyDescent="0.3">
      <c r="A54" s="8">
        <v>43881</v>
      </c>
      <c r="B54" s="13">
        <v>4</v>
      </c>
      <c r="C54" s="13">
        <v>2</v>
      </c>
      <c r="D54" t="s">
        <v>61</v>
      </c>
      <c r="E54" t="s">
        <v>61</v>
      </c>
      <c r="F54" s="9">
        <v>43881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10">
        <v>0</v>
      </c>
    </row>
    <row r="55" spans="1:9" x14ac:dyDescent="0.3">
      <c r="A55" s="8">
        <v>43882</v>
      </c>
      <c r="B55" s="13">
        <v>3</v>
      </c>
      <c r="C55" s="13">
        <v>1</v>
      </c>
      <c r="D55" t="s">
        <v>61</v>
      </c>
      <c r="E55" t="s">
        <v>61</v>
      </c>
      <c r="F55" s="9">
        <v>43882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10">
        <v>0</v>
      </c>
    </row>
    <row r="56" spans="1:9" x14ac:dyDescent="0.3">
      <c r="A56" s="8">
        <v>43883</v>
      </c>
      <c r="B56" s="13">
        <v>4</v>
      </c>
      <c r="C56" s="13">
        <v>1</v>
      </c>
      <c r="D56" t="s">
        <v>61</v>
      </c>
      <c r="E56" t="s">
        <v>61</v>
      </c>
      <c r="F56" s="9">
        <v>43883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10">
        <v>0</v>
      </c>
    </row>
    <row r="57" spans="1:9" x14ac:dyDescent="0.3">
      <c r="A57" s="8">
        <v>43884</v>
      </c>
      <c r="B57" s="13">
        <v>5</v>
      </c>
      <c r="C57" s="13">
        <v>2</v>
      </c>
      <c r="D57" t="s">
        <v>61</v>
      </c>
      <c r="E57" t="s">
        <v>61</v>
      </c>
      <c r="F57" s="9">
        <v>43884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10">
        <v>0</v>
      </c>
    </row>
    <row r="58" spans="1:9" x14ac:dyDescent="0.3">
      <c r="A58" s="8">
        <v>43885</v>
      </c>
      <c r="B58" s="13">
        <v>4</v>
      </c>
      <c r="C58" s="13">
        <v>2</v>
      </c>
      <c r="D58" t="s">
        <v>61</v>
      </c>
      <c r="E58" t="s">
        <v>61</v>
      </c>
      <c r="F58" s="9">
        <v>43885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10">
        <v>0</v>
      </c>
    </row>
    <row r="59" spans="1:9" x14ac:dyDescent="0.3">
      <c r="A59" s="8">
        <v>43886</v>
      </c>
      <c r="B59" s="13">
        <v>5</v>
      </c>
      <c r="C59" s="13">
        <v>2</v>
      </c>
      <c r="D59" t="s">
        <v>61</v>
      </c>
      <c r="E59" t="s">
        <v>61</v>
      </c>
      <c r="F59" s="9">
        <v>43886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10">
        <v>0</v>
      </c>
    </row>
    <row r="60" spans="1:9" x14ac:dyDescent="0.3">
      <c r="A60" s="8">
        <v>43887</v>
      </c>
      <c r="B60" s="13">
        <v>5</v>
      </c>
      <c r="C60" s="13">
        <v>2</v>
      </c>
      <c r="D60" t="s">
        <v>61</v>
      </c>
      <c r="E60" t="s">
        <v>61</v>
      </c>
      <c r="F60" s="9">
        <v>43887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10">
        <v>0</v>
      </c>
    </row>
    <row r="61" spans="1:9" x14ac:dyDescent="0.3">
      <c r="A61" s="8">
        <v>43888</v>
      </c>
      <c r="B61" s="13">
        <v>6</v>
      </c>
      <c r="C61" s="13">
        <v>3</v>
      </c>
      <c r="D61" t="s">
        <v>61</v>
      </c>
      <c r="E61" t="s">
        <v>61</v>
      </c>
      <c r="F61" s="9">
        <v>43888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10">
        <v>0</v>
      </c>
    </row>
    <row r="62" spans="1:9" x14ac:dyDescent="0.3">
      <c r="A62" s="8">
        <v>43889</v>
      </c>
      <c r="B62" s="13">
        <v>8</v>
      </c>
      <c r="C62" s="13">
        <v>3</v>
      </c>
      <c r="D62" t="s">
        <v>61</v>
      </c>
      <c r="E62" t="s">
        <v>61</v>
      </c>
      <c r="F62" s="9">
        <v>43889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10">
        <v>0</v>
      </c>
    </row>
    <row r="63" spans="1:9" x14ac:dyDescent="0.3">
      <c r="A63" s="8">
        <v>43890</v>
      </c>
      <c r="B63" s="13">
        <v>7</v>
      </c>
      <c r="C63" s="13">
        <v>3</v>
      </c>
      <c r="D63" t="s">
        <v>61</v>
      </c>
      <c r="E63" t="s">
        <v>61</v>
      </c>
      <c r="F63" s="9">
        <v>43890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10">
        <v>0</v>
      </c>
    </row>
    <row r="64" spans="1:9" x14ac:dyDescent="0.3">
      <c r="A64" s="8">
        <v>43891</v>
      </c>
      <c r="B64" s="13">
        <v>7</v>
      </c>
      <c r="C64" s="13">
        <v>2</v>
      </c>
      <c r="D64" t="s">
        <v>61</v>
      </c>
      <c r="E64" t="s">
        <v>61</v>
      </c>
      <c r="F64" s="9">
        <v>43891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10">
        <v>0</v>
      </c>
    </row>
    <row r="65" spans="1:9" x14ac:dyDescent="0.3">
      <c r="A65" s="8">
        <v>43892</v>
      </c>
      <c r="B65" s="13">
        <v>10</v>
      </c>
      <c r="C65" s="13">
        <v>4</v>
      </c>
      <c r="D65" t="s">
        <v>61</v>
      </c>
      <c r="E65" t="s">
        <v>61</v>
      </c>
      <c r="F65" s="9">
        <v>43892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10">
        <v>0</v>
      </c>
    </row>
    <row r="66" spans="1:9" x14ac:dyDescent="0.3">
      <c r="A66" s="8">
        <v>43893</v>
      </c>
      <c r="B66" s="13">
        <v>17</v>
      </c>
      <c r="C66" s="13">
        <v>7</v>
      </c>
      <c r="D66" t="s">
        <v>61</v>
      </c>
      <c r="E66">
        <v>1</v>
      </c>
      <c r="F66" s="9">
        <v>43893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10">
        <v>0</v>
      </c>
    </row>
    <row r="67" spans="1:9" x14ac:dyDescent="0.3">
      <c r="A67" s="8">
        <v>43894</v>
      </c>
      <c r="B67" s="13">
        <v>28</v>
      </c>
      <c r="C67" s="13">
        <v>14</v>
      </c>
      <c r="D67">
        <v>1</v>
      </c>
      <c r="E67">
        <v>2</v>
      </c>
      <c r="F67" s="9">
        <v>43894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10">
        <v>0</v>
      </c>
    </row>
    <row r="68" spans="1:9" x14ac:dyDescent="0.3">
      <c r="A68" s="8">
        <v>43895</v>
      </c>
      <c r="B68" s="13">
        <v>27</v>
      </c>
      <c r="C68" s="13">
        <v>13</v>
      </c>
      <c r="D68">
        <v>1</v>
      </c>
      <c r="E68">
        <v>1</v>
      </c>
      <c r="F68" s="9">
        <v>43895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10">
        <v>0</v>
      </c>
    </row>
    <row r="69" spans="1:9" x14ac:dyDescent="0.3">
      <c r="A69" s="8">
        <v>43896</v>
      </c>
      <c r="B69" s="13">
        <v>22</v>
      </c>
      <c r="C69" s="13">
        <v>12</v>
      </c>
      <c r="D69">
        <v>1</v>
      </c>
      <c r="E69">
        <v>1</v>
      </c>
      <c r="F69" s="9">
        <v>43896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10">
        <v>0</v>
      </c>
    </row>
    <row r="70" spans="1:9" x14ac:dyDescent="0.3">
      <c r="A70" s="8">
        <v>43897</v>
      </c>
      <c r="B70" s="13">
        <v>20</v>
      </c>
      <c r="C70" s="13">
        <v>10</v>
      </c>
      <c r="D70">
        <v>1</v>
      </c>
      <c r="E70">
        <v>1</v>
      </c>
      <c r="F70" s="9">
        <v>43897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10">
        <v>0</v>
      </c>
    </row>
    <row r="71" spans="1:9" x14ac:dyDescent="0.3">
      <c r="A71" s="8">
        <v>43898</v>
      </c>
      <c r="B71" s="13">
        <v>23</v>
      </c>
      <c r="C71" s="13">
        <v>10</v>
      </c>
      <c r="D71">
        <v>1</v>
      </c>
      <c r="E71">
        <v>1</v>
      </c>
      <c r="F71" s="9">
        <v>43898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10">
        <v>0</v>
      </c>
    </row>
    <row r="72" spans="1:9" x14ac:dyDescent="0.3">
      <c r="A72" s="8">
        <v>43899</v>
      </c>
      <c r="B72" s="13">
        <v>29</v>
      </c>
      <c r="C72" s="13">
        <v>13</v>
      </c>
      <c r="D72">
        <v>1</v>
      </c>
      <c r="E72">
        <v>2</v>
      </c>
      <c r="F72" s="9">
        <v>43899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10">
        <v>0</v>
      </c>
    </row>
    <row r="73" spans="1:9" x14ac:dyDescent="0.3">
      <c r="A73" s="8">
        <v>43900</v>
      </c>
      <c r="B73" s="13">
        <v>28</v>
      </c>
      <c r="C73" s="13">
        <v>14</v>
      </c>
      <c r="D73">
        <v>1</v>
      </c>
      <c r="E73">
        <v>2</v>
      </c>
      <c r="F73" s="9">
        <v>43900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10">
        <v>0</v>
      </c>
    </row>
    <row r="74" spans="1:9" x14ac:dyDescent="0.3">
      <c r="A74" s="8">
        <v>43901</v>
      </c>
      <c r="B74" s="13">
        <v>30</v>
      </c>
      <c r="C74" s="13">
        <v>16</v>
      </c>
      <c r="D74">
        <v>2</v>
      </c>
      <c r="E74">
        <v>3</v>
      </c>
      <c r="F74" s="9">
        <v>43901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10">
        <v>0</v>
      </c>
    </row>
    <row r="75" spans="1:9" x14ac:dyDescent="0.3">
      <c r="A75" s="8">
        <v>43902</v>
      </c>
      <c r="B75" s="13">
        <v>34</v>
      </c>
      <c r="C75" s="13">
        <v>17</v>
      </c>
      <c r="D75">
        <v>2</v>
      </c>
      <c r="E75">
        <v>3</v>
      </c>
      <c r="F75" s="9">
        <v>43902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10">
        <v>0</v>
      </c>
    </row>
    <row r="76" spans="1:9" x14ac:dyDescent="0.3">
      <c r="A76" s="8">
        <v>43903</v>
      </c>
      <c r="B76" s="13">
        <v>38</v>
      </c>
      <c r="C76" s="13">
        <v>21</v>
      </c>
      <c r="D76">
        <v>3</v>
      </c>
      <c r="E76">
        <v>4</v>
      </c>
      <c r="F76" s="9">
        <v>43903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10">
        <v>0</v>
      </c>
    </row>
    <row r="77" spans="1:9" x14ac:dyDescent="0.3">
      <c r="A77" s="8">
        <v>43904</v>
      </c>
      <c r="B77" s="13">
        <v>40</v>
      </c>
      <c r="C77" s="13">
        <v>21</v>
      </c>
      <c r="D77">
        <v>3</v>
      </c>
      <c r="E77">
        <v>4</v>
      </c>
      <c r="F77" s="9">
        <v>43904</v>
      </c>
      <c r="G77" s="23">
        <v>1</v>
      </c>
      <c r="H77" s="23">
        <v>0</v>
      </c>
      <c r="I77" s="10">
        <v>0</v>
      </c>
    </row>
    <row r="78" spans="1:9" x14ac:dyDescent="0.3">
      <c r="A78" s="8">
        <v>43905</v>
      </c>
      <c r="B78" s="13">
        <v>45</v>
      </c>
      <c r="C78" s="13">
        <v>25</v>
      </c>
      <c r="D78">
        <v>2</v>
      </c>
      <c r="E78">
        <v>3</v>
      </c>
      <c r="F78" s="9">
        <v>43905</v>
      </c>
      <c r="G78" s="23">
        <v>0</v>
      </c>
      <c r="H78" s="23">
        <v>0</v>
      </c>
      <c r="I78" s="10">
        <v>0</v>
      </c>
    </row>
    <row r="79" spans="1:9" x14ac:dyDescent="0.3">
      <c r="A79" s="8">
        <v>43906</v>
      </c>
      <c r="B79" s="13">
        <v>60</v>
      </c>
      <c r="C79" s="13">
        <v>37</v>
      </c>
      <c r="D79">
        <v>5</v>
      </c>
      <c r="E79">
        <v>7</v>
      </c>
      <c r="F79" s="9">
        <v>43906</v>
      </c>
      <c r="G79" s="23">
        <v>0</v>
      </c>
      <c r="H79" s="23">
        <v>0</v>
      </c>
      <c r="I79" s="10">
        <v>0</v>
      </c>
    </row>
    <row r="80" spans="1:9" x14ac:dyDescent="0.3">
      <c r="A80" s="8">
        <v>43907</v>
      </c>
      <c r="B80" s="13">
        <v>60</v>
      </c>
      <c r="C80" s="13">
        <v>37</v>
      </c>
      <c r="D80">
        <v>5</v>
      </c>
      <c r="E80">
        <v>7</v>
      </c>
      <c r="F80" s="9">
        <v>43907</v>
      </c>
      <c r="G80" s="23">
        <v>0</v>
      </c>
      <c r="H80" s="23">
        <v>0</v>
      </c>
      <c r="I80" s="10">
        <v>0</v>
      </c>
    </row>
    <row r="81" spans="1:9" x14ac:dyDescent="0.3">
      <c r="A81" s="8">
        <v>43908</v>
      </c>
      <c r="B81" s="13">
        <v>58</v>
      </c>
      <c r="C81" s="13">
        <v>39</v>
      </c>
      <c r="D81">
        <v>5</v>
      </c>
      <c r="E81">
        <v>8</v>
      </c>
      <c r="F81" s="9">
        <v>43908</v>
      </c>
      <c r="G81" s="23">
        <v>1</v>
      </c>
      <c r="H81" s="23">
        <v>0</v>
      </c>
      <c r="I81" s="10">
        <v>0</v>
      </c>
    </row>
    <row r="82" spans="1:9" x14ac:dyDescent="0.3">
      <c r="A82" s="8">
        <v>43909</v>
      </c>
      <c r="B82" s="13">
        <v>100</v>
      </c>
      <c r="C82" s="13">
        <v>40</v>
      </c>
      <c r="D82">
        <v>6</v>
      </c>
      <c r="E82">
        <v>8</v>
      </c>
      <c r="F82" s="9">
        <v>43909</v>
      </c>
      <c r="G82" s="23">
        <v>1</v>
      </c>
      <c r="H82" s="23">
        <v>0</v>
      </c>
      <c r="I82" s="10">
        <v>0</v>
      </c>
    </row>
    <row r="83" spans="1:9" x14ac:dyDescent="0.3">
      <c r="A83" s="8">
        <v>43910</v>
      </c>
      <c r="B83" s="13">
        <v>70</v>
      </c>
      <c r="C83" s="13">
        <v>45</v>
      </c>
      <c r="D83">
        <v>7</v>
      </c>
      <c r="E83">
        <v>10</v>
      </c>
      <c r="F83" s="9">
        <v>43910</v>
      </c>
      <c r="G83" s="23">
        <v>0</v>
      </c>
      <c r="H83" s="23">
        <v>0</v>
      </c>
      <c r="I83" s="10">
        <v>0</v>
      </c>
    </row>
    <row r="84" spans="1:9" x14ac:dyDescent="0.3">
      <c r="A84" s="8">
        <v>43911</v>
      </c>
      <c r="B84" s="13">
        <v>78</v>
      </c>
      <c r="C84" s="13">
        <v>53</v>
      </c>
      <c r="D84">
        <v>9</v>
      </c>
      <c r="E84">
        <v>13</v>
      </c>
      <c r="F84" s="9">
        <v>43911</v>
      </c>
      <c r="G84" s="23">
        <v>3</v>
      </c>
      <c r="H84" s="23">
        <v>0</v>
      </c>
      <c r="I84" s="10">
        <v>0</v>
      </c>
    </row>
    <row r="85" spans="1:9" x14ac:dyDescent="0.3">
      <c r="A85" s="8">
        <v>43912</v>
      </c>
      <c r="B85" s="13">
        <v>87</v>
      </c>
      <c r="C85" s="13">
        <v>63</v>
      </c>
      <c r="D85">
        <v>11</v>
      </c>
      <c r="E85">
        <v>16</v>
      </c>
      <c r="F85" s="9">
        <v>43912</v>
      </c>
      <c r="G85" s="23">
        <v>3</v>
      </c>
      <c r="H85" s="23">
        <v>0</v>
      </c>
      <c r="I85" s="10">
        <v>0</v>
      </c>
    </row>
    <row r="86" spans="1:9" x14ac:dyDescent="0.3">
      <c r="A86" s="8">
        <v>43913</v>
      </c>
      <c r="B86" s="13">
        <v>85</v>
      </c>
      <c r="C86" s="13">
        <v>65</v>
      </c>
      <c r="D86">
        <v>13</v>
      </c>
      <c r="E86">
        <v>20</v>
      </c>
      <c r="F86" s="9">
        <v>43913</v>
      </c>
      <c r="G86" s="23">
        <v>3</v>
      </c>
      <c r="H86" s="23">
        <v>0</v>
      </c>
      <c r="I86" s="10">
        <v>0</v>
      </c>
    </row>
    <row r="87" spans="1:9" x14ac:dyDescent="0.3">
      <c r="A87" s="8">
        <v>43914</v>
      </c>
      <c r="B87" s="13">
        <v>93</v>
      </c>
      <c r="C87" s="13">
        <v>69</v>
      </c>
      <c r="D87">
        <v>13</v>
      </c>
      <c r="E87">
        <v>20</v>
      </c>
      <c r="F87" s="9">
        <v>43914</v>
      </c>
      <c r="G87" s="23">
        <v>6</v>
      </c>
      <c r="H87" s="23">
        <v>1</v>
      </c>
      <c r="I87" s="10">
        <v>0</v>
      </c>
    </row>
    <row r="88" spans="1:9" x14ac:dyDescent="0.3">
      <c r="A88" s="8">
        <v>43915</v>
      </c>
      <c r="B88" s="13">
        <v>94</v>
      </c>
      <c r="C88" s="13">
        <v>59</v>
      </c>
      <c r="D88">
        <v>11</v>
      </c>
      <c r="E88">
        <v>17</v>
      </c>
      <c r="F88" s="9">
        <v>43915</v>
      </c>
      <c r="G88" s="23">
        <v>8</v>
      </c>
      <c r="H88" s="23">
        <v>0</v>
      </c>
      <c r="I88" s="10">
        <v>0</v>
      </c>
    </row>
    <row r="89" spans="1:9" x14ac:dyDescent="0.3">
      <c r="A89" s="8">
        <v>43916</v>
      </c>
      <c r="B89" s="13">
        <v>92</v>
      </c>
      <c r="C89" s="13">
        <v>54</v>
      </c>
      <c r="D89">
        <v>13</v>
      </c>
      <c r="E89">
        <v>19</v>
      </c>
      <c r="F89" s="9">
        <v>43916</v>
      </c>
      <c r="G89" s="23">
        <v>3</v>
      </c>
      <c r="H89" s="23">
        <v>0</v>
      </c>
      <c r="I89" s="10">
        <v>0</v>
      </c>
    </row>
    <row r="90" spans="1:9" x14ac:dyDescent="0.3">
      <c r="A90" s="8">
        <v>43917</v>
      </c>
      <c r="B90" s="13">
        <v>95</v>
      </c>
      <c r="C90" s="13">
        <v>58</v>
      </c>
      <c r="D90">
        <v>14</v>
      </c>
      <c r="E90">
        <v>20</v>
      </c>
      <c r="F90" s="9">
        <v>43917</v>
      </c>
      <c r="G90" s="23">
        <v>9</v>
      </c>
      <c r="H90" s="23">
        <v>0</v>
      </c>
      <c r="I90" s="10">
        <v>0</v>
      </c>
    </row>
    <row r="91" spans="1:9" x14ac:dyDescent="0.3">
      <c r="A91" s="8">
        <v>43918</v>
      </c>
      <c r="B91" s="13">
        <v>89</v>
      </c>
      <c r="C91" s="13">
        <v>57</v>
      </c>
      <c r="D91">
        <v>14</v>
      </c>
      <c r="E91">
        <v>20</v>
      </c>
      <c r="F91" s="9">
        <v>43918</v>
      </c>
      <c r="G91" s="23">
        <v>4</v>
      </c>
      <c r="H91" s="23">
        <v>0</v>
      </c>
      <c r="I91" s="10">
        <v>0</v>
      </c>
    </row>
    <row r="92" spans="1:9" x14ac:dyDescent="0.3">
      <c r="A92" s="8">
        <v>43919</v>
      </c>
      <c r="B92" s="13">
        <v>84</v>
      </c>
      <c r="C92" s="13">
        <v>53</v>
      </c>
      <c r="D92">
        <v>13</v>
      </c>
      <c r="E92">
        <v>19</v>
      </c>
      <c r="F92" s="9">
        <v>43919</v>
      </c>
      <c r="G92" s="23">
        <v>8</v>
      </c>
      <c r="H92" s="23">
        <v>0</v>
      </c>
      <c r="I92" s="10">
        <v>0</v>
      </c>
    </row>
    <row r="93" spans="1:9" x14ac:dyDescent="0.3">
      <c r="A93" s="8">
        <v>43920</v>
      </c>
      <c r="B93" s="13">
        <v>68</v>
      </c>
      <c r="C93" s="13">
        <v>42</v>
      </c>
      <c r="D93">
        <v>12</v>
      </c>
      <c r="E93">
        <v>17</v>
      </c>
      <c r="F93" s="9">
        <v>43920</v>
      </c>
      <c r="G93" s="23">
        <v>17</v>
      </c>
      <c r="H93" s="23">
        <v>0</v>
      </c>
      <c r="I93" s="10">
        <v>0</v>
      </c>
    </row>
    <row r="94" spans="1:9" x14ac:dyDescent="0.3">
      <c r="A94" s="8">
        <v>43921</v>
      </c>
      <c r="B94" s="13">
        <v>68</v>
      </c>
      <c r="C94" s="13">
        <v>42</v>
      </c>
      <c r="D94">
        <v>14</v>
      </c>
      <c r="E94">
        <v>20</v>
      </c>
      <c r="F94" s="9">
        <v>43921</v>
      </c>
      <c r="G94" s="23">
        <v>57</v>
      </c>
      <c r="H94" s="23">
        <v>0</v>
      </c>
      <c r="I94" s="10">
        <v>0</v>
      </c>
    </row>
    <row r="95" spans="1:9" x14ac:dyDescent="0.3">
      <c r="A95" s="8">
        <v>43922</v>
      </c>
      <c r="B95" s="13">
        <v>66</v>
      </c>
      <c r="C95" s="13">
        <v>42</v>
      </c>
      <c r="D95">
        <v>16</v>
      </c>
      <c r="E95">
        <v>21</v>
      </c>
      <c r="F95" s="9">
        <v>43922</v>
      </c>
      <c r="G95" s="23">
        <v>110</v>
      </c>
      <c r="H95" s="23">
        <v>0</v>
      </c>
      <c r="I95" s="10">
        <v>0</v>
      </c>
    </row>
    <row r="96" spans="1:9" x14ac:dyDescent="0.3">
      <c r="A96" s="8">
        <v>43923</v>
      </c>
      <c r="B96" s="13">
        <v>57</v>
      </c>
      <c r="C96" s="13">
        <v>41</v>
      </c>
      <c r="D96">
        <v>16</v>
      </c>
      <c r="E96">
        <v>22</v>
      </c>
      <c r="F96" s="9">
        <v>43923</v>
      </c>
      <c r="G96" s="23">
        <v>75</v>
      </c>
      <c r="H96" s="23">
        <v>0</v>
      </c>
      <c r="I96" s="10">
        <v>0</v>
      </c>
    </row>
    <row r="97" spans="1:9" x14ac:dyDescent="0.3">
      <c r="A97" s="8">
        <v>43924</v>
      </c>
      <c r="B97" s="13">
        <v>98</v>
      </c>
      <c r="C97" s="13">
        <v>39</v>
      </c>
      <c r="D97">
        <v>15</v>
      </c>
      <c r="E97">
        <v>21</v>
      </c>
      <c r="F97" s="9">
        <v>43924</v>
      </c>
      <c r="G97" s="23">
        <v>102</v>
      </c>
      <c r="H97" s="23">
        <v>0</v>
      </c>
      <c r="I97" s="10">
        <v>3684</v>
      </c>
    </row>
    <row r="98" spans="1:9" x14ac:dyDescent="0.3">
      <c r="A98" s="8">
        <v>43925</v>
      </c>
      <c r="B98" s="13">
        <v>98</v>
      </c>
      <c r="C98" s="13">
        <v>38</v>
      </c>
      <c r="D98">
        <v>14</v>
      </c>
      <c r="E98">
        <v>20</v>
      </c>
      <c r="F98" s="9">
        <v>43925</v>
      </c>
      <c r="G98" s="23">
        <v>74</v>
      </c>
      <c r="H98" s="23">
        <v>2</v>
      </c>
      <c r="I98" s="10">
        <v>0</v>
      </c>
    </row>
    <row r="99" spans="1:9" x14ac:dyDescent="0.3">
      <c r="A99" s="8">
        <v>43926</v>
      </c>
      <c r="B99" s="13">
        <v>91</v>
      </c>
      <c r="C99" s="13">
        <v>37</v>
      </c>
      <c r="D99">
        <v>14</v>
      </c>
      <c r="E99">
        <v>18</v>
      </c>
      <c r="F99" s="9">
        <v>43926</v>
      </c>
      <c r="G99" s="23">
        <v>86</v>
      </c>
      <c r="H99" s="23">
        <v>2</v>
      </c>
      <c r="I99" s="10">
        <v>0</v>
      </c>
    </row>
    <row r="100" spans="1:9" x14ac:dyDescent="0.3">
      <c r="A100" s="8">
        <v>43927</v>
      </c>
      <c r="B100" s="13">
        <v>54</v>
      </c>
      <c r="C100" s="13">
        <v>37</v>
      </c>
      <c r="D100">
        <v>14</v>
      </c>
      <c r="E100">
        <v>19</v>
      </c>
      <c r="F100" s="9">
        <v>43927</v>
      </c>
      <c r="G100" s="23">
        <v>50</v>
      </c>
      <c r="H100" s="23">
        <v>1</v>
      </c>
      <c r="I100" s="10">
        <v>0</v>
      </c>
    </row>
    <row r="101" spans="1:9" x14ac:dyDescent="0.3">
      <c r="A101" s="8">
        <v>43928</v>
      </c>
      <c r="B101" s="13">
        <v>48</v>
      </c>
      <c r="C101" s="13">
        <v>33</v>
      </c>
      <c r="D101">
        <v>13</v>
      </c>
      <c r="E101">
        <v>18</v>
      </c>
      <c r="F101" s="9">
        <v>43928</v>
      </c>
      <c r="G101" s="23">
        <v>69</v>
      </c>
      <c r="H101" s="23">
        <v>1</v>
      </c>
      <c r="I101" s="10">
        <v>0</v>
      </c>
    </row>
    <row r="102" spans="1:9" x14ac:dyDescent="0.3">
      <c r="A102" s="8">
        <v>43929</v>
      </c>
      <c r="B102" s="13">
        <v>46</v>
      </c>
      <c r="C102" s="13">
        <v>28</v>
      </c>
      <c r="D102">
        <v>12</v>
      </c>
      <c r="E102">
        <v>17</v>
      </c>
      <c r="F102" s="9">
        <v>43929</v>
      </c>
      <c r="G102" s="23">
        <v>48</v>
      </c>
      <c r="H102" s="23">
        <v>1</v>
      </c>
      <c r="I102" s="10">
        <v>1621</v>
      </c>
    </row>
    <row r="103" spans="1:9" x14ac:dyDescent="0.3">
      <c r="A103" s="8">
        <v>43930</v>
      </c>
      <c r="B103" s="13">
        <v>45</v>
      </c>
      <c r="C103" s="13">
        <v>30</v>
      </c>
      <c r="D103">
        <v>11</v>
      </c>
      <c r="E103">
        <v>16</v>
      </c>
      <c r="F103" s="9">
        <v>43930</v>
      </c>
      <c r="G103" s="23">
        <v>96</v>
      </c>
      <c r="H103" s="23">
        <v>0</v>
      </c>
      <c r="I103" s="10">
        <v>1962</v>
      </c>
    </row>
    <row r="104" spans="1:9" x14ac:dyDescent="0.3">
      <c r="A104" s="8">
        <v>43931</v>
      </c>
      <c r="B104" s="13">
        <v>45</v>
      </c>
      <c r="C104" s="13">
        <v>30</v>
      </c>
      <c r="D104">
        <v>12</v>
      </c>
      <c r="E104">
        <v>18</v>
      </c>
      <c r="F104" s="9">
        <v>43931</v>
      </c>
      <c r="G104" s="23">
        <v>77</v>
      </c>
      <c r="H104" s="23">
        <v>1</v>
      </c>
      <c r="I104" s="10">
        <v>1143</v>
      </c>
    </row>
    <row r="105" spans="1:9" x14ac:dyDescent="0.3">
      <c r="A105" s="8">
        <v>43932</v>
      </c>
      <c r="B105" s="13">
        <v>45</v>
      </c>
      <c r="C105" s="13">
        <v>28</v>
      </c>
      <c r="D105">
        <v>13</v>
      </c>
      <c r="E105">
        <v>17</v>
      </c>
      <c r="F105" s="9">
        <v>43932</v>
      </c>
      <c r="G105" s="23">
        <v>58</v>
      </c>
      <c r="H105" s="23">
        <v>1</v>
      </c>
      <c r="I105" s="10">
        <v>1432</v>
      </c>
    </row>
    <row r="106" spans="1:9" x14ac:dyDescent="0.3">
      <c r="A106" s="8">
        <v>43933</v>
      </c>
      <c r="B106" s="13">
        <v>47</v>
      </c>
      <c r="C106" s="13">
        <v>29</v>
      </c>
      <c r="D106">
        <v>13</v>
      </c>
      <c r="E106">
        <v>20</v>
      </c>
      <c r="F106" s="9">
        <v>43933</v>
      </c>
      <c r="G106" s="23">
        <v>106</v>
      </c>
      <c r="H106" s="23">
        <v>1</v>
      </c>
      <c r="I106" s="10">
        <v>813</v>
      </c>
    </row>
    <row r="107" spans="1:9" x14ac:dyDescent="0.3">
      <c r="A107" s="8">
        <v>43934</v>
      </c>
      <c r="B107" s="13">
        <v>84</v>
      </c>
      <c r="C107" s="13">
        <v>27</v>
      </c>
      <c r="D107">
        <v>12</v>
      </c>
      <c r="E107">
        <v>18</v>
      </c>
      <c r="F107" s="9">
        <v>43934</v>
      </c>
      <c r="G107" s="23">
        <v>98</v>
      </c>
      <c r="H107" s="23">
        <v>0</v>
      </c>
      <c r="I107" s="10">
        <v>2091</v>
      </c>
    </row>
    <row r="108" spans="1:9" x14ac:dyDescent="0.3">
      <c r="A108" s="8">
        <v>43935</v>
      </c>
      <c r="B108" s="13">
        <v>42</v>
      </c>
      <c r="C108" s="13">
        <v>24</v>
      </c>
      <c r="D108">
        <v>13</v>
      </c>
      <c r="E108">
        <v>18</v>
      </c>
      <c r="F108" s="9">
        <v>43935</v>
      </c>
      <c r="G108" s="23">
        <v>31</v>
      </c>
      <c r="H108" s="23">
        <v>1</v>
      </c>
      <c r="I108" s="10">
        <v>6509</v>
      </c>
    </row>
    <row r="109" spans="1:9" x14ac:dyDescent="0.3">
      <c r="A109" s="8">
        <v>43936</v>
      </c>
      <c r="B109" s="13">
        <v>79</v>
      </c>
      <c r="C109" s="13">
        <v>24</v>
      </c>
      <c r="D109">
        <v>12</v>
      </c>
      <c r="E109">
        <v>18</v>
      </c>
      <c r="F109" s="9">
        <v>43936</v>
      </c>
      <c r="G109" s="23">
        <v>38</v>
      </c>
      <c r="H109" s="23">
        <v>2</v>
      </c>
      <c r="I109" s="10">
        <v>2739</v>
      </c>
    </row>
    <row r="110" spans="1:9" x14ac:dyDescent="0.3">
      <c r="A110" s="8">
        <v>43937</v>
      </c>
      <c r="B110" s="13">
        <v>76</v>
      </c>
      <c r="C110" s="13">
        <v>24</v>
      </c>
      <c r="D110">
        <v>10</v>
      </c>
      <c r="E110">
        <v>16</v>
      </c>
      <c r="F110" s="9">
        <v>43937</v>
      </c>
      <c r="G110" s="23">
        <v>25</v>
      </c>
      <c r="H110" s="23">
        <v>1</v>
      </c>
      <c r="I110" s="10">
        <v>4011</v>
      </c>
    </row>
    <row r="111" spans="1:9" x14ac:dyDescent="0.3">
      <c r="A111" s="8">
        <v>43938</v>
      </c>
      <c r="B111" s="13">
        <v>79</v>
      </c>
      <c r="C111" s="13">
        <v>24</v>
      </c>
      <c r="D111">
        <v>12</v>
      </c>
      <c r="E111">
        <v>17</v>
      </c>
      <c r="F111" s="9">
        <v>43938</v>
      </c>
      <c r="G111" s="23">
        <v>56</v>
      </c>
      <c r="H111" s="23">
        <v>0</v>
      </c>
      <c r="I111" s="10">
        <v>3668</v>
      </c>
    </row>
    <row r="112" spans="1:9" x14ac:dyDescent="0.3">
      <c r="A112" s="8">
        <v>43939</v>
      </c>
      <c r="B112" s="13">
        <v>78</v>
      </c>
      <c r="C112" s="13">
        <v>24</v>
      </c>
      <c r="D112">
        <v>12</v>
      </c>
      <c r="E112">
        <v>16</v>
      </c>
      <c r="F112" s="9">
        <v>43939</v>
      </c>
      <c r="G112" s="23">
        <v>49</v>
      </c>
      <c r="H112" s="23">
        <v>0</v>
      </c>
      <c r="I112" s="10">
        <v>5363</v>
      </c>
    </row>
    <row r="113" spans="1:9" x14ac:dyDescent="0.3">
      <c r="A113" s="8">
        <v>43940</v>
      </c>
      <c r="B113" s="13">
        <v>76</v>
      </c>
      <c r="C113" s="13">
        <v>25</v>
      </c>
      <c r="D113">
        <v>11</v>
      </c>
      <c r="E113">
        <v>16</v>
      </c>
      <c r="F113" s="9">
        <v>43940</v>
      </c>
      <c r="G113" s="23">
        <v>105</v>
      </c>
      <c r="H113" s="23">
        <v>0</v>
      </c>
      <c r="I113" s="10">
        <v>5840</v>
      </c>
    </row>
    <row r="114" spans="1:9" x14ac:dyDescent="0.3">
      <c r="A114" s="8">
        <v>43941</v>
      </c>
      <c r="B114" s="13">
        <v>36</v>
      </c>
      <c r="C114" s="13">
        <v>23</v>
      </c>
      <c r="D114">
        <v>12</v>
      </c>
      <c r="E114">
        <v>17</v>
      </c>
      <c r="F114" s="9">
        <v>43941</v>
      </c>
      <c r="G114" s="23">
        <v>43</v>
      </c>
      <c r="H114" s="23">
        <v>2</v>
      </c>
      <c r="I114" s="10">
        <v>6109</v>
      </c>
    </row>
    <row r="115" spans="1:9" x14ac:dyDescent="0.3">
      <c r="A115" s="8">
        <v>43942</v>
      </c>
      <c r="B115" s="13">
        <v>33</v>
      </c>
      <c r="C115" s="13">
        <v>23</v>
      </c>
      <c r="D115">
        <v>11</v>
      </c>
      <c r="E115">
        <v>16</v>
      </c>
      <c r="F115" s="9">
        <v>43942</v>
      </c>
      <c r="G115" s="23">
        <v>76</v>
      </c>
      <c r="H115" s="23">
        <v>1</v>
      </c>
      <c r="I115" s="10">
        <v>6060</v>
      </c>
    </row>
    <row r="116" spans="1:9" x14ac:dyDescent="0.3">
      <c r="A116" s="8">
        <v>43943</v>
      </c>
      <c r="B116" s="13">
        <v>35</v>
      </c>
      <c r="C116" s="13">
        <v>25</v>
      </c>
      <c r="D116">
        <v>12</v>
      </c>
      <c r="E116">
        <v>17</v>
      </c>
      <c r="F116" s="9">
        <v>43943</v>
      </c>
      <c r="G116" s="23">
        <v>33</v>
      </c>
      <c r="H116" s="23">
        <v>0</v>
      </c>
      <c r="I116" s="10">
        <v>5978</v>
      </c>
    </row>
    <row r="117" spans="1:9" x14ac:dyDescent="0.3">
      <c r="A117" s="8">
        <v>43944</v>
      </c>
      <c r="B117" s="13">
        <v>70</v>
      </c>
      <c r="C117" s="13">
        <v>22</v>
      </c>
      <c r="D117">
        <v>11</v>
      </c>
      <c r="E117">
        <v>16</v>
      </c>
      <c r="F117" s="9">
        <v>43944</v>
      </c>
      <c r="G117" s="23">
        <v>54</v>
      </c>
      <c r="H117" s="23">
        <v>2</v>
      </c>
      <c r="I117" s="10">
        <v>6954</v>
      </c>
    </row>
    <row r="118" spans="1:9" x14ac:dyDescent="0.3">
      <c r="A118" s="8">
        <v>43945</v>
      </c>
      <c r="B118" s="13">
        <v>67</v>
      </c>
      <c r="C118" s="13">
        <v>22</v>
      </c>
      <c r="D118">
        <v>13</v>
      </c>
      <c r="E118">
        <v>19</v>
      </c>
      <c r="F118" s="9">
        <v>43945</v>
      </c>
      <c r="G118" s="23">
        <v>72</v>
      </c>
      <c r="H118" s="23">
        <v>2</v>
      </c>
      <c r="I118" s="10">
        <v>6426</v>
      </c>
    </row>
    <row r="119" spans="1:9" x14ac:dyDescent="0.3">
      <c r="A119" s="8">
        <v>43946</v>
      </c>
      <c r="B119" s="13">
        <v>33</v>
      </c>
      <c r="C119" s="13">
        <v>23</v>
      </c>
      <c r="D119">
        <v>12</v>
      </c>
      <c r="E119">
        <v>17</v>
      </c>
      <c r="F119" s="9">
        <v>43946</v>
      </c>
      <c r="G119" s="23">
        <v>66</v>
      </c>
      <c r="H119" s="23">
        <v>1</v>
      </c>
      <c r="I119" s="10">
        <v>7707</v>
      </c>
    </row>
    <row r="120" spans="1:9" x14ac:dyDescent="0.3">
      <c r="A120" s="8">
        <v>43947</v>
      </c>
      <c r="B120" s="13">
        <v>34</v>
      </c>
      <c r="C120" s="13">
        <v>21</v>
      </c>
      <c r="D120">
        <v>12</v>
      </c>
      <c r="E120">
        <v>18</v>
      </c>
      <c r="F120" s="9">
        <v>43947</v>
      </c>
      <c r="G120" s="23">
        <v>64</v>
      </c>
      <c r="H120" s="23">
        <v>1</v>
      </c>
      <c r="I120" s="10">
        <v>7495</v>
      </c>
    </row>
    <row r="121" spans="1:9" x14ac:dyDescent="0.3">
      <c r="A121" s="8">
        <v>43948</v>
      </c>
      <c r="B121" s="13">
        <v>31</v>
      </c>
      <c r="C121" s="13">
        <v>20</v>
      </c>
      <c r="D121">
        <v>12</v>
      </c>
      <c r="E121">
        <v>18</v>
      </c>
      <c r="F121" s="9">
        <v>43948</v>
      </c>
      <c r="G121" s="23">
        <v>52</v>
      </c>
      <c r="H121" s="23">
        <v>0</v>
      </c>
      <c r="I121" s="10">
        <v>7176</v>
      </c>
    </row>
    <row r="122" spans="1:9" x14ac:dyDescent="0.3">
      <c r="A122" s="8">
        <v>43949</v>
      </c>
      <c r="B122" s="13">
        <v>28</v>
      </c>
      <c r="C122" s="13">
        <v>22</v>
      </c>
      <c r="D122">
        <v>13</v>
      </c>
      <c r="E122">
        <v>18</v>
      </c>
      <c r="F122" s="9">
        <v>43949</v>
      </c>
      <c r="G122" s="23">
        <v>121</v>
      </c>
      <c r="H122" s="23">
        <v>1</v>
      </c>
      <c r="I122" s="10">
        <v>7093</v>
      </c>
    </row>
    <row r="123" spans="1:9" x14ac:dyDescent="0.3">
      <c r="A123" s="8">
        <v>43950</v>
      </c>
      <c r="B123" s="13">
        <v>29</v>
      </c>
      <c r="C123" s="13">
        <v>23</v>
      </c>
      <c r="D123">
        <v>13</v>
      </c>
      <c r="E123">
        <v>19</v>
      </c>
      <c r="F123" s="9">
        <v>43950</v>
      </c>
      <c r="G123" s="23">
        <v>104</v>
      </c>
      <c r="H123" s="23">
        <v>2</v>
      </c>
      <c r="I123" s="10">
        <v>8087</v>
      </c>
    </row>
    <row r="124" spans="1:9" x14ac:dyDescent="0.3">
      <c r="A124" s="8">
        <v>43951</v>
      </c>
      <c r="B124" s="13">
        <v>28</v>
      </c>
      <c r="C124" s="13">
        <v>22</v>
      </c>
      <c r="D124">
        <v>12</v>
      </c>
      <c r="E124">
        <v>18</v>
      </c>
      <c r="F124" s="9">
        <v>43951</v>
      </c>
      <c r="G124" s="23">
        <v>161</v>
      </c>
      <c r="H124" s="23">
        <v>0</v>
      </c>
      <c r="I124" s="10">
        <v>9787</v>
      </c>
    </row>
    <row r="125" spans="1:9" x14ac:dyDescent="0.3">
      <c r="A125" s="8">
        <v>43952</v>
      </c>
      <c r="B125" s="13">
        <v>30</v>
      </c>
      <c r="C125" s="13">
        <v>28</v>
      </c>
      <c r="D125">
        <v>14</v>
      </c>
      <c r="E125">
        <v>21</v>
      </c>
      <c r="F125" s="9">
        <v>43952</v>
      </c>
      <c r="G125" s="23">
        <v>203</v>
      </c>
      <c r="H125" s="23">
        <v>1</v>
      </c>
      <c r="I125" s="10">
        <v>9615</v>
      </c>
    </row>
    <row r="126" spans="1:9" x14ac:dyDescent="0.3">
      <c r="A126" s="8">
        <v>43953</v>
      </c>
      <c r="B126" s="13">
        <v>28</v>
      </c>
      <c r="C126" s="13">
        <v>27</v>
      </c>
      <c r="D126">
        <v>14</v>
      </c>
      <c r="E126">
        <v>22</v>
      </c>
      <c r="F126" s="9">
        <v>43953</v>
      </c>
      <c r="G126" s="23">
        <v>231</v>
      </c>
      <c r="H126" s="23">
        <v>1</v>
      </c>
      <c r="I126" s="10">
        <v>10127</v>
      </c>
    </row>
    <row r="127" spans="1:9" x14ac:dyDescent="0.3">
      <c r="A127" s="8">
        <v>43954</v>
      </c>
      <c r="B127" s="13">
        <v>30</v>
      </c>
      <c r="C127" s="13">
        <v>26</v>
      </c>
      <c r="D127">
        <v>15</v>
      </c>
      <c r="E127">
        <v>22</v>
      </c>
      <c r="F127" s="9">
        <v>43954</v>
      </c>
      <c r="G127" s="23">
        <v>266</v>
      </c>
      <c r="H127" s="23">
        <v>1</v>
      </c>
      <c r="I127" s="10">
        <v>10617</v>
      </c>
    </row>
    <row r="128" spans="1:9" x14ac:dyDescent="0.3">
      <c r="A128" s="8">
        <v>43955</v>
      </c>
      <c r="B128" s="13">
        <v>29</v>
      </c>
      <c r="C128" s="13">
        <v>28</v>
      </c>
      <c r="D128">
        <v>15</v>
      </c>
      <c r="E128">
        <v>21</v>
      </c>
      <c r="F128" s="9">
        <v>43955</v>
      </c>
      <c r="G128" s="23">
        <v>527</v>
      </c>
      <c r="H128" s="23">
        <v>1</v>
      </c>
      <c r="I128" s="10">
        <v>12863</v>
      </c>
    </row>
    <row r="129" spans="1:9" x14ac:dyDescent="0.3">
      <c r="A129" s="8">
        <v>43956</v>
      </c>
      <c r="B129" s="13">
        <v>29</v>
      </c>
      <c r="C129" s="13">
        <v>28</v>
      </c>
      <c r="D129">
        <v>14</v>
      </c>
      <c r="E129">
        <v>21</v>
      </c>
      <c r="F129" s="9">
        <v>43956</v>
      </c>
      <c r="G129" s="23">
        <v>508</v>
      </c>
      <c r="H129" s="23">
        <v>2</v>
      </c>
      <c r="I129" s="10">
        <v>11858</v>
      </c>
    </row>
    <row r="130" spans="1:9" x14ac:dyDescent="0.3">
      <c r="A130" s="8">
        <v>43957</v>
      </c>
      <c r="B130" s="13">
        <v>30</v>
      </c>
      <c r="C130" s="13">
        <v>27</v>
      </c>
      <c r="D130">
        <v>14</v>
      </c>
      <c r="E130">
        <v>21</v>
      </c>
      <c r="F130" s="9">
        <v>43957</v>
      </c>
      <c r="G130" s="23">
        <v>771</v>
      </c>
      <c r="H130" s="23">
        <v>2</v>
      </c>
      <c r="I130" s="10">
        <v>13413</v>
      </c>
    </row>
    <row r="131" spans="1:9" x14ac:dyDescent="0.3">
      <c r="A131" s="8">
        <v>43958</v>
      </c>
      <c r="B131" s="13">
        <v>25</v>
      </c>
      <c r="C131" s="13">
        <v>21</v>
      </c>
      <c r="D131">
        <v>11</v>
      </c>
      <c r="E131">
        <v>16</v>
      </c>
      <c r="F131" s="9">
        <v>43958</v>
      </c>
      <c r="G131" s="23">
        <v>580</v>
      </c>
      <c r="H131" s="23">
        <v>2</v>
      </c>
      <c r="I131" s="10">
        <v>14195</v>
      </c>
    </row>
    <row r="132" spans="1:9" x14ac:dyDescent="0.3">
      <c r="A132" s="8">
        <v>43959</v>
      </c>
      <c r="B132" s="13">
        <v>23</v>
      </c>
      <c r="C132" s="13">
        <v>18</v>
      </c>
      <c r="D132">
        <v>9</v>
      </c>
      <c r="E132">
        <v>15</v>
      </c>
      <c r="F132" s="9">
        <v>43959</v>
      </c>
      <c r="G132" s="23">
        <v>600</v>
      </c>
      <c r="H132" s="23">
        <v>3</v>
      </c>
      <c r="I132" s="10">
        <v>13980</v>
      </c>
    </row>
    <row r="133" spans="1:9" x14ac:dyDescent="0.3">
      <c r="A133" s="8">
        <v>43960</v>
      </c>
      <c r="B133" s="13">
        <v>23</v>
      </c>
      <c r="C133" s="13">
        <v>18</v>
      </c>
      <c r="D133">
        <v>11</v>
      </c>
      <c r="E133">
        <v>16</v>
      </c>
      <c r="F133" s="9">
        <v>43960</v>
      </c>
      <c r="G133" s="23">
        <v>526</v>
      </c>
      <c r="H133" s="23">
        <v>4</v>
      </c>
      <c r="I133" s="10">
        <v>13254</v>
      </c>
    </row>
    <row r="134" spans="1:9" x14ac:dyDescent="0.3">
      <c r="A134" s="8">
        <v>43961</v>
      </c>
      <c r="B134" s="13">
        <v>24</v>
      </c>
      <c r="C134" s="13">
        <v>19</v>
      </c>
      <c r="D134">
        <v>10</v>
      </c>
      <c r="E134">
        <v>14</v>
      </c>
      <c r="F134" s="9">
        <v>43961</v>
      </c>
      <c r="G134" s="23">
        <v>669</v>
      </c>
      <c r="H134" s="23">
        <v>3</v>
      </c>
      <c r="I134" s="10">
        <v>13367</v>
      </c>
    </row>
    <row r="135" spans="1:9" x14ac:dyDescent="0.3">
      <c r="A135" s="8">
        <v>43962</v>
      </c>
      <c r="B135" s="13">
        <v>23</v>
      </c>
      <c r="C135" s="13">
        <v>18</v>
      </c>
      <c r="D135">
        <v>10</v>
      </c>
      <c r="E135">
        <v>15</v>
      </c>
      <c r="F135" s="9">
        <v>43962</v>
      </c>
      <c r="G135" s="23">
        <v>798</v>
      </c>
      <c r="H135" s="23">
        <v>6</v>
      </c>
      <c r="I135" s="10">
        <v>11862</v>
      </c>
    </row>
    <row r="136" spans="1:9" x14ac:dyDescent="0.3">
      <c r="A136" s="8">
        <v>43963</v>
      </c>
      <c r="B136" s="13">
        <v>23</v>
      </c>
      <c r="C136" s="13">
        <v>18</v>
      </c>
      <c r="D136">
        <v>9</v>
      </c>
      <c r="E136">
        <v>13</v>
      </c>
      <c r="F136" s="9">
        <v>43963</v>
      </c>
      <c r="G136" s="23">
        <v>716</v>
      </c>
      <c r="H136" s="23">
        <v>8</v>
      </c>
      <c r="I136" s="10">
        <v>11788</v>
      </c>
    </row>
    <row r="137" spans="1:9" x14ac:dyDescent="0.3">
      <c r="A137" s="8">
        <v>43964</v>
      </c>
      <c r="B137" s="13">
        <v>21</v>
      </c>
      <c r="C137" s="13">
        <v>16</v>
      </c>
      <c r="D137">
        <v>9</v>
      </c>
      <c r="E137">
        <v>13</v>
      </c>
      <c r="F137" s="9">
        <v>43964</v>
      </c>
      <c r="G137" s="23">
        <v>509</v>
      </c>
      <c r="H137" s="23">
        <v>3</v>
      </c>
      <c r="I137" s="10">
        <v>12780</v>
      </c>
    </row>
    <row r="138" spans="1:9" x14ac:dyDescent="0.3">
      <c r="A138" s="8">
        <v>43965</v>
      </c>
      <c r="B138" s="13">
        <v>22</v>
      </c>
      <c r="C138" s="13">
        <v>15</v>
      </c>
      <c r="D138">
        <v>8</v>
      </c>
      <c r="E138">
        <v>12</v>
      </c>
      <c r="F138" s="9">
        <v>43965</v>
      </c>
      <c r="G138" s="23">
        <v>447</v>
      </c>
      <c r="H138" s="23">
        <v>2</v>
      </c>
      <c r="I138" s="10">
        <v>11965</v>
      </c>
    </row>
    <row r="139" spans="1:9" x14ac:dyDescent="0.3">
      <c r="A139" s="8">
        <v>43966</v>
      </c>
      <c r="B139" s="13">
        <v>20</v>
      </c>
      <c r="C139" s="13">
        <v>15</v>
      </c>
      <c r="D139">
        <v>8</v>
      </c>
      <c r="E139">
        <v>12</v>
      </c>
      <c r="F139" s="9">
        <v>43966</v>
      </c>
      <c r="G139" s="23">
        <v>434</v>
      </c>
      <c r="H139" s="23">
        <v>5</v>
      </c>
      <c r="I139" s="10">
        <v>11672</v>
      </c>
    </row>
    <row r="140" spans="1:9" x14ac:dyDescent="0.3">
      <c r="A140" s="8">
        <v>43967</v>
      </c>
      <c r="B140" s="13">
        <v>21</v>
      </c>
      <c r="C140" s="13">
        <v>16</v>
      </c>
      <c r="D140">
        <v>9</v>
      </c>
      <c r="E140">
        <v>13</v>
      </c>
      <c r="F140" s="9">
        <v>43967</v>
      </c>
      <c r="G140" s="23">
        <v>477</v>
      </c>
      <c r="H140" s="23">
        <v>4</v>
      </c>
      <c r="I140" s="10">
        <v>10535</v>
      </c>
    </row>
    <row r="141" spans="1:9" x14ac:dyDescent="0.3">
      <c r="A141" s="8">
        <v>43968</v>
      </c>
      <c r="B141" s="13">
        <v>21</v>
      </c>
      <c r="C141" s="13">
        <v>16</v>
      </c>
      <c r="D141">
        <v>8</v>
      </c>
      <c r="E141">
        <v>13</v>
      </c>
      <c r="F141" s="9">
        <v>43968</v>
      </c>
      <c r="G141" s="23">
        <v>639</v>
      </c>
      <c r="H141" s="23">
        <v>4</v>
      </c>
      <c r="I141" s="10">
        <v>13081</v>
      </c>
    </row>
    <row r="142" spans="1:9" x14ac:dyDescent="0.3">
      <c r="A142" s="8">
        <v>43969</v>
      </c>
      <c r="B142" s="13">
        <v>18</v>
      </c>
      <c r="C142" s="13">
        <v>13</v>
      </c>
      <c r="D142">
        <v>8</v>
      </c>
      <c r="E142">
        <v>13</v>
      </c>
      <c r="F142" s="9">
        <v>43969</v>
      </c>
      <c r="G142" s="23">
        <v>536</v>
      </c>
      <c r="H142" s="23">
        <v>3</v>
      </c>
      <c r="I142" s="10">
        <v>11121</v>
      </c>
    </row>
    <row r="143" spans="1:9" x14ac:dyDescent="0.3">
      <c r="A143" s="8">
        <v>43970</v>
      </c>
      <c r="B143" s="13">
        <v>17</v>
      </c>
      <c r="C143" s="13">
        <v>13</v>
      </c>
      <c r="D143">
        <v>7</v>
      </c>
      <c r="E143">
        <v>11</v>
      </c>
      <c r="F143" s="9">
        <v>43970</v>
      </c>
      <c r="G143" s="23">
        <v>688</v>
      </c>
      <c r="H143" s="23">
        <v>3</v>
      </c>
      <c r="I143" s="10">
        <v>10333</v>
      </c>
    </row>
    <row r="144" spans="1:9" x14ac:dyDescent="0.3">
      <c r="A144" s="8">
        <v>43971</v>
      </c>
      <c r="B144" s="13">
        <v>13</v>
      </c>
      <c r="C144" s="13">
        <v>12</v>
      </c>
      <c r="D144">
        <v>7</v>
      </c>
      <c r="E144">
        <v>11</v>
      </c>
      <c r="F144" s="9">
        <v>43971</v>
      </c>
      <c r="G144" s="23">
        <v>743</v>
      </c>
      <c r="H144" s="23">
        <v>3</v>
      </c>
      <c r="I144" s="10">
        <v>11894</v>
      </c>
    </row>
    <row r="145" spans="1:9" x14ac:dyDescent="0.3">
      <c r="A145" s="8">
        <v>43972</v>
      </c>
      <c r="B145" s="13">
        <v>14</v>
      </c>
      <c r="C145" s="13">
        <v>12</v>
      </c>
      <c r="D145">
        <v>7</v>
      </c>
      <c r="E145">
        <v>11</v>
      </c>
      <c r="F145" s="9">
        <v>43972</v>
      </c>
      <c r="G145" s="23">
        <v>776</v>
      </c>
      <c r="H145" s="23">
        <v>7</v>
      </c>
      <c r="I145" s="10">
        <v>12464</v>
      </c>
    </row>
    <row r="146" spans="1:9" x14ac:dyDescent="0.3">
      <c r="A146" s="8">
        <v>43973</v>
      </c>
      <c r="B146" s="13">
        <v>13</v>
      </c>
      <c r="C146" s="13">
        <v>12</v>
      </c>
      <c r="D146">
        <v>6</v>
      </c>
      <c r="E146">
        <v>10</v>
      </c>
      <c r="F146" s="9">
        <v>43973</v>
      </c>
      <c r="G146" s="23">
        <v>786</v>
      </c>
      <c r="H146" s="23">
        <v>4</v>
      </c>
      <c r="I146" s="10">
        <v>12653</v>
      </c>
    </row>
    <row r="147" spans="1:9" x14ac:dyDescent="0.3">
      <c r="A147" s="8">
        <v>43974</v>
      </c>
      <c r="B147" s="13">
        <v>14</v>
      </c>
      <c r="C147" s="13">
        <v>12</v>
      </c>
      <c r="D147">
        <v>6</v>
      </c>
      <c r="E147">
        <v>10</v>
      </c>
      <c r="F147" s="9">
        <v>43974</v>
      </c>
      <c r="G147" s="23">
        <v>759</v>
      </c>
      <c r="H147" s="23">
        <v>5</v>
      </c>
      <c r="I147" s="10">
        <v>12155</v>
      </c>
    </row>
    <row r="148" spans="1:9" x14ac:dyDescent="0.3">
      <c r="A148" s="8">
        <v>43975</v>
      </c>
      <c r="B148" s="13">
        <v>14</v>
      </c>
      <c r="C148" s="13">
        <v>11</v>
      </c>
      <c r="D148">
        <v>7</v>
      </c>
      <c r="E148">
        <v>11</v>
      </c>
      <c r="F148" s="9">
        <v>43975</v>
      </c>
      <c r="G148" s="23">
        <v>765</v>
      </c>
      <c r="H148" s="23">
        <v>8</v>
      </c>
      <c r="I148" s="10">
        <v>12275</v>
      </c>
    </row>
    <row r="149" spans="1:9" x14ac:dyDescent="0.3">
      <c r="A149" s="8">
        <v>43976</v>
      </c>
      <c r="B149" s="13">
        <v>13</v>
      </c>
      <c r="C149" s="13">
        <v>11</v>
      </c>
      <c r="D149">
        <v>7</v>
      </c>
      <c r="E149">
        <v>11</v>
      </c>
      <c r="F149" s="9">
        <v>43976</v>
      </c>
      <c r="G149" s="23">
        <v>805</v>
      </c>
      <c r="H149" s="23">
        <v>7</v>
      </c>
      <c r="I149" s="10">
        <v>11835</v>
      </c>
    </row>
    <row r="150" spans="1:9" x14ac:dyDescent="0.3">
      <c r="A150" s="8">
        <v>43977</v>
      </c>
      <c r="B150" s="13">
        <v>14</v>
      </c>
      <c r="C150" s="13">
        <v>12</v>
      </c>
      <c r="D150">
        <v>6</v>
      </c>
      <c r="E150">
        <v>10</v>
      </c>
      <c r="F150" s="9">
        <v>43977</v>
      </c>
      <c r="G150" s="23">
        <v>646</v>
      </c>
      <c r="H150" s="23">
        <v>11</v>
      </c>
      <c r="I150" s="10">
        <v>10289</v>
      </c>
    </row>
    <row r="151" spans="1:9" x14ac:dyDescent="0.3">
      <c r="A151" s="8">
        <v>43978</v>
      </c>
      <c r="B151" s="13">
        <v>13</v>
      </c>
      <c r="C151" s="13">
        <v>10</v>
      </c>
      <c r="D151">
        <v>6</v>
      </c>
      <c r="E151">
        <v>10</v>
      </c>
      <c r="F151" s="9">
        <v>43978</v>
      </c>
      <c r="G151" s="23">
        <v>817</v>
      </c>
      <c r="H151" s="23">
        <v>6</v>
      </c>
      <c r="I151" s="10">
        <v>11231</v>
      </c>
    </row>
    <row r="152" spans="1:9" x14ac:dyDescent="0.3">
      <c r="A152" s="8">
        <v>43979</v>
      </c>
      <c r="B152" s="13">
        <v>13</v>
      </c>
      <c r="C152" s="13">
        <v>11</v>
      </c>
      <c r="D152">
        <v>7</v>
      </c>
      <c r="E152">
        <v>10</v>
      </c>
      <c r="F152" s="9">
        <v>43979</v>
      </c>
      <c r="G152" s="23">
        <v>827</v>
      </c>
      <c r="H152" s="23">
        <v>12</v>
      </c>
      <c r="I152" s="10">
        <v>12246</v>
      </c>
    </row>
    <row r="153" spans="1:9" x14ac:dyDescent="0.3">
      <c r="A153" s="8">
        <v>43980</v>
      </c>
      <c r="B153" s="13">
        <v>13</v>
      </c>
      <c r="C153" s="13">
        <v>11</v>
      </c>
      <c r="D153">
        <v>6</v>
      </c>
      <c r="E153">
        <v>10</v>
      </c>
      <c r="F153" s="9">
        <v>43980</v>
      </c>
      <c r="G153" s="23">
        <v>874</v>
      </c>
      <c r="H153" s="23">
        <v>9</v>
      </c>
      <c r="I153" s="10">
        <v>11334</v>
      </c>
    </row>
    <row r="154" spans="1:9" x14ac:dyDescent="0.3">
      <c r="A154" s="8">
        <v>43981</v>
      </c>
      <c r="B154" s="13">
        <v>12</v>
      </c>
      <c r="C154" s="13">
        <v>11</v>
      </c>
      <c r="D154">
        <v>6</v>
      </c>
      <c r="E154">
        <v>9</v>
      </c>
      <c r="F154" s="9">
        <v>43981</v>
      </c>
      <c r="G154" s="23">
        <v>938</v>
      </c>
      <c r="H154" s="23">
        <v>6</v>
      </c>
      <c r="I154" s="10">
        <v>12605</v>
      </c>
    </row>
    <row r="155" spans="1:9" x14ac:dyDescent="0.3">
      <c r="A155" s="8">
        <v>43982</v>
      </c>
      <c r="B155" s="13">
        <v>14</v>
      </c>
      <c r="C155" s="13">
        <v>12</v>
      </c>
      <c r="D155">
        <v>7</v>
      </c>
      <c r="E155">
        <v>12</v>
      </c>
      <c r="F155" s="9">
        <v>43982</v>
      </c>
      <c r="G155" s="23">
        <v>1149</v>
      </c>
      <c r="H155" s="23">
        <v>13</v>
      </c>
      <c r="I155" s="10">
        <v>12807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E7360-9C54-46B0-8B07-32A706C37CCF}">
  <dimension ref="A3:G155"/>
  <sheetViews>
    <sheetView workbookViewId="0">
      <selection activeCell="G1" sqref="G1:G1048576"/>
    </sheetView>
  </sheetViews>
  <sheetFormatPr defaultRowHeight="14.4" x14ac:dyDescent="0.3"/>
  <cols>
    <col min="7" max="7" width="8.88671875" style="29"/>
  </cols>
  <sheetData>
    <row r="3" spans="1:7" x14ac:dyDescent="0.3">
      <c r="A3" s="12" t="s">
        <v>54</v>
      </c>
      <c r="B3" t="s">
        <v>224</v>
      </c>
      <c r="C3" t="s">
        <v>223</v>
      </c>
      <c r="D3" t="s">
        <v>222</v>
      </c>
      <c r="E3" t="s">
        <v>221</v>
      </c>
      <c r="F3" t="s">
        <v>220</v>
      </c>
      <c r="G3" s="23" t="s">
        <v>59</v>
      </c>
    </row>
    <row r="4" spans="1:7" x14ac:dyDescent="0.3">
      <c r="A4" s="9">
        <v>43831</v>
      </c>
      <c r="B4">
        <v>0</v>
      </c>
      <c r="C4">
        <v>0</v>
      </c>
      <c r="D4">
        <v>0</v>
      </c>
      <c r="E4">
        <v>0</v>
      </c>
      <c r="F4">
        <v>0</v>
      </c>
      <c r="G4" s="23">
        <v>0</v>
      </c>
    </row>
    <row r="5" spans="1:7" x14ac:dyDescent="0.3">
      <c r="A5" s="9">
        <v>43832</v>
      </c>
      <c r="B5">
        <v>0</v>
      </c>
      <c r="C5">
        <v>0</v>
      </c>
      <c r="D5">
        <v>0</v>
      </c>
      <c r="E5">
        <v>0</v>
      </c>
      <c r="F5">
        <v>0</v>
      </c>
      <c r="G5" s="23">
        <v>0</v>
      </c>
    </row>
    <row r="6" spans="1:7" x14ac:dyDescent="0.3">
      <c r="A6" s="9">
        <v>43833</v>
      </c>
      <c r="B6">
        <v>0</v>
      </c>
      <c r="C6">
        <v>0</v>
      </c>
      <c r="D6">
        <v>0</v>
      </c>
      <c r="E6">
        <v>0</v>
      </c>
      <c r="F6">
        <v>0</v>
      </c>
      <c r="G6" s="23">
        <v>0</v>
      </c>
    </row>
    <row r="7" spans="1:7" x14ac:dyDescent="0.3">
      <c r="A7" s="9">
        <v>43834</v>
      </c>
      <c r="B7">
        <v>0</v>
      </c>
      <c r="C7">
        <v>0</v>
      </c>
      <c r="D7">
        <v>0</v>
      </c>
      <c r="E7">
        <v>0</v>
      </c>
      <c r="F7">
        <v>0</v>
      </c>
      <c r="G7" s="23">
        <v>0</v>
      </c>
    </row>
    <row r="8" spans="1:7" x14ac:dyDescent="0.3">
      <c r="A8" s="9">
        <v>43835</v>
      </c>
      <c r="B8">
        <v>23</v>
      </c>
      <c r="C8">
        <v>0</v>
      </c>
      <c r="D8">
        <v>0</v>
      </c>
      <c r="E8">
        <v>0</v>
      </c>
      <c r="F8">
        <v>0</v>
      </c>
      <c r="G8" s="23">
        <v>0</v>
      </c>
    </row>
    <row r="9" spans="1:7" x14ac:dyDescent="0.3">
      <c r="A9" s="9">
        <v>43836</v>
      </c>
      <c r="B9">
        <v>23</v>
      </c>
      <c r="C9">
        <v>0</v>
      </c>
      <c r="D9">
        <v>0</v>
      </c>
      <c r="E9">
        <v>0</v>
      </c>
      <c r="F9">
        <v>0</v>
      </c>
      <c r="G9" s="23">
        <v>0</v>
      </c>
    </row>
    <row r="10" spans="1:7" x14ac:dyDescent="0.3">
      <c r="A10" s="9">
        <v>43837</v>
      </c>
      <c r="B10">
        <v>26</v>
      </c>
      <c r="C10">
        <v>0</v>
      </c>
      <c r="D10">
        <v>0</v>
      </c>
      <c r="E10">
        <v>0</v>
      </c>
      <c r="F10">
        <v>0</v>
      </c>
      <c r="G10" s="23">
        <v>0</v>
      </c>
    </row>
    <row r="11" spans="1:7" x14ac:dyDescent="0.3">
      <c r="A11" s="9">
        <v>43838</v>
      </c>
      <c r="B11">
        <v>0</v>
      </c>
      <c r="C11">
        <v>0</v>
      </c>
      <c r="D11">
        <v>0</v>
      </c>
      <c r="E11">
        <v>0</v>
      </c>
      <c r="F11">
        <v>0</v>
      </c>
      <c r="G11" s="23">
        <v>0</v>
      </c>
    </row>
    <row r="12" spans="1:7" x14ac:dyDescent="0.3">
      <c r="A12" s="9">
        <v>43839</v>
      </c>
      <c r="B12">
        <v>36</v>
      </c>
      <c r="C12">
        <v>0</v>
      </c>
      <c r="D12">
        <v>0</v>
      </c>
      <c r="E12">
        <v>0</v>
      </c>
      <c r="F12">
        <v>0</v>
      </c>
      <c r="G12" s="23">
        <v>0</v>
      </c>
    </row>
    <row r="13" spans="1:7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23">
        <v>0</v>
      </c>
    </row>
    <row r="14" spans="1:7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>
        <v>0</v>
      </c>
      <c r="G14" s="23">
        <v>0</v>
      </c>
    </row>
    <row r="15" spans="1:7" x14ac:dyDescent="0.3">
      <c r="A15" s="9">
        <v>43842</v>
      </c>
      <c r="B15">
        <v>0</v>
      </c>
      <c r="C15">
        <v>0</v>
      </c>
      <c r="D15">
        <v>0</v>
      </c>
      <c r="E15">
        <v>0</v>
      </c>
      <c r="F15">
        <v>0</v>
      </c>
      <c r="G15" s="23">
        <v>0</v>
      </c>
    </row>
    <row r="16" spans="1:7" x14ac:dyDescent="0.3">
      <c r="A16" s="9">
        <v>43843</v>
      </c>
      <c r="B16">
        <v>0</v>
      </c>
      <c r="C16">
        <v>0</v>
      </c>
      <c r="D16">
        <v>0</v>
      </c>
      <c r="E16">
        <v>0</v>
      </c>
      <c r="F16">
        <v>0</v>
      </c>
      <c r="G16" s="23">
        <v>0</v>
      </c>
    </row>
    <row r="17" spans="1:7" x14ac:dyDescent="0.3">
      <c r="A17" s="9">
        <v>43844</v>
      </c>
      <c r="B17">
        <v>0</v>
      </c>
      <c r="C17">
        <v>0</v>
      </c>
      <c r="D17">
        <v>0</v>
      </c>
      <c r="E17">
        <v>0</v>
      </c>
      <c r="F17">
        <v>0</v>
      </c>
      <c r="G17" s="23">
        <v>0</v>
      </c>
    </row>
    <row r="18" spans="1:7" x14ac:dyDescent="0.3">
      <c r="A18" s="9">
        <v>43845</v>
      </c>
      <c r="B18">
        <v>24</v>
      </c>
      <c r="C18">
        <v>0</v>
      </c>
      <c r="D18">
        <v>0</v>
      </c>
      <c r="E18">
        <v>0</v>
      </c>
      <c r="F18">
        <v>0</v>
      </c>
      <c r="G18" s="23">
        <v>0</v>
      </c>
    </row>
    <row r="19" spans="1:7" x14ac:dyDescent="0.3">
      <c r="A19" s="9">
        <v>43846</v>
      </c>
      <c r="B19">
        <v>23</v>
      </c>
      <c r="C19">
        <v>0</v>
      </c>
      <c r="D19">
        <v>0</v>
      </c>
      <c r="E19">
        <v>0</v>
      </c>
      <c r="F19">
        <v>0</v>
      </c>
      <c r="G19" s="23">
        <v>0</v>
      </c>
    </row>
    <row r="20" spans="1:7" x14ac:dyDescent="0.3">
      <c r="A20" s="9">
        <v>43847</v>
      </c>
      <c r="B20">
        <v>0</v>
      </c>
      <c r="C20">
        <v>0</v>
      </c>
      <c r="D20">
        <v>0</v>
      </c>
      <c r="E20">
        <v>0</v>
      </c>
      <c r="F20">
        <v>0</v>
      </c>
      <c r="G20" s="23">
        <v>0</v>
      </c>
    </row>
    <row r="21" spans="1:7" x14ac:dyDescent="0.3">
      <c r="A21" s="9">
        <v>43848</v>
      </c>
      <c r="B21">
        <v>0</v>
      </c>
      <c r="C21">
        <v>0</v>
      </c>
      <c r="D21">
        <v>0</v>
      </c>
      <c r="E21">
        <v>0</v>
      </c>
      <c r="F21">
        <v>0</v>
      </c>
      <c r="G21" s="23">
        <v>0</v>
      </c>
    </row>
    <row r="22" spans="1:7" x14ac:dyDescent="0.3">
      <c r="A22" s="9">
        <v>43849</v>
      </c>
      <c r="B22">
        <v>0</v>
      </c>
      <c r="C22">
        <v>0</v>
      </c>
      <c r="D22">
        <v>0</v>
      </c>
      <c r="E22">
        <v>0</v>
      </c>
      <c r="F22">
        <v>0</v>
      </c>
      <c r="G22" s="23">
        <v>0</v>
      </c>
    </row>
    <row r="23" spans="1:7" x14ac:dyDescent="0.3">
      <c r="A23" s="9">
        <v>43850</v>
      </c>
      <c r="B23">
        <v>0</v>
      </c>
      <c r="C23">
        <v>0</v>
      </c>
      <c r="D23">
        <v>0</v>
      </c>
      <c r="E23">
        <v>0</v>
      </c>
      <c r="F23">
        <v>0</v>
      </c>
      <c r="G23" s="23">
        <v>0</v>
      </c>
    </row>
    <row r="24" spans="1:7" x14ac:dyDescent="0.3">
      <c r="A24" s="9">
        <v>43851</v>
      </c>
      <c r="B24">
        <v>0</v>
      </c>
      <c r="C24">
        <v>0</v>
      </c>
      <c r="D24">
        <v>0</v>
      </c>
      <c r="E24">
        <v>0</v>
      </c>
      <c r="F24">
        <v>0</v>
      </c>
      <c r="G24" s="23">
        <v>0</v>
      </c>
    </row>
    <row r="25" spans="1:7" x14ac:dyDescent="0.3">
      <c r="A25" s="9">
        <v>43852</v>
      </c>
      <c r="B25">
        <v>25</v>
      </c>
      <c r="C25">
        <v>0</v>
      </c>
      <c r="D25">
        <v>0</v>
      </c>
      <c r="E25">
        <v>0</v>
      </c>
      <c r="F25">
        <v>0</v>
      </c>
      <c r="G25" s="23">
        <v>0</v>
      </c>
    </row>
    <row r="26" spans="1:7" x14ac:dyDescent="0.3">
      <c r="A26" s="9">
        <v>43853</v>
      </c>
      <c r="B26">
        <v>0</v>
      </c>
      <c r="C26">
        <v>0</v>
      </c>
      <c r="D26">
        <v>0</v>
      </c>
      <c r="E26">
        <v>0</v>
      </c>
      <c r="F26">
        <v>0</v>
      </c>
      <c r="G26" s="23">
        <v>0</v>
      </c>
    </row>
    <row r="27" spans="1:7" x14ac:dyDescent="0.3">
      <c r="A27" s="9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23">
        <v>0</v>
      </c>
    </row>
    <row r="28" spans="1:7" x14ac:dyDescent="0.3">
      <c r="A28" s="9">
        <v>43855</v>
      </c>
      <c r="B28">
        <v>24</v>
      </c>
      <c r="C28">
        <v>0</v>
      </c>
      <c r="D28">
        <v>0</v>
      </c>
      <c r="E28">
        <v>0</v>
      </c>
      <c r="F28">
        <v>0</v>
      </c>
      <c r="G28" s="23">
        <v>0</v>
      </c>
    </row>
    <row r="29" spans="1:7" x14ac:dyDescent="0.3">
      <c r="A29" s="9">
        <v>43856</v>
      </c>
      <c r="B29">
        <v>0</v>
      </c>
      <c r="C29">
        <v>0</v>
      </c>
      <c r="D29">
        <v>0</v>
      </c>
      <c r="E29">
        <v>0</v>
      </c>
      <c r="F29">
        <v>0</v>
      </c>
      <c r="G29" s="23">
        <v>0</v>
      </c>
    </row>
    <row r="30" spans="1:7" x14ac:dyDescent="0.3">
      <c r="A30" s="9">
        <v>43857</v>
      </c>
      <c r="B30">
        <v>0</v>
      </c>
      <c r="C30">
        <v>0</v>
      </c>
      <c r="D30">
        <v>0</v>
      </c>
      <c r="E30">
        <v>0</v>
      </c>
      <c r="F30">
        <v>0</v>
      </c>
      <c r="G30" s="23">
        <v>0</v>
      </c>
    </row>
    <row r="31" spans="1:7" x14ac:dyDescent="0.3">
      <c r="A31" s="9">
        <v>43858</v>
      </c>
      <c r="B31">
        <v>22</v>
      </c>
      <c r="C31">
        <v>0</v>
      </c>
      <c r="D31">
        <v>0</v>
      </c>
      <c r="E31">
        <v>0</v>
      </c>
      <c r="F31">
        <v>0</v>
      </c>
      <c r="G31" s="23">
        <v>0</v>
      </c>
    </row>
    <row r="32" spans="1:7" x14ac:dyDescent="0.3">
      <c r="A32" s="9">
        <v>43859</v>
      </c>
      <c r="B32">
        <v>44</v>
      </c>
      <c r="C32">
        <v>0</v>
      </c>
      <c r="D32">
        <v>0</v>
      </c>
      <c r="E32">
        <v>0</v>
      </c>
      <c r="F32">
        <v>0</v>
      </c>
      <c r="G32" s="23">
        <v>0</v>
      </c>
    </row>
    <row r="33" spans="1:7" x14ac:dyDescent="0.3">
      <c r="A33" s="9">
        <v>43860</v>
      </c>
      <c r="B33">
        <v>0</v>
      </c>
      <c r="C33">
        <v>0</v>
      </c>
      <c r="D33">
        <v>0</v>
      </c>
      <c r="E33">
        <v>0</v>
      </c>
      <c r="F33">
        <v>0</v>
      </c>
      <c r="G33" s="23">
        <f ca="1">IFERROR(__xludf.DUMMYFUNCTION("""COMPUTED_VALUE"""),1)</f>
        <v>1</v>
      </c>
    </row>
    <row r="34" spans="1:7" x14ac:dyDescent="0.3">
      <c r="A34" s="9">
        <v>43861</v>
      </c>
      <c r="B34">
        <v>44</v>
      </c>
      <c r="C34">
        <v>22</v>
      </c>
      <c r="D34">
        <v>0</v>
      </c>
      <c r="E34">
        <v>0</v>
      </c>
      <c r="F34">
        <v>0</v>
      </c>
      <c r="G34" s="23">
        <f ca="1">IFERROR(__xludf.DUMMYFUNCTION("""COMPUTED_VALUE"""),0)</f>
        <v>0</v>
      </c>
    </row>
    <row r="35" spans="1:7" x14ac:dyDescent="0.3">
      <c r="A35" s="9">
        <v>43862</v>
      </c>
      <c r="B35">
        <v>22</v>
      </c>
      <c r="C35">
        <v>0</v>
      </c>
      <c r="D35">
        <v>0</v>
      </c>
      <c r="E35">
        <v>0</v>
      </c>
      <c r="F35">
        <v>0</v>
      </c>
      <c r="G35" s="23">
        <f ca="1">IFERROR(__xludf.DUMMYFUNCTION("""COMPUTED_VALUE"""),0)</f>
        <v>0</v>
      </c>
    </row>
    <row r="36" spans="1:7" x14ac:dyDescent="0.3">
      <c r="A36" s="9">
        <v>43863</v>
      </c>
      <c r="B36">
        <v>0</v>
      </c>
      <c r="C36">
        <v>0</v>
      </c>
      <c r="D36">
        <v>0</v>
      </c>
      <c r="E36">
        <v>0</v>
      </c>
      <c r="F36">
        <v>0</v>
      </c>
      <c r="G36" s="23">
        <f ca="1">IFERROR(__xludf.DUMMYFUNCTION("""COMPUTED_VALUE"""),1)</f>
        <v>1</v>
      </c>
    </row>
    <row r="37" spans="1:7" x14ac:dyDescent="0.3">
      <c r="A37" s="9">
        <v>43864</v>
      </c>
      <c r="B37">
        <v>21</v>
      </c>
      <c r="C37">
        <v>0</v>
      </c>
      <c r="D37">
        <v>0</v>
      </c>
      <c r="E37">
        <v>0</v>
      </c>
      <c r="F37">
        <v>0</v>
      </c>
      <c r="G37" s="23">
        <f ca="1">IFERROR(__xludf.DUMMYFUNCTION("""COMPUTED_VALUE"""),1)</f>
        <v>1</v>
      </c>
    </row>
    <row r="38" spans="1:7" x14ac:dyDescent="0.3">
      <c r="A38" s="9">
        <v>43865</v>
      </c>
      <c r="B38">
        <v>0</v>
      </c>
      <c r="C38">
        <v>0</v>
      </c>
      <c r="D38">
        <v>0</v>
      </c>
      <c r="E38">
        <v>0</v>
      </c>
      <c r="F38">
        <v>0</v>
      </c>
      <c r="G38" s="23">
        <f ca="1">IFERROR(__xludf.DUMMYFUNCTION("""COMPUTED_VALUE"""),0)</f>
        <v>0</v>
      </c>
    </row>
    <row r="39" spans="1:7" x14ac:dyDescent="0.3">
      <c r="A39" s="9">
        <v>43866</v>
      </c>
      <c r="B39">
        <v>0</v>
      </c>
      <c r="C39">
        <v>0</v>
      </c>
      <c r="D39">
        <v>0</v>
      </c>
      <c r="E39">
        <v>0</v>
      </c>
      <c r="F39">
        <v>0</v>
      </c>
      <c r="G39" s="23">
        <f ca="1">IFERROR(__xludf.DUMMYFUNCTION("""COMPUTED_VALUE"""),0)</f>
        <v>0</v>
      </c>
    </row>
    <row r="40" spans="1:7" x14ac:dyDescent="0.3">
      <c r="A40" s="9">
        <v>43867</v>
      </c>
      <c r="B40">
        <v>0</v>
      </c>
      <c r="C40">
        <v>0</v>
      </c>
      <c r="D40">
        <v>0</v>
      </c>
      <c r="E40">
        <v>0</v>
      </c>
      <c r="F40">
        <v>0</v>
      </c>
      <c r="G40" s="23">
        <f ca="1">IFERROR(__xludf.DUMMYFUNCTION("""COMPUTED_VALUE"""),0)</f>
        <v>0</v>
      </c>
    </row>
    <row r="41" spans="1:7" x14ac:dyDescent="0.3">
      <c r="A41" s="9">
        <v>43868</v>
      </c>
      <c r="B41">
        <v>49</v>
      </c>
      <c r="C41">
        <v>0</v>
      </c>
      <c r="D41">
        <v>0</v>
      </c>
      <c r="E41">
        <v>0</v>
      </c>
      <c r="F41">
        <v>0</v>
      </c>
      <c r="G41" s="23">
        <f ca="1">IFERROR(__xludf.DUMMYFUNCTION("""COMPUTED_VALUE"""),0)</f>
        <v>0</v>
      </c>
    </row>
    <row r="42" spans="1:7" x14ac:dyDescent="0.3">
      <c r="A42" s="9">
        <v>43869</v>
      </c>
      <c r="B42">
        <v>38</v>
      </c>
      <c r="C42">
        <v>0</v>
      </c>
      <c r="D42">
        <v>0</v>
      </c>
      <c r="E42">
        <v>0</v>
      </c>
      <c r="F42">
        <v>0</v>
      </c>
      <c r="G42" s="23">
        <f ca="1">IFERROR(__xludf.DUMMYFUNCTION("""COMPUTED_VALUE"""),0)</f>
        <v>0</v>
      </c>
    </row>
    <row r="43" spans="1:7" x14ac:dyDescent="0.3">
      <c r="A43" s="9">
        <v>43870</v>
      </c>
      <c r="B43">
        <v>23</v>
      </c>
      <c r="C43">
        <v>0</v>
      </c>
      <c r="D43">
        <v>0</v>
      </c>
      <c r="E43">
        <v>0</v>
      </c>
      <c r="F43">
        <v>0</v>
      </c>
      <c r="G43" s="23">
        <f ca="1">IFERROR(__xludf.DUMMYFUNCTION("""COMPUTED_VALUE"""),0)</f>
        <v>0</v>
      </c>
    </row>
    <row r="44" spans="1:7" x14ac:dyDescent="0.3">
      <c r="A44" s="9">
        <v>43871</v>
      </c>
      <c r="B44">
        <v>24</v>
      </c>
      <c r="C44">
        <v>0</v>
      </c>
      <c r="D44">
        <v>0</v>
      </c>
      <c r="E44">
        <v>0</v>
      </c>
      <c r="F44">
        <v>24</v>
      </c>
      <c r="G44" s="23">
        <f ca="1">IFERROR(__xludf.DUMMYFUNCTION("""COMPUTED_VALUE"""),0)</f>
        <v>0</v>
      </c>
    </row>
    <row r="45" spans="1:7" x14ac:dyDescent="0.3">
      <c r="A45" s="9">
        <v>43872</v>
      </c>
      <c r="B45">
        <v>43</v>
      </c>
      <c r="C45">
        <v>21</v>
      </c>
      <c r="D45">
        <v>0</v>
      </c>
      <c r="E45">
        <v>0</v>
      </c>
      <c r="F45">
        <v>0</v>
      </c>
      <c r="G45" s="23">
        <f ca="1">IFERROR(__xludf.DUMMYFUNCTION("""COMPUTED_VALUE"""),0)</f>
        <v>0</v>
      </c>
    </row>
    <row r="46" spans="1:7" x14ac:dyDescent="0.3">
      <c r="A46" s="9">
        <v>43873</v>
      </c>
      <c r="B46">
        <v>25</v>
      </c>
      <c r="C46">
        <v>0</v>
      </c>
      <c r="D46">
        <v>0</v>
      </c>
      <c r="E46">
        <v>0</v>
      </c>
      <c r="F46">
        <v>0</v>
      </c>
      <c r="G46" s="23">
        <f ca="1">IFERROR(__xludf.DUMMYFUNCTION("""COMPUTED_VALUE"""),0)</f>
        <v>0</v>
      </c>
    </row>
    <row r="47" spans="1:7" x14ac:dyDescent="0.3">
      <c r="A47" s="9">
        <v>43874</v>
      </c>
      <c r="B47">
        <v>0</v>
      </c>
      <c r="C47">
        <v>0</v>
      </c>
      <c r="D47">
        <v>0</v>
      </c>
      <c r="E47">
        <v>0</v>
      </c>
      <c r="F47">
        <v>0</v>
      </c>
      <c r="G47" s="23">
        <f ca="1">IFERROR(__xludf.DUMMYFUNCTION("""COMPUTED_VALUE"""),0)</f>
        <v>0</v>
      </c>
    </row>
    <row r="48" spans="1:7" x14ac:dyDescent="0.3">
      <c r="A48" s="9">
        <v>43875</v>
      </c>
      <c r="B48">
        <v>0</v>
      </c>
      <c r="C48">
        <v>0</v>
      </c>
      <c r="D48">
        <v>0</v>
      </c>
      <c r="E48">
        <v>0</v>
      </c>
      <c r="F48">
        <v>0</v>
      </c>
      <c r="G48" s="23">
        <f ca="1">IFERROR(__xludf.DUMMYFUNCTION("""COMPUTED_VALUE"""),0)</f>
        <v>0</v>
      </c>
    </row>
    <row r="49" spans="1:7" x14ac:dyDescent="0.3">
      <c r="A49" s="9">
        <v>43876</v>
      </c>
      <c r="B49">
        <v>0</v>
      </c>
      <c r="C49">
        <v>0</v>
      </c>
      <c r="D49">
        <v>0</v>
      </c>
      <c r="E49">
        <v>0</v>
      </c>
      <c r="F49">
        <v>0</v>
      </c>
      <c r="G49" s="23">
        <f ca="1">IFERROR(__xludf.DUMMYFUNCTION("""COMPUTED_VALUE"""),0)</f>
        <v>0</v>
      </c>
    </row>
    <row r="50" spans="1:7" x14ac:dyDescent="0.3">
      <c r="A50" s="9">
        <v>43877</v>
      </c>
      <c r="B50">
        <v>0</v>
      </c>
      <c r="C50">
        <v>0</v>
      </c>
      <c r="D50">
        <v>0</v>
      </c>
      <c r="E50">
        <v>0</v>
      </c>
      <c r="F50">
        <v>0</v>
      </c>
      <c r="G50" s="23">
        <f ca="1">IFERROR(__xludf.DUMMYFUNCTION("""COMPUTED_VALUE"""),0)</f>
        <v>0</v>
      </c>
    </row>
    <row r="51" spans="1:7" x14ac:dyDescent="0.3">
      <c r="A51" s="9">
        <v>43878</v>
      </c>
      <c r="B51">
        <v>0</v>
      </c>
      <c r="C51">
        <v>0</v>
      </c>
      <c r="D51">
        <v>0</v>
      </c>
      <c r="E51">
        <v>0</v>
      </c>
      <c r="F51">
        <v>0</v>
      </c>
      <c r="G51" s="23">
        <f ca="1">IFERROR(__xludf.DUMMYFUNCTION("""COMPUTED_VALUE"""),0)</f>
        <v>0</v>
      </c>
    </row>
    <row r="52" spans="1:7" x14ac:dyDescent="0.3">
      <c r="A52" s="9">
        <v>43879</v>
      </c>
      <c r="B52">
        <v>22</v>
      </c>
      <c r="C52">
        <v>0</v>
      </c>
      <c r="D52">
        <v>0</v>
      </c>
      <c r="E52">
        <v>0</v>
      </c>
      <c r="F52">
        <v>0</v>
      </c>
      <c r="G52" s="23">
        <f ca="1">IFERROR(__xludf.DUMMYFUNCTION("""COMPUTED_VALUE"""),0)</f>
        <v>0</v>
      </c>
    </row>
    <row r="53" spans="1:7" x14ac:dyDescent="0.3">
      <c r="A53" s="9">
        <v>43880</v>
      </c>
      <c r="B53">
        <v>21</v>
      </c>
      <c r="C53">
        <v>0</v>
      </c>
      <c r="D53">
        <v>0</v>
      </c>
      <c r="E53">
        <v>0</v>
      </c>
      <c r="F53">
        <v>0</v>
      </c>
      <c r="G53" s="23">
        <f ca="1">IFERROR(__xludf.DUMMYFUNCTION("""COMPUTED_VALUE"""),0)</f>
        <v>0</v>
      </c>
    </row>
    <row r="54" spans="1:7" x14ac:dyDescent="0.3">
      <c r="A54" s="9">
        <v>43881</v>
      </c>
      <c r="B54">
        <v>0</v>
      </c>
      <c r="C54">
        <v>0</v>
      </c>
      <c r="D54">
        <v>0</v>
      </c>
      <c r="E54">
        <v>0</v>
      </c>
      <c r="F54">
        <v>0</v>
      </c>
      <c r="G54" s="23">
        <f ca="1">IFERROR(__xludf.DUMMYFUNCTION("""COMPUTED_VALUE"""),0)</f>
        <v>0</v>
      </c>
    </row>
    <row r="55" spans="1:7" x14ac:dyDescent="0.3">
      <c r="A55" s="9">
        <v>43882</v>
      </c>
      <c r="B55">
        <v>24</v>
      </c>
      <c r="C55">
        <v>0</v>
      </c>
      <c r="D55">
        <v>0</v>
      </c>
      <c r="E55">
        <v>0</v>
      </c>
      <c r="F55">
        <v>0</v>
      </c>
      <c r="G55" s="23">
        <f ca="1">IFERROR(__xludf.DUMMYFUNCTION("""COMPUTED_VALUE"""),0)</f>
        <v>0</v>
      </c>
    </row>
    <row r="56" spans="1:7" x14ac:dyDescent="0.3">
      <c r="A56" s="9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23">
        <f ca="1">IFERROR(__xludf.DUMMYFUNCTION("""COMPUTED_VALUE"""),0)</f>
        <v>0</v>
      </c>
    </row>
    <row r="57" spans="1:7" x14ac:dyDescent="0.3">
      <c r="A57" s="9">
        <v>43884</v>
      </c>
      <c r="B57">
        <v>0</v>
      </c>
      <c r="C57">
        <v>0</v>
      </c>
      <c r="D57">
        <v>0</v>
      </c>
      <c r="E57">
        <v>0</v>
      </c>
      <c r="F57">
        <v>0</v>
      </c>
      <c r="G57" s="23">
        <f ca="1">IFERROR(__xludf.DUMMYFUNCTION("""COMPUTED_VALUE"""),0)</f>
        <v>0</v>
      </c>
    </row>
    <row r="58" spans="1:7" x14ac:dyDescent="0.3">
      <c r="A58" s="9">
        <v>43885</v>
      </c>
      <c r="B58">
        <v>0</v>
      </c>
      <c r="C58">
        <v>0</v>
      </c>
      <c r="D58">
        <v>0</v>
      </c>
      <c r="E58">
        <v>0</v>
      </c>
      <c r="F58">
        <v>0</v>
      </c>
      <c r="G58" s="23">
        <f ca="1">IFERROR(__xludf.DUMMYFUNCTION("""COMPUTED_VALUE"""),0)</f>
        <v>0</v>
      </c>
    </row>
    <row r="59" spans="1:7" x14ac:dyDescent="0.3">
      <c r="A59" s="9">
        <v>43886</v>
      </c>
      <c r="B59">
        <v>20</v>
      </c>
      <c r="C59">
        <v>0</v>
      </c>
      <c r="D59">
        <v>0</v>
      </c>
      <c r="E59">
        <v>0</v>
      </c>
      <c r="F59">
        <v>0</v>
      </c>
      <c r="G59" s="23">
        <f ca="1">IFERROR(__xludf.DUMMYFUNCTION("""COMPUTED_VALUE"""),0)</f>
        <v>0</v>
      </c>
    </row>
    <row r="60" spans="1:7" x14ac:dyDescent="0.3">
      <c r="A60" s="9">
        <v>43887</v>
      </c>
      <c r="B60">
        <v>18</v>
      </c>
      <c r="C60">
        <v>0</v>
      </c>
      <c r="D60">
        <v>0</v>
      </c>
      <c r="E60">
        <v>0</v>
      </c>
      <c r="F60">
        <v>0</v>
      </c>
      <c r="G60" s="23">
        <f ca="1">IFERROR(__xludf.DUMMYFUNCTION("""COMPUTED_VALUE"""),0)</f>
        <v>0</v>
      </c>
    </row>
    <row r="61" spans="1:7" x14ac:dyDescent="0.3">
      <c r="A61" s="9">
        <v>43888</v>
      </c>
      <c r="B61">
        <v>21</v>
      </c>
      <c r="C61">
        <v>0</v>
      </c>
      <c r="D61">
        <v>0</v>
      </c>
      <c r="E61">
        <v>0</v>
      </c>
      <c r="F61">
        <v>0</v>
      </c>
      <c r="G61" s="23">
        <f ca="1">IFERROR(__xludf.DUMMYFUNCTION("""COMPUTED_VALUE"""),0)</f>
        <v>0</v>
      </c>
    </row>
    <row r="62" spans="1:7" x14ac:dyDescent="0.3">
      <c r="A62" s="9">
        <v>43889</v>
      </c>
      <c r="B62">
        <v>24</v>
      </c>
      <c r="C62">
        <v>0</v>
      </c>
      <c r="D62">
        <v>0</v>
      </c>
      <c r="E62">
        <v>0</v>
      </c>
      <c r="F62">
        <v>0</v>
      </c>
      <c r="G62" s="23">
        <f ca="1">IFERROR(__xludf.DUMMYFUNCTION("""COMPUTED_VALUE"""),0)</f>
        <v>0</v>
      </c>
    </row>
    <row r="63" spans="1:7" x14ac:dyDescent="0.3">
      <c r="A63" s="9">
        <v>43890</v>
      </c>
      <c r="B63">
        <v>22</v>
      </c>
      <c r="C63">
        <v>0</v>
      </c>
      <c r="D63">
        <v>0</v>
      </c>
      <c r="E63">
        <v>0</v>
      </c>
      <c r="F63">
        <v>0</v>
      </c>
      <c r="G63" s="23">
        <f ca="1">IFERROR(__xludf.DUMMYFUNCTION("""COMPUTED_VALUE"""),0)</f>
        <v>0</v>
      </c>
    </row>
    <row r="64" spans="1:7" x14ac:dyDescent="0.3">
      <c r="A64" s="9">
        <v>43891</v>
      </c>
      <c r="B64">
        <v>23</v>
      </c>
      <c r="C64">
        <v>0</v>
      </c>
      <c r="D64">
        <v>0</v>
      </c>
      <c r="E64">
        <v>0</v>
      </c>
      <c r="F64">
        <v>0</v>
      </c>
      <c r="G64" s="23">
        <f ca="1">IFERROR(__xludf.DUMMYFUNCTION("""COMPUTED_VALUE"""),0)</f>
        <v>0</v>
      </c>
    </row>
    <row r="65" spans="1:7" x14ac:dyDescent="0.3">
      <c r="A65" s="9">
        <v>43892</v>
      </c>
      <c r="B65">
        <v>23</v>
      </c>
      <c r="C65">
        <v>0</v>
      </c>
      <c r="D65">
        <v>0</v>
      </c>
      <c r="E65">
        <v>0</v>
      </c>
      <c r="F65">
        <v>0</v>
      </c>
      <c r="G65" s="23">
        <f ca="1">IFERROR(__xludf.DUMMYFUNCTION("""COMPUTED_VALUE"""),0)</f>
        <v>0</v>
      </c>
    </row>
    <row r="66" spans="1:7" x14ac:dyDescent="0.3">
      <c r="A66" s="9">
        <v>43893</v>
      </c>
      <c r="B66">
        <v>0</v>
      </c>
      <c r="C66">
        <v>0</v>
      </c>
      <c r="D66">
        <v>0</v>
      </c>
      <c r="E66">
        <v>0</v>
      </c>
      <c r="F66">
        <v>0</v>
      </c>
      <c r="G66" s="23">
        <f ca="1">IFERROR(__xludf.DUMMYFUNCTION("""COMPUTED_VALUE"""),0)</f>
        <v>0</v>
      </c>
    </row>
    <row r="67" spans="1:7" x14ac:dyDescent="0.3">
      <c r="A67" s="9">
        <v>43894</v>
      </c>
      <c r="B67">
        <v>21</v>
      </c>
      <c r="C67">
        <v>0</v>
      </c>
      <c r="D67">
        <v>0</v>
      </c>
      <c r="E67">
        <v>0</v>
      </c>
      <c r="F67">
        <v>0</v>
      </c>
      <c r="G67" s="23">
        <f ca="1">IFERROR(__xludf.DUMMYFUNCTION("""COMPUTED_VALUE"""),0)</f>
        <v>0</v>
      </c>
    </row>
    <row r="68" spans="1:7" x14ac:dyDescent="0.3">
      <c r="A68" s="9">
        <v>43895</v>
      </c>
      <c r="B68">
        <v>44</v>
      </c>
      <c r="C68">
        <v>34</v>
      </c>
      <c r="D68">
        <v>0</v>
      </c>
      <c r="E68">
        <v>0</v>
      </c>
      <c r="F68">
        <v>0</v>
      </c>
      <c r="G68" s="23">
        <f ca="1">IFERROR(__xludf.DUMMYFUNCTION("""COMPUTED_VALUE"""),0)</f>
        <v>0</v>
      </c>
    </row>
    <row r="69" spans="1:7" x14ac:dyDescent="0.3">
      <c r="A69" s="9">
        <v>43896</v>
      </c>
      <c r="B69">
        <v>0</v>
      </c>
      <c r="C69">
        <v>49</v>
      </c>
      <c r="D69">
        <v>0</v>
      </c>
      <c r="E69">
        <v>0</v>
      </c>
      <c r="F69">
        <v>0</v>
      </c>
      <c r="G69" s="23">
        <f ca="1">IFERROR(__xludf.DUMMYFUNCTION("""COMPUTED_VALUE"""),0)</f>
        <v>0</v>
      </c>
    </row>
    <row r="70" spans="1:7" x14ac:dyDescent="0.3">
      <c r="A70" s="9">
        <v>43897</v>
      </c>
      <c r="B70">
        <v>69</v>
      </c>
      <c r="C70">
        <v>23</v>
      </c>
      <c r="D70">
        <v>0</v>
      </c>
      <c r="E70">
        <v>0</v>
      </c>
      <c r="F70">
        <v>0</v>
      </c>
      <c r="G70" s="23">
        <f ca="1">IFERROR(__xludf.DUMMYFUNCTION("""COMPUTED_VALUE"""),0)</f>
        <v>0</v>
      </c>
    </row>
    <row r="71" spans="1:7" x14ac:dyDescent="0.3">
      <c r="A71" s="9">
        <v>43898</v>
      </c>
      <c r="B71">
        <v>67</v>
      </c>
      <c r="C71">
        <v>0</v>
      </c>
      <c r="D71">
        <v>0</v>
      </c>
      <c r="E71">
        <v>0</v>
      </c>
      <c r="F71">
        <v>0</v>
      </c>
      <c r="G71" s="23">
        <f ca="1">IFERROR(__xludf.DUMMYFUNCTION("""COMPUTED_VALUE"""),0)</f>
        <v>0</v>
      </c>
    </row>
    <row r="72" spans="1:7" x14ac:dyDescent="0.3">
      <c r="A72" s="9">
        <v>43899</v>
      </c>
      <c r="B72">
        <v>100</v>
      </c>
      <c r="C72">
        <v>44</v>
      </c>
      <c r="D72">
        <v>0</v>
      </c>
      <c r="E72">
        <v>0</v>
      </c>
      <c r="F72">
        <v>0</v>
      </c>
      <c r="G72" s="23">
        <f ca="1">IFERROR(__xludf.DUMMYFUNCTION("""COMPUTED_VALUE"""),0)</f>
        <v>0</v>
      </c>
    </row>
    <row r="73" spans="1:7" x14ac:dyDescent="0.3">
      <c r="A73" s="9">
        <v>43900</v>
      </c>
      <c r="B73">
        <v>51</v>
      </c>
      <c r="C73">
        <v>0</v>
      </c>
      <c r="D73">
        <v>0</v>
      </c>
      <c r="E73">
        <v>0</v>
      </c>
      <c r="F73">
        <v>0</v>
      </c>
      <c r="G73" s="23">
        <f ca="1">IFERROR(__xludf.DUMMYFUNCTION("""COMPUTED_VALUE"""),0)</f>
        <v>0</v>
      </c>
    </row>
    <row r="74" spans="1:7" x14ac:dyDescent="0.3">
      <c r="A74" s="9">
        <v>43901</v>
      </c>
      <c r="B74">
        <v>31</v>
      </c>
      <c r="C74">
        <v>22</v>
      </c>
      <c r="D74">
        <v>0</v>
      </c>
      <c r="E74">
        <v>0</v>
      </c>
      <c r="F74">
        <v>0</v>
      </c>
      <c r="G74" s="23">
        <f ca="1">IFERROR(__xludf.DUMMYFUNCTION("""COMPUTED_VALUE"""),0)</f>
        <v>0</v>
      </c>
    </row>
    <row r="75" spans="1:7" x14ac:dyDescent="0.3">
      <c r="A75" s="9">
        <v>43902</v>
      </c>
      <c r="B75">
        <v>20</v>
      </c>
      <c r="C75">
        <v>20</v>
      </c>
      <c r="D75">
        <v>0</v>
      </c>
      <c r="E75">
        <v>0</v>
      </c>
      <c r="F75">
        <v>0</v>
      </c>
      <c r="G75" s="23">
        <f ca="1">IFERROR(__xludf.DUMMYFUNCTION("""COMPUTED_VALUE"""),0)</f>
        <v>0</v>
      </c>
    </row>
    <row r="76" spans="1:7" x14ac:dyDescent="0.3">
      <c r="A76" s="9">
        <v>43903</v>
      </c>
      <c r="B76">
        <v>22</v>
      </c>
      <c r="C76">
        <v>21</v>
      </c>
      <c r="D76">
        <v>0</v>
      </c>
      <c r="E76">
        <v>0</v>
      </c>
      <c r="F76">
        <v>22</v>
      </c>
      <c r="G76" s="23">
        <f ca="1">IFERROR(__xludf.DUMMYFUNCTION("""COMPUTED_VALUE"""),0)</f>
        <v>0</v>
      </c>
    </row>
    <row r="77" spans="1:7" x14ac:dyDescent="0.3">
      <c r="A77" s="9">
        <v>43904</v>
      </c>
      <c r="B77">
        <v>23</v>
      </c>
      <c r="C77">
        <v>0</v>
      </c>
      <c r="D77">
        <v>0</v>
      </c>
      <c r="E77">
        <v>0</v>
      </c>
      <c r="F77">
        <v>0</v>
      </c>
      <c r="G77" s="23">
        <v>0</v>
      </c>
    </row>
    <row r="78" spans="1:7" x14ac:dyDescent="0.3">
      <c r="A78" s="9">
        <v>43905</v>
      </c>
      <c r="B78">
        <v>21</v>
      </c>
      <c r="C78">
        <v>43</v>
      </c>
      <c r="D78">
        <v>0</v>
      </c>
      <c r="E78">
        <v>0</v>
      </c>
      <c r="F78">
        <v>0</v>
      </c>
      <c r="G78" s="23">
        <v>0</v>
      </c>
    </row>
    <row r="79" spans="1:7" x14ac:dyDescent="0.3">
      <c r="A79" s="9">
        <v>43906</v>
      </c>
      <c r="B79">
        <v>0</v>
      </c>
      <c r="C79">
        <v>21</v>
      </c>
      <c r="D79">
        <v>0</v>
      </c>
      <c r="E79">
        <v>0</v>
      </c>
      <c r="F79">
        <v>0</v>
      </c>
      <c r="G79" s="23">
        <v>0</v>
      </c>
    </row>
    <row r="80" spans="1:7" x14ac:dyDescent="0.3">
      <c r="A80" s="9">
        <v>43907</v>
      </c>
      <c r="B80">
        <v>0</v>
      </c>
      <c r="C80">
        <v>32</v>
      </c>
      <c r="D80">
        <v>0</v>
      </c>
      <c r="E80">
        <v>0</v>
      </c>
      <c r="F80">
        <v>0</v>
      </c>
      <c r="G80" s="23">
        <v>0</v>
      </c>
    </row>
    <row r="81" spans="1:7" x14ac:dyDescent="0.3">
      <c r="A81" s="9">
        <v>43908</v>
      </c>
      <c r="B81">
        <v>33</v>
      </c>
      <c r="C81">
        <v>100</v>
      </c>
      <c r="D81">
        <v>0</v>
      </c>
      <c r="E81">
        <v>0</v>
      </c>
      <c r="F81">
        <v>0</v>
      </c>
      <c r="G81" s="23">
        <v>0</v>
      </c>
    </row>
    <row r="82" spans="1:7" x14ac:dyDescent="0.3">
      <c r="A82" s="9">
        <v>43909</v>
      </c>
      <c r="B82">
        <v>51</v>
      </c>
      <c r="C82">
        <v>82</v>
      </c>
      <c r="D82">
        <v>0</v>
      </c>
      <c r="E82">
        <v>0</v>
      </c>
      <c r="F82">
        <v>0</v>
      </c>
      <c r="G82" s="23">
        <v>0</v>
      </c>
    </row>
    <row r="83" spans="1:7" x14ac:dyDescent="0.3">
      <c r="A83" s="9">
        <v>43910</v>
      </c>
      <c r="B83">
        <v>57</v>
      </c>
      <c r="C83">
        <v>57</v>
      </c>
      <c r="D83">
        <v>0</v>
      </c>
      <c r="E83">
        <v>0</v>
      </c>
      <c r="F83">
        <v>0</v>
      </c>
      <c r="G83" s="23">
        <v>0</v>
      </c>
    </row>
    <row r="84" spans="1:7" x14ac:dyDescent="0.3">
      <c r="A84" s="9">
        <v>43911</v>
      </c>
      <c r="B84">
        <v>51</v>
      </c>
      <c r="C84">
        <v>41</v>
      </c>
      <c r="D84">
        <v>0</v>
      </c>
      <c r="E84">
        <v>21</v>
      </c>
      <c r="F84">
        <v>0</v>
      </c>
      <c r="G84" s="23">
        <v>0</v>
      </c>
    </row>
    <row r="85" spans="1:7" x14ac:dyDescent="0.3">
      <c r="A85" s="9">
        <v>43912</v>
      </c>
      <c r="B85">
        <v>30</v>
      </c>
      <c r="C85">
        <v>20</v>
      </c>
      <c r="D85">
        <v>20</v>
      </c>
      <c r="E85">
        <v>0</v>
      </c>
      <c r="F85">
        <v>0</v>
      </c>
      <c r="G85" s="23">
        <v>0</v>
      </c>
    </row>
    <row r="86" spans="1:7" x14ac:dyDescent="0.3">
      <c r="A86" s="9">
        <v>43913</v>
      </c>
      <c r="B86">
        <v>72</v>
      </c>
      <c r="C86">
        <v>27</v>
      </c>
      <c r="D86">
        <v>18</v>
      </c>
      <c r="E86">
        <v>0</v>
      </c>
      <c r="F86">
        <v>0</v>
      </c>
      <c r="G86" s="23">
        <v>0</v>
      </c>
    </row>
    <row r="87" spans="1:7" x14ac:dyDescent="0.3">
      <c r="A87" s="9">
        <v>43914</v>
      </c>
      <c r="B87">
        <v>28</v>
      </c>
      <c r="C87">
        <v>0</v>
      </c>
      <c r="D87">
        <v>0</v>
      </c>
      <c r="E87">
        <v>0</v>
      </c>
      <c r="F87">
        <v>0</v>
      </c>
      <c r="G87" s="23">
        <v>0</v>
      </c>
    </row>
    <row r="88" spans="1:7" x14ac:dyDescent="0.3">
      <c r="A88" s="9">
        <v>43915</v>
      </c>
      <c r="B88">
        <v>20</v>
      </c>
      <c r="C88">
        <v>0</v>
      </c>
      <c r="D88">
        <v>0</v>
      </c>
      <c r="E88">
        <v>0</v>
      </c>
      <c r="F88">
        <v>0</v>
      </c>
      <c r="G88" s="23">
        <v>1</v>
      </c>
    </row>
    <row r="89" spans="1:7" x14ac:dyDescent="0.3">
      <c r="A89" s="9">
        <v>43916</v>
      </c>
      <c r="B89">
        <v>20</v>
      </c>
      <c r="C89">
        <v>0</v>
      </c>
      <c r="D89">
        <v>21</v>
      </c>
      <c r="E89">
        <v>0</v>
      </c>
      <c r="F89">
        <v>0</v>
      </c>
      <c r="G89" s="23">
        <v>0</v>
      </c>
    </row>
    <row r="90" spans="1:7" x14ac:dyDescent="0.3">
      <c r="A90" s="9">
        <v>43917</v>
      </c>
      <c r="B90">
        <v>19</v>
      </c>
      <c r="C90">
        <v>19</v>
      </c>
      <c r="D90">
        <v>0</v>
      </c>
      <c r="E90">
        <v>0</v>
      </c>
      <c r="F90">
        <v>0</v>
      </c>
      <c r="G90" s="23">
        <v>0</v>
      </c>
    </row>
    <row r="91" spans="1:7" x14ac:dyDescent="0.3">
      <c r="A91" s="9">
        <v>43918</v>
      </c>
      <c r="B91">
        <v>0</v>
      </c>
      <c r="C91">
        <v>0</v>
      </c>
      <c r="D91">
        <v>0</v>
      </c>
      <c r="E91">
        <v>0</v>
      </c>
      <c r="F91">
        <v>0</v>
      </c>
      <c r="G91" s="23">
        <v>0</v>
      </c>
    </row>
    <row r="92" spans="1:7" x14ac:dyDescent="0.3">
      <c r="A92" s="9">
        <v>43919</v>
      </c>
      <c r="B92">
        <v>84</v>
      </c>
      <c r="C92">
        <v>20</v>
      </c>
      <c r="D92">
        <v>0</v>
      </c>
      <c r="E92">
        <v>0</v>
      </c>
      <c r="F92">
        <v>0</v>
      </c>
      <c r="G92" s="23">
        <v>0</v>
      </c>
    </row>
    <row r="93" spans="1:7" x14ac:dyDescent="0.3">
      <c r="A93" s="9">
        <v>43920</v>
      </c>
      <c r="B93">
        <v>19</v>
      </c>
      <c r="C93">
        <v>19</v>
      </c>
      <c r="D93">
        <v>0</v>
      </c>
      <c r="E93">
        <v>0</v>
      </c>
      <c r="F93">
        <v>19</v>
      </c>
      <c r="G93" s="23">
        <v>0</v>
      </c>
    </row>
    <row r="94" spans="1:7" x14ac:dyDescent="0.3">
      <c r="A94" s="9">
        <v>43921</v>
      </c>
      <c r="B94">
        <v>43</v>
      </c>
      <c r="C94">
        <v>0</v>
      </c>
      <c r="D94">
        <v>0</v>
      </c>
      <c r="E94">
        <v>0</v>
      </c>
      <c r="F94">
        <v>0</v>
      </c>
      <c r="G94" s="23">
        <v>0</v>
      </c>
    </row>
    <row r="95" spans="1:7" x14ac:dyDescent="0.3">
      <c r="A95" s="9">
        <v>43922</v>
      </c>
      <c r="B95">
        <v>19</v>
      </c>
      <c r="C95">
        <v>0</v>
      </c>
      <c r="D95">
        <v>0</v>
      </c>
      <c r="E95">
        <v>0</v>
      </c>
      <c r="F95">
        <v>0</v>
      </c>
      <c r="G95" s="23">
        <v>0</v>
      </c>
    </row>
    <row r="96" spans="1:7" x14ac:dyDescent="0.3">
      <c r="A96" s="9">
        <v>43923</v>
      </c>
      <c r="B96">
        <v>42</v>
      </c>
      <c r="C96">
        <v>0</v>
      </c>
      <c r="D96">
        <v>0</v>
      </c>
      <c r="E96">
        <v>0</v>
      </c>
      <c r="F96">
        <v>0</v>
      </c>
      <c r="G96" s="23">
        <v>0</v>
      </c>
    </row>
    <row r="97" spans="1:7" x14ac:dyDescent="0.3">
      <c r="A97" s="9">
        <v>43924</v>
      </c>
      <c r="B97">
        <v>20</v>
      </c>
      <c r="C97">
        <v>0</v>
      </c>
      <c r="D97">
        <v>20</v>
      </c>
      <c r="E97">
        <v>0</v>
      </c>
      <c r="F97">
        <v>0</v>
      </c>
      <c r="G97" s="23">
        <v>0</v>
      </c>
    </row>
    <row r="98" spans="1:7" x14ac:dyDescent="0.3">
      <c r="A98" s="9">
        <v>43925</v>
      </c>
      <c r="B98">
        <v>21</v>
      </c>
      <c r="C98">
        <v>0</v>
      </c>
      <c r="D98">
        <v>0</v>
      </c>
      <c r="E98">
        <v>0</v>
      </c>
      <c r="F98">
        <v>21</v>
      </c>
      <c r="G98" s="23">
        <v>0</v>
      </c>
    </row>
    <row r="99" spans="1:7" x14ac:dyDescent="0.3">
      <c r="A99" s="9">
        <v>43926</v>
      </c>
      <c r="B99">
        <v>18</v>
      </c>
      <c r="C99">
        <v>18</v>
      </c>
      <c r="D99">
        <v>0</v>
      </c>
      <c r="E99">
        <v>0</v>
      </c>
      <c r="F99">
        <v>0</v>
      </c>
      <c r="G99" s="23">
        <v>0</v>
      </c>
    </row>
    <row r="100" spans="1:7" x14ac:dyDescent="0.3">
      <c r="A100" s="9">
        <v>43927</v>
      </c>
      <c r="B100">
        <v>19</v>
      </c>
      <c r="C100">
        <v>0</v>
      </c>
      <c r="D100">
        <v>0</v>
      </c>
      <c r="E100">
        <v>0</v>
      </c>
      <c r="F100">
        <v>0</v>
      </c>
      <c r="G100" s="23">
        <v>0</v>
      </c>
    </row>
    <row r="101" spans="1:7" x14ac:dyDescent="0.3">
      <c r="A101" s="9">
        <v>43928</v>
      </c>
      <c r="B101">
        <v>0</v>
      </c>
      <c r="C101">
        <v>19</v>
      </c>
      <c r="D101">
        <v>19</v>
      </c>
      <c r="E101">
        <v>0</v>
      </c>
      <c r="F101">
        <v>0</v>
      </c>
      <c r="G101" s="23">
        <v>0</v>
      </c>
    </row>
    <row r="102" spans="1:7" x14ac:dyDescent="0.3">
      <c r="A102" s="9">
        <v>43929</v>
      </c>
      <c r="B102">
        <v>19</v>
      </c>
      <c r="C102">
        <v>0</v>
      </c>
      <c r="D102">
        <v>0</v>
      </c>
      <c r="E102">
        <v>0</v>
      </c>
      <c r="F102">
        <v>0</v>
      </c>
      <c r="G102" s="23">
        <v>0</v>
      </c>
    </row>
    <row r="103" spans="1:7" x14ac:dyDescent="0.3">
      <c r="A103" s="9">
        <v>43930</v>
      </c>
      <c r="B103">
        <v>19</v>
      </c>
      <c r="C103">
        <v>0</v>
      </c>
      <c r="D103">
        <v>0</v>
      </c>
      <c r="E103">
        <v>0</v>
      </c>
      <c r="F103">
        <v>0</v>
      </c>
      <c r="G103" s="23">
        <v>0</v>
      </c>
    </row>
    <row r="104" spans="1:7" x14ac:dyDescent="0.3">
      <c r="A104" s="9">
        <v>43931</v>
      </c>
      <c r="B104">
        <v>19</v>
      </c>
      <c r="C104">
        <v>0</v>
      </c>
      <c r="D104">
        <v>0</v>
      </c>
      <c r="E104">
        <v>0</v>
      </c>
      <c r="F104">
        <v>0</v>
      </c>
      <c r="G104" s="23">
        <v>0</v>
      </c>
    </row>
    <row r="105" spans="1:7" x14ac:dyDescent="0.3">
      <c r="A105" s="9">
        <v>43932</v>
      </c>
      <c r="B105">
        <v>20</v>
      </c>
      <c r="C105">
        <v>0</v>
      </c>
      <c r="D105">
        <v>0</v>
      </c>
      <c r="E105">
        <v>0</v>
      </c>
      <c r="F105">
        <v>0</v>
      </c>
      <c r="G105" s="23">
        <v>0</v>
      </c>
    </row>
    <row r="106" spans="1:7" x14ac:dyDescent="0.3">
      <c r="A106" s="9">
        <v>43933</v>
      </c>
      <c r="B106">
        <v>19</v>
      </c>
      <c r="C106">
        <v>0</v>
      </c>
      <c r="D106">
        <v>0</v>
      </c>
      <c r="E106">
        <v>0</v>
      </c>
      <c r="F106">
        <v>0</v>
      </c>
      <c r="G106" s="23">
        <v>0</v>
      </c>
    </row>
    <row r="107" spans="1:7" x14ac:dyDescent="0.3">
      <c r="A107" s="9">
        <v>43934</v>
      </c>
      <c r="B107">
        <v>19</v>
      </c>
      <c r="C107">
        <v>0</v>
      </c>
      <c r="D107">
        <v>0</v>
      </c>
      <c r="E107">
        <v>0</v>
      </c>
      <c r="F107">
        <v>0</v>
      </c>
      <c r="G107" s="23">
        <v>0</v>
      </c>
    </row>
    <row r="108" spans="1:7" x14ac:dyDescent="0.3">
      <c r="A108" s="9">
        <v>43935</v>
      </c>
      <c r="B108">
        <v>21</v>
      </c>
      <c r="C108">
        <v>0</v>
      </c>
      <c r="D108">
        <v>0</v>
      </c>
      <c r="E108">
        <v>0</v>
      </c>
      <c r="F108">
        <v>0</v>
      </c>
      <c r="G108" s="23">
        <v>0</v>
      </c>
    </row>
    <row r="109" spans="1:7" x14ac:dyDescent="0.3">
      <c r="A109" s="9">
        <v>43936</v>
      </c>
      <c r="B109">
        <v>22</v>
      </c>
      <c r="C109">
        <v>0</v>
      </c>
      <c r="D109">
        <v>0</v>
      </c>
      <c r="E109">
        <v>0</v>
      </c>
      <c r="F109">
        <v>0</v>
      </c>
      <c r="G109" s="23">
        <v>0</v>
      </c>
    </row>
    <row r="110" spans="1:7" x14ac:dyDescent="0.3">
      <c r="A110" s="9">
        <v>43937</v>
      </c>
      <c r="B110">
        <v>0</v>
      </c>
      <c r="C110">
        <v>21</v>
      </c>
      <c r="D110">
        <v>0</v>
      </c>
      <c r="E110">
        <v>0</v>
      </c>
      <c r="F110">
        <v>0</v>
      </c>
      <c r="G110" s="23">
        <v>0</v>
      </c>
    </row>
    <row r="111" spans="1:7" x14ac:dyDescent="0.3">
      <c r="A111" s="9">
        <v>43938</v>
      </c>
      <c r="B111">
        <v>23</v>
      </c>
      <c r="C111">
        <v>23</v>
      </c>
      <c r="D111">
        <v>0</v>
      </c>
      <c r="E111">
        <v>0</v>
      </c>
      <c r="F111">
        <v>0</v>
      </c>
      <c r="G111" s="23">
        <v>0</v>
      </c>
    </row>
    <row r="112" spans="1:7" x14ac:dyDescent="0.3">
      <c r="A112" s="9">
        <v>43939</v>
      </c>
      <c r="B112">
        <v>25</v>
      </c>
      <c r="C112">
        <v>0</v>
      </c>
      <c r="D112">
        <v>0</v>
      </c>
      <c r="E112">
        <v>0</v>
      </c>
      <c r="F112">
        <v>0</v>
      </c>
      <c r="G112" s="23">
        <v>0</v>
      </c>
    </row>
    <row r="113" spans="1:7" x14ac:dyDescent="0.3">
      <c r="A113" s="9">
        <v>43940</v>
      </c>
      <c r="B113">
        <v>0</v>
      </c>
      <c r="C113">
        <v>0</v>
      </c>
      <c r="D113">
        <v>0</v>
      </c>
      <c r="E113">
        <v>0</v>
      </c>
      <c r="F113">
        <v>0</v>
      </c>
      <c r="G113" s="23">
        <v>0</v>
      </c>
    </row>
    <row r="114" spans="1:7" x14ac:dyDescent="0.3">
      <c r="A114" s="9">
        <v>43941</v>
      </c>
      <c r="B114">
        <v>0</v>
      </c>
      <c r="C114">
        <v>0</v>
      </c>
      <c r="D114">
        <v>0</v>
      </c>
      <c r="E114">
        <v>0</v>
      </c>
      <c r="F114">
        <v>0</v>
      </c>
      <c r="G114" s="23">
        <v>0</v>
      </c>
    </row>
    <row r="115" spans="1:7" x14ac:dyDescent="0.3">
      <c r="A115" s="9">
        <v>43942</v>
      </c>
      <c r="B115">
        <v>0</v>
      </c>
      <c r="C115">
        <v>0</v>
      </c>
      <c r="D115">
        <v>0</v>
      </c>
      <c r="E115">
        <v>0</v>
      </c>
      <c r="F115">
        <v>0</v>
      </c>
      <c r="G115" s="23">
        <v>0</v>
      </c>
    </row>
    <row r="116" spans="1:7" x14ac:dyDescent="0.3">
      <c r="A116" s="9">
        <v>43943</v>
      </c>
      <c r="B116">
        <v>0</v>
      </c>
      <c r="C116">
        <v>23</v>
      </c>
      <c r="D116">
        <v>0</v>
      </c>
      <c r="E116">
        <v>0</v>
      </c>
      <c r="F116">
        <v>0</v>
      </c>
      <c r="G116" s="23">
        <v>0</v>
      </c>
    </row>
    <row r="117" spans="1:7" x14ac:dyDescent="0.3">
      <c r="A117" s="9">
        <v>43944</v>
      </c>
      <c r="B117">
        <v>20</v>
      </c>
      <c r="C117">
        <v>0</v>
      </c>
      <c r="D117">
        <v>0</v>
      </c>
      <c r="E117">
        <v>0</v>
      </c>
      <c r="F117">
        <v>0</v>
      </c>
      <c r="G117" s="23">
        <v>0</v>
      </c>
    </row>
    <row r="118" spans="1:7" x14ac:dyDescent="0.3">
      <c r="A118" s="9">
        <v>43945</v>
      </c>
      <c r="B118">
        <v>22</v>
      </c>
      <c r="C118">
        <v>22</v>
      </c>
      <c r="D118">
        <v>0</v>
      </c>
      <c r="E118">
        <v>22</v>
      </c>
      <c r="F118">
        <v>0</v>
      </c>
      <c r="G118" s="23">
        <v>0</v>
      </c>
    </row>
    <row r="119" spans="1:7" x14ac:dyDescent="0.3">
      <c r="A119" s="9">
        <v>43946</v>
      </c>
      <c r="B119">
        <v>23</v>
      </c>
      <c r="C119">
        <v>23</v>
      </c>
      <c r="D119">
        <v>0</v>
      </c>
      <c r="E119">
        <v>0</v>
      </c>
      <c r="F119">
        <v>0</v>
      </c>
      <c r="G119" s="23">
        <v>0</v>
      </c>
    </row>
    <row r="120" spans="1:7" x14ac:dyDescent="0.3">
      <c r="A120" s="9">
        <v>43947</v>
      </c>
      <c r="B120">
        <v>21</v>
      </c>
      <c r="C120">
        <v>0</v>
      </c>
      <c r="D120">
        <v>0</v>
      </c>
      <c r="E120">
        <v>0</v>
      </c>
      <c r="F120">
        <v>0</v>
      </c>
      <c r="G120" s="23">
        <v>0</v>
      </c>
    </row>
    <row r="121" spans="1:7" x14ac:dyDescent="0.3">
      <c r="A121" s="9">
        <v>43948</v>
      </c>
      <c r="B121">
        <v>21</v>
      </c>
      <c r="C121">
        <v>0</v>
      </c>
      <c r="D121">
        <v>0</v>
      </c>
      <c r="E121">
        <v>0</v>
      </c>
      <c r="F121">
        <v>0</v>
      </c>
      <c r="G121" s="23">
        <v>0</v>
      </c>
    </row>
    <row r="122" spans="1:7" x14ac:dyDescent="0.3">
      <c r="A122" s="9">
        <v>43949</v>
      </c>
      <c r="B122">
        <v>20</v>
      </c>
      <c r="C122">
        <v>20</v>
      </c>
      <c r="D122">
        <v>0</v>
      </c>
      <c r="E122">
        <v>0</v>
      </c>
      <c r="F122">
        <v>0</v>
      </c>
      <c r="G122" s="23">
        <v>0</v>
      </c>
    </row>
    <row r="123" spans="1:7" x14ac:dyDescent="0.3">
      <c r="A123" s="9">
        <v>43950</v>
      </c>
      <c r="B123">
        <v>20</v>
      </c>
      <c r="C123">
        <v>0</v>
      </c>
      <c r="D123">
        <v>0</v>
      </c>
      <c r="E123">
        <v>0</v>
      </c>
      <c r="F123">
        <v>0</v>
      </c>
      <c r="G123" s="23">
        <v>0</v>
      </c>
    </row>
    <row r="124" spans="1:7" x14ac:dyDescent="0.3">
      <c r="A124" s="9">
        <v>43951</v>
      </c>
      <c r="B124">
        <v>0</v>
      </c>
      <c r="C124">
        <v>0</v>
      </c>
      <c r="D124">
        <v>0</v>
      </c>
      <c r="E124">
        <v>0</v>
      </c>
      <c r="F124">
        <v>0</v>
      </c>
      <c r="G124" s="23">
        <v>0</v>
      </c>
    </row>
    <row r="125" spans="1:7" x14ac:dyDescent="0.3">
      <c r="A125" s="9">
        <v>43952</v>
      </c>
      <c r="B125">
        <v>0</v>
      </c>
      <c r="C125">
        <v>21</v>
      </c>
      <c r="D125">
        <v>0</v>
      </c>
      <c r="E125">
        <v>0</v>
      </c>
      <c r="F125">
        <v>0</v>
      </c>
      <c r="G125" s="23">
        <v>0</v>
      </c>
    </row>
    <row r="126" spans="1:7" x14ac:dyDescent="0.3">
      <c r="A126" s="9">
        <v>43953</v>
      </c>
      <c r="B126">
        <v>0</v>
      </c>
      <c r="C126">
        <v>20</v>
      </c>
      <c r="D126">
        <v>0</v>
      </c>
      <c r="E126">
        <v>0</v>
      </c>
      <c r="F126">
        <v>0</v>
      </c>
      <c r="G126" s="23">
        <v>0</v>
      </c>
    </row>
    <row r="127" spans="1:7" x14ac:dyDescent="0.3">
      <c r="A127" s="9">
        <v>43954</v>
      </c>
      <c r="B127">
        <v>0</v>
      </c>
      <c r="C127">
        <v>21</v>
      </c>
      <c r="D127">
        <v>0</v>
      </c>
      <c r="E127">
        <v>0</v>
      </c>
      <c r="F127">
        <v>0</v>
      </c>
      <c r="G127" s="23">
        <v>0</v>
      </c>
    </row>
    <row r="128" spans="1:7" x14ac:dyDescent="0.3">
      <c r="A128" s="9">
        <v>43955</v>
      </c>
      <c r="B128">
        <v>19</v>
      </c>
      <c r="C128">
        <v>0</v>
      </c>
      <c r="D128">
        <v>0</v>
      </c>
      <c r="E128">
        <v>0</v>
      </c>
      <c r="F128">
        <v>0</v>
      </c>
      <c r="G128" s="23">
        <v>0</v>
      </c>
    </row>
    <row r="129" spans="1:7" x14ac:dyDescent="0.3">
      <c r="A129" s="9">
        <v>43956</v>
      </c>
      <c r="B129">
        <v>20</v>
      </c>
      <c r="C129">
        <v>0</v>
      </c>
      <c r="D129">
        <v>0</v>
      </c>
      <c r="E129">
        <v>0</v>
      </c>
      <c r="F129">
        <v>0</v>
      </c>
      <c r="G129" s="23">
        <v>0</v>
      </c>
    </row>
    <row r="130" spans="1:7" x14ac:dyDescent="0.3">
      <c r="A130" s="9">
        <v>43957</v>
      </c>
      <c r="B130">
        <v>19</v>
      </c>
      <c r="C130">
        <v>0</v>
      </c>
      <c r="D130">
        <v>0</v>
      </c>
      <c r="E130">
        <v>0</v>
      </c>
      <c r="F130">
        <v>0</v>
      </c>
      <c r="G130" s="23">
        <v>0</v>
      </c>
    </row>
    <row r="131" spans="1:7" x14ac:dyDescent="0.3">
      <c r="A131" s="9">
        <v>43958</v>
      </c>
      <c r="B131">
        <v>20</v>
      </c>
      <c r="C131">
        <v>20</v>
      </c>
      <c r="D131">
        <v>20</v>
      </c>
      <c r="E131">
        <v>0</v>
      </c>
      <c r="F131">
        <v>20</v>
      </c>
      <c r="G131" s="23">
        <v>0</v>
      </c>
    </row>
    <row r="132" spans="1:7" x14ac:dyDescent="0.3">
      <c r="A132" s="9">
        <v>43959</v>
      </c>
      <c r="B132">
        <v>41</v>
      </c>
      <c r="C132">
        <v>0</v>
      </c>
      <c r="D132">
        <v>0</v>
      </c>
      <c r="E132">
        <v>0</v>
      </c>
      <c r="F132">
        <v>0</v>
      </c>
      <c r="G132" s="23">
        <v>0</v>
      </c>
    </row>
    <row r="133" spans="1:7" x14ac:dyDescent="0.3">
      <c r="A133" s="9">
        <v>43960</v>
      </c>
      <c r="B133">
        <v>21</v>
      </c>
      <c r="C133">
        <v>20</v>
      </c>
      <c r="D133">
        <v>0</v>
      </c>
      <c r="E133">
        <v>23</v>
      </c>
      <c r="F133">
        <v>0</v>
      </c>
      <c r="G133" s="23">
        <v>0</v>
      </c>
    </row>
    <row r="134" spans="1:7" x14ac:dyDescent="0.3">
      <c r="A134" s="9">
        <v>43961</v>
      </c>
      <c r="B134">
        <v>21</v>
      </c>
      <c r="C134">
        <v>0</v>
      </c>
      <c r="D134">
        <v>0</v>
      </c>
      <c r="E134">
        <v>0</v>
      </c>
      <c r="F134">
        <v>0</v>
      </c>
      <c r="G134" s="23">
        <v>0</v>
      </c>
    </row>
    <row r="135" spans="1:7" x14ac:dyDescent="0.3">
      <c r="A135" s="9">
        <v>43962</v>
      </c>
      <c r="B135">
        <v>41</v>
      </c>
      <c r="C135">
        <v>0</v>
      </c>
      <c r="D135">
        <v>0</v>
      </c>
      <c r="E135">
        <v>0</v>
      </c>
      <c r="F135">
        <v>0</v>
      </c>
      <c r="G135" s="23">
        <v>0</v>
      </c>
    </row>
    <row r="136" spans="1:7" x14ac:dyDescent="0.3">
      <c r="A136" s="9">
        <v>43963</v>
      </c>
      <c r="B136">
        <v>21</v>
      </c>
      <c r="C136">
        <v>0</v>
      </c>
      <c r="D136">
        <v>0</v>
      </c>
      <c r="E136">
        <v>0</v>
      </c>
      <c r="F136">
        <v>0</v>
      </c>
      <c r="G136" s="23">
        <v>0</v>
      </c>
    </row>
    <row r="137" spans="1:7" x14ac:dyDescent="0.3">
      <c r="A137" s="9">
        <v>43964</v>
      </c>
      <c r="B137">
        <v>55</v>
      </c>
      <c r="C137">
        <v>0</v>
      </c>
      <c r="D137">
        <v>0</v>
      </c>
      <c r="E137">
        <v>0</v>
      </c>
      <c r="F137">
        <v>0</v>
      </c>
      <c r="G137" s="23">
        <v>0</v>
      </c>
    </row>
    <row r="138" spans="1:7" x14ac:dyDescent="0.3">
      <c r="A138" s="9">
        <v>43965</v>
      </c>
      <c r="B138">
        <v>0</v>
      </c>
      <c r="C138">
        <v>0</v>
      </c>
      <c r="D138">
        <v>0</v>
      </c>
      <c r="E138">
        <v>0</v>
      </c>
      <c r="F138">
        <v>0</v>
      </c>
      <c r="G138" s="23">
        <v>0</v>
      </c>
    </row>
    <row r="139" spans="1:7" x14ac:dyDescent="0.3">
      <c r="A139" s="9">
        <v>43966</v>
      </c>
      <c r="B139">
        <v>0</v>
      </c>
      <c r="C139">
        <v>0</v>
      </c>
      <c r="D139">
        <v>0</v>
      </c>
      <c r="E139">
        <v>0</v>
      </c>
      <c r="F139">
        <v>0</v>
      </c>
      <c r="G139" s="23">
        <v>0</v>
      </c>
    </row>
    <row r="140" spans="1:7" x14ac:dyDescent="0.3">
      <c r="A140" s="9">
        <v>43967</v>
      </c>
      <c r="B140">
        <v>53</v>
      </c>
      <c r="C140">
        <v>0</v>
      </c>
      <c r="D140">
        <v>21</v>
      </c>
      <c r="E140">
        <v>0</v>
      </c>
      <c r="F140">
        <v>0</v>
      </c>
      <c r="G140" s="23">
        <v>0</v>
      </c>
    </row>
    <row r="141" spans="1:7" x14ac:dyDescent="0.3">
      <c r="A141" s="9">
        <v>43968</v>
      </c>
      <c r="B141">
        <v>0</v>
      </c>
      <c r="C141">
        <v>0</v>
      </c>
      <c r="D141">
        <v>0</v>
      </c>
      <c r="E141">
        <v>0</v>
      </c>
      <c r="F141">
        <v>0</v>
      </c>
      <c r="G141" s="23">
        <v>0</v>
      </c>
    </row>
    <row r="142" spans="1:7" x14ac:dyDescent="0.3">
      <c r="A142" s="9">
        <v>43969</v>
      </c>
      <c r="B142">
        <v>20</v>
      </c>
      <c r="C142">
        <v>21</v>
      </c>
      <c r="D142">
        <v>0</v>
      </c>
      <c r="E142">
        <v>0</v>
      </c>
      <c r="F142">
        <v>0</v>
      </c>
      <c r="G142" s="23">
        <v>0</v>
      </c>
    </row>
    <row r="143" spans="1:7" x14ac:dyDescent="0.3">
      <c r="A143" s="9">
        <v>43970</v>
      </c>
      <c r="B143">
        <v>19</v>
      </c>
      <c r="C143">
        <v>0</v>
      </c>
      <c r="D143">
        <v>0</v>
      </c>
      <c r="E143">
        <v>0</v>
      </c>
      <c r="F143">
        <v>0</v>
      </c>
      <c r="G143" s="23">
        <v>0</v>
      </c>
    </row>
    <row r="144" spans="1:7" x14ac:dyDescent="0.3">
      <c r="A144" s="9">
        <v>43971</v>
      </c>
      <c r="B144">
        <v>0</v>
      </c>
      <c r="C144">
        <v>0</v>
      </c>
      <c r="D144">
        <v>0</v>
      </c>
      <c r="E144">
        <v>0</v>
      </c>
      <c r="F144">
        <v>0</v>
      </c>
      <c r="G144" s="23">
        <v>0</v>
      </c>
    </row>
    <row r="145" spans="1:7" x14ac:dyDescent="0.3">
      <c r="A145" s="9">
        <v>43972</v>
      </c>
      <c r="B145">
        <v>20</v>
      </c>
      <c r="C145">
        <v>0</v>
      </c>
      <c r="D145">
        <v>0</v>
      </c>
      <c r="E145">
        <v>0</v>
      </c>
      <c r="F145">
        <v>20</v>
      </c>
      <c r="G145" s="23">
        <v>0</v>
      </c>
    </row>
    <row r="146" spans="1:7" x14ac:dyDescent="0.3">
      <c r="A146" s="9">
        <v>43973</v>
      </c>
      <c r="B146">
        <v>0</v>
      </c>
      <c r="C146">
        <v>0</v>
      </c>
      <c r="D146">
        <v>0</v>
      </c>
      <c r="E146">
        <v>0</v>
      </c>
      <c r="F146">
        <v>0</v>
      </c>
      <c r="G146" s="23">
        <v>0</v>
      </c>
    </row>
    <row r="147" spans="1:7" x14ac:dyDescent="0.3">
      <c r="A147" s="9">
        <v>43974</v>
      </c>
      <c r="B147">
        <v>67</v>
      </c>
      <c r="C147">
        <v>0</v>
      </c>
      <c r="D147">
        <v>0</v>
      </c>
      <c r="E147">
        <v>0</v>
      </c>
      <c r="F147">
        <v>0</v>
      </c>
      <c r="G147" s="23">
        <v>0</v>
      </c>
    </row>
    <row r="148" spans="1:7" x14ac:dyDescent="0.3">
      <c r="A148" s="9">
        <v>43975</v>
      </c>
      <c r="B148">
        <v>0</v>
      </c>
      <c r="C148">
        <v>22</v>
      </c>
      <c r="D148">
        <v>0</v>
      </c>
      <c r="E148">
        <v>0</v>
      </c>
      <c r="F148">
        <v>21</v>
      </c>
      <c r="G148" s="23">
        <v>0</v>
      </c>
    </row>
    <row r="149" spans="1:7" x14ac:dyDescent="0.3">
      <c r="A149" s="9">
        <v>43976</v>
      </c>
      <c r="B149">
        <v>0</v>
      </c>
      <c r="C149">
        <v>21</v>
      </c>
      <c r="D149">
        <v>0</v>
      </c>
      <c r="E149">
        <v>0</v>
      </c>
      <c r="F149">
        <v>0</v>
      </c>
      <c r="G149" s="23">
        <v>0</v>
      </c>
    </row>
    <row r="150" spans="1:7" x14ac:dyDescent="0.3">
      <c r="A150" s="9">
        <v>43977</v>
      </c>
      <c r="B150">
        <v>0</v>
      </c>
      <c r="C150">
        <v>0</v>
      </c>
      <c r="D150">
        <v>0</v>
      </c>
      <c r="E150">
        <v>0</v>
      </c>
      <c r="F150">
        <v>0</v>
      </c>
      <c r="G150" s="23">
        <v>0</v>
      </c>
    </row>
    <row r="151" spans="1:7" x14ac:dyDescent="0.3">
      <c r="A151" s="9">
        <v>43978</v>
      </c>
      <c r="B151">
        <v>22</v>
      </c>
      <c r="C151">
        <v>0</v>
      </c>
      <c r="D151">
        <v>0</v>
      </c>
      <c r="E151">
        <v>0</v>
      </c>
      <c r="F151">
        <v>21</v>
      </c>
      <c r="G151" s="23">
        <v>0</v>
      </c>
    </row>
    <row r="152" spans="1:7" x14ac:dyDescent="0.3">
      <c r="A152" s="9">
        <v>43979</v>
      </c>
      <c r="B152">
        <v>21</v>
      </c>
      <c r="C152">
        <v>0</v>
      </c>
      <c r="D152">
        <v>0</v>
      </c>
      <c r="E152">
        <v>0</v>
      </c>
      <c r="F152">
        <v>0</v>
      </c>
      <c r="G152" s="23">
        <v>0</v>
      </c>
    </row>
    <row r="153" spans="1:7" x14ac:dyDescent="0.3">
      <c r="A153" s="9">
        <v>43980</v>
      </c>
      <c r="B153">
        <v>17</v>
      </c>
      <c r="C153">
        <v>0</v>
      </c>
      <c r="D153">
        <v>0</v>
      </c>
      <c r="E153">
        <v>0</v>
      </c>
      <c r="F153">
        <v>0</v>
      </c>
      <c r="G153" s="23">
        <v>0</v>
      </c>
    </row>
    <row r="154" spans="1:7" x14ac:dyDescent="0.3">
      <c r="A154" s="9">
        <v>43981</v>
      </c>
      <c r="B154">
        <v>19</v>
      </c>
      <c r="C154">
        <v>0</v>
      </c>
      <c r="D154">
        <v>20</v>
      </c>
      <c r="E154">
        <v>0</v>
      </c>
      <c r="F154">
        <v>20</v>
      </c>
      <c r="G154" s="23">
        <v>0</v>
      </c>
    </row>
    <row r="155" spans="1:7" x14ac:dyDescent="0.3">
      <c r="A155" s="9">
        <v>43982</v>
      </c>
      <c r="B155">
        <v>0</v>
      </c>
      <c r="C155">
        <v>0</v>
      </c>
      <c r="D155">
        <v>0</v>
      </c>
      <c r="E155">
        <v>0</v>
      </c>
      <c r="F155">
        <v>0</v>
      </c>
      <c r="G155" s="23">
        <v>0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27F705-EFDE-4B12-8141-BC5360B6BC42}">
  <dimension ref="A3:F155"/>
  <sheetViews>
    <sheetView workbookViewId="0">
      <selection activeCell="F1" sqref="F1:F1048576"/>
    </sheetView>
  </sheetViews>
  <sheetFormatPr defaultRowHeight="14.4" x14ac:dyDescent="0.3"/>
  <cols>
    <col min="2" max="3" width="8.88671875" style="13"/>
    <col min="6" max="6" width="8.88671875" style="29"/>
  </cols>
  <sheetData>
    <row r="3" spans="1:6" x14ac:dyDescent="0.3">
      <c r="A3" s="12" t="s">
        <v>54</v>
      </c>
      <c r="B3" s="13" t="s">
        <v>120</v>
      </c>
      <c r="C3" s="13" t="s">
        <v>119</v>
      </c>
      <c r="D3" t="s">
        <v>118</v>
      </c>
      <c r="E3" t="s">
        <v>117</v>
      </c>
      <c r="F3" s="23" t="s">
        <v>59</v>
      </c>
    </row>
    <row r="4" spans="1:6" x14ac:dyDescent="0.3">
      <c r="A4" s="9">
        <v>43831</v>
      </c>
      <c r="B4" s="13">
        <v>0</v>
      </c>
      <c r="C4" s="13">
        <v>0</v>
      </c>
      <c r="D4">
        <v>0</v>
      </c>
      <c r="E4">
        <v>0</v>
      </c>
      <c r="F4" s="23">
        <v>0</v>
      </c>
    </row>
    <row r="5" spans="1:6" x14ac:dyDescent="0.3">
      <c r="A5" s="9">
        <v>43832</v>
      </c>
      <c r="B5" s="13">
        <v>0</v>
      </c>
      <c r="C5" s="13">
        <v>0</v>
      </c>
      <c r="D5">
        <v>0</v>
      </c>
      <c r="E5">
        <v>0</v>
      </c>
      <c r="F5" s="23">
        <v>0</v>
      </c>
    </row>
    <row r="6" spans="1:6" x14ac:dyDescent="0.3">
      <c r="A6" s="9">
        <v>43833</v>
      </c>
      <c r="B6" s="13">
        <v>0</v>
      </c>
      <c r="C6" s="13">
        <v>1</v>
      </c>
      <c r="D6">
        <v>0</v>
      </c>
      <c r="E6">
        <v>0</v>
      </c>
      <c r="F6" s="23">
        <v>0</v>
      </c>
    </row>
    <row r="7" spans="1:6" x14ac:dyDescent="0.3">
      <c r="A7" s="9">
        <v>43834</v>
      </c>
      <c r="B7" s="13">
        <v>0</v>
      </c>
      <c r="C7" s="13">
        <v>1</v>
      </c>
      <c r="D7">
        <v>0</v>
      </c>
      <c r="E7">
        <v>0</v>
      </c>
      <c r="F7" s="23">
        <v>0</v>
      </c>
    </row>
    <row r="8" spans="1:6" x14ac:dyDescent="0.3">
      <c r="A8" s="9">
        <v>43835</v>
      </c>
      <c r="B8" s="13">
        <v>0</v>
      </c>
      <c r="C8" s="13">
        <v>1</v>
      </c>
      <c r="D8">
        <v>0</v>
      </c>
      <c r="E8">
        <v>0</v>
      </c>
      <c r="F8" s="23">
        <v>0</v>
      </c>
    </row>
    <row r="9" spans="1:6" x14ac:dyDescent="0.3">
      <c r="A9" s="9">
        <v>43836</v>
      </c>
      <c r="B9" s="13">
        <v>0</v>
      </c>
      <c r="C9" s="13">
        <v>1</v>
      </c>
      <c r="D9">
        <v>0</v>
      </c>
      <c r="E9">
        <v>0</v>
      </c>
      <c r="F9" s="23">
        <v>0</v>
      </c>
    </row>
    <row r="10" spans="1:6" x14ac:dyDescent="0.3">
      <c r="A10" s="9">
        <v>43837</v>
      </c>
      <c r="B10" s="13">
        <v>0</v>
      </c>
      <c r="C10" s="13">
        <v>1</v>
      </c>
      <c r="D10">
        <v>0</v>
      </c>
      <c r="E10">
        <v>0</v>
      </c>
      <c r="F10" s="23">
        <v>0</v>
      </c>
    </row>
    <row r="11" spans="1:6" x14ac:dyDescent="0.3">
      <c r="A11" s="9">
        <v>43838</v>
      </c>
      <c r="B11" s="13">
        <v>0</v>
      </c>
      <c r="C11" s="13">
        <v>1</v>
      </c>
      <c r="D11">
        <v>0</v>
      </c>
      <c r="E11">
        <v>0</v>
      </c>
      <c r="F11" s="23">
        <v>0</v>
      </c>
    </row>
    <row r="12" spans="1:6" x14ac:dyDescent="0.3">
      <c r="A12" s="9">
        <v>43839</v>
      </c>
      <c r="B12" s="13">
        <v>0</v>
      </c>
      <c r="C12" s="13">
        <v>0</v>
      </c>
      <c r="D12">
        <v>0</v>
      </c>
      <c r="E12">
        <v>0</v>
      </c>
      <c r="F12" s="23">
        <v>0</v>
      </c>
    </row>
    <row r="13" spans="1:6" x14ac:dyDescent="0.3">
      <c r="A13" s="9">
        <v>43840</v>
      </c>
      <c r="B13" s="13">
        <v>0</v>
      </c>
      <c r="C13" s="13">
        <v>1</v>
      </c>
      <c r="D13">
        <v>0</v>
      </c>
      <c r="E13">
        <v>0</v>
      </c>
      <c r="F13" s="23">
        <v>0</v>
      </c>
    </row>
    <row r="14" spans="1:6" x14ac:dyDescent="0.3">
      <c r="A14" s="9">
        <v>43841</v>
      </c>
      <c r="B14" s="13">
        <v>1</v>
      </c>
      <c r="C14" s="13">
        <v>0</v>
      </c>
      <c r="D14">
        <v>0</v>
      </c>
      <c r="E14">
        <v>0</v>
      </c>
      <c r="F14" s="23">
        <v>0</v>
      </c>
    </row>
    <row r="15" spans="1:6" x14ac:dyDescent="0.3">
      <c r="A15" s="9">
        <v>43842</v>
      </c>
      <c r="B15" s="13">
        <v>0</v>
      </c>
      <c r="C15" s="13">
        <v>0</v>
      </c>
      <c r="D15">
        <v>0</v>
      </c>
      <c r="E15">
        <v>0</v>
      </c>
      <c r="F15" s="23">
        <v>0</v>
      </c>
    </row>
    <row r="16" spans="1:6" x14ac:dyDescent="0.3">
      <c r="A16" s="9">
        <v>43843</v>
      </c>
      <c r="B16" s="13">
        <v>0</v>
      </c>
      <c r="C16" s="13">
        <v>1</v>
      </c>
      <c r="D16">
        <v>0</v>
      </c>
      <c r="E16">
        <v>0</v>
      </c>
      <c r="F16" s="23">
        <v>0</v>
      </c>
    </row>
    <row r="17" spans="1:6" x14ac:dyDescent="0.3">
      <c r="A17" s="9">
        <v>43844</v>
      </c>
      <c r="B17" s="13">
        <v>1</v>
      </c>
      <c r="C17" s="13">
        <v>1</v>
      </c>
      <c r="D17">
        <v>0</v>
      </c>
      <c r="E17">
        <v>0</v>
      </c>
      <c r="F17" s="23">
        <v>0</v>
      </c>
    </row>
    <row r="18" spans="1:6" x14ac:dyDescent="0.3">
      <c r="A18" s="9">
        <v>43845</v>
      </c>
      <c r="B18" s="13">
        <v>1</v>
      </c>
      <c r="C18" s="13">
        <v>0</v>
      </c>
      <c r="D18">
        <v>0</v>
      </c>
      <c r="E18">
        <v>0</v>
      </c>
      <c r="F18" s="23">
        <v>0</v>
      </c>
    </row>
    <row r="19" spans="1:6" x14ac:dyDescent="0.3">
      <c r="A19" s="9">
        <v>43846</v>
      </c>
      <c r="B19" s="13">
        <v>1</v>
      </c>
      <c r="C19" s="13">
        <v>0</v>
      </c>
      <c r="D19">
        <v>0</v>
      </c>
      <c r="E19">
        <v>0</v>
      </c>
      <c r="F19" s="23">
        <v>0</v>
      </c>
    </row>
    <row r="20" spans="1:6" x14ac:dyDescent="0.3">
      <c r="A20" s="9">
        <v>43847</v>
      </c>
      <c r="B20" s="13">
        <v>1</v>
      </c>
      <c r="C20" s="13">
        <v>1</v>
      </c>
      <c r="D20">
        <v>0</v>
      </c>
      <c r="E20">
        <v>0</v>
      </c>
      <c r="F20" s="23">
        <v>0</v>
      </c>
    </row>
    <row r="21" spans="1:6" x14ac:dyDescent="0.3">
      <c r="A21" s="9">
        <v>43848</v>
      </c>
      <c r="B21" s="13">
        <v>1</v>
      </c>
      <c r="C21" s="13">
        <v>1</v>
      </c>
      <c r="D21">
        <v>0</v>
      </c>
      <c r="E21">
        <v>0</v>
      </c>
      <c r="F21" s="23">
        <v>0</v>
      </c>
    </row>
    <row r="22" spans="1:6" x14ac:dyDescent="0.3">
      <c r="A22" s="9">
        <v>43849</v>
      </c>
      <c r="B22" s="13">
        <v>1</v>
      </c>
      <c r="C22" s="13">
        <v>1</v>
      </c>
      <c r="D22">
        <v>0</v>
      </c>
      <c r="E22">
        <v>0</v>
      </c>
      <c r="F22" s="23">
        <v>0</v>
      </c>
    </row>
    <row r="23" spans="1:6" x14ac:dyDescent="0.3">
      <c r="A23" s="9">
        <v>43850</v>
      </c>
      <c r="B23" s="13">
        <v>1</v>
      </c>
      <c r="C23" s="13">
        <v>1</v>
      </c>
      <c r="D23">
        <v>0</v>
      </c>
      <c r="E23">
        <v>0</v>
      </c>
      <c r="F23" s="23">
        <v>0</v>
      </c>
    </row>
    <row r="24" spans="1:6" x14ac:dyDescent="0.3">
      <c r="A24" s="9">
        <v>43851</v>
      </c>
      <c r="B24" s="13">
        <v>1</v>
      </c>
      <c r="C24" s="13">
        <v>1</v>
      </c>
      <c r="D24">
        <v>0</v>
      </c>
      <c r="E24">
        <v>0</v>
      </c>
      <c r="F24" s="23">
        <v>0</v>
      </c>
    </row>
    <row r="25" spans="1:6" x14ac:dyDescent="0.3">
      <c r="A25" s="9">
        <v>43852</v>
      </c>
      <c r="B25" s="13">
        <v>1</v>
      </c>
      <c r="C25" s="13">
        <v>1</v>
      </c>
      <c r="D25">
        <v>0</v>
      </c>
      <c r="E25">
        <v>0</v>
      </c>
      <c r="F25" s="23">
        <v>0</v>
      </c>
    </row>
    <row r="26" spans="1:6" x14ac:dyDescent="0.3">
      <c r="A26" s="9">
        <v>43853</v>
      </c>
      <c r="B26" s="13">
        <v>2</v>
      </c>
      <c r="C26" s="13">
        <v>1</v>
      </c>
      <c r="D26">
        <v>0</v>
      </c>
      <c r="E26">
        <v>0</v>
      </c>
      <c r="F26" s="23">
        <v>0</v>
      </c>
    </row>
    <row r="27" spans="1:6" x14ac:dyDescent="0.3">
      <c r="A27" s="9">
        <v>43854</v>
      </c>
      <c r="B27" s="13">
        <v>3</v>
      </c>
      <c r="C27" s="13">
        <v>1</v>
      </c>
      <c r="D27">
        <v>0</v>
      </c>
      <c r="E27">
        <v>0</v>
      </c>
      <c r="F27" s="23">
        <v>0</v>
      </c>
    </row>
    <row r="28" spans="1:6" x14ac:dyDescent="0.3">
      <c r="A28" s="9">
        <v>43855</v>
      </c>
      <c r="B28" s="13">
        <v>5</v>
      </c>
      <c r="C28" s="13">
        <v>1</v>
      </c>
      <c r="D28">
        <v>0</v>
      </c>
      <c r="E28">
        <v>0</v>
      </c>
      <c r="F28" s="23">
        <v>0</v>
      </c>
    </row>
    <row r="29" spans="1:6" x14ac:dyDescent="0.3">
      <c r="A29" s="9">
        <v>43856</v>
      </c>
      <c r="B29" s="13">
        <v>5</v>
      </c>
      <c r="C29" s="13">
        <v>1</v>
      </c>
      <c r="D29">
        <v>0</v>
      </c>
      <c r="E29">
        <v>0</v>
      </c>
      <c r="F29" s="23">
        <v>0</v>
      </c>
    </row>
    <row r="30" spans="1:6" x14ac:dyDescent="0.3">
      <c r="A30" s="9">
        <v>43857</v>
      </c>
      <c r="B30" s="13">
        <v>11</v>
      </c>
      <c r="C30" s="13">
        <v>2</v>
      </c>
      <c r="D30">
        <v>0</v>
      </c>
      <c r="E30">
        <v>0</v>
      </c>
      <c r="F30" s="23">
        <v>0</v>
      </c>
    </row>
    <row r="31" spans="1:6" x14ac:dyDescent="0.3">
      <c r="A31" s="9">
        <v>43858</v>
      </c>
      <c r="B31" s="13">
        <v>13</v>
      </c>
      <c r="C31" s="13">
        <v>3</v>
      </c>
      <c r="D31">
        <v>0</v>
      </c>
      <c r="E31">
        <v>0</v>
      </c>
      <c r="F31" s="23">
        <v>0</v>
      </c>
    </row>
    <row r="32" spans="1:6" x14ac:dyDescent="0.3">
      <c r="A32" s="9">
        <v>43859</v>
      </c>
      <c r="B32" s="13">
        <v>11</v>
      </c>
      <c r="C32" s="13">
        <v>3</v>
      </c>
      <c r="D32">
        <v>0</v>
      </c>
      <c r="E32">
        <v>0</v>
      </c>
      <c r="F32" s="23">
        <v>0</v>
      </c>
    </row>
    <row r="33" spans="1:6" x14ac:dyDescent="0.3">
      <c r="A33" s="9">
        <v>43860</v>
      </c>
      <c r="B33" s="13">
        <v>21</v>
      </c>
      <c r="C33" s="13">
        <v>7</v>
      </c>
      <c r="D33">
        <v>0</v>
      </c>
      <c r="E33">
        <v>0</v>
      </c>
      <c r="F33" s="23">
        <f ca="1">IFERROR(__xludf.DUMMYFUNCTION("""COMPUTED_VALUE"""),1)</f>
        <v>1</v>
      </c>
    </row>
    <row r="34" spans="1:6" x14ac:dyDescent="0.3">
      <c r="A34" s="9">
        <v>43861</v>
      </c>
      <c r="B34" s="13">
        <v>21</v>
      </c>
      <c r="C34" s="13">
        <v>7</v>
      </c>
      <c r="D34">
        <v>0</v>
      </c>
      <c r="E34">
        <v>0</v>
      </c>
      <c r="F34" s="23">
        <f ca="1">IFERROR(__xludf.DUMMYFUNCTION("""COMPUTED_VALUE"""),0)</f>
        <v>0</v>
      </c>
    </row>
    <row r="35" spans="1:6" x14ac:dyDescent="0.3">
      <c r="A35" s="9">
        <v>43862</v>
      </c>
      <c r="B35" s="13">
        <v>17</v>
      </c>
      <c r="C35" s="13">
        <v>6</v>
      </c>
      <c r="D35">
        <v>0</v>
      </c>
      <c r="E35">
        <v>0</v>
      </c>
      <c r="F35" s="23">
        <f ca="1">IFERROR(__xludf.DUMMYFUNCTION("""COMPUTED_VALUE"""),0)</f>
        <v>0</v>
      </c>
    </row>
    <row r="36" spans="1:6" x14ac:dyDescent="0.3">
      <c r="A36" s="9">
        <v>43863</v>
      </c>
      <c r="B36" s="13">
        <v>13</v>
      </c>
      <c r="C36" s="13">
        <v>5</v>
      </c>
      <c r="D36">
        <v>0</v>
      </c>
      <c r="E36">
        <v>0</v>
      </c>
      <c r="F36" s="23">
        <f ca="1">IFERROR(__xludf.DUMMYFUNCTION("""COMPUTED_VALUE"""),1)</f>
        <v>1</v>
      </c>
    </row>
    <row r="37" spans="1:6" x14ac:dyDescent="0.3">
      <c r="A37" s="9">
        <v>43864</v>
      </c>
      <c r="B37" s="13">
        <v>13</v>
      </c>
      <c r="C37" s="13">
        <v>5</v>
      </c>
      <c r="D37">
        <v>0</v>
      </c>
      <c r="E37">
        <v>0</v>
      </c>
      <c r="F37" s="23">
        <f ca="1">IFERROR(__xludf.DUMMYFUNCTION("""COMPUTED_VALUE"""),1)</f>
        <v>1</v>
      </c>
    </row>
    <row r="38" spans="1:6" x14ac:dyDescent="0.3">
      <c r="A38" s="9">
        <v>43865</v>
      </c>
      <c r="B38" s="13">
        <v>12</v>
      </c>
      <c r="C38" s="13">
        <v>5</v>
      </c>
      <c r="D38">
        <v>0</v>
      </c>
      <c r="E38">
        <v>0</v>
      </c>
      <c r="F38" s="23">
        <f ca="1">IFERROR(__xludf.DUMMYFUNCTION("""COMPUTED_VALUE"""),0)</f>
        <v>0</v>
      </c>
    </row>
    <row r="39" spans="1:6" x14ac:dyDescent="0.3">
      <c r="A39" s="9">
        <v>43866</v>
      </c>
      <c r="B39" s="13">
        <v>9</v>
      </c>
      <c r="C39" s="13">
        <v>3</v>
      </c>
      <c r="D39">
        <v>0</v>
      </c>
      <c r="E39">
        <v>0</v>
      </c>
      <c r="F39" s="23">
        <f ca="1">IFERROR(__xludf.DUMMYFUNCTION("""COMPUTED_VALUE"""),0)</f>
        <v>0</v>
      </c>
    </row>
    <row r="40" spans="1:6" x14ac:dyDescent="0.3">
      <c r="A40" s="9">
        <v>43867</v>
      </c>
      <c r="B40" s="13">
        <v>10</v>
      </c>
      <c r="C40" s="13">
        <v>4</v>
      </c>
      <c r="D40">
        <v>0</v>
      </c>
      <c r="E40">
        <v>0</v>
      </c>
      <c r="F40" s="23">
        <f ca="1">IFERROR(__xludf.DUMMYFUNCTION("""COMPUTED_VALUE"""),0)</f>
        <v>0</v>
      </c>
    </row>
    <row r="41" spans="1:6" x14ac:dyDescent="0.3">
      <c r="A41" s="9">
        <v>43868</v>
      </c>
      <c r="B41" s="13">
        <v>10</v>
      </c>
      <c r="C41" s="13">
        <v>4</v>
      </c>
      <c r="D41">
        <v>0</v>
      </c>
      <c r="E41">
        <v>0</v>
      </c>
      <c r="F41" s="23">
        <f ca="1">IFERROR(__xludf.DUMMYFUNCTION("""COMPUTED_VALUE"""),0)</f>
        <v>0</v>
      </c>
    </row>
    <row r="42" spans="1:6" x14ac:dyDescent="0.3">
      <c r="A42" s="9">
        <v>43869</v>
      </c>
      <c r="B42" s="13">
        <v>8</v>
      </c>
      <c r="C42" s="13">
        <v>3</v>
      </c>
      <c r="D42">
        <v>0</v>
      </c>
      <c r="E42">
        <v>0</v>
      </c>
      <c r="F42" s="23">
        <f ca="1">IFERROR(__xludf.DUMMYFUNCTION("""COMPUTED_VALUE"""),0)</f>
        <v>0</v>
      </c>
    </row>
    <row r="43" spans="1:6" x14ac:dyDescent="0.3">
      <c r="A43" s="9">
        <v>43870</v>
      </c>
      <c r="B43" s="13">
        <v>9</v>
      </c>
      <c r="C43" s="13">
        <v>4</v>
      </c>
      <c r="D43">
        <v>0</v>
      </c>
      <c r="E43">
        <v>0</v>
      </c>
      <c r="F43" s="23">
        <f ca="1">IFERROR(__xludf.DUMMYFUNCTION("""COMPUTED_VALUE"""),0)</f>
        <v>0</v>
      </c>
    </row>
    <row r="44" spans="1:6" x14ac:dyDescent="0.3">
      <c r="A44" s="9">
        <v>43871</v>
      </c>
      <c r="B44" s="13">
        <v>9</v>
      </c>
      <c r="C44" s="13">
        <v>4</v>
      </c>
      <c r="D44">
        <v>0</v>
      </c>
      <c r="E44">
        <v>0</v>
      </c>
      <c r="F44" s="23">
        <f ca="1">IFERROR(__xludf.DUMMYFUNCTION("""COMPUTED_VALUE"""),0)</f>
        <v>0</v>
      </c>
    </row>
    <row r="45" spans="1:6" x14ac:dyDescent="0.3">
      <c r="A45" s="9">
        <v>43872</v>
      </c>
      <c r="B45" s="13">
        <v>7</v>
      </c>
      <c r="C45" s="13">
        <v>3</v>
      </c>
      <c r="D45">
        <v>1</v>
      </c>
      <c r="E45">
        <v>1</v>
      </c>
      <c r="F45" s="23">
        <f ca="1">IFERROR(__xludf.DUMMYFUNCTION("""COMPUTED_VALUE"""),0)</f>
        <v>0</v>
      </c>
    </row>
    <row r="46" spans="1:6" x14ac:dyDescent="0.3">
      <c r="A46" s="9">
        <v>43873</v>
      </c>
      <c r="B46" s="13">
        <v>7</v>
      </c>
      <c r="C46" s="13">
        <v>3</v>
      </c>
      <c r="D46">
        <v>1</v>
      </c>
      <c r="E46">
        <v>1</v>
      </c>
      <c r="F46" s="23">
        <f ca="1">IFERROR(__xludf.DUMMYFUNCTION("""COMPUTED_VALUE"""),0)</f>
        <v>0</v>
      </c>
    </row>
    <row r="47" spans="1:6" x14ac:dyDescent="0.3">
      <c r="A47" s="9">
        <v>43874</v>
      </c>
      <c r="B47" s="13">
        <v>8</v>
      </c>
      <c r="C47" s="13">
        <v>3</v>
      </c>
      <c r="D47">
        <v>1</v>
      </c>
      <c r="E47">
        <v>1</v>
      </c>
      <c r="F47" s="23">
        <f ca="1">IFERROR(__xludf.DUMMYFUNCTION("""COMPUTED_VALUE"""),0)</f>
        <v>0</v>
      </c>
    </row>
    <row r="48" spans="1:6" x14ac:dyDescent="0.3">
      <c r="A48" s="9">
        <v>43875</v>
      </c>
      <c r="B48" s="13">
        <v>6</v>
      </c>
      <c r="C48" s="13">
        <v>2</v>
      </c>
      <c r="D48">
        <v>1</v>
      </c>
      <c r="E48">
        <v>1</v>
      </c>
      <c r="F48" s="23">
        <f ca="1">IFERROR(__xludf.DUMMYFUNCTION("""COMPUTED_VALUE"""),0)</f>
        <v>0</v>
      </c>
    </row>
    <row r="49" spans="1:6" x14ac:dyDescent="0.3">
      <c r="A49" s="9">
        <v>43876</v>
      </c>
      <c r="B49" s="13">
        <v>6</v>
      </c>
      <c r="C49" s="13">
        <v>3</v>
      </c>
      <c r="D49">
        <v>1</v>
      </c>
      <c r="E49">
        <v>1</v>
      </c>
      <c r="F49" s="23">
        <f ca="1">IFERROR(__xludf.DUMMYFUNCTION("""COMPUTED_VALUE"""),0)</f>
        <v>0</v>
      </c>
    </row>
    <row r="50" spans="1:6" x14ac:dyDescent="0.3">
      <c r="A50" s="9">
        <v>43877</v>
      </c>
      <c r="B50" s="13">
        <v>6</v>
      </c>
      <c r="C50" s="13">
        <v>3</v>
      </c>
      <c r="D50">
        <v>1</v>
      </c>
      <c r="E50">
        <v>1</v>
      </c>
      <c r="F50" s="23">
        <f ca="1">IFERROR(__xludf.DUMMYFUNCTION("""COMPUTED_VALUE"""),0)</f>
        <v>0</v>
      </c>
    </row>
    <row r="51" spans="1:6" x14ac:dyDescent="0.3">
      <c r="A51" s="9">
        <v>43878</v>
      </c>
      <c r="B51" s="13">
        <v>6</v>
      </c>
      <c r="C51" s="13">
        <v>3</v>
      </c>
      <c r="D51">
        <v>1</v>
      </c>
      <c r="E51">
        <v>1</v>
      </c>
      <c r="F51" s="23">
        <f ca="1">IFERROR(__xludf.DUMMYFUNCTION("""COMPUTED_VALUE"""),0)</f>
        <v>0</v>
      </c>
    </row>
    <row r="52" spans="1:6" x14ac:dyDescent="0.3">
      <c r="A52" s="9">
        <v>43879</v>
      </c>
      <c r="B52" s="13">
        <v>5</v>
      </c>
      <c r="C52" s="13">
        <v>2</v>
      </c>
      <c r="D52">
        <v>1</v>
      </c>
      <c r="E52">
        <v>1</v>
      </c>
      <c r="F52" s="23">
        <f ca="1">IFERROR(__xludf.DUMMYFUNCTION("""COMPUTED_VALUE"""),0)</f>
        <v>0</v>
      </c>
    </row>
    <row r="53" spans="1:6" x14ac:dyDescent="0.3">
      <c r="A53" s="9">
        <v>43880</v>
      </c>
      <c r="B53" s="13">
        <v>5</v>
      </c>
      <c r="C53" s="13">
        <v>2</v>
      </c>
      <c r="D53">
        <v>0</v>
      </c>
      <c r="E53">
        <v>1</v>
      </c>
      <c r="F53" s="23">
        <f ca="1">IFERROR(__xludf.DUMMYFUNCTION("""COMPUTED_VALUE"""),0)</f>
        <v>0</v>
      </c>
    </row>
    <row r="54" spans="1:6" x14ac:dyDescent="0.3">
      <c r="A54" s="9">
        <v>43881</v>
      </c>
      <c r="B54" s="13">
        <v>4</v>
      </c>
      <c r="C54" s="13">
        <v>2</v>
      </c>
      <c r="D54">
        <v>1</v>
      </c>
      <c r="E54">
        <v>1</v>
      </c>
      <c r="F54" s="23">
        <f ca="1">IFERROR(__xludf.DUMMYFUNCTION("""COMPUTED_VALUE"""),0)</f>
        <v>0</v>
      </c>
    </row>
    <row r="55" spans="1:6" x14ac:dyDescent="0.3">
      <c r="A55" s="9">
        <v>43882</v>
      </c>
      <c r="B55" s="13">
        <v>3</v>
      </c>
      <c r="C55" s="13">
        <v>1</v>
      </c>
      <c r="D55">
        <v>1</v>
      </c>
      <c r="E55">
        <v>1</v>
      </c>
      <c r="F55" s="23">
        <f ca="1">IFERROR(__xludf.DUMMYFUNCTION("""COMPUTED_VALUE"""),0)</f>
        <v>0</v>
      </c>
    </row>
    <row r="56" spans="1:6" x14ac:dyDescent="0.3">
      <c r="A56" s="9">
        <v>43883</v>
      </c>
      <c r="B56" s="13">
        <v>4</v>
      </c>
      <c r="C56" s="13">
        <v>1</v>
      </c>
      <c r="D56">
        <v>1</v>
      </c>
      <c r="E56">
        <v>1</v>
      </c>
      <c r="F56" s="23">
        <f ca="1">IFERROR(__xludf.DUMMYFUNCTION("""COMPUTED_VALUE"""),0)</f>
        <v>0</v>
      </c>
    </row>
    <row r="57" spans="1:6" x14ac:dyDescent="0.3">
      <c r="A57" s="9">
        <v>43884</v>
      </c>
      <c r="B57" s="13">
        <v>5</v>
      </c>
      <c r="C57" s="13">
        <v>2</v>
      </c>
      <c r="D57">
        <v>1</v>
      </c>
      <c r="E57">
        <v>1</v>
      </c>
      <c r="F57" s="23">
        <f ca="1">IFERROR(__xludf.DUMMYFUNCTION("""COMPUTED_VALUE"""),0)</f>
        <v>0</v>
      </c>
    </row>
    <row r="58" spans="1:6" x14ac:dyDescent="0.3">
      <c r="A58" s="9">
        <v>43885</v>
      </c>
      <c r="B58" s="13">
        <v>4</v>
      </c>
      <c r="C58" s="13">
        <v>2</v>
      </c>
      <c r="D58">
        <v>1</v>
      </c>
      <c r="E58">
        <v>1</v>
      </c>
      <c r="F58" s="23">
        <f ca="1">IFERROR(__xludf.DUMMYFUNCTION("""COMPUTED_VALUE"""),0)</f>
        <v>0</v>
      </c>
    </row>
    <row r="59" spans="1:6" x14ac:dyDescent="0.3">
      <c r="A59" s="9">
        <v>43886</v>
      </c>
      <c r="B59" s="13">
        <v>5</v>
      </c>
      <c r="C59" s="13">
        <v>2</v>
      </c>
      <c r="D59">
        <v>1</v>
      </c>
      <c r="E59">
        <v>1</v>
      </c>
      <c r="F59" s="23">
        <f ca="1">IFERROR(__xludf.DUMMYFUNCTION("""COMPUTED_VALUE"""),0)</f>
        <v>0</v>
      </c>
    </row>
    <row r="60" spans="1:6" x14ac:dyDescent="0.3">
      <c r="A60" s="9">
        <v>43887</v>
      </c>
      <c r="B60" s="13">
        <v>5</v>
      </c>
      <c r="C60" s="13">
        <v>2</v>
      </c>
      <c r="D60">
        <v>1</v>
      </c>
      <c r="E60">
        <v>1</v>
      </c>
      <c r="F60" s="23">
        <f ca="1">IFERROR(__xludf.DUMMYFUNCTION("""COMPUTED_VALUE"""),0)</f>
        <v>0</v>
      </c>
    </row>
    <row r="61" spans="1:6" x14ac:dyDescent="0.3">
      <c r="A61" s="9">
        <v>43888</v>
      </c>
      <c r="B61" s="13">
        <v>6</v>
      </c>
      <c r="C61" s="13">
        <v>3</v>
      </c>
      <c r="D61">
        <v>1</v>
      </c>
      <c r="E61">
        <v>1</v>
      </c>
      <c r="F61" s="23">
        <f ca="1">IFERROR(__xludf.DUMMYFUNCTION("""COMPUTED_VALUE"""),0)</f>
        <v>0</v>
      </c>
    </row>
    <row r="62" spans="1:6" x14ac:dyDescent="0.3">
      <c r="A62" s="9">
        <v>43889</v>
      </c>
      <c r="B62" s="13">
        <v>8</v>
      </c>
      <c r="C62" s="13">
        <v>3</v>
      </c>
      <c r="D62">
        <v>1</v>
      </c>
      <c r="E62">
        <v>1</v>
      </c>
      <c r="F62" s="23">
        <f ca="1">IFERROR(__xludf.DUMMYFUNCTION("""COMPUTED_VALUE"""),0)</f>
        <v>0</v>
      </c>
    </row>
    <row r="63" spans="1:6" x14ac:dyDescent="0.3">
      <c r="A63" s="9">
        <v>43890</v>
      </c>
      <c r="B63" s="13">
        <v>7</v>
      </c>
      <c r="C63" s="13">
        <v>3</v>
      </c>
      <c r="D63">
        <v>1</v>
      </c>
      <c r="E63">
        <v>1</v>
      </c>
      <c r="F63" s="23">
        <f ca="1">IFERROR(__xludf.DUMMYFUNCTION("""COMPUTED_VALUE"""),0)</f>
        <v>0</v>
      </c>
    </row>
    <row r="64" spans="1:6" x14ac:dyDescent="0.3">
      <c r="A64" s="9">
        <v>43891</v>
      </c>
      <c r="B64" s="13">
        <v>7</v>
      </c>
      <c r="C64" s="13">
        <v>2</v>
      </c>
      <c r="D64">
        <v>1</v>
      </c>
      <c r="E64">
        <v>1</v>
      </c>
      <c r="F64" s="23">
        <f ca="1">IFERROR(__xludf.DUMMYFUNCTION("""COMPUTED_VALUE"""),0)</f>
        <v>0</v>
      </c>
    </row>
    <row r="65" spans="1:6" x14ac:dyDescent="0.3">
      <c r="A65" s="9">
        <v>43892</v>
      </c>
      <c r="B65" s="13">
        <v>10</v>
      </c>
      <c r="C65" s="13">
        <v>4</v>
      </c>
      <c r="D65">
        <v>1</v>
      </c>
      <c r="E65">
        <v>1</v>
      </c>
      <c r="F65" s="23">
        <f ca="1">IFERROR(__xludf.DUMMYFUNCTION("""COMPUTED_VALUE"""),0)</f>
        <v>0</v>
      </c>
    </row>
    <row r="66" spans="1:6" x14ac:dyDescent="0.3">
      <c r="A66" s="9">
        <v>43893</v>
      </c>
      <c r="B66" s="13">
        <v>17</v>
      </c>
      <c r="C66" s="13">
        <v>7</v>
      </c>
      <c r="D66">
        <v>1</v>
      </c>
      <c r="E66">
        <v>1</v>
      </c>
      <c r="F66" s="23">
        <f ca="1">IFERROR(__xludf.DUMMYFUNCTION("""COMPUTED_VALUE"""),0)</f>
        <v>0</v>
      </c>
    </row>
    <row r="67" spans="1:6" x14ac:dyDescent="0.3">
      <c r="A67" s="9">
        <v>43894</v>
      </c>
      <c r="B67" s="13">
        <v>28</v>
      </c>
      <c r="C67" s="13">
        <v>14</v>
      </c>
      <c r="D67">
        <v>1</v>
      </c>
      <c r="E67">
        <v>2</v>
      </c>
      <c r="F67" s="23">
        <f ca="1">IFERROR(__xludf.DUMMYFUNCTION("""COMPUTED_VALUE"""),0)</f>
        <v>0</v>
      </c>
    </row>
    <row r="68" spans="1:6" x14ac:dyDescent="0.3">
      <c r="A68" s="9">
        <v>43895</v>
      </c>
      <c r="B68" s="13">
        <v>27</v>
      </c>
      <c r="C68" s="13">
        <v>13</v>
      </c>
      <c r="D68">
        <v>1</v>
      </c>
      <c r="E68">
        <v>1</v>
      </c>
      <c r="F68" s="23">
        <f ca="1">IFERROR(__xludf.DUMMYFUNCTION("""COMPUTED_VALUE"""),0)</f>
        <v>0</v>
      </c>
    </row>
    <row r="69" spans="1:6" x14ac:dyDescent="0.3">
      <c r="A69" s="9">
        <v>43896</v>
      </c>
      <c r="B69" s="13">
        <v>22</v>
      </c>
      <c r="C69" s="13">
        <v>12</v>
      </c>
      <c r="D69">
        <v>1</v>
      </c>
      <c r="E69">
        <v>1</v>
      </c>
      <c r="F69" s="23">
        <f ca="1">IFERROR(__xludf.DUMMYFUNCTION("""COMPUTED_VALUE"""),0)</f>
        <v>0</v>
      </c>
    </row>
    <row r="70" spans="1:6" x14ac:dyDescent="0.3">
      <c r="A70" s="9">
        <v>43897</v>
      </c>
      <c r="B70" s="13">
        <v>20</v>
      </c>
      <c r="C70" s="13">
        <v>10</v>
      </c>
      <c r="D70">
        <v>1</v>
      </c>
      <c r="E70">
        <v>1</v>
      </c>
      <c r="F70" s="23">
        <f ca="1">IFERROR(__xludf.DUMMYFUNCTION("""COMPUTED_VALUE"""),0)</f>
        <v>0</v>
      </c>
    </row>
    <row r="71" spans="1:6" x14ac:dyDescent="0.3">
      <c r="A71" s="9">
        <v>43898</v>
      </c>
      <c r="B71" s="13">
        <v>23</v>
      </c>
      <c r="C71" s="13">
        <v>10</v>
      </c>
      <c r="D71">
        <v>1</v>
      </c>
      <c r="E71">
        <v>1</v>
      </c>
      <c r="F71" s="23">
        <f ca="1">IFERROR(__xludf.DUMMYFUNCTION("""COMPUTED_VALUE"""),0)</f>
        <v>0</v>
      </c>
    </row>
    <row r="72" spans="1:6" x14ac:dyDescent="0.3">
      <c r="A72" s="9">
        <v>43899</v>
      </c>
      <c r="B72" s="13">
        <v>29</v>
      </c>
      <c r="C72" s="13">
        <v>13</v>
      </c>
      <c r="D72">
        <v>1</v>
      </c>
      <c r="E72">
        <v>2</v>
      </c>
      <c r="F72" s="23">
        <f ca="1">IFERROR(__xludf.DUMMYFUNCTION("""COMPUTED_VALUE"""),0)</f>
        <v>0</v>
      </c>
    </row>
    <row r="73" spans="1:6" x14ac:dyDescent="0.3">
      <c r="A73" s="9">
        <v>43900</v>
      </c>
      <c r="B73" s="13">
        <v>28</v>
      </c>
      <c r="C73" s="13">
        <v>14</v>
      </c>
      <c r="D73">
        <v>1</v>
      </c>
      <c r="E73">
        <v>2</v>
      </c>
      <c r="F73" s="23">
        <f ca="1">IFERROR(__xludf.DUMMYFUNCTION("""COMPUTED_VALUE"""),0)</f>
        <v>0</v>
      </c>
    </row>
    <row r="74" spans="1:6" x14ac:dyDescent="0.3">
      <c r="A74" s="9">
        <v>43901</v>
      </c>
      <c r="B74" s="13">
        <v>30</v>
      </c>
      <c r="C74" s="13">
        <v>16</v>
      </c>
      <c r="D74">
        <v>2</v>
      </c>
      <c r="E74">
        <v>3</v>
      </c>
      <c r="F74" s="23">
        <f ca="1">IFERROR(__xludf.DUMMYFUNCTION("""COMPUTED_VALUE"""),0)</f>
        <v>0</v>
      </c>
    </row>
    <row r="75" spans="1:6" x14ac:dyDescent="0.3">
      <c r="A75" s="9">
        <v>43902</v>
      </c>
      <c r="B75" s="13">
        <v>34</v>
      </c>
      <c r="C75" s="13">
        <v>17</v>
      </c>
      <c r="D75">
        <v>2</v>
      </c>
      <c r="E75">
        <v>3</v>
      </c>
      <c r="F75" s="23">
        <f ca="1">IFERROR(__xludf.DUMMYFUNCTION("""COMPUTED_VALUE"""),0)</f>
        <v>0</v>
      </c>
    </row>
    <row r="76" spans="1:6" x14ac:dyDescent="0.3">
      <c r="A76" s="9">
        <v>43903</v>
      </c>
      <c r="B76" s="13">
        <v>38</v>
      </c>
      <c r="C76" s="13">
        <v>21</v>
      </c>
      <c r="D76">
        <v>3</v>
      </c>
      <c r="E76">
        <v>4</v>
      </c>
      <c r="F76" s="23">
        <f ca="1">IFERROR(__xludf.DUMMYFUNCTION("""COMPUTED_VALUE"""),0)</f>
        <v>0</v>
      </c>
    </row>
    <row r="77" spans="1:6" x14ac:dyDescent="0.3">
      <c r="A77" s="9">
        <v>43904</v>
      </c>
      <c r="B77" s="13">
        <v>40</v>
      </c>
      <c r="C77" s="13">
        <v>21</v>
      </c>
      <c r="D77">
        <v>3</v>
      </c>
      <c r="E77">
        <v>4</v>
      </c>
      <c r="F77" s="23">
        <v>1</v>
      </c>
    </row>
    <row r="78" spans="1:6" x14ac:dyDescent="0.3">
      <c r="A78" s="9">
        <v>43905</v>
      </c>
      <c r="B78" s="13">
        <v>45</v>
      </c>
      <c r="C78" s="13">
        <v>25</v>
      </c>
      <c r="D78">
        <v>2</v>
      </c>
      <c r="E78">
        <v>3</v>
      </c>
      <c r="F78" s="23">
        <v>0</v>
      </c>
    </row>
    <row r="79" spans="1:6" x14ac:dyDescent="0.3">
      <c r="A79" s="9">
        <v>43906</v>
      </c>
      <c r="B79" s="13">
        <v>60</v>
      </c>
      <c r="C79" s="13">
        <v>37</v>
      </c>
      <c r="D79">
        <v>5</v>
      </c>
      <c r="E79">
        <v>7</v>
      </c>
      <c r="F79" s="23">
        <v>0</v>
      </c>
    </row>
    <row r="80" spans="1:6" x14ac:dyDescent="0.3">
      <c r="A80" s="9">
        <v>43907</v>
      </c>
      <c r="B80" s="13">
        <v>60</v>
      </c>
      <c r="C80" s="13">
        <v>37</v>
      </c>
      <c r="D80">
        <v>5</v>
      </c>
      <c r="E80">
        <v>7</v>
      </c>
      <c r="F80" s="23">
        <v>0</v>
      </c>
    </row>
    <row r="81" spans="1:6" x14ac:dyDescent="0.3">
      <c r="A81" s="9">
        <v>43908</v>
      </c>
      <c r="B81" s="13">
        <v>58</v>
      </c>
      <c r="C81" s="13">
        <v>39</v>
      </c>
      <c r="D81">
        <v>5</v>
      </c>
      <c r="E81">
        <v>8</v>
      </c>
      <c r="F81" s="23">
        <v>1</v>
      </c>
    </row>
    <row r="82" spans="1:6" x14ac:dyDescent="0.3">
      <c r="A82" s="9">
        <v>43909</v>
      </c>
      <c r="B82" s="13">
        <v>100</v>
      </c>
      <c r="C82" s="13">
        <v>40</v>
      </c>
      <c r="D82">
        <v>6</v>
      </c>
      <c r="E82">
        <v>8</v>
      </c>
      <c r="F82" s="23">
        <v>1</v>
      </c>
    </row>
    <row r="83" spans="1:6" x14ac:dyDescent="0.3">
      <c r="A83" s="9">
        <v>43910</v>
      </c>
      <c r="B83" s="13">
        <v>70</v>
      </c>
      <c r="C83" s="13">
        <v>45</v>
      </c>
      <c r="D83">
        <v>7</v>
      </c>
      <c r="E83">
        <v>10</v>
      </c>
      <c r="F83" s="23">
        <v>0</v>
      </c>
    </row>
    <row r="84" spans="1:6" x14ac:dyDescent="0.3">
      <c r="A84" s="9">
        <v>43911</v>
      </c>
      <c r="B84" s="13">
        <v>78</v>
      </c>
      <c r="C84" s="13">
        <v>53</v>
      </c>
      <c r="D84">
        <v>9</v>
      </c>
      <c r="E84">
        <v>13</v>
      </c>
      <c r="F84" s="23">
        <v>3</v>
      </c>
    </row>
    <row r="85" spans="1:6" x14ac:dyDescent="0.3">
      <c r="A85" s="9">
        <v>43912</v>
      </c>
      <c r="B85" s="13">
        <v>87</v>
      </c>
      <c r="C85" s="13">
        <v>63</v>
      </c>
      <c r="D85">
        <v>11</v>
      </c>
      <c r="E85">
        <v>16</v>
      </c>
      <c r="F85" s="23">
        <v>3</v>
      </c>
    </row>
    <row r="86" spans="1:6" x14ac:dyDescent="0.3">
      <c r="A86" s="9">
        <v>43913</v>
      </c>
      <c r="B86" s="13">
        <v>85</v>
      </c>
      <c r="C86" s="13">
        <v>65</v>
      </c>
      <c r="D86">
        <v>13</v>
      </c>
      <c r="E86">
        <v>20</v>
      </c>
      <c r="F86" s="23">
        <v>3</v>
      </c>
    </row>
    <row r="87" spans="1:6" x14ac:dyDescent="0.3">
      <c r="A87" s="9">
        <v>43914</v>
      </c>
      <c r="B87" s="13">
        <v>93</v>
      </c>
      <c r="C87" s="13">
        <v>69</v>
      </c>
      <c r="D87">
        <v>13</v>
      </c>
      <c r="E87">
        <v>20</v>
      </c>
      <c r="F87" s="23">
        <v>6</v>
      </c>
    </row>
    <row r="88" spans="1:6" x14ac:dyDescent="0.3">
      <c r="A88" s="9">
        <v>43915</v>
      </c>
      <c r="B88" s="13">
        <v>94</v>
      </c>
      <c r="C88" s="13">
        <v>59</v>
      </c>
      <c r="D88">
        <v>11</v>
      </c>
      <c r="E88">
        <v>17</v>
      </c>
      <c r="F88" s="23">
        <v>8</v>
      </c>
    </row>
    <row r="89" spans="1:6" x14ac:dyDescent="0.3">
      <c r="A89" s="9">
        <v>43916</v>
      </c>
      <c r="B89" s="13">
        <v>92</v>
      </c>
      <c r="C89" s="13">
        <v>54</v>
      </c>
      <c r="D89">
        <v>13</v>
      </c>
      <c r="E89">
        <v>19</v>
      </c>
      <c r="F89" s="23">
        <v>3</v>
      </c>
    </row>
    <row r="90" spans="1:6" x14ac:dyDescent="0.3">
      <c r="A90" s="9">
        <v>43917</v>
      </c>
      <c r="B90" s="13">
        <v>95</v>
      </c>
      <c r="C90" s="13">
        <v>58</v>
      </c>
      <c r="D90">
        <v>14</v>
      </c>
      <c r="E90">
        <v>20</v>
      </c>
      <c r="F90" s="23">
        <v>9</v>
      </c>
    </row>
    <row r="91" spans="1:6" x14ac:dyDescent="0.3">
      <c r="A91" s="9">
        <v>43918</v>
      </c>
      <c r="B91" s="13">
        <v>89</v>
      </c>
      <c r="C91" s="13">
        <v>57</v>
      </c>
      <c r="D91">
        <v>14</v>
      </c>
      <c r="E91">
        <v>20</v>
      </c>
      <c r="F91" s="23">
        <v>4</v>
      </c>
    </row>
    <row r="92" spans="1:6" x14ac:dyDescent="0.3">
      <c r="A92" s="9">
        <v>43919</v>
      </c>
      <c r="B92" s="13">
        <v>84</v>
      </c>
      <c r="C92" s="13">
        <v>53</v>
      </c>
      <c r="D92">
        <v>13</v>
      </c>
      <c r="E92">
        <v>19</v>
      </c>
      <c r="F92" s="23">
        <v>8</v>
      </c>
    </row>
    <row r="93" spans="1:6" x14ac:dyDescent="0.3">
      <c r="A93" s="9">
        <v>43920</v>
      </c>
      <c r="B93" s="13">
        <v>68</v>
      </c>
      <c r="C93" s="13">
        <v>42</v>
      </c>
      <c r="D93">
        <v>12</v>
      </c>
      <c r="E93">
        <v>17</v>
      </c>
      <c r="F93" s="23">
        <v>17</v>
      </c>
    </row>
    <row r="94" spans="1:6" x14ac:dyDescent="0.3">
      <c r="A94" s="9">
        <v>43921</v>
      </c>
      <c r="B94" s="13">
        <v>68</v>
      </c>
      <c r="C94" s="13">
        <v>42</v>
      </c>
      <c r="D94">
        <v>14</v>
      </c>
      <c r="E94">
        <v>20</v>
      </c>
      <c r="F94" s="23">
        <v>57</v>
      </c>
    </row>
    <row r="95" spans="1:6" x14ac:dyDescent="0.3">
      <c r="A95" s="9">
        <v>43922</v>
      </c>
      <c r="B95" s="13">
        <v>66</v>
      </c>
      <c r="C95" s="13">
        <v>42</v>
      </c>
      <c r="D95">
        <v>16</v>
      </c>
      <c r="E95">
        <v>21</v>
      </c>
      <c r="F95" s="23">
        <v>110</v>
      </c>
    </row>
    <row r="96" spans="1:6" x14ac:dyDescent="0.3">
      <c r="A96" s="9">
        <v>43923</v>
      </c>
      <c r="B96" s="13">
        <v>57</v>
      </c>
      <c r="C96" s="13">
        <v>41</v>
      </c>
      <c r="D96">
        <v>16</v>
      </c>
      <c r="E96">
        <v>22</v>
      </c>
      <c r="F96" s="23">
        <v>75</v>
      </c>
    </row>
    <row r="97" spans="1:6" x14ac:dyDescent="0.3">
      <c r="A97" s="9">
        <v>43924</v>
      </c>
      <c r="B97" s="13">
        <v>98</v>
      </c>
      <c r="C97" s="13">
        <v>39</v>
      </c>
      <c r="D97">
        <v>15</v>
      </c>
      <c r="E97">
        <v>21</v>
      </c>
      <c r="F97" s="23">
        <v>102</v>
      </c>
    </row>
    <row r="98" spans="1:6" x14ac:dyDescent="0.3">
      <c r="A98" s="9">
        <v>43925</v>
      </c>
      <c r="B98" s="13">
        <v>98</v>
      </c>
      <c r="C98" s="13">
        <v>38</v>
      </c>
      <c r="D98">
        <v>14</v>
      </c>
      <c r="E98">
        <v>20</v>
      </c>
      <c r="F98" s="23">
        <v>74</v>
      </c>
    </row>
    <row r="99" spans="1:6" x14ac:dyDescent="0.3">
      <c r="A99" s="9">
        <v>43926</v>
      </c>
      <c r="B99" s="13">
        <v>91</v>
      </c>
      <c r="C99" s="13">
        <v>37</v>
      </c>
      <c r="D99">
        <v>14</v>
      </c>
      <c r="E99">
        <v>18</v>
      </c>
      <c r="F99" s="23">
        <v>86</v>
      </c>
    </row>
    <row r="100" spans="1:6" x14ac:dyDescent="0.3">
      <c r="A100" s="9">
        <v>43927</v>
      </c>
      <c r="B100" s="13">
        <v>54</v>
      </c>
      <c r="C100" s="13">
        <v>37</v>
      </c>
      <c r="D100">
        <v>14</v>
      </c>
      <c r="E100">
        <v>19</v>
      </c>
      <c r="F100" s="23">
        <v>50</v>
      </c>
    </row>
    <row r="101" spans="1:6" x14ac:dyDescent="0.3">
      <c r="A101" s="9">
        <v>43928</v>
      </c>
      <c r="B101" s="13">
        <v>48</v>
      </c>
      <c r="C101" s="13">
        <v>33</v>
      </c>
      <c r="D101">
        <v>13</v>
      </c>
      <c r="E101">
        <v>18</v>
      </c>
      <c r="F101" s="23">
        <v>69</v>
      </c>
    </row>
    <row r="102" spans="1:6" x14ac:dyDescent="0.3">
      <c r="A102" s="9">
        <v>43929</v>
      </c>
      <c r="B102" s="13">
        <v>46</v>
      </c>
      <c r="C102" s="13">
        <v>28</v>
      </c>
      <c r="D102">
        <v>12</v>
      </c>
      <c r="E102">
        <v>17</v>
      </c>
      <c r="F102" s="23">
        <v>48</v>
      </c>
    </row>
    <row r="103" spans="1:6" x14ac:dyDescent="0.3">
      <c r="A103" s="9">
        <v>43930</v>
      </c>
      <c r="B103" s="13">
        <v>45</v>
      </c>
      <c r="C103" s="13">
        <v>30</v>
      </c>
      <c r="D103">
        <v>11</v>
      </c>
      <c r="E103">
        <v>16</v>
      </c>
      <c r="F103" s="23">
        <v>96</v>
      </c>
    </row>
    <row r="104" spans="1:6" x14ac:dyDescent="0.3">
      <c r="A104" s="9">
        <v>43931</v>
      </c>
      <c r="B104" s="13">
        <v>45</v>
      </c>
      <c r="C104" s="13">
        <v>30</v>
      </c>
      <c r="D104">
        <v>12</v>
      </c>
      <c r="E104">
        <v>18</v>
      </c>
      <c r="F104" s="23">
        <v>77</v>
      </c>
    </row>
    <row r="105" spans="1:6" x14ac:dyDescent="0.3">
      <c r="A105" s="9">
        <v>43932</v>
      </c>
      <c r="B105" s="13">
        <v>45</v>
      </c>
      <c r="C105" s="13">
        <v>28</v>
      </c>
      <c r="D105">
        <v>13</v>
      </c>
      <c r="E105">
        <v>17</v>
      </c>
      <c r="F105" s="23">
        <v>58</v>
      </c>
    </row>
    <row r="106" spans="1:6" x14ac:dyDescent="0.3">
      <c r="A106" s="9">
        <v>43933</v>
      </c>
      <c r="B106" s="13">
        <v>47</v>
      </c>
      <c r="C106" s="13">
        <v>29</v>
      </c>
      <c r="D106">
        <v>13</v>
      </c>
      <c r="E106">
        <v>20</v>
      </c>
      <c r="F106" s="23">
        <v>106</v>
      </c>
    </row>
    <row r="107" spans="1:6" x14ac:dyDescent="0.3">
      <c r="A107" s="9">
        <v>43934</v>
      </c>
      <c r="B107" s="13">
        <v>84</v>
      </c>
      <c r="C107" s="13">
        <v>27</v>
      </c>
      <c r="D107">
        <v>12</v>
      </c>
      <c r="E107">
        <v>18</v>
      </c>
      <c r="F107" s="23">
        <v>98</v>
      </c>
    </row>
    <row r="108" spans="1:6" x14ac:dyDescent="0.3">
      <c r="A108" s="9">
        <v>43935</v>
      </c>
      <c r="B108" s="13">
        <v>42</v>
      </c>
      <c r="C108" s="13">
        <v>24</v>
      </c>
      <c r="D108">
        <v>13</v>
      </c>
      <c r="E108">
        <v>18</v>
      </c>
      <c r="F108" s="23">
        <v>31</v>
      </c>
    </row>
    <row r="109" spans="1:6" x14ac:dyDescent="0.3">
      <c r="A109" s="9">
        <v>43936</v>
      </c>
      <c r="B109" s="13">
        <v>79</v>
      </c>
      <c r="C109" s="13">
        <v>24</v>
      </c>
      <c r="D109">
        <v>12</v>
      </c>
      <c r="E109">
        <v>18</v>
      </c>
      <c r="F109" s="23">
        <v>38</v>
      </c>
    </row>
    <row r="110" spans="1:6" x14ac:dyDescent="0.3">
      <c r="A110" s="9">
        <v>43937</v>
      </c>
      <c r="B110" s="13">
        <v>76</v>
      </c>
      <c r="C110" s="13">
        <v>24</v>
      </c>
      <c r="D110">
        <v>10</v>
      </c>
      <c r="E110">
        <v>16</v>
      </c>
      <c r="F110" s="23">
        <v>25</v>
      </c>
    </row>
    <row r="111" spans="1:6" x14ac:dyDescent="0.3">
      <c r="A111" s="9">
        <v>43938</v>
      </c>
      <c r="B111" s="13">
        <v>79</v>
      </c>
      <c r="C111" s="13">
        <v>24</v>
      </c>
      <c r="D111">
        <v>12</v>
      </c>
      <c r="E111">
        <v>17</v>
      </c>
      <c r="F111" s="23">
        <v>56</v>
      </c>
    </row>
    <row r="112" spans="1:6" x14ac:dyDescent="0.3">
      <c r="A112" s="9">
        <v>43939</v>
      </c>
      <c r="B112" s="13">
        <v>78</v>
      </c>
      <c r="C112" s="13">
        <v>24</v>
      </c>
      <c r="D112">
        <v>12</v>
      </c>
      <c r="E112">
        <v>16</v>
      </c>
      <c r="F112" s="23">
        <v>49</v>
      </c>
    </row>
    <row r="113" spans="1:6" x14ac:dyDescent="0.3">
      <c r="A113" s="9">
        <v>43940</v>
      </c>
      <c r="B113" s="13">
        <v>76</v>
      </c>
      <c r="C113" s="13">
        <v>25</v>
      </c>
      <c r="D113">
        <v>11</v>
      </c>
      <c r="E113">
        <v>16</v>
      </c>
      <c r="F113" s="23">
        <v>105</v>
      </c>
    </row>
    <row r="114" spans="1:6" x14ac:dyDescent="0.3">
      <c r="A114" s="9">
        <v>43941</v>
      </c>
      <c r="B114" s="13">
        <v>36</v>
      </c>
      <c r="C114" s="13">
        <v>23</v>
      </c>
      <c r="D114">
        <v>12</v>
      </c>
      <c r="E114">
        <v>17</v>
      </c>
      <c r="F114" s="23">
        <v>43</v>
      </c>
    </row>
    <row r="115" spans="1:6" x14ac:dyDescent="0.3">
      <c r="A115" s="9">
        <v>43942</v>
      </c>
      <c r="B115" s="13">
        <v>33</v>
      </c>
      <c r="C115" s="13">
        <v>23</v>
      </c>
      <c r="D115">
        <v>11</v>
      </c>
      <c r="E115">
        <v>16</v>
      </c>
      <c r="F115" s="23">
        <v>76</v>
      </c>
    </row>
    <row r="116" spans="1:6" x14ac:dyDescent="0.3">
      <c r="A116" s="9">
        <v>43943</v>
      </c>
      <c r="B116" s="13">
        <v>35</v>
      </c>
      <c r="C116" s="13">
        <v>25</v>
      </c>
      <c r="D116">
        <v>12</v>
      </c>
      <c r="E116">
        <v>17</v>
      </c>
      <c r="F116" s="23">
        <v>33</v>
      </c>
    </row>
    <row r="117" spans="1:6" x14ac:dyDescent="0.3">
      <c r="A117" s="9">
        <v>43944</v>
      </c>
      <c r="B117" s="13">
        <v>70</v>
      </c>
      <c r="C117" s="13">
        <v>22</v>
      </c>
      <c r="D117">
        <v>11</v>
      </c>
      <c r="E117">
        <v>16</v>
      </c>
      <c r="F117" s="23">
        <v>54</v>
      </c>
    </row>
    <row r="118" spans="1:6" x14ac:dyDescent="0.3">
      <c r="A118" s="9">
        <v>43945</v>
      </c>
      <c r="B118" s="13">
        <v>67</v>
      </c>
      <c r="C118" s="13">
        <v>22</v>
      </c>
      <c r="D118">
        <v>13</v>
      </c>
      <c r="E118">
        <v>19</v>
      </c>
      <c r="F118" s="23">
        <v>72</v>
      </c>
    </row>
    <row r="119" spans="1:6" x14ac:dyDescent="0.3">
      <c r="A119" s="9">
        <v>43946</v>
      </c>
      <c r="B119" s="13">
        <v>33</v>
      </c>
      <c r="C119" s="13">
        <v>23</v>
      </c>
      <c r="D119">
        <v>12</v>
      </c>
      <c r="E119">
        <v>17</v>
      </c>
      <c r="F119" s="23">
        <v>66</v>
      </c>
    </row>
    <row r="120" spans="1:6" x14ac:dyDescent="0.3">
      <c r="A120" s="9">
        <v>43947</v>
      </c>
      <c r="B120" s="13">
        <v>34</v>
      </c>
      <c r="C120" s="13">
        <v>21</v>
      </c>
      <c r="D120">
        <v>12</v>
      </c>
      <c r="E120">
        <v>18</v>
      </c>
      <c r="F120" s="23">
        <v>64</v>
      </c>
    </row>
    <row r="121" spans="1:6" x14ac:dyDescent="0.3">
      <c r="A121" s="9">
        <v>43948</v>
      </c>
      <c r="B121" s="13">
        <v>31</v>
      </c>
      <c r="C121" s="13">
        <v>20</v>
      </c>
      <c r="D121">
        <v>12</v>
      </c>
      <c r="E121">
        <v>18</v>
      </c>
      <c r="F121" s="23">
        <v>52</v>
      </c>
    </row>
    <row r="122" spans="1:6" x14ac:dyDescent="0.3">
      <c r="A122" s="9">
        <v>43949</v>
      </c>
      <c r="B122" s="13">
        <v>28</v>
      </c>
      <c r="C122" s="13">
        <v>22</v>
      </c>
      <c r="D122">
        <v>13</v>
      </c>
      <c r="E122">
        <v>18</v>
      </c>
      <c r="F122" s="23">
        <v>121</v>
      </c>
    </row>
    <row r="123" spans="1:6" x14ac:dyDescent="0.3">
      <c r="A123" s="9">
        <v>43950</v>
      </c>
      <c r="B123" s="13">
        <v>29</v>
      </c>
      <c r="C123" s="13">
        <v>23</v>
      </c>
      <c r="D123">
        <v>13</v>
      </c>
      <c r="E123">
        <v>19</v>
      </c>
      <c r="F123" s="23">
        <v>104</v>
      </c>
    </row>
    <row r="124" spans="1:6" x14ac:dyDescent="0.3">
      <c r="A124" s="9">
        <v>43951</v>
      </c>
      <c r="B124" s="13">
        <v>28</v>
      </c>
      <c r="C124" s="13">
        <v>22</v>
      </c>
      <c r="D124">
        <v>12</v>
      </c>
      <c r="E124">
        <v>18</v>
      </c>
      <c r="F124" s="23">
        <v>161</v>
      </c>
    </row>
    <row r="125" spans="1:6" x14ac:dyDescent="0.3">
      <c r="A125" s="9">
        <v>43952</v>
      </c>
      <c r="B125" s="13">
        <v>30</v>
      </c>
      <c r="C125" s="13">
        <v>28</v>
      </c>
      <c r="D125">
        <v>14</v>
      </c>
      <c r="E125">
        <v>21</v>
      </c>
      <c r="F125" s="23">
        <v>203</v>
      </c>
    </row>
    <row r="126" spans="1:6" x14ac:dyDescent="0.3">
      <c r="A126" s="9">
        <v>43953</v>
      </c>
      <c r="B126" s="13">
        <v>28</v>
      </c>
      <c r="C126" s="13">
        <v>27</v>
      </c>
      <c r="D126">
        <v>14</v>
      </c>
      <c r="E126">
        <v>22</v>
      </c>
      <c r="F126" s="23">
        <v>231</v>
      </c>
    </row>
    <row r="127" spans="1:6" x14ac:dyDescent="0.3">
      <c r="A127" s="9">
        <v>43954</v>
      </c>
      <c r="B127" s="13">
        <v>30</v>
      </c>
      <c r="C127" s="13">
        <v>26</v>
      </c>
      <c r="D127">
        <v>15</v>
      </c>
      <c r="E127">
        <v>22</v>
      </c>
      <c r="F127" s="23">
        <v>266</v>
      </c>
    </row>
    <row r="128" spans="1:6" x14ac:dyDescent="0.3">
      <c r="A128" s="9">
        <v>43955</v>
      </c>
      <c r="B128" s="13">
        <v>29</v>
      </c>
      <c r="C128" s="13">
        <v>28</v>
      </c>
      <c r="D128">
        <v>15</v>
      </c>
      <c r="E128">
        <v>21</v>
      </c>
      <c r="F128" s="23">
        <v>527</v>
      </c>
    </row>
    <row r="129" spans="1:6" x14ac:dyDescent="0.3">
      <c r="A129" s="9">
        <v>43956</v>
      </c>
      <c r="B129" s="13">
        <v>29</v>
      </c>
      <c r="C129" s="13">
        <v>28</v>
      </c>
      <c r="D129">
        <v>14</v>
      </c>
      <c r="E129">
        <v>21</v>
      </c>
      <c r="F129" s="23">
        <v>508</v>
      </c>
    </row>
    <row r="130" spans="1:6" x14ac:dyDescent="0.3">
      <c r="A130" s="9">
        <v>43957</v>
      </c>
      <c r="B130" s="13">
        <v>30</v>
      </c>
      <c r="C130" s="13">
        <v>27</v>
      </c>
      <c r="D130">
        <v>14</v>
      </c>
      <c r="E130">
        <v>21</v>
      </c>
      <c r="F130" s="23">
        <v>771</v>
      </c>
    </row>
    <row r="131" spans="1:6" x14ac:dyDescent="0.3">
      <c r="A131" s="9">
        <v>43958</v>
      </c>
      <c r="B131" s="13">
        <v>25</v>
      </c>
      <c r="C131" s="13">
        <v>21</v>
      </c>
      <c r="D131">
        <v>11</v>
      </c>
      <c r="E131">
        <v>16</v>
      </c>
      <c r="F131" s="23">
        <v>580</v>
      </c>
    </row>
    <row r="132" spans="1:6" x14ac:dyDescent="0.3">
      <c r="A132" s="9">
        <v>43959</v>
      </c>
      <c r="B132" s="13">
        <v>23</v>
      </c>
      <c r="C132" s="13">
        <v>18</v>
      </c>
      <c r="D132">
        <v>9</v>
      </c>
      <c r="E132">
        <v>15</v>
      </c>
      <c r="F132" s="23">
        <v>600</v>
      </c>
    </row>
    <row r="133" spans="1:6" x14ac:dyDescent="0.3">
      <c r="A133" s="9">
        <v>43960</v>
      </c>
      <c r="B133" s="13">
        <v>23</v>
      </c>
      <c r="C133" s="13">
        <v>18</v>
      </c>
      <c r="D133">
        <v>11</v>
      </c>
      <c r="E133">
        <v>16</v>
      </c>
      <c r="F133" s="23">
        <v>526</v>
      </c>
    </row>
    <row r="134" spans="1:6" x14ac:dyDescent="0.3">
      <c r="A134" s="9">
        <v>43961</v>
      </c>
      <c r="B134" s="13">
        <v>24</v>
      </c>
      <c r="C134" s="13">
        <v>19</v>
      </c>
      <c r="D134">
        <v>10</v>
      </c>
      <c r="E134">
        <v>14</v>
      </c>
      <c r="F134" s="23">
        <v>669</v>
      </c>
    </row>
    <row r="135" spans="1:6" x14ac:dyDescent="0.3">
      <c r="A135" s="9">
        <v>43962</v>
      </c>
      <c r="B135" s="13">
        <v>23</v>
      </c>
      <c r="C135" s="13">
        <v>18</v>
      </c>
      <c r="D135">
        <v>10</v>
      </c>
      <c r="E135">
        <v>15</v>
      </c>
      <c r="F135" s="23">
        <v>798</v>
      </c>
    </row>
    <row r="136" spans="1:6" x14ac:dyDescent="0.3">
      <c r="A136" s="9">
        <v>43963</v>
      </c>
      <c r="B136" s="13">
        <v>23</v>
      </c>
      <c r="C136" s="13">
        <v>18</v>
      </c>
      <c r="D136">
        <v>9</v>
      </c>
      <c r="E136">
        <v>13</v>
      </c>
      <c r="F136" s="23">
        <v>716</v>
      </c>
    </row>
    <row r="137" spans="1:6" x14ac:dyDescent="0.3">
      <c r="A137" s="9">
        <v>43964</v>
      </c>
      <c r="B137" s="13">
        <v>21</v>
      </c>
      <c r="C137" s="13">
        <v>16</v>
      </c>
      <c r="D137">
        <v>9</v>
      </c>
      <c r="E137">
        <v>13</v>
      </c>
      <c r="F137" s="23">
        <v>509</v>
      </c>
    </row>
    <row r="138" spans="1:6" x14ac:dyDescent="0.3">
      <c r="A138" s="9">
        <v>43965</v>
      </c>
      <c r="B138" s="13">
        <v>22</v>
      </c>
      <c r="C138" s="13">
        <v>15</v>
      </c>
      <c r="D138">
        <v>8</v>
      </c>
      <c r="E138">
        <v>12</v>
      </c>
      <c r="F138" s="23">
        <v>447</v>
      </c>
    </row>
    <row r="139" spans="1:6" x14ac:dyDescent="0.3">
      <c r="A139" s="9">
        <v>43966</v>
      </c>
      <c r="B139" s="13">
        <v>20</v>
      </c>
      <c r="C139" s="13">
        <v>15</v>
      </c>
      <c r="D139">
        <v>8</v>
      </c>
      <c r="E139">
        <v>12</v>
      </c>
      <c r="F139" s="23">
        <v>434</v>
      </c>
    </row>
    <row r="140" spans="1:6" x14ac:dyDescent="0.3">
      <c r="A140" s="9">
        <v>43967</v>
      </c>
      <c r="B140" s="13">
        <v>21</v>
      </c>
      <c r="C140" s="13">
        <v>16</v>
      </c>
      <c r="D140">
        <v>9</v>
      </c>
      <c r="E140">
        <v>13</v>
      </c>
      <c r="F140" s="23">
        <v>477</v>
      </c>
    </row>
    <row r="141" spans="1:6" x14ac:dyDescent="0.3">
      <c r="A141" s="9">
        <v>43968</v>
      </c>
      <c r="B141" s="13">
        <v>21</v>
      </c>
      <c r="C141" s="13">
        <v>16</v>
      </c>
      <c r="D141">
        <v>8</v>
      </c>
      <c r="E141">
        <v>13</v>
      </c>
      <c r="F141" s="23">
        <v>639</v>
      </c>
    </row>
    <row r="142" spans="1:6" x14ac:dyDescent="0.3">
      <c r="A142" s="9">
        <v>43969</v>
      </c>
      <c r="B142" s="13">
        <v>18</v>
      </c>
      <c r="C142" s="13">
        <v>13</v>
      </c>
      <c r="D142">
        <v>8</v>
      </c>
      <c r="E142">
        <v>13</v>
      </c>
      <c r="F142" s="23">
        <v>536</v>
      </c>
    </row>
    <row r="143" spans="1:6" x14ac:dyDescent="0.3">
      <c r="A143" s="9">
        <v>43970</v>
      </c>
      <c r="B143" s="13">
        <v>17</v>
      </c>
      <c r="C143" s="13">
        <v>13</v>
      </c>
      <c r="D143">
        <v>7</v>
      </c>
      <c r="E143">
        <v>11</v>
      </c>
      <c r="F143" s="23">
        <v>688</v>
      </c>
    </row>
    <row r="144" spans="1:6" x14ac:dyDescent="0.3">
      <c r="A144" s="9">
        <v>43971</v>
      </c>
      <c r="B144" s="13">
        <v>13</v>
      </c>
      <c r="C144" s="13">
        <v>12</v>
      </c>
      <c r="D144">
        <v>7</v>
      </c>
      <c r="E144">
        <v>11</v>
      </c>
      <c r="F144" s="23">
        <v>743</v>
      </c>
    </row>
    <row r="145" spans="1:6" x14ac:dyDescent="0.3">
      <c r="A145" s="9">
        <v>43972</v>
      </c>
      <c r="B145" s="13">
        <v>14</v>
      </c>
      <c r="C145" s="13">
        <v>12</v>
      </c>
      <c r="D145">
        <v>7</v>
      </c>
      <c r="E145">
        <v>11</v>
      </c>
      <c r="F145" s="23">
        <v>776</v>
      </c>
    </row>
    <row r="146" spans="1:6" x14ac:dyDescent="0.3">
      <c r="A146" s="9">
        <v>43973</v>
      </c>
      <c r="B146" s="13">
        <v>13</v>
      </c>
      <c r="C146" s="13">
        <v>12</v>
      </c>
      <c r="D146">
        <v>6</v>
      </c>
      <c r="E146">
        <v>10</v>
      </c>
      <c r="F146" s="23">
        <v>786</v>
      </c>
    </row>
    <row r="147" spans="1:6" x14ac:dyDescent="0.3">
      <c r="A147" s="9">
        <v>43974</v>
      </c>
      <c r="B147" s="13">
        <v>14</v>
      </c>
      <c r="C147" s="13">
        <v>12</v>
      </c>
      <c r="D147">
        <v>6</v>
      </c>
      <c r="E147">
        <v>10</v>
      </c>
      <c r="F147" s="23">
        <v>759</v>
      </c>
    </row>
    <row r="148" spans="1:6" x14ac:dyDescent="0.3">
      <c r="A148" s="9">
        <v>43975</v>
      </c>
      <c r="B148" s="13">
        <v>14</v>
      </c>
      <c r="C148" s="13">
        <v>11</v>
      </c>
      <c r="D148">
        <v>7</v>
      </c>
      <c r="E148">
        <v>11</v>
      </c>
      <c r="F148" s="23">
        <v>765</v>
      </c>
    </row>
    <row r="149" spans="1:6" x14ac:dyDescent="0.3">
      <c r="A149" s="9">
        <v>43976</v>
      </c>
      <c r="B149" s="13">
        <v>13</v>
      </c>
      <c r="C149" s="13">
        <v>11</v>
      </c>
      <c r="D149">
        <v>7</v>
      </c>
      <c r="E149">
        <v>11</v>
      </c>
      <c r="F149" s="23">
        <v>805</v>
      </c>
    </row>
    <row r="150" spans="1:6" x14ac:dyDescent="0.3">
      <c r="A150" s="9">
        <v>43977</v>
      </c>
      <c r="B150" s="13">
        <v>14</v>
      </c>
      <c r="C150" s="13">
        <v>12</v>
      </c>
      <c r="D150">
        <v>6</v>
      </c>
      <c r="E150">
        <v>10</v>
      </c>
      <c r="F150" s="23">
        <v>646</v>
      </c>
    </row>
    <row r="151" spans="1:6" x14ac:dyDescent="0.3">
      <c r="A151" s="9">
        <v>43978</v>
      </c>
      <c r="B151" s="13">
        <v>13</v>
      </c>
      <c r="C151" s="13">
        <v>10</v>
      </c>
      <c r="D151">
        <v>6</v>
      </c>
      <c r="E151">
        <v>10</v>
      </c>
      <c r="F151" s="23">
        <v>817</v>
      </c>
    </row>
    <row r="152" spans="1:6" x14ac:dyDescent="0.3">
      <c r="A152" s="9">
        <v>43979</v>
      </c>
      <c r="B152" s="13">
        <v>13</v>
      </c>
      <c r="C152" s="13">
        <v>11</v>
      </c>
      <c r="D152">
        <v>7</v>
      </c>
      <c r="E152">
        <v>10</v>
      </c>
      <c r="F152" s="23">
        <v>827</v>
      </c>
    </row>
    <row r="153" spans="1:6" x14ac:dyDescent="0.3">
      <c r="A153" s="9">
        <v>43980</v>
      </c>
      <c r="B153" s="13">
        <v>13</v>
      </c>
      <c r="C153" s="13">
        <v>11</v>
      </c>
      <c r="D153">
        <v>6</v>
      </c>
      <c r="E153">
        <v>10</v>
      </c>
      <c r="F153" s="23">
        <v>874</v>
      </c>
    </row>
    <row r="154" spans="1:6" x14ac:dyDescent="0.3">
      <c r="A154" s="9">
        <v>43981</v>
      </c>
      <c r="B154" s="13">
        <v>12</v>
      </c>
      <c r="C154" s="13">
        <v>11</v>
      </c>
      <c r="D154">
        <v>6</v>
      </c>
      <c r="E154">
        <v>9</v>
      </c>
      <c r="F154" s="23">
        <v>938</v>
      </c>
    </row>
    <row r="155" spans="1:6" x14ac:dyDescent="0.3">
      <c r="A155" s="9">
        <v>43982</v>
      </c>
      <c r="B155" s="13">
        <v>14</v>
      </c>
      <c r="C155" s="13">
        <v>12</v>
      </c>
      <c r="D155">
        <v>7</v>
      </c>
      <c r="E155">
        <v>12</v>
      </c>
      <c r="F155" s="23">
        <v>1149</v>
      </c>
    </row>
  </sheetData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FF0F5-3FD2-4732-AD07-F76F63E8DD25}">
  <dimension ref="A3:F155"/>
  <sheetViews>
    <sheetView workbookViewId="0">
      <selection activeCell="V24" sqref="V24"/>
    </sheetView>
  </sheetViews>
  <sheetFormatPr defaultRowHeight="14.4" x14ac:dyDescent="0.3"/>
  <cols>
    <col min="2" max="3" width="8.88671875" style="13"/>
  </cols>
  <sheetData>
    <row r="3" spans="1:6" x14ac:dyDescent="0.3">
      <c r="A3" s="12" t="s">
        <v>54</v>
      </c>
      <c r="B3" s="13" t="s">
        <v>120</v>
      </c>
      <c r="C3" s="13" t="s">
        <v>119</v>
      </c>
      <c r="D3" t="s">
        <v>118</v>
      </c>
      <c r="E3" t="s">
        <v>117</v>
      </c>
      <c r="F3" s="10" t="s">
        <v>57</v>
      </c>
    </row>
    <row r="4" spans="1:6" x14ac:dyDescent="0.3">
      <c r="A4" s="9">
        <v>43831</v>
      </c>
      <c r="B4" s="13">
        <v>0</v>
      </c>
      <c r="C4" s="13">
        <v>0</v>
      </c>
      <c r="D4">
        <v>0</v>
      </c>
      <c r="E4">
        <v>0</v>
      </c>
      <c r="F4" s="10">
        <v>0</v>
      </c>
    </row>
    <row r="5" spans="1:6" x14ac:dyDescent="0.3">
      <c r="A5" s="9">
        <v>43832</v>
      </c>
      <c r="B5" s="13">
        <v>0</v>
      </c>
      <c r="C5" s="13">
        <v>0</v>
      </c>
      <c r="D5">
        <v>0</v>
      </c>
      <c r="E5">
        <v>0</v>
      </c>
      <c r="F5" s="10">
        <v>0</v>
      </c>
    </row>
    <row r="6" spans="1:6" x14ac:dyDescent="0.3">
      <c r="A6" s="9">
        <v>43833</v>
      </c>
      <c r="B6" s="13">
        <v>0</v>
      </c>
      <c r="C6" s="13">
        <v>1</v>
      </c>
      <c r="D6">
        <v>0</v>
      </c>
      <c r="E6">
        <v>0</v>
      </c>
      <c r="F6" s="10">
        <v>0</v>
      </c>
    </row>
    <row r="7" spans="1:6" x14ac:dyDescent="0.3">
      <c r="A7" s="9">
        <v>43834</v>
      </c>
      <c r="B7" s="13">
        <v>0</v>
      </c>
      <c r="C7" s="13">
        <v>1</v>
      </c>
      <c r="D7">
        <v>0</v>
      </c>
      <c r="E7">
        <v>0</v>
      </c>
      <c r="F7" s="10">
        <v>0</v>
      </c>
    </row>
    <row r="8" spans="1:6" x14ac:dyDescent="0.3">
      <c r="A8" s="9">
        <v>43835</v>
      </c>
      <c r="B8" s="13">
        <v>0</v>
      </c>
      <c r="C8" s="13">
        <v>1</v>
      </c>
      <c r="D8">
        <v>0</v>
      </c>
      <c r="E8">
        <v>0</v>
      </c>
      <c r="F8" s="10">
        <v>0</v>
      </c>
    </row>
    <row r="9" spans="1:6" x14ac:dyDescent="0.3">
      <c r="A9" s="9">
        <v>43836</v>
      </c>
      <c r="B9" s="13">
        <v>0</v>
      </c>
      <c r="C9" s="13">
        <v>1</v>
      </c>
      <c r="D9">
        <v>0</v>
      </c>
      <c r="E9">
        <v>0</v>
      </c>
      <c r="F9" s="10">
        <v>0</v>
      </c>
    </row>
    <row r="10" spans="1:6" x14ac:dyDescent="0.3">
      <c r="A10" s="9">
        <v>43837</v>
      </c>
      <c r="B10" s="13">
        <v>0</v>
      </c>
      <c r="C10" s="13">
        <v>1</v>
      </c>
      <c r="D10">
        <v>0</v>
      </c>
      <c r="E10">
        <v>0</v>
      </c>
      <c r="F10" s="10">
        <v>0</v>
      </c>
    </row>
    <row r="11" spans="1:6" x14ac:dyDescent="0.3">
      <c r="A11" s="9">
        <v>43838</v>
      </c>
      <c r="B11" s="13">
        <v>0</v>
      </c>
      <c r="C11" s="13">
        <v>1</v>
      </c>
      <c r="D11">
        <v>0</v>
      </c>
      <c r="E11">
        <v>0</v>
      </c>
      <c r="F11" s="10">
        <v>0</v>
      </c>
    </row>
    <row r="12" spans="1:6" x14ac:dyDescent="0.3">
      <c r="A12" s="9">
        <v>43839</v>
      </c>
      <c r="B12" s="13">
        <v>0</v>
      </c>
      <c r="C12" s="13">
        <v>0</v>
      </c>
      <c r="D12">
        <v>0</v>
      </c>
      <c r="E12">
        <v>0</v>
      </c>
      <c r="F12" s="10">
        <v>0</v>
      </c>
    </row>
    <row r="13" spans="1:6" x14ac:dyDescent="0.3">
      <c r="A13" s="9">
        <v>43840</v>
      </c>
      <c r="B13" s="13">
        <v>0</v>
      </c>
      <c r="C13" s="13">
        <v>1</v>
      </c>
      <c r="D13">
        <v>0</v>
      </c>
      <c r="E13">
        <v>0</v>
      </c>
      <c r="F13" s="10">
        <v>0</v>
      </c>
    </row>
    <row r="14" spans="1:6" x14ac:dyDescent="0.3">
      <c r="A14" s="9">
        <v>43841</v>
      </c>
      <c r="B14" s="13">
        <v>1</v>
      </c>
      <c r="C14" s="13">
        <v>0</v>
      </c>
      <c r="D14">
        <v>0</v>
      </c>
      <c r="E14">
        <v>0</v>
      </c>
      <c r="F14" s="10">
        <v>0</v>
      </c>
    </row>
    <row r="15" spans="1:6" x14ac:dyDescent="0.3">
      <c r="A15" s="9">
        <v>43842</v>
      </c>
      <c r="B15" s="13">
        <v>0</v>
      </c>
      <c r="C15" s="13">
        <v>0</v>
      </c>
      <c r="D15">
        <v>0</v>
      </c>
      <c r="E15">
        <v>0</v>
      </c>
      <c r="F15" s="10">
        <v>0</v>
      </c>
    </row>
    <row r="16" spans="1:6" x14ac:dyDescent="0.3">
      <c r="A16" s="9">
        <v>43843</v>
      </c>
      <c r="B16" s="13">
        <v>0</v>
      </c>
      <c r="C16" s="13">
        <v>1</v>
      </c>
      <c r="D16">
        <v>0</v>
      </c>
      <c r="E16">
        <v>0</v>
      </c>
      <c r="F16" s="10">
        <v>0</v>
      </c>
    </row>
    <row r="17" spans="1:6" x14ac:dyDescent="0.3">
      <c r="A17" s="9">
        <v>43844</v>
      </c>
      <c r="B17" s="13">
        <v>1</v>
      </c>
      <c r="C17" s="13">
        <v>1</v>
      </c>
      <c r="D17">
        <v>0</v>
      </c>
      <c r="E17">
        <v>0</v>
      </c>
      <c r="F17" s="10">
        <v>0</v>
      </c>
    </row>
    <row r="18" spans="1:6" x14ac:dyDescent="0.3">
      <c r="A18" s="9">
        <v>43845</v>
      </c>
      <c r="B18" s="13">
        <v>1</v>
      </c>
      <c r="C18" s="13">
        <v>0</v>
      </c>
      <c r="D18">
        <v>0</v>
      </c>
      <c r="E18">
        <v>0</v>
      </c>
      <c r="F18" s="10">
        <v>0</v>
      </c>
    </row>
    <row r="19" spans="1:6" x14ac:dyDescent="0.3">
      <c r="A19" s="9">
        <v>43846</v>
      </c>
      <c r="B19" s="13">
        <v>1</v>
      </c>
      <c r="C19" s="13">
        <v>0</v>
      </c>
      <c r="D19">
        <v>0</v>
      </c>
      <c r="E19">
        <v>0</v>
      </c>
      <c r="F19" s="10">
        <v>0</v>
      </c>
    </row>
    <row r="20" spans="1:6" x14ac:dyDescent="0.3">
      <c r="A20" s="9">
        <v>43847</v>
      </c>
      <c r="B20" s="13">
        <v>1</v>
      </c>
      <c r="C20" s="13">
        <v>1</v>
      </c>
      <c r="D20">
        <v>0</v>
      </c>
      <c r="E20">
        <v>0</v>
      </c>
      <c r="F20" s="10">
        <v>0</v>
      </c>
    </row>
    <row r="21" spans="1:6" x14ac:dyDescent="0.3">
      <c r="A21" s="9">
        <v>43848</v>
      </c>
      <c r="B21" s="13">
        <v>1</v>
      </c>
      <c r="C21" s="13">
        <v>1</v>
      </c>
      <c r="D21">
        <v>0</v>
      </c>
      <c r="E21">
        <v>0</v>
      </c>
      <c r="F21" s="10">
        <v>0</v>
      </c>
    </row>
    <row r="22" spans="1:6" x14ac:dyDescent="0.3">
      <c r="A22" s="9">
        <v>43849</v>
      </c>
      <c r="B22" s="13">
        <v>1</v>
      </c>
      <c r="C22" s="13">
        <v>1</v>
      </c>
      <c r="D22">
        <v>0</v>
      </c>
      <c r="E22">
        <v>0</v>
      </c>
      <c r="F22" s="10">
        <v>0</v>
      </c>
    </row>
    <row r="23" spans="1:6" x14ac:dyDescent="0.3">
      <c r="A23" s="9">
        <v>43850</v>
      </c>
      <c r="B23" s="13">
        <v>1</v>
      </c>
      <c r="C23" s="13">
        <v>1</v>
      </c>
      <c r="D23">
        <v>0</v>
      </c>
      <c r="E23">
        <v>0</v>
      </c>
      <c r="F23" s="10">
        <v>0</v>
      </c>
    </row>
    <row r="24" spans="1:6" x14ac:dyDescent="0.3">
      <c r="A24" s="9">
        <v>43851</v>
      </c>
      <c r="B24" s="13">
        <v>1</v>
      </c>
      <c r="C24" s="13">
        <v>1</v>
      </c>
      <c r="D24">
        <v>0</v>
      </c>
      <c r="E24">
        <v>0</v>
      </c>
      <c r="F24" s="10">
        <v>0</v>
      </c>
    </row>
    <row r="25" spans="1:6" x14ac:dyDescent="0.3">
      <c r="A25" s="9">
        <v>43852</v>
      </c>
      <c r="B25" s="13">
        <v>1</v>
      </c>
      <c r="C25" s="13">
        <v>1</v>
      </c>
      <c r="D25">
        <v>0</v>
      </c>
      <c r="E25">
        <v>0</v>
      </c>
      <c r="F25" s="10">
        <v>0</v>
      </c>
    </row>
    <row r="26" spans="1:6" x14ac:dyDescent="0.3">
      <c r="A26" s="9">
        <v>43853</v>
      </c>
      <c r="B26" s="13">
        <v>2</v>
      </c>
      <c r="C26" s="13">
        <v>1</v>
      </c>
      <c r="D26">
        <v>0</v>
      </c>
      <c r="E26">
        <v>0</v>
      </c>
      <c r="F26" s="10">
        <v>0</v>
      </c>
    </row>
    <row r="27" spans="1:6" x14ac:dyDescent="0.3">
      <c r="A27" s="9">
        <v>43854</v>
      </c>
      <c r="B27" s="13">
        <v>3</v>
      </c>
      <c r="C27" s="13">
        <v>1</v>
      </c>
      <c r="D27">
        <v>0</v>
      </c>
      <c r="E27">
        <v>0</v>
      </c>
      <c r="F27" s="10">
        <v>0</v>
      </c>
    </row>
    <row r="28" spans="1:6" x14ac:dyDescent="0.3">
      <c r="A28" s="9">
        <v>43855</v>
      </c>
      <c r="B28" s="13">
        <v>5</v>
      </c>
      <c r="C28" s="13">
        <v>1</v>
      </c>
      <c r="D28">
        <v>0</v>
      </c>
      <c r="E28">
        <v>0</v>
      </c>
      <c r="F28" s="10">
        <v>0</v>
      </c>
    </row>
    <row r="29" spans="1:6" x14ac:dyDescent="0.3">
      <c r="A29" s="9">
        <v>43856</v>
      </c>
      <c r="B29" s="13">
        <v>5</v>
      </c>
      <c r="C29" s="13">
        <v>1</v>
      </c>
      <c r="D29">
        <v>0</v>
      </c>
      <c r="E29">
        <v>0</v>
      </c>
      <c r="F29" s="10">
        <v>0</v>
      </c>
    </row>
    <row r="30" spans="1:6" x14ac:dyDescent="0.3">
      <c r="A30" s="9">
        <v>43857</v>
      </c>
      <c r="B30" s="13">
        <v>11</v>
      </c>
      <c r="C30" s="13">
        <v>2</v>
      </c>
      <c r="D30">
        <v>0</v>
      </c>
      <c r="E30">
        <v>0</v>
      </c>
      <c r="F30" s="10">
        <v>0</v>
      </c>
    </row>
    <row r="31" spans="1:6" x14ac:dyDescent="0.3">
      <c r="A31" s="9">
        <v>43858</v>
      </c>
      <c r="B31" s="13">
        <v>13</v>
      </c>
      <c r="C31" s="13">
        <v>3</v>
      </c>
      <c r="D31">
        <v>0</v>
      </c>
      <c r="E31">
        <v>0</v>
      </c>
      <c r="F31" s="10">
        <v>0</v>
      </c>
    </row>
    <row r="32" spans="1:6" x14ac:dyDescent="0.3">
      <c r="A32" s="9">
        <v>43859</v>
      </c>
      <c r="B32" s="13">
        <v>11</v>
      </c>
      <c r="C32" s="13">
        <v>3</v>
      </c>
      <c r="D32">
        <v>0</v>
      </c>
      <c r="E32">
        <v>0</v>
      </c>
      <c r="F32" s="10">
        <v>0</v>
      </c>
    </row>
    <row r="33" spans="1:6" x14ac:dyDescent="0.3">
      <c r="A33" s="9">
        <v>43860</v>
      </c>
      <c r="B33" s="13">
        <v>21</v>
      </c>
      <c r="C33" s="13">
        <v>7</v>
      </c>
      <c r="D33">
        <v>0</v>
      </c>
      <c r="E33">
        <v>0</v>
      </c>
      <c r="F33" s="10">
        <v>0</v>
      </c>
    </row>
    <row r="34" spans="1:6" x14ac:dyDescent="0.3">
      <c r="A34" s="9">
        <v>43861</v>
      </c>
      <c r="B34" s="13">
        <v>21</v>
      </c>
      <c r="C34" s="13">
        <v>7</v>
      </c>
      <c r="D34">
        <v>0</v>
      </c>
      <c r="E34">
        <v>0</v>
      </c>
      <c r="F34" s="10">
        <v>0</v>
      </c>
    </row>
    <row r="35" spans="1:6" x14ac:dyDescent="0.3">
      <c r="A35" s="9">
        <v>43862</v>
      </c>
      <c r="B35" s="13">
        <v>17</v>
      </c>
      <c r="C35" s="13">
        <v>6</v>
      </c>
      <c r="D35">
        <v>0</v>
      </c>
      <c r="E35">
        <v>0</v>
      </c>
      <c r="F35" s="10">
        <v>0</v>
      </c>
    </row>
    <row r="36" spans="1:6" x14ac:dyDescent="0.3">
      <c r="A36" s="9">
        <v>43863</v>
      </c>
      <c r="B36" s="13">
        <v>13</v>
      </c>
      <c r="C36" s="13">
        <v>5</v>
      </c>
      <c r="D36">
        <v>0</v>
      </c>
      <c r="E36">
        <v>0</v>
      </c>
      <c r="F36" s="10">
        <v>0</v>
      </c>
    </row>
    <row r="37" spans="1:6" x14ac:dyDescent="0.3">
      <c r="A37" s="9">
        <v>43864</v>
      </c>
      <c r="B37" s="13">
        <v>13</v>
      </c>
      <c r="C37" s="13">
        <v>5</v>
      </c>
      <c r="D37">
        <v>0</v>
      </c>
      <c r="E37">
        <v>0</v>
      </c>
      <c r="F37" s="10">
        <v>0</v>
      </c>
    </row>
    <row r="38" spans="1:6" x14ac:dyDescent="0.3">
      <c r="A38" s="9">
        <v>43865</v>
      </c>
      <c r="B38" s="13">
        <v>12</v>
      </c>
      <c r="C38" s="13">
        <v>5</v>
      </c>
      <c r="D38">
        <v>0</v>
      </c>
      <c r="E38">
        <v>0</v>
      </c>
      <c r="F38" s="10">
        <v>0</v>
      </c>
    </row>
    <row r="39" spans="1:6" x14ac:dyDescent="0.3">
      <c r="A39" s="9">
        <v>43866</v>
      </c>
      <c r="B39" s="13">
        <v>9</v>
      </c>
      <c r="C39" s="13">
        <v>3</v>
      </c>
      <c r="D39">
        <v>0</v>
      </c>
      <c r="E39">
        <v>0</v>
      </c>
      <c r="F39" s="10">
        <v>0</v>
      </c>
    </row>
    <row r="40" spans="1:6" x14ac:dyDescent="0.3">
      <c r="A40" s="9">
        <v>43867</v>
      </c>
      <c r="B40" s="13">
        <v>10</v>
      </c>
      <c r="C40" s="13">
        <v>4</v>
      </c>
      <c r="D40">
        <v>0</v>
      </c>
      <c r="E40">
        <v>0</v>
      </c>
      <c r="F40" s="10">
        <v>0</v>
      </c>
    </row>
    <row r="41" spans="1:6" x14ac:dyDescent="0.3">
      <c r="A41" s="9">
        <v>43868</v>
      </c>
      <c r="B41" s="13">
        <v>10</v>
      </c>
      <c r="C41" s="13">
        <v>4</v>
      </c>
      <c r="D41">
        <v>0</v>
      </c>
      <c r="E41">
        <v>0</v>
      </c>
      <c r="F41" s="10">
        <v>0</v>
      </c>
    </row>
    <row r="42" spans="1:6" x14ac:dyDescent="0.3">
      <c r="A42" s="9">
        <v>43869</v>
      </c>
      <c r="B42" s="13">
        <v>8</v>
      </c>
      <c r="C42" s="13">
        <v>3</v>
      </c>
      <c r="D42">
        <v>0</v>
      </c>
      <c r="E42">
        <v>0</v>
      </c>
      <c r="F42" s="10">
        <v>0</v>
      </c>
    </row>
    <row r="43" spans="1:6" x14ac:dyDescent="0.3">
      <c r="A43" s="9">
        <v>43870</v>
      </c>
      <c r="B43" s="13">
        <v>9</v>
      </c>
      <c r="C43" s="13">
        <v>4</v>
      </c>
      <c r="D43">
        <v>0</v>
      </c>
      <c r="E43">
        <v>0</v>
      </c>
      <c r="F43" s="10">
        <v>0</v>
      </c>
    </row>
    <row r="44" spans="1:6" x14ac:dyDescent="0.3">
      <c r="A44" s="9">
        <v>43871</v>
      </c>
      <c r="B44" s="13">
        <v>9</v>
      </c>
      <c r="C44" s="13">
        <v>4</v>
      </c>
      <c r="D44">
        <v>0</v>
      </c>
      <c r="E44">
        <v>0</v>
      </c>
      <c r="F44" s="10">
        <v>0</v>
      </c>
    </row>
    <row r="45" spans="1:6" x14ac:dyDescent="0.3">
      <c r="A45" s="9">
        <v>43872</v>
      </c>
      <c r="B45" s="13">
        <v>7</v>
      </c>
      <c r="C45" s="13">
        <v>3</v>
      </c>
      <c r="D45">
        <v>1</v>
      </c>
      <c r="E45">
        <v>1</v>
      </c>
      <c r="F45" s="10">
        <v>0</v>
      </c>
    </row>
    <row r="46" spans="1:6" x14ac:dyDescent="0.3">
      <c r="A46" s="9">
        <v>43873</v>
      </c>
      <c r="B46" s="13">
        <v>7</v>
      </c>
      <c r="C46" s="13">
        <v>3</v>
      </c>
      <c r="D46">
        <v>1</v>
      </c>
      <c r="E46">
        <v>1</v>
      </c>
      <c r="F46" s="10">
        <v>0</v>
      </c>
    </row>
    <row r="47" spans="1:6" x14ac:dyDescent="0.3">
      <c r="A47" s="9">
        <v>43874</v>
      </c>
      <c r="B47" s="13">
        <v>8</v>
      </c>
      <c r="C47" s="13">
        <v>3</v>
      </c>
      <c r="D47">
        <v>1</v>
      </c>
      <c r="E47">
        <v>1</v>
      </c>
      <c r="F47" s="10">
        <v>0</v>
      </c>
    </row>
    <row r="48" spans="1:6" x14ac:dyDescent="0.3">
      <c r="A48" s="9">
        <v>43875</v>
      </c>
      <c r="B48" s="13">
        <v>6</v>
      </c>
      <c r="C48" s="13">
        <v>2</v>
      </c>
      <c r="D48">
        <v>1</v>
      </c>
      <c r="E48">
        <v>1</v>
      </c>
      <c r="F48" s="10">
        <v>0</v>
      </c>
    </row>
    <row r="49" spans="1:6" x14ac:dyDescent="0.3">
      <c r="A49" s="9">
        <v>43876</v>
      </c>
      <c r="B49" s="13">
        <v>6</v>
      </c>
      <c r="C49" s="13">
        <v>3</v>
      </c>
      <c r="D49">
        <v>1</v>
      </c>
      <c r="E49">
        <v>1</v>
      </c>
      <c r="F49" s="10">
        <v>0</v>
      </c>
    </row>
    <row r="50" spans="1:6" x14ac:dyDescent="0.3">
      <c r="A50" s="9">
        <v>43877</v>
      </c>
      <c r="B50" s="13">
        <v>6</v>
      </c>
      <c r="C50" s="13">
        <v>3</v>
      </c>
      <c r="D50">
        <v>1</v>
      </c>
      <c r="E50">
        <v>1</v>
      </c>
      <c r="F50" s="10">
        <v>0</v>
      </c>
    </row>
    <row r="51" spans="1:6" x14ac:dyDescent="0.3">
      <c r="A51" s="9">
        <v>43878</v>
      </c>
      <c r="B51" s="13">
        <v>6</v>
      </c>
      <c r="C51" s="13">
        <v>3</v>
      </c>
      <c r="D51">
        <v>1</v>
      </c>
      <c r="E51">
        <v>1</v>
      </c>
      <c r="F51" s="10">
        <v>0</v>
      </c>
    </row>
    <row r="52" spans="1:6" x14ac:dyDescent="0.3">
      <c r="A52" s="9">
        <v>43879</v>
      </c>
      <c r="B52" s="13">
        <v>5</v>
      </c>
      <c r="C52" s="13">
        <v>2</v>
      </c>
      <c r="D52">
        <v>1</v>
      </c>
      <c r="E52">
        <v>1</v>
      </c>
      <c r="F52" s="10">
        <v>0</v>
      </c>
    </row>
    <row r="53" spans="1:6" x14ac:dyDescent="0.3">
      <c r="A53" s="9">
        <v>43880</v>
      </c>
      <c r="B53" s="13">
        <v>5</v>
      </c>
      <c r="C53" s="13">
        <v>2</v>
      </c>
      <c r="D53">
        <v>0</v>
      </c>
      <c r="E53">
        <v>1</v>
      </c>
      <c r="F53" s="10">
        <v>0</v>
      </c>
    </row>
    <row r="54" spans="1:6" x14ac:dyDescent="0.3">
      <c r="A54" s="9">
        <v>43881</v>
      </c>
      <c r="B54" s="13">
        <v>4</v>
      </c>
      <c r="C54" s="13">
        <v>2</v>
      </c>
      <c r="D54">
        <v>1</v>
      </c>
      <c r="E54">
        <v>1</v>
      </c>
      <c r="F54" s="10">
        <v>0</v>
      </c>
    </row>
    <row r="55" spans="1:6" x14ac:dyDescent="0.3">
      <c r="A55" s="9">
        <v>43882</v>
      </c>
      <c r="B55" s="13">
        <v>3</v>
      </c>
      <c r="C55" s="13">
        <v>1</v>
      </c>
      <c r="D55">
        <v>1</v>
      </c>
      <c r="E55">
        <v>1</v>
      </c>
      <c r="F55" s="10">
        <v>0</v>
      </c>
    </row>
    <row r="56" spans="1:6" x14ac:dyDescent="0.3">
      <c r="A56" s="9">
        <v>43883</v>
      </c>
      <c r="B56" s="13">
        <v>4</v>
      </c>
      <c r="C56" s="13">
        <v>1</v>
      </c>
      <c r="D56">
        <v>1</v>
      </c>
      <c r="E56">
        <v>1</v>
      </c>
      <c r="F56" s="10">
        <v>0</v>
      </c>
    </row>
    <row r="57" spans="1:6" x14ac:dyDescent="0.3">
      <c r="A57" s="9">
        <v>43884</v>
      </c>
      <c r="B57" s="13">
        <v>5</v>
      </c>
      <c r="C57" s="13">
        <v>2</v>
      </c>
      <c r="D57">
        <v>1</v>
      </c>
      <c r="E57">
        <v>1</v>
      </c>
      <c r="F57" s="10">
        <v>0</v>
      </c>
    </row>
    <row r="58" spans="1:6" x14ac:dyDescent="0.3">
      <c r="A58" s="9">
        <v>43885</v>
      </c>
      <c r="B58" s="13">
        <v>4</v>
      </c>
      <c r="C58" s="13">
        <v>2</v>
      </c>
      <c r="D58">
        <v>1</v>
      </c>
      <c r="E58">
        <v>1</v>
      </c>
      <c r="F58" s="10">
        <v>0</v>
      </c>
    </row>
    <row r="59" spans="1:6" x14ac:dyDescent="0.3">
      <c r="A59" s="9">
        <v>43886</v>
      </c>
      <c r="B59" s="13">
        <v>5</v>
      </c>
      <c r="C59" s="13">
        <v>2</v>
      </c>
      <c r="D59">
        <v>1</v>
      </c>
      <c r="E59">
        <v>1</v>
      </c>
      <c r="F59" s="10">
        <v>0</v>
      </c>
    </row>
    <row r="60" spans="1:6" x14ac:dyDescent="0.3">
      <c r="A60" s="9">
        <v>43887</v>
      </c>
      <c r="B60" s="13">
        <v>5</v>
      </c>
      <c r="C60" s="13">
        <v>2</v>
      </c>
      <c r="D60">
        <v>1</v>
      </c>
      <c r="E60">
        <v>1</v>
      </c>
      <c r="F60" s="10">
        <v>0</v>
      </c>
    </row>
    <row r="61" spans="1:6" x14ac:dyDescent="0.3">
      <c r="A61" s="9">
        <v>43888</v>
      </c>
      <c r="B61" s="13">
        <v>6</v>
      </c>
      <c r="C61" s="13">
        <v>3</v>
      </c>
      <c r="D61">
        <v>1</v>
      </c>
      <c r="E61">
        <v>1</v>
      </c>
      <c r="F61" s="10">
        <v>0</v>
      </c>
    </row>
    <row r="62" spans="1:6" x14ac:dyDescent="0.3">
      <c r="A62" s="9">
        <v>43889</v>
      </c>
      <c r="B62" s="13">
        <v>8</v>
      </c>
      <c r="C62" s="13">
        <v>3</v>
      </c>
      <c r="D62">
        <v>1</v>
      </c>
      <c r="E62">
        <v>1</v>
      </c>
      <c r="F62" s="10">
        <v>0</v>
      </c>
    </row>
    <row r="63" spans="1:6" x14ac:dyDescent="0.3">
      <c r="A63" s="9">
        <v>43890</v>
      </c>
      <c r="B63" s="13">
        <v>7</v>
      </c>
      <c r="C63" s="13">
        <v>3</v>
      </c>
      <c r="D63">
        <v>1</v>
      </c>
      <c r="E63">
        <v>1</v>
      </c>
      <c r="F63" s="10">
        <v>0</v>
      </c>
    </row>
    <row r="64" spans="1:6" x14ac:dyDescent="0.3">
      <c r="A64" s="9">
        <v>43891</v>
      </c>
      <c r="B64" s="13">
        <v>7</v>
      </c>
      <c r="C64" s="13">
        <v>2</v>
      </c>
      <c r="D64">
        <v>1</v>
      </c>
      <c r="E64">
        <v>1</v>
      </c>
      <c r="F64" s="10">
        <v>0</v>
      </c>
    </row>
    <row r="65" spans="1:6" x14ac:dyDescent="0.3">
      <c r="A65" s="9">
        <v>43892</v>
      </c>
      <c r="B65" s="13">
        <v>10</v>
      </c>
      <c r="C65" s="13">
        <v>4</v>
      </c>
      <c r="D65">
        <v>1</v>
      </c>
      <c r="E65">
        <v>1</v>
      </c>
      <c r="F65" s="10">
        <v>0</v>
      </c>
    </row>
    <row r="66" spans="1:6" x14ac:dyDescent="0.3">
      <c r="A66" s="9">
        <v>43893</v>
      </c>
      <c r="B66" s="13">
        <v>17</v>
      </c>
      <c r="C66" s="13">
        <v>7</v>
      </c>
      <c r="D66">
        <v>1</v>
      </c>
      <c r="E66">
        <v>1</v>
      </c>
      <c r="F66" s="10">
        <v>0</v>
      </c>
    </row>
    <row r="67" spans="1:6" x14ac:dyDescent="0.3">
      <c r="A67" s="9">
        <v>43894</v>
      </c>
      <c r="B67" s="13">
        <v>28</v>
      </c>
      <c r="C67" s="13">
        <v>14</v>
      </c>
      <c r="D67">
        <v>1</v>
      </c>
      <c r="E67">
        <v>2</v>
      </c>
      <c r="F67" s="10">
        <v>0</v>
      </c>
    </row>
    <row r="68" spans="1:6" x14ac:dyDescent="0.3">
      <c r="A68" s="9">
        <v>43895</v>
      </c>
      <c r="B68" s="13">
        <v>27</v>
      </c>
      <c r="C68" s="13">
        <v>13</v>
      </c>
      <c r="D68">
        <v>1</v>
      </c>
      <c r="E68">
        <v>1</v>
      </c>
      <c r="F68" s="10">
        <v>0</v>
      </c>
    </row>
    <row r="69" spans="1:6" x14ac:dyDescent="0.3">
      <c r="A69" s="9">
        <v>43896</v>
      </c>
      <c r="B69" s="13">
        <v>22</v>
      </c>
      <c r="C69" s="13">
        <v>12</v>
      </c>
      <c r="D69">
        <v>1</v>
      </c>
      <c r="E69">
        <v>1</v>
      </c>
      <c r="F69" s="10">
        <v>0</v>
      </c>
    </row>
    <row r="70" spans="1:6" x14ac:dyDescent="0.3">
      <c r="A70" s="9">
        <v>43897</v>
      </c>
      <c r="B70" s="13">
        <v>20</v>
      </c>
      <c r="C70" s="13">
        <v>10</v>
      </c>
      <c r="D70">
        <v>1</v>
      </c>
      <c r="E70">
        <v>1</v>
      </c>
      <c r="F70" s="10">
        <v>0</v>
      </c>
    </row>
    <row r="71" spans="1:6" x14ac:dyDescent="0.3">
      <c r="A71" s="9">
        <v>43898</v>
      </c>
      <c r="B71" s="13">
        <v>23</v>
      </c>
      <c r="C71" s="13">
        <v>10</v>
      </c>
      <c r="D71">
        <v>1</v>
      </c>
      <c r="E71">
        <v>1</v>
      </c>
      <c r="F71" s="10">
        <v>0</v>
      </c>
    </row>
    <row r="72" spans="1:6" x14ac:dyDescent="0.3">
      <c r="A72" s="9">
        <v>43899</v>
      </c>
      <c r="B72" s="13">
        <v>29</v>
      </c>
      <c r="C72" s="13">
        <v>13</v>
      </c>
      <c r="D72">
        <v>1</v>
      </c>
      <c r="E72">
        <v>2</v>
      </c>
      <c r="F72" s="10">
        <v>0</v>
      </c>
    </row>
    <row r="73" spans="1:6" x14ac:dyDescent="0.3">
      <c r="A73" s="9">
        <v>43900</v>
      </c>
      <c r="B73" s="13">
        <v>28</v>
      </c>
      <c r="C73" s="13">
        <v>14</v>
      </c>
      <c r="D73">
        <v>1</v>
      </c>
      <c r="E73">
        <v>2</v>
      </c>
      <c r="F73" s="10">
        <v>0</v>
      </c>
    </row>
    <row r="74" spans="1:6" x14ac:dyDescent="0.3">
      <c r="A74" s="9">
        <v>43901</v>
      </c>
      <c r="B74" s="13">
        <v>30</v>
      </c>
      <c r="C74" s="13">
        <v>16</v>
      </c>
      <c r="D74">
        <v>2</v>
      </c>
      <c r="E74">
        <v>3</v>
      </c>
      <c r="F74" s="10">
        <v>0</v>
      </c>
    </row>
    <row r="75" spans="1:6" x14ac:dyDescent="0.3">
      <c r="A75" s="9">
        <v>43902</v>
      </c>
      <c r="B75" s="13">
        <v>34</v>
      </c>
      <c r="C75" s="13">
        <v>17</v>
      </c>
      <c r="D75">
        <v>2</v>
      </c>
      <c r="E75">
        <v>3</v>
      </c>
      <c r="F75" s="10">
        <v>0</v>
      </c>
    </row>
    <row r="76" spans="1:6" x14ac:dyDescent="0.3">
      <c r="A76" s="9">
        <v>43903</v>
      </c>
      <c r="B76" s="13">
        <v>38</v>
      </c>
      <c r="C76" s="13">
        <v>21</v>
      </c>
      <c r="D76">
        <v>3</v>
      </c>
      <c r="E76">
        <v>4</v>
      </c>
      <c r="F76" s="10">
        <v>0</v>
      </c>
    </row>
    <row r="77" spans="1:6" x14ac:dyDescent="0.3">
      <c r="A77" s="9">
        <v>43904</v>
      </c>
      <c r="B77" s="13">
        <v>40</v>
      </c>
      <c r="C77" s="13">
        <v>21</v>
      </c>
      <c r="D77">
        <v>3</v>
      </c>
      <c r="E77">
        <v>4</v>
      </c>
      <c r="F77" s="10">
        <v>0</v>
      </c>
    </row>
    <row r="78" spans="1:6" x14ac:dyDescent="0.3">
      <c r="A78" s="9">
        <v>43905</v>
      </c>
      <c r="B78" s="13">
        <v>45</v>
      </c>
      <c r="C78" s="13">
        <v>25</v>
      </c>
      <c r="D78">
        <v>2</v>
      </c>
      <c r="E78">
        <v>3</v>
      </c>
      <c r="F78" s="10">
        <v>0</v>
      </c>
    </row>
    <row r="79" spans="1:6" x14ac:dyDescent="0.3">
      <c r="A79" s="9">
        <v>43906</v>
      </c>
      <c r="B79" s="13">
        <v>60</v>
      </c>
      <c r="C79" s="13">
        <v>37</v>
      </c>
      <c r="D79">
        <v>5</v>
      </c>
      <c r="E79">
        <v>7</v>
      </c>
      <c r="F79" s="10">
        <v>0</v>
      </c>
    </row>
    <row r="80" spans="1:6" x14ac:dyDescent="0.3">
      <c r="A80" s="9">
        <v>43907</v>
      </c>
      <c r="B80" s="13">
        <v>60</v>
      </c>
      <c r="C80" s="13">
        <v>37</v>
      </c>
      <c r="D80">
        <v>5</v>
      </c>
      <c r="E80">
        <v>7</v>
      </c>
      <c r="F80" s="10">
        <v>0</v>
      </c>
    </row>
    <row r="81" spans="1:6" x14ac:dyDescent="0.3">
      <c r="A81" s="9">
        <v>43908</v>
      </c>
      <c r="B81" s="13">
        <v>58</v>
      </c>
      <c r="C81" s="13">
        <v>39</v>
      </c>
      <c r="D81">
        <v>5</v>
      </c>
      <c r="E81">
        <v>8</v>
      </c>
      <c r="F81" s="10">
        <v>0</v>
      </c>
    </row>
    <row r="82" spans="1:6" x14ac:dyDescent="0.3">
      <c r="A82" s="9">
        <v>43909</v>
      </c>
      <c r="B82" s="13">
        <v>100</v>
      </c>
      <c r="C82" s="13">
        <v>40</v>
      </c>
      <c r="D82">
        <v>6</v>
      </c>
      <c r="E82">
        <v>8</v>
      </c>
      <c r="F82" s="10">
        <v>0</v>
      </c>
    </row>
    <row r="83" spans="1:6" x14ac:dyDescent="0.3">
      <c r="A83" s="9">
        <v>43910</v>
      </c>
      <c r="B83" s="13">
        <v>70</v>
      </c>
      <c r="C83" s="13">
        <v>45</v>
      </c>
      <c r="D83">
        <v>7</v>
      </c>
      <c r="E83">
        <v>10</v>
      </c>
      <c r="F83" s="10">
        <v>0</v>
      </c>
    </row>
    <row r="84" spans="1:6" x14ac:dyDescent="0.3">
      <c r="A84" s="9">
        <v>43911</v>
      </c>
      <c r="B84" s="13">
        <v>78</v>
      </c>
      <c r="C84" s="13">
        <v>53</v>
      </c>
      <c r="D84">
        <v>9</v>
      </c>
      <c r="E84">
        <v>13</v>
      </c>
      <c r="F84" s="10">
        <v>0</v>
      </c>
    </row>
    <row r="85" spans="1:6" x14ac:dyDescent="0.3">
      <c r="A85" s="9">
        <v>43912</v>
      </c>
      <c r="B85" s="13">
        <v>87</v>
      </c>
      <c r="C85" s="13">
        <v>63</v>
      </c>
      <c r="D85">
        <v>11</v>
      </c>
      <c r="E85">
        <v>16</v>
      </c>
      <c r="F85" s="10">
        <v>0</v>
      </c>
    </row>
    <row r="86" spans="1:6" x14ac:dyDescent="0.3">
      <c r="A86" s="9">
        <v>43913</v>
      </c>
      <c r="B86" s="13">
        <v>85</v>
      </c>
      <c r="C86" s="13">
        <v>65</v>
      </c>
      <c r="D86">
        <v>13</v>
      </c>
      <c r="E86">
        <v>20</v>
      </c>
      <c r="F86" s="10">
        <v>0</v>
      </c>
    </row>
    <row r="87" spans="1:6" x14ac:dyDescent="0.3">
      <c r="A87" s="9">
        <v>43914</v>
      </c>
      <c r="B87" s="13">
        <v>93</v>
      </c>
      <c r="C87" s="13">
        <v>69</v>
      </c>
      <c r="D87">
        <v>13</v>
      </c>
      <c r="E87">
        <v>20</v>
      </c>
      <c r="F87" s="10">
        <v>0</v>
      </c>
    </row>
    <row r="88" spans="1:6" x14ac:dyDescent="0.3">
      <c r="A88" s="9">
        <v>43915</v>
      </c>
      <c r="B88" s="13">
        <v>94</v>
      </c>
      <c r="C88" s="13">
        <v>59</v>
      </c>
      <c r="D88">
        <v>11</v>
      </c>
      <c r="E88">
        <v>17</v>
      </c>
      <c r="F88" s="10">
        <v>0</v>
      </c>
    </row>
    <row r="89" spans="1:6" x14ac:dyDescent="0.3">
      <c r="A89" s="9">
        <v>43916</v>
      </c>
      <c r="B89" s="13">
        <v>92</v>
      </c>
      <c r="C89" s="13">
        <v>54</v>
      </c>
      <c r="D89">
        <v>13</v>
      </c>
      <c r="E89">
        <v>19</v>
      </c>
      <c r="F89" s="10">
        <v>0</v>
      </c>
    </row>
    <row r="90" spans="1:6" x14ac:dyDescent="0.3">
      <c r="A90" s="9">
        <v>43917</v>
      </c>
      <c r="B90" s="13">
        <v>95</v>
      </c>
      <c r="C90" s="13">
        <v>58</v>
      </c>
      <c r="D90">
        <v>14</v>
      </c>
      <c r="E90">
        <v>20</v>
      </c>
      <c r="F90" s="10">
        <v>0</v>
      </c>
    </row>
    <row r="91" spans="1:6" x14ac:dyDescent="0.3">
      <c r="A91" s="9">
        <v>43918</v>
      </c>
      <c r="B91" s="13">
        <v>89</v>
      </c>
      <c r="C91" s="13">
        <v>57</v>
      </c>
      <c r="D91">
        <v>14</v>
      </c>
      <c r="E91">
        <v>20</v>
      </c>
      <c r="F91" s="10">
        <v>0</v>
      </c>
    </row>
    <row r="92" spans="1:6" x14ac:dyDescent="0.3">
      <c r="A92" s="9">
        <v>43919</v>
      </c>
      <c r="B92" s="13">
        <v>84</v>
      </c>
      <c r="C92" s="13">
        <v>53</v>
      </c>
      <c r="D92">
        <v>13</v>
      </c>
      <c r="E92">
        <v>19</v>
      </c>
      <c r="F92" s="10">
        <v>0</v>
      </c>
    </row>
    <row r="93" spans="1:6" x14ac:dyDescent="0.3">
      <c r="A93" s="9">
        <v>43920</v>
      </c>
      <c r="B93" s="13">
        <v>68</v>
      </c>
      <c r="C93" s="13">
        <v>42</v>
      </c>
      <c r="D93">
        <v>12</v>
      </c>
      <c r="E93">
        <v>17</v>
      </c>
      <c r="F93" s="10">
        <v>0</v>
      </c>
    </row>
    <row r="94" spans="1:6" x14ac:dyDescent="0.3">
      <c r="A94" s="9">
        <v>43921</v>
      </c>
      <c r="B94" s="13">
        <v>68</v>
      </c>
      <c r="C94" s="13">
        <v>42</v>
      </c>
      <c r="D94">
        <v>14</v>
      </c>
      <c r="E94">
        <v>20</v>
      </c>
      <c r="F94" s="10">
        <v>0</v>
      </c>
    </row>
    <row r="95" spans="1:6" x14ac:dyDescent="0.3">
      <c r="A95" s="9">
        <v>43922</v>
      </c>
      <c r="B95" s="13">
        <v>66</v>
      </c>
      <c r="C95" s="13">
        <v>42</v>
      </c>
      <c r="D95">
        <v>16</v>
      </c>
      <c r="E95">
        <v>21</v>
      </c>
      <c r="F95" s="10">
        <v>0</v>
      </c>
    </row>
    <row r="96" spans="1:6" x14ac:dyDescent="0.3">
      <c r="A96" s="9">
        <v>43923</v>
      </c>
      <c r="B96" s="13">
        <v>57</v>
      </c>
      <c r="C96" s="13">
        <v>41</v>
      </c>
      <c r="D96">
        <v>16</v>
      </c>
      <c r="E96">
        <v>22</v>
      </c>
      <c r="F96" s="10">
        <v>0</v>
      </c>
    </row>
    <row r="97" spans="1:6" x14ac:dyDescent="0.3">
      <c r="A97" s="9">
        <v>43924</v>
      </c>
      <c r="B97" s="13">
        <v>98</v>
      </c>
      <c r="C97" s="13">
        <v>39</v>
      </c>
      <c r="D97">
        <v>15</v>
      </c>
      <c r="E97">
        <v>21</v>
      </c>
      <c r="F97" s="10">
        <v>3684</v>
      </c>
    </row>
    <row r="98" spans="1:6" x14ac:dyDescent="0.3">
      <c r="A98" s="9">
        <v>43925</v>
      </c>
      <c r="B98" s="13">
        <v>98</v>
      </c>
      <c r="C98" s="13">
        <v>38</v>
      </c>
      <c r="D98">
        <v>14</v>
      </c>
      <c r="E98">
        <v>20</v>
      </c>
      <c r="F98" s="10">
        <v>0</v>
      </c>
    </row>
    <row r="99" spans="1:6" x14ac:dyDescent="0.3">
      <c r="A99" s="9">
        <v>43926</v>
      </c>
      <c r="B99" s="13">
        <v>91</v>
      </c>
      <c r="C99" s="13">
        <v>37</v>
      </c>
      <c r="D99">
        <v>14</v>
      </c>
      <c r="E99">
        <v>18</v>
      </c>
      <c r="F99" s="10">
        <v>0</v>
      </c>
    </row>
    <row r="100" spans="1:6" x14ac:dyDescent="0.3">
      <c r="A100" s="9">
        <v>43927</v>
      </c>
      <c r="B100" s="13">
        <v>54</v>
      </c>
      <c r="C100" s="13">
        <v>37</v>
      </c>
      <c r="D100">
        <v>14</v>
      </c>
      <c r="E100">
        <v>19</v>
      </c>
      <c r="F100" s="10">
        <v>0</v>
      </c>
    </row>
    <row r="101" spans="1:6" x14ac:dyDescent="0.3">
      <c r="A101" s="9">
        <v>43928</v>
      </c>
      <c r="B101" s="13">
        <v>48</v>
      </c>
      <c r="C101" s="13">
        <v>33</v>
      </c>
      <c r="D101">
        <v>13</v>
      </c>
      <c r="E101">
        <v>18</v>
      </c>
      <c r="F101" s="10">
        <v>0</v>
      </c>
    </row>
    <row r="102" spans="1:6" x14ac:dyDescent="0.3">
      <c r="A102" s="9">
        <v>43929</v>
      </c>
      <c r="B102" s="13">
        <v>46</v>
      </c>
      <c r="C102" s="13">
        <v>28</v>
      </c>
      <c r="D102">
        <v>12</v>
      </c>
      <c r="E102">
        <v>17</v>
      </c>
      <c r="F102" s="10">
        <v>1621</v>
      </c>
    </row>
    <row r="103" spans="1:6" x14ac:dyDescent="0.3">
      <c r="A103" s="9">
        <v>43930</v>
      </c>
      <c r="B103" s="13">
        <v>45</v>
      </c>
      <c r="C103" s="13">
        <v>30</v>
      </c>
      <c r="D103">
        <v>11</v>
      </c>
      <c r="E103">
        <v>16</v>
      </c>
      <c r="F103" s="10">
        <v>1962</v>
      </c>
    </row>
    <row r="104" spans="1:6" x14ac:dyDescent="0.3">
      <c r="A104" s="9">
        <v>43931</v>
      </c>
      <c r="B104" s="13">
        <v>45</v>
      </c>
      <c r="C104" s="13">
        <v>30</v>
      </c>
      <c r="D104">
        <v>12</v>
      </c>
      <c r="E104">
        <v>18</v>
      </c>
      <c r="F104" s="10">
        <v>1143</v>
      </c>
    </row>
    <row r="105" spans="1:6" x14ac:dyDescent="0.3">
      <c r="A105" s="9">
        <v>43932</v>
      </c>
      <c r="B105" s="13">
        <v>45</v>
      </c>
      <c r="C105" s="13">
        <v>28</v>
      </c>
      <c r="D105">
        <v>13</v>
      </c>
      <c r="E105">
        <v>17</v>
      </c>
      <c r="F105" s="10">
        <v>1432</v>
      </c>
    </row>
    <row r="106" spans="1:6" x14ac:dyDescent="0.3">
      <c r="A106" s="9">
        <v>43933</v>
      </c>
      <c r="B106" s="13">
        <v>47</v>
      </c>
      <c r="C106" s="13">
        <v>29</v>
      </c>
      <c r="D106">
        <v>13</v>
      </c>
      <c r="E106">
        <v>20</v>
      </c>
      <c r="F106" s="10">
        <v>813</v>
      </c>
    </row>
    <row r="107" spans="1:6" x14ac:dyDescent="0.3">
      <c r="A107" s="9">
        <v>43934</v>
      </c>
      <c r="B107" s="13">
        <v>84</v>
      </c>
      <c r="C107" s="13">
        <v>27</v>
      </c>
      <c r="D107">
        <v>12</v>
      </c>
      <c r="E107">
        <v>18</v>
      </c>
      <c r="F107" s="10">
        <v>2091</v>
      </c>
    </row>
    <row r="108" spans="1:6" x14ac:dyDescent="0.3">
      <c r="A108" s="9">
        <v>43935</v>
      </c>
      <c r="B108" s="13">
        <v>42</v>
      </c>
      <c r="C108" s="13">
        <v>24</v>
      </c>
      <c r="D108">
        <v>13</v>
      </c>
      <c r="E108">
        <v>18</v>
      </c>
      <c r="F108" s="10">
        <v>6509</v>
      </c>
    </row>
    <row r="109" spans="1:6" x14ac:dyDescent="0.3">
      <c r="A109" s="9">
        <v>43936</v>
      </c>
      <c r="B109" s="13">
        <v>79</v>
      </c>
      <c r="C109" s="13">
        <v>24</v>
      </c>
      <c r="D109">
        <v>12</v>
      </c>
      <c r="E109">
        <v>18</v>
      </c>
      <c r="F109" s="10">
        <v>2739</v>
      </c>
    </row>
    <row r="110" spans="1:6" x14ac:dyDescent="0.3">
      <c r="A110" s="9">
        <v>43937</v>
      </c>
      <c r="B110" s="13">
        <v>76</v>
      </c>
      <c r="C110" s="13">
        <v>24</v>
      </c>
      <c r="D110">
        <v>10</v>
      </c>
      <c r="E110">
        <v>16</v>
      </c>
      <c r="F110" s="10">
        <v>4011</v>
      </c>
    </row>
    <row r="111" spans="1:6" x14ac:dyDescent="0.3">
      <c r="A111" s="9">
        <v>43938</v>
      </c>
      <c r="B111" s="13">
        <v>79</v>
      </c>
      <c r="C111" s="13">
        <v>24</v>
      </c>
      <c r="D111">
        <v>12</v>
      </c>
      <c r="E111">
        <v>17</v>
      </c>
      <c r="F111" s="10">
        <v>3668</v>
      </c>
    </row>
    <row r="112" spans="1:6" x14ac:dyDescent="0.3">
      <c r="A112" s="9">
        <v>43939</v>
      </c>
      <c r="B112" s="13">
        <v>78</v>
      </c>
      <c r="C112" s="13">
        <v>24</v>
      </c>
      <c r="D112">
        <v>12</v>
      </c>
      <c r="E112">
        <v>16</v>
      </c>
      <c r="F112" s="10">
        <v>5363</v>
      </c>
    </row>
    <row r="113" spans="1:6" x14ac:dyDescent="0.3">
      <c r="A113" s="9">
        <v>43940</v>
      </c>
      <c r="B113" s="13">
        <v>76</v>
      </c>
      <c r="C113" s="13">
        <v>25</v>
      </c>
      <c r="D113">
        <v>11</v>
      </c>
      <c r="E113">
        <v>16</v>
      </c>
      <c r="F113" s="10">
        <v>5840</v>
      </c>
    </row>
    <row r="114" spans="1:6" x14ac:dyDescent="0.3">
      <c r="A114" s="9">
        <v>43941</v>
      </c>
      <c r="B114" s="13">
        <v>36</v>
      </c>
      <c r="C114" s="13">
        <v>23</v>
      </c>
      <c r="D114">
        <v>12</v>
      </c>
      <c r="E114">
        <v>17</v>
      </c>
      <c r="F114" s="10">
        <v>6109</v>
      </c>
    </row>
    <row r="115" spans="1:6" x14ac:dyDescent="0.3">
      <c r="A115" s="9">
        <v>43942</v>
      </c>
      <c r="B115" s="13">
        <v>33</v>
      </c>
      <c r="C115" s="13">
        <v>23</v>
      </c>
      <c r="D115">
        <v>11</v>
      </c>
      <c r="E115">
        <v>16</v>
      </c>
      <c r="F115" s="10">
        <v>6060</v>
      </c>
    </row>
    <row r="116" spans="1:6" x14ac:dyDescent="0.3">
      <c r="A116" s="9">
        <v>43943</v>
      </c>
      <c r="B116" s="13">
        <v>35</v>
      </c>
      <c r="C116" s="13">
        <v>25</v>
      </c>
      <c r="D116">
        <v>12</v>
      </c>
      <c r="E116">
        <v>17</v>
      </c>
      <c r="F116" s="10">
        <v>5978</v>
      </c>
    </row>
    <row r="117" spans="1:6" x14ac:dyDescent="0.3">
      <c r="A117" s="9">
        <v>43944</v>
      </c>
      <c r="B117" s="13">
        <v>70</v>
      </c>
      <c r="C117" s="13">
        <v>22</v>
      </c>
      <c r="D117">
        <v>11</v>
      </c>
      <c r="E117">
        <v>16</v>
      </c>
      <c r="F117" s="10">
        <v>6954</v>
      </c>
    </row>
    <row r="118" spans="1:6" x14ac:dyDescent="0.3">
      <c r="A118" s="9">
        <v>43945</v>
      </c>
      <c r="B118" s="13">
        <v>67</v>
      </c>
      <c r="C118" s="13">
        <v>22</v>
      </c>
      <c r="D118">
        <v>13</v>
      </c>
      <c r="E118">
        <v>19</v>
      </c>
      <c r="F118" s="10">
        <v>6426</v>
      </c>
    </row>
    <row r="119" spans="1:6" x14ac:dyDescent="0.3">
      <c r="A119" s="9">
        <v>43946</v>
      </c>
      <c r="B119" s="13">
        <v>33</v>
      </c>
      <c r="C119" s="13">
        <v>23</v>
      </c>
      <c r="D119">
        <v>12</v>
      </c>
      <c r="E119">
        <v>17</v>
      </c>
      <c r="F119" s="10">
        <v>7707</v>
      </c>
    </row>
    <row r="120" spans="1:6" x14ac:dyDescent="0.3">
      <c r="A120" s="9">
        <v>43947</v>
      </c>
      <c r="B120" s="13">
        <v>34</v>
      </c>
      <c r="C120" s="13">
        <v>21</v>
      </c>
      <c r="D120">
        <v>12</v>
      </c>
      <c r="E120">
        <v>18</v>
      </c>
      <c r="F120" s="10">
        <v>7495</v>
      </c>
    </row>
    <row r="121" spans="1:6" x14ac:dyDescent="0.3">
      <c r="A121" s="9">
        <v>43948</v>
      </c>
      <c r="B121" s="13">
        <v>31</v>
      </c>
      <c r="C121" s="13">
        <v>20</v>
      </c>
      <c r="D121">
        <v>12</v>
      </c>
      <c r="E121">
        <v>18</v>
      </c>
      <c r="F121" s="10">
        <v>7176</v>
      </c>
    </row>
    <row r="122" spans="1:6" x14ac:dyDescent="0.3">
      <c r="A122" s="9">
        <v>43949</v>
      </c>
      <c r="B122" s="13">
        <v>28</v>
      </c>
      <c r="C122" s="13">
        <v>22</v>
      </c>
      <c r="D122">
        <v>13</v>
      </c>
      <c r="E122">
        <v>18</v>
      </c>
      <c r="F122" s="10">
        <v>7093</v>
      </c>
    </row>
    <row r="123" spans="1:6" x14ac:dyDescent="0.3">
      <c r="A123" s="9">
        <v>43950</v>
      </c>
      <c r="B123" s="13">
        <v>29</v>
      </c>
      <c r="C123" s="13">
        <v>23</v>
      </c>
      <c r="D123">
        <v>13</v>
      </c>
      <c r="E123">
        <v>19</v>
      </c>
      <c r="F123" s="10">
        <v>8087</v>
      </c>
    </row>
    <row r="124" spans="1:6" x14ac:dyDescent="0.3">
      <c r="A124" s="9">
        <v>43951</v>
      </c>
      <c r="B124" s="13">
        <v>28</v>
      </c>
      <c r="C124" s="13">
        <v>22</v>
      </c>
      <c r="D124">
        <v>12</v>
      </c>
      <c r="E124">
        <v>18</v>
      </c>
      <c r="F124" s="10">
        <v>9787</v>
      </c>
    </row>
    <row r="125" spans="1:6" x14ac:dyDescent="0.3">
      <c r="A125" s="9">
        <v>43952</v>
      </c>
      <c r="B125" s="13">
        <v>30</v>
      </c>
      <c r="C125" s="13">
        <v>28</v>
      </c>
      <c r="D125">
        <v>14</v>
      </c>
      <c r="E125">
        <v>21</v>
      </c>
      <c r="F125" s="10">
        <v>9615</v>
      </c>
    </row>
    <row r="126" spans="1:6" x14ac:dyDescent="0.3">
      <c r="A126" s="9">
        <v>43953</v>
      </c>
      <c r="B126" s="13">
        <v>28</v>
      </c>
      <c r="C126" s="13">
        <v>27</v>
      </c>
      <c r="D126">
        <v>14</v>
      </c>
      <c r="E126">
        <v>22</v>
      </c>
      <c r="F126" s="10">
        <v>10127</v>
      </c>
    </row>
    <row r="127" spans="1:6" x14ac:dyDescent="0.3">
      <c r="A127" s="9">
        <v>43954</v>
      </c>
      <c r="B127" s="13">
        <v>30</v>
      </c>
      <c r="C127" s="13">
        <v>26</v>
      </c>
      <c r="D127">
        <v>15</v>
      </c>
      <c r="E127">
        <v>22</v>
      </c>
      <c r="F127" s="10">
        <v>10617</v>
      </c>
    </row>
    <row r="128" spans="1:6" x14ac:dyDescent="0.3">
      <c r="A128" s="9">
        <v>43955</v>
      </c>
      <c r="B128" s="13">
        <v>29</v>
      </c>
      <c r="C128" s="13">
        <v>28</v>
      </c>
      <c r="D128">
        <v>15</v>
      </c>
      <c r="E128">
        <v>21</v>
      </c>
      <c r="F128" s="10">
        <v>12863</v>
      </c>
    </row>
    <row r="129" spans="1:6" x14ac:dyDescent="0.3">
      <c r="A129" s="9">
        <v>43956</v>
      </c>
      <c r="B129" s="13">
        <v>29</v>
      </c>
      <c r="C129" s="13">
        <v>28</v>
      </c>
      <c r="D129">
        <v>14</v>
      </c>
      <c r="E129">
        <v>21</v>
      </c>
      <c r="F129" s="10">
        <v>11858</v>
      </c>
    </row>
    <row r="130" spans="1:6" x14ac:dyDescent="0.3">
      <c r="A130" s="9">
        <v>43957</v>
      </c>
      <c r="B130" s="13">
        <v>30</v>
      </c>
      <c r="C130" s="13">
        <v>27</v>
      </c>
      <c r="D130">
        <v>14</v>
      </c>
      <c r="E130">
        <v>21</v>
      </c>
      <c r="F130" s="10">
        <v>13413</v>
      </c>
    </row>
    <row r="131" spans="1:6" x14ac:dyDescent="0.3">
      <c r="A131" s="9">
        <v>43958</v>
      </c>
      <c r="B131" s="13">
        <v>25</v>
      </c>
      <c r="C131" s="13">
        <v>21</v>
      </c>
      <c r="D131">
        <v>11</v>
      </c>
      <c r="E131">
        <v>16</v>
      </c>
      <c r="F131" s="10">
        <v>14195</v>
      </c>
    </row>
    <row r="132" spans="1:6" x14ac:dyDescent="0.3">
      <c r="A132" s="9">
        <v>43959</v>
      </c>
      <c r="B132" s="13">
        <v>23</v>
      </c>
      <c r="C132" s="13">
        <v>18</v>
      </c>
      <c r="D132">
        <v>9</v>
      </c>
      <c r="E132">
        <v>15</v>
      </c>
      <c r="F132" s="10">
        <v>13980</v>
      </c>
    </row>
    <row r="133" spans="1:6" x14ac:dyDescent="0.3">
      <c r="A133" s="9">
        <v>43960</v>
      </c>
      <c r="B133" s="13">
        <v>23</v>
      </c>
      <c r="C133" s="13">
        <v>18</v>
      </c>
      <c r="D133">
        <v>11</v>
      </c>
      <c r="E133">
        <v>16</v>
      </c>
      <c r="F133" s="10">
        <v>13254</v>
      </c>
    </row>
    <row r="134" spans="1:6" x14ac:dyDescent="0.3">
      <c r="A134" s="9">
        <v>43961</v>
      </c>
      <c r="B134" s="13">
        <v>24</v>
      </c>
      <c r="C134" s="13">
        <v>19</v>
      </c>
      <c r="D134">
        <v>10</v>
      </c>
      <c r="E134">
        <v>14</v>
      </c>
      <c r="F134" s="10">
        <v>13367</v>
      </c>
    </row>
    <row r="135" spans="1:6" x14ac:dyDescent="0.3">
      <c r="A135" s="9">
        <v>43962</v>
      </c>
      <c r="B135" s="13">
        <v>23</v>
      </c>
      <c r="C135" s="13">
        <v>18</v>
      </c>
      <c r="D135">
        <v>10</v>
      </c>
      <c r="E135">
        <v>15</v>
      </c>
      <c r="F135" s="10">
        <v>11862</v>
      </c>
    </row>
    <row r="136" spans="1:6" x14ac:dyDescent="0.3">
      <c r="A136" s="9">
        <v>43963</v>
      </c>
      <c r="B136" s="13">
        <v>23</v>
      </c>
      <c r="C136" s="13">
        <v>18</v>
      </c>
      <c r="D136">
        <v>9</v>
      </c>
      <c r="E136">
        <v>13</v>
      </c>
      <c r="F136" s="10">
        <v>11788</v>
      </c>
    </row>
    <row r="137" spans="1:6" x14ac:dyDescent="0.3">
      <c r="A137" s="9">
        <v>43964</v>
      </c>
      <c r="B137" s="13">
        <v>21</v>
      </c>
      <c r="C137" s="13">
        <v>16</v>
      </c>
      <c r="D137">
        <v>9</v>
      </c>
      <c r="E137">
        <v>13</v>
      </c>
      <c r="F137" s="10">
        <v>12780</v>
      </c>
    </row>
    <row r="138" spans="1:6" x14ac:dyDescent="0.3">
      <c r="A138" s="9">
        <v>43965</v>
      </c>
      <c r="B138" s="13">
        <v>22</v>
      </c>
      <c r="C138" s="13">
        <v>15</v>
      </c>
      <c r="D138">
        <v>8</v>
      </c>
      <c r="E138">
        <v>12</v>
      </c>
      <c r="F138" s="10">
        <v>11965</v>
      </c>
    </row>
    <row r="139" spans="1:6" x14ac:dyDescent="0.3">
      <c r="A139" s="9">
        <v>43966</v>
      </c>
      <c r="B139" s="13">
        <v>20</v>
      </c>
      <c r="C139" s="13">
        <v>15</v>
      </c>
      <c r="D139">
        <v>8</v>
      </c>
      <c r="E139">
        <v>12</v>
      </c>
      <c r="F139" s="10">
        <v>11672</v>
      </c>
    </row>
    <row r="140" spans="1:6" x14ac:dyDescent="0.3">
      <c r="A140" s="9">
        <v>43967</v>
      </c>
      <c r="B140" s="13">
        <v>21</v>
      </c>
      <c r="C140" s="13">
        <v>16</v>
      </c>
      <c r="D140">
        <v>9</v>
      </c>
      <c r="E140">
        <v>13</v>
      </c>
      <c r="F140" s="10">
        <v>10535</v>
      </c>
    </row>
    <row r="141" spans="1:6" x14ac:dyDescent="0.3">
      <c r="A141" s="9">
        <v>43968</v>
      </c>
      <c r="B141" s="13">
        <v>21</v>
      </c>
      <c r="C141" s="13">
        <v>16</v>
      </c>
      <c r="D141">
        <v>8</v>
      </c>
      <c r="E141">
        <v>13</v>
      </c>
      <c r="F141" s="10">
        <v>13081</v>
      </c>
    </row>
    <row r="142" spans="1:6" x14ac:dyDescent="0.3">
      <c r="A142" s="9">
        <v>43969</v>
      </c>
      <c r="B142" s="13">
        <v>18</v>
      </c>
      <c r="C142" s="13">
        <v>13</v>
      </c>
      <c r="D142">
        <v>8</v>
      </c>
      <c r="E142">
        <v>13</v>
      </c>
      <c r="F142" s="10">
        <v>11121</v>
      </c>
    </row>
    <row r="143" spans="1:6" x14ac:dyDescent="0.3">
      <c r="A143" s="9">
        <v>43970</v>
      </c>
      <c r="B143" s="13">
        <v>17</v>
      </c>
      <c r="C143" s="13">
        <v>13</v>
      </c>
      <c r="D143">
        <v>7</v>
      </c>
      <c r="E143">
        <v>11</v>
      </c>
      <c r="F143" s="10">
        <v>10333</v>
      </c>
    </row>
    <row r="144" spans="1:6" x14ac:dyDescent="0.3">
      <c r="A144" s="9">
        <v>43971</v>
      </c>
      <c r="B144" s="13">
        <v>13</v>
      </c>
      <c r="C144" s="13">
        <v>12</v>
      </c>
      <c r="D144">
        <v>7</v>
      </c>
      <c r="E144">
        <v>11</v>
      </c>
      <c r="F144" s="10">
        <v>11894</v>
      </c>
    </row>
    <row r="145" spans="1:6" x14ac:dyDescent="0.3">
      <c r="A145" s="9">
        <v>43972</v>
      </c>
      <c r="B145" s="13">
        <v>14</v>
      </c>
      <c r="C145" s="13">
        <v>12</v>
      </c>
      <c r="D145">
        <v>7</v>
      </c>
      <c r="E145">
        <v>11</v>
      </c>
      <c r="F145" s="10">
        <v>12464</v>
      </c>
    </row>
    <row r="146" spans="1:6" x14ac:dyDescent="0.3">
      <c r="A146" s="9">
        <v>43973</v>
      </c>
      <c r="B146" s="13">
        <v>13</v>
      </c>
      <c r="C146" s="13">
        <v>12</v>
      </c>
      <c r="D146">
        <v>6</v>
      </c>
      <c r="E146">
        <v>10</v>
      </c>
      <c r="F146" s="10">
        <v>12653</v>
      </c>
    </row>
    <row r="147" spans="1:6" x14ac:dyDescent="0.3">
      <c r="A147" s="9">
        <v>43974</v>
      </c>
      <c r="B147" s="13">
        <v>14</v>
      </c>
      <c r="C147" s="13">
        <v>12</v>
      </c>
      <c r="D147">
        <v>6</v>
      </c>
      <c r="E147">
        <v>10</v>
      </c>
      <c r="F147" s="10">
        <v>12155</v>
      </c>
    </row>
    <row r="148" spans="1:6" x14ac:dyDescent="0.3">
      <c r="A148" s="9">
        <v>43975</v>
      </c>
      <c r="B148" s="13">
        <v>14</v>
      </c>
      <c r="C148" s="13">
        <v>11</v>
      </c>
      <c r="D148">
        <v>7</v>
      </c>
      <c r="E148">
        <v>11</v>
      </c>
      <c r="F148" s="10">
        <v>12275</v>
      </c>
    </row>
    <row r="149" spans="1:6" x14ac:dyDescent="0.3">
      <c r="A149" s="9">
        <v>43976</v>
      </c>
      <c r="B149" s="13">
        <v>13</v>
      </c>
      <c r="C149" s="13">
        <v>11</v>
      </c>
      <c r="D149">
        <v>7</v>
      </c>
      <c r="E149">
        <v>11</v>
      </c>
      <c r="F149" s="10">
        <v>11835</v>
      </c>
    </row>
    <row r="150" spans="1:6" x14ac:dyDescent="0.3">
      <c r="A150" s="9">
        <v>43977</v>
      </c>
      <c r="B150" s="13">
        <v>14</v>
      </c>
      <c r="C150" s="13">
        <v>12</v>
      </c>
      <c r="D150">
        <v>6</v>
      </c>
      <c r="E150">
        <v>10</v>
      </c>
      <c r="F150" s="10">
        <v>10289</v>
      </c>
    </row>
    <row r="151" spans="1:6" x14ac:dyDescent="0.3">
      <c r="A151" s="9">
        <v>43978</v>
      </c>
      <c r="B151" s="13">
        <v>13</v>
      </c>
      <c r="C151" s="13">
        <v>10</v>
      </c>
      <c r="D151">
        <v>6</v>
      </c>
      <c r="E151">
        <v>10</v>
      </c>
      <c r="F151" s="10">
        <v>11231</v>
      </c>
    </row>
    <row r="152" spans="1:6" x14ac:dyDescent="0.3">
      <c r="A152" s="9">
        <v>43979</v>
      </c>
      <c r="B152" s="13">
        <v>13</v>
      </c>
      <c r="C152" s="13">
        <v>11</v>
      </c>
      <c r="D152">
        <v>7</v>
      </c>
      <c r="E152">
        <v>10</v>
      </c>
      <c r="F152" s="10">
        <v>12246</v>
      </c>
    </row>
    <row r="153" spans="1:6" x14ac:dyDescent="0.3">
      <c r="A153" s="9">
        <v>43980</v>
      </c>
      <c r="B153" s="13">
        <v>13</v>
      </c>
      <c r="C153" s="13">
        <v>11</v>
      </c>
      <c r="D153">
        <v>6</v>
      </c>
      <c r="E153">
        <v>10</v>
      </c>
      <c r="F153" s="10">
        <v>11334</v>
      </c>
    </row>
    <row r="154" spans="1:6" x14ac:dyDescent="0.3">
      <c r="A154" s="9">
        <v>43981</v>
      </c>
      <c r="B154" s="13">
        <v>12</v>
      </c>
      <c r="C154" s="13">
        <v>11</v>
      </c>
      <c r="D154">
        <v>6</v>
      </c>
      <c r="E154">
        <v>9</v>
      </c>
      <c r="F154" s="10">
        <v>12605</v>
      </c>
    </row>
    <row r="155" spans="1:6" x14ac:dyDescent="0.3">
      <c r="A155" s="9">
        <v>43982</v>
      </c>
      <c r="B155" s="13">
        <v>14</v>
      </c>
      <c r="C155" s="13">
        <v>12</v>
      </c>
      <c r="D155">
        <v>7</v>
      </c>
      <c r="E155">
        <v>12</v>
      </c>
      <c r="F155" s="10">
        <v>12807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BED1AF-5E66-43C5-A58C-7EE13D00A52A}">
  <dimension ref="A1:V155"/>
  <sheetViews>
    <sheetView workbookViewId="0">
      <selection activeCell="G1" sqref="G1:H1048576"/>
    </sheetView>
  </sheetViews>
  <sheetFormatPr defaultRowHeight="14.4" x14ac:dyDescent="0.3"/>
  <cols>
    <col min="7" max="8" width="8.88671875" style="29"/>
  </cols>
  <sheetData>
    <row r="1" spans="1:22" x14ac:dyDescent="0.3">
      <c r="A1" t="s">
        <v>63</v>
      </c>
    </row>
    <row r="3" spans="1:22" x14ac:dyDescent="0.3">
      <c r="A3" t="s">
        <v>62</v>
      </c>
      <c r="B3" t="s">
        <v>127</v>
      </c>
      <c r="C3" t="s">
        <v>126</v>
      </c>
      <c r="D3" t="s">
        <v>125</v>
      </c>
      <c r="E3" t="s">
        <v>124</v>
      </c>
      <c r="F3" s="12" t="s">
        <v>56</v>
      </c>
      <c r="G3" s="23" t="s">
        <v>60</v>
      </c>
      <c r="H3" s="23" t="s">
        <v>58</v>
      </c>
      <c r="I3" s="10" t="s">
        <v>57</v>
      </c>
    </row>
    <row r="4" spans="1:22" x14ac:dyDescent="0.3">
      <c r="A4" s="8">
        <v>43831</v>
      </c>
      <c r="B4">
        <v>20</v>
      </c>
      <c r="C4">
        <v>0</v>
      </c>
      <c r="D4">
        <v>50</v>
      </c>
      <c r="E4">
        <v>20</v>
      </c>
      <c r="F4" s="9">
        <v>43831</v>
      </c>
      <c r="G4" s="23">
        <v>0</v>
      </c>
      <c r="H4" s="23">
        <v>0</v>
      </c>
      <c r="I4" s="10">
        <v>0</v>
      </c>
    </row>
    <row r="5" spans="1:22" x14ac:dyDescent="0.3">
      <c r="A5" s="8">
        <v>43832</v>
      </c>
      <c r="B5">
        <v>17</v>
      </c>
      <c r="C5">
        <v>0</v>
      </c>
      <c r="D5">
        <v>68</v>
      </c>
      <c r="E5">
        <v>17</v>
      </c>
      <c r="F5" s="9">
        <v>43832</v>
      </c>
      <c r="G5" s="23">
        <v>0</v>
      </c>
      <c r="H5" s="23">
        <v>0</v>
      </c>
      <c r="I5" s="10">
        <v>0</v>
      </c>
    </row>
    <row r="6" spans="1:22" x14ac:dyDescent="0.3">
      <c r="A6" s="8">
        <v>43833</v>
      </c>
      <c r="B6">
        <v>34</v>
      </c>
      <c r="C6">
        <v>17</v>
      </c>
      <c r="D6">
        <v>67</v>
      </c>
      <c r="E6">
        <v>25</v>
      </c>
      <c r="F6" s="9">
        <v>43833</v>
      </c>
      <c r="G6" s="23">
        <v>0</v>
      </c>
      <c r="H6" s="23">
        <v>0</v>
      </c>
      <c r="I6" s="10">
        <v>0</v>
      </c>
    </row>
    <row r="7" spans="1:22" x14ac:dyDescent="0.3">
      <c r="A7" s="8">
        <v>43834</v>
      </c>
      <c r="B7">
        <v>0</v>
      </c>
      <c r="C7">
        <v>0</v>
      </c>
      <c r="D7">
        <v>43</v>
      </c>
      <c r="E7">
        <v>0</v>
      </c>
      <c r="F7" s="9">
        <v>43834</v>
      </c>
      <c r="G7" s="23">
        <v>0</v>
      </c>
      <c r="H7" s="23">
        <v>0</v>
      </c>
      <c r="I7" s="10">
        <v>0</v>
      </c>
      <c r="N7" t="s">
        <v>123</v>
      </c>
      <c r="T7" t="s">
        <v>122</v>
      </c>
    </row>
    <row r="8" spans="1:22" x14ac:dyDescent="0.3">
      <c r="A8" s="8">
        <v>43835</v>
      </c>
      <c r="B8">
        <v>18</v>
      </c>
      <c r="C8">
        <v>53</v>
      </c>
      <c r="D8">
        <v>53</v>
      </c>
      <c r="E8">
        <v>18</v>
      </c>
      <c r="F8" s="9">
        <v>43835</v>
      </c>
      <c r="G8" s="23">
        <v>0</v>
      </c>
      <c r="H8" s="23">
        <v>0</v>
      </c>
      <c r="I8" s="10">
        <v>0</v>
      </c>
      <c r="L8" t="s">
        <v>121</v>
      </c>
      <c r="M8" t="s">
        <v>35</v>
      </c>
      <c r="N8" t="s">
        <v>37</v>
      </c>
      <c r="O8" t="s">
        <v>39</v>
      </c>
      <c r="P8" t="s">
        <v>41</v>
      </c>
      <c r="R8" t="s">
        <v>121</v>
      </c>
      <c r="S8" t="s">
        <v>35</v>
      </c>
      <c r="T8" t="s">
        <v>37</v>
      </c>
      <c r="U8" t="s">
        <v>39</v>
      </c>
      <c r="V8" t="s">
        <v>41</v>
      </c>
    </row>
    <row r="9" spans="1:22" x14ac:dyDescent="0.3">
      <c r="A9" s="8">
        <v>43836</v>
      </c>
      <c r="B9">
        <v>48</v>
      </c>
      <c r="C9">
        <v>24</v>
      </c>
      <c r="D9">
        <v>49</v>
      </c>
      <c r="E9">
        <v>16</v>
      </c>
      <c r="F9" s="9">
        <v>43836</v>
      </c>
      <c r="G9" s="23">
        <v>0</v>
      </c>
      <c r="H9" s="23">
        <v>0</v>
      </c>
      <c r="I9" s="10">
        <v>0</v>
      </c>
      <c r="L9">
        <v>0</v>
      </c>
      <c r="M9">
        <v>-0.1758213186191038</v>
      </c>
      <c r="N9">
        <v>0.34673450006271844</v>
      </c>
      <c r="O9">
        <v>-0.226438935152111</v>
      </c>
      <c r="P9">
        <v>0.17134904402504844</v>
      </c>
      <c r="R9">
        <v>0</v>
      </c>
      <c r="S9">
        <v>-0.18338202140582266</v>
      </c>
      <c r="T9">
        <v>0.21164504168035714</v>
      </c>
      <c r="U9">
        <v>-0.3016901133785812</v>
      </c>
      <c r="V9">
        <v>0.18897693095098878</v>
      </c>
    </row>
    <row r="10" spans="1:22" x14ac:dyDescent="0.3">
      <c r="A10" s="8">
        <v>43837</v>
      </c>
      <c r="B10">
        <v>32</v>
      </c>
      <c r="C10">
        <v>0</v>
      </c>
      <c r="D10">
        <v>39</v>
      </c>
      <c r="E10">
        <v>16</v>
      </c>
      <c r="F10" s="9">
        <v>43837</v>
      </c>
      <c r="G10" s="23">
        <v>0</v>
      </c>
      <c r="H10" s="23">
        <v>0</v>
      </c>
      <c r="I10" s="10">
        <v>0</v>
      </c>
      <c r="L10">
        <v>1</v>
      </c>
      <c r="M10">
        <v>-0.19409403217242127</v>
      </c>
      <c r="N10">
        <v>0.33587115368285142</v>
      </c>
      <c r="O10">
        <v>-0.25259128729012587</v>
      </c>
      <c r="P10">
        <v>0.1808591776632065</v>
      </c>
      <c r="R10">
        <v>1</v>
      </c>
      <c r="S10">
        <v>-9.1005228032682378E-2</v>
      </c>
      <c r="T10">
        <v>0.29867641543492374</v>
      </c>
      <c r="U10">
        <v>-0.30201900495785022</v>
      </c>
      <c r="V10">
        <v>0.18373265519664184</v>
      </c>
    </row>
    <row r="11" spans="1:22" x14ac:dyDescent="0.3">
      <c r="A11" s="8">
        <v>43838</v>
      </c>
      <c r="B11">
        <v>0</v>
      </c>
      <c r="C11">
        <v>31</v>
      </c>
      <c r="D11">
        <v>54</v>
      </c>
      <c r="E11">
        <v>31</v>
      </c>
      <c r="F11" s="9">
        <v>43838</v>
      </c>
      <c r="G11" s="23">
        <v>0</v>
      </c>
      <c r="H11" s="23">
        <v>0</v>
      </c>
      <c r="I11" s="10">
        <v>0</v>
      </c>
      <c r="L11">
        <v>2</v>
      </c>
      <c r="M11">
        <v>-0.17660604341843769</v>
      </c>
      <c r="N11">
        <v>0.30028142365009508</v>
      </c>
      <c r="O11">
        <v>-0.31283492057233797</v>
      </c>
      <c r="P11">
        <v>0.218613350098015</v>
      </c>
      <c r="R11">
        <v>2</v>
      </c>
      <c r="S11">
        <v>-0.18893800024539575</v>
      </c>
      <c r="T11">
        <v>0.22357753956281326</v>
      </c>
      <c r="U11">
        <v>-0.34175213612071575</v>
      </c>
      <c r="V11">
        <v>0.18009789034127779</v>
      </c>
    </row>
    <row r="12" spans="1:22" x14ac:dyDescent="0.3">
      <c r="A12" s="8">
        <v>43839</v>
      </c>
      <c r="B12">
        <v>24</v>
      </c>
      <c r="C12">
        <v>16</v>
      </c>
      <c r="D12">
        <v>33</v>
      </c>
      <c r="E12">
        <v>16</v>
      </c>
      <c r="F12" s="9">
        <v>43839</v>
      </c>
      <c r="G12" s="23">
        <v>0</v>
      </c>
      <c r="H12" s="23">
        <v>0</v>
      </c>
      <c r="I12" s="10">
        <v>0</v>
      </c>
      <c r="L12">
        <v>3</v>
      </c>
      <c r="M12">
        <v>-0.19527782660130324</v>
      </c>
      <c r="N12">
        <v>0.26706800878252296</v>
      </c>
      <c r="O12">
        <v>-0.32693422209100031</v>
      </c>
      <c r="P12">
        <v>0.23852991095885706</v>
      </c>
      <c r="R12">
        <v>3</v>
      </c>
      <c r="S12">
        <v>-4.0350153483565764E-2</v>
      </c>
      <c r="T12">
        <v>0.15658806234426897</v>
      </c>
      <c r="U12">
        <v>-0.29070280705911833</v>
      </c>
      <c r="V12">
        <v>0.23984825269526999</v>
      </c>
    </row>
    <row r="13" spans="1:22" x14ac:dyDescent="0.3">
      <c r="A13" s="8">
        <v>43840</v>
      </c>
      <c r="B13">
        <v>16</v>
      </c>
      <c r="C13">
        <v>0</v>
      </c>
      <c r="D13">
        <v>57</v>
      </c>
      <c r="E13">
        <v>33</v>
      </c>
      <c r="F13" s="9">
        <v>43840</v>
      </c>
      <c r="G13" s="23">
        <v>0</v>
      </c>
      <c r="H13" s="23">
        <v>0</v>
      </c>
      <c r="I13" s="10">
        <v>0</v>
      </c>
      <c r="L13">
        <v>4</v>
      </c>
      <c r="M13">
        <v>-0.15476041193915899</v>
      </c>
      <c r="N13">
        <v>0.22638133486212619</v>
      </c>
      <c r="O13">
        <v>-0.30310246264103985</v>
      </c>
      <c r="P13">
        <v>0.2934075811534711</v>
      </c>
      <c r="R13">
        <v>4</v>
      </c>
      <c r="S13">
        <v>-0.14757389122666181</v>
      </c>
      <c r="T13">
        <v>0.27191454383444191</v>
      </c>
      <c r="U13">
        <v>-0.31126566580151899</v>
      </c>
      <c r="V13">
        <v>0.21856699486082257</v>
      </c>
    </row>
    <row r="14" spans="1:22" x14ac:dyDescent="0.3">
      <c r="A14" s="8">
        <v>43841</v>
      </c>
      <c r="B14">
        <v>61</v>
      </c>
      <c r="C14">
        <v>18</v>
      </c>
      <c r="D14">
        <v>52</v>
      </c>
      <c r="E14">
        <v>17</v>
      </c>
      <c r="F14" s="9">
        <v>43841</v>
      </c>
      <c r="G14" s="23">
        <v>0</v>
      </c>
      <c r="H14" s="23">
        <v>0</v>
      </c>
      <c r="I14" s="10">
        <v>0</v>
      </c>
      <c r="L14">
        <v>5</v>
      </c>
      <c r="M14">
        <v>-0.13134453860449075</v>
      </c>
      <c r="N14">
        <v>0.24167180900767782</v>
      </c>
      <c r="O14">
        <v>-0.27666042229185933</v>
      </c>
      <c r="P14">
        <v>0.19252090477798425</v>
      </c>
      <c r="R14">
        <v>5</v>
      </c>
      <c r="S14">
        <v>-0.10302203140892957</v>
      </c>
      <c r="T14">
        <v>0.20851629060726642</v>
      </c>
      <c r="U14">
        <v>-0.24609365235054126</v>
      </c>
      <c r="V14">
        <v>0.21716137902409724</v>
      </c>
    </row>
    <row r="15" spans="1:22" x14ac:dyDescent="0.3">
      <c r="A15" s="8">
        <v>43842</v>
      </c>
      <c r="B15">
        <v>19</v>
      </c>
      <c r="C15">
        <v>37</v>
      </c>
      <c r="D15">
        <v>47</v>
      </c>
      <c r="E15">
        <v>28</v>
      </c>
      <c r="F15" s="9">
        <v>43842</v>
      </c>
      <c r="G15" s="23">
        <v>0</v>
      </c>
      <c r="H15" s="23">
        <v>0</v>
      </c>
      <c r="I15" s="10">
        <v>0</v>
      </c>
      <c r="L15">
        <v>6</v>
      </c>
      <c r="M15">
        <v>-8.2714342857489367E-2</v>
      </c>
      <c r="N15">
        <v>0.24027036851942934</v>
      </c>
      <c r="O15">
        <v>-0.27234097497402837</v>
      </c>
      <c r="P15">
        <v>0.20993303525639262</v>
      </c>
      <c r="R15">
        <v>6</v>
      </c>
      <c r="S15">
        <v>-5.4067727334762193E-2</v>
      </c>
      <c r="T15">
        <v>0.32462080722926712</v>
      </c>
      <c r="U15">
        <v>-0.32627089649058888</v>
      </c>
      <c r="V15">
        <v>0.14393687042473149</v>
      </c>
    </row>
    <row r="16" spans="1:22" x14ac:dyDescent="0.3">
      <c r="A16" s="8">
        <v>43843</v>
      </c>
      <c r="B16">
        <v>61</v>
      </c>
      <c r="C16">
        <v>0</v>
      </c>
      <c r="D16">
        <v>46</v>
      </c>
      <c r="E16">
        <v>0</v>
      </c>
      <c r="F16" s="9">
        <v>43843</v>
      </c>
      <c r="G16" s="23">
        <v>0</v>
      </c>
      <c r="H16" s="23">
        <v>0</v>
      </c>
      <c r="I16" s="10">
        <v>0</v>
      </c>
      <c r="L16">
        <v>7</v>
      </c>
      <c r="M16">
        <v>-5.7327100116186226E-2</v>
      </c>
      <c r="N16">
        <v>0.16527838290827843</v>
      </c>
      <c r="O16">
        <v>-0.28659057512580954</v>
      </c>
      <c r="P16">
        <v>0.18546966446539423</v>
      </c>
      <c r="R16">
        <v>7</v>
      </c>
      <c r="S16">
        <v>-8.8723804017142388E-2</v>
      </c>
      <c r="T16">
        <v>0.20685238761451802</v>
      </c>
      <c r="U16">
        <v>-0.35102343880962883</v>
      </c>
      <c r="V16">
        <v>0.24683141385331656</v>
      </c>
    </row>
    <row r="17" spans="1:22" x14ac:dyDescent="0.3">
      <c r="A17" s="8">
        <v>43844</v>
      </c>
      <c r="B17">
        <v>14</v>
      </c>
      <c r="C17">
        <v>41</v>
      </c>
      <c r="D17">
        <v>27</v>
      </c>
      <c r="E17">
        <v>27</v>
      </c>
      <c r="F17" s="9">
        <v>43844</v>
      </c>
      <c r="G17" s="23">
        <v>0</v>
      </c>
      <c r="H17" s="23">
        <v>0</v>
      </c>
      <c r="I17" s="10">
        <v>0</v>
      </c>
      <c r="L17">
        <v>8</v>
      </c>
      <c r="M17">
        <v>-0.11916425482695646</v>
      </c>
      <c r="N17">
        <v>0.17527495022406012</v>
      </c>
      <c r="O17">
        <v>-0.30428769397391831</v>
      </c>
      <c r="P17">
        <v>0.17722160767711223</v>
      </c>
      <c r="R17">
        <v>8</v>
      </c>
      <c r="S17">
        <v>-9.3588217087769238E-2</v>
      </c>
      <c r="T17">
        <v>0.12770962634019842</v>
      </c>
      <c r="U17">
        <v>-0.2928139176208831</v>
      </c>
      <c r="V17">
        <v>0.12000160405306584</v>
      </c>
    </row>
    <row r="18" spans="1:22" x14ac:dyDescent="0.3">
      <c r="A18" s="8">
        <v>43845</v>
      </c>
      <c r="B18">
        <v>32</v>
      </c>
      <c r="C18">
        <v>32</v>
      </c>
      <c r="D18">
        <v>24</v>
      </c>
      <c r="E18">
        <v>24</v>
      </c>
      <c r="F18" s="9">
        <v>43845</v>
      </c>
      <c r="G18" s="23">
        <v>0</v>
      </c>
      <c r="H18" s="23">
        <v>0</v>
      </c>
      <c r="I18" s="10">
        <v>0</v>
      </c>
      <c r="L18">
        <v>9</v>
      </c>
      <c r="M18">
        <v>-8.8585807328937324E-2</v>
      </c>
      <c r="N18">
        <v>0.13990605463352923</v>
      </c>
      <c r="O18">
        <v>-0.28425328687324253</v>
      </c>
      <c r="P18">
        <v>0.14279057981356566</v>
      </c>
      <c r="R18">
        <v>9</v>
      </c>
      <c r="S18">
        <v>-6.2338906106662227E-2</v>
      </c>
      <c r="T18">
        <v>0.21750902487200291</v>
      </c>
      <c r="U18">
        <v>-0.28227684228307337</v>
      </c>
      <c r="V18">
        <v>0.12736675147919949</v>
      </c>
    </row>
    <row r="19" spans="1:22" x14ac:dyDescent="0.3">
      <c r="A19" s="8">
        <v>43846</v>
      </c>
      <c r="B19">
        <v>32</v>
      </c>
      <c r="C19">
        <v>24</v>
      </c>
      <c r="D19">
        <v>31</v>
      </c>
      <c r="E19">
        <v>16</v>
      </c>
      <c r="F19" s="9">
        <v>43846</v>
      </c>
      <c r="G19" s="23">
        <v>0</v>
      </c>
      <c r="H19" s="23">
        <v>0</v>
      </c>
      <c r="I19" s="10">
        <v>0</v>
      </c>
      <c r="L19">
        <v>10</v>
      </c>
      <c r="M19">
        <v>-6.087507847970533E-2</v>
      </c>
      <c r="N19">
        <v>0.16057819236263704</v>
      </c>
      <c r="O19">
        <v>-0.29699140399295382</v>
      </c>
      <c r="P19">
        <v>0.20964783245822949</v>
      </c>
      <c r="R19">
        <v>10</v>
      </c>
      <c r="S19">
        <v>-7.6515518714793909E-2</v>
      </c>
      <c r="T19">
        <v>0.2030311720002784</v>
      </c>
      <c r="U19">
        <v>-0.29707365322746421</v>
      </c>
      <c r="V19">
        <v>0.12946710142225917</v>
      </c>
    </row>
    <row r="20" spans="1:22" x14ac:dyDescent="0.3">
      <c r="A20" s="8">
        <v>43847</v>
      </c>
      <c r="B20">
        <v>23</v>
      </c>
      <c r="C20">
        <v>31</v>
      </c>
      <c r="D20">
        <v>15</v>
      </c>
      <c r="E20">
        <v>15</v>
      </c>
      <c r="F20" s="9">
        <v>43847</v>
      </c>
      <c r="G20" s="23">
        <v>0</v>
      </c>
      <c r="H20" s="23">
        <v>0</v>
      </c>
      <c r="I20" s="10">
        <v>0</v>
      </c>
      <c r="L20">
        <v>11</v>
      </c>
      <c r="M20">
        <v>-0.10417764304470729</v>
      </c>
      <c r="N20">
        <v>0.14607638079814589</v>
      </c>
      <c r="O20">
        <v>-0.30774236656505988</v>
      </c>
      <c r="P20">
        <v>0.17489905525824795</v>
      </c>
      <c r="R20">
        <v>11</v>
      </c>
      <c r="S20">
        <v>-6.7755753451078315E-2</v>
      </c>
      <c r="T20">
        <v>0.18321356593971289</v>
      </c>
      <c r="U20">
        <v>-0.33580237753516207</v>
      </c>
      <c r="V20">
        <v>0.20489970397581661</v>
      </c>
    </row>
    <row r="21" spans="1:22" x14ac:dyDescent="0.3">
      <c r="A21" s="8">
        <v>43848</v>
      </c>
      <c r="B21">
        <v>17</v>
      </c>
      <c r="C21">
        <v>17</v>
      </c>
      <c r="D21">
        <v>51</v>
      </c>
      <c r="E21">
        <v>51</v>
      </c>
      <c r="F21" s="9">
        <v>43848</v>
      </c>
      <c r="G21" s="23">
        <v>0</v>
      </c>
      <c r="H21" s="23">
        <v>0</v>
      </c>
      <c r="I21" s="10">
        <v>0</v>
      </c>
      <c r="L21">
        <v>12</v>
      </c>
      <c r="M21">
        <v>-6.0868855431741982E-2</v>
      </c>
      <c r="N21">
        <v>0.11025301628607785</v>
      </c>
      <c r="O21">
        <v>-0.30084271227920539</v>
      </c>
      <c r="P21">
        <v>0.11619076242950921</v>
      </c>
      <c r="R21">
        <v>12</v>
      </c>
      <c r="S21">
        <v>-6.6812414865577777E-2</v>
      </c>
      <c r="T21">
        <v>0.15968154013909802</v>
      </c>
      <c r="U21">
        <v>-0.34979060875169998</v>
      </c>
      <c r="V21">
        <v>0.10541751358437125</v>
      </c>
    </row>
    <row r="22" spans="1:22" x14ac:dyDescent="0.3">
      <c r="A22" s="8">
        <v>43849</v>
      </c>
      <c r="B22">
        <v>17</v>
      </c>
      <c r="C22">
        <v>17</v>
      </c>
      <c r="D22">
        <v>26</v>
      </c>
      <c r="E22">
        <v>17</v>
      </c>
      <c r="F22" s="9">
        <v>43849</v>
      </c>
      <c r="G22" s="23">
        <v>0</v>
      </c>
      <c r="H22" s="23">
        <v>0</v>
      </c>
      <c r="I22" s="10">
        <v>0</v>
      </c>
      <c r="L22">
        <v>13</v>
      </c>
      <c r="M22">
        <v>-5.9359946111416553E-2</v>
      </c>
      <c r="N22">
        <v>0.14890271855785828</v>
      </c>
      <c r="O22">
        <v>-0.28862340396343134</v>
      </c>
      <c r="P22">
        <v>8.8221285702357669E-2</v>
      </c>
      <c r="R22">
        <v>13</v>
      </c>
      <c r="S22">
        <v>7.2317579741745959E-4</v>
      </c>
      <c r="T22">
        <v>0.19272862560539822</v>
      </c>
      <c r="U22">
        <v>-0.26178723745864341</v>
      </c>
      <c r="V22">
        <v>7.4298943026157457E-2</v>
      </c>
    </row>
    <row r="23" spans="1:22" x14ac:dyDescent="0.3">
      <c r="A23" s="8">
        <v>43850</v>
      </c>
      <c r="B23">
        <v>0</v>
      </c>
      <c r="C23">
        <v>17</v>
      </c>
      <c r="D23">
        <v>41</v>
      </c>
      <c r="E23">
        <v>33</v>
      </c>
      <c r="F23" s="9">
        <v>43850</v>
      </c>
      <c r="G23" s="23">
        <v>0</v>
      </c>
      <c r="H23" s="23">
        <v>0</v>
      </c>
      <c r="I23" s="10">
        <v>0</v>
      </c>
      <c r="L23">
        <v>14</v>
      </c>
      <c r="M23">
        <v>-5.8192973336814995E-2</v>
      </c>
      <c r="N23">
        <v>0.14452164271856058</v>
      </c>
      <c r="O23">
        <v>-0.3013395513076409</v>
      </c>
      <c r="P23">
        <v>0.10481976664500073</v>
      </c>
      <c r="R23">
        <v>14</v>
      </c>
      <c r="S23">
        <v>-4.4464390631182668E-2</v>
      </c>
      <c r="T23">
        <v>0.19874251908362148</v>
      </c>
      <c r="U23">
        <v>-0.32060722301074662</v>
      </c>
      <c r="V23">
        <v>0.12318146607919958</v>
      </c>
    </row>
    <row r="24" spans="1:22" x14ac:dyDescent="0.3">
      <c r="A24" s="8">
        <v>43851</v>
      </c>
      <c r="B24">
        <v>16</v>
      </c>
      <c r="C24">
        <v>41</v>
      </c>
      <c r="D24">
        <v>49</v>
      </c>
      <c r="E24">
        <v>0</v>
      </c>
      <c r="F24" s="9">
        <v>43851</v>
      </c>
      <c r="G24" s="23">
        <v>0</v>
      </c>
      <c r="H24" s="23">
        <v>0</v>
      </c>
      <c r="I24" s="10">
        <v>0</v>
      </c>
    </row>
    <row r="25" spans="1:22" x14ac:dyDescent="0.3">
      <c r="A25" s="8">
        <v>43852</v>
      </c>
      <c r="B25">
        <v>17</v>
      </c>
      <c r="C25">
        <v>16</v>
      </c>
      <c r="D25">
        <v>66</v>
      </c>
      <c r="E25">
        <v>41</v>
      </c>
      <c r="F25" s="9">
        <v>43852</v>
      </c>
      <c r="G25" s="23">
        <v>0</v>
      </c>
      <c r="H25" s="23">
        <v>0</v>
      </c>
      <c r="I25" s="10">
        <v>0</v>
      </c>
    </row>
    <row r="26" spans="1:22" x14ac:dyDescent="0.3">
      <c r="A26" s="8">
        <v>43853</v>
      </c>
      <c r="B26">
        <v>33</v>
      </c>
      <c r="C26">
        <v>33</v>
      </c>
      <c r="D26">
        <v>33</v>
      </c>
      <c r="E26">
        <v>17</v>
      </c>
      <c r="F26" s="9">
        <v>43853</v>
      </c>
      <c r="G26" s="23">
        <v>0</v>
      </c>
      <c r="H26" s="23">
        <v>0</v>
      </c>
      <c r="I26" s="10">
        <v>0</v>
      </c>
    </row>
    <row r="27" spans="1:22" x14ac:dyDescent="0.3">
      <c r="A27" s="8">
        <v>43854</v>
      </c>
      <c r="B27">
        <v>0</v>
      </c>
      <c r="C27">
        <v>16</v>
      </c>
      <c r="D27">
        <v>48</v>
      </c>
      <c r="E27">
        <v>16</v>
      </c>
      <c r="F27" s="9">
        <v>43854</v>
      </c>
      <c r="G27" s="23">
        <v>0</v>
      </c>
      <c r="H27" s="23">
        <v>0</v>
      </c>
      <c r="I27" s="10">
        <v>0</v>
      </c>
    </row>
    <row r="28" spans="1:22" x14ac:dyDescent="0.3">
      <c r="A28" s="8">
        <v>43855</v>
      </c>
      <c r="B28">
        <v>34</v>
      </c>
      <c r="C28">
        <v>34</v>
      </c>
      <c r="D28">
        <v>17</v>
      </c>
      <c r="E28">
        <v>34</v>
      </c>
      <c r="F28" s="9">
        <v>43855</v>
      </c>
      <c r="G28" s="23">
        <v>0</v>
      </c>
      <c r="H28" s="23">
        <v>0</v>
      </c>
      <c r="I28" s="10">
        <v>0</v>
      </c>
    </row>
    <row r="29" spans="1:22" x14ac:dyDescent="0.3">
      <c r="A29" s="8">
        <v>43856</v>
      </c>
      <c r="B29">
        <v>70</v>
      </c>
      <c r="C29">
        <v>17</v>
      </c>
      <c r="D29">
        <v>17</v>
      </c>
      <c r="E29">
        <v>17</v>
      </c>
      <c r="F29" s="9">
        <v>43856</v>
      </c>
      <c r="G29" s="23">
        <v>0</v>
      </c>
      <c r="H29" s="23">
        <v>0</v>
      </c>
      <c r="I29" s="10">
        <v>0</v>
      </c>
    </row>
    <row r="30" spans="1:22" x14ac:dyDescent="0.3">
      <c r="A30" s="8">
        <v>43857</v>
      </c>
      <c r="B30">
        <v>16</v>
      </c>
      <c r="C30">
        <v>63</v>
      </c>
      <c r="D30">
        <v>47</v>
      </c>
      <c r="E30">
        <v>32</v>
      </c>
      <c r="F30" s="9">
        <v>43857</v>
      </c>
      <c r="G30" s="23">
        <v>0</v>
      </c>
      <c r="H30" s="23">
        <v>0</v>
      </c>
      <c r="I30" s="10">
        <v>0</v>
      </c>
    </row>
    <row r="31" spans="1:22" x14ac:dyDescent="0.3">
      <c r="A31" s="8">
        <v>43858</v>
      </c>
      <c r="B31">
        <v>54</v>
      </c>
      <c r="C31">
        <v>31</v>
      </c>
      <c r="D31">
        <v>15</v>
      </c>
      <c r="E31">
        <v>15</v>
      </c>
      <c r="F31" s="9">
        <v>43858</v>
      </c>
      <c r="G31" s="23">
        <v>0</v>
      </c>
      <c r="H31" s="23">
        <v>0</v>
      </c>
      <c r="I31" s="10">
        <v>0</v>
      </c>
    </row>
    <row r="32" spans="1:22" x14ac:dyDescent="0.3">
      <c r="A32" s="8">
        <v>43859</v>
      </c>
      <c r="B32">
        <v>47</v>
      </c>
      <c r="C32">
        <v>31</v>
      </c>
      <c r="D32">
        <v>31</v>
      </c>
      <c r="E32">
        <v>0</v>
      </c>
      <c r="F32" s="9">
        <v>43859</v>
      </c>
      <c r="G32" s="23">
        <v>0</v>
      </c>
      <c r="H32" s="23">
        <v>0</v>
      </c>
      <c r="I32" s="10">
        <v>0</v>
      </c>
    </row>
    <row r="33" spans="1:9" x14ac:dyDescent="0.3">
      <c r="A33" s="8">
        <v>43860</v>
      </c>
      <c r="B33">
        <v>17</v>
      </c>
      <c r="C33">
        <v>0</v>
      </c>
      <c r="D33">
        <v>33</v>
      </c>
      <c r="E33">
        <v>33</v>
      </c>
      <c r="F33" s="9">
        <v>43860</v>
      </c>
      <c r="G33" s="23">
        <f ca="1">IFERROR(__xludf.DUMMYFUNCTION("""COMPUTED_VALUE"""),1)</f>
        <v>1</v>
      </c>
      <c r="H33" s="23">
        <f ca="1">IFERROR(__xludf.DUMMYFUNCTION("""COMPUTED_VALUE"""),0)</f>
        <v>0</v>
      </c>
      <c r="I33" s="10">
        <v>0</v>
      </c>
    </row>
    <row r="34" spans="1:9" x14ac:dyDescent="0.3">
      <c r="A34" s="8">
        <v>43861</v>
      </c>
      <c r="B34">
        <v>24</v>
      </c>
      <c r="C34">
        <v>0</v>
      </c>
      <c r="D34">
        <v>24</v>
      </c>
      <c r="E34">
        <v>16</v>
      </c>
      <c r="F34" s="9">
        <v>43861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10">
        <v>0</v>
      </c>
    </row>
    <row r="35" spans="1:9" x14ac:dyDescent="0.3">
      <c r="A35" s="8">
        <v>43862</v>
      </c>
      <c r="B35">
        <v>35</v>
      </c>
      <c r="C35">
        <v>51</v>
      </c>
      <c r="D35">
        <v>0</v>
      </c>
      <c r="E35">
        <v>17</v>
      </c>
      <c r="F35" s="9">
        <v>43862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10">
        <v>0</v>
      </c>
    </row>
    <row r="36" spans="1:9" x14ac:dyDescent="0.3">
      <c r="A36" s="8">
        <v>43863</v>
      </c>
      <c r="B36">
        <v>18</v>
      </c>
      <c r="C36">
        <v>18</v>
      </c>
      <c r="D36">
        <v>18</v>
      </c>
      <c r="E36">
        <v>18</v>
      </c>
      <c r="F36" s="9">
        <v>43863</v>
      </c>
      <c r="G36" s="23">
        <f ca="1">IFERROR(__xludf.DUMMYFUNCTION("""COMPUTED_VALUE"""),1)</f>
        <v>1</v>
      </c>
      <c r="H36" s="23">
        <f ca="1">IFERROR(__xludf.DUMMYFUNCTION("""COMPUTED_VALUE"""),0)</f>
        <v>0</v>
      </c>
      <c r="I36" s="10">
        <v>0</v>
      </c>
    </row>
    <row r="37" spans="1:9" x14ac:dyDescent="0.3">
      <c r="A37" s="8">
        <v>43864</v>
      </c>
      <c r="B37">
        <v>0</v>
      </c>
      <c r="C37">
        <v>31</v>
      </c>
      <c r="D37">
        <v>23</v>
      </c>
      <c r="E37">
        <v>15</v>
      </c>
      <c r="F37" s="9">
        <v>43864</v>
      </c>
      <c r="G37" s="23">
        <f ca="1">IFERROR(__xludf.DUMMYFUNCTION("""COMPUTED_VALUE"""),1)</f>
        <v>1</v>
      </c>
      <c r="H37" s="23">
        <f ca="1">IFERROR(__xludf.DUMMYFUNCTION("""COMPUTED_VALUE"""),0)</f>
        <v>0</v>
      </c>
      <c r="I37" s="10">
        <v>0</v>
      </c>
    </row>
    <row r="38" spans="1:9" x14ac:dyDescent="0.3">
      <c r="A38" s="8">
        <v>43865</v>
      </c>
      <c r="B38">
        <v>49</v>
      </c>
      <c r="C38">
        <v>57</v>
      </c>
      <c r="D38">
        <v>16</v>
      </c>
      <c r="E38">
        <v>0</v>
      </c>
      <c r="F38" s="9">
        <v>43865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10">
        <v>0</v>
      </c>
    </row>
    <row r="39" spans="1:9" x14ac:dyDescent="0.3">
      <c r="A39" s="8">
        <v>43866</v>
      </c>
      <c r="B39">
        <v>0</v>
      </c>
      <c r="C39">
        <v>23</v>
      </c>
      <c r="D39">
        <v>23</v>
      </c>
      <c r="E39">
        <v>15</v>
      </c>
      <c r="F39" s="9">
        <v>43866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10">
        <v>0</v>
      </c>
    </row>
    <row r="40" spans="1:9" x14ac:dyDescent="0.3">
      <c r="A40" s="8">
        <v>43867</v>
      </c>
      <c r="B40">
        <v>66</v>
      </c>
      <c r="C40">
        <v>16</v>
      </c>
      <c r="D40">
        <v>16</v>
      </c>
      <c r="E40">
        <v>49</v>
      </c>
      <c r="F40" s="9">
        <v>43867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10">
        <v>0</v>
      </c>
    </row>
    <row r="41" spans="1:9" x14ac:dyDescent="0.3">
      <c r="A41" s="8">
        <v>43868</v>
      </c>
      <c r="B41">
        <v>64</v>
      </c>
      <c r="C41">
        <v>32</v>
      </c>
      <c r="D41">
        <v>0</v>
      </c>
      <c r="E41">
        <v>64</v>
      </c>
      <c r="F41" s="9">
        <v>43868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10">
        <v>0</v>
      </c>
    </row>
    <row r="42" spans="1:9" x14ac:dyDescent="0.3">
      <c r="A42" s="8">
        <v>43869</v>
      </c>
      <c r="B42">
        <v>33</v>
      </c>
      <c r="C42">
        <v>16</v>
      </c>
      <c r="D42">
        <v>25</v>
      </c>
      <c r="E42">
        <v>33</v>
      </c>
      <c r="F42" s="9">
        <v>43869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10">
        <v>0</v>
      </c>
    </row>
    <row r="43" spans="1:9" x14ac:dyDescent="0.3">
      <c r="A43" s="8">
        <v>43870</v>
      </c>
      <c r="B43">
        <v>27</v>
      </c>
      <c r="C43">
        <v>36</v>
      </c>
      <c r="D43">
        <v>18</v>
      </c>
      <c r="E43">
        <v>18</v>
      </c>
      <c r="F43" s="9">
        <v>43870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10">
        <v>0</v>
      </c>
    </row>
    <row r="44" spans="1:9" x14ac:dyDescent="0.3">
      <c r="A44" s="8">
        <v>43871</v>
      </c>
      <c r="B44">
        <v>50</v>
      </c>
      <c r="C44">
        <v>16</v>
      </c>
      <c r="D44">
        <v>17</v>
      </c>
      <c r="E44">
        <v>33</v>
      </c>
      <c r="F44" s="9">
        <v>43871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10">
        <v>0</v>
      </c>
    </row>
    <row r="45" spans="1:9" x14ac:dyDescent="0.3">
      <c r="A45" s="8">
        <v>43872</v>
      </c>
      <c r="B45">
        <v>26</v>
      </c>
      <c r="C45">
        <v>13</v>
      </c>
      <c r="D45">
        <v>39</v>
      </c>
      <c r="E45">
        <v>0</v>
      </c>
      <c r="F45" s="9">
        <v>43872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10">
        <v>0</v>
      </c>
    </row>
    <row r="46" spans="1:9" x14ac:dyDescent="0.3">
      <c r="A46" s="8">
        <v>43873</v>
      </c>
      <c r="B46">
        <v>0</v>
      </c>
      <c r="C46">
        <v>40</v>
      </c>
      <c r="D46">
        <v>16</v>
      </c>
      <c r="E46">
        <v>48</v>
      </c>
      <c r="F46" s="9">
        <v>43873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10">
        <v>0</v>
      </c>
    </row>
    <row r="47" spans="1:9" x14ac:dyDescent="0.3">
      <c r="A47" s="8">
        <v>43874</v>
      </c>
      <c r="B47">
        <v>0</v>
      </c>
      <c r="C47">
        <v>16</v>
      </c>
      <c r="D47">
        <v>16</v>
      </c>
      <c r="E47">
        <v>16</v>
      </c>
      <c r="F47" s="9">
        <v>43874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10">
        <v>0</v>
      </c>
    </row>
    <row r="48" spans="1:9" x14ac:dyDescent="0.3">
      <c r="A48" s="8">
        <v>43875</v>
      </c>
      <c r="B48">
        <v>33</v>
      </c>
      <c r="C48">
        <v>17</v>
      </c>
      <c r="D48">
        <v>17</v>
      </c>
      <c r="E48">
        <v>25</v>
      </c>
      <c r="F48" s="9">
        <v>43875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10">
        <v>0</v>
      </c>
    </row>
    <row r="49" spans="1:9" x14ac:dyDescent="0.3">
      <c r="A49" s="8">
        <v>43876</v>
      </c>
      <c r="B49">
        <v>25</v>
      </c>
      <c r="C49">
        <v>17</v>
      </c>
      <c r="D49">
        <v>25</v>
      </c>
      <c r="E49">
        <v>50</v>
      </c>
      <c r="F49" s="9">
        <v>43876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10">
        <v>0</v>
      </c>
    </row>
    <row r="50" spans="1:9" x14ac:dyDescent="0.3">
      <c r="A50" s="8">
        <v>43877</v>
      </c>
      <c r="B50">
        <v>55</v>
      </c>
      <c r="C50">
        <v>18</v>
      </c>
      <c r="D50">
        <v>18</v>
      </c>
      <c r="E50">
        <v>36</v>
      </c>
      <c r="F50" s="9">
        <v>43877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10">
        <v>0</v>
      </c>
    </row>
    <row r="51" spans="1:9" x14ac:dyDescent="0.3">
      <c r="A51" s="8">
        <v>43878</v>
      </c>
      <c r="B51">
        <v>16</v>
      </c>
      <c r="C51">
        <v>41</v>
      </c>
      <c r="D51">
        <v>33</v>
      </c>
      <c r="E51">
        <v>25</v>
      </c>
      <c r="F51" s="9">
        <v>43878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10">
        <v>0</v>
      </c>
    </row>
    <row r="52" spans="1:9" x14ac:dyDescent="0.3">
      <c r="A52" s="8">
        <v>43879</v>
      </c>
      <c r="B52">
        <v>32</v>
      </c>
      <c r="C52">
        <v>16</v>
      </c>
      <c r="D52">
        <v>48</v>
      </c>
      <c r="E52">
        <v>16</v>
      </c>
      <c r="F52" s="9">
        <v>43879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10">
        <v>0</v>
      </c>
    </row>
    <row r="53" spans="1:9" x14ac:dyDescent="0.3">
      <c r="A53" s="8">
        <v>43880</v>
      </c>
      <c r="B53">
        <v>40</v>
      </c>
      <c r="C53">
        <v>24</v>
      </c>
      <c r="D53">
        <v>24</v>
      </c>
      <c r="E53">
        <v>48</v>
      </c>
      <c r="F53" s="9">
        <v>43880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10">
        <v>0</v>
      </c>
    </row>
    <row r="54" spans="1:9" x14ac:dyDescent="0.3">
      <c r="A54" s="8">
        <v>43881</v>
      </c>
      <c r="B54">
        <v>16</v>
      </c>
      <c r="C54">
        <v>16</v>
      </c>
      <c r="D54">
        <v>31</v>
      </c>
      <c r="E54">
        <v>16</v>
      </c>
      <c r="F54" s="9">
        <v>43881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10">
        <v>0</v>
      </c>
    </row>
    <row r="55" spans="1:9" x14ac:dyDescent="0.3">
      <c r="A55" s="8">
        <v>43882</v>
      </c>
      <c r="B55">
        <v>23</v>
      </c>
      <c r="C55">
        <v>31</v>
      </c>
      <c r="D55">
        <v>31</v>
      </c>
      <c r="E55">
        <v>31</v>
      </c>
      <c r="F55" s="9">
        <v>43882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10">
        <v>0</v>
      </c>
    </row>
    <row r="56" spans="1:9" x14ac:dyDescent="0.3">
      <c r="A56" s="8">
        <v>43883</v>
      </c>
      <c r="B56">
        <v>57</v>
      </c>
      <c r="C56">
        <v>33</v>
      </c>
      <c r="D56">
        <v>32</v>
      </c>
      <c r="E56">
        <v>16</v>
      </c>
      <c r="F56" s="9">
        <v>43883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10">
        <v>0</v>
      </c>
    </row>
    <row r="57" spans="1:9" x14ac:dyDescent="0.3">
      <c r="A57" s="8">
        <v>43884</v>
      </c>
      <c r="B57">
        <v>17</v>
      </c>
      <c r="C57">
        <v>17</v>
      </c>
      <c r="D57">
        <v>17</v>
      </c>
      <c r="E57">
        <v>0</v>
      </c>
      <c r="F57" s="9">
        <v>43884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10">
        <v>0</v>
      </c>
    </row>
    <row r="58" spans="1:9" x14ac:dyDescent="0.3">
      <c r="A58" s="8">
        <v>43885</v>
      </c>
      <c r="B58">
        <v>31</v>
      </c>
      <c r="C58">
        <v>31</v>
      </c>
      <c r="D58">
        <v>23</v>
      </c>
      <c r="E58">
        <v>16</v>
      </c>
      <c r="F58" s="9">
        <v>43885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10">
        <v>0</v>
      </c>
    </row>
    <row r="59" spans="1:9" x14ac:dyDescent="0.3">
      <c r="A59" s="8">
        <v>43886</v>
      </c>
      <c r="B59">
        <v>23</v>
      </c>
      <c r="C59">
        <v>0</v>
      </c>
      <c r="D59">
        <v>16</v>
      </c>
      <c r="E59">
        <v>0</v>
      </c>
      <c r="F59" s="9">
        <v>43886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10">
        <v>0</v>
      </c>
    </row>
    <row r="60" spans="1:9" x14ac:dyDescent="0.3">
      <c r="A60" s="8">
        <v>43887</v>
      </c>
      <c r="B60">
        <v>0</v>
      </c>
      <c r="C60">
        <v>15</v>
      </c>
      <c r="D60">
        <v>16</v>
      </c>
      <c r="E60">
        <v>31</v>
      </c>
      <c r="F60" s="9">
        <v>43887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10">
        <v>0</v>
      </c>
    </row>
    <row r="61" spans="1:9" x14ac:dyDescent="0.3">
      <c r="A61" s="8">
        <v>43888</v>
      </c>
      <c r="B61">
        <v>48</v>
      </c>
      <c r="C61">
        <v>16</v>
      </c>
      <c r="D61">
        <v>0</v>
      </c>
      <c r="E61">
        <v>32</v>
      </c>
      <c r="F61" s="9">
        <v>43888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10">
        <v>0</v>
      </c>
    </row>
    <row r="62" spans="1:9" x14ac:dyDescent="0.3">
      <c r="A62" s="8">
        <v>43889</v>
      </c>
      <c r="B62">
        <v>33</v>
      </c>
      <c r="C62">
        <v>0</v>
      </c>
      <c r="D62">
        <v>0</v>
      </c>
      <c r="E62">
        <v>0</v>
      </c>
      <c r="F62" s="9">
        <v>43889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10">
        <v>0</v>
      </c>
    </row>
    <row r="63" spans="1:9" x14ac:dyDescent="0.3">
      <c r="A63" s="8">
        <v>43890</v>
      </c>
      <c r="B63">
        <v>16</v>
      </c>
      <c r="C63">
        <v>16</v>
      </c>
      <c r="D63">
        <v>16</v>
      </c>
      <c r="E63">
        <v>16</v>
      </c>
      <c r="F63" s="9">
        <v>43890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10">
        <v>0</v>
      </c>
    </row>
    <row r="64" spans="1:9" x14ac:dyDescent="0.3">
      <c r="A64" s="8">
        <v>43891</v>
      </c>
      <c r="B64">
        <v>34</v>
      </c>
      <c r="C64">
        <v>0</v>
      </c>
      <c r="D64">
        <v>17</v>
      </c>
      <c r="E64">
        <v>34</v>
      </c>
      <c r="F64" s="9">
        <v>43891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10">
        <v>0</v>
      </c>
    </row>
    <row r="65" spans="1:9" x14ac:dyDescent="0.3">
      <c r="A65" s="8">
        <v>43892</v>
      </c>
      <c r="B65">
        <v>16</v>
      </c>
      <c r="C65">
        <v>16</v>
      </c>
      <c r="D65">
        <v>24</v>
      </c>
      <c r="E65">
        <v>24</v>
      </c>
      <c r="F65" s="9">
        <v>43892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10">
        <v>0</v>
      </c>
    </row>
    <row r="66" spans="1:9" x14ac:dyDescent="0.3">
      <c r="A66" s="8">
        <v>43893</v>
      </c>
      <c r="B66">
        <v>32</v>
      </c>
      <c r="C66">
        <v>24</v>
      </c>
      <c r="D66">
        <v>0</v>
      </c>
      <c r="E66">
        <v>47</v>
      </c>
      <c r="F66" s="9">
        <v>43893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10">
        <v>0</v>
      </c>
    </row>
    <row r="67" spans="1:9" x14ac:dyDescent="0.3">
      <c r="A67" s="8">
        <v>43894</v>
      </c>
      <c r="B67">
        <v>31</v>
      </c>
      <c r="C67">
        <v>31</v>
      </c>
      <c r="D67">
        <v>16</v>
      </c>
      <c r="E67">
        <v>31</v>
      </c>
      <c r="F67" s="9">
        <v>43894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10">
        <v>0</v>
      </c>
    </row>
    <row r="68" spans="1:9" x14ac:dyDescent="0.3">
      <c r="A68" s="8">
        <v>43895</v>
      </c>
      <c r="B68">
        <v>31</v>
      </c>
      <c r="C68">
        <v>31</v>
      </c>
      <c r="D68">
        <v>23</v>
      </c>
      <c r="E68">
        <v>23</v>
      </c>
      <c r="F68" s="9">
        <v>43895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10">
        <v>0</v>
      </c>
    </row>
    <row r="69" spans="1:9" x14ac:dyDescent="0.3">
      <c r="A69" s="8">
        <v>43896</v>
      </c>
      <c r="B69">
        <v>47</v>
      </c>
      <c r="C69">
        <v>16</v>
      </c>
      <c r="D69">
        <v>0</v>
      </c>
      <c r="E69">
        <v>32</v>
      </c>
      <c r="F69" s="9">
        <v>43896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10">
        <v>0</v>
      </c>
    </row>
    <row r="70" spans="1:9" x14ac:dyDescent="0.3">
      <c r="A70" s="8">
        <v>43897</v>
      </c>
      <c r="B70">
        <v>68</v>
      </c>
      <c r="C70">
        <v>25</v>
      </c>
      <c r="D70">
        <v>17</v>
      </c>
      <c r="E70">
        <v>51</v>
      </c>
      <c r="F70" s="9">
        <v>43897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10">
        <v>0</v>
      </c>
    </row>
    <row r="71" spans="1:9" x14ac:dyDescent="0.3">
      <c r="A71" s="8">
        <v>43898</v>
      </c>
      <c r="B71">
        <v>38</v>
      </c>
      <c r="C71">
        <v>0</v>
      </c>
      <c r="D71">
        <v>38</v>
      </c>
      <c r="E71">
        <v>19</v>
      </c>
      <c r="F71" s="9">
        <v>43898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10">
        <v>0</v>
      </c>
    </row>
    <row r="72" spans="1:9" x14ac:dyDescent="0.3">
      <c r="A72" s="8">
        <v>43899</v>
      </c>
      <c r="B72">
        <v>37</v>
      </c>
      <c r="C72">
        <v>19</v>
      </c>
      <c r="D72">
        <v>0</v>
      </c>
      <c r="E72">
        <v>19</v>
      </c>
      <c r="F72" s="9">
        <v>43899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10">
        <v>0</v>
      </c>
    </row>
    <row r="73" spans="1:9" x14ac:dyDescent="0.3">
      <c r="A73" s="8">
        <v>43900</v>
      </c>
      <c r="B73">
        <v>76</v>
      </c>
      <c r="C73">
        <v>22</v>
      </c>
      <c r="D73">
        <v>33</v>
      </c>
      <c r="E73">
        <v>22</v>
      </c>
      <c r="F73" s="9">
        <v>43900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10">
        <v>0</v>
      </c>
    </row>
    <row r="74" spans="1:9" x14ac:dyDescent="0.3">
      <c r="A74" s="8">
        <v>43901</v>
      </c>
      <c r="B74">
        <v>17</v>
      </c>
      <c r="C74">
        <v>17</v>
      </c>
      <c r="D74">
        <v>42</v>
      </c>
      <c r="E74">
        <v>33</v>
      </c>
      <c r="F74" s="9">
        <v>43901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10">
        <v>0</v>
      </c>
    </row>
    <row r="75" spans="1:9" x14ac:dyDescent="0.3">
      <c r="A75" s="8">
        <v>43902</v>
      </c>
      <c r="B75">
        <v>31</v>
      </c>
      <c r="C75">
        <v>31</v>
      </c>
      <c r="D75">
        <v>15</v>
      </c>
      <c r="E75">
        <v>15</v>
      </c>
      <c r="F75" s="9">
        <v>43902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10">
        <v>0</v>
      </c>
    </row>
    <row r="76" spans="1:9" x14ac:dyDescent="0.3">
      <c r="A76" s="8">
        <v>43903</v>
      </c>
      <c r="B76">
        <v>16</v>
      </c>
      <c r="C76">
        <v>32</v>
      </c>
      <c r="D76">
        <v>16</v>
      </c>
      <c r="E76">
        <v>16</v>
      </c>
      <c r="F76" s="9">
        <v>43903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10">
        <v>0</v>
      </c>
    </row>
    <row r="77" spans="1:9" x14ac:dyDescent="0.3">
      <c r="A77" s="8">
        <v>43904</v>
      </c>
      <c r="B77">
        <v>0</v>
      </c>
      <c r="C77">
        <v>17</v>
      </c>
      <c r="D77">
        <v>17</v>
      </c>
      <c r="E77">
        <v>0</v>
      </c>
      <c r="F77" s="9">
        <v>43904</v>
      </c>
      <c r="G77" s="23">
        <v>7</v>
      </c>
      <c r="H77" s="23">
        <v>1</v>
      </c>
      <c r="I77">
        <v>0</v>
      </c>
    </row>
    <row r="78" spans="1:9" x14ac:dyDescent="0.3">
      <c r="A78" s="8">
        <v>43905</v>
      </c>
      <c r="B78">
        <v>28</v>
      </c>
      <c r="C78">
        <v>37</v>
      </c>
      <c r="D78">
        <v>28</v>
      </c>
      <c r="E78">
        <v>19</v>
      </c>
      <c r="F78" s="9">
        <v>43905</v>
      </c>
      <c r="G78" s="23">
        <v>0</v>
      </c>
      <c r="H78" s="23">
        <v>0</v>
      </c>
      <c r="I78">
        <v>0</v>
      </c>
    </row>
    <row r="79" spans="1:9" x14ac:dyDescent="0.3">
      <c r="A79" s="8">
        <v>43906</v>
      </c>
      <c r="B79">
        <v>32</v>
      </c>
      <c r="C79">
        <v>16</v>
      </c>
      <c r="D79">
        <v>16</v>
      </c>
      <c r="E79">
        <v>0</v>
      </c>
      <c r="F79" s="9">
        <v>43906</v>
      </c>
      <c r="G79" s="23">
        <v>0</v>
      </c>
      <c r="H79" s="23">
        <v>0</v>
      </c>
      <c r="I79">
        <v>0</v>
      </c>
    </row>
    <row r="80" spans="1:9" x14ac:dyDescent="0.3">
      <c r="A80" s="8">
        <v>43907</v>
      </c>
      <c r="B80">
        <v>16</v>
      </c>
      <c r="C80">
        <v>0</v>
      </c>
      <c r="D80">
        <v>0</v>
      </c>
      <c r="E80">
        <v>16</v>
      </c>
      <c r="F80" s="9">
        <v>43907</v>
      </c>
      <c r="G80" s="23">
        <v>1</v>
      </c>
      <c r="H80" s="23">
        <v>0</v>
      </c>
      <c r="I80">
        <v>0</v>
      </c>
    </row>
    <row r="81" spans="1:9" x14ac:dyDescent="0.3">
      <c r="A81" s="8">
        <v>43908</v>
      </c>
      <c r="B81">
        <v>32</v>
      </c>
      <c r="C81">
        <v>16</v>
      </c>
      <c r="D81">
        <v>24</v>
      </c>
      <c r="E81">
        <v>32</v>
      </c>
      <c r="F81" s="9">
        <v>43908</v>
      </c>
      <c r="G81" s="23">
        <v>2</v>
      </c>
      <c r="H81" s="23">
        <v>0</v>
      </c>
      <c r="I81">
        <v>0</v>
      </c>
    </row>
    <row r="82" spans="1:9" x14ac:dyDescent="0.3">
      <c r="A82" s="8">
        <v>43909</v>
      </c>
      <c r="B82">
        <v>31</v>
      </c>
      <c r="C82">
        <v>23</v>
      </c>
      <c r="D82">
        <v>15</v>
      </c>
      <c r="E82">
        <v>39</v>
      </c>
      <c r="F82" s="9">
        <v>43909</v>
      </c>
      <c r="G82" s="23">
        <v>4</v>
      </c>
      <c r="H82" s="23">
        <v>0</v>
      </c>
      <c r="I82">
        <v>0</v>
      </c>
    </row>
    <row r="83" spans="1:9" x14ac:dyDescent="0.3">
      <c r="A83" s="8">
        <v>43910</v>
      </c>
      <c r="B83">
        <v>46</v>
      </c>
      <c r="C83">
        <v>23</v>
      </c>
      <c r="D83">
        <v>23</v>
      </c>
      <c r="E83">
        <v>15</v>
      </c>
      <c r="F83" s="9">
        <v>43910</v>
      </c>
      <c r="G83" s="23">
        <v>6</v>
      </c>
      <c r="H83" s="23">
        <v>0</v>
      </c>
      <c r="I83">
        <v>0</v>
      </c>
    </row>
    <row r="84" spans="1:9" x14ac:dyDescent="0.3">
      <c r="A84" s="8">
        <v>43911</v>
      </c>
      <c r="B84">
        <v>35</v>
      </c>
      <c r="C84">
        <v>26</v>
      </c>
      <c r="D84">
        <v>18</v>
      </c>
      <c r="E84">
        <v>35</v>
      </c>
      <c r="F84" s="9">
        <v>43911</v>
      </c>
      <c r="G84" s="23">
        <v>7</v>
      </c>
      <c r="H84" s="23">
        <v>0</v>
      </c>
      <c r="I84">
        <v>0</v>
      </c>
    </row>
    <row r="85" spans="1:9" x14ac:dyDescent="0.3">
      <c r="A85" s="8">
        <v>43912</v>
      </c>
      <c r="B85">
        <v>53</v>
      </c>
      <c r="C85">
        <v>27</v>
      </c>
      <c r="D85">
        <v>36</v>
      </c>
      <c r="E85">
        <v>18</v>
      </c>
      <c r="F85" s="9">
        <v>43912</v>
      </c>
      <c r="G85" s="23">
        <v>0</v>
      </c>
      <c r="H85" s="23">
        <v>0</v>
      </c>
      <c r="I85">
        <v>0</v>
      </c>
    </row>
    <row r="86" spans="1:9" x14ac:dyDescent="0.3">
      <c r="A86" s="8">
        <v>43913</v>
      </c>
      <c r="B86">
        <v>31</v>
      </c>
      <c r="C86">
        <v>31</v>
      </c>
      <c r="D86">
        <v>16</v>
      </c>
      <c r="E86">
        <v>16</v>
      </c>
      <c r="F86" s="9">
        <v>43913</v>
      </c>
      <c r="G86" s="23">
        <v>3</v>
      </c>
      <c r="H86" s="23">
        <v>0</v>
      </c>
      <c r="I86">
        <v>0</v>
      </c>
    </row>
    <row r="87" spans="1:9" x14ac:dyDescent="0.3">
      <c r="A87" s="8">
        <v>43914</v>
      </c>
      <c r="B87">
        <v>50</v>
      </c>
      <c r="C87">
        <v>34</v>
      </c>
      <c r="D87">
        <v>0</v>
      </c>
      <c r="E87">
        <v>25</v>
      </c>
      <c r="F87" s="9">
        <v>43914</v>
      </c>
      <c r="G87" s="23">
        <v>0</v>
      </c>
      <c r="H87" s="23">
        <v>0</v>
      </c>
      <c r="I87">
        <v>0</v>
      </c>
    </row>
    <row r="88" spans="1:9" x14ac:dyDescent="0.3">
      <c r="A88" s="8">
        <v>43915</v>
      </c>
      <c r="B88">
        <v>43</v>
      </c>
      <c r="C88">
        <v>17</v>
      </c>
      <c r="D88">
        <v>17</v>
      </c>
      <c r="E88">
        <v>26</v>
      </c>
      <c r="F88" s="9">
        <v>43915</v>
      </c>
      <c r="G88" s="23">
        <v>5</v>
      </c>
      <c r="H88" s="23">
        <v>0</v>
      </c>
      <c r="I88">
        <v>0</v>
      </c>
    </row>
    <row r="89" spans="1:9" x14ac:dyDescent="0.3">
      <c r="A89" s="8">
        <v>43916</v>
      </c>
      <c r="B89">
        <v>26</v>
      </c>
      <c r="C89">
        <v>17</v>
      </c>
      <c r="D89">
        <v>0</v>
      </c>
      <c r="E89">
        <v>35</v>
      </c>
      <c r="F89" s="9">
        <v>43916</v>
      </c>
      <c r="G89" s="23">
        <v>1</v>
      </c>
      <c r="H89" s="23">
        <v>0</v>
      </c>
      <c r="I89">
        <v>0</v>
      </c>
    </row>
    <row r="90" spans="1:9" x14ac:dyDescent="0.3">
      <c r="A90" s="8">
        <v>43917</v>
      </c>
      <c r="B90">
        <v>49</v>
      </c>
      <c r="C90">
        <v>32</v>
      </c>
      <c r="D90">
        <v>24</v>
      </c>
      <c r="E90">
        <v>49</v>
      </c>
      <c r="F90" s="9">
        <v>43917</v>
      </c>
      <c r="G90" s="23">
        <v>4</v>
      </c>
      <c r="H90" s="23">
        <v>0</v>
      </c>
      <c r="I90">
        <v>0</v>
      </c>
    </row>
    <row r="91" spans="1:9" x14ac:dyDescent="0.3">
      <c r="A91" s="8">
        <v>43918</v>
      </c>
      <c r="B91">
        <v>26</v>
      </c>
      <c r="C91">
        <v>44</v>
      </c>
      <c r="D91">
        <v>35</v>
      </c>
      <c r="E91">
        <v>0</v>
      </c>
      <c r="F91" s="9">
        <v>43918</v>
      </c>
      <c r="G91" s="23">
        <v>9</v>
      </c>
      <c r="H91" s="23">
        <v>0</v>
      </c>
      <c r="I91">
        <v>0</v>
      </c>
    </row>
    <row r="92" spans="1:9" x14ac:dyDescent="0.3">
      <c r="A92" s="8">
        <v>43919</v>
      </c>
      <c r="B92">
        <v>55</v>
      </c>
      <c r="C92">
        <v>27</v>
      </c>
      <c r="D92">
        <v>27</v>
      </c>
      <c r="E92">
        <v>18</v>
      </c>
      <c r="F92" s="9">
        <v>43919</v>
      </c>
      <c r="G92" s="23">
        <v>23</v>
      </c>
      <c r="H92" s="23">
        <v>1</v>
      </c>
      <c r="I92">
        <v>0</v>
      </c>
    </row>
    <row r="93" spans="1:9" x14ac:dyDescent="0.3">
      <c r="A93" s="8">
        <v>43920</v>
      </c>
      <c r="B93">
        <v>17</v>
      </c>
      <c r="C93">
        <v>25</v>
      </c>
      <c r="D93">
        <v>17</v>
      </c>
      <c r="E93">
        <v>17</v>
      </c>
      <c r="F93" s="9">
        <v>43920</v>
      </c>
      <c r="G93" s="23">
        <v>25</v>
      </c>
      <c r="H93" s="23">
        <v>0</v>
      </c>
      <c r="I93">
        <v>0</v>
      </c>
    </row>
    <row r="94" spans="1:9" x14ac:dyDescent="0.3">
      <c r="A94" s="8">
        <v>43921</v>
      </c>
      <c r="B94">
        <v>35</v>
      </c>
      <c r="C94">
        <v>35</v>
      </c>
      <c r="D94">
        <v>18</v>
      </c>
      <c r="E94">
        <v>44</v>
      </c>
      <c r="F94" s="9">
        <v>43921</v>
      </c>
      <c r="G94" s="23">
        <v>23</v>
      </c>
      <c r="H94" s="23">
        <v>0</v>
      </c>
      <c r="I94">
        <v>0</v>
      </c>
    </row>
    <row r="95" spans="1:9" x14ac:dyDescent="0.3">
      <c r="A95" s="8">
        <v>43922</v>
      </c>
      <c r="B95">
        <v>35</v>
      </c>
      <c r="C95">
        <v>52</v>
      </c>
      <c r="D95">
        <v>17</v>
      </c>
      <c r="E95">
        <v>26</v>
      </c>
      <c r="F95" s="9">
        <v>43922</v>
      </c>
      <c r="G95" s="23">
        <v>32</v>
      </c>
      <c r="H95" s="23">
        <v>0</v>
      </c>
      <c r="I95">
        <v>2621</v>
      </c>
    </row>
    <row r="96" spans="1:9" x14ac:dyDescent="0.3">
      <c r="A96" s="8">
        <v>43923</v>
      </c>
      <c r="B96">
        <v>26</v>
      </c>
      <c r="C96">
        <v>52</v>
      </c>
      <c r="D96">
        <v>26</v>
      </c>
      <c r="E96">
        <v>26</v>
      </c>
      <c r="F96" s="9">
        <v>43923</v>
      </c>
      <c r="G96" s="23">
        <v>141</v>
      </c>
      <c r="H96" s="23">
        <v>2</v>
      </c>
      <c r="I96">
        <v>0</v>
      </c>
    </row>
    <row r="97" spans="1:9" x14ac:dyDescent="0.3">
      <c r="A97" s="8">
        <v>43924</v>
      </c>
      <c r="B97">
        <v>17</v>
      </c>
      <c r="C97">
        <v>17</v>
      </c>
      <c r="D97">
        <v>26</v>
      </c>
      <c r="E97">
        <v>35</v>
      </c>
      <c r="F97" s="9">
        <v>43924</v>
      </c>
      <c r="G97" s="23">
        <v>93</v>
      </c>
      <c r="H97" s="23">
        <v>2</v>
      </c>
      <c r="I97">
        <v>0</v>
      </c>
    </row>
    <row r="98" spans="1:9" x14ac:dyDescent="0.3">
      <c r="A98" s="8">
        <v>43925</v>
      </c>
      <c r="B98">
        <v>83</v>
      </c>
      <c r="C98">
        <v>19</v>
      </c>
      <c r="D98">
        <v>18</v>
      </c>
      <c r="E98">
        <v>37</v>
      </c>
      <c r="F98" s="9">
        <v>43925</v>
      </c>
      <c r="G98" s="23">
        <v>59</v>
      </c>
      <c r="H98" s="23">
        <v>0</v>
      </c>
      <c r="I98">
        <v>0</v>
      </c>
    </row>
    <row r="99" spans="1:9" x14ac:dyDescent="0.3">
      <c r="A99" s="8">
        <v>43926</v>
      </c>
      <c r="B99">
        <v>19</v>
      </c>
      <c r="C99">
        <v>47</v>
      </c>
      <c r="D99">
        <v>19</v>
      </c>
      <c r="E99">
        <v>28</v>
      </c>
      <c r="F99" s="9">
        <v>43926</v>
      </c>
      <c r="G99" s="23">
        <v>58</v>
      </c>
      <c r="H99" s="23">
        <v>1</v>
      </c>
      <c r="I99">
        <v>0</v>
      </c>
    </row>
    <row r="100" spans="1:9" x14ac:dyDescent="0.3">
      <c r="A100" s="8">
        <v>43927</v>
      </c>
      <c r="B100">
        <v>17</v>
      </c>
      <c r="C100">
        <v>17</v>
      </c>
      <c r="D100">
        <v>0</v>
      </c>
      <c r="E100">
        <v>35</v>
      </c>
      <c r="F100" s="9">
        <v>43927</v>
      </c>
      <c r="G100" s="23">
        <v>22</v>
      </c>
      <c r="H100" s="23">
        <v>0</v>
      </c>
      <c r="I100">
        <v>0</v>
      </c>
    </row>
    <row r="101" spans="1:9" x14ac:dyDescent="0.3">
      <c r="A101" s="8">
        <v>43928</v>
      </c>
      <c r="B101">
        <v>0</v>
      </c>
      <c r="C101">
        <v>26</v>
      </c>
      <c r="D101">
        <v>17</v>
      </c>
      <c r="E101">
        <v>43</v>
      </c>
      <c r="F101" s="9">
        <v>43928</v>
      </c>
      <c r="G101" s="23">
        <v>51</v>
      </c>
      <c r="H101" s="23">
        <v>2</v>
      </c>
      <c r="I101">
        <v>6420</v>
      </c>
    </row>
    <row r="102" spans="1:9" x14ac:dyDescent="0.3">
      <c r="A102" s="8">
        <v>43929</v>
      </c>
      <c r="B102">
        <v>34</v>
      </c>
      <c r="C102">
        <v>34</v>
      </c>
      <c r="D102">
        <v>0</v>
      </c>
      <c r="E102">
        <v>26</v>
      </c>
      <c r="F102" s="9">
        <v>43929</v>
      </c>
      <c r="G102" s="23">
        <v>93</v>
      </c>
      <c r="H102" s="23">
        <v>0</v>
      </c>
      <c r="I102">
        <v>0</v>
      </c>
    </row>
    <row r="103" spans="1:9" x14ac:dyDescent="0.3">
      <c r="A103" s="8">
        <v>43930</v>
      </c>
      <c r="B103">
        <v>26</v>
      </c>
      <c r="C103">
        <v>0</v>
      </c>
      <c r="D103">
        <v>17</v>
      </c>
      <c r="E103">
        <v>52</v>
      </c>
      <c r="F103" s="9">
        <v>43930</v>
      </c>
      <c r="G103" s="23">
        <v>51</v>
      </c>
      <c r="H103" s="23">
        <v>3</v>
      </c>
      <c r="I103">
        <v>927</v>
      </c>
    </row>
    <row r="104" spans="1:9" x14ac:dyDescent="0.3">
      <c r="A104" s="8">
        <v>43931</v>
      </c>
      <c r="B104">
        <v>36</v>
      </c>
      <c r="C104">
        <v>72</v>
      </c>
      <c r="D104">
        <v>0</v>
      </c>
      <c r="E104">
        <v>18</v>
      </c>
      <c r="F104" s="9">
        <v>43931</v>
      </c>
      <c r="G104" s="23">
        <v>183</v>
      </c>
      <c r="H104" s="23">
        <v>2</v>
      </c>
      <c r="I104">
        <v>1093</v>
      </c>
    </row>
    <row r="105" spans="1:9" x14ac:dyDescent="0.3">
      <c r="A105" s="8">
        <v>43932</v>
      </c>
      <c r="B105">
        <v>36</v>
      </c>
      <c r="C105">
        <v>54</v>
      </c>
      <c r="D105">
        <v>18</v>
      </c>
      <c r="E105">
        <v>27</v>
      </c>
      <c r="F105" s="9">
        <v>43932</v>
      </c>
      <c r="G105" s="23">
        <v>166</v>
      </c>
      <c r="H105" s="23">
        <v>5</v>
      </c>
      <c r="I105">
        <v>648</v>
      </c>
    </row>
    <row r="106" spans="1:9" x14ac:dyDescent="0.3">
      <c r="A106" s="8">
        <v>43933</v>
      </c>
      <c r="B106">
        <v>19</v>
      </c>
      <c r="C106">
        <v>37</v>
      </c>
      <c r="D106">
        <v>28</v>
      </c>
      <c r="E106">
        <v>75</v>
      </c>
      <c r="F106" s="9">
        <v>43933</v>
      </c>
      <c r="G106" s="23">
        <v>85</v>
      </c>
      <c r="H106" s="23">
        <v>5</v>
      </c>
      <c r="I106">
        <v>2327</v>
      </c>
    </row>
    <row r="107" spans="1:9" x14ac:dyDescent="0.3">
      <c r="A107" s="8">
        <v>43934</v>
      </c>
      <c r="B107">
        <v>34</v>
      </c>
      <c r="C107">
        <v>26</v>
      </c>
      <c r="D107">
        <v>0</v>
      </c>
      <c r="E107">
        <v>51</v>
      </c>
      <c r="F107" s="9">
        <v>43934</v>
      </c>
      <c r="G107" s="23">
        <v>356</v>
      </c>
      <c r="H107" s="23">
        <v>4</v>
      </c>
      <c r="I107">
        <v>996</v>
      </c>
    </row>
    <row r="108" spans="1:9" x14ac:dyDescent="0.3">
      <c r="A108" s="8">
        <v>43935</v>
      </c>
      <c r="B108">
        <v>43</v>
      </c>
      <c r="C108">
        <v>17</v>
      </c>
      <c r="D108">
        <v>35</v>
      </c>
      <c r="E108">
        <v>26</v>
      </c>
      <c r="F108" s="9">
        <v>43935</v>
      </c>
      <c r="G108" s="23">
        <v>51</v>
      </c>
      <c r="H108" s="23">
        <v>2</v>
      </c>
      <c r="I108">
        <v>1250</v>
      </c>
    </row>
    <row r="109" spans="1:9" x14ac:dyDescent="0.3">
      <c r="A109" s="8">
        <v>43936</v>
      </c>
      <c r="B109">
        <v>44</v>
      </c>
      <c r="C109">
        <v>35</v>
      </c>
      <c r="D109">
        <v>17</v>
      </c>
      <c r="E109">
        <v>35</v>
      </c>
      <c r="F109" s="9">
        <v>43936</v>
      </c>
      <c r="G109" s="23">
        <v>17</v>
      </c>
      <c r="H109" s="23">
        <v>2</v>
      </c>
      <c r="I109">
        <v>323</v>
      </c>
    </row>
    <row r="110" spans="1:9" x14ac:dyDescent="0.3">
      <c r="A110" s="8">
        <v>43937</v>
      </c>
      <c r="B110">
        <v>44</v>
      </c>
      <c r="C110">
        <v>35</v>
      </c>
      <c r="D110">
        <v>18</v>
      </c>
      <c r="E110">
        <v>35</v>
      </c>
      <c r="F110" s="9">
        <v>43937</v>
      </c>
      <c r="G110" s="23">
        <v>62</v>
      </c>
      <c r="H110" s="23">
        <v>6</v>
      </c>
      <c r="I110">
        <v>2179</v>
      </c>
    </row>
    <row r="111" spans="1:9" x14ac:dyDescent="0.3">
      <c r="A111" s="8">
        <v>43938</v>
      </c>
      <c r="B111">
        <v>44</v>
      </c>
      <c r="C111">
        <v>35</v>
      </c>
      <c r="D111">
        <v>0</v>
      </c>
      <c r="E111">
        <v>53</v>
      </c>
      <c r="F111" s="9">
        <v>43938</v>
      </c>
      <c r="G111" s="23">
        <v>67</v>
      </c>
      <c r="H111" s="23">
        <v>4</v>
      </c>
      <c r="I111">
        <v>2625</v>
      </c>
    </row>
    <row r="112" spans="1:9" x14ac:dyDescent="0.3">
      <c r="A112" s="8">
        <v>43939</v>
      </c>
      <c r="B112">
        <v>0</v>
      </c>
      <c r="C112">
        <v>37</v>
      </c>
      <c r="D112">
        <v>18</v>
      </c>
      <c r="E112">
        <v>46</v>
      </c>
      <c r="F112" s="9">
        <v>43939</v>
      </c>
      <c r="G112" s="23">
        <v>186</v>
      </c>
      <c r="H112" s="23">
        <v>1</v>
      </c>
      <c r="I112">
        <v>874</v>
      </c>
    </row>
    <row r="113" spans="1:9" x14ac:dyDescent="0.3">
      <c r="A113" s="8">
        <v>43940</v>
      </c>
      <c r="B113">
        <v>38</v>
      </c>
      <c r="C113">
        <v>38</v>
      </c>
      <c r="D113">
        <v>38</v>
      </c>
      <c r="E113">
        <v>0</v>
      </c>
      <c r="F113" s="9">
        <v>43940</v>
      </c>
      <c r="G113" s="23">
        <v>110</v>
      </c>
      <c r="H113" s="23">
        <v>2</v>
      </c>
      <c r="I113">
        <v>2104</v>
      </c>
    </row>
    <row r="114" spans="1:9" x14ac:dyDescent="0.3">
      <c r="A114" s="8">
        <v>43941</v>
      </c>
      <c r="B114">
        <v>35</v>
      </c>
      <c r="C114">
        <v>17</v>
      </c>
      <c r="D114">
        <v>26</v>
      </c>
      <c r="E114">
        <v>0</v>
      </c>
      <c r="F114" s="9">
        <v>43941</v>
      </c>
      <c r="G114" s="23">
        <v>78</v>
      </c>
      <c r="H114" s="23">
        <v>2</v>
      </c>
      <c r="I114">
        <v>1513</v>
      </c>
    </row>
    <row r="115" spans="1:9" x14ac:dyDescent="0.3">
      <c r="A115" s="8">
        <v>43942</v>
      </c>
      <c r="B115">
        <v>44</v>
      </c>
      <c r="C115">
        <v>26</v>
      </c>
      <c r="D115">
        <v>0</v>
      </c>
      <c r="E115">
        <v>17</v>
      </c>
      <c r="F115" s="9">
        <v>43942</v>
      </c>
      <c r="G115" s="23">
        <v>75</v>
      </c>
      <c r="H115" s="23">
        <v>0</v>
      </c>
      <c r="I115">
        <v>727</v>
      </c>
    </row>
    <row r="116" spans="1:9" x14ac:dyDescent="0.3">
      <c r="A116" s="8">
        <v>43943</v>
      </c>
      <c r="B116">
        <v>35</v>
      </c>
      <c r="C116">
        <v>26</v>
      </c>
      <c r="D116">
        <v>0</v>
      </c>
      <c r="E116">
        <v>18</v>
      </c>
      <c r="F116" s="9">
        <v>43943</v>
      </c>
      <c r="G116" s="23">
        <v>92</v>
      </c>
      <c r="H116" s="23">
        <v>1</v>
      </c>
      <c r="I116">
        <v>1682</v>
      </c>
    </row>
    <row r="117" spans="1:9" x14ac:dyDescent="0.3">
      <c r="A117" s="8">
        <v>43944</v>
      </c>
      <c r="B117">
        <v>42</v>
      </c>
      <c r="C117">
        <v>17</v>
      </c>
      <c r="D117">
        <v>17</v>
      </c>
      <c r="E117">
        <v>25</v>
      </c>
      <c r="F117" s="9">
        <v>43944</v>
      </c>
      <c r="G117" s="23">
        <v>128</v>
      </c>
      <c r="H117" s="23">
        <v>2</v>
      </c>
      <c r="I117">
        <v>2251</v>
      </c>
    </row>
    <row r="118" spans="1:9" x14ac:dyDescent="0.3">
      <c r="A118" s="8">
        <v>43945</v>
      </c>
      <c r="B118">
        <v>35</v>
      </c>
      <c r="C118">
        <v>0</v>
      </c>
      <c r="D118">
        <v>27</v>
      </c>
      <c r="E118">
        <v>18</v>
      </c>
      <c r="F118" s="9">
        <v>43945</v>
      </c>
      <c r="G118" s="23">
        <v>138</v>
      </c>
      <c r="H118" s="23">
        <v>3</v>
      </c>
      <c r="I118">
        <v>3112</v>
      </c>
    </row>
    <row r="119" spans="1:9" x14ac:dyDescent="0.3">
      <c r="A119" s="8">
        <v>43946</v>
      </c>
      <c r="B119">
        <v>19</v>
      </c>
      <c r="C119">
        <v>0</v>
      </c>
      <c r="D119">
        <v>0</v>
      </c>
      <c r="E119">
        <v>47</v>
      </c>
      <c r="F119" s="9">
        <v>43946</v>
      </c>
      <c r="G119" s="23">
        <v>111</v>
      </c>
      <c r="H119" s="23">
        <v>1</v>
      </c>
      <c r="I119">
        <v>1847</v>
      </c>
    </row>
    <row r="120" spans="1:9" x14ac:dyDescent="0.3">
      <c r="A120" s="8">
        <v>43947</v>
      </c>
      <c r="B120">
        <v>59</v>
      </c>
      <c r="C120">
        <v>39</v>
      </c>
      <c r="D120">
        <v>20</v>
      </c>
      <c r="E120">
        <v>20</v>
      </c>
      <c r="F120" s="9">
        <v>43947</v>
      </c>
      <c r="G120" s="23">
        <v>293</v>
      </c>
      <c r="H120" s="23">
        <v>0</v>
      </c>
      <c r="I120">
        <v>2094</v>
      </c>
    </row>
    <row r="121" spans="1:9" x14ac:dyDescent="0.3">
      <c r="A121" s="8">
        <v>43948</v>
      </c>
      <c r="B121">
        <v>36</v>
      </c>
      <c r="C121">
        <v>36</v>
      </c>
      <c r="D121">
        <v>18</v>
      </c>
      <c r="E121">
        <v>36</v>
      </c>
      <c r="F121" s="9">
        <v>43948</v>
      </c>
      <c r="G121" s="23">
        <v>190</v>
      </c>
      <c r="H121" s="23">
        <v>0</v>
      </c>
      <c r="I121">
        <v>2298</v>
      </c>
    </row>
    <row r="122" spans="1:9" x14ac:dyDescent="0.3">
      <c r="A122" s="8">
        <v>43949</v>
      </c>
      <c r="B122">
        <v>18</v>
      </c>
      <c r="C122">
        <v>44</v>
      </c>
      <c r="D122">
        <v>0</v>
      </c>
      <c r="E122">
        <v>27</v>
      </c>
      <c r="F122" s="9">
        <v>43949</v>
      </c>
      <c r="G122" s="23">
        <v>206</v>
      </c>
      <c r="H122" s="23">
        <v>0</v>
      </c>
      <c r="I122">
        <v>3459</v>
      </c>
    </row>
    <row r="123" spans="1:9" x14ac:dyDescent="0.3">
      <c r="A123" s="8">
        <v>43950</v>
      </c>
      <c r="B123">
        <v>24</v>
      </c>
      <c r="C123">
        <v>24</v>
      </c>
      <c r="D123">
        <v>24</v>
      </c>
      <c r="E123">
        <v>33</v>
      </c>
      <c r="F123" s="9">
        <v>43950</v>
      </c>
      <c r="G123" s="23">
        <v>125</v>
      </c>
      <c r="H123" s="23">
        <v>2</v>
      </c>
      <c r="I123">
        <v>3855</v>
      </c>
    </row>
    <row r="124" spans="1:9" x14ac:dyDescent="0.3">
      <c r="A124" s="8">
        <v>43951</v>
      </c>
      <c r="B124">
        <v>15</v>
      </c>
      <c r="C124">
        <v>29</v>
      </c>
      <c r="D124">
        <v>15</v>
      </c>
      <c r="E124">
        <v>15</v>
      </c>
      <c r="F124" s="9">
        <v>43951</v>
      </c>
      <c r="G124" s="23">
        <v>76</v>
      </c>
      <c r="H124" s="23">
        <v>3</v>
      </c>
      <c r="I124">
        <v>0</v>
      </c>
    </row>
    <row r="125" spans="1:9" x14ac:dyDescent="0.3">
      <c r="A125" s="8">
        <v>43952</v>
      </c>
      <c r="B125">
        <v>26</v>
      </c>
      <c r="C125">
        <v>61</v>
      </c>
      <c r="D125">
        <v>26</v>
      </c>
      <c r="E125">
        <v>17</v>
      </c>
      <c r="F125" s="9">
        <v>43952</v>
      </c>
      <c r="G125" s="23">
        <v>223</v>
      </c>
      <c r="H125" s="23">
        <v>2</v>
      </c>
      <c r="I125">
        <v>0</v>
      </c>
    </row>
    <row r="126" spans="1:9" x14ac:dyDescent="0.3">
      <c r="A126" s="8">
        <v>43953</v>
      </c>
      <c r="B126">
        <v>18</v>
      </c>
      <c r="C126">
        <v>18</v>
      </c>
      <c r="D126">
        <v>17</v>
      </c>
      <c r="E126">
        <v>17</v>
      </c>
      <c r="F126" s="9">
        <v>43953</v>
      </c>
      <c r="G126" s="23">
        <v>384</v>
      </c>
      <c r="H126" s="23">
        <v>3</v>
      </c>
      <c r="I126">
        <v>10985</v>
      </c>
    </row>
    <row r="127" spans="1:9" x14ac:dyDescent="0.3">
      <c r="A127" s="8">
        <v>43954</v>
      </c>
      <c r="B127">
        <v>28</v>
      </c>
      <c r="C127">
        <v>37</v>
      </c>
      <c r="D127">
        <v>0</v>
      </c>
      <c r="E127">
        <v>38</v>
      </c>
      <c r="F127" s="9">
        <v>43954</v>
      </c>
      <c r="G127" s="23">
        <v>427</v>
      </c>
      <c r="H127" s="23">
        <v>0</v>
      </c>
      <c r="I127">
        <v>3026</v>
      </c>
    </row>
    <row r="128" spans="1:9" x14ac:dyDescent="0.3">
      <c r="A128" s="8">
        <v>43955</v>
      </c>
      <c r="B128">
        <v>17</v>
      </c>
      <c r="C128">
        <v>33</v>
      </c>
      <c r="D128">
        <v>0</v>
      </c>
      <c r="E128">
        <v>17</v>
      </c>
      <c r="F128" s="9">
        <v>43955</v>
      </c>
      <c r="G128" s="23">
        <v>349</v>
      </c>
      <c r="H128" s="23">
        <v>0</v>
      </c>
      <c r="I128">
        <v>3862</v>
      </c>
    </row>
    <row r="129" spans="1:9" x14ac:dyDescent="0.3">
      <c r="A129" s="8">
        <v>43956</v>
      </c>
      <c r="B129">
        <v>16</v>
      </c>
      <c r="C129">
        <v>16</v>
      </c>
      <c r="D129">
        <v>24</v>
      </c>
      <c r="E129">
        <v>31</v>
      </c>
      <c r="F129" s="9">
        <v>43956</v>
      </c>
      <c r="G129" s="23">
        <v>206</v>
      </c>
      <c r="H129" s="23">
        <v>0</v>
      </c>
      <c r="I129">
        <v>3744</v>
      </c>
    </row>
    <row r="130" spans="1:9" x14ac:dyDescent="0.3">
      <c r="A130" s="8">
        <v>43957</v>
      </c>
      <c r="B130">
        <v>25</v>
      </c>
      <c r="C130">
        <v>100</v>
      </c>
      <c r="D130">
        <v>17</v>
      </c>
      <c r="E130">
        <v>33</v>
      </c>
      <c r="F130" s="9">
        <v>43957</v>
      </c>
      <c r="G130" s="23">
        <v>428</v>
      </c>
      <c r="H130" s="23">
        <v>1</v>
      </c>
      <c r="I130">
        <v>4082</v>
      </c>
    </row>
    <row r="131" spans="1:9" x14ac:dyDescent="0.3">
      <c r="A131" s="8">
        <v>43958</v>
      </c>
      <c r="B131">
        <v>17</v>
      </c>
      <c r="C131">
        <v>34</v>
      </c>
      <c r="D131">
        <v>17</v>
      </c>
      <c r="E131">
        <v>34</v>
      </c>
      <c r="F131" s="9">
        <v>43958</v>
      </c>
      <c r="G131" s="23">
        <v>448</v>
      </c>
      <c r="H131" s="23">
        <v>1</v>
      </c>
      <c r="I131">
        <v>5300</v>
      </c>
    </row>
    <row r="132" spans="1:9" x14ac:dyDescent="0.3">
      <c r="A132" s="8">
        <v>43959</v>
      </c>
      <c r="B132">
        <v>0</v>
      </c>
      <c r="C132">
        <v>17</v>
      </c>
      <c r="D132">
        <v>17</v>
      </c>
      <c r="E132">
        <v>17</v>
      </c>
      <c r="F132" s="9">
        <v>43959</v>
      </c>
      <c r="G132" s="23">
        <v>338</v>
      </c>
      <c r="H132" s="23">
        <v>2</v>
      </c>
      <c r="I132">
        <v>4133</v>
      </c>
    </row>
    <row r="133" spans="1:9" x14ac:dyDescent="0.3">
      <c r="A133" s="8">
        <v>43960</v>
      </c>
      <c r="B133">
        <v>89</v>
      </c>
      <c r="C133">
        <v>35</v>
      </c>
      <c r="D133">
        <v>36</v>
      </c>
      <c r="E133">
        <v>36</v>
      </c>
      <c r="F133" s="9">
        <v>43960</v>
      </c>
      <c r="G133" s="23">
        <v>224</v>
      </c>
      <c r="H133" s="23">
        <v>0</v>
      </c>
      <c r="I133">
        <v>2859</v>
      </c>
    </row>
    <row r="134" spans="1:9" x14ac:dyDescent="0.3">
      <c r="A134" s="8">
        <v>43961</v>
      </c>
      <c r="B134">
        <v>19</v>
      </c>
      <c r="C134">
        <v>19</v>
      </c>
      <c r="D134">
        <v>0</v>
      </c>
      <c r="E134">
        <v>57</v>
      </c>
      <c r="F134" s="9">
        <v>43961</v>
      </c>
      <c r="G134" s="23">
        <v>381</v>
      </c>
      <c r="H134" s="23">
        <v>5</v>
      </c>
      <c r="I134">
        <v>9584</v>
      </c>
    </row>
    <row r="135" spans="1:9" x14ac:dyDescent="0.3">
      <c r="A135" s="8">
        <v>43962</v>
      </c>
      <c r="B135">
        <v>17</v>
      </c>
      <c r="C135">
        <v>0</v>
      </c>
      <c r="D135">
        <v>17</v>
      </c>
      <c r="E135">
        <v>34</v>
      </c>
      <c r="F135" s="9">
        <v>43962</v>
      </c>
      <c r="G135" s="23">
        <v>310</v>
      </c>
      <c r="H135" s="23">
        <v>0</v>
      </c>
      <c r="I135">
        <v>3868</v>
      </c>
    </row>
    <row r="136" spans="1:9" x14ac:dyDescent="0.3">
      <c r="A136" s="8">
        <v>43963</v>
      </c>
      <c r="B136">
        <v>34</v>
      </c>
      <c r="C136">
        <v>17</v>
      </c>
      <c r="D136">
        <v>0</v>
      </c>
      <c r="E136">
        <v>17</v>
      </c>
      <c r="F136" s="9">
        <v>43963</v>
      </c>
      <c r="G136" s="23">
        <v>406</v>
      </c>
      <c r="H136" s="23">
        <v>13</v>
      </c>
      <c r="I136">
        <v>8431</v>
      </c>
    </row>
    <row r="137" spans="1:9" x14ac:dyDescent="0.3">
      <c r="A137" s="8">
        <v>43964</v>
      </c>
      <c r="B137">
        <v>26</v>
      </c>
      <c r="C137">
        <v>34</v>
      </c>
      <c r="D137">
        <v>0</v>
      </c>
      <c r="E137">
        <v>17</v>
      </c>
      <c r="F137" s="9">
        <v>43964</v>
      </c>
      <c r="G137" s="23">
        <v>359</v>
      </c>
      <c r="H137" s="23">
        <v>20</v>
      </c>
      <c r="I137">
        <v>7236</v>
      </c>
    </row>
    <row r="138" spans="1:9" x14ac:dyDescent="0.3">
      <c r="A138" s="8">
        <v>43965</v>
      </c>
      <c r="B138">
        <v>43</v>
      </c>
      <c r="C138">
        <v>17</v>
      </c>
      <c r="D138">
        <v>0</v>
      </c>
      <c r="E138">
        <v>34</v>
      </c>
      <c r="F138" s="9">
        <v>43965</v>
      </c>
      <c r="G138" s="23">
        <v>472</v>
      </c>
      <c r="H138" s="23">
        <v>9</v>
      </c>
      <c r="I138">
        <v>6391</v>
      </c>
    </row>
    <row r="139" spans="1:9" x14ac:dyDescent="0.3">
      <c r="A139" s="8">
        <v>43966</v>
      </c>
      <c r="B139">
        <v>35</v>
      </c>
      <c r="C139">
        <v>35</v>
      </c>
      <c r="D139">
        <v>18</v>
      </c>
      <c r="E139">
        <v>35</v>
      </c>
      <c r="F139" s="9">
        <v>43966</v>
      </c>
      <c r="G139" s="23">
        <v>425</v>
      </c>
      <c r="H139" s="23">
        <v>8</v>
      </c>
      <c r="I139">
        <v>5453</v>
      </c>
    </row>
    <row r="140" spans="1:9" x14ac:dyDescent="0.3">
      <c r="A140" s="8">
        <v>43967</v>
      </c>
      <c r="B140">
        <v>0</v>
      </c>
      <c r="C140">
        <v>27</v>
      </c>
      <c r="D140">
        <v>18</v>
      </c>
      <c r="E140">
        <v>18</v>
      </c>
      <c r="F140" s="9">
        <v>43967</v>
      </c>
      <c r="G140" s="23">
        <v>438</v>
      </c>
      <c r="H140" s="23">
        <v>6</v>
      </c>
      <c r="I140">
        <v>5656</v>
      </c>
    </row>
    <row r="141" spans="1:9" x14ac:dyDescent="0.3">
      <c r="A141" s="8">
        <v>43968</v>
      </c>
      <c r="B141">
        <v>19</v>
      </c>
      <c r="C141">
        <v>28</v>
      </c>
      <c r="D141">
        <v>0</v>
      </c>
      <c r="E141">
        <v>28</v>
      </c>
      <c r="F141" s="9">
        <v>43968</v>
      </c>
      <c r="G141" s="23">
        <v>422</v>
      </c>
      <c r="H141" s="23">
        <v>19</v>
      </c>
      <c r="I141">
        <v>4946</v>
      </c>
    </row>
    <row r="142" spans="1:9" x14ac:dyDescent="0.3">
      <c r="A142" s="8">
        <v>43969</v>
      </c>
      <c r="B142">
        <v>17</v>
      </c>
      <c r="C142">
        <v>34</v>
      </c>
      <c r="D142">
        <v>17</v>
      </c>
      <c r="E142">
        <v>26</v>
      </c>
      <c r="F142" s="9">
        <v>43969</v>
      </c>
      <c r="G142" s="23">
        <v>299</v>
      </c>
      <c r="H142" s="23">
        <v>12</v>
      </c>
      <c r="I142">
        <v>3936</v>
      </c>
    </row>
    <row r="143" spans="1:9" x14ac:dyDescent="0.3">
      <c r="A143" s="8">
        <v>43970</v>
      </c>
      <c r="B143">
        <v>34</v>
      </c>
      <c r="C143">
        <v>26</v>
      </c>
      <c r="D143">
        <v>17</v>
      </c>
      <c r="E143">
        <v>43</v>
      </c>
      <c r="F143" s="9">
        <v>43970</v>
      </c>
      <c r="G143" s="23">
        <v>500</v>
      </c>
      <c r="H143" s="23">
        <v>6</v>
      </c>
      <c r="I143">
        <v>6127</v>
      </c>
    </row>
    <row r="144" spans="1:9" x14ac:dyDescent="0.3">
      <c r="A144" s="8">
        <v>43971</v>
      </c>
      <c r="B144">
        <v>0</v>
      </c>
      <c r="C144">
        <v>34</v>
      </c>
      <c r="D144">
        <v>17</v>
      </c>
      <c r="E144">
        <v>43</v>
      </c>
      <c r="F144" s="9">
        <v>43971</v>
      </c>
      <c r="G144" s="23">
        <v>534</v>
      </c>
      <c r="H144" s="23">
        <v>10</v>
      </c>
      <c r="I144">
        <v>4428</v>
      </c>
    </row>
    <row r="145" spans="1:9" x14ac:dyDescent="0.3">
      <c r="A145" s="8">
        <v>43972</v>
      </c>
      <c r="B145">
        <v>34</v>
      </c>
      <c r="C145">
        <v>34</v>
      </c>
      <c r="D145">
        <v>17</v>
      </c>
      <c r="E145">
        <v>43</v>
      </c>
      <c r="F145" s="9">
        <v>43972</v>
      </c>
      <c r="G145" s="23">
        <v>571</v>
      </c>
      <c r="H145" s="23">
        <v>18</v>
      </c>
      <c r="I145">
        <v>4103</v>
      </c>
    </row>
    <row r="146" spans="1:9" x14ac:dyDescent="0.3">
      <c r="A146" s="8">
        <v>43973</v>
      </c>
      <c r="B146">
        <v>18</v>
      </c>
      <c r="C146">
        <v>26</v>
      </c>
      <c r="D146">
        <v>17</v>
      </c>
      <c r="E146">
        <v>0</v>
      </c>
      <c r="F146" s="9">
        <v>43973</v>
      </c>
      <c r="G146" s="23">
        <v>660</v>
      </c>
      <c r="H146" s="23">
        <v>14</v>
      </c>
      <c r="I146">
        <v>5870</v>
      </c>
    </row>
    <row r="147" spans="1:9" x14ac:dyDescent="0.3">
      <c r="A147" s="8">
        <v>43974</v>
      </c>
      <c r="B147">
        <v>19</v>
      </c>
      <c r="C147">
        <v>37</v>
      </c>
      <c r="D147">
        <v>0</v>
      </c>
      <c r="E147">
        <v>56</v>
      </c>
      <c r="F147" s="9">
        <v>43974</v>
      </c>
      <c r="G147" s="23">
        <v>591</v>
      </c>
      <c r="H147" s="23">
        <v>23</v>
      </c>
      <c r="I147">
        <v>4792</v>
      </c>
    </row>
    <row r="148" spans="1:9" x14ac:dyDescent="0.3">
      <c r="A148" s="8">
        <v>43975</v>
      </c>
      <c r="B148">
        <v>48</v>
      </c>
      <c r="C148">
        <v>29</v>
      </c>
      <c r="D148">
        <v>20</v>
      </c>
      <c r="E148">
        <v>39</v>
      </c>
      <c r="F148" s="9">
        <v>43975</v>
      </c>
      <c r="G148" s="23">
        <v>508</v>
      </c>
      <c r="H148" s="23">
        <v>30</v>
      </c>
      <c r="I148">
        <v>4826</v>
      </c>
    </row>
    <row r="149" spans="1:9" x14ac:dyDescent="0.3">
      <c r="A149" s="8">
        <v>43976</v>
      </c>
      <c r="B149">
        <v>19</v>
      </c>
      <c r="C149">
        <v>56</v>
      </c>
      <c r="D149">
        <v>19</v>
      </c>
      <c r="E149">
        <v>46</v>
      </c>
      <c r="F149" s="9">
        <v>43976</v>
      </c>
      <c r="G149" s="23">
        <v>635</v>
      </c>
      <c r="H149" s="23">
        <v>15</v>
      </c>
      <c r="I149">
        <v>4596</v>
      </c>
    </row>
    <row r="150" spans="1:9" x14ac:dyDescent="0.3">
      <c r="A150" s="8">
        <v>43977</v>
      </c>
      <c r="B150">
        <v>0</v>
      </c>
      <c r="C150">
        <v>43</v>
      </c>
      <c r="D150">
        <v>17</v>
      </c>
      <c r="E150">
        <v>26</v>
      </c>
      <c r="F150" s="9">
        <v>43977</v>
      </c>
      <c r="G150" s="23">
        <v>412</v>
      </c>
      <c r="H150" s="23">
        <v>12</v>
      </c>
      <c r="I150">
        <v>4110</v>
      </c>
    </row>
    <row r="151" spans="1:9" x14ac:dyDescent="0.3">
      <c r="A151" s="8">
        <v>43978</v>
      </c>
      <c r="B151">
        <v>17</v>
      </c>
      <c r="C151">
        <v>43</v>
      </c>
      <c r="D151">
        <v>0</v>
      </c>
      <c r="E151">
        <v>69</v>
      </c>
      <c r="F151" s="9">
        <v>43978</v>
      </c>
      <c r="G151" s="23">
        <v>792</v>
      </c>
      <c r="H151" s="23">
        <v>15</v>
      </c>
      <c r="I151">
        <v>5783</v>
      </c>
    </row>
    <row r="152" spans="1:9" x14ac:dyDescent="0.3">
      <c r="A152" s="8">
        <v>43979</v>
      </c>
      <c r="B152">
        <v>0</v>
      </c>
      <c r="C152">
        <v>44</v>
      </c>
      <c r="D152">
        <v>0</v>
      </c>
      <c r="E152">
        <v>35</v>
      </c>
      <c r="F152" s="9">
        <v>43979</v>
      </c>
      <c r="G152" s="23">
        <v>1024</v>
      </c>
      <c r="H152" s="23">
        <v>13</v>
      </c>
      <c r="I152">
        <v>7615</v>
      </c>
    </row>
    <row r="153" spans="1:9" x14ac:dyDescent="0.3">
      <c r="A153" s="8">
        <v>43980</v>
      </c>
      <c r="B153">
        <v>35</v>
      </c>
      <c r="C153">
        <v>52</v>
      </c>
      <c r="D153">
        <v>17</v>
      </c>
      <c r="E153">
        <v>17</v>
      </c>
      <c r="F153" s="9">
        <v>43980</v>
      </c>
      <c r="G153" s="23">
        <v>1105</v>
      </c>
      <c r="H153" s="23">
        <v>82</v>
      </c>
      <c r="I153">
        <v>7649</v>
      </c>
    </row>
    <row r="154" spans="1:9" x14ac:dyDescent="0.3">
      <c r="A154" s="8">
        <v>43981</v>
      </c>
      <c r="B154">
        <v>0</v>
      </c>
      <c r="C154">
        <v>54</v>
      </c>
      <c r="D154">
        <v>36</v>
      </c>
      <c r="E154">
        <v>0</v>
      </c>
      <c r="F154" s="9">
        <v>43981</v>
      </c>
      <c r="G154" s="23">
        <v>1163</v>
      </c>
      <c r="H154" s="23">
        <v>18</v>
      </c>
      <c r="I154">
        <v>7113</v>
      </c>
    </row>
    <row r="155" spans="1:9" x14ac:dyDescent="0.3">
      <c r="A155" s="8">
        <v>43982</v>
      </c>
      <c r="B155">
        <v>30</v>
      </c>
      <c r="C155">
        <v>39</v>
      </c>
      <c r="D155">
        <v>39</v>
      </c>
      <c r="E155">
        <v>39</v>
      </c>
      <c r="F155" s="9">
        <v>43982</v>
      </c>
      <c r="G155" s="23">
        <v>1295</v>
      </c>
      <c r="H155" s="23">
        <v>57</v>
      </c>
      <c r="I155">
        <v>6045</v>
      </c>
    </row>
  </sheetData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02675-2B04-4FCC-B887-4C8975D5D1B8}">
  <dimension ref="A1:V155"/>
  <sheetViews>
    <sheetView workbookViewId="0">
      <selection activeCell="G1" sqref="G1:H1048576"/>
    </sheetView>
  </sheetViews>
  <sheetFormatPr defaultRowHeight="14.4" x14ac:dyDescent="0.3"/>
  <cols>
    <col min="7" max="8" width="8.88671875" style="29"/>
  </cols>
  <sheetData>
    <row r="1" spans="1:22" x14ac:dyDescent="0.3">
      <c r="A1" t="s">
        <v>63</v>
      </c>
    </row>
    <row r="3" spans="1:22" x14ac:dyDescent="0.3">
      <c r="A3" t="s">
        <v>62</v>
      </c>
      <c r="B3" t="s">
        <v>131</v>
      </c>
      <c r="C3" t="s">
        <v>130</v>
      </c>
      <c r="D3" t="s">
        <v>129</v>
      </c>
      <c r="E3" t="s">
        <v>128</v>
      </c>
      <c r="F3" s="12" t="s">
        <v>54</v>
      </c>
      <c r="G3" s="23" t="s">
        <v>59</v>
      </c>
      <c r="H3" s="23" t="s">
        <v>58</v>
      </c>
      <c r="I3" s="10" t="s">
        <v>57</v>
      </c>
    </row>
    <row r="4" spans="1:22" x14ac:dyDescent="0.3">
      <c r="A4" s="8">
        <v>43831</v>
      </c>
      <c r="B4">
        <v>0</v>
      </c>
      <c r="C4">
        <v>26</v>
      </c>
      <c r="D4">
        <v>77</v>
      </c>
      <c r="E4">
        <v>52</v>
      </c>
      <c r="F4" s="9">
        <v>43831</v>
      </c>
      <c r="G4" s="23">
        <v>0</v>
      </c>
      <c r="H4" s="23">
        <v>0</v>
      </c>
      <c r="I4" s="10">
        <v>0</v>
      </c>
    </row>
    <row r="5" spans="1:22" x14ac:dyDescent="0.3">
      <c r="A5" s="8">
        <v>43832</v>
      </c>
      <c r="B5">
        <v>0</v>
      </c>
      <c r="C5">
        <v>50</v>
      </c>
      <c r="D5">
        <v>74</v>
      </c>
      <c r="E5">
        <v>25</v>
      </c>
      <c r="F5" s="9">
        <v>43832</v>
      </c>
      <c r="G5" s="23">
        <v>0</v>
      </c>
      <c r="H5" s="23">
        <v>0</v>
      </c>
      <c r="I5" s="10">
        <v>0</v>
      </c>
    </row>
    <row r="6" spans="1:22" x14ac:dyDescent="0.3">
      <c r="A6" s="8">
        <v>43833</v>
      </c>
      <c r="B6">
        <v>0</v>
      </c>
      <c r="C6">
        <v>0</v>
      </c>
      <c r="D6">
        <v>25</v>
      </c>
      <c r="E6">
        <v>25</v>
      </c>
      <c r="F6" s="9">
        <v>43833</v>
      </c>
      <c r="G6" s="23">
        <v>0</v>
      </c>
      <c r="H6" s="23">
        <v>0</v>
      </c>
      <c r="I6" s="10">
        <v>0</v>
      </c>
    </row>
    <row r="7" spans="1:22" x14ac:dyDescent="0.3">
      <c r="A7" s="8">
        <v>43834</v>
      </c>
      <c r="B7">
        <v>0</v>
      </c>
      <c r="C7">
        <v>0</v>
      </c>
      <c r="D7">
        <v>25</v>
      </c>
      <c r="E7">
        <v>25</v>
      </c>
      <c r="F7" s="9">
        <v>43834</v>
      </c>
      <c r="G7" s="23">
        <v>0</v>
      </c>
      <c r="H7" s="23">
        <v>0</v>
      </c>
      <c r="I7" s="10">
        <v>0</v>
      </c>
    </row>
    <row r="8" spans="1:22" x14ac:dyDescent="0.3">
      <c r="A8" s="8">
        <v>43835</v>
      </c>
      <c r="B8">
        <v>41</v>
      </c>
      <c r="C8">
        <v>41</v>
      </c>
      <c r="D8">
        <v>41</v>
      </c>
      <c r="E8">
        <v>27</v>
      </c>
      <c r="F8" s="9">
        <v>43835</v>
      </c>
      <c r="G8" s="23">
        <v>0</v>
      </c>
      <c r="H8" s="23">
        <v>0</v>
      </c>
      <c r="I8" s="10">
        <v>0</v>
      </c>
    </row>
    <row r="9" spans="1:22" x14ac:dyDescent="0.3">
      <c r="A9" s="8">
        <v>43836</v>
      </c>
      <c r="B9">
        <v>24</v>
      </c>
      <c r="C9">
        <v>36</v>
      </c>
      <c r="D9">
        <v>73</v>
      </c>
      <c r="E9">
        <v>0</v>
      </c>
      <c r="F9" s="9">
        <v>43836</v>
      </c>
      <c r="G9" s="23">
        <v>0</v>
      </c>
      <c r="H9" s="23">
        <v>0</v>
      </c>
      <c r="I9" s="10">
        <v>0</v>
      </c>
    </row>
    <row r="10" spans="1:22" x14ac:dyDescent="0.3">
      <c r="A10" s="8">
        <v>43837</v>
      </c>
      <c r="B10">
        <v>35</v>
      </c>
      <c r="C10">
        <v>0</v>
      </c>
      <c r="D10">
        <v>23</v>
      </c>
      <c r="E10">
        <v>35</v>
      </c>
      <c r="F10" s="9">
        <v>43837</v>
      </c>
      <c r="G10" s="23">
        <v>0</v>
      </c>
      <c r="H10" s="23">
        <v>0</v>
      </c>
      <c r="I10" s="10">
        <v>0</v>
      </c>
      <c r="N10" t="s">
        <v>123</v>
      </c>
      <c r="T10" t="s">
        <v>122</v>
      </c>
    </row>
    <row r="11" spans="1:22" x14ac:dyDescent="0.3">
      <c r="A11" s="8">
        <v>43838</v>
      </c>
      <c r="B11">
        <v>36</v>
      </c>
      <c r="C11">
        <v>0</v>
      </c>
      <c r="D11">
        <v>48</v>
      </c>
      <c r="E11">
        <v>24</v>
      </c>
      <c r="F11" s="9">
        <v>43838</v>
      </c>
      <c r="G11" s="23">
        <v>0</v>
      </c>
      <c r="H11" s="23">
        <v>0</v>
      </c>
      <c r="I11" s="10">
        <v>0</v>
      </c>
      <c r="L11" t="s">
        <v>121</v>
      </c>
      <c r="M11" t="s">
        <v>35</v>
      </c>
      <c r="N11" t="s">
        <v>37</v>
      </c>
      <c r="O11" t="s">
        <v>39</v>
      </c>
      <c r="P11" t="s">
        <v>41</v>
      </c>
      <c r="R11" t="s">
        <v>121</v>
      </c>
      <c r="S11" t="s">
        <v>35</v>
      </c>
      <c r="T11" t="s">
        <v>37</v>
      </c>
      <c r="U11" t="s">
        <v>39</v>
      </c>
      <c r="V11" t="s">
        <v>41</v>
      </c>
    </row>
    <row r="12" spans="1:22" x14ac:dyDescent="0.3">
      <c r="A12" s="8">
        <v>43839</v>
      </c>
      <c r="B12">
        <v>25</v>
      </c>
      <c r="C12">
        <v>0</v>
      </c>
      <c r="D12">
        <v>49</v>
      </c>
      <c r="E12">
        <v>37</v>
      </c>
      <c r="F12" s="9">
        <v>43839</v>
      </c>
      <c r="G12" s="23">
        <v>0</v>
      </c>
      <c r="H12" s="23">
        <v>0</v>
      </c>
      <c r="I12" s="10">
        <v>0</v>
      </c>
      <c r="L12">
        <v>0</v>
      </c>
      <c r="M12">
        <v>-0.18623300736011783</v>
      </c>
      <c r="N12">
        <v>-8.5120763501483732E-2</v>
      </c>
      <c r="O12">
        <v>-0.17251880679720513</v>
      </c>
      <c r="P12">
        <v>-4.4225603258999442E-2</v>
      </c>
      <c r="R12">
        <v>0</v>
      </c>
      <c r="S12">
        <v>-0.18575600527880071</v>
      </c>
      <c r="T12">
        <v>-7.7035430388790863E-2</v>
      </c>
      <c r="U12">
        <v>-0.14281679642968614</v>
      </c>
      <c r="V12">
        <v>-6.3036346103028482E-2</v>
      </c>
    </row>
    <row r="13" spans="1:22" x14ac:dyDescent="0.3">
      <c r="A13" s="8">
        <v>43840</v>
      </c>
      <c r="B13">
        <v>24</v>
      </c>
      <c r="C13">
        <v>24</v>
      </c>
      <c r="D13">
        <v>48</v>
      </c>
      <c r="E13">
        <v>48</v>
      </c>
      <c r="F13" s="9">
        <v>43840</v>
      </c>
      <c r="G13" s="23">
        <v>0</v>
      </c>
      <c r="H13" s="23">
        <v>0</v>
      </c>
      <c r="I13" s="10">
        <v>0</v>
      </c>
      <c r="L13">
        <v>1</v>
      </c>
      <c r="M13">
        <v>-0.19756988517914045</v>
      </c>
      <c r="N13">
        <v>-2.3100864855029761E-2</v>
      </c>
      <c r="O13">
        <v>-0.23127066132682778</v>
      </c>
      <c r="P13">
        <v>2.9242309828846142E-2</v>
      </c>
      <c r="R13">
        <v>1</v>
      </c>
      <c r="S13">
        <v>-0.18438227282096251</v>
      </c>
      <c r="T13">
        <v>-1.6475472741596626E-2</v>
      </c>
      <c r="U13">
        <v>-0.19676509410456941</v>
      </c>
      <c r="V13">
        <v>-2.0068486587369025E-2</v>
      </c>
    </row>
    <row r="14" spans="1:22" x14ac:dyDescent="0.3">
      <c r="A14" s="8">
        <v>43841</v>
      </c>
      <c r="B14">
        <v>39</v>
      </c>
      <c r="C14">
        <v>0</v>
      </c>
      <c r="D14">
        <v>77</v>
      </c>
      <c r="E14">
        <v>39</v>
      </c>
      <c r="F14" s="9">
        <v>43841</v>
      </c>
      <c r="G14" s="23">
        <v>0</v>
      </c>
      <c r="H14" s="23">
        <v>0</v>
      </c>
      <c r="I14" s="10">
        <v>0</v>
      </c>
      <c r="L14">
        <v>2</v>
      </c>
      <c r="M14">
        <v>-0.18232934392025973</v>
      </c>
      <c r="N14">
        <v>-1.5836873003787336E-2</v>
      </c>
      <c r="O14">
        <v>-0.20195515826046109</v>
      </c>
      <c r="P14">
        <v>6.2601672347782328E-2</v>
      </c>
      <c r="R14">
        <v>2</v>
      </c>
      <c r="S14">
        <v>-0.18746847399660257</v>
      </c>
      <c r="T14">
        <v>-1.3859593825707197E-2</v>
      </c>
      <c r="U14">
        <v>-0.15377811076547093</v>
      </c>
      <c r="V14">
        <v>2.4320523351597366E-2</v>
      </c>
    </row>
    <row r="15" spans="1:22" x14ac:dyDescent="0.3">
      <c r="A15" s="8">
        <v>43842</v>
      </c>
      <c r="B15">
        <v>28</v>
      </c>
      <c r="C15">
        <v>0</v>
      </c>
      <c r="D15">
        <v>42</v>
      </c>
      <c r="E15">
        <v>42</v>
      </c>
      <c r="F15" s="9">
        <v>43842</v>
      </c>
      <c r="G15" s="23">
        <v>0</v>
      </c>
      <c r="H15" s="23">
        <v>0</v>
      </c>
      <c r="I15" s="10">
        <v>0</v>
      </c>
      <c r="L15">
        <v>3</v>
      </c>
      <c r="M15">
        <v>-0.13148695506600688</v>
      </c>
      <c r="N15">
        <v>-1.2897088016014902E-2</v>
      </c>
      <c r="O15">
        <v>-0.26422584025027873</v>
      </c>
      <c r="P15">
        <v>7.4473475158065933E-2</v>
      </c>
      <c r="R15">
        <v>3</v>
      </c>
      <c r="S15">
        <v>-0.11066790283130581</v>
      </c>
      <c r="T15">
        <v>-2.1935535996609259E-2</v>
      </c>
      <c r="U15">
        <v>-0.21702433545438177</v>
      </c>
      <c r="V15">
        <v>6.9568597138996616E-2</v>
      </c>
    </row>
    <row r="16" spans="1:22" x14ac:dyDescent="0.3">
      <c r="A16" s="8">
        <v>43843</v>
      </c>
      <c r="B16">
        <v>24</v>
      </c>
      <c r="C16">
        <v>0</v>
      </c>
      <c r="D16">
        <v>24</v>
      </c>
      <c r="E16">
        <v>24</v>
      </c>
      <c r="F16" s="9">
        <v>43843</v>
      </c>
      <c r="G16" s="23">
        <v>0</v>
      </c>
      <c r="H16" s="23">
        <v>0</v>
      </c>
      <c r="I16" s="10">
        <v>0</v>
      </c>
      <c r="L16">
        <v>4</v>
      </c>
      <c r="M16">
        <v>-0.18702251849840426</v>
      </c>
      <c r="N16">
        <v>3.8497752528458593E-2</v>
      </c>
      <c r="O16">
        <v>-0.18923882091683647</v>
      </c>
      <c r="P16">
        <v>2.9510605012047404E-2</v>
      </c>
      <c r="R16">
        <v>4</v>
      </c>
      <c r="S16">
        <v>-0.13743048277548081</v>
      </c>
      <c r="T16">
        <v>-5.3320013968294845E-3</v>
      </c>
      <c r="U16">
        <v>-0.22244813467429894</v>
      </c>
      <c r="V16">
        <v>3.6544125359087694E-2</v>
      </c>
    </row>
    <row r="17" spans="1:22" x14ac:dyDescent="0.3">
      <c r="A17" s="8">
        <v>43844</v>
      </c>
      <c r="B17">
        <v>27</v>
      </c>
      <c r="C17">
        <v>27</v>
      </c>
      <c r="D17">
        <v>27</v>
      </c>
      <c r="E17">
        <v>27</v>
      </c>
      <c r="F17" s="9">
        <v>43844</v>
      </c>
      <c r="G17" s="23">
        <v>0</v>
      </c>
      <c r="H17" s="23">
        <v>0</v>
      </c>
      <c r="I17" s="10">
        <v>0</v>
      </c>
      <c r="L17">
        <v>5</v>
      </c>
      <c r="M17">
        <v>-0.1874683672678305</v>
      </c>
      <c r="N17">
        <v>7.8958442706577953E-2</v>
      </c>
      <c r="O17">
        <v>-0.25337664687282113</v>
      </c>
      <c r="P17">
        <v>3.1249652912390697E-2</v>
      </c>
      <c r="R17">
        <v>5</v>
      </c>
      <c r="S17">
        <v>-0.16293012323869704</v>
      </c>
      <c r="T17">
        <v>8.3044787900329875E-2</v>
      </c>
      <c r="U17">
        <v>-0.21653051011406443</v>
      </c>
      <c r="V17">
        <v>1.8414727619592591E-2</v>
      </c>
    </row>
    <row r="18" spans="1:22" x14ac:dyDescent="0.3">
      <c r="A18" s="8">
        <v>43845</v>
      </c>
      <c r="B18">
        <v>0</v>
      </c>
      <c r="C18">
        <v>0</v>
      </c>
      <c r="D18">
        <v>28</v>
      </c>
      <c r="E18">
        <v>28</v>
      </c>
      <c r="F18" s="9">
        <v>43845</v>
      </c>
      <c r="G18" s="23">
        <v>0</v>
      </c>
      <c r="H18" s="23">
        <v>0</v>
      </c>
      <c r="I18" s="10">
        <v>0</v>
      </c>
      <c r="L18">
        <v>6</v>
      </c>
      <c r="M18">
        <v>-0.14719775666127663</v>
      </c>
      <c r="N18">
        <v>-2.8796151149813615E-2</v>
      </c>
      <c r="O18">
        <v>-0.18711819478260974</v>
      </c>
      <c r="P18">
        <v>2.5712650985594564E-2</v>
      </c>
      <c r="R18">
        <v>6</v>
      </c>
      <c r="S18">
        <v>-8.9133690660104153E-2</v>
      </c>
      <c r="T18">
        <v>-4.6734724442213556E-3</v>
      </c>
      <c r="U18">
        <v>-0.2211635598468393</v>
      </c>
      <c r="V18">
        <v>7.0697617334056301E-2</v>
      </c>
    </row>
    <row r="19" spans="1:22" x14ac:dyDescent="0.3">
      <c r="A19" s="8">
        <v>43846</v>
      </c>
      <c r="B19">
        <v>38</v>
      </c>
      <c r="C19">
        <v>25</v>
      </c>
      <c r="D19">
        <v>51</v>
      </c>
      <c r="E19">
        <v>25</v>
      </c>
      <c r="F19" s="9">
        <v>43846</v>
      </c>
      <c r="G19" s="23">
        <v>0</v>
      </c>
      <c r="H19" s="23">
        <v>0</v>
      </c>
      <c r="I19" s="10">
        <v>0</v>
      </c>
      <c r="L19">
        <v>7</v>
      </c>
      <c r="M19">
        <v>-0.17937621724646075</v>
      </c>
      <c r="N19">
        <v>2.0347089921468352E-2</v>
      </c>
      <c r="O19">
        <v>-0.20676998970283411</v>
      </c>
      <c r="P19">
        <v>2.54024563987378E-2</v>
      </c>
      <c r="R19">
        <v>7</v>
      </c>
      <c r="S19">
        <v>-0.14728922732500452</v>
      </c>
      <c r="T19">
        <v>-4.6810166703063387E-3</v>
      </c>
      <c r="U19">
        <v>-0.19928981905229909</v>
      </c>
      <c r="V19">
        <v>7.6149785389769672E-2</v>
      </c>
    </row>
    <row r="20" spans="1:22" x14ac:dyDescent="0.3">
      <c r="A20" s="8">
        <v>43847</v>
      </c>
      <c r="B20">
        <v>0</v>
      </c>
      <c r="C20">
        <v>45</v>
      </c>
      <c r="D20">
        <v>23</v>
      </c>
      <c r="E20">
        <v>34</v>
      </c>
      <c r="F20" s="9">
        <v>43847</v>
      </c>
      <c r="G20" s="23">
        <v>0</v>
      </c>
      <c r="H20" s="23">
        <v>0</v>
      </c>
      <c r="I20" s="10">
        <v>0</v>
      </c>
      <c r="L20">
        <v>8</v>
      </c>
      <c r="M20">
        <v>-0.18790449719174654</v>
      </c>
      <c r="N20">
        <v>3.2403851766869878E-2</v>
      </c>
      <c r="O20">
        <v>-0.21483450668065407</v>
      </c>
      <c r="P20">
        <v>-5.1932311890080324E-2</v>
      </c>
      <c r="R20">
        <v>8</v>
      </c>
      <c r="S20">
        <v>-0.11131644902983397</v>
      </c>
      <c r="T20">
        <v>2.1241093934366878E-2</v>
      </c>
      <c r="U20">
        <v>-0.2375356973813407</v>
      </c>
      <c r="V20">
        <v>-2.7622252747930627E-2</v>
      </c>
    </row>
    <row r="21" spans="1:22" x14ac:dyDescent="0.3">
      <c r="A21" s="8">
        <v>43848</v>
      </c>
      <c r="B21">
        <v>0</v>
      </c>
      <c r="C21">
        <v>26</v>
      </c>
      <c r="D21">
        <v>26</v>
      </c>
      <c r="E21">
        <v>0</v>
      </c>
      <c r="F21" s="9">
        <v>43848</v>
      </c>
      <c r="G21" s="23">
        <v>0</v>
      </c>
      <c r="H21" s="23">
        <v>0</v>
      </c>
      <c r="I21" s="10">
        <v>0</v>
      </c>
      <c r="L21">
        <v>9</v>
      </c>
      <c r="M21">
        <v>-0.14483642771191163</v>
      </c>
      <c r="N21">
        <v>4.0449778650641081E-2</v>
      </c>
      <c r="O21">
        <v>-0.17641821543115402</v>
      </c>
      <c r="P21">
        <v>1.0062223720226885E-2</v>
      </c>
      <c r="R21">
        <v>9</v>
      </c>
      <c r="S21">
        <v>-0.11851554012402016</v>
      </c>
      <c r="T21">
        <v>0.10347274325484611</v>
      </c>
      <c r="U21">
        <v>-0.18836866391726706</v>
      </c>
      <c r="V21">
        <v>4.0285947666396919E-2</v>
      </c>
    </row>
    <row r="22" spans="1:22" x14ac:dyDescent="0.3">
      <c r="A22" s="8">
        <v>43849</v>
      </c>
      <c r="B22">
        <v>39</v>
      </c>
      <c r="C22">
        <v>39</v>
      </c>
      <c r="D22">
        <v>39</v>
      </c>
      <c r="E22">
        <v>52</v>
      </c>
      <c r="F22" s="9">
        <v>43849</v>
      </c>
      <c r="G22" s="23">
        <v>0</v>
      </c>
      <c r="H22" s="23">
        <v>0</v>
      </c>
      <c r="I22" s="10">
        <v>0</v>
      </c>
      <c r="L22">
        <v>10</v>
      </c>
      <c r="M22">
        <v>-0.15869993029618509</v>
      </c>
      <c r="N22">
        <v>0.11369193436271489</v>
      </c>
      <c r="O22">
        <v>-0.17135151188289435</v>
      </c>
      <c r="P22">
        <v>1.0089159676372719E-2</v>
      </c>
      <c r="R22">
        <v>10</v>
      </c>
      <c r="S22">
        <v>-0.13856649275344621</v>
      </c>
      <c r="T22">
        <v>0.15824328074134947</v>
      </c>
      <c r="U22">
        <v>-0.16733571686589704</v>
      </c>
      <c r="V22">
        <v>1.0066911295210593E-2</v>
      </c>
    </row>
    <row r="23" spans="1:22" x14ac:dyDescent="0.3">
      <c r="A23" s="8">
        <v>43850</v>
      </c>
      <c r="B23">
        <v>25</v>
      </c>
      <c r="C23">
        <v>0</v>
      </c>
      <c r="D23">
        <v>0</v>
      </c>
      <c r="E23">
        <v>38</v>
      </c>
      <c r="F23" s="9">
        <v>43850</v>
      </c>
      <c r="G23" s="23">
        <v>0</v>
      </c>
      <c r="H23" s="23">
        <v>0</v>
      </c>
      <c r="I23" s="10">
        <v>0</v>
      </c>
      <c r="L23">
        <v>11</v>
      </c>
      <c r="M23">
        <v>-0.11887845109669237</v>
      </c>
      <c r="N23">
        <v>7.0150520373949407E-2</v>
      </c>
      <c r="O23">
        <v>-0.16135426505593572</v>
      </c>
      <c r="P23">
        <v>-5.136617011294608E-3</v>
      </c>
      <c r="R23">
        <v>11</v>
      </c>
      <c r="S23">
        <v>-6.1988397517817713E-2</v>
      </c>
      <c r="T23">
        <v>9.2763557287322121E-2</v>
      </c>
      <c r="U23">
        <v>-0.15519482866546952</v>
      </c>
      <c r="V23">
        <v>3.1337768318688432E-2</v>
      </c>
    </row>
    <row r="24" spans="1:22" x14ac:dyDescent="0.3">
      <c r="A24" s="8">
        <v>43851</v>
      </c>
      <c r="B24">
        <v>24</v>
      </c>
      <c r="C24">
        <v>0</v>
      </c>
      <c r="D24">
        <v>37</v>
      </c>
      <c r="E24">
        <v>24</v>
      </c>
      <c r="F24" s="9">
        <v>43851</v>
      </c>
      <c r="G24" s="23">
        <v>0</v>
      </c>
      <c r="H24" s="23">
        <v>0</v>
      </c>
      <c r="I24" s="10">
        <v>0</v>
      </c>
      <c r="L24">
        <v>12</v>
      </c>
      <c r="M24">
        <v>-6.9511156724568229E-2</v>
      </c>
      <c r="N24">
        <v>9.8578740507335491E-2</v>
      </c>
      <c r="O24">
        <v>-0.16705376146641224</v>
      </c>
      <c r="P24">
        <v>-3.1490724112312449E-2</v>
      </c>
      <c r="R24">
        <v>12</v>
      </c>
      <c r="S24">
        <v>-2.6169669911138536E-2</v>
      </c>
      <c r="T24">
        <v>0.15846382429786227</v>
      </c>
      <c r="U24">
        <v>-0.13312123730707037</v>
      </c>
      <c r="V24">
        <v>-1.078695281556861E-2</v>
      </c>
    </row>
    <row r="25" spans="1:22" x14ac:dyDescent="0.3">
      <c r="A25" s="8">
        <v>43852</v>
      </c>
      <c r="B25">
        <v>36</v>
      </c>
      <c r="C25">
        <v>0</v>
      </c>
      <c r="D25">
        <v>36</v>
      </c>
      <c r="E25">
        <v>36</v>
      </c>
      <c r="F25" s="9">
        <v>43852</v>
      </c>
      <c r="G25" s="23">
        <v>0</v>
      </c>
      <c r="H25" s="23">
        <v>0</v>
      </c>
      <c r="I25" s="10">
        <v>0</v>
      </c>
      <c r="L25">
        <v>13</v>
      </c>
      <c r="M25">
        <v>-4.546840306897218E-2</v>
      </c>
      <c r="N25">
        <v>9.5246666770555474E-2</v>
      </c>
      <c r="O25">
        <v>-0.15586482729771231</v>
      </c>
      <c r="P25">
        <v>-2.1554063104783146E-2</v>
      </c>
      <c r="R25">
        <v>13</v>
      </c>
      <c r="S25">
        <v>-1.3118459242977663E-2</v>
      </c>
      <c r="T25">
        <v>0.13222127587616056</v>
      </c>
      <c r="U25">
        <v>-0.17121113066660978</v>
      </c>
      <c r="V25">
        <v>-3.9947410354720318E-2</v>
      </c>
    </row>
    <row r="26" spans="1:22" x14ac:dyDescent="0.3">
      <c r="A26" s="8">
        <v>43853</v>
      </c>
      <c r="B26">
        <v>24</v>
      </c>
      <c r="C26">
        <v>0</v>
      </c>
      <c r="D26">
        <v>0</v>
      </c>
      <c r="E26">
        <v>24</v>
      </c>
      <c r="F26" s="9">
        <v>43853</v>
      </c>
      <c r="G26" s="23">
        <v>0</v>
      </c>
      <c r="H26" s="23">
        <v>0</v>
      </c>
      <c r="I26" s="10">
        <v>0</v>
      </c>
      <c r="L26">
        <v>14</v>
      </c>
      <c r="M26">
        <v>-4.8247152086856267E-2</v>
      </c>
      <c r="N26">
        <v>8.9427419824162926E-2</v>
      </c>
      <c r="O26">
        <v>-0.13543261056905628</v>
      </c>
      <c r="P26">
        <v>1.4777020698720429E-2</v>
      </c>
      <c r="R26">
        <v>14</v>
      </c>
      <c r="S26">
        <v>3.4194464904221199E-2</v>
      </c>
      <c r="T26">
        <v>0.12642241437305501</v>
      </c>
      <c r="U26">
        <v>-7.765803324564105E-2</v>
      </c>
      <c r="V26">
        <v>2.4430693235613369E-2</v>
      </c>
    </row>
    <row r="27" spans="1:22" x14ac:dyDescent="0.3">
      <c r="A27" s="8">
        <v>43854</v>
      </c>
      <c r="B27">
        <v>0</v>
      </c>
      <c r="C27">
        <v>35</v>
      </c>
      <c r="D27">
        <v>46</v>
      </c>
      <c r="E27">
        <v>23</v>
      </c>
      <c r="F27" s="9">
        <v>43854</v>
      </c>
      <c r="G27" s="23">
        <v>0</v>
      </c>
      <c r="H27" s="23">
        <v>0</v>
      </c>
      <c r="I27" s="10">
        <v>0</v>
      </c>
    </row>
    <row r="28" spans="1:22" x14ac:dyDescent="0.3">
      <c r="A28" s="8">
        <v>43855</v>
      </c>
      <c r="B28">
        <v>25</v>
      </c>
      <c r="C28">
        <v>0</v>
      </c>
      <c r="D28">
        <v>74</v>
      </c>
      <c r="E28">
        <v>25</v>
      </c>
      <c r="F28" s="9">
        <v>43855</v>
      </c>
      <c r="G28" s="23">
        <v>0</v>
      </c>
      <c r="H28" s="23">
        <v>0</v>
      </c>
      <c r="I28" s="10">
        <v>0</v>
      </c>
    </row>
    <row r="29" spans="1:22" x14ac:dyDescent="0.3">
      <c r="A29" s="8">
        <v>43856</v>
      </c>
      <c r="B29">
        <v>0</v>
      </c>
      <c r="C29">
        <v>27</v>
      </c>
      <c r="D29">
        <v>27</v>
      </c>
      <c r="E29">
        <v>27</v>
      </c>
      <c r="F29" s="9">
        <v>43856</v>
      </c>
      <c r="G29" s="23">
        <v>0</v>
      </c>
      <c r="H29" s="23">
        <v>0</v>
      </c>
      <c r="I29" s="10">
        <v>0</v>
      </c>
    </row>
    <row r="30" spans="1:22" x14ac:dyDescent="0.3">
      <c r="A30" s="8">
        <v>43857</v>
      </c>
      <c r="B30">
        <v>36</v>
      </c>
      <c r="C30">
        <v>24</v>
      </c>
      <c r="D30">
        <v>48</v>
      </c>
      <c r="E30">
        <v>0</v>
      </c>
      <c r="F30" s="9">
        <v>43857</v>
      </c>
      <c r="G30" s="23">
        <v>0</v>
      </c>
      <c r="H30" s="23">
        <v>0</v>
      </c>
      <c r="I30" s="10">
        <v>0</v>
      </c>
    </row>
    <row r="31" spans="1:22" x14ac:dyDescent="0.3">
      <c r="A31" s="8">
        <v>43858</v>
      </c>
      <c r="B31">
        <v>24</v>
      </c>
      <c r="C31">
        <v>24</v>
      </c>
      <c r="D31">
        <v>48</v>
      </c>
      <c r="E31">
        <v>0</v>
      </c>
      <c r="F31" s="9">
        <v>43858</v>
      </c>
      <c r="G31" s="23">
        <v>0</v>
      </c>
      <c r="H31" s="23">
        <v>0</v>
      </c>
      <c r="I31" s="10">
        <v>0</v>
      </c>
    </row>
    <row r="32" spans="1:22" x14ac:dyDescent="0.3">
      <c r="A32" s="8">
        <v>43859</v>
      </c>
      <c r="B32">
        <v>23</v>
      </c>
      <c r="C32">
        <v>23</v>
      </c>
      <c r="D32">
        <v>47</v>
      </c>
      <c r="E32">
        <v>0</v>
      </c>
      <c r="F32" s="9">
        <v>43859</v>
      </c>
      <c r="G32" s="23">
        <v>0</v>
      </c>
      <c r="H32" s="23">
        <v>0</v>
      </c>
      <c r="I32" s="10">
        <v>0</v>
      </c>
    </row>
    <row r="33" spans="1:9" x14ac:dyDescent="0.3">
      <c r="A33" s="8">
        <v>43860</v>
      </c>
      <c r="B33">
        <v>25</v>
      </c>
      <c r="C33">
        <v>25</v>
      </c>
      <c r="D33">
        <v>25</v>
      </c>
      <c r="E33">
        <v>25</v>
      </c>
      <c r="F33" s="9">
        <v>43860</v>
      </c>
      <c r="G33" s="23">
        <f ca="1">IFERROR(__xludf.DUMMYFUNCTION("""COMPUTED_VALUE"""),1)</f>
        <v>1</v>
      </c>
      <c r="H33" s="23">
        <f ca="1">IFERROR(__xludf.DUMMYFUNCTION("""COMPUTED_VALUE"""),0)</f>
        <v>0</v>
      </c>
      <c r="I33" s="10">
        <v>0</v>
      </c>
    </row>
    <row r="34" spans="1:9" x14ac:dyDescent="0.3">
      <c r="A34" s="8">
        <v>43861</v>
      </c>
      <c r="B34">
        <v>47</v>
      </c>
      <c r="C34">
        <v>24</v>
      </c>
      <c r="D34">
        <v>47</v>
      </c>
      <c r="E34">
        <v>0</v>
      </c>
      <c r="F34" s="9">
        <v>43861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10">
        <v>0</v>
      </c>
    </row>
    <row r="35" spans="1:9" x14ac:dyDescent="0.3">
      <c r="A35" s="8">
        <v>43862</v>
      </c>
      <c r="B35">
        <v>52</v>
      </c>
      <c r="C35">
        <v>26</v>
      </c>
      <c r="D35">
        <v>52</v>
      </c>
      <c r="E35">
        <v>0</v>
      </c>
      <c r="F35" s="9">
        <v>43862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10">
        <v>0</v>
      </c>
    </row>
    <row r="36" spans="1:9" x14ac:dyDescent="0.3">
      <c r="A36" s="8">
        <v>43863</v>
      </c>
      <c r="B36">
        <v>53</v>
      </c>
      <c r="C36">
        <v>0</v>
      </c>
      <c r="D36">
        <v>66</v>
      </c>
      <c r="E36">
        <v>0</v>
      </c>
      <c r="F36" s="9">
        <v>43863</v>
      </c>
      <c r="G36" s="23">
        <f ca="1">IFERROR(__xludf.DUMMYFUNCTION("""COMPUTED_VALUE"""),1)</f>
        <v>1</v>
      </c>
      <c r="H36" s="23">
        <f ca="1">IFERROR(__xludf.DUMMYFUNCTION("""COMPUTED_VALUE"""),0)</f>
        <v>0</v>
      </c>
      <c r="I36" s="10">
        <v>0</v>
      </c>
    </row>
    <row r="37" spans="1:9" x14ac:dyDescent="0.3">
      <c r="A37" s="8">
        <v>43864</v>
      </c>
      <c r="B37">
        <v>24</v>
      </c>
      <c r="C37">
        <v>23</v>
      </c>
      <c r="D37">
        <v>71</v>
      </c>
      <c r="E37">
        <v>24</v>
      </c>
      <c r="F37" s="9">
        <v>43864</v>
      </c>
      <c r="G37" s="23">
        <f ca="1">IFERROR(__xludf.DUMMYFUNCTION("""COMPUTED_VALUE"""),1)</f>
        <v>1</v>
      </c>
      <c r="H37" s="23">
        <f ca="1">IFERROR(__xludf.DUMMYFUNCTION("""COMPUTED_VALUE"""),0)</f>
        <v>0</v>
      </c>
      <c r="I37" s="10">
        <v>0</v>
      </c>
    </row>
    <row r="38" spans="1:9" x14ac:dyDescent="0.3">
      <c r="A38" s="8">
        <v>43865</v>
      </c>
      <c r="B38">
        <v>98</v>
      </c>
      <c r="C38">
        <v>24</v>
      </c>
      <c r="D38">
        <v>24</v>
      </c>
      <c r="E38">
        <v>24</v>
      </c>
      <c r="F38" s="9">
        <v>43865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10">
        <v>0</v>
      </c>
    </row>
    <row r="39" spans="1:9" x14ac:dyDescent="0.3">
      <c r="A39" s="8">
        <v>43866</v>
      </c>
      <c r="B39">
        <v>22</v>
      </c>
      <c r="C39">
        <v>0</v>
      </c>
      <c r="D39">
        <v>33</v>
      </c>
      <c r="E39">
        <v>22</v>
      </c>
      <c r="F39" s="9">
        <v>43866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10">
        <v>0</v>
      </c>
    </row>
    <row r="40" spans="1:9" x14ac:dyDescent="0.3">
      <c r="A40" s="8">
        <v>43867</v>
      </c>
      <c r="B40">
        <v>0</v>
      </c>
      <c r="C40">
        <v>0</v>
      </c>
      <c r="D40">
        <v>0</v>
      </c>
      <c r="E40">
        <v>49</v>
      </c>
      <c r="F40" s="9">
        <v>43867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10">
        <v>0</v>
      </c>
    </row>
    <row r="41" spans="1:9" x14ac:dyDescent="0.3">
      <c r="A41" s="8">
        <v>43868</v>
      </c>
      <c r="B41">
        <v>49</v>
      </c>
      <c r="C41">
        <v>24</v>
      </c>
      <c r="D41">
        <v>36</v>
      </c>
      <c r="E41">
        <v>24</v>
      </c>
      <c r="F41" s="9">
        <v>43868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10">
        <v>0</v>
      </c>
    </row>
    <row r="42" spans="1:9" x14ac:dyDescent="0.3">
      <c r="A42" s="8">
        <v>43869</v>
      </c>
      <c r="B42">
        <v>23</v>
      </c>
      <c r="C42">
        <v>23</v>
      </c>
      <c r="D42">
        <v>23</v>
      </c>
      <c r="E42">
        <v>35</v>
      </c>
      <c r="F42" s="9">
        <v>43869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10">
        <v>0</v>
      </c>
    </row>
    <row r="43" spans="1:9" x14ac:dyDescent="0.3">
      <c r="A43" s="8">
        <v>43870</v>
      </c>
      <c r="B43">
        <v>28</v>
      </c>
      <c r="C43">
        <v>28</v>
      </c>
      <c r="D43">
        <v>42</v>
      </c>
      <c r="E43">
        <v>0</v>
      </c>
      <c r="F43" s="9">
        <v>43870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10">
        <v>0</v>
      </c>
    </row>
    <row r="44" spans="1:9" x14ac:dyDescent="0.3">
      <c r="A44" s="8">
        <v>43871</v>
      </c>
      <c r="B44">
        <v>25</v>
      </c>
      <c r="C44">
        <v>0</v>
      </c>
      <c r="D44">
        <v>37</v>
      </c>
      <c r="E44">
        <v>25</v>
      </c>
      <c r="F44" s="9">
        <v>43871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10">
        <v>0</v>
      </c>
    </row>
    <row r="45" spans="1:9" x14ac:dyDescent="0.3">
      <c r="A45" s="8">
        <v>43872</v>
      </c>
      <c r="B45">
        <v>0</v>
      </c>
      <c r="C45">
        <v>42</v>
      </c>
      <c r="D45">
        <v>21</v>
      </c>
      <c r="E45">
        <v>42</v>
      </c>
      <c r="F45" s="9">
        <v>43872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10">
        <v>0</v>
      </c>
    </row>
    <row r="46" spans="1:9" x14ac:dyDescent="0.3">
      <c r="A46" s="8">
        <v>43873</v>
      </c>
      <c r="B46">
        <v>24</v>
      </c>
      <c r="C46">
        <v>0</v>
      </c>
      <c r="D46">
        <v>47</v>
      </c>
      <c r="E46">
        <v>24</v>
      </c>
      <c r="F46" s="9">
        <v>43873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10">
        <v>0</v>
      </c>
    </row>
    <row r="47" spans="1:9" x14ac:dyDescent="0.3">
      <c r="A47" s="8">
        <v>43874</v>
      </c>
      <c r="B47">
        <v>0</v>
      </c>
      <c r="C47">
        <v>24</v>
      </c>
      <c r="D47">
        <v>24</v>
      </c>
      <c r="E47">
        <v>25</v>
      </c>
      <c r="F47" s="9">
        <v>43874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10">
        <v>0</v>
      </c>
    </row>
    <row r="48" spans="1:9" x14ac:dyDescent="0.3">
      <c r="A48" s="8">
        <v>43875</v>
      </c>
      <c r="B48">
        <v>37</v>
      </c>
      <c r="C48">
        <v>25</v>
      </c>
      <c r="D48">
        <v>100</v>
      </c>
      <c r="E48">
        <v>25</v>
      </c>
      <c r="F48" s="9">
        <v>43875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10">
        <v>0</v>
      </c>
    </row>
    <row r="49" spans="1:9" x14ac:dyDescent="0.3">
      <c r="A49" s="8">
        <v>43876</v>
      </c>
      <c r="B49">
        <v>38</v>
      </c>
      <c r="C49">
        <v>25</v>
      </c>
      <c r="D49">
        <v>25</v>
      </c>
      <c r="E49">
        <v>25</v>
      </c>
      <c r="F49" s="9">
        <v>43876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10">
        <v>0</v>
      </c>
    </row>
    <row r="50" spans="1:9" x14ac:dyDescent="0.3">
      <c r="A50" s="8">
        <v>43877</v>
      </c>
      <c r="B50">
        <v>57</v>
      </c>
      <c r="C50">
        <v>29</v>
      </c>
      <c r="D50">
        <v>56</v>
      </c>
      <c r="E50">
        <v>71</v>
      </c>
      <c r="F50" s="9">
        <v>43877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10">
        <v>0</v>
      </c>
    </row>
    <row r="51" spans="1:9" x14ac:dyDescent="0.3">
      <c r="A51" s="8">
        <v>43878</v>
      </c>
      <c r="B51">
        <v>25</v>
      </c>
      <c r="C51">
        <v>49</v>
      </c>
      <c r="D51">
        <v>37</v>
      </c>
      <c r="E51">
        <v>49</v>
      </c>
      <c r="F51" s="9">
        <v>43878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10">
        <v>0</v>
      </c>
    </row>
    <row r="52" spans="1:9" x14ac:dyDescent="0.3">
      <c r="A52" s="8">
        <v>43879</v>
      </c>
      <c r="B52">
        <v>0</v>
      </c>
      <c r="C52">
        <v>24</v>
      </c>
      <c r="D52">
        <v>36</v>
      </c>
      <c r="E52">
        <v>0</v>
      </c>
      <c r="F52" s="9">
        <v>43879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10">
        <v>0</v>
      </c>
    </row>
    <row r="53" spans="1:9" x14ac:dyDescent="0.3">
      <c r="A53" s="8">
        <v>43880</v>
      </c>
      <c r="B53">
        <v>0</v>
      </c>
      <c r="C53">
        <v>0</v>
      </c>
      <c r="D53">
        <v>24</v>
      </c>
      <c r="E53">
        <v>24</v>
      </c>
      <c r="F53" s="9">
        <v>43880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10">
        <v>0</v>
      </c>
    </row>
    <row r="54" spans="1:9" x14ac:dyDescent="0.3">
      <c r="A54" s="8">
        <v>43881</v>
      </c>
      <c r="B54">
        <v>24</v>
      </c>
      <c r="C54">
        <v>24</v>
      </c>
      <c r="D54">
        <v>24</v>
      </c>
      <c r="E54">
        <v>24</v>
      </c>
      <c r="F54" s="9">
        <v>43881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10">
        <v>0</v>
      </c>
    </row>
    <row r="55" spans="1:9" x14ac:dyDescent="0.3">
      <c r="A55" s="8">
        <v>43882</v>
      </c>
      <c r="B55">
        <v>25</v>
      </c>
      <c r="C55">
        <v>49</v>
      </c>
      <c r="D55">
        <v>49</v>
      </c>
      <c r="E55">
        <v>0</v>
      </c>
      <c r="F55" s="9">
        <v>43882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10">
        <v>0</v>
      </c>
    </row>
    <row r="56" spans="1:9" x14ac:dyDescent="0.3">
      <c r="A56" s="8">
        <v>43883</v>
      </c>
      <c r="B56">
        <v>25</v>
      </c>
      <c r="C56">
        <v>25</v>
      </c>
      <c r="D56">
        <v>49</v>
      </c>
      <c r="E56">
        <v>25</v>
      </c>
      <c r="F56" s="9">
        <v>43883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10">
        <v>0</v>
      </c>
    </row>
    <row r="57" spans="1:9" x14ac:dyDescent="0.3">
      <c r="A57" s="8">
        <v>43884</v>
      </c>
      <c r="B57">
        <v>27</v>
      </c>
      <c r="C57">
        <v>0</v>
      </c>
      <c r="D57">
        <v>27</v>
      </c>
      <c r="E57">
        <v>0</v>
      </c>
      <c r="F57" s="9">
        <v>43884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10">
        <v>0</v>
      </c>
    </row>
    <row r="58" spans="1:9" x14ac:dyDescent="0.3">
      <c r="A58" s="8">
        <v>43885</v>
      </c>
      <c r="B58">
        <v>24</v>
      </c>
      <c r="C58">
        <v>24</v>
      </c>
      <c r="D58">
        <v>0</v>
      </c>
      <c r="E58">
        <v>0</v>
      </c>
      <c r="F58" s="9">
        <v>43885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10">
        <v>0</v>
      </c>
    </row>
    <row r="59" spans="1:9" x14ac:dyDescent="0.3">
      <c r="A59" s="8">
        <v>43886</v>
      </c>
      <c r="B59">
        <v>25</v>
      </c>
      <c r="C59">
        <v>25</v>
      </c>
      <c r="D59">
        <v>25</v>
      </c>
      <c r="E59">
        <v>37</v>
      </c>
      <c r="F59" s="9">
        <v>43886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10">
        <v>0</v>
      </c>
    </row>
    <row r="60" spans="1:9" x14ac:dyDescent="0.3">
      <c r="A60" s="8">
        <v>43887</v>
      </c>
      <c r="B60">
        <v>0</v>
      </c>
      <c r="C60">
        <v>24</v>
      </c>
      <c r="D60">
        <v>24</v>
      </c>
      <c r="E60">
        <v>36</v>
      </c>
      <c r="F60" s="9">
        <v>43887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10">
        <v>0</v>
      </c>
    </row>
    <row r="61" spans="1:9" x14ac:dyDescent="0.3">
      <c r="A61" s="8">
        <v>43888</v>
      </c>
      <c r="B61">
        <v>24</v>
      </c>
      <c r="C61">
        <v>24</v>
      </c>
      <c r="D61">
        <v>24</v>
      </c>
      <c r="E61">
        <v>24</v>
      </c>
      <c r="F61" s="9">
        <v>43888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10">
        <v>0</v>
      </c>
    </row>
    <row r="62" spans="1:9" x14ac:dyDescent="0.3">
      <c r="A62" s="8">
        <v>43889</v>
      </c>
      <c r="B62">
        <v>37</v>
      </c>
      <c r="C62">
        <v>24</v>
      </c>
      <c r="D62">
        <v>49</v>
      </c>
      <c r="E62">
        <v>74</v>
      </c>
      <c r="F62" s="9">
        <v>43889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10">
        <v>0</v>
      </c>
    </row>
    <row r="63" spans="1:9" x14ac:dyDescent="0.3">
      <c r="A63" s="8">
        <v>43890</v>
      </c>
      <c r="B63">
        <v>24</v>
      </c>
      <c r="C63">
        <v>48</v>
      </c>
      <c r="D63">
        <v>24</v>
      </c>
      <c r="E63">
        <v>72</v>
      </c>
      <c r="F63" s="9">
        <v>43890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10">
        <v>0</v>
      </c>
    </row>
    <row r="64" spans="1:9" x14ac:dyDescent="0.3">
      <c r="A64" s="8">
        <v>43891</v>
      </c>
      <c r="B64">
        <v>27</v>
      </c>
      <c r="C64">
        <v>41</v>
      </c>
      <c r="D64">
        <v>54</v>
      </c>
      <c r="E64">
        <v>27</v>
      </c>
      <c r="F64" s="9">
        <v>43891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10">
        <v>0</v>
      </c>
    </row>
    <row r="65" spans="1:9" x14ac:dyDescent="0.3">
      <c r="A65" s="8">
        <v>43892</v>
      </c>
      <c r="B65">
        <v>71</v>
      </c>
      <c r="C65">
        <v>0</v>
      </c>
      <c r="D65">
        <v>0</v>
      </c>
      <c r="E65">
        <v>0</v>
      </c>
      <c r="F65" s="9">
        <v>43892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10">
        <v>0</v>
      </c>
    </row>
    <row r="66" spans="1:9" x14ac:dyDescent="0.3">
      <c r="A66" s="8">
        <v>43893</v>
      </c>
      <c r="B66">
        <v>24</v>
      </c>
      <c r="C66">
        <v>24</v>
      </c>
      <c r="D66">
        <v>36</v>
      </c>
      <c r="E66">
        <v>24</v>
      </c>
      <c r="F66" s="9">
        <v>43893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10">
        <v>0</v>
      </c>
    </row>
    <row r="67" spans="1:9" x14ac:dyDescent="0.3">
      <c r="A67" s="8">
        <v>43894</v>
      </c>
      <c r="B67">
        <v>24</v>
      </c>
      <c r="C67">
        <v>72</v>
      </c>
      <c r="D67">
        <v>0</v>
      </c>
      <c r="E67">
        <v>72</v>
      </c>
      <c r="F67" s="9">
        <v>43894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10">
        <v>0</v>
      </c>
    </row>
    <row r="68" spans="1:9" x14ac:dyDescent="0.3">
      <c r="A68" s="8">
        <v>43895</v>
      </c>
      <c r="B68">
        <v>24</v>
      </c>
      <c r="C68">
        <v>24</v>
      </c>
      <c r="D68">
        <v>24</v>
      </c>
      <c r="E68">
        <v>35</v>
      </c>
      <c r="F68" s="9">
        <v>43895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10">
        <v>0</v>
      </c>
    </row>
    <row r="69" spans="1:9" x14ac:dyDescent="0.3">
      <c r="A69" s="8">
        <v>43896</v>
      </c>
      <c r="B69">
        <v>24</v>
      </c>
      <c r="C69">
        <v>0</v>
      </c>
      <c r="D69">
        <v>49</v>
      </c>
      <c r="E69">
        <v>24</v>
      </c>
      <c r="F69" s="9">
        <v>43896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10">
        <v>0</v>
      </c>
    </row>
    <row r="70" spans="1:9" x14ac:dyDescent="0.3">
      <c r="A70" s="8">
        <v>43897</v>
      </c>
      <c r="B70">
        <v>0</v>
      </c>
      <c r="C70">
        <v>0</v>
      </c>
      <c r="D70">
        <v>50</v>
      </c>
      <c r="E70">
        <v>0</v>
      </c>
      <c r="F70" s="9">
        <v>43897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10">
        <v>0</v>
      </c>
    </row>
    <row r="71" spans="1:9" x14ac:dyDescent="0.3">
      <c r="A71" s="8">
        <v>43898</v>
      </c>
      <c r="B71">
        <v>0</v>
      </c>
      <c r="C71">
        <v>82</v>
      </c>
      <c r="D71">
        <v>28</v>
      </c>
      <c r="E71">
        <v>28</v>
      </c>
      <c r="F71" s="9">
        <v>43898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10">
        <v>0</v>
      </c>
    </row>
    <row r="72" spans="1:9" x14ac:dyDescent="0.3">
      <c r="A72" s="8">
        <v>43899</v>
      </c>
      <c r="B72">
        <v>26</v>
      </c>
      <c r="C72">
        <v>0</v>
      </c>
      <c r="D72">
        <v>52</v>
      </c>
      <c r="E72">
        <v>26</v>
      </c>
      <c r="F72" s="9">
        <v>43899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10">
        <v>0</v>
      </c>
    </row>
    <row r="73" spans="1:9" x14ac:dyDescent="0.3">
      <c r="A73" s="8">
        <v>43900</v>
      </c>
      <c r="B73">
        <v>31</v>
      </c>
      <c r="C73">
        <v>0</v>
      </c>
      <c r="D73">
        <v>94</v>
      </c>
      <c r="E73">
        <v>31</v>
      </c>
      <c r="F73" s="9">
        <v>43900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10">
        <v>0</v>
      </c>
    </row>
    <row r="74" spans="1:9" x14ac:dyDescent="0.3">
      <c r="A74" s="8">
        <v>43901</v>
      </c>
      <c r="B74">
        <v>24</v>
      </c>
      <c r="C74">
        <v>0</v>
      </c>
      <c r="D74">
        <v>0</v>
      </c>
      <c r="E74">
        <v>24</v>
      </c>
      <c r="F74" s="9">
        <v>43901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10">
        <v>0</v>
      </c>
    </row>
    <row r="75" spans="1:9" x14ac:dyDescent="0.3">
      <c r="A75" s="8">
        <v>43902</v>
      </c>
      <c r="B75">
        <v>0</v>
      </c>
      <c r="C75">
        <v>0</v>
      </c>
      <c r="D75">
        <v>67</v>
      </c>
      <c r="E75">
        <v>22</v>
      </c>
      <c r="F75" s="9">
        <v>43902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10">
        <v>0</v>
      </c>
    </row>
    <row r="76" spans="1:9" x14ac:dyDescent="0.3">
      <c r="A76" s="8">
        <v>43903</v>
      </c>
      <c r="B76">
        <v>0</v>
      </c>
      <c r="C76">
        <v>93</v>
      </c>
      <c r="D76">
        <v>58</v>
      </c>
      <c r="E76">
        <v>35</v>
      </c>
      <c r="F76" s="9">
        <v>43903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10">
        <v>0</v>
      </c>
    </row>
    <row r="77" spans="1:9" x14ac:dyDescent="0.3">
      <c r="A77" s="8">
        <v>43904</v>
      </c>
      <c r="B77">
        <v>25</v>
      </c>
      <c r="C77">
        <v>25</v>
      </c>
      <c r="D77">
        <v>38</v>
      </c>
      <c r="E77">
        <v>25</v>
      </c>
      <c r="F77" s="9">
        <v>43904</v>
      </c>
      <c r="G77" s="23">
        <v>0</v>
      </c>
      <c r="H77" s="23">
        <v>0</v>
      </c>
      <c r="I77">
        <v>0</v>
      </c>
    </row>
    <row r="78" spans="1:9" x14ac:dyDescent="0.3">
      <c r="A78" s="8">
        <v>43905</v>
      </c>
      <c r="B78">
        <v>86</v>
      </c>
      <c r="C78">
        <v>43</v>
      </c>
      <c r="D78">
        <v>99</v>
      </c>
      <c r="E78">
        <v>28</v>
      </c>
      <c r="F78" s="9">
        <v>43905</v>
      </c>
      <c r="G78" s="23">
        <v>0</v>
      </c>
      <c r="H78" s="23">
        <v>0</v>
      </c>
      <c r="I78">
        <v>0</v>
      </c>
    </row>
    <row r="79" spans="1:9" x14ac:dyDescent="0.3">
      <c r="A79" s="8">
        <v>43906</v>
      </c>
      <c r="B79">
        <v>59</v>
      </c>
      <c r="C79">
        <v>47</v>
      </c>
      <c r="D79">
        <v>24</v>
      </c>
      <c r="E79">
        <v>47</v>
      </c>
      <c r="F79" s="9">
        <v>43906</v>
      </c>
      <c r="G79" s="23">
        <v>0</v>
      </c>
      <c r="H79" s="23">
        <v>0</v>
      </c>
      <c r="I79">
        <v>0</v>
      </c>
    </row>
    <row r="80" spans="1:9" x14ac:dyDescent="0.3">
      <c r="A80" s="8">
        <v>43907</v>
      </c>
      <c r="B80">
        <v>46</v>
      </c>
      <c r="C80">
        <v>23</v>
      </c>
      <c r="D80">
        <v>23</v>
      </c>
      <c r="E80">
        <v>0</v>
      </c>
      <c r="F80" s="9">
        <v>43907</v>
      </c>
      <c r="G80" s="23">
        <v>0</v>
      </c>
      <c r="H80" s="23">
        <v>0</v>
      </c>
      <c r="I80">
        <v>0</v>
      </c>
    </row>
    <row r="81" spans="1:9" x14ac:dyDescent="0.3">
      <c r="A81" s="8">
        <v>43908</v>
      </c>
      <c r="B81">
        <v>23</v>
      </c>
      <c r="C81">
        <v>23</v>
      </c>
      <c r="D81">
        <v>35</v>
      </c>
      <c r="E81">
        <v>35</v>
      </c>
      <c r="F81" s="9">
        <v>43908</v>
      </c>
      <c r="G81" s="23">
        <v>0</v>
      </c>
      <c r="H81" s="23">
        <v>0</v>
      </c>
      <c r="I81">
        <v>0</v>
      </c>
    </row>
    <row r="82" spans="1:9" x14ac:dyDescent="0.3">
      <c r="A82" s="8">
        <v>43909</v>
      </c>
      <c r="B82">
        <v>45</v>
      </c>
      <c r="C82">
        <v>34</v>
      </c>
      <c r="D82">
        <v>68</v>
      </c>
      <c r="E82">
        <v>57</v>
      </c>
      <c r="F82" s="9">
        <v>43909</v>
      </c>
      <c r="G82" s="23">
        <v>2</v>
      </c>
      <c r="H82" s="23">
        <v>0</v>
      </c>
      <c r="I82">
        <v>0</v>
      </c>
    </row>
    <row r="83" spans="1:9" x14ac:dyDescent="0.3">
      <c r="A83" s="8">
        <v>43910</v>
      </c>
      <c r="B83">
        <v>34</v>
      </c>
      <c r="C83">
        <v>23</v>
      </c>
      <c r="D83">
        <v>45</v>
      </c>
      <c r="E83">
        <v>34</v>
      </c>
      <c r="F83" s="9">
        <v>43910</v>
      </c>
      <c r="G83" s="23">
        <v>5</v>
      </c>
      <c r="H83" s="23">
        <v>0</v>
      </c>
      <c r="I83">
        <v>0</v>
      </c>
    </row>
    <row r="84" spans="1:9" x14ac:dyDescent="0.3">
      <c r="A84" s="8">
        <v>43911</v>
      </c>
      <c r="B84">
        <v>38</v>
      </c>
      <c r="C84">
        <v>25</v>
      </c>
      <c r="D84">
        <v>25</v>
      </c>
      <c r="E84">
        <v>25</v>
      </c>
      <c r="F84" s="9">
        <v>43911</v>
      </c>
      <c r="G84" s="23">
        <v>7</v>
      </c>
      <c r="H84" s="23">
        <v>0</v>
      </c>
      <c r="I84">
        <v>0</v>
      </c>
    </row>
    <row r="85" spans="1:9" x14ac:dyDescent="0.3">
      <c r="A85" s="8">
        <v>43912</v>
      </c>
      <c r="B85">
        <v>55</v>
      </c>
      <c r="C85">
        <v>0</v>
      </c>
      <c r="D85">
        <v>56</v>
      </c>
      <c r="E85">
        <v>0</v>
      </c>
      <c r="F85" s="9">
        <v>43912</v>
      </c>
      <c r="G85" s="23">
        <v>4</v>
      </c>
      <c r="H85" s="23">
        <v>1</v>
      </c>
      <c r="I85">
        <v>0</v>
      </c>
    </row>
    <row r="86" spans="1:9" x14ac:dyDescent="0.3">
      <c r="A86" s="8">
        <v>43913</v>
      </c>
      <c r="B86">
        <v>24</v>
      </c>
      <c r="C86">
        <v>48</v>
      </c>
      <c r="D86">
        <v>24</v>
      </c>
      <c r="E86">
        <v>72</v>
      </c>
      <c r="F86" s="9">
        <v>43913</v>
      </c>
      <c r="G86" s="23">
        <v>12</v>
      </c>
      <c r="H86" s="23">
        <v>0</v>
      </c>
      <c r="I86">
        <v>0</v>
      </c>
    </row>
    <row r="87" spans="1:9" x14ac:dyDescent="0.3">
      <c r="A87" s="8">
        <v>43914</v>
      </c>
      <c r="B87">
        <v>26</v>
      </c>
      <c r="C87">
        <v>52</v>
      </c>
      <c r="D87">
        <v>26</v>
      </c>
      <c r="E87">
        <v>52</v>
      </c>
      <c r="F87" s="9">
        <v>43914</v>
      </c>
      <c r="G87" s="23">
        <v>4</v>
      </c>
      <c r="H87" s="23">
        <v>0</v>
      </c>
      <c r="I87">
        <v>0</v>
      </c>
    </row>
    <row r="88" spans="1:9" x14ac:dyDescent="0.3">
      <c r="A88" s="8">
        <v>43915</v>
      </c>
      <c r="B88">
        <v>54</v>
      </c>
      <c r="C88">
        <v>27</v>
      </c>
      <c r="D88">
        <v>55</v>
      </c>
      <c r="E88">
        <v>54</v>
      </c>
      <c r="F88" s="9">
        <v>43915</v>
      </c>
      <c r="G88" s="23">
        <v>4</v>
      </c>
      <c r="H88" s="23">
        <v>0</v>
      </c>
      <c r="I88">
        <v>0</v>
      </c>
    </row>
    <row r="89" spans="1:9" x14ac:dyDescent="0.3">
      <c r="A89" s="8">
        <v>43916</v>
      </c>
      <c r="B89">
        <v>27</v>
      </c>
      <c r="C89">
        <v>41</v>
      </c>
      <c r="D89">
        <v>28</v>
      </c>
      <c r="E89">
        <v>55</v>
      </c>
      <c r="F89" s="9">
        <v>43916</v>
      </c>
      <c r="G89" s="23">
        <v>5</v>
      </c>
      <c r="H89" s="23">
        <v>2</v>
      </c>
      <c r="I89">
        <v>0</v>
      </c>
    </row>
    <row r="90" spans="1:9" x14ac:dyDescent="0.3">
      <c r="A90" s="8">
        <v>43917</v>
      </c>
      <c r="B90">
        <v>39</v>
      </c>
      <c r="C90">
        <v>26</v>
      </c>
      <c r="D90">
        <v>51</v>
      </c>
      <c r="E90">
        <v>51</v>
      </c>
      <c r="F90" s="9">
        <v>43917</v>
      </c>
      <c r="G90" s="23">
        <v>4</v>
      </c>
      <c r="H90" s="23">
        <v>0</v>
      </c>
      <c r="I90">
        <v>0</v>
      </c>
    </row>
    <row r="91" spans="1:9" x14ac:dyDescent="0.3">
      <c r="A91" s="8">
        <v>43918</v>
      </c>
      <c r="B91">
        <v>27</v>
      </c>
      <c r="C91">
        <v>53</v>
      </c>
      <c r="D91">
        <v>27</v>
      </c>
      <c r="E91">
        <v>53</v>
      </c>
      <c r="F91" s="9">
        <v>43918</v>
      </c>
      <c r="G91" s="23">
        <v>8</v>
      </c>
      <c r="H91" s="23">
        <v>1</v>
      </c>
      <c r="I91">
        <v>0</v>
      </c>
    </row>
    <row r="92" spans="1:9" x14ac:dyDescent="0.3">
      <c r="A92" s="8">
        <v>43919</v>
      </c>
      <c r="B92">
        <v>56</v>
      </c>
      <c r="C92">
        <v>98</v>
      </c>
      <c r="D92">
        <v>28</v>
      </c>
      <c r="E92">
        <v>28</v>
      </c>
      <c r="F92" s="9">
        <v>43919</v>
      </c>
      <c r="G92" s="23">
        <v>8</v>
      </c>
      <c r="H92" s="23">
        <v>1</v>
      </c>
      <c r="I92">
        <v>0</v>
      </c>
    </row>
    <row r="93" spans="1:9" x14ac:dyDescent="0.3">
      <c r="A93" s="8">
        <v>43920</v>
      </c>
      <c r="B93">
        <v>79</v>
      </c>
      <c r="C93">
        <v>52</v>
      </c>
      <c r="D93">
        <v>52</v>
      </c>
      <c r="E93">
        <v>26</v>
      </c>
      <c r="F93" s="9">
        <v>43920</v>
      </c>
      <c r="G93" s="23">
        <v>7</v>
      </c>
      <c r="H93" s="23">
        <v>1</v>
      </c>
      <c r="I93">
        <v>0</v>
      </c>
    </row>
    <row r="94" spans="1:9" x14ac:dyDescent="0.3">
      <c r="A94" s="8">
        <v>43921</v>
      </c>
      <c r="B94">
        <v>27</v>
      </c>
      <c r="C94">
        <v>52</v>
      </c>
      <c r="D94">
        <v>52</v>
      </c>
      <c r="E94">
        <v>0</v>
      </c>
      <c r="F94" s="9">
        <v>43921</v>
      </c>
      <c r="G94" s="23">
        <v>4</v>
      </c>
      <c r="H94" s="23">
        <v>0</v>
      </c>
      <c r="I94">
        <v>0</v>
      </c>
    </row>
    <row r="95" spans="1:9" x14ac:dyDescent="0.3">
      <c r="A95" s="8">
        <v>43922</v>
      </c>
      <c r="B95">
        <v>26</v>
      </c>
      <c r="C95">
        <v>39</v>
      </c>
      <c r="D95">
        <v>52</v>
      </c>
      <c r="E95">
        <v>52</v>
      </c>
      <c r="F95" s="9">
        <v>43922</v>
      </c>
      <c r="G95" s="23">
        <v>13</v>
      </c>
      <c r="H95" s="23">
        <v>0</v>
      </c>
      <c r="I95">
        <v>0</v>
      </c>
    </row>
    <row r="96" spans="1:9" x14ac:dyDescent="0.3">
      <c r="A96" s="8">
        <v>43923</v>
      </c>
      <c r="B96">
        <v>26</v>
      </c>
      <c r="C96">
        <v>40</v>
      </c>
      <c r="D96">
        <v>0</v>
      </c>
      <c r="E96">
        <v>27</v>
      </c>
      <c r="F96" s="9">
        <v>43923</v>
      </c>
      <c r="G96" s="23">
        <v>1</v>
      </c>
      <c r="H96" s="23">
        <v>1</v>
      </c>
      <c r="I96">
        <v>0</v>
      </c>
    </row>
    <row r="97" spans="1:9" x14ac:dyDescent="0.3">
      <c r="A97" s="8">
        <v>43924</v>
      </c>
      <c r="B97">
        <v>27</v>
      </c>
      <c r="C97">
        <v>53</v>
      </c>
      <c r="D97">
        <v>40</v>
      </c>
      <c r="E97">
        <v>0</v>
      </c>
      <c r="F97" s="9">
        <v>43924</v>
      </c>
      <c r="G97" s="23">
        <v>7</v>
      </c>
      <c r="H97" s="23">
        <v>2</v>
      </c>
      <c r="I97">
        <v>0</v>
      </c>
    </row>
    <row r="98" spans="1:9" x14ac:dyDescent="0.3">
      <c r="A98" s="8">
        <v>43925</v>
      </c>
      <c r="B98">
        <v>84</v>
      </c>
      <c r="C98">
        <v>28</v>
      </c>
      <c r="D98">
        <v>28</v>
      </c>
      <c r="E98">
        <v>42</v>
      </c>
      <c r="F98" s="9">
        <v>43925</v>
      </c>
      <c r="G98" s="23">
        <v>13</v>
      </c>
      <c r="H98" s="23">
        <v>1</v>
      </c>
      <c r="I98">
        <v>0</v>
      </c>
    </row>
    <row r="99" spans="1:9" x14ac:dyDescent="0.3">
      <c r="A99" s="8">
        <v>43926</v>
      </c>
      <c r="B99">
        <v>57</v>
      </c>
      <c r="C99">
        <v>29</v>
      </c>
      <c r="D99">
        <v>29</v>
      </c>
      <c r="E99">
        <v>29</v>
      </c>
      <c r="F99" s="9">
        <v>43926</v>
      </c>
      <c r="G99" s="23">
        <v>20</v>
      </c>
      <c r="H99" s="23">
        <v>1</v>
      </c>
      <c r="I99">
        <v>0</v>
      </c>
    </row>
    <row r="100" spans="1:9" x14ac:dyDescent="0.3">
      <c r="A100" s="8">
        <v>43927</v>
      </c>
      <c r="B100">
        <v>27</v>
      </c>
      <c r="C100">
        <v>41</v>
      </c>
      <c r="D100">
        <v>27</v>
      </c>
      <c r="E100">
        <v>27</v>
      </c>
      <c r="F100" s="9">
        <v>43927</v>
      </c>
      <c r="G100" s="23">
        <v>18</v>
      </c>
      <c r="H100" s="23">
        <v>1</v>
      </c>
      <c r="I100">
        <v>0</v>
      </c>
    </row>
    <row r="101" spans="1:9" x14ac:dyDescent="0.3">
      <c r="A101" s="8">
        <v>43928</v>
      </c>
      <c r="B101">
        <v>82</v>
      </c>
      <c r="C101">
        <v>0</v>
      </c>
      <c r="D101">
        <v>41</v>
      </c>
      <c r="E101">
        <v>0</v>
      </c>
      <c r="F101" s="9">
        <v>43928</v>
      </c>
      <c r="G101" s="23">
        <v>29</v>
      </c>
      <c r="H101" s="23">
        <v>2</v>
      </c>
      <c r="I101">
        <v>0</v>
      </c>
    </row>
    <row r="102" spans="1:9" x14ac:dyDescent="0.3">
      <c r="A102" s="8">
        <v>43929</v>
      </c>
      <c r="B102">
        <v>54</v>
      </c>
      <c r="C102">
        <v>27</v>
      </c>
      <c r="D102">
        <v>41</v>
      </c>
      <c r="E102">
        <v>55</v>
      </c>
      <c r="F102" s="9">
        <v>43929</v>
      </c>
      <c r="G102" s="23">
        <v>11</v>
      </c>
      <c r="H102" s="23">
        <v>2</v>
      </c>
      <c r="I102">
        <v>4224</v>
      </c>
    </row>
    <row r="103" spans="1:9" x14ac:dyDescent="0.3">
      <c r="A103" s="8">
        <v>43930</v>
      </c>
      <c r="B103">
        <v>55</v>
      </c>
      <c r="C103">
        <v>55</v>
      </c>
      <c r="D103">
        <v>41</v>
      </c>
      <c r="E103">
        <v>54</v>
      </c>
      <c r="F103" s="9">
        <v>43930</v>
      </c>
      <c r="G103" s="23">
        <v>76</v>
      </c>
      <c r="H103" s="23">
        <v>2</v>
      </c>
      <c r="I103">
        <v>0</v>
      </c>
    </row>
    <row r="104" spans="1:9" x14ac:dyDescent="0.3">
      <c r="A104" s="8">
        <v>43931</v>
      </c>
      <c r="B104">
        <v>0</v>
      </c>
      <c r="C104">
        <v>28</v>
      </c>
      <c r="D104">
        <v>55</v>
      </c>
      <c r="E104">
        <v>28</v>
      </c>
      <c r="F104" s="9">
        <v>43931</v>
      </c>
      <c r="G104" s="23">
        <v>116</v>
      </c>
      <c r="H104" s="23">
        <v>1</v>
      </c>
      <c r="I104">
        <v>3494</v>
      </c>
    </row>
    <row r="105" spans="1:9" x14ac:dyDescent="0.3">
      <c r="A105" s="8">
        <v>43932</v>
      </c>
      <c r="B105">
        <v>0</v>
      </c>
      <c r="C105">
        <v>28</v>
      </c>
      <c r="D105">
        <v>29</v>
      </c>
      <c r="E105">
        <v>0</v>
      </c>
      <c r="F105" s="9">
        <v>43932</v>
      </c>
      <c r="G105" s="23">
        <v>90</v>
      </c>
      <c r="H105" s="23">
        <v>3</v>
      </c>
      <c r="I105">
        <v>2045</v>
      </c>
    </row>
    <row r="106" spans="1:9" x14ac:dyDescent="0.3">
      <c r="A106" s="8">
        <v>43933</v>
      </c>
      <c r="B106">
        <v>30</v>
      </c>
      <c r="C106">
        <v>30</v>
      </c>
      <c r="D106">
        <v>30</v>
      </c>
      <c r="E106">
        <v>60</v>
      </c>
      <c r="F106" s="9">
        <v>43933</v>
      </c>
      <c r="G106" s="23">
        <v>48</v>
      </c>
      <c r="H106" s="23">
        <v>2</v>
      </c>
      <c r="I106">
        <v>1952</v>
      </c>
    </row>
    <row r="107" spans="1:9" x14ac:dyDescent="0.3">
      <c r="A107" s="8">
        <v>43934</v>
      </c>
      <c r="B107">
        <v>28</v>
      </c>
      <c r="C107">
        <v>0</v>
      </c>
      <c r="D107">
        <v>28</v>
      </c>
      <c r="E107">
        <v>41</v>
      </c>
      <c r="F107" s="9">
        <v>43934</v>
      </c>
      <c r="G107" s="23">
        <v>56</v>
      </c>
      <c r="H107" s="23">
        <v>2</v>
      </c>
      <c r="I107">
        <v>2536</v>
      </c>
    </row>
    <row r="108" spans="1:9" x14ac:dyDescent="0.3">
      <c r="A108" s="8">
        <v>43935</v>
      </c>
      <c r="B108">
        <v>28</v>
      </c>
      <c r="C108">
        <v>83</v>
      </c>
      <c r="D108">
        <v>28</v>
      </c>
      <c r="E108">
        <v>42</v>
      </c>
      <c r="F108" s="9">
        <v>43935</v>
      </c>
      <c r="G108" s="23">
        <v>78</v>
      </c>
      <c r="H108" s="23">
        <v>2</v>
      </c>
      <c r="I108">
        <v>729</v>
      </c>
    </row>
    <row r="109" spans="1:9" x14ac:dyDescent="0.3">
      <c r="A109" s="8">
        <v>43936</v>
      </c>
      <c r="B109">
        <v>28</v>
      </c>
      <c r="C109">
        <v>55</v>
      </c>
      <c r="D109">
        <v>28</v>
      </c>
      <c r="E109">
        <v>28</v>
      </c>
      <c r="F109" s="9">
        <v>43936</v>
      </c>
      <c r="G109" s="23">
        <v>116</v>
      </c>
      <c r="H109" s="23">
        <v>5</v>
      </c>
      <c r="I109">
        <v>4217</v>
      </c>
    </row>
    <row r="110" spans="1:9" x14ac:dyDescent="0.3">
      <c r="A110" s="8">
        <v>43937</v>
      </c>
      <c r="B110">
        <v>83</v>
      </c>
      <c r="C110">
        <v>0</v>
      </c>
      <c r="D110">
        <v>0</v>
      </c>
      <c r="E110">
        <v>28</v>
      </c>
      <c r="F110" s="9">
        <v>43937</v>
      </c>
      <c r="G110" s="23">
        <v>163</v>
      </c>
      <c r="H110" s="23">
        <v>3</v>
      </c>
      <c r="I110">
        <v>1706</v>
      </c>
    </row>
    <row r="111" spans="1:9" x14ac:dyDescent="0.3">
      <c r="A111" s="8">
        <v>43938</v>
      </c>
      <c r="B111">
        <v>56</v>
      </c>
      <c r="C111">
        <v>28</v>
      </c>
      <c r="D111">
        <v>56</v>
      </c>
      <c r="E111">
        <v>28</v>
      </c>
      <c r="F111" s="9">
        <v>43938</v>
      </c>
      <c r="G111" s="23">
        <v>170</v>
      </c>
      <c r="H111" s="23">
        <v>5</v>
      </c>
      <c r="I111">
        <v>2580</v>
      </c>
    </row>
    <row r="112" spans="1:9" x14ac:dyDescent="0.3">
      <c r="A112" s="8">
        <v>43939</v>
      </c>
      <c r="B112">
        <v>86</v>
      </c>
      <c r="C112">
        <v>29</v>
      </c>
      <c r="D112">
        <v>29</v>
      </c>
      <c r="E112">
        <v>57</v>
      </c>
      <c r="F112" s="9">
        <v>43939</v>
      </c>
      <c r="G112" s="23">
        <v>277</v>
      </c>
      <c r="H112" s="23">
        <v>12</v>
      </c>
      <c r="I112">
        <v>2619</v>
      </c>
    </row>
    <row r="113" spans="1:9" x14ac:dyDescent="0.3">
      <c r="A113" s="8">
        <v>43940</v>
      </c>
      <c r="B113">
        <v>30</v>
      </c>
      <c r="C113">
        <v>30</v>
      </c>
      <c r="D113">
        <v>60</v>
      </c>
      <c r="E113">
        <v>0</v>
      </c>
      <c r="F113" s="9">
        <v>43940</v>
      </c>
      <c r="G113" s="23">
        <v>367</v>
      </c>
      <c r="H113" s="23">
        <v>10</v>
      </c>
      <c r="I113">
        <v>3002</v>
      </c>
    </row>
    <row r="114" spans="1:9" x14ac:dyDescent="0.3">
      <c r="A114" s="8">
        <v>43941</v>
      </c>
      <c r="B114">
        <v>28</v>
      </c>
      <c r="C114">
        <v>0</v>
      </c>
      <c r="D114">
        <v>41</v>
      </c>
      <c r="E114">
        <v>28</v>
      </c>
      <c r="F114" s="9">
        <v>43941</v>
      </c>
      <c r="G114" s="23">
        <v>196</v>
      </c>
      <c r="H114" s="23">
        <v>8</v>
      </c>
      <c r="I114">
        <v>4212</v>
      </c>
    </row>
    <row r="115" spans="1:9" x14ac:dyDescent="0.3">
      <c r="A115" s="8">
        <v>43942</v>
      </c>
      <c r="B115">
        <v>55</v>
      </c>
      <c r="C115">
        <v>55</v>
      </c>
      <c r="D115">
        <v>83</v>
      </c>
      <c r="E115">
        <v>27</v>
      </c>
      <c r="F115" s="9">
        <v>43942</v>
      </c>
      <c r="G115" s="23">
        <v>239</v>
      </c>
      <c r="H115" s="23">
        <v>19</v>
      </c>
      <c r="I115">
        <v>3513</v>
      </c>
    </row>
    <row r="116" spans="1:9" x14ac:dyDescent="0.3">
      <c r="A116" s="8">
        <v>43943</v>
      </c>
      <c r="B116">
        <v>55</v>
      </c>
      <c r="C116">
        <v>28</v>
      </c>
      <c r="D116">
        <v>69</v>
      </c>
      <c r="E116">
        <v>28</v>
      </c>
      <c r="F116" s="9">
        <v>43943</v>
      </c>
      <c r="G116" s="23">
        <v>229</v>
      </c>
      <c r="H116" s="23">
        <v>13</v>
      </c>
      <c r="I116">
        <v>2592</v>
      </c>
    </row>
    <row r="117" spans="1:9" x14ac:dyDescent="0.3">
      <c r="A117" s="8">
        <v>43944</v>
      </c>
      <c r="B117">
        <v>27</v>
      </c>
      <c r="C117">
        <v>27</v>
      </c>
      <c r="D117">
        <v>27</v>
      </c>
      <c r="E117">
        <v>27</v>
      </c>
      <c r="F117" s="9">
        <v>43944</v>
      </c>
      <c r="G117" s="23">
        <v>217</v>
      </c>
      <c r="H117" s="23">
        <v>9</v>
      </c>
      <c r="I117">
        <v>2963</v>
      </c>
    </row>
    <row r="118" spans="1:9" x14ac:dyDescent="0.3">
      <c r="A118" s="8">
        <v>43945</v>
      </c>
      <c r="B118">
        <v>28</v>
      </c>
      <c r="C118">
        <v>28</v>
      </c>
      <c r="D118">
        <v>56</v>
      </c>
      <c r="E118">
        <v>0</v>
      </c>
      <c r="F118" s="9">
        <v>43945</v>
      </c>
      <c r="G118" s="23">
        <v>191</v>
      </c>
      <c r="H118" s="23">
        <v>15</v>
      </c>
      <c r="I118">
        <v>4359</v>
      </c>
    </row>
    <row r="119" spans="1:9" x14ac:dyDescent="0.3">
      <c r="A119" s="8">
        <v>43946</v>
      </c>
      <c r="B119">
        <v>44</v>
      </c>
      <c r="C119">
        <v>0</v>
      </c>
      <c r="D119">
        <v>0</v>
      </c>
      <c r="E119">
        <v>60</v>
      </c>
      <c r="F119" s="9">
        <v>43946</v>
      </c>
      <c r="G119" s="23">
        <v>256</v>
      </c>
      <c r="H119" s="23">
        <v>6</v>
      </c>
      <c r="I119">
        <v>1572</v>
      </c>
    </row>
    <row r="120" spans="1:9" x14ac:dyDescent="0.3">
      <c r="A120" s="8">
        <v>43947</v>
      </c>
      <c r="B120">
        <v>31</v>
      </c>
      <c r="C120">
        <v>0</v>
      </c>
      <c r="D120">
        <v>0</v>
      </c>
      <c r="E120">
        <v>62</v>
      </c>
      <c r="F120" s="9">
        <v>43947</v>
      </c>
      <c r="G120" s="23">
        <v>230</v>
      </c>
      <c r="H120" s="23">
        <v>18</v>
      </c>
      <c r="I120">
        <v>2776</v>
      </c>
    </row>
    <row r="121" spans="1:9" x14ac:dyDescent="0.3">
      <c r="A121" s="8">
        <v>43948</v>
      </c>
      <c r="B121">
        <v>0</v>
      </c>
      <c r="C121">
        <v>28</v>
      </c>
      <c r="D121">
        <v>0</v>
      </c>
      <c r="E121">
        <v>28</v>
      </c>
      <c r="F121" s="9">
        <v>43948</v>
      </c>
      <c r="G121" s="23">
        <v>247</v>
      </c>
      <c r="H121" s="23">
        <v>11</v>
      </c>
      <c r="I121">
        <v>2484</v>
      </c>
    </row>
    <row r="122" spans="1:9" x14ac:dyDescent="0.3">
      <c r="A122" s="8">
        <v>43949</v>
      </c>
      <c r="B122">
        <v>0</v>
      </c>
      <c r="C122">
        <v>56</v>
      </c>
      <c r="D122">
        <v>28</v>
      </c>
      <c r="E122">
        <v>28</v>
      </c>
      <c r="F122" s="9">
        <v>43949</v>
      </c>
      <c r="G122" s="23">
        <v>226</v>
      </c>
      <c r="H122" s="23">
        <v>19</v>
      </c>
      <c r="I122">
        <v>2526</v>
      </c>
    </row>
    <row r="123" spans="1:9" x14ac:dyDescent="0.3">
      <c r="A123" s="8">
        <v>43950</v>
      </c>
      <c r="B123">
        <v>0</v>
      </c>
      <c r="C123">
        <v>0</v>
      </c>
      <c r="D123">
        <v>26</v>
      </c>
      <c r="E123">
        <v>26</v>
      </c>
      <c r="F123" s="9">
        <v>43950</v>
      </c>
      <c r="G123" s="23">
        <v>308</v>
      </c>
      <c r="H123" s="23">
        <v>16</v>
      </c>
      <c r="I123">
        <v>3387</v>
      </c>
    </row>
    <row r="124" spans="1:9" x14ac:dyDescent="0.3">
      <c r="A124" s="8">
        <v>43951</v>
      </c>
      <c r="B124">
        <v>0</v>
      </c>
      <c r="C124">
        <v>0</v>
      </c>
      <c r="D124">
        <v>23</v>
      </c>
      <c r="E124">
        <v>23</v>
      </c>
      <c r="F124" s="9">
        <v>43951</v>
      </c>
      <c r="G124" s="23">
        <v>313</v>
      </c>
      <c r="H124" s="23">
        <v>17</v>
      </c>
      <c r="I124">
        <v>4519</v>
      </c>
    </row>
    <row r="125" spans="1:9" x14ac:dyDescent="0.3">
      <c r="A125" s="8">
        <v>43952</v>
      </c>
      <c r="B125">
        <v>28</v>
      </c>
      <c r="C125">
        <v>56</v>
      </c>
      <c r="D125">
        <v>70</v>
      </c>
      <c r="E125">
        <v>28</v>
      </c>
      <c r="F125" s="9">
        <v>43952</v>
      </c>
      <c r="G125" s="23">
        <v>326</v>
      </c>
      <c r="H125" s="23">
        <v>22</v>
      </c>
      <c r="I125">
        <v>4767</v>
      </c>
    </row>
    <row r="126" spans="1:9" x14ac:dyDescent="0.3">
      <c r="A126" s="8">
        <v>43953</v>
      </c>
      <c r="B126">
        <v>0</v>
      </c>
      <c r="C126">
        <v>28</v>
      </c>
      <c r="D126">
        <v>28</v>
      </c>
      <c r="E126">
        <v>28</v>
      </c>
      <c r="F126" s="9">
        <v>43953</v>
      </c>
      <c r="G126" s="23">
        <v>333</v>
      </c>
      <c r="H126" s="23">
        <v>26</v>
      </c>
      <c r="I126">
        <v>5342</v>
      </c>
    </row>
    <row r="127" spans="1:9" x14ac:dyDescent="0.3">
      <c r="A127" s="8">
        <v>43954</v>
      </c>
      <c r="B127">
        <v>30</v>
      </c>
      <c r="C127">
        <v>30</v>
      </c>
      <c r="D127">
        <v>30</v>
      </c>
      <c r="E127">
        <v>0</v>
      </c>
      <c r="F127" s="9">
        <v>43954</v>
      </c>
      <c r="G127" s="23">
        <v>374</v>
      </c>
      <c r="H127" s="23">
        <v>28</v>
      </c>
      <c r="I127">
        <v>5944</v>
      </c>
    </row>
    <row r="128" spans="1:9" x14ac:dyDescent="0.3">
      <c r="A128" s="8">
        <v>43955</v>
      </c>
      <c r="B128">
        <v>27</v>
      </c>
      <c r="C128">
        <v>27</v>
      </c>
      <c r="D128">
        <v>27</v>
      </c>
      <c r="E128">
        <v>0</v>
      </c>
      <c r="F128" s="9">
        <v>43955</v>
      </c>
      <c r="G128" s="23">
        <v>376</v>
      </c>
      <c r="H128" s="23">
        <v>29</v>
      </c>
      <c r="I128">
        <v>4588</v>
      </c>
    </row>
    <row r="129" spans="1:9" x14ac:dyDescent="0.3">
      <c r="A129" s="8">
        <v>43956</v>
      </c>
      <c r="B129">
        <v>0</v>
      </c>
      <c r="C129">
        <v>26</v>
      </c>
      <c r="D129">
        <v>26</v>
      </c>
      <c r="E129">
        <v>26</v>
      </c>
      <c r="F129" s="9">
        <v>43956</v>
      </c>
      <c r="G129" s="23">
        <v>441</v>
      </c>
      <c r="H129" s="23">
        <v>49</v>
      </c>
      <c r="I129">
        <v>4984</v>
      </c>
    </row>
    <row r="130" spans="1:9" x14ac:dyDescent="0.3">
      <c r="A130" s="8">
        <v>43957</v>
      </c>
      <c r="B130">
        <v>0</v>
      </c>
      <c r="C130">
        <v>80</v>
      </c>
      <c r="D130">
        <v>27</v>
      </c>
      <c r="E130">
        <v>27</v>
      </c>
      <c r="F130" s="9">
        <v>43957</v>
      </c>
      <c r="G130" s="23">
        <v>380</v>
      </c>
      <c r="H130" s="23">
        <v>28</v>
      </c>
      <c r="I130">
        <v>5559</v>
      </c>
    </row>
    <row r="131" spans="1:9" x14ac:dyDescent="0.3">
      <c r="A131" s="8">
        <v>43958</v>
      </c>
      <c r="B131">
        <v>28</v>
      </c>
      <c r="C131">
        <v>28</v>
      </c>
      <c r="D131">
        <v>28</v>
      </c>
      <c r="E131">
        <v>28</v>
      </c>
      <c r="F131" s="9">
        <v>43958</v>
      </c>
      <c r="G131" s="23">
        <v>388</v>
      </c>
      <c r="H131" s="23">
        <v>29</v>
      </c>
      <c r="I131">
        <v>5362</v>
      </c>
    </row>
    <row r="132" spans="1:9" x14ac:dyDescent="0.3">
      <c r="A132" s="8">
        <v>43959</v>
      </c>
      <c r="B132">
        <v>0</v>
      </c>
      <c r="C132">
        <v>29</v>
      </c>
      <c r="D132">
        <v>0</v>
      </c>
      <c r="E132">
        <v>0</v>
      </c>
      <c r="F132" s="9">
        <v>43959</v>
      </c>
      <c r="G132" s="23">
        <v>390</v>
      </c>
      <c r="H132" s="23">
        <v>24</v>
      </c>
      <c r="I132">
        <v>4833</v>
      </c>
    </row>
    <row r="133" spans="1:9" x14ac:dyDescent="0.3">
      <c r="A133" s="8">
        <v>43960</v>
      </c>
      <c r="B133">
        <v>0</v>
      </c>
      <c r="C133">
        <v>29</v>
      </c>
      <c r="D133">
        <v>29</v>
      </c>
      <c r="E133">
        <v>29</v>
      </c>
      <c r="F133" s="9">
        <v>43960</v>
      </c>
      <c r="G133" s="23">
        <v>394</v>
      </c>
      <c r="H133" s="23">
        <v>23</v>
      </c>
      <c r="I133">
        <v>4264</v>
      </c>
    </row>
    <row r="134" spans="1:9" x14ac:dyDescent="0.3">
      <c r="A134" s="8">
        <v>43961</v>
      </c>
      <c r="B134">
        <v>30</v>
      </c>
      <c r="C134">
        <v>0</v>
      </c>
      <c r="D134">
        <v>46</v>
      </c>
      <c r="E134">
        <v>30</v>
      </c>
      <c r="F134" s="9">
        <v>43961</v>
      </c>
      <c r="G134" s="23">
        <v>398</v>
      </c>
      <c r="H134" s="23">
        <v>21</v>
      </c>
      <c r="I134">
        <v>3843</v>
      </c>
    </row>
    <row r="135" spans="1:9" x14ac:dyDescent="0.3">
      <c r="A135" s="8">
        <v>43962</v>
      </c>
      <c r="B135">
        <v>0</v>
      </c>
      <c r="C135">
        <v>70</v>
      </c>
      <c r="D135">
        <v>0</v>
      </c>
      <c r="E135">
        <v>42</v>
      </c>
      <c r="F135" s="9">
        <v>43962</v>
      </c>
      <c r="G135" s="23">
        <v>347</v>
      </c>
      <c r="H135" s="23">
        <v>20</v>
      </c>
      <c r="I135">
        <v>2977</v>
      </c>
    </row>
    <row r="136" spans="1:9" x14ac:dyDescent="0.3">
      <c r="A136" s="8">
        <v>43963</v>
      </c>
      <c r="B136">
        <v>0</v>
      </c>
      <c r="C136">
        <v>28</v>
      </c>
      <c r="D136">
        <v>56</v>
      </c>
      <c r="E136">
        <v>28</v>
      </c>
      <c r="F136" s="9">
        <v>43963</v>
      </c>
      <c r="G136" s="23">
        <v>362</v>
      </c>
      <c r="H136" s="23">
        <v>24</v>
      </c>
      <c r="I136">
        <v>3066</v>
      </c>
    </row>
    <row r="137" spans="1:9" x14ac:dyDescent="0.3">
      <c r="A137" s="8">
        <v>43964</v>
      </c>
      <c r="B137">
        <v>28</v>
      </c>
      <c r="C137">
        <v>28</v>
      </c>
      <c r="D137">
        <v>0</v>
      </c>
      <c r="E137">
        <v>56</v>
      </c>
      <c r="F137" s="9">
        <v>43964</v>
      </c>
      <c r="G137" s="23">
        <v>364</v>
      </c>
      <c r="H137" s="23">
        <v>29</v>
      </c>
      <c r="I137">
        <v>2761</v>
      </c>
    </row>
    <row r="138" spans="1:9" x14ac:dyDescent="0.3">
      <c r="A138" s="8">
        <v>43965</v>
      </c>
      <c r="B138">
        <v>0</v>
      </c>
      <c r="C138">
        <v>28</v>
      </c>
      <c r="D138">
        <v>28</v>
      </c>
      <c r="E138">
        <v>57</v>
      </c>
      <c r="F138" s="9">
        <v>43965</v>
      </c>
      <c r="G138" s="23">
        <v>324</v>
      </c>
      <c r="H138" s="23">
        <v>20</v>
      </c>
      <c r="I138">
        <v>2411</v>
      </c>
    </row>
    <row r="139" spans="1:9" x14ac:dyDescent="0.3">
      <c r="A139" s="8">
        <v>43966</v>
      </c>
      <c r="B139">
        <v>0</v>
      </c>
      <c r="C139">
        <v>28</v>
      </c>
      <c r="D139">
        <v>0</v>
      </c>
      <c r="E139">
        <v>28</v>
      </c>
      <c r="F139" s="9">
        <v>43966</v>
      </c>
      <c r="G139" s="23">
        <v>340</v>
      </c>
      <c r="H139" s="23">
        <v>20</v>
      </c>
      <c r="I139">
        <v>3151</v>
      </c>
    </row>
    <row r="140" spans="1:9" x14ac:dyDescent="0.3">
      <c r="A140" s="8">
        <v>43967</v>
      </c>
      <c r="B140">
        <v>29</v>
      </c>
      <c r="C140">
        <v>0</v>
      </c>
      <c r="D140">
        <v>43</v>
      </c>
      <c r="E140">
        <v>0</v>
      </c>
      <c r="F140" s="9">
        <v>43967</v>
      </c>
      <c r="G140" s="23">
        <v>1057</v>
      </c>
      <c r="H140" s="23">
        <v>19</v>
      </c>
      <c r="I140">
        <v>10548</v>
      </c>
    </row>
    <row r="141" spans="1:9" x14ac:dyDescent="0.3">
      <c r="A141" s="8">
        <v>43968</v>
      </c>
      <c r="B141">
        <v>29</v>
      </c>
      <c r="C141">
        <v>0</v>
      </c>
      <c r="D141">
        <v>86</v>
      </c>
      <c r="E141">
        <v>29</v>
      </c>
      <c r="F141" s="9">
        <v>43968</v>
      </c>
      <c r="G141" s="23">
        <v>391</v>
      </c>
      <c r="H141" s="23">
        <v>34</v>
      </c>
      <c r="I141">
        <v>5193</v>
      </c>
    </row>
    <row r="142" spans="1:9" x14ac:dyDescent="0.3">
      <c r="A142" s="8">
        <v>43969</v>
      </c>
      <c r="B142">
        <v>0</v>
      </c>
      <c r="C142">
        <v>27</v>
      </c>
      <c r="D142">
        <v>0</v>
      </c>
      <c r="E142">
        <v>28</v>
      </c>
      <c r="F142" s="9">
        <v>43969</v>
      </c>
      <c r="G142" s="23">
        <v>366</v>
      </c>
      <c r="H142" s="23">
        <v>35</v>
      </c>
      <c r="I142">
        <v>5224</v>
      </c>
    </row>
    <row r="143" spans="1:9" x14ac:dyDescent="0.3">
      <c r="A143" s="8">
        <v>43970</v>
      </c>
      <c r="B143">
        <v>0</v>
      </c>
      <c r="C143">
        <v>41</v>
      </c>
      <c r="D143">
        <v>27</v>
      </c>
      <c r="E143">
        <v>41</v>
      </c>
      <c r="F143" s="9">
        <v>43970</v>
      </c>
      <c r="G143" s="23">
        <v>395</v>
      </c>
      <c r="H143" s="23">
        <v>25</v>
      </c>
      <c r="I143">
        <v>5850</v>
      </c>
    </row>
    <row r="144" spans="1:9" x14ac:dyDescent="0.3">
      <c r="A144" s="8">
        <v>43971</v>
      </c>
      <c r="B144">
        <v>27</v>
      </c>
      <c r="C144">
        <v>0</v>
      </c>
      <c r="D144">
        <v>27</v>
      </c>
      <c r="E144">
        <v>0</v>
      </c>
      <c r="F144" s="9">
        <v>43971</v>
      </c>
      <c r="G144" s="23">
        <v>398</v>
      </c>
      <c r="H144" s="23">
        <v>30</v>
      </c>
      <c r="I144">
        <v>6098</v>
      </c>
    </row>
    <row r="145" spans="1:9" x14ac:dyDescent="0.3">
      <c r="A145" s="8">
        <v>43972</v>
      </c>
      <c r="B145">
        <v>0</v>
      </c>
      <c r="C145">
        <v>0</v>
      </c>
      <c r="D145">
        <v>28</v>
      </c>
      <c r="E145">
        <v>28</v>
      </c>
      <c r="F145" s="9">
        <v>43972</v>
      </c>
      <c r="G145" s="23">
        <v>371</v>
      </c>
      <c r="H145" s="23">
        <v>24</v>
      </c>
      <c r="I145">
        <v>5380</v>
      </c>
    </row>
    <row r="146" spans="1:9" x14ac:dyDescent="0.3">
      <c r="A146" s="8">
        <v>43973</v>
      </c>
      <c r="B146">
        <v>28</v>
      </c>
      <c r="C146">
        <v>28</v>
      </c>
      <c r="D146">
        <v>28</v>
      </c>
      <c r="E146">
        <v>28</v>
      </c>
      <c r="F146" s="9">
        <v>43973</v>
      </c>
      <c r="G146" s="23">
        <v>363</v>
      </c>
      <c r="H146" s="23">
        <v>29</v>
      </c>
      <c r="I146">
        <v>6410</v>
      </c>
    </row>
    <row r="147" spans="1:9" x14ac:dyDescent="0.3">
      <c r="A147" s="8">
        <v>43974</v>
      </c>
      <c r="B147">
        <v>58</v>
      </c>
      <c r="C147">
        <v>0</v>
      </c>
      <c r="D147">
        <v>29</v>
      </c>
      <c r="E147">
        <v>29</v>
      </c>
      <c r="F147" s="9">
        <v>43974</v>
      </c>
      <c r="G147" s="23">
        <v>396</v>
      </c>
      <c r="H147" s="23">
        <v>27</v>
      </c>
      <c r="I147">
        <v>5506</v>
      </c>
    </row>
    <row r="148" spans="1:9" x14ac:dyDescent="0.3">
      <c r="A148" s="8">
        <v>43975</v>
      </c>
      <c r="B148">
        <v>31</v>
      </c>
      <c r="C148">
        <v>0</v>
      </c>
      <c r="D148">
        <v>0</v>
      </c>
      <c r="E148">
        <v>63</v>
      </c>
      <c r="F148" s="9">
        <v>43975</v>
      </c>
      <c r="G148" s="23">
        <v>394</v>
      </c>
      <c r="H148" s="23">
        <v>29</v>
      </c>
      <c r="I148">
        <v>4800</v>
      </c>
    </row>
    <row r="149" spans="1:9" x14ac:dyDescent="0.3">
      <c r="A149" s="8">
        <v>43976</v>
      </c>
      <c r="B149">
        <v>29</v>
      </c>
      <c r="C149">
        <v>28</v>
      </c>
      <c r="D149">
        <v>28</v>
      </c>
      <c r="E149">
        <v>29</v>
      </c>
      <c r="F149" s="9">
        <v>43976</v>
      </c>
      <c r="G149" s="23">
        <v>405</v>
      </c>
      <c r="H149" s="23">
        <v>30</v>
      </c>
      <c r="I149">
        <v>3493</v>
      </c>
    </row>
    <row r="150" spans="1:9" x14ac:dyDescent="0.3">
      <c r="A150" s="8">
        <v>43977</v>
      </c>
      <c r="B150">
        <v>27</v>
      </c>
      <c r="C150">
        <v>41</v>
      </c>
      <c r="D150">
        <v>27</v>
      </c>
      <c r="E150">
        <v>27</v>
      </c>
      <c r="F150" s="9">
        <v>43977</v>
      </c>
      <c r="G150" s="23">
        <v>361</v>
      </c>
      <c r="H150" s="23">
        <v>27</v>
      </c>
      <c r="I150">
        <v>2952</v>
      </c>
    </row>
    <row r="151" spans="1:9" x14ac:dyDescent="0.3">
      <c r="A151" s="8">
        <v>43978</v>
      </c>
      <c r="B151">
        <v>27</v>
      </c>
      <c r="C151">
        <v>27</v>
      </c>
      <c r="D151">
        <v>0</v>
      </c>
      <c r="E151">
        <v>68</v>
      </c>
      <c r="F151" s="9">
        <v>43978</v>
      </c>
      <c r="G151" s="23">
        <v>376</v>
      </c>
      <c r="H151" s="23">
        <v>23</v>
      </c>
      <c r="I151">
        <v>4550</v>
      </c>
    </row>
    <row r="152" spans="1:9" x14ac:dyDescent="0.3">
      <c r="A152" s="8">
        <v>43979</v>
      </c>
      <c r="B152">
        <v>26</v>
      </c>
      <c r="C152">
        <v>0</v>
      </c>
      <c r="D152">
        <v>26</v>
      </c>
      <c r="E152">
        <v>52</v>
      </c>
      <c r="F152" s="9">
        <v>43979</v>
      </c>
      <c r="G152" s="23">
        <v>367</v>
      </c>
      <c r="H152" s="23">
        <v>22</v>
      </c>
      <c r="I152">
        <v>4185</v>
      </c>
    </row>
    <row r="153" spans="1:9" x14ac:dyDescent="0.3">
      <c r="A153" s="8">
        <v>43980</v>
      </c>
      <c r="B153">
        <v>0</v>
      </c>
      <c r="C153">
        <v>0</v>
      </c>
      <c r="D153">
        <v>54</v>
      </c>
      <c r="E153">
        <v>27</v>
      </c>
      <c r="F153" s="9">
        <v>43980</v>
      </c>
      <c r="G153" s="23">
        <v>372</v>
      </c>
      <c r="H153" s="23">
        <v>20</v>
      </c>
      <c r="I153">
        <v>3433</v>
      </c>
    </row>
    <row r="154" spans="1:9" x14ac:dyDescent="0.3">
      <c r="A154" s="8">
        <v>43981</v>
      </c>
      <c r="B154">
        <v>0</v>
      </c>
      <c r="C154">
        <v>0</v>
      </c>
      <c r="D154">
        <v>28</v>
      </c>
      <c r="E154">
        <v>28</v>
      </c>
      <c r="F154" s="9">
        <v>43981</v>
      </c>
      <c r="G154" s="23">
        <v>412</v>
      </c>
      <c r="H154" s="23">
        <v>27</v>
      </c>
      <c r="I154">
        <v>4299</v>
      </c>
    </row>
    <row r="155" spans="1:9" x14ac:dyDescent="0.3">
      <c r="A155" s="8">
        <v>43982</v>
      </c>
      <c r="B155">
        <v>0</v>
      </c>
      <c r="C155">
        <v>0</v>
      </c>
      <c r="D155">
        <v>31</v>
      </c>
      <c r="E155">
        <v>0</v>
      </c>
      <c r="F155" s="9">
        <v>43982</v>
      </c>
      <c r="G155" s="23">
        <v>438</v>
      </c>
      <c r="H155" s="23">
        <v>31</v>
      </c>
      <c r="I155">
        <v>6150</v>
      </c>
    </row>
  </sheetData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56C70-3980-47BF-AE1D-29C50FCCBAF3}">
  <dimension ref="A1:V155"/>
  <sheetViews>
    <sheetView workbookViewId="0">
      <selection activeCell="T26" sqref="T26"/>
    </sheetView>
  </sheetViews>
  <sheetFormatPr defaultRowHeight="14.4" x14ac:dyDescent="0.3"/>
  <sheetData>
    <row r="1" spans="1:22" x14ac:dyDescent="0.3">
      <c r="A1" t="s">
        <v>63</v>
      </c>
    </row>
    <row r="3" spans="1:22" x14ac:dyDescent="0.3">
      <c r="A3" t="s">
        <v>62</v>
      </c>
      <c r="B3" t="s">
        <v>135</v>
      </c>
      <c r="C3" t="s">
        <v>134</v>
      </c>
      <c r="D3" t="s">
        <v>133</v>
      </c>
      <c r="E3" t="s">
        <v>132</v>
      </c>
      <c r="F3" s="17" t="s">
        <v>56</v>
      </c>
      <c r="G3" s="11" t="s">
        <v>69</v>
      </c>
      <c r="H3" s="11" t="str">
        <f ca="1">IFERROR(__xludf.DUMMYFUNCTION("""COMPUTED_VALUE"""),"Daily Deceased")</f>
        <v>Daily Deceased</v>
      </c>
      <c r="I3" s="10" t="s">
        <v>68</v>
      </c>
    </row>
    <row r="4" spans="1:22" x14ac:dyDescent="0.3">
      <c r="A4" s="8">
        <v>43831</v>
      </c>
      <c r="B4">
        <v>25</v>
      </c>
      <c r="C4">
        <v>39</v>
      </c>
      <c r="D4">
        <v>100</v>
      </c>
      <c r="E4">
        <v>31</v>
      </c>
      <c r="F4" s="15">
        <v>43831</v>
      </c>
      <c r="G4" s="11">
        <v>0</v>
      </c>
      <c r="H4" s="11">
        <v>0</v>
      </c>
      <c r="I4" s="10">
        <v>0</v>
      </c>
    </row>
    <row r="5" spans="1:22" x14ac:dyDescent="0.3">
      <c r="A5" s="8">
        <v>43832</v>
      </c>
      <c r="B5">
        <v>29</v>
      </c>
      <c r="C5">
        <v>34</v>
      </c>
      <c r="D5">
        <v>91</v>
      </c>
      <c r="E5">
        <v>31</v>
      </c>
      <c r="F5" s="15">
        <v>43832</v>
      </c>
      <c r="G5" s="11">
        <v>0</v>
      </c>
      <c r="H5" s="11">
        <v>0</v>
      </c>
      <c r="I5" s="10">
        <v>0</v>
      </c>
    </row>
    <row r="6" spans="1:22" x14ac:dyDescent="0.3">
      <c r="A6" s="8">
        <v>43833</v>
      </c>
      <c r="B6">
        <v>30</v>
      </c>
      <c r="C6">
        <v>28</v>
      </c>
      <c r="D6">
        <v>73</v>
      </c>
      <c r="E6">
        <v>25</v>
      </c>
      <c r="F6" s="15">
        <v>43833</v>
      </c>
      <c r="G6" s="11">
        <v>0</v>
      </c>
      <c r="H6" s="11">
        <v>0</v>
      </c>
      <c r="I6" s="10">
        <v>0</v>
      </c>
      <c r="N6" t="s">
        <v>123</v>
      </c>
      <c r="T6" t="s">
        <v>122</v>
      </c>
    </row>
    <row r="7" spans="1:22" x14ac:dyDescent="0.3">
      <c r="A7" s="8">
        <v>43834</v>
      </c>
      <c r="B7">
        <v>33</v>
      </c>
      <c r="C7">
        <v>33</v>
      </c>
      <c r="D7">
        <v>74</v>
      </c>
      <c r="E7">
        <v>33</v>
      </c>
      <c r="F7" s="15">
        <v>43834</v>
      </c>
      <c r="G7" s="11">
        <v>0</v>
      </c>
      <c r="H7" s="11">
        <v>0</v>
      </c>
      <c r="I7" s="10">
        <v>0</v>
      </c>
      <c r="L7" t="s">
        <v>121</v>
      </c>
      <c r="M7" t="s">
        <v>35</v>
      </c>
      <c r="N7" t="s">
        <v>37</v>
      </c>
      <c r="O7" t="s">
        <v>39</v>
      </c>
      <c r="P7" t="s">
        <v>41</v>
      </c>
      <c r="R7" t="s">
        <v>121</v>
      </c>
      <c r="S7" t="s">
        <v>35</v>
      </c>
      <c r="T7" t="s">
        <v>37</v>
      </c>
      <c r="U7" t="s">
        <v>39</v>
      </c>
      <c r="V7" t="s">
        <v>41</v>
      </c>
    </row>
    <row r="8" spans="1:22" x14ac:dyDescent="0.3">
      <c r="A8" s="8">
        <v>43835</v>
      </c>
      <c r="B8">
        <v>37</v>
      </c>
      <c r="C8">
        <v>37</v>
      </c>
      <c r="D8">
        <v>78</v>
      </c>
      <c r="E8">
        <v>29</v>
      </c>
      <c r="F8" s="15">
        <v>43835</v>
      </c>
      <c r="G8" s="11">
        <v>0</v>
      </c>
      <c r="H8" s="11">
        <v>0</v>
      </c>
      <c r="I8" s="10">
        <v>0</v>
      </c>
      <c r="L8">
        <v>0</v>
      </c>
      <c r="M8">
        <v>-0.51209332230969618</v>
      </c>
      <c r="N8">
        <v>-4.0850301641922486E-2</v>
      </c>
      <c r="O8">
        <v>-0.51731300731201946</v>
      </c>
      <c r="P8">
        <v>0.3042982013673533</v>
      </c>
      <c r="R8">
        <v>0</v>
      </c>
      <c r="S8">
        <v>-0.53218412933251602</v>
      </c>
      <c r="T8">
        <v>2.0711296953045868E-4</v>
      </c>
      <c r="U8">
        <v>-0.54266063223031902</v>
      </c>
      <c r="V8">
        <v>0.34171757205599518</v>
      </c>
    </row>
    <row r="9" spans="1:22" x14ac:dyDescent="0.3">
      <c r="A9" s="8">
        <v>43836</v>
      </c>
      <c r="B9">
        <v>40</v>
      </c>
      <c r="C9">
        <v>26</v>
      </c>
      <c r="D9">
        <v>65</v>
      </c>
      <c r="E9">
        <v>40</v>
      </c>
      <c r="F9" s="15">
        <v>43836</v>
      </c>
      <c r="G9" s="11">
        <v>0</v>
      </c>
      <c r="H9" s="11">
        <v>0</v>
      </c>
      <c r="I9" s="10">
        <v>0</v>
      </c>
      <c r="L9">
        <v>1</v>
      </c>
      <c r="M9">
        <v>-0.50994661792731355</v>
      </c>
      <c r="N9">
        <v>-7.4427683330777423E-3</v>
      </c>
      <c r="O9">
        <v>-0.51506909822293856</v>
      </c>
      <c r="P9">
        <v>0.31767718496007513</v>
      </c>
      <c r="R9">
        <v>1</v>
      </c>
      <c r="S9">
        <v>-0.53700421123439568</v>
      </c>
      <c r="T9">
        <v>2.838317134163312E-2</v>
      </c>
      <c r="U9">
        <v>-0.54571877355073783</v>
      </c>
      <c r="V9">
        <v>0.36327310299039844</v>
      </c>
    </row>
    <row r="10" spans="1:22" x14ac:dyDescent="0.3">
      <c r="A10" s="8">
        <v>43837</v>
      </c>
      <c r="B10">
        <v>30</v>
      </c>
      <c r="C10">
        <v>35</v>
      </c>
      <c r="D10">
        <v>59</v>
      </c>
      <c r="E10">
        <v>31</v>
      </c>
      <c r="F10" s="15">
        <v>43837</v>
      </c>
      <c r="G10" s="11">
        <v>0</v>
      </c>
      <c r="H10" s="11">
        <v>0</v>
      </c>
      <c r="I10" s="10">
        <v>0</v>
      </c>
      <c r="L10">
        <v>2</v>
      </c>
      <c r="M10">
        <v>-0.49625143509637509</v>
      </c>
      <c r="N10">
        <v>-6.0120991903146537E-3</v>
      </c>
      <c r="O10">
        <v>-0.51962813243536721</v>
      </c>
      <c r="P10">
        <v>0.36053032746941144</v>
      </c>
      <c r="R10">
        <v>2</v>
      </c>
      <c r="S10">
        <v>-0.51487014733303516</v>
      </c>
      <c r="T10">
        <v>1.3564067271863375E-2</v>
      </c>
      <c r="U10">
        <v>-0.54703084519026213</v>
      </c>
      <c r="V10">
        <v>0.38983933516579072</v>
      </c>
    </row>
    <row r="11" spans="1:22" x14ac:dyDescent="0.3">
      <c r="A11" s="8">
        <v>43838</v>
      </c>
      <c r="B11">
        <v>35</v>
      </c>
      <c r="C11">
        <v>30</v>
      </c>
      <c r="D11">
        <v>61</v>
      </c>
      <c r="E11">
        <v>31</v>
      </c>
      <c r="F11" s="15">
        <v>43838</v>
      </c>
      <c r="G11" s="11">
        <v>0</v>
      </c>
      <c r="H11" s="11">
        <v>0</v>
      </c>
      <c r="I11" s="10">
        <v>0</v>
      </c>
      <c r="L11">
        <v>3</v>
      </c>
      <c r="M11">
        <v>-0.4954403957495141</v>
      </c>
      <c r="N11">
        <v>1.5639651853708178E-2</v>
      </c>
      <c r="O11">
        <v>-0.52689266104745458</v>
      </c>
      <c r="P11">
        <v>0.38376948298998248</v>
      </c>
      <c r="R11">
        <v>3</v>
      </c>
      <c r="S11">
        <v>-0.50587217887742719</v>
      </c>
      <c r="T11">
        <v>4.192554392238719E-2</v>
      </c>
      <c r="U11">
        <v>-0.55831804785265493</v>
      </c>
      <c r="V11">
        <v>0.40164173432058786</v>
      </c>
    </row>
    <row r="12" spans="1:22" x14ac:dyDescent="0.3">
      <c r="A12" s="8">
        <v>43839</v>
      </c>
      <c r="B12">
        <v>29</v>
      </c>
      <c r="C12">
        <v>26</v>
      </c>
      <c r="D12">
        <v>57</v>
      </c>
      <c r="E12">
        <v>36</v>
      </c>
      <c r="F12" s="15">
        <v>43839</v>
      </c>
      <c r="G12" s="11">
        <v>0</v>
      </c>
      <c r="H12" s="11">
        <v>0</v>
      </c>
      <c r="I12" s="10">
        <v>0</v>
      </c>
      <c r="L12">
        <v>4</v>
      </c>
      <c r="M12">
        <v>-0.49019116833138432</v>
      </c>
      <c r="N12">
        <v>4.3719770281952799E-2</v>
      </c>
      <c r="O12">
        <v>-0.53389155017092871</v>
      </c>
      <c r="P12">
        <v>0.4199493079116301</v>
      </c>
      <c r="R12">
        <v>4</v>
      </c>
      <c r="S12">
        <v>-0.49261379838224079</v>
      </c>
      <c r="T12">
        <v>7.2069311884706541E-2</v>
      </c>
      <c r="U12">
        <v>-0.55559286934400343</v>
      </c>
      <c r="V12">
        <v>0.40244669462382249</v>
      </c>
    </row>
    <row r="13" spans="1:22" x14ac:dyDescent="0.3">
      <c r="A13" s="8">
        <v>43840</v>
      </c>
      <c r="B13">
        <v>24</v>
      </c>
      <c r="C13">
        <v>21</v>
      </c>
      <c r="D13">
        <v>68</v>
      </c>
      <c r="E13">
        <v>36</v>
      </c>
      <c r="F13" s="15">
        <v>43840</v>
      </c>
      <c r="G13" s="11">
        <v>0</v>
      </c>
      <c r="H13" s="11">
        <v>0</v>
      </c>
      <c r="I13" s="10">
        <v>0</v>
      </c>
      <c r="L13">
        <v>5</v>
      </c>
      <c r="M13">
        <v>-0.47512963814773873</v>
      </c>
      <c r="N13">
        <v>3.4626479524288094E-2</v>
      </c>
      <c r="O13">
        <v>-0.52313950343638738</v>
      </c>
      <c r="P13">
        <v>0.41724161614276817</v>
      </c>
      <c r="R13">
        <v>5</v>
      </c>
      <c r="S13">
        <v>-0.47528137381946517</v>
      </c>
      <c r="T13">
        <v>7.6539939074850447E-2</v>
      </c>
      <c r="U13">
        <v>-0.54655146018674672</v>
      </c>
      <c r="V13">
        <v>0.42039468827377952</v>
      </c>
    </row>
    <row r="14" spans="1:22" x14ac:dyDescent="0.3">
      <c r="A14" s="8">
        <v>43841</v>
      </c>
      <c r="B14">
        <v>27</v>
      </c>
      <c r="C14">
        <v>32</v>
      </c>
      <c r="D14">
        <v>73</v>
      </c>
      <c r="E14">
        <v>26</v>
      </c>
      <c r="F14" s="15">
        <v>43841</v>
      </c>
      <c r="G14" s="11">
        <v>0</v>
      </c>
      <c r="H14" s="11">
        <v>0</v>
      </c>
      <c r="I14" s="10">
        <v>0</v>
      </c>
      <c r="L14">
        <v>6</v>
      </c>
      <c r="M14">
        <v>-0.46333688064568684</v>
      </c>
      <c r="N14">
        <v>4.7201179522651363E-2</v>
      </c>
      <c r="O14">
        <v>-0.52994152147349038</v>
      </c>
      <c r="P14">
        <v>0.4271693087827767</v>
      </c>
      <c r="R14">
        <v>6</v>
      </c>
      <c r="S14">
        <v>-0.45796795381794703</v>
      </c>
      <c r="T14">
        <v>8.3631022894034263E-2</v>
      </c>
      <c r="U14">
        <v>-0.54653909041685422</v>
      </c>
      <c r="V14">
        <v>0.41343020178907786</v>
      </c>
    </row>
    <row r="15" spans="1:22" x14ac:dyDescent="0.3">
      <c r="A15" s="8">
        <v>43842</v>
      </c>
      <c r="B15">
        <v>32</v>
      </c>
      <c r="C15">
        <v>29</v>
      </c>
      <c r="D15">
        <v>54</v>
      </c>
      <c r="E15">
        <v>24</v>
      </c>
      <c r="F15" s="15">
        <v>43842</v>
      </c>
      <c r="G15" s="11">
        <v>0</v>
      </c>
      <c r="H15" s="11">
        <v>0</v>
      </c>
      <c r="I15" s="10">
        <v>0</v>
      </c>
      <c r="L15">
        <v>7</v>
      </c>
      <c r="M15">
        <v>-0.44186545734783711</v>
      </c>
      <c r="N15">
        <v>7.4659698149086948E-2</v>
      </c>
      <c r="O15">
        <v>-0.5263937347354356</v>
      </c>
      <c r="P15">
        <v>0.41611941702171085</v>
      </c>
      <c r="R15">
        <v>7</v>
      </c>
      <c r="S15">
        <v>-0.43549127355963446</v>
      </c>
      <c r="T15">
        <v>0.10446694311284789</v>
      </c>
      <c r="U15">
        <v>-0.54673404976410434</v>
      </c>
      <c r="V15">
        <v>0.41114929802947892</v>
      </c>
    </row>
    <row r="16" spans="1:22" x14ac:dyDescent="0.3">
      <c r="A16" s="8">
        <v>43843</v>
      </c>
      <c r="B16">
        <v>27</v>
      </c>
      <c r="C16">
        <v>32</v>
      </c>
      <c r="D16">
        <v>60</v>
      </c>
      <c r="E16">
        <v>32</v>
      </c>
      <c r="F16" s="15">
        <v>43843</v>
      </c>
      <c r="G16" s="11">
        <v>0</v>
      </c>
      <c r="H16" s="11">
        <v>0</v>
      </c>
      <c r="I16" s="10">
        <v>0</v>
      </c>
      <c r="L16">
        <v>8</v>
      </c>
      <c r="M16">
        <v>-0.43511370387983223</v>
      </c>
      <c r="N16">
        <v>8.5847232133864373E-2</v>
      </c>
      <c r="O16">
        <v>-0.53809882071033055</v>
      </c>
      <c r="P16">
        <v>0.46485960964794587</v>
      </c>
      <c r="R16">
        <v>8</v>
      </c>
      <c r="S16">
        <v>-0.42504936971846741</v>
      </c>
      <c r="T16">
        <v>9.9752310461556387E-2</v>
      </c>
      <c r="U16">
        <v>-0.55799308974976758</v>
      </c>
      <c r="V16">
        <v>0.44739455908338788</v>
      </c>
    </row>
    <row r="17" spans="1:22" x14ac:dyDescent="0.3">
      <c r="A17" s="8">
        <v>43844</v>
      </c>
      <c r="B17">
        <v>31</v>
      </c>
      <c r="C17">
        <v>27</v>
      </c>
      <c r="D17">
        <v>42</v>
      </c>
      <c r="E17">
        <v>36</v>
      </c>
      <c r="F17" s="15">
        <v>43844</v>
      </c>
      <c r="G17" s="11">
        <v>0</v>
      </c>
      <c r="H17" s="11">
        <v>0</v>
      </c>
      <c r="I17" s="10">
        <v>0</v>
      </c>
      <c r="L17">
        <v>9</v>
      </c>
      <c r="M17">
        <v>-0.41340653837811753</v>
      </c>
      <c r="N17">
        <v>0.10261584960715189</v>
      </c>
      <c r="O17">
        <v>-0.53489425825863779</v>
      </c>
      <c r="P17">
        <v>0.48329121369544398</v>
      </c>
      <c r="R17">
        <v>9</v>
      </c>
      <c r="S17">
        <v>-0.39877274437004856</v>
      </c>
      <c r="T17">
        <v>9.8394953195020826E-2</v>
      </c>
      <c r="U17">
        <v>-0.55964571891362447</v>
      </c>
      <c r="V17">
        <v>0.46950641709926061</v>
      </c>
    </row>
    <row r="18" spans="1:22" x14ac:dyDescent="0.3">
      <c r="A18" s="8">
        <v>43845</v>
      </c>
      <c r="B18">
        <v>32</v>
      </c>
      <c r="C18">
        <v>32</v>
      </c>
      <c r="D18">
        <v>52</v>
      </c>
      <c r="E18">
        <v>34</v>
      </c>
      <c r="F18" s="15">
        <v>43845</v>
      </c>
      <c r="G18" s="11">
        <v>0</v>
      </c>
      <c r="H18" s="11">
        <v>0</v>
      </c>
      <c r="I18" s="10">
        <v>0</v>
      </c>
      <c r="L18">
        <v>10</v>
      </c>
      <c r="M18">
        <v>-0.4123236881280733</v>
      </c>
      <c r="N18">
        <v>0.12761101146338813</v>
      </c>
      <c r="O18">
        <v>-0.54671431178653374</v>
      </c>
      <c r="P18">
        <v>0.48282699139481011</v>
      </c>
      <c r="R18">
        <v>10</v>
      </c>
      <c r="S18">
        <v>-0.38449607698236299</v>
      </c>
      <c r="T18">
        <v>0.13263380121648255</v>
      </c>
      <c r="U18">
        <v>-0.56753223869918379</v>
      </c>
      <c r="V18">
        <v>0.48020518113361527</v>
      </c>
    </row>
    <row r="19" spans="1:22" x14ac:dyDescent="0.3">
      <c r="A19" s="8">
        <v>43846</v>
      </c>
      <c r="B19">
        <v>29</v>
      </c>
      <c r="C19">
        <v>31</v>
      </c>
      <c r="D19">
        <v>65</v>
      </c>
      <c r="E19">
        <v>37</v>
      </c>
      <c r="F19" s="15">
        <v>43846</v>
      </c>
      <c r="G19" s="11">
        <v>0</v>
      </c>
      <c r="H19" s="11">
        <v>0</v>
      </c>
      <c r="I19" s="10">
        <v>0</v>
      </c>
      <c r="L19">
        <v>11</v>
      </c>
      <c r="M19">
        <v>-0.39920602330638683</v>
      </c>
      <c r="N19">
        <v>0.12023267561734552</v>
      </c>
      <c r="O19">
        <v>-0.53952364823860899</v>
      </c>
      <c r="P19">
        <v>0.48573500843769413</v>
      </c>
      <c r="R19">
        <v>11</v>
      </c>
      <c r="S19">
        <v>-0.36682376269936329</v>
      </c>
      <c r="T19">
        <v>0.14716542714083558</v>
      </c>
      <c r="U19">
        <v>-0.55678138414436618</v>
      </c>
      <c r="V19">
        <v>0.47267582645330564</v>
      </c>
    </row>
    <row r="20" spans="1:22" x14ac:dyDescent="0.3">
      <c r="A20" s="8">
        <v>43847</v>
      </c>
      <c r="B20">
        <v>24</v>
      </c>
      <c r="C20">
        <v>28</v>
      </c>
      <c r="D20">
        <v>50</v>
      </c>
      <c r="E20">
        <v>32</v>
      </c>
      <c r="F20" s="15">
        <v>43847</v>
      </c>
      <c r="G20" s="11">
        <v>0</v>
      </c>
      <c r="H20" s="11">
        <v>0</v>
      </c>
      <c r="I20" s="10">
        <v>0</v>
      </c>
      <c r="L20">
        <v>12</v>
      </c>
      <c r="M20">
        <v>-0.38183505803876433</v>
      </c>
      <c r="N20">
        <v>0.1347352991575291</v>
      </c>
      <c r="O20">
        <v>-0.5380080683033085</v>
      </c>
      <c r="P20">
        <v>0.44882529163807394</v>
      </c>
      <c r="R20">
        <v>12</v>
      </c>
      <c r="S20">
        <v>-0.34333526141411796</v>
      </c>
      <c r="T20">
        <v>0.18288460086487301</v>
      </c>
      <c r="U20">
        <v>-0.5490955139666206</v>
      </c>
      <c r="V20">
        <v>0.46564886203934658</v>
      </c>
    </row>
    <row r="21" spans="1:22" x14ac:dyDescent="0.3">
      <c r="A21" s="8">
        <v>43848</v>
      </c>
      <c r="B21">
        <v>35</v>
      </c>
      <c r="C21">
        <v>31</v>
      </c>
      <c r="D21">
        <v>62</v>
      </c>
      <c r="E21">
        <v>33</v>
      </c>
      <c r="F21" s="15">
        <v>43848</v>
      </c>
      <c r="G21" s="11">
        <v>0</v>
      </c>
      <c r="H21" s="11">
        <v>0</v>
      </c>
      <c r="I21" s="10">
        <v>0</v>
      </c>
      <c r="L21">
        <v>13</v>
      </c>
      <c r="M21">
        <v>-0.34684472407752348</v>
      </c>
      <c r="N21">
        <v>0.13782371030060867</v>
      </c>
      <c r="O21">
        <v>-0.53844971122292329</v>
      </c>
      <c r="P21">
        <v>0.473645732534964</v>
      </c>
      <c r="R21">
        <v>13</v>
      </c>
      <c r="S21">
        <v>-0.30338437017864273</v>
      </c>
      <c r="T21">
        <v>0.19445673560125076</v>
      </c>
      <c r="U21">
        <v>-0.53881222262628181</v>
      </c>
      <c r="V21">
        <v>0.48284049673724977</v>
      </c>
    </row>
    <row r="22" spans="1:22" x14ac:dyDescent="0.3">
      <c r="A22" s="8">
        <v>43849</v>
      </c>
      <c r="B22">
        <v>30</v>
      </c>
      <c r="C22">
        <v>34</v>
      </c>
      <c r="D22">
        <v>61</v>
      </c>
      <c r="E22">
        <v>30</v>
      </c>
      <c r="F22" s="15">
        <v>43849</v>
      </c>
      <c r="G22" s="11">
        <v>0</v>
      </c>
      <c r="H22" s="11">
        <v>0</v>
      </c>
      <c r="I22" s="10">
        <v>0</v>
      </c>
      <c r="L22">
        <v>14</v>
      </c>
      <c r="M22">
        <v>-0.32526787310546468</v>
      </c>
      <c r="N22">
        <v>0.13928552691811505</v>
      </c>
      <c r="O22">
        <v>-0.52648163464341569</v>
      </c>
      <c r="P22">
        <v>0.44848332885612369</v>
      </c>
      <c r="R22">
        <v>14</v>
      </c>
      <c r="S22">
        <v>-0.27367668546047569</v>
      </c>
      <c r="T22">
        <v>0.18547196424003159</v>
      </c>
      <c r="U22">
        <v>-0.53309363145018174</v>
      </c>
      <c r="V22">
        <v>0.46102931191001073</v>
      </c>
    </row>
    <row r="23" spans="1:22" x14ac:dyDescent="0.3">
      <c r="A23" s="8">
        <v>43850</v>
      </c>
      <c r="B23">
        <v>32</v>
      </c>
      <c r="C23">
        <v>40</v>
      </c>
      <c r="D23">
        <v>52</v>
      </c>
      <c r="E23">
        <v>37</v>
      </c>
      <c r="F23" s="15">
        <v>43850</v>
      </c>
      <c r="G23" s="11">
        <v>0</v>
      </c>
      <c r="H23" s="11">
        <v>0</v>
      </c>
      <c r="I23" s="10">
        <v>0</v>
      </c>
    </row>
    <row r="24" spans="1:22" x14ac:dyDescent="0.3">
      <c r="A24" s="8">
        <v>43851</v>
      </c>
      <c r="B24">
        <v>34</v>
      </c>
      <c r="C24">
        <v>34</v>
      </c>
      <c r="D24">
        <v>52</v>
      </c>
      <c r="E24">
        <v>38</v>
      </c>
      <c r="F24" s="15">
        <v>43851</v>
      </c>
      <c r="G24" s="11">
        <v>0</v>
      </c>
      <c r="H24" s="11">
        <v>0</v>
      </c>
      <c r="I24" s="10">
        <v>0</v>
      </c>
    </row>
    <row r="25" spans="1:22" x14ac:dyDescent="0.3">
      <c r="A25" s="8">
        <v>43852</v>
      </c>
      <c r="B25">
        <v>36</v>
      </c>
      <c r="C25">
        <v>38</v>
      </c>
      <c r="D25">
        <v>47</v>
      </c>
      <c r="E25">
        <v>43</v>
      </c>
      <c r="F25" s="15">
        <v>43852</v>
      </c>
      <c r="G25" s="11">
        <v>0</v>
      </c>
      <c r="H25" s="11">
        <v>0</v>
      </c>
      <c r="I25" s="10">
        <v>0</v>
      </c>
    </row>
    <row r="26" spans="1:22" x14ac:dyDescent="0.3">
      <c r="A26" s="8">
        <v>43853</v>
      </c>
      <c r="B26">
        <v>34</v>
      </c>
      <c r="C26">
        <v>34</v>
      </c>
      <c r="D26">
        <v>52</v>
      </c>
      <c r="E26">
        <v>33</v>
      </c>
      <c r="F26" s="15">
        <v>43853</v>
      </c>
      <c r="G26" s="11">
        <v>0</v>
      </c>
      <c r="H26" s="11">
        <v>0</v>
      </c>
      <c r="I26" s="10">
        <v>0</v>
      </c>
    </row>
    <row r="27" spans="1:22" x14ac:dyDescent="0.3">
      <c r="A27" s="8">
        <v>43854</v>
      </c>
      <c r="B27">
        <v>30</v>
      </c>
      <c r="C27">
        <v>32</v>
      </c>
      <c r="D27">
        <v>38</v>
      </c>
      <c r="E27">
        <v>36</v>
      </c>
      <c r="F27" s="15">
        <v>43854</v>
      </c>
      <c r="G27" s="11">
        <v>0</v>
      </c>
      <c r="H27" s="11">
        <v>0</v>
      </c>
      <c r="I27" s="10">
        <v>0</v>
      </c>
    </row>
    <row r="28" spans="1:22" x14ac:dyDescent="0.3">
      <c r="A28" s="8">
        <v>43855</v>
      </c>
      <c r="B28">
        <v>36</v>
      </c>
      <c r="C28">
        <v>36</v>
      </c>
      <c r="D28">
        <v>55</v>
      </c>
      <c r="E28">
        <v>34</v>
      </c>
      <c r="F28" s="15">
        <v>43855</v>
      </c>
      <c r="G28" s="11">
        <v>0</v>
      </c>
      <c r="H28" s="11">
        <v>0</v>
      </c>
      <c r="I28" s="10">
        <v>0</v>
      </c>
    </row>
    <row r="29" spans="1:22" x14ac:dyDescent="0.3">
      <c r="A29" s="8">
        <v>43856</v>
      </c>
      <c r="B29">
        <v>40</v>
      </c>
      <c r="C29">
        <v>41</v>
      </c>
      <c r="D29">
        <v>41</v>
      </c>
      <c r="E29">
        <v>37</v>
      </c>
      <c r="F29" s="15">
        <v>43856</v>
      </c>
      <c r="G29" s="11">
        <v>0</v>
      </c>
      <c r="H29" s="11">
        <v>0</v>
      </c>
      <c r="I29" s="10">
        <v>0</v>
      </c>
    </row>
    <row r="30" spans="1:22" x14ac:dyDescent="0.3">
      <c r="A30" s="8">
        <v>43857</v>
      </c>
      <c r="B30">
        <v>33</v>
      </c>
      <c r="C30">
        <v>45</v>
      </c>
      <c r="D30">
        <v>44</v>
      </c>
      <c r="E30">
        <v>39</v>
      </c>
      <c r="F30" s="15">
        <v>43857</v>
      </c>
      <c r="G30" s="11">
        <v>0</v>
      </c>
      <c r="H30" s="11">
        <v>0</v>
      </c>
      <c r="I30" s="10">
        <v>0</v>
      </c>
    </row>
    <row r="31" spans="1:22" x14ac:dyDescent="0.3">
      <c r="A31" s="8">
        <v>43858</v>
      </c>
      <c r="B31">
        <v>35</v>
      </c>
      <c r="C31">
        <v>34</v>
      </c>
      <c r="D31">
        <v>43</v>
      </c>
      <c r="E31">
        <v>36</v>
      </c>
      <c r="F31" s="15">
        <v>43858</v>
      </c>
      <c r="G31" s="11">
        <v>0</v>
      </c>
      <c r="H31" s="11">
        <v>0</v>
      </c>
      <c r="I31" s="10">
        <v>0</v>
      </c>
    </row>
    <row r="32" spans="1:22" x14ac:dyDescent="0.3">
      <c r="A32" s="8">
        <v>43859</v>
      </c>
      <c r="B32">
        <v>43</v>
      </c>
      <c r="C32">
        <v>38</v>
      </c>
      <c r="D32">
        <v>48</v>
      </c>
      <c r="E32">
        <v>28</v>
      </c>
      <c r="F32" s="15">
        <v>43859</v>
      </c>
      <c r="G32" s="11">
        <v>0</v>
      </c>
      <c r="H32" s="11">
        <v>0</v>
      </c>
      <c r="I32" s="10">
        <v>0</v>
      </c>
    </row>
    <row r="33" spans="1:9" x14ac:dyDescent="0.3">
      <c r="A33" s="8">
        <v>43860</v>
      </c>
      <c r="B33">
        <v>24</v>
      </c>
      <c r="C33">
        <v>37</v>
      </c>
      <c r="D33">
        <v>43</v>
      </c>
      <c r="E33">
        <v>24</v>
      </c>
      <c r="F33" s="15">
        <v>43860</v>
      </c>
      <c r="G33" s="11">
        <f ca="1">IFERROR(__xludf.DUMMYFUNCTION("""COMPUTED_VALUE"""),1)</f>
        <v>1</v>
      </c>
      <c r="H33" s="11">
        <f ca="1">IFERROR(__xludf.DUMMYFUNCTION("""COMPUTED_VALUE"""),0)</f>
        <v>0</v>
      </c>
      <c r="I33" s="10">
        <v>0</v>
      </c>
    </row>
    <row r="34" spans="1:9" x14ac:dyDescent="0.3">
      <c r="A34" s="8">
        <v>43861</v>
      </c>
      <c r="B34">
        <v>31</v>
      </c>
      <c r="C34">
        <v>35</v>
      </c>
      <c r="D34">
        <v>51</v>
      </c>
      <c r="E34">
        <v>35</v>
      </c>
      <c r="F34" s="15">
        <v>43861</v>
      </c>
      <c r="G34" s="11">
        <f ca="1">IFERROR(__xludf.DUMMYFUNCTION("""COMPUTED_VALUE"""),0)</f>
        <v>0</v>
      </c>
      <c r="H34" s="11">
        <f ca="1">IFERROR(__xludf.DUMMYFUNCTION("""COMPUTED_VALUE"""),0)</f>
        <v>0</v>
      </c>
      <c r="I34" s="10">
        <v>0</v>
      </c>
    </row>
    <row r="35" spans="1:9" x14ac:dyDescent="0.3">
      <c r="A35" s="8">
        <v>43862</v>
      </c>
      <c r="B35">
        <v>49</v>
      </c>
      <c r="C35">
        <v>37</v>
      </c>
      <c r="D35">
        <v>39</v>
      </c>
      <c r="E35">
        <v>31</v>
      </c>
      <c r="F35" s="15">
        <v>43862</v>
      </c>
      <c r="G35" s="11">
        <f ca="1">IFERROR(__xludf.DUMMYFUNCTION("""COMPUTED_VALUE"""),0)</f>
        <v>0</v>
      </c>
      <c r="H35" s="11">
        <f ca="1">IFERROR(__xludf.DUMMYFUNCTION("""COMPUTED_VALUE"""),0)</f>
        <v>0</v>
      </c>
      <c r="I35" s="10">
        <v>0</v>
      </c>
    </row>
    <row r="36" spans="1:9" x14ac:dyDescent="0.3">
      <c r="A36" s="8">
        <v>43863</v>
      </c>
      <c r="B36">
        <v>37</v>
      </c>
      <c r="C36">
        <v>33</v>
      </c>
      <c r="D36">
        <v>50</v>
      </c>
      <c r="E36">
        <v>20</v>
      </c>
      <c r="F36" s="15">
        <v>43863</v>
      </c>
      <c r="G36" s="11">
        <f ca="1">IFERROR(__xludf.DUMMYFUNCTION("""COMPUTED_VALUE"""),1)</f>
        <v>1</v>
      </c>
      <c r="H36" s="11">
        <f ca="1">IFERROR(__xludf.DUMMYFUNCTION("""COMPUTED_VALUE"""),0)</f>
        <v>0</v>
      </c>
      <c r="I36" s="10">
        <v>0</v>
      </c>
    </row>
    <row r="37" spans="1:9" x14ac:dyDescent="0.3">
      <c r="A37" s="8">
        <v>43864</v>
      </c>
      <c r="B37">
        <v>34</v>
      </c>
      <c r="C37">
        <v>43</v>
      </c>
      <c r="D37">
        <v>44</v>
      </c>
      <c r="E37">
        <v>45</v>
      </c>
      <c r="F37" s="15">
        <v>43864</v>
      </c>
      <c r="G37" s="11">
        <f ca="1">IFERROR(__xludf.DUMMYFUNCTION("""COMPUTED_VALUE"""),1)</f>
        <v>1</v>
      </c>
      <c r="H37" s="11">
        <f ca="1">IFERROR(__xludf.DUMMYFUNCTION("""COMPUTED_VALUE"""),0)</f>
        <v>0</v>
      </c>
      <c r="I37" s="10">
        <v>0</v>
      </c>
    </row>
    <row r="38" spans="1:9" x14ac:dyDescent="0.3">
      <c r="A38" s="8">
        <v>43865</v>
      </c>
      <c r="B38">
        <v>29</v>
      </c>
      <c r="C38">
        <v>49</v>
      </c>
      <c r="D38">
        <v>48</v>
      </c>
      <c r="E38">
        <v>36</v>
      </c>
      <c r="F38" s="15">
        <v>43865</v>
      </c>
      <c r="G38" s="11">
        <f ca="1">IFERROR(__xludf.DUMMYFUNCTION("""COMPUTED_VALUE"""),0)</f>
        <v>0</v>
      </c>
      <c r="H38" s="11">
        <f ca="1">IFERROR(__xludf.DUMMYFUNCTION("""COMPUTED_VALUE"""),0)</f>
        <v>0</v>
      </c>
      <c r="I38" s="10">
        <v>0</v>
      </c>
    </row>
    <row r="39" spans="1:9" x14ac:dyDescent="0.3">
      <c r="A39" s="8">
        <v>43866</v>
      </c>
      <c r="B39">
        <v>25</v>
      </c>
      <c r="C39">
        <v>35</v>
      </c>
      <c r="D39">
        <v>38</v>
      </c>
      <c r="E39">
        <v>28</v>
      </c>
      <c r="F39" s="15">
        <v>43866</v>
      </c>
      <c r="G39" s="11">
        <f ca="1">IFERROR(__xludf.DUMMYFUNCTION("""COMPUTED_VALUE"""),0)</f>
        <v>0</v>
      </c>
      <c r="H39" s="11">
        <f ca="1">IFERROR(__xludf.DUMMYFUNCTION("""COMPUTED_VALUE"""),0)</f>
        <v>0</v>
      </c>
      <c r="I39" s="10">
        <v>0</v>
      </c>
    </row>
    <row r="40" spans="1:9" x14ac:dyDescent="0.3">
      <c r="A40" s="8">
        <v>43867</v>
      </c>
      <c r="B40">
        <v>40</v>
      </c>
      <c r="C40">
        <v>51</v>
      </c>
      <c r="D40">
        <v>58</v>
      </c>
      <c r="E40">
        <v>40</v>
      </c>
      <c r="F40" s="15">
        <v>43867</v>
      </c>
      <c r="G40" s="11">
        <f ca="1">IFERROR(__xludf.DUMMYFUNCTION("""COMPUTED_VALUE"""),0)</f>
        <v>0</v>
      </c>
      <c r="H40" s="11">
        <f ca="1">IFERROR(__xludf.DUMMYFUNCTION("""COMPUTED_VALUE"""),0)</f>
        <v>0</v>
      </c>
      <c r="I40" s="10">
        <v>0</v>
      </c>
    </row>
    <row r="41" spans="1:9" x14ac:dyDescent="0.3">
      <c r="A41" s="8">
        <v>43868</v>
      </c>
      <c r="B41">
        <v>28</v>
      </c>
      <c r="C41">
        <v>36</v>
      </c>
      <c r="D41">
        <v>40</v>
      </c>
      <c r="E41">
        <v>33</v>
      </c>
      <c r="F41" s="15">
        <v>43868</v>
      </c>
      <c r="G41" s="11">
        <f ca="1">IFERROR(__xludf.DUMMYFUNCTION("""COMPUTED_VALUE"""),0)</f>
        <v>0</v>
      </c>
      <c r="H41" s="11">
        <f ca="1">IFERROR(__xludf.DUMMYFUNCTION("""COMPUTED_VALUE"""),0)</f>
        <v>0</v>
      </c>
      <c r="I41" s="10">
        <v>0</v>
      </c>
    </row>
    <row r="42" spans="1:9" x14ac:dyDescent="0.3">
      <c r="A42" s="8">
        <v>43869</v>
      </c>
      <c r="B42">
        <v>28</v>
      </c>
      <c r="C42">
        <v>39</v>
      </c>
      <c r="D42">
        <v>40</v>
      </c>
      <c r="E42">
        <v>31</v>
      </c>
      <c r="F42" s="15">
        <v>43869</v>
      </c>
      <c r="G42" s="11">
        <f ca="1">IFERROR(__xludf.DUMMYFUNCTION("""COMPUTED_VALUE"""),0)</f>
        <v>0</v>
      </c>
      <c r="H42" s="11">
        <f ca="1">IFERROR(__xludf.DUMMYFUNCTION("""COMPUTED_VALUE"""),0)</f>
        <v>0</v>
      </c>
      <c r="I42" s="10">
        <v>0</v>
      </c>
    </row>
    <row r="43" spans="1:9" x14ac:dyDescent="0.3">
      <c r="A43" s="8">
        <v>43870</v>
      </c>
      <c r="B43">
        <v>41</v>
      </c>
      <c r="C43">
        <v>45</v>
      </c>
      <c r="D43">
        <v>43</v>
      </c>
      <c r="E43">
        <v>31</v>
      </c>
      <c r="F43" s="15">
        <v>43870</v>
      </c>
      <c r="G43" s="11">
        <f ca="1">IFERROR(__xludf.DUMMYFUNCTION("""COMPUTED_VALUE"""),0)</f>
        <v>0</v>
      </c>
      <c r="H43" s="11">
        <f ca="1">IFERROR(__xludf.DUMMYFUNCTION("""COMPUTED_VALUE"""),0)</f>
        <v>0</v>
      </c>
      <c r="I43" s="10">
        <v>0</v>
      </c>
    </row>
    <row r="44" spans="1:9" x14ac:dyDescent="0.3">
      <c r="A44" s="8">
        <v>43871</v>
      </c>
      <c r="B44">
        <v>34</v>
      </c>
      <c r="C44">
        <v>38</v>
      </c>
      <c r="D44">
        <v>42</v>
      </c>
      <c r="E44">
        <v>39</v>
      </c>
      <c r="F44" s="15">
        <v>43871</v>
      </c>
      <c r="G44" s="11">
        <f ca="1">IFERROR(__xludf.DUMMYFUNCTION("""COMPUTED_VALUE"""),0)</f>
        <v>0</v>
      </c>
      <c r="H44" s="11">
        <f ca="1">IFERROR(__xludf.DUMMYFUNCTION("""COMPUTED_VALUE"""),0)</f>
        <v>0</v>
      </c>
      <c r="I44" s="10">
        <v>0</v>
      </c>
    </row>
    <row r="45" spans="1:9" x14ac:dyDescent="0.3">
      <c r="A45" s="8">
        <v>43872</v>
      </c>
      <c r="B45">
        <v>33</v>
      </c>
      <c r="C45">
        <v>38</v>
      </c>
      <c r="D45">
        <v>36</v>
      </c>
      <c r="E45">
        <v>38</v>
      </c>
      <c r="F45" s="15">
        <v>43872</v>
      </c>
      <c r="G45" s="11">
        <f ca="1">IFERROR(__xludf.DUMMYFUNCTION("""COMPUTED_VALUE"""),0)</f>
        <v>0</v>
      </c>
      <c r="H45" s="11">
        <f ca="1">IFERROR(__xludf.DUMMYFUNCTION("""COMPUTED_VALUE"""),0)</f>
        <v>0</v>
      </c>
      <c r="I45" s="10">
        <v>0</v>
      </c>
    </row>
    <row r="46" spans="1:9" x14ac:dyDescent="0.3">
      <c r="A46" s="8">
        <v>43873</v>
      </c>
      <c r="B46">
        <v>43</v>
      </c>
      <c r="C46">
        <v>42</v>
      </c>
      <c r="D46">
        <v>42</v>
      </c>
      <c r="E46">
        <v>33</v>
      </c>
      <c r="F46" s="15">
        <v>43873</v>
      </c>
      <c r="G46" s="11">
        <f ca="1">IFERROR(__xludf.DUMMYFUNCTION("""COMPUTED_VALUE"""),0)</f>
        <v>0</v>
      </c>
      <c r="H46" s="11">
        <f ca="1">IFERROR(__xludf.DUMMYFUNCTION("""COMPUTED_VALUE"""),0)</f>
        <v>0</v>
      </c>
      <c r="I46" s="10">
        <v>0</v>
      </c>
    </row>
    <row r="47" spans="1:9" x14ac:dyDescent="0.3">
      <c r="A47" s="8">
        <v>43874</v>
      </c>
      <c r="B47">
        <v>34</v>
      </c>
      <c r="C47">
        <v>38</v>
      </c>
      <c r="D47">
        <v>38</v>
      </c>
      <c r="E47">
        <v>32</v>
      </c>
      <c r="F47" s="15">
        <v>43874</v>
      </c>
      <c r="G47" s="11">
        <f ca="1">IFERROR(__xludf.DUMMYFUNCTION("""COMPUTED_VALUE"""),0)</f>
        <v>0</v>
      </c>
      <c r="H47" s="11">
        <f ca="1">IFERROR(__xludf.DUMMYFUNCTION("""COMPUTED_VALUE"""),0)</f>
        <v>0</v>
      </c>
      <c r="I47" s="10">
        <v>0</v>
      </c>
    </row>
    <row r="48" spans="1:9" x14ac:dyDescent="0.3">
      <c r="A48" s="8">
        <v>43875</v>
      </c>
      <c r="B48">
        <v>52</v>
      </c>
      <c r="C48">
        <v>48</v>
      </c>
      <c r="D48">
        <v>31</v>
      </c>
      <c r="E48">
        <v>39</v>
      </c>
      <c r="F48" s="15">
        <v>43875</v>
      </c>
      <c r="G48" s="11">
        <f ca="1">IFERROR(__xludf.DUMMYFUNCTION("""COMPUTED_VALUE"""),0)</f>
        <v>0</v>
      </c>
      <c r="H48" s="11">
        <f ca="1">IFERROR(__xludf.DUMMYFUNCTION("""COMPUTED_VALUE"""),0)</f>
        <v>0</v>
      </c>
      <c r="I48" s="10">
        <v>0</v>
      </c>
    </row>
    <row r="49" spans="1:9" x14ac:dyDescent="0.3">
      <c r="A49" s="8">
        <v>43876</v>
      </c>
      <c r="B49">
        <v>38</v>
      </c>
      <c r="C49">
        <v>39</v>
      </c>
      <c r="D49">
        <v>47</v>
      </c>
      <c r="E49">
        <v>40</v>
      </c>
      <c r="F49" s="15">
        <v>43876</v>
      </c>
      <c r="G49" s="11">
        <f ca="1">IFERROR(__xludf.DUMMYFUNCTION("""COMPUTED_VALUE"""),0)</f>
        <v>0</v>
      </c>
      <c r="H49" s="11">
        <f ca="1">IFERROR(__xludf.DUMMYFUNCTION("""COMPUTED_VALUE"""),0)</f>
        <v>0</v>
      </c>
      <c r="I49" s="10">
        <v>0</v>
      </c>
    </row>
    <row r="50" spans="1:9" x14ac:dyDescent="0.3">
      <c r="A50" s="8">
        <v>43877</v>
      </c>
      <c r="B50">
        <v>38</v>
      </c>
      <c r="C50">
        <v>40</v>
      </c>
      <c r="D50">
        <v>52</v>
      </c>
      <c r="E50">
        <v>23</v>
      </c>
      <c r="F50" s="15">
        <v>43877</v>
      </c>
      <c r="G50" s="11">
        <f ca="1">IFERROR(__xludf.DUMMYFUNCTION("""COMPUTED_VALUE"""),0)</f>
        <v>0</v>
      </c>
      <c r="H50" s="11">
        <f ca="1">IFERROR(__xludf.DUMMYFUNCTION("""COMPUTED_VALUE"""),0)</f>
        <v>0</v>
      </c>
      <c r="I50" s="10">
        <v>0</v>
      </c>
    </row>
    <row r="51" spans="1:9" x14ac:dyDescent="0.3">
      <c r="A51" s="8">
        <v>43878</v>
      </c>
      <c r="B51">
        <v>31</v>
      </c>
      <c r="C51">
        <v>48</v>
      </c>
      <c r="D51">
        <v>49</v>
      </c>
      <c r="E51">
        <v>40</v>
      </c>
      <c r="F51" s="15">
        <v>43878</v>
      </c>
      <c r="G51" s="11">
        <f ca="1">IFERROR(__xludf.DUMMYFUNCTION("""COMPUTED_VALUE"""),0)</f>
        <v>0</v>
      </c>
      <c r="H51" s="11">
        <f ca="1">IFERROR(__xludf.DUMMYFUNCTION("""COMPUTED_VALUE"""),0)</f>
        <v>0</v>
      </c>
      <c r="I51" s="10">
        <v>0</v>
      </c>
    </row>
    <row r="52" spans="1:9" x14ac:dyDescent="0.3">
      <c r="A52" s="8">
        <v>43879</v>
      </c>
      <c r="B52">
        <v>37</v>
      </c>
      <c r="C52">
        <v>44</v>
      </c>
      <c r="D52">
        <v>39</v>
      </c>
      <c r="E52">
        <v>34</v>
      </c>
      <c r="F52" s="15">
        <v>43879</v>
      </c>
      <c r="G52" s="11">
        <f ca="1">IFERROR(__xludf.DUMMYFUNCTION("""COMPUTED_VALUE"""),0)</f>
        <v>0</v>
      </c>
      <c r="H52" s="11">
        <f ca="1">IFERROR(__xludf.DUMMYFUNCTION("""COMPUTED_VALUE"""),0)</f>
        <v>0</v>
      </c>
      <c r="I52" s="10">
        <v>0</v>
      </c>
    </row>
    <row r="53" spans="1:9" x14ac:dyDescent="0.3">
      <c r="A53" s="8">
        <v>43880</v>
      </c>
      <c r="B53">
        <v>45</v>
      </c>
      <c r="C53">
        <v>36</v>
      </c>
      <c r="D53">
        <v>44</v>
      </c>
      <c r="E53">
        <v>40</v>
      </c>
      <c r="F53" s="15">
        <v>43880</v>
      </c>
      <c r="G53" s="11">
        <f ca="1">IFERROR(__xludf.DUMMYFUNCTION("""COMPUTED_VALUE"""),0)</f>
        <v>0</v>
      </c>
      <c r="H53" s="11">
        <f ca="1">IFERROR(__xludf.DUMMYFUNCTION("""COMPUTED_VALUE"""),0)</f>
        <v>0</v>
      </c>
      <c r="I53" s="10">
        <v>0</v>
      </c>
    </row>
    <row r="54" spans="1:9" x14ac:dyDescent="0.3">
      <c r="A54" s="8">
        <v>43881</v>
      </c>
      <c r="B54">
        <v>38</v>
      </c>
      <c r="C54">
        <v>39</v>
      </c>
      <c r="D54">
        <v>37</v>
      </c>
      <c r="E54">
        <v>33</v>
      </c>
      <c r="F54" s="15">
        <v>43881</v>
      </c>
      <c r="G54" s="11">
        <f ca="1">IFERROR(__xludf.DUMMYFUNCTION("""COMPUTED_VALUE"""),0)</f>
        <v>0</v>
      </c>
      <c r="H54" s="11">
        <f ca="1">IFERROR(__xludf.DUMMYFUNCTION("""COMPUTED_VALUE"""),0)</f>
        <v>0</v>
      </c>
      <c r="I54" s="10">
        <v>0</v>
      </c>
    </row>
    <row r="55" spans="1:9" x14ac:dyDescent="0.3">
      <c r="A55" s="8">
        <v>43882</v>
      </c>
      <c r="B55">
        <v>44</v>
      </c>
      <c r="C55">
        <v>33</v>
      </c>
      <c r="D55">
        <v>45</v>
      </c>
      <c r="E55">
        <v>31</v>
      </c>
      <c r="F55" s="15">
        <v>43882</v>
      </c>
      <c r="G55" s="11">
        <f ca="1">IFERROR(__xludf.DUMMYFUNCTION("""COMPUTED_VALUE"""),0)</f>
        <v>0</v>
      </c>
      <c r="H55" s="11">
        <f ca="1">IFERROR(__xludf.DUMMYFUNCTION("""COMPUTED_VALUE"""),0)</f>
        <v>0</v>
      </c>
      <c r="I55" s="10">
        <v>0</v>
      </c>
    </row>
    <row r="56" spans="1:9" x14ac:dyDescent="0.3">
      <c r="A56" s="8">
        <v>43883</v>
      </c>
      <c r="B56">
        <v>32</v>
      </c>
      <c r="C56">
        <v>41</v>
      </c>
      <c r="D56">
        <v>57</v>
      </c>
      <c r="E56">
        <v>28</v>
      </c>
      <c r="F56" s="15">
        <v>43883</v>
      </c>
      <c r="G56" s="11">
        <f ca="1">IFERROR(__xludf.DUMMYFUNCTION("""COMPUTED_VALUE"""),0)</f>
        <v>0</v>
      </c>
      <c r="H56" s="11">
        <f ca="1">IFERROR(__xludf.DUMMYFUNCTION("""COMPUTED_VALUE"""),0)</f>
        <v>0</v>
      </c>
      <c r="I56" s="10">
        <v>0</v>
      </c>
    </row>
    <row r="57" spans="1:9" x14ac:dyDescent="0.3">
      <c r="A57" s="8">
        <v>43884</v>
      </c>
      <c r="B57">
        <v>42</v>
      </c>
      <c r="C57">
        <v>45</v>
      </c>
      <c r="D57">
        <v>41</v>
      </c>
      <c r="E57">
        <v>38</v>
      </c>
      <c r="F57" s="15">
        <v>43884</v>
      </c>
      <c r="G57" s="11">
        <f ca="1">IFERROR(__xludf.DUMMYFUNCTION("""COMPUTED_VALUE"""),0)</f>
        <v>0</v>
      </c>
      <c r="H57" s="11">
        <f ca="1">IFERROR(__xludf.DUMMYFUNCTION("""COMPUTED_VALUE"""),0)</f>
        <v>0</v>
      </c>
      <c r="I57" s="10">
        <v>0</v>
      </c>
    </row>
    <row r="58" spans="1:9" x14ac:dyDescent="0.3">
      <c r="A58" s="8">
        <v>43885</v>
      </c>
      <c r="B58">
        <v>33</v>
      </c>
      <c r="C58">
        <v>41</v>
      </c>
      <c r="D58">
        <v>36</v>
      </c>
      <c r="E58">
        <v>35</v>
      </c>
      <c r="F58" s="15">
        <v>43885</v>
      </c>
      <c r="G58" s="11">
        <f ca="1">IFERROR(__xludf.DUMMYFUNCTION("""COMPUTED_VALUE"""),0)</f>
        <v>0</v>
      </c>
      <c r="H58" s="11">
        <f ca="1">IFERROR(__xludf.DUMMYFUNCTION("""COMPUTED_VALUE"""),0)</f>
        <v>0</v>
      </c>
      <c r="I58" s="10">
        <v>0</v>
      </c>
    </row>
    <row r="59" spans="1:9" x14ac:dyDescent="0.3">
      <c r="A59" s="8">
        <v>43886</v>
      </c>
      <c r="B59">
        <v>33</v>
      </c>
      <c r="C59">
        <v>41</v>
      </c>
      <c r="D59">
        <v>36</v>
      </c>
      <c r="E59">
        <v>32</v>
      </c>
      <c r="F59" s="15">
        <v>43886</v>
      </c>
      <c r="G59" s="11">
        <f ca="1">IFERROR(__xludf.DUMMYFUNCTION("""COMPUTED_VALUE"""),0)</f>
        <v>0</v>
      </c>
      <c r="H59" s="11">
        <f ca="1">IFERROR(__xludf.DUMMYFUNCTION("""COMPUTED_VALUE"""),0)</f>
        <v>0</v>
      </c>
      <c r="I59" s="10">
        <v>0</v>
      </c>
    </row>
    <row r="60" spans="1:9" x14ac:dyDescent="0.3">
      <c r="A60" s="8">
        <v>43887</v>
      </c>
      <c r="B60">
        <v>27</v>
      </c>
      <c r="C60">
        <v>44</v>
      </c>
      <c r="D60">
        <v>36</v>
      </c>
      <c r="E60">
        <v>45</v>
      </c>
      <c r="F60" s="15">
        <v>43887</v>
      </c>
      <c r="G60" s="11">
        <f ca="1">IFERROR(__xludf.DUMMYFUNCTION("""COMPUTED_VALUE"""),0)</f>
        <v>0</v>
      </c>
      <c r="H60" s="11">
        <f ca="1">IFERROR(__xludf.DUMMYFUNCTION("""COMPUTED_VALUE"""),0)</f>
        <v>0</v>
      </c>
      <c r="I60" s="10">
        <v>0</v>
      </c>
    </row>
    <row r="61" spans="1:9" x14ac:dyDescent="0.3">
      <c r="A61" s="8">
        <v>43888</v>
      </c>
      <c r="B61">
        <v>35</v>
      </c>
      <c r="C61">
        <v>42</v>
      </c>
      <c r="D61">
        <v>24</v>
      </c>
      <c r="E61">
        <v>40</v>
      </c>
      <c r="F61" s="15">
        <v>43888</v>
      </c>
      <c r="G61" s="11">
        <f ca="1">IFERROR(__xludf.DUMMYFUNCTION("""COMPUTED_VALUE"""),0)</f>
        <v>0</v>
      </c>
      <c r="H61" s="11">
        <f ca="1">IFERROR(__xludf.DUMMYFUNCTION("""COMPUTED_VALUE"""),0)</f>
        <v>0</v>
      </c>
      <c r="I61" s="10">
        <v>0</v>
      </c>
    </row>
    <row r="62" spans="1:9" x14ac:dyDescent="0.3">
      <c r="A62" s="8">
        <v>43889</v>
      </c>
      <c r="B62">
        <v>32</v>
      </c>
      <c r="C62">
        <v>40</v>
      </c>
      <c r="D62">
        <v>29</v>
      </c>
      <c r="E62">
        <v>32</v>
      </c>
      <c r="F62" s="15">
        <v>43889</v>
      </c>
      <c r="G62" s="11">
        <f ca="1">IFERROR(__xludf.DUMMYFUNCTION("""COMPUTED_VALUE"""),0)</f>
        <v>0</v>
      </c>
      <c r="H62" s="11">
        <f ca="1">IFERROR(__xludf.DUMMYFUNCTION("""COMPUTED_VALUE"""),0)</f>
        <v>0</v>
      </c>
      <c r="I62" s="10">
        <v>0</v>
      </c>
    </row>
    <row r="63" spans="1:9" x14ac:dyDescent="0.3">
      <c r="A63" s="8">
        <v>43890</v>
      </c>
      <c r="B63">
        <v>36</v>
      </c>
      <c r="C63">
        <v>39</v>
      </c>
      <c r="D63">
        <v>22</v>
      </c>
      <c r="E63">
        <v>24</v>
      </c>
      <c r="F63" s="15">
        <v>43890</v>
      </c>
      <c r="G63" s="11">
        <f ca="1">IFERROR(__xludf.DUMMYFUNCTION("""COMPUTED_VALUE"""),0)</f>
        <v>0</v>
      </c>
      <c r="H63" s="11">
        <f ca="1">IFERROR(__xludf.DUMMYFUNCTION("""COMPUTED_VALUE"""),0)</f>
        <v>0</v>
      </c>
      <c r="I63" s="10">
        <v>0</v>
      </c>
    </row>
    <row r="64" spans="1:9" x14ac:dyDescent="0.3">
      <c r="A64" s="8">
        <v>43891</v>
      </c>
      <c r="B64">
        <v>38</v>
      </c>
      <c r="C64">
        <v>28</v>
      </c>
      <c r="D64">
        <v>39</v>
      </c>
      <c r="E64">
        <v>27</v>
      </c>
      <c r="F64" s="15">
        <v>43891</v>
      </c>
      <c r="G64" s="11">
        <f ca="1">IFERROR(__xludf.DUMMYFUNCTION("""COMPUTED_VALUE"""),0)</f>
        <v>0</v>
      </c>
      <c r="H64" s="11">
        <f ca="1">IFERROR(__xludf.DUMMYFUNCTION("""COMPUTED_VALUE"""),0)</f>
        <v>0</v>
      </c>
      <c r="I64" s="10">
        <v>0</v>
      </c>
    </row>
    <row r="65" spans="1:9" x14ac:dyDescent="0.3">
      <c r="A65" s="8">
        <v>43892</v>
      </c>
      <c r="B65">
        <v>32</v>
      </c>
      <c r="C65">
        <v>30</v>
      </c>
      <c r="D65">
        <v>41</v>
      </c>
      <c r="E65">
        <v>35</v>
      </c>
      <c r="F65" s="15">
        <v>43892</v>
      </c>
      <c r="G65" s="11">
        <f ca="1">IFERROR(__xludf.DUMMYFUNCTION("""COMPUTED_VALUE"""),2)</f>
        <v>2</v>
      </c>
      <c r="H65" s="11">
        <f ca="1">IFERROR(__xludf.DUMMYFUNCTION("""COMPUTED_VALUE"""),0)</f>
        <v>0</v>
      </c>
      <c r="I65" s="10">
        <v>0</v>
      </c>
    </row>
    <row r="66" spans="1:9" x14ac:dyDescent="0.3">
      <c r="A66" s="8">
        <v>43893</v>
      </c>
      <c r="B66">
        <v>31</v>
      </c>
      <c r="C66">
        <v>40</v>
      </c>
      <c r="D66">
        <v>37</v>
      </c>
      <c r="E66">
        <v>35</v>
      </c>
      <c r="F66" s="15">
        <v>43893</v>
      </c>
      <c r="G66" s="11">
        <f ca="1">IFERROR(__xludf.DUMMYFUNCTION("""COMPUTED_VALUE"""),1)</f>
        <v>1</v>
      </c>
      <c r="H66" s="11">
        <f ca="1">IFERROR(__xludf.DUMMYFUNCTION("""COMPUTED_VALUE"""),0)</f>
        <v>0</v>
      </c>
      <c r="I66" s="10">
        <v>0</v>
      </c>
    </row>
    <row r="67" spans="1:9" x14ac:dyDescent="0.3">
      <c r="A67" s="8">
        <v>43894</v>
      </c>
      <c r="B67">
        <v>33</v>
      </c>
      <c r="C67">
        <v>40</v>
      </c>
      <c r="D67">
        <v>32</v>
      </c>
      <c r="E67">
        <v>53</v>
      </c>
      <c r="F67" s="15">
        <v>43894</v>
      </c>
      <c r="G67" s="11">
        <f ca="1">IFERROR(__xludf.DUMMYFUNCTION("""COMPUTED_VALUE"""),22)</f>
        <v>22</v>
      </c>
      <c r="H67" s="11">
        <f ca="1">IFERROR(__xludf.DUMMYFUNCTION("""COMPUTED_VALUE"""),0)</f>
        <v>0</v>
      </c>
      <c r="I67" s="10">
        <v>0</v>
      </c>
    </row>
    <row r="68" spans="1:9" x14ac:dyDescent="0.3">
      <c r="A68" s="8">
        <v>43895</v>
      </c>
      <c r="B68">
        <v>40</v>
      </c>
      <c r="C68">
        <v>45</v>
      </c>
      <c r="D68">
        <v>37</v>
      </c>
      <c r="E68">
        <v>33</v>
      </c>
      <c r="F68" s="15">
        <v>43895</v>
      </c>
      <c r="G68" s="11">
        <f ca="1">IFERROR(__xludf.DUMMYFUNCTION("""COMPUTED_VALUE"""),2)</f>
        <v>2</v>
      </c>
      <c r="H68" s="11">
        <f ca="1">IFERROR(__xludf.DUMMYFUNCTION("""COMPUTED_VALUE"""),0)</f>
        <v>0</v>
      </c>
      <c r="I68" s="10">
        <v>0</v>
      </c>
    </row>
    <row r="69" spans="1:9" x14ac:dyDescent="0.3">
      <c r="A69" s="8">
        <v>43896</v>
      </c>
      <c r="B69">
        <v>31</v>
      </c>
      <c r="C69">
        <v>37</v>
      </c>
      <c r="D69">
        <v>35</v>
      </c>
      <c r="E69">
        <v>32</v>
      </c>
      <c r="F69" s="15">
        <v>43896</v>
      </c>
      <c r="G69" s="11">
        <f ca="1">IFERROR(__xludf.DUMMYFUNCTION("""COMPUTED_VALUE"""),1)</f>
        <v>1</v>
      </c>
      <c r="H69" s="11">
        <f ca="1">IFERROR(__xludf.DUMMYFUNCTION("""COMPUTED_VALUE"""),0)</f>
        <v>0</v>
      </c>
      <c r="I69" s="10">
        <v>0</v>
      </c>
    </row>
    <row r="70" spans="1:9" x14ac:dyDescent="0.3">
      <c r="A70" s="8">
        <v>43897</v>
      </c>
      <c r="B70">
        <v>49</v>
      </c>
      <c r="C70">
        <v>42</v>
      </c>
      <c r="D70">
        <v>48</v>
      </c>
      <c r="E70">
        <v>27</v>
      </c>
      <c r="F70" s="15">
        <v>43897</v>
      </c>
      <c r="G70" s="11">
        <f ca="1">IFERROR(__xludf.DUMMYFUNCTION("""COMPUTED_VALUE"""),3)</f>
        <v>3</v>
      </c>
      <c r="H70" s="11">
        <f ca="1">IFERROR(__xludf.DUMMYFUNCTION("""COMPUTED_VALUE"""),0)</f>
        <v>0</v>
      </c>
      <c r="I70" s="10">
        <v>0</v>
      </c>
    </row>
    <row r="71" spans="1:9" x14ac:dyDescent="0.3">
      <c r="A71" s="8">
        <v>43898</v>
      </c>
      <c r="B71">
        <v>49</v>
      </c>
      <c r="C71">
        <v>51</v>
      </c>
      <c r="D71">
        <v>51</v>
      </c>
      <c r="E71">
        <v>26</v>
      </c>
      <c r="F71" s="15">
        <v>43898</v>
      </c>
      <c r="G71" s="11">
        <f ca="1">IFERROR(__xludf.DUMMYFUNCTION("""COMPUTED_VALUE"""),5)</f>
        <v>5</v>
      </c>
      <c r="H71" s="11">
        <f ca="1">IFERROR(__xludf.DUMMYFUNCTION("""COMPUTED_VALUE"""),0)</f>
        <v>0</v>
      </c>
      <c r="I71" s="10">
        <v>0</v>
      </c>
    </row>
    <row r="72" spans="1:9" x14ac:dyDescent="0.3">
      <c r="A72" s="8">
        <v>43899</v>
      </c>
      <c r="B72">
        <v>38</v>
      </c>
      <c r="C72">
        <v>38</v>
      </c>
      <c r="D72">
        <v>36</v>
      </c>
      <c r="E72">
        <v>26</v>
      </c>
      <c r="F72" s="15">
        <v>43899</v>
      </c>
      <c r="G72" s="11">
        <f ca="1">IFERROR(__xludf.DUMMYFUNCTION("""COMPUTED_VALUE"""),9)</f>
        <v>9</v>
      </c>
      <c r="H72" s="11">
        <f ca="1">IFERROR(__xludf.DUMMYFUNCTION("""COMPUTED_VALUE"""),0)</f>
        <v>0</v>
      </c>
      <c r="I72" s="10">
        <v>0</v>
      </c>
    </row>
    <row r="73" spans="1:9" x14ac:dyDescent="0.3">
      <c r="A73" s="8">
        <v>43900</v>
      </c>
      <c r="B73">
        <v>43</v>
      </c>
      <c r="C73">
        <v>36</v>
      </c>
      <c r="D73">
        <v>37</v>
      </c>
      <c r="E73">
        <v>37</v>
      </c>
      <c r="F73" s="15">
        <v>43900</v>
      </c>
      <c r="G73" s="11">
        <f ca="1">IFERROR(__xludf.DUMMYFUNCTION("""COMPUTED_VALUE"""),15)</f>
        <v>15</v>
      </c>
      <c r="H73" s="11">
        <f ca="1">IFERROR(__xludf.DUMMYFUNCTION("""COMPUTED_VALUE"""),0)</f>
        <v>0</v>
      </c>
      <c r="I73" s="10">
        <v>0</v>
      </c>
    </row>
    <row r="74" spans="1:9" x14ac:dyDescent="0.3">
      <c r="A74" s="8">
        <v>43901</v>
      </c>
      <c r="B74">
        <v>40</v>
      </c>
      <c r="C74">
        <v>52</v>
      </c>
      <c r="D74">
        <v>29</v>
      </c>
      <c r="E74">
        <v>40</v>
      </c>
      <c r="F74" s="15">
        <v>43901</v>
      </c>
      <c r="G74" s="11">
        <f ca="1">IFERROR(__xludf.DUMMYFUNCTION("""COMPUTED_VALUE"""),8)</f>
        <v>8</v>
      </c>
      <c r="H74" s="11">
        <f ca="1">IFERROR(__xludf.DUMMYFUNCTION("""COMPUTED_VALUE"""),0)</f>
        <v>0</v>
      </c>
      <c r="I74" s="10">
        <v>0</v>
      </c>
    </row>
    <row r="75" spans="1:9" x14ac:dyDescent="0.3">
      <c r="A75" s="8">
        <v>43902</v>
      </c>
      <c r="B75">
        <v>27</v>
      </c>
      <c r="C75">
        <v>36</v>
      </c>
      <c r="D75">
        <v>38</v>
      </c>
      <c r="E75">
        <v>34</v>
      </c>
      <c r="F75" s="15">
        <v>43902</v>
      </c>
      <c r="G75" s="11">
        <f ca="1">IFERROR(__xludf.DUMMYFUNCTION("""COMPUTED_VALUE"""),10)</f>
        <v>10</v>
      </c>
      <c r="H75" s="11">
        <f ca="1">IFERROR(__xludf.DUMMYFUNCTION("""COMPUTED_VALUE"""),1)</f>
        <v>1</v>
      </c>
      <c r="I75" s="10">
        <v>0</v>
      </c>
    </row>
    <row r="76" spans="1:9" x14ac:dyDescent="0.3">
      <c r="A76" s="8">
        <v>43903</v>
      </c>
      <c r="B76">
        <v>28</v>
      </c>
      <c r="C76">
        <v>33</v>
      </c>
      <c r="D76">
        <v>33</v>
      </c>
      <c r="E76">
        <v>24</v>
      </c>
      <c r="F76" s="15">
        <v>43903</v>
      </c>
      <c r="G76" s="11">
        <f ca="1">IFERROR(__xludf.DUMMYFUNCTION("""COMPUTED_VALUE"""),10)</f>
        <v>10</v>
      </c>
      <c r="H76" s="11">
        <f ca="1">IFERROR(__xludf.DUMMYFUNCTION("""COMPUTED_VALUE"""),0)</f>
        <v>0</v>
      </c>
      <c r="I76" s="10">
        <v>0</v>
      </c>
    </row>
    <row r="77" spans="1:9" x14ac:dyDescent="0.3">
      <c r="A77" s="8">
        <v>43904</v>
      </c>
      <c r="B77">
        <v>48</v>
      </c>
      <c r="C77">
        <v>37</v>
      </c>
      <c r="D77">
        <v>43</v>
      </c>
      <c r="E77">
        <v>36</v>
      </c>
      <c r="F77" s="15">
        <v>43904</v>
      </c>
      <c r="G77" s="11">
        <f ca="1">IFERROR(__xludf.DUMMYFUNCTION("""COMPUTED_VALUE"""),11)</f>
        <v>11</v>
      </c>
      <c r="H77" s="11">
        <f ca="1">IFERROR(__xludf.DUMMYFUNCTION("""COMPUTED_VALUE"""),1)</f>
        <v>1</v>
      </c>
      <c r="I77" s="10">
        <v>0</v>
      </c>
    </row>
    <row r="78" spans="1:9" x14ac:dyDescent="0.3">
      <c r="A78" s="8">
        <v>43905</v>
      </c>
      <c r="B78">
        <v>47</v>
      </c>
      <c r="C78">
        <v>48</v>
      </c>
      <c r="D78">
        <v>51</v>
      </c>
      <c r="E78">
        <v>24</v>
      </c>
      <c r="F78" s="15">
        <v>43905</v>
      </c>
      <c r="G78" s="11">
        <f ca="1">IFERROR(__xludf.DUMMYFUNCTION("""COMPUTED_VALUE"""),10)</f>
        <v>10</v>
      </c>
      <c r="H78" s="11">
        <f ca="1">IFERROR(__xludf.DUMMYFUNCTION("""COMPUTED_VALUE"""),0)</f>
        <v>0</v>
      </c>
      <c r="I78" s="10">
        <v>0</v>
      </c>
    </row>
    <row r="79" spans="1:9" x14ac:dyDescent="0.3">
      <c r="A79" s="8">
        <v>43906</v>
      </c>
      <c r="B79">
        <v>47</v>
      </c>
      <c r="C79">
        <v>51</v>
      </c>
      <c r="D79">
        <v>37</v>
      </c>
      <c r="E79">
        <v>49</v>
      </c>
      <c r="F79" s="15">
        <v>43906</v>
      </c>
      <c r="G79" s="11">
        <f ca="1">IFERROR(__xludf.DUMMYFUNCTION("""COMPUTED_VALUE"""),14)</f>
        <v>14</v>
      </c>
      <c r="H79" s="11">
        <f ca="1">IFERROR(__xludf.DUMMYFUNCTION("""COMPUTED_VALUE"""),0)</f>
        <v>0</v>
      </c>
      <c r="I79" s="10">
        <v>0</v>
      </c>
    </row>
    <row r="80" spans="1:9" x14ac:dyDescent="0.3">
      <c r="A80" s="8">
        <v>43907</v>
      </c>
      <c r="B80">
        <v>42</v>
      </c>
      <c r="C80">
        <v>40</v>
      </c>
      <c r="D80">
        <v>47</v>
      </c>
      <c r="E80">
        <v>34</v>
      </c>
      <c r="F80" s="15">
        <v>43907</v>
      </c>
      <c r="G80" s="11">
        <f ca="1">IFERROR(__xludf.DUMMYFUNCTION("""COMPUTED_VALUE"""),20)</f>
        <v>20</v>
      </c>
      <c r="H80" s="11">
        <f ca="1">IFERROR(__xludf.DUMMYFUNCTION("""COMPUTED_VALUE"""),1)</f>
        <v>1</v>
      </c>
      <c r="I80" s="10">
        <v>0</v>
      </c>
    </row>
    <row r="81" spans="1:9" x14ac:dyDescent="0.3">
      <c r="A81" s="8">
        <v>43908</v>
      </c>
      <c r="B81">
        <v>56</v>
      </c>
      <c r="C81">
        <v>54</v>
      </c>
      <c r="D81">
        <v>44</v>
      </c>
      <c r="E81">
        <v>34</v>
      </c>
      <c r="F81" s="15">
        <v>43908</v>
      </c>
      <c r="G81" s="11">
        <f ca="1">IFERROR(__xludf.DUMMYFUNCTION("""COMPUTED_VALUE"""),25)</f>
        <v>25</v>
      </c>
      <c r="H81" s="11">
        <f ca="1">IFERROR(__xludf.DUMMYFUNCTION("""COMPUTED_VALUE"""),0)</f>
        <v>0</v>
      </c>
      <c r="I81" s="10">
        <v>0</v>
      </c>
    </row>
    <row r="82" spans="1:9" x14ac:dyDescent="0.3">
      <c r="A82" s="8">
        <v>43909</v>
      </c>
      <c r="B82">
        <v>63</v>
      </c>
      <c r="C82">
        <v>45</v>
      </c>
      <c r="D82">
        <v>34</v>
      </c>
      <c r="E82">
        <v>33</v>
      </c>
      <c r="F82" s="15">
        <v>43909</v>
      </c>
      <c r="G82" s="11">
        <f ca="1">IFERROR(__xludf.DUMMYFUNCTION("""COMPUTED_VALUE"""),27)</f>
        <v>27</v>
      </c>
      <c r="H82" s="11">
        <f ca="1">IFERROR(__xludf.DUMMYFUNCTION("""COMPUTED_VALUE"""),1)</f>
        <v>1</v>
      </c>
      <c r="I82">
        <v>1050</v>
      </c>
    </row>
    <row r="83" spans="1:9" x14ac:dyDescent="0.3">
      <c r="A83" s="8">
        <v>43910</v>
      </c>
      <c r="B83">
        <v>69</v>
      </c>
      <c r="C83">
        <v>47</v>
      </c>
      <c r="D83">
        <v>47</v>
      </c>
      <c r="E83">
        <v>37</v>
      </c>
      <c r="F83" s="15">
        <v>43910</v>
      </c>
      <c r="G83" s="11">
        <f ca="1">IFERROR(__xludf.DUMMYFUNCTION("""COMPUTED_VALUE"""),58)</f>
        <v>58</v>
      </c>
      <c r="H83" s="11">
        <f ca="1">IFERROR(__xludf.DUMMYFUNCTION("""COMPUTED_VALUE"""),0)</f>
        <v>0</v>
      </c>
      <c r="I83">
        <v>1229</v>
      </c>
    </row>
    <row r="84" spans="1:9" x14ac:dyDescent="0.3">
      <c r="A84" s="8">
        <v>43911</v>
      </c>
      <c r="B84">
        <v>76</v>
      </c>
      <c r="C84">
        <v>60</v>
      </c>
      <c r="D84">
        <v>42</v>
      </c>
      <c r="E84">
        <v>37</v>
      </c>
      <c r="F84" s="15">
        <v>43911</v>
      </c>
      <c r="G84" s="11">
        <f ca="1">IFERROR(__xludf.DUMMYFUNCTION("""COMPUTED_VALUE"""),78)</f>
        <v>78</v>
      </c>
      <c r="H84" s="11">
        <f ca="1">IFERROR(__xludf.DUMMYFUNCTION("""COMPUTED_VALUE"""),0)</f>
        <v>0</v>
      </c>
      <c r="I84">
        <v>1506</v>
      </c>
    </row>
    <row r="85" spans="1:9" x14ac:dyDescent="0.3">
      <c r="A85" s="8">
        <v>43912</v>
      </c>
      <c r="B85">
        <v>61</v>
      </c>
      <c r="C85">
        <v>72</v>
      </c>
      <c r="D85">
        <v>52</v>
      </c>
      <c r="E85">
        <v>34</v>
      </c>
      <c r="F85" s="15">
        <v>43912</v>
      </c>
      <c r="G85" s="11">
        <f ca="1">IFERROR(__xludf.DUMMYFUNCTION("""COMPUTED_VALUE"""),69)</f>
        <v>69</v>
      </c>
      <c r="H85" s="11">
        <f ca="1">IFERROR(__xludf.DUMMYFUNCTION("""COMPUTED_VALUE"""),3)</f>
        <v>3</v>
      </c>
      <c r="I85">
        <v>1216</v>
      </c>
    </row>
    <row r="86" spans="1:9" x14ac:dyDescent="0.3">
      <c r="A86" s="8">
        <v>43913</v>
      </c>
      <c r="B86">
        <v>63</v>
      </c>
      <c r="C86">
        <v>61</v>
      </c>
      <c r="D86">
        <v>46</v>
      </c>
      <c r="E86">
        <v>44</v>
      </c>
      <c r="F86" s="15">
        <v>43913</v>
      </c>
      <c r="G86" s="11">
        <f ca="1">IFERROR(__xludf.DUMMYFUNCTION("""COMPUTED_VALUE"""),94)</f>
        <v>94</v>
      </c>
      <c r="H86" s="11">
        <f ca="1">IFERROR(__xludf.DUMMYFUNCTION("""COMPUTED_VALUE"""),2)</f>
        <v>2</v>
      </c>
      <c r="I86">
        <v>2580</v>
      </c>
    </row>
    <row r="87" spans="1:9" x14ac:dyDescent="0.3">
      <c r="A87" s="8">
        <v>43914</v>
      </c>
      <c r="B87">
        <v>74</v>
      </c>
      <c r="C87">
        <v>55</v>
      </c>
      <c r="D87">
        <v>40</v>
      </c>
      <c r="E87">
        <v>43</v>
      </c>
      <c r="F87" s="15">
        <v>43914</v>
      </c>
      <c r="G87" s="11">
        <f ca="1">IFERROR(__xludf.DUMMYFUNCTION("""COMPUTED_VALUE"""),74)</f>
        <v>74</v>
      </c>
      <c r="H87" s="11">
        <f ca="1">IFERROR(__xludf.DUMMYFUNCTION("""COMPUTED_VALUE"""),1)</f>
        <v>1</v>
      </c>
      <c r="I87">
        <v>1987</v>
      </c>
    </row>
    <row r="88" spans="1:9" x14ac:dyDescent="0.3">
      <c r="A88" s="8">
        <v>43915</v>
      </c>
      <c r="B88">
        <v>71</v>
      </c>
      <c r="C88">
        <v>54</v>
      </c>
      <c r="D88">
        <v>45</v>
      </c>
      <c r="E88">
        <v>49</v>
      </c>
      <c r="F88" s="15">
        <v>43915</v>
      </c>
      <c r="G88" s="11">
        <f ca="1">IFERROR(__xludf.DUMMYFUNCTION("""COMPUTED_VALUE"""),86)</f>
        <v>86</v>
      </c>
      <c r="H88" s="11">
        <f ca="1">IFERROR(__xludf.DUMMYFUNCTION("""COMPUTED_VALUE"""),1)</f>
        <v>1</v>
      </c>
      <c r="I88">
        <v>2450</v>
      </c>
    </row>
    <row r="89" spans="1:9" x14ac:dyDescent="0.3">
      <c r="A89" s="8">
        <v>43916</v>
      </c>
      <c r="B89">
        <v>73</v>
      </c>
      <c r="C89">
        <v>57</v>
      </c>
      <c r="D89">
        <v>55</v>
      </c>
      <c r="E89">
        <v>42</v>
      </c>
      <c r="F89" s="15">
        <v>43916</v>
      </c>
      <c r="G89" s="11">
        <f ca="1">IFERROR(__xludf.DUMMYFUNCTION("""COMPUTED_VALUE"""),73)</f>
        <v>73</v>
      </c>
      <c r="H89" s="11">
        <f ca="1">IFERROR(__xludf.DUMMYFUNCTION("""COMPUTED_VALUE"""),5)</f>
        <v>5</v>
      </c>
      <c r="I89">
        <v>0</v>
      </c>
    </row>
    <row r="90" spans="1:9" x14ac:dyDescent="0.3">
      <c r="A90" s="8">
        <v>43917</v>
      </c>
      <c r="B90">
        <v>72</v>
      </c>
      <c r="C90">
        <v>65</v>
      </c>
      <c r="D90">
        <v>47</v>
      </c>
      <c r="E90">
        <v>38</v>
      </c>
      <c r="F90" s="15">
        <v>43917</v>
      </c>
      <c r="G90" s="11">
        <f ca="1">IFERROR(__xludf.DUMMYFUNCTION("""COMPUTED_VALUE"""),153)</f>
        <v>153</v>
      </c>
      <c r="H90" s="11">
        <f ca="1">IFERROR(__xludf.DUMMYFUNCTION("""COMPUTED_VALUE"""),3)</f>
        <v>3</v>
      </c>
      <c r="I90">
        <v>0</v>
      </c>
    </row>
    <row r="91" spans="1:9" x14ac:dyDescent="0.3">
      <c r="A91" s="8">
        <v>43918</v>
      </c>
      <c r="B91">
        <v>62</v>
      </c>
      <c r="C91">
        <v>64</v>
      </c>
      <c r="D91">
        <v>42</v>
      </c>
      <c r="E91">
        <v>33</v>
      </c>
      <c r="F91" s="15">
        <v>43918</v>
      </c>
      <c r="G91" s="11">
        <f ca="1">IFERROR(__xludf.DUMMYFUNCTION("""COMPUTED_VALUE"""),136)</f>
        <v>136</v>
      </c>
      <c r="H91" s="11">
        <f ca="1">IFERROR(__xludf.DUMMYFUNCTION("""COMPUTED_VALUE"""),5)</f>
        <v>5</v>
      </c>
      <c r="I91">
        <v>0</v>
      </c>
    </row>
    <row r="92" spans="1:9" x14ac:dyDescent="0.3">
      <c r="A92" s="8">
        <v>43919</v>
      </c>
      <c r="B92">
        <v>63</v>
      </c>
      <c r="C92">
        <v>64</v>
      </c>
      <c r="D92">
        <v>45</v>
      </c>
      <c r="E92">
        <v>33</v>
      </c>
      <c r="F92" s="15">
        <v>43919</v>
      </c>
      <c r="G92" s="11">
        <f ca="1">IFERROR(__xludf.DUMMYFUNCTION("""COMPUTED_VALUE"""),120)</f>
        <v>120</v>
      </c>
      <c r="H92" s="11">
        <f ca="1">IFERROR(__xludf.DUMMYFUNCTION("""COMPUTED_VALUE"""),3)</f>
        <v>3</v>
      </c>
      <c r="I92">
        <v>0</v>
      </c>
    </row>
    <row r="93" spans="1:9" x14ac:dyDescent="0.3">
      <c r="A93" s="8">
        <v>43920</v>
      </c>
      <c r="B93">
        <v>48</v>
      </c>
      <c r="C93">
        <v>59</v>
      </c>
      <c r="D93">
        <v>40</v>
      </c>
      <c r="E93">
        <v>37</v>
      </c>
      <c r="F93" s="15">
        <v>43920</v>
      </c>
      <c r="G93" s="11">
        <f ca="1">IFERROR(__xludf.DUMMYFUNCTION("""COMPUTED_VALUE"""),187)</f>
        <v>187</v>
      </c>
      <c r="H93" s="11">
        <f ca="1">IFERROR(__xludf.DUMMYFUNCTION("""COMPUTED_VALUE"""),14)</f>
        <v>14</v>
      </c>
      <c r="I93">
        <v>0</v>
      </c>
    </row>
    <row r="94" spans="1:9" x14ac:dyDescent="0.3">
      <c r="A94" s="8">
        <v>43921</v>
      </c>
      <c r="B94">
        <v>59</v>
      </c>
      <c r="C94">
        <v>46</v>
      </c>
      <c r="D94">
        <v>48</v>
      </c>
      <c r="E94">
        <v>42</v>
      </c>
      <c r="F94" s="15">
        <v>43921</v>
      </c>
      <c r="G94" s="11">
        <f ca="1">IFERROR(__xludf.DUMMYFUNCTION("""COMPUTED_VALUE"""),309)</f>
        <v>309</v>
      </c>
      <c r="H94" s="11">
        <f ca="1">IFERROR(__xludf.DUMMYFUNCTION("""COMPUTED_VALUE"""),6)</f>
        <v>6</v>
      </c>
      <c r="I94">
        <v>4346</v>
      </c>
    </row>
    <row r="95" spans="1:9" x14ac:dyDescent="0.3">
      <c r="A95" s="8">
        <v>43922</v>
      </c>
      <c r="B95">
        <v>49</v>
      </c>
      <c r="C95">
        <v>41</v>
      </c>
      <c r="D95">
        <v>43</v>
      </c>
      <c r="E95">
        <v>33</v>
      </c>
      <c r="F95" s="15">
        <v>43922</v>
      </c>
      <c r="G95" s="11">
        <f ca="1">IFERROR(__xludf.DUMMYFUNCTION("""COMPUTED_VALUE"""),424)</f>
        <v>424</v>
      </c>
      <c r="H95" s="11">
        <f ca="1">IFERROR(__xludf.DUMMYFUNCTION("""COMPUTED_VALUE"""),6)</f>
        <v>6</v>
      </c>
      <c r="I95">
        <v>5163</v>
      </c>
    </row>
    <row r="96" spans="1:9" x14ac:dyDescent="0.3">
      <c r="A96" s="8">
        <v>43923</v>
      </c>
      <c r="B96">
        <v>45</v>
      </c>
      <c r="C96">
        <v>50</v>
      </c>
      <c r="D96">
        <v>32</v>
      </c>
      <c r="E96">
        <v>38</v>
      </c>
      <c r="F96" s="15">
        <v>43923</v>
      </c>
      <c r="G96" s="11">
        <f ca="1">IFERROR(__xludf.DUMMYFUNCTION("""COMPUTED_VALUE"""),486)</f>
        <v>486</v>
      </c>
      <c r="H96" s="11">
        <f ca="1">IFERROR(__xludf.DUMMYFUNCTION("""COMPUTED_VALUE"""),16)</f>
        <v>16</v>
      </c>
      <c r="I96">
        <v>7900</v>
      </c>
    </row>
    <row r="97" spans="1:9" x14ac:dyDescent="0.3">
      <c r="A97" s="8">
        <v>43924</v>
      </c>
      <c r="B97">
        <v>44</v>
      </c>
      <c r="C97">
        <v>61</v>
      </c>
      <c r="D97">
        <v>35</v>
      </c>
      <c r="E97">
        <v>31</v>
      </c>
      <c r="F97" s="15">
        <v>43924</v>
      </c>
      <c r="G97" s="11">
        <f ca="1">IFERROR(__xludf.DUMMYFUNCTION("""COMPUTED_VALUE"""),560)</f>
        <v>560</v>
      </c>
      <c r="H97" s="11">
        <f ca="1">IFERROR(__xludf.DUMMYFUNCTION("""COMPUTED_VALUE"""),14)</f>
        <v>14</v>
      </c>
      <c r="I97">
        <v>13394</v>
      </c>
    </row>
    <row r="98" spans="1:9" x14ac:dyDescent="0.3">
      <c r="A98" s="8">
        <v>43925</v>
      </c>
      <c r="B98">
        <v>64</v>
      </c>
      <c r="C98">
        <v>55</v>
      </c>
      <c r="D98">
        <v>37</v>
      </c>
      <c r="E98">
        <v>42</v>
      </c>
      <c r="F98" s="15">
        <v>43925</v>
      </c>
      <c r="G98" s="11">
        <f ca="1">IFERROR(__xludf.DUMMYFUNCTION("""COMPUTED_VALUE"""),579)</f>
        <v>579</v>
      </c>
      <c r="H98" s="11">
        <f ca="1">IFERROR(__xludf.DUMMYFUNCTION("""COMPUTED_VALUE"""),13)</f>
        <v>13</v>
      </c>
      <c r="I98">
        <v>10705</v>
      </c>
    </row>
    <row r="99" spans="1:9" x14ac:dyDescent="0.3">
      <c r="A99" s="8">
        <v>43926</v>
      </c>
      <c r="B99">
        <v>44</v>
      </c>
      <c r="C99">
        <v>49</v>
      </c>
      <c r="D99">
        <v>29</v>
      </c>
      <c r="E99">
        <v>35</v>
      </c>
      <c r="F99" s="15">
        <v>43926</v>
      </c>
      <c r="G99" s="11">
        <f ca="1">IFERROR(__xludf.DUMMYFUNCTION("""COMPUTED_VALUE"""),609)</f>
        <v>609</v>
      </c>
      <c r="H99" s="11">
        <f ca="1">IFERROR(__xludf.DUMMYFUNCTION("""COMPUTED_VALUE"""),22)</f>
        <v>22</v>
      </c>
      <c r="I99">
        <v>9584</v>
      </c>
    </row>
    <row r="100" spans="1:9" x14ac:dyDescent="0.3">
      <c r="A100" s="8">
        <v>43927</v>
      </c>
      <c r="B100">
        <v>45</v>
      </c>
      <c r="C100">
        <v>49</v>
      </c>
      <c r="D100">
        <v>32</v>
      </c>
      <c r="E100">
        <v>36</v>
      </c>
      <c r="F100" s="15">
        <v>43927</v>
      </c>
      <c r="G100" s="11">
        <f ca="1">IFERROR(__xludf.DUMMYFUNCTION("""COMPUTED_VALUE"""),484)</f>
        <v>484</v>
      </c>
      <c r="H100" s="11">
        <f ca="1">IFERROR(__xludf.DUMMYFUNCTION("""COMPUTED_VALUE"""),16)</f>
        <v>16</v>
      </c>
      <c r="I100">
        <v>11534</v>
      </c>
    </row>
    <row r="101" spans="1:9" x14ac:dyDescent="0.3">
      <c r="A101" s="8">
        <v>43928</v>
      </c>
      <c r="B101">
        <v>32</v>
      </c>
      <c r="C101">
        <v>39</v>
      </c>
      <c r="D101">
        <v>25</v>
      </c>
      <c r="E101">
        <v>37</v>
      </c>
      <c r="F101" s="15">
        <v>43928</v>
      </c>
      <c r="G101" s="11">
        <f ca="1">IFERROR(__xludf.DUMMYFUNCTION("""COMPUTED_VALUE"""),573)</f>
        <v>573</v>
      </c>
      <c r="H101" s="11">
        <f ca="1">IFERROR(__xludf.DUMMYFUNCTION("""COMPUTED_VALUE"""),27)</f>
        <v>27</v>
      </c>
      <c r="I101">
        <v>12947</v>
      </c>
    </row>
    <row r="102" spans="1:9" x14ac:dyDescent="0.3">
      <c r="A102" s="8">
        <v>43929</v>
      </c>
      <c r="B102">
        <v>42</v>
      </c>
      <c r="C102">
        <v>38</v>
      </c>
      <c r="D102">
        <v>30</v>
      </c>
      <c r="E102">
        <v>42</v>
      </c>
      <c r="F102" s="15">
        <v>43929</v>
      </c>
      <c r="G102" s="11">
        <f ca="1">IFERROR(__xludf.DUMMYFUNCTION("""COMPUTED_VALUE"""),565)</f>
        <v>565</v>
      </c>
      <c r="H102" s="11">
        <f ca="1">IFERROR(__xludf.DUMMYFUNCTION("""COMPUTED_VALUE"""),20)</f>
        <v>20</v>
      </c>
      <c r="I102">
        <v>13904</v>
      </c>
    </row>
    <row r="103" spans="1:9" x14ac:dyDescent="0.3">
      <c r="A103" s="8">
        <v>43930</v>
      </c>
      <c r="B103">
        <v>43</v>
      </c>
      <c r="C103">
        <v>54</v>
      </c>
      <c r="D103">
        <v>34</v>
      </c>
      <c r="E103">
        <v>46</v>
      </c>
      <c r="F103" s="15">
        <v>43930</v>
      </c>
      <c r="G103" s="11">
        <f ca="1">IFERROR(__xludf.DUMMYFUNCTION("""COMPUTED_VALUE"""),813)</f>
        <v>813</v>
      </c>
      <c r="H103" s="11">
        <f ca="1">IFERROR(__xludf.DUMMYFUNCTION("""COMPUTED_VALUE"""),46)</f>
        <v>46</v>
      </c>
      <c r="I103">
        <v>16991</v>
      </c>
    </row>
    <row r="104" spans="1:9" x14ac:dyDescent="0.3">
      <c r="A104" s="8">
        <v>43931</v>
      </c>
      <c r="B104">
        <v>52</v>
      </c>
      <c r="C104">
        <v>37</v>
      </c>
      <c r="D104">
        <v>30</v>
      </c>
      <c r="E104">
        <v>31</v>
      </c>
      <c r="F104" s="15">
        <v>43931</v>
      </c>
      <c r="G104" s="11">
        <f ca="1">IFERROR(__xludf.DUMMYFUNCTION("""COMPUTED_VALUE"""),871)</f>
        <v>871</v>
      </c>
      <c r="H104" s="11">
        <f ca="1">IFERROR(__xludf.DUMMYFUNCTION("""COMPUTED_VALUE"""),22)</f>
        <v>22</v>
      </c>
      <c r="I104">
        <v>16420</v>
      </c>
    </row>
    <row r="105" spans="1:9" x14ac:dyDescent="0.3">
      <c r="A105" s="8">
        <v>43932</v>
      </c>
      <c r="B105">
        <v>41</v>
      </c>
      <c r="C105">
        <v>52</v>
      </c>
      <c r="D105">
        <v>34</v>
      </c>
      <c r="E105">
        <v>34</v>
      </c>
      <c r="F105" s="15">
        <v>43932</v>
      </c>
      <c r="G105" s="11">
        <f ca="1">IFERROR(__xludf.DUMMYFUNCTION("""COMPUTED_VALUE"""),854)</f>
        <v>854</v>
      </c>
      <c r="H105" s="11">
        <f ca="1">IFERROR(__xludf.DUMMYFUNCTION("""COMPUTED_VALUE"""),41)</f>
        <v>41</v>
      </c>
      <c r="I105">
        <v>18044</v>
      </c>
    </row>
    <row r="106" spans="1:9" x14ac:dyDescent="0.3">
      <c r="A106" s="8">
        <v>43933</v>
      </c>
      <c r="B106">
        <v>44</v>
      </c>
      <c r="C106">
        <v>50</v>
      </c>
      <c r="D106">
        <v>33</v>
      </c>
      <c r="E106">
        <v>44</v>
      </c>
      <c r="F106" s="15">
        <v>43933</v>
      </c>
      <c r="G106" s="11">
        <f ca="1">IFERROR(__xludf.DUMMYFUNCTION("""COMPUTED_VALUE"""),758)</f>
        <v>758</v>
      </c>
      <c r="H106" s="11">
        <f ca="1">IFERROR(__xludf.DUMMYFUNCTION("""COMPUTED_VALUE"""),42)</f>
        <v>42</v>
      </c>
      <c r="I106">
        <v>16374</v>
      </c>
    </row>
    <row r="107" spans="1:9" x14ac:dyDescent="0.3">
      <c r="A107" s="8">
        <v>43934</v>
      </c>
      <c r="B107">
        <v>36</v>
      </c>
      <c r="C107">
        <v>50</v>
      </c>
      <c r="D107">
        <v>38</v>
      </c>
      <c r="E107">
        <v>42</v>
      </c>
      <c r="F107" s="15">
        <v>43934</v>
      </c>
      <c r="G107" s="11">
        <f ca="1">IFERROR(__xludf.DUMMYFUNCTION("""COMPUTED_VALUE"""),1243)</f>
        <v>1243</v>
      </c>
      <c r="H107" s="11">
        <f ca="1">IFERROR(__xludf.DUMMYFUNCTION("""COMPUTED_VALUE"""),27)</f>
        <v>27</v>
      </c>
      <c r="I107">
        <v>21806</v>
      </c>
    </row>
    <row r="108" spans="1:9" x14ac:dyDescent="0.3">
      <c r="A108" s="8">
        <v>43935</v>
      </c>
      <c r="B108">
        <v>44</v>
      </c>
      <c r="C108">
        <v>55</v>
      </c>
      <c r="D108">
        <v>30</v>
      </c>
      <c r="E108">
        <v>49</v>
      </c>
      <c r="F108" s="15">
        <v>43935</v>
      </c>
      <c r="G108" s="11">
        <f ca="1">IFERROR(__xludf.DUMMYFUNCTION("""COMPUTED_VALUE"""),1031)</f>
        <v>1031</v>
      </c>
      <c r="H108" s="11">
        <f ca="1">IFERROR(__xludf.DUMMYFUNCTION("""COMPUTED_VALUE"""),37)</f>
        <v>37</v>
      </c>
      <c r="I108">
        <v>27339</v>
      </c>
    </row>
    <row r="109" spans="1:9" x14ac:dyDescent="0.3">
      <c r="A109" s="8">
        <v>43936</v>
      </c>
      <c r="B109">
        <v>38</v>
      </c>
      <c r="C109">
        <v>37</v>
      </c>
      <c r="D109">
        <v>34</v>
      </c>
      <c r="E109">
        <v>42</v>
      </c>
      <c r="F109" s="15">
        <v>43936</v>
      </c>
      <c r="G109" s="11">
        <f ca="1">IFERROR(__xludf.DUMMYFUNCTION("""COMPUTED_VALUE"""),886)</f>
        <v>886</v>
      </c>
      <c r="H109" s="11">
        <f ca="1">IFERROR(__xludf.DUMMYFUNCTION("""COMPUTED_VALUE"""),27)</f>
        <v>27</v>
      </c>
      <c r="I109">
        <v>29706</v>
      </c>
    </row>
    <row r="110" spans="1:9" x14ac:dyDescent="0.3">
      <c r="A110" s="8">
        <v>43937</v>
      </c>
      <c r="B110">
        <v>46</v>
      </c>
      <c r="C110">
        <v>35</v>
      </c>
      <c r="D110">
        <v>30</v>
      </c>
      <c r="E110">
        <v>48</v>
      </c>
      <c r="F110" s="15">
        <v>43937</v>
      </c>
      <c r="G110" s="11">
        <f ca="1">IFERROR(__xludf.DUMMYFUNCTION("""COMPUTED_VALUE"""),1061)</f>
        <v>1061</v>
      </c>
      <c r="H110" s="11">
        <f ca="1">IFERROR(__xludf.DUMMYFUNCTION("""COMPUTED_VALUE"""),26)</f>
        <v>26</v>
      </c>
      <c r="I110">
        <v>28357</v>
      </c>
    </row>
    <row r="111" spans="1:9" x14ac:dyDescent="0.3">
      <c r="A111" s="8">
        <v>43938</v>
      </c>
      <c r="B111">
        <v>40</v>
      </c>
      <c r="C111">
        <v>46</v>
      </c>
      <c r="D111">
        <v>35</v>
      </c>
      <c r="E111">
        <v>49</v>
      </c>
      <c r="F111" s="15">
        <v>43938</v>
      </c>
      <c r="G111" s="11">
        <f ca="1">IFERROR(__xludf.DUMMYFUNCTION("""COMPUTED_VALUE"""),922)</f>
        <v>922</v>
      </c>
      <c r="H111" s="11">
        <f ca="1">IFERROR(__xludf.DUMMYFUNCTION("""COMPUTED_VALUE"""),38)</f>
        <v>38</v>
      </c>
      <c r="I111">
        <v>32167</v>
      </c>
    </row>
    <row r="112" spans="1:9" x14ac:dyDescent="0.3">
      <c r="A112" s="8">
        <v>43939</v>
      </c>
      <c r="B112">
        <v>36</v>
      </c>
      <c r="C112">
        <v>50</v>
      </c>
      <c r="D112">
        <v>30</v>
      </c>
      <c r="E112">
        <v>34</v>
      </c>
      <c r="F112" s="15">
        <v>43939</v>
      </c>
      <c r="G112" s="11">
        <f ca="1">IFERROR(__xludf.DUMMYFUNCTION("""COMPUTED_VALUE"""),1371)</f>
        <v>1371</v>
      </c>
      <c r="H112" s="11">
        <f ca="1">IFERROR(__xludf.DUMMYFUNCTION("""COMPUTED_VALUE"""),35)</f>
        <v>35</v>
      </c>
      <c r="I112">
        <v>37000</v>
      </c>
    </row>
    <row r="113" spans="1:9" x14ac:dyDescent="0.3">
      <c r="A113" s="8">
        <v>43940</v>
      </c>
      <c r="B113">
        <v>45</v>
      </c>
      <c r="C113">
        <v>44</v>
      </c>
      <c r="D113">
        <v>32</v>
      </c>
      <c r="E113">
        <v>41</v>
      </c>
      <c r="F113" s="15">
        <v>43940</v>
      </c>
      <c r="G113" s="11">
        <f ca="1">IFERROR(__xludf.DUMMYFUNCTION("""COMPUTED_VALUE"""),1580)</f>
        <v>1580</v>
      </c>
      <c r="H113" s="11">
        <f ca="1">IFERROR(__xludf.DUMMYFUNCTION("""COMPUTED_VALUE"""),38)</f>
        <v>38</v>
      </c>
      <c r="I113">
        <v>29463</v>
      </c>
    </row>
    <row r="114" spans="1:9" x14ac:dyDescent="0.3">
      <c r="A114" s="8">
        <v>43941</v>
      </c>
      <c r="B114">
        <v>44</v>
      </c>
      <c r="C114">
        <v>34</v>
      </c>
      <c r="D114">
        <v>36</v>
      </c>
      <c r="E114">
        <v>44</v>
      </c>
      <c r="F114" s="15">
        <v>43941</v>
      </c>
      <c r="G114" s="11">
        <f ca="1">IFERROR(__xludf.DUMMYFUNCTION("""COMPUTED_VALUE"""),1239)</f>
        <v>1239</v>
      </c>
      <c r="H114" s="11">
        <f ca="1">IFERROR(__xludf.DUMMYFUNCTION("""COMPUTED_VALUE"""),33)</f>
        <v>33</v>
      </c>
      <c r="I114">
        <v>0</v>
      </c>
    </row>
    <row r="115" spans="1:9" x14ac:dyDescent="0.3">
      <c r="A115" s="8">
        <v>43942</v>
      </c>
      <c r="B115">
        <v>37</v>
      </c>
      <c r="C115">
        <v>39</v>
      </c>
      <c r="D115">
        <v>25</v>
      </c>
      <c r="E115">
        <v>43</v>
      </c>
      <c r="F115" s="15">
        <v>43942</v>
      </c>
      <c r="G115" s="11">
        <f ca="1">IFERROR(__xludf.DUMMYFUNCTION("""COMPUTED_VALUE"""),1537)</f>
        <v>1537</v>
      </c>
      <c r="H115" s="11">
        <f ca="1">IFERROR(__xludf.DUMMYFUNCTION("""COMPUTED_VALUE"""),53)</f>
        <v>53</v>
      </c>
      <c r="I115">
        <v>0</v>
      </c>
    </row>
    <row r="116" spans="1:9" x14ac:dyDescent="0.3">
      <c r="A116" s="8">
        <v>43943</v>
      </c>
      <c r="B116">
        <v>40</v>
      </c>
      <c r="C116">
        <v>37</v>
      </c>
      <c r="D116">
        <v>32</v>
      </c>
      <c r="E116">
        <v>36</v>
      </c>
      <c r="F116" s="15">
        <v>43943</v>
      </c>
      <c r="G116" s="11">
        <f ca="1">IFERROR(__xludf.DUMMYFUNCTION("""COMPUTED_VALUE"""),1292)</f>
        <v>1292</v>
      </c>
      <c r="H116" s="11">
        <f ca="1">IFERROR(__xludf.DUMMYFUNCTION("""COMPUTED_VALUE"""),36)</f>
        <v>36</v>
      </c>
      <c r="I116">
        <v>0</v>
      </c>
    </row>
    <row r="117" spans="1:9" x14ac:dyDescent="0.3">
      <c r="A117" s="8">
        <v>43944</v>
      </c>
      <c r="B117">
        <v>37</v>
      </c>
      <c r="C117">
        <v>47</v>
      </c>
      <c r="D117">
        <v>37</v>
      </c>
      <c r="E117">
        <v>45</v>
      </c>
      <c r="F117" s="15">
        <v>43944</v>
      </c>
      <c r="G117" s="11">
        <f ca="1">IFERROR(__xludf.DUMMYFUNCTION("""COMPUTED_VALUE"""),1667)</f>
        <v>1667</v>
      </c>
      <c r="H117" s="11">
        <f ca="1">IFERROR(__xludf.DUMMYFUNCTION("""COMPUTED_VALUE"""),40)</f>
        <v>40</v>
      </c>
      <c r="I117">
        <v>0</v>
      </c>
    </row>
    <row r="118" spans="1:9" x14ac:dyDescent="0.3">
      <c r="A118" s="8">
        <v>43945</v>
      </c>
      <c r="B118">
        <v>38</v>
      </c>
      <c r="C118">
        <v>49</v>
      </c>
      <c r="D118">
        <v>29</v>
      </c>
      <c r="E118">
        <v>48</v>
      </c>
      <c r="F118" s="15">
        <v>43945</v>
      </c>
      <c r="G118" s="11">
        <f ca="1">IFERROR(__xludf.DUMMYFUNCTION("""COMPUTED_VALUE"""),1408)</f>
        <v>1408</v>
      </c>
      <c r="H118" s="11">
        <f ca="1">IFERROR(__xludf.DUMMYFUNCTION("""COMPUTED_VALUE"""),59)</f>
        <v>59</v>
      </c>
      <c r="I118">
        <v>41247</v>
      </c>
    </row>
    <row r="119" spans="1:9" x14ac:dyDescent="0.3">
      <c r="A119" s="8">
        <v>43946</v>
      </c>
      <c r="B119">
        <v>28</v>
      </c>
      <c r="C119">
        <v>50</v>
      </c>
      <c r="D119">
        <v>30</v>
      </c>
      <c r="E119">
        <v>39</v>
      </c>
      <c r="F119" s="15">
        <v>43946</v>
      </c>
      <c r="G119" s="11">
        <f ca="1">IFERROR(__xludf.DUMMYFUNCTION("""COMPUTED_VALUE"""),1835)</f>
        <v>1835</v>
      </c>
      <c r="H119" s="11">
        <f ca="1">IFERROR(__xludf.DUMMYFUNCTION("""COMPUTED_VALUE"""),44)</f>
        <v>44</v>
      </c>
      <c r="I119">
        <v>38168</v>
      </c>
    </row>
    <row r="120" spans="1:9" x14ac:dyDescent="0.3">
      <c r="A120" s="8">
        <v>43947</v>
      </c>
      <c r="B120">
        <v>36</v>
      </c>
      <c r="C120">
        <v>48</v>
      </c>
      <c r="D120">
        <v>29</v>
      </c>
      <c r="E120">
        <v>42</v>
      </c>
      <c r="F120" s="15">
        <v>43947</v>
      </c>
      <c r="G120" s="11">
        <f ca="1">IFERROR(__xludf.DUMMYFUNCTION("""COMPUTED_VALUE"""),1607)</f>
        <v>1607</v>
      </c>
      <c r="H120" s="11">
        <f ca="1">IFERROR(__xludf.DUMMYFUNCTION("""COMPUTED_VALUE"""),56)</f>
        <v>56</v>
      </c>
      <c r="I120">
        <v>45352</v>
      </c>
    </row>
    <row r="121" spans="1:9" x14ac:dyDescent="0.3">
      <c r="A121" s="8">
        <v>43948</v>
      </c>
      <c r="B121">
        <v>39</v>
      </c>
      <c r="C121">
        <v>45</v>
      </c>
      <c r="D121">
        <v>27</v>
      </c>
      <c r="E121">
        <v>37</v>
      </c>
      <c r="F121" s="15">
        <v>43948</v>
      </c>
      <c r="G121" s="11">
        <f ca="1">IFERROR(__xludf.DUMMYFUNCTION("""COMPUTED_VALUE"""),1568)</f>
        <v>1568</v>
      </c>
      <c r="H121" s="11">
        <f ca="1">IFERROR(__xludf.DUMMYFUNCTION("""COMPUTED_VALUE"""),58)</f>
        <v>58</v>
      </c>
      <c r="I121">
        <v>40510</v>
      </c>
    </row>
    <row r="122" spans="1:9" x14ac:dyDescent="0.3">
      <c r="A122" s="8">
        <v>43949</v>
      </c>
      <c r="B122">
        <v>32</v>
      </c>
      <c r="C122">
        <v>46</v>
      </c>
      <c r="D122">
        <v>26</v>
      </c>
      <c r="E122">
        <v>36</v>
      </c>
      <c r="F122" s="15">
        <v>43949</v>
      </c>
      <c r="G122" s="11">
        <f ca="1">IFERROR(__xludf.DUMMYFUNCTION("""COMPUTED_VALUE"""),1902)</f>
        <v>1902</v>
      </c>
      <c r="H122" s="11">
        <f ca="1">IFERROR(__xludf.DUMMYFUNCTION("""COMPUTED_VALUE"""),69)</f>
        <v>69</v>
      </c>
      <c r="I122">
        <v>50914</v>
      </c>
    </row>
    <row r="123" spans="1:9" x14ac:dyDescent="0.3">
      <c r="A123" s="8">
        <v>43950</v>
      </c>
      <c r="B123">
        <v>25</v>
      </c>
      <c r="C123">
        <v>41</v>
      </c>
      <c r="D123">
        <v>37</v>
      </c>
      <c r="E123">
        <v>35</v>
      </c>
      <c r="F123" s="15">
        <v>43950</v>
      </c>
      <c r="G123" s="11">
        <f ca="1">IFERROR(__xludf.DUMMYFUNCTION("""COMPUTED_VALUE"""),1705)</f>
        <v>1705</v>
      </c>
      <c r="H123" s="11">
        <f ca="1">IFERROR(__xludf.DUMMYFUNCTION("""COMPUTED_VALUE"""),71)</f>
        <v>71</v>
      </c>
      <c r="I123">
        <v>54031</v>
      </c>
    </row>
    <row r="124" spans="1:9" x14ac:dyDescent="0.3">
      <c r="A124" s="8">
        <v>43951</v>
      </c>
      <c r="B124">
        <v>21</v>
      </c>
      <c r="C124">
        <v>44</v>
      </c>
      <c r="D124">
        <v>29</v>
      </c>
      <c r="E124">
        <v>46</v>
      </c>
      <c r="F124" s="15">
        <v>43951</v>
      </c>
      <c r="G124" s="11">
        <f ca="1">IFERROR(__xludf.DUMMYFUNCTION("""COMPUTED_VALUE"""),1801)</f>
        <v>1801</v>
      </c>
      <c r="H124" s="11">
        <f ca="1">IFERROR(__xludf.DUMMYFUNCTION("""COMPUTED_VALUE"""),75)</f>
        <v>75</v>
      </c>
      <c r="I124">
        <v>59437</v>
      </c>
    </row>
    <row r="125" spans="1:9" x14ac:dyDescent="0.3">
      <c r="A125" s="8">
        <v>43952</v>
      </c>
      <c r="B125">
        <v>30</v>
      </c>
      <c r="C125">
        <v>55</v>
      </c>
      <c r="D125">
        <v>37</v>
      </c>
      <c r="E125">
        <v>33</v>
      </c>
      <c r="F125" s="15">
        <v>43952</v>
      </c>
      <c r="G125" s="11">
        <f ca="1">IFERROR(__xludf.DUMMYFUNCTION("""COMPUTED_VALUE"""),2396)</f>
        <v>2396</v>
      </c>
      <c r="H125" s="11">
        <f ca="1">IFERROR(__xludf.DUMMYFUNCTION("""COMPUTED_VALUE"""),77)</f>
        <v>77</v>
      </c>
      <c r="I125">
        <v>72453</v>
      </c>
    </row>
    <row r="126" spans="1:9" x14ac:dyDescent="0.3">
      <c r="A126" s="8">
        <v>43953</v>
      </c>
      <c r="B126">
        <v>34</v>
      </c>
      <c r="C126">
        <v>55</v>
      </c>
      <c r="D126">
        <v>32</v>
      </c>
      <c r="E126">
        <v>39</v>
      </c>
      <c r="F126" s="15">
        <v>43953</v>
      </c>
      <c r="G126" s="11">
        <f ca="1">IFERROR(__xludf.DUMMYFUNCTION("""COMPUTED_VALUE"""),2564)</f>
        <v>2564</v>
      </c>
      <c r="H126" s="11">
        <f ca="1">IFERROR(__xludf.DUMMYFUNCTION("""COMPUTED_VALUE"""),92)</f>
        <v>92</v>
      </c>
      <c r="I126">
        <v>73709</v>
      </c>
    </row>
    <row r="127" spans="1:9" x14ac:dyDescent="0.3">
      <c r="A127" s="8">
        <v>43954</v>
      </c>
      <c r="B127">
        <v>34</v>
      </c>
      <c r="C127">
        <v>39</v>
      </c>
      <c r="D127">
        <v>35</v>
      </c>
      <c r="E127">
        <v>36</v>
      </c>
      <c r="F127" s="15">
        <v>43954</v>
      </c>
      <c r="G127" s="11">
        <f ca="1">IFERROR(__xludf.DUMMYFUNCTION("""COMPUTED_VALUE"""),2952)</f>
        <v>2952</v>
      </c>
      <c r="H127" s="11">
        <f ca="1">IFERROR(__xludf.DUMMYFUNCTION("""COMPUTED_VALUE"""),140)</f>
        <v>140</v>
      </c>
      <c r="I127">
        <v>70087</v>
      </c>
    </row>
    <row r="128" spans="1:9" x14ac:dyDescent="0.3">
      <c r="A128" s="8">
        <v>43955</v>
      </c>
      <c r="B128">
        <v>23</v>
      </c>
      <c r="C128">
        <v>42</v>
      </c>
      <c r="D128">
        <v>23</v>
      </c>
      <c r="E128">
        <v>40</v>
      </c>
      <c r="F128" s="15">
        <v>43955</v>
      </c>
      <c r="G128" s="11">
        <f ca="1">IFERROR(__xludf.DUMMYFUNCTION("""COMPUTED_VALUE"""),3656)</f>
        <v>3656</v>
      </c>
      <c r="H128" s="11">
        <f ca="1">IFERROR(__xludf.DUMMYFUNCTION("""COMPUTED_VALUE"""),103)</f>
        <v>103</v>
      </c>
      <c r="I128">
        <v>60783</v>
      </c>
    </row>
    <row r="129" spans="1:9" x14ac:dyDescent="0.3">
      <c r="A129" s="8">
        <v>43956</v>
      </c>
      <c r="B129">
        <v>24</v>
      </c>
      <c r="C129">
        <v>38</v>
      </c>
      <c r="D129">
        <v>32</v>
      </c>
      <c r="E129">
        <v>29</v>
      </c>
      <c r="F129" s="15">
        <v>43956</v>
      </c>
      <c r="G129" s="11">
        <f ca="1">IFERROR(__xludf.DUMMYFUNCTION("""COMPUTED_VALUE"""),2971)</f>
        <v>2971</v>
      </c>
      <c r="H129" s="11">
        <f ca="1">IFERROR(__xludf.DUMMYFUNCTION("""COMPUTED_VALUE"""),128)</f>
        <v>128</v>
      </c>
      <c r="I129">
        <v>84713</v>
      </c>
    </row>
    <row r="130" spans="1:9" x14ac:dyDescent="0.3">
      <c r="A130" s="8">
        <v>43957</v>
      </c>
      <c r="B130">
        <v>32</v>
      </c>
      <c r="C130">
        <v>45</v>
      </c>
      <c r="D130">
        <v>20</v>
      </c>
      <c r="E130">
        <v>39</v>
      </c>
      <c r="F130" s="15">
        <v>43957</v>
      </c>
      <c r="G130" s="11">
        <f ca="1">IFERROR(__xludf.DUMMYFUNCTION("""COMPUTED_VALUE"""),3602)</f>
        <v>3602</v>
      </c>
      <c r="H130" s="11">
        <f ca="1">IFERROR(__xludf.DUMMYFUNCTION("""COMPUTED_VALUE"""),91)</f>
        <v>91</v>
      </c>
      <c r="I130">
        <v>84835</v>
      </c>
    </row>
    <row r="131" spans="1:9" x14ac:dyDescent="0.3">
      <c r="A131" s="8">
        <v>43958</v>
      </c>
      <c r="B131">
        <v>20</v>
      </c>
      <c r="C131">
        <v>44</v>
      </c>
      <c r="D131">
        <v>38</v>
      </c>
      <c r="E131">
        <v>42</v>
      </c>
      <c r="F131" s="15">
        <v>43958</v>
      </c>
      <c r="G131" s="11">
        <f ca="1">IFERROR(__xludf.DUMMYFUNCTION("""COMPUTED_VALUE"""),3344)</f>
        <v>3344</v>
      </c>
      <c r="H131" s="11">
        <f ca="1">IFERROR(__xludf.DUMMYFUNCTION("""COMPUTED_VALUE"""),104)</f>
        <v>104</v>
      </c>
      <c r="I131">
        <v>80632</v>
      </c>
    </row>
    <row r="132" spans="1:9" x14ac:dyDescent="0.3">
      <c r="A132" s="8">
        <v>43959</v>
      </c>
      <c r="B132">
        <v>24</v>
      </c>
      <c r="C132">
        <v>42</v>
      </c>
      <c r="D132">
        <v>31</v>
      </c>
      <c r="E132">
        <v>42</v>
      </c>
      <c r="F132" s="15">
        <v>43959</v>
      </c>
      <c r="G132" s="11">
        <f ca="1">IFERROR(__xludf.DUMMYFUNCTION("""COMPUTED_VALUE"""),3339)</f>
        <v>3339</v>
      </c>
      <c r="H132" s="11">
        <f ca="1">IFERROR(__xludf.DUMMYFUNCTION("""COMPUTED_VALUE"""),97)</f>
        <v>97</v>
      </c>
      <c r="I132">
        <v>80375</v>
      </c>
    </row>
    <row r="133" spans="1:9" x14ac:dyDescent="0.3">
      <c r="A133" s="8">
        <v>43960</v>
      </c>
      <c r="B133">
        <v>23</v>
      </c>
      <c r="C133">
        <v>44</v>
      </c>
      <c r="D133">
        <v>30</v>
      </c>
      <c r="E133">
        <v>41</v>
      </c>
      <c r="F133" s="15">
        <v>43960</v>
      </c>
      <c r="G133" s="11">
        <f ca="1">IFERROR(__xludf.DUMMYFUNCTION("""COMPUTED_VALUE"""),3175)</f>
        <v>3175</v>
      </c>
      <c r="H133" s="11">
        <f ca="1">IFERROR(__xludf.DUMMYFUNCTION("""COMPUTED_VALUE"""),115)</f>
        <v>115</v>
      </c>
      <c r="I133">
        <v>85425</v>
      </c>
    </row>
    <row r="134" spans="1:9" x14ac:dyDescent="0.3">
      <c r="A134" s="8">
        <v>43961</v>
      </c>
      <c r="B134">
        <v>28</v>
      </c>
      <c r="C134">
        <v>44</v>
      </c>
      <c r="D134">
        <v>27</v>
      </c>
      <c r="E134">
        <v>45</v>
      </c>
      <c r="F134" s="15">
        <v>43961</v>
      </c>
      <c r="G134" s="11">
        <f ca="1">IFERROR(__xludf.DUMMYFUNCTION("""COMPUTED_VALUE"""),4311)</f>
        <v>4311</v>
      </c>
      <c r="H134" s="11">
        <f ca="1">IFERROR(__xludf.DUMMYFUNCTION("""COMPUTED_VALUE"""),112)</f>
        <v>112</v>
      </c>
      <c r="I134">
        <v>85824</v>
      </c>
    </row>
    <row r="135" spans="1:9" x14ac:dyDescent="0.3">
      <c r="A135" s="8">
        <v>43962</v>
      </c>
      <c r="B135">
        <v>19</v>
      </c>
      <c r="C135">
        <v>39</v>
      </c>
      <c r="D135">
        <v>20</v>
      </c>
      <c r="E135">
        <v>40</v>
      </c>
      <c r="F135" s="15">
        <v>43962</v>
      </c>
      <c r="G135" s="11">
        <f ca="1">IFERROR(__xludf.DUMMYFUNCTION("""COMPUTED_VALUE"""),3592)</f>
        <v>3592</v>
      </c>
      <c r="H135" s="11">
        <f ca="1">IFERROR(__xludf.DUMMYFUNCTION("""COMPUTED_VALUE"""),81)</f>
        <v>81</v>
      </c>
      <c r="I135">
        <v>64651</v>
      </c>
    </row>
    <row r="136" spans="1:9" x14ac:dyDescent="0.3">
      <c r="A136" s="8">
        <v>43963</v>
      </c>
      <c r="B136">
        <v>16</v>
      </c>
      <c r="C136">
        <v>36</v>
      </c>
      <c r="D136">
        <v>27</v>
      </c>
      <c r="E136">
        <v>42</v>
      </c>
      <c r="F136" s="15">
        <v>43963</v>
      </c>
      <c r="G136" s="11">
        <f ca="1">IFERROR(__xludf.DUMMYFUNCTION("""COMPUTED_VALUE"""),3562)</f>
        <v>3562</v>
      </c>
      <c r="H136" s="11">
        <f ca="1">IFERROR(__xludf.DUMMYFUNCTION("""COMPUTED_VALUE"""),120)</f>
        <v>120</v>
      </c>
      <c r="I136">
        <v>85891</v>
      </c>
    </row>
    <row r="137" spans="1:9" x14ac:dyDescent="0.3">
      <c r="A137" s="8">
        <v>43964</v>
      </c>
      <c r="B137">
        <v>26</v>
      </c>
      <c r="C137">
        <v>34</v>
      </c>
      <c r="D137">
        <v>25</v>
      </c>
      <c r="E137">
        <v>51</v>
      </c>
      <c r="F137" s="15">
        <v>43964</v>
      </c>
      <c r="G137" s="11">
        <f ca="1">IFERROR(__xludf.DUMMYFUNCTION("""COMPUTED_VALUE"""),3726)</f>
        <v>3726</v>
      </c>
      <c r="H137" s="11">
        <f ca="1">IFERROR(__xludf.DUMMYFUNCTION("""COMPUTED_VALUE"""),137)</f>
        <v>137</v>
      </c>
      <c r="I137">
        <v>94671</v>
      </c>
    </row>
    <row r="138" spans="1:9" x14ac:dyDescent="0.3">
      <c r="A138" s="8">
        <v>43965</v>
      </c>
      <c r="B138">
        <v>25</v>
      </c>
      <c r="C138">
        <v>42</v>
      </c>
      <c r="D138">
        <v>25</v>
      </c>
      <c r="E138">
        <v>49</v>
      </c>
      <c r="F138" s="15">
        <v>43965</v>
      </c>
      <c r="G138" s="11">
        <f ca="1">IFERROR(__xludf.DUMMYFUNCTION("""COMPUTED_VALUE"""),3991)</f>
        <v>3991</v>
      </c>
      <c r="H138" s="11">
        <f ca="1">IFERROR(__xludf.DUMMYFUNCTION("""COMPUTED_VALUE"""),97)</f>
        <v>97</v>
      </c>
      <c r="I138">
        <v>92791</v>
      </c>
    </row>
    <row r="139" spans="1:9" x14ac:dyDescent="0.3">
      <c r="A139" s="8">
        <v>43966</v>
      </c>
      <c r="B139">
        <v>17</v>
      </c>
      <c r="C139">
        <v>43</v>
      </c>
      <c r="D139">
        <v>28</v>
      </c>
      <c r="E139">
        <v>43</v>
      </c>
      <c r="F139" s="15">
        <v>43966</v>
      </c>
      <c r="G139" s="11">
        <f ca="1">IFERROR(__xludf.DUMMYFUNCTION("""COMPUTED_VALUE"""),3808)</f>
        <v>3808</v>
      </c>
      <c r="H139" s="11">
        <f ca="1">IFERROR(__xludf.DUMMYFUNCTION("""COMPUTED_VALUE"""),104)</f>
        <v>104</v>
      </c>
      <c r="I139">
        <v>92911</v>
      </c>
    </row>
    <row r="140" spans="1:9" x14ac:dyDescent="0.3">
      <c r="A140" s="8">
        <v>43967</v>
      </c>
      <c r="B140">
        <v>21</v>
      </c>
      <c r="C140">
        <v>48</v>
      </c>
      <c r="D140">
        <v>26</v>
      </c>
      <c r="E140">
        <v>49</v>
      </c>
      <c r="F140" s="15">
        <v>43967</v>
      </c>
      <c r="G140" s="11">
        <f ca="1">IFERROR(__xludf.DUMMYFUNCTION("""COMPUTED_VALUE"""),4794)</f>
        <v>4794</v>
      </c>
      <c r="H140" s="11">
        <f ca="1">IFERROR(__xludf.DUMMYFUNCTION("""COMPUTED_VALUE"""),120)</f>
        <v>120</v>
      </c>
      <c r="I140">
        <v>94325</v>
      </c>
    </row>
    <row r="141" spans="1:9" x14ac:dyDescent="0.3">
      <c r="A141" s="8">
        <v>43968</v>
      </c>
      <c r="B141">
        <v>26</v>
      </c>
      <c r="C141">
        <v>35</v>
      </c>
      <c r="D141">
        <v>27</v>
      </c>
      <c r="E141">
        <v>39</v>
      </c>
      <c r="F141" s="15">
        <v>43968</v>
      </c>
      <c r="G141" s="11">
        <f ca="1">IFERROR(__xludf.DUMMYFUNCTION("""COMPUTED_VALUE"""),5049)</f>
        <v>5049</v>
      </c>
      <c r="H141" s="11">
        <f ca="1">IFERROR(__xludf.DUMMYFUNCTION("""COMPUTED_VALUE"""),152)</f>
        <v>152</v>
      </c>
      <c r="I141">
        <v>93365</v>
      </c>
    </row>
    <row r="142" spans="1:9" x14ac:dyDescent="0.3">
      <c r="A142" s="8">
        <v>43969</v>
      </c>
      <c r="B142">
        <v>22</v>
      </c>
      <c r="C142">
        <v>45</v>
      </c>
      <c r="D142">
        <v>24</v>
      </c>
      <c r="E142">
        <v>52</v>
      </c>
      <c r="F142" s="15">
        <v>43969</v>
      </c>
      <c r="G142" s="11">
        <f ca="1">IFERROR(__xludf.DUMMYFUNCTION("""COMPUTED_VALUE"""),4628)</f>
        <v>4628</v>
      </c>
      <c r="H142" s="11">
        <f ca="1">IFERROR(__xludf.DUMMYFUNCTION("""COMPUTED_VALUE"""),131)</f>
        <v>131</v>
      </c>
      <c r="I142">
        <v>75150</v>
      </c>
    </row>
    <row r="143" spans="1:9" x14ac:dyDescent="0.3">
      <c r="A143" s="8">
        <v>43970</v>
      </c>
      <c r="B143">
        <v>17</v>
      </c>
      <c r="C143">
        <v>45</v>
      </c>
      <c r="D143">
        <v>25</v>
      </c>
      <c r="E143">
        <v>36</v>
      </c>
      <c r="F143" s="15">
        <v>43970</v>
      </c>
      <c r="G143" s="11">
        <f ca="1">IFERROR(__xludf.DUMMYFUNCTION("""COMPUTED_VALUE"""),6154)</f>
        <v>6154</v>
      </c>
      <c r="H143" s="11">
        <f ca="1">IFERROR(__xludf.DUMMYFUNCTION("""COMPUTED_VALUE"""),146)</f>
        <v>146</v>
      </c>
      <c r="I143">
        <v>101475</v>
      </c>
    </row>
    <row r="144" spans="1:9" x14ac:dyDescent="0.3">
      <c r="A144" s="8">
        <v>43971</v>
      </c>
      <c r="B144">
        <v>19</v>
      </c>
      <c r="C144">
        <v>40</v>
      </c>
      <c r="D144">
        <v>27</v>
      </c>
      <c r="E144">
        <v>51</v>
      </c>
      <c r="F144" s="15">
        <v>43971</v>
      </c>
      <c r="G144" s="11">
        <f ca="1">IFERROR(__xludf.DUMMYFUNCTION("""COMPUTED_VALUE"""),5720)</f>
        <v>5720</v>
      </c>
      <c r="H144" s="11">
        <f ca="1">IFERROR(__xludf.DUMMYFUNCTION("""COMPUTED_VALUE"""),134)</f>
        <v>134</v>
      </c>
      <c r="I144">
        <v>108121</v>
      </c>
    </row>
    <row r="145" spans="1:9" x14ac:dyDescent="0.3">
      <c r="A145" s="8">
        <v>43972</v>
      </c>
      <c r="B145">
        <v>23</v>
      </c>
      <c r="C145">
        <v>45</v>
      </c>
      <c r="D145">
        <v>22</v>
      </c>
      <c r="E145">
        <v>41</v>
      </c>
      <c r="F145" s="15">
        <v>43972</v>
      </c>
      <c r="G145" s="11">
        <f ca="1">IFERROR(__xludf.DUMMYFUNCTION("""COMPUTED_VALUE"""),6023)</f>
        <v>6023</v>
      </c>
      <c r="H145" s="11">
        <f ca="1">IFERROR(__xludf.DUMMYFUNCTION("""COMPUTED_VALUE"""),148)</f>
        <v>148</v>
      </c>
      <c r="I145">
        <v>103532</v>
      </c>
    </row>
    <row r="146" spans="1:9" x14ac:dyDescent="0.3">
      <c r="A146" s="8">
        <v>43973</v>
      </c>
      <c r="B146">
        <v>27</v>
      </c>
      <c r="C146">
        <v>34</v>
      </c>
      <c r="D146">
        <v>32</v>
      </c>
      <c r="E146">
        <v>43</v>
      </c>
      <c r="F146" s="15">
        <v>43973</v>
      </c>
      <c r="G146" s="11">
        <f ca="1">IFERROR(__xludf.DUMMYFUNCTION("""COMPUTED_VALUE"""),6536)</f>
        <v>6536</v>
      </c>
      <c r="H146" s="11">
        <f ca="1">IFERROR(__xludf.DUMMYFUNCTION("""COMPUTED_VALUE"""),142)</f>
        <v>142</v>
      </c>
      <c r="I146">
        <v>103514</v>
      </c>
    </row>
    <row r="147" spans="1:9" x14ac:dyDescent="0.3">
      <c r="A147" s="8">
        <v>43974</v>
      </c>
      <c r="B147">
        <v>19</v>
      </c>
      <c r="C147">
        <v>39</v>
      </c>
      <c r="D147">
        <v>27</v>
      </c>
      <c r="E147">
        <v>41</v>
      </c>
      <c r="F147" s="15">
        <v>43974</v>
      </c>
      <c r="G147" s="11">
        <f ca="1">IFERROR(__xludf.DUMMYFUNCTION("""COMPUTED_VALUE"""),6667)</f>
        <v>6667</v>
      </c>
      <c r="H147" s="11">
        <f ca="1">IFERROR(__xludf.DUMMYFUNCTION("""COMPUTED_VALUE"""),142)</f>
        <v>142</v>
      </c>
      <c r="I147">
        <v>115364</v>
      </c>
    </row>
    <row r="148" spans="1:9" x14ac:dyDescent="0.3">
      <c r="A148" s="8">
        <v>43975</v>
      </c>
      <c r="B148">
        <v>23</v>
      </c>
      <c r="C148">
        <v>42</v>
      </c>
      <c r="D148">
        <v>32</v>
      </c>
      <c r="E148">
        <v>28</v>
      </c>
      <c r="F148" s="15">
        <v>43975</v>
      </c>
      <c r="G148" s="11">
        <f ca="1">IFERROR(__xludf.DUMMYFUNCTION("""COMPUTED_VALUE"""),7111)</f>
        <v>7111</v>
      </c>
      <c r="H148" s="11">
        <f ca="1">IFERROR(__xludf.DUMMYFUNCTION("""COMPUTED_VALUE"""),156)</f>
        <v>156</v>
      </c>
      <c r="I148">
        <v>108623</v>
      </c>
    </row>
    <row r="149" spans="1:9" x14ac:dyDescent="0.3">
      <c r="A149" s="8">
        <v>43976</v>
      </c>
      <c r="B149">
        <v>17</v>
      </c>
      <c r="C149">
        <v>33</v>
      </c>
      <c r="D149">
        <v>28</v>
      </c>
      <c r="E149">
        <v>46</v>
      </c>
      <c r="F149" s="15">
        <v>43976</v>
      </c>
      <c r="G149" s="11">
        <f ca="1">IFERROR(__xludf.DUMMYFUNCTION("""COMPUTED_VALUE"""),6414)</f>
        <v>6414</v>
      </c>
      <c r="H149" s="11">
        <f ca="1">IFERROR(__xludf.DUMMYFUNCTION("""COMPUTED_VALUE"""),150)</f>
        <v>150</v>
      </c>
      <c r="I149">
        <v>90170</v>
      </c>
    </row>
    <row r="150" spans="1:9" x14ac:dyDescent="0.3">
      <c r="A150" s="8">
        <v>43977</v>
      </c>
      <c r="B150">
        <v>21</v>
      </c>
      <c r="C150">
        <v>39</v>
      </c>
      <c r="D150">
        <v>26</v>
      </c>
      <c r="E150">
        <v>43</v>
      </c>
      <c r="F150" s="15">
        <v>43977</v>
      </c>
      <c r="G150" s="11">
        <f ca="1">IFERROR(__xludf.DUMMYFUNCTION("""COMPUTED_VALUE"""),5907)</f>
        <v>5907</v>
      </c>
      <c r="H150" s="11">
        <f ca="1">IFERROR(__xludf.DUMMYFUNCTION("""COMPUTED_VALUE"""),173)</f>
        <v>173</v>
      </c>
      <c r="I150">
        <v>92528</v>
      </c>
    </row>
    <row r="151" spans="1:9" x14ac:dyDescent="0.3">
      <c r="A151" s="8">
        <v>43978</v>
      </c>
      <c r="B151">
        <v>19</v>
      </c>
      <c r="C151">
        <v>46</v>
      </c>
      <c r="D151">
        <v>23</v>
      </c>
      <c r="E151">
        <v>38</v>
      </c>
      <c r="F151" s="15">
        <v>43978</v>
      </c>
      <c r="G151" s="11">
        <f ca="1">IFERROR(__xludf.DUMMYFUNCTION("""COMPUTED_VALUE"""),7246)</f>
        <v>7246</v>
      </c>
      <c r="H151" s="11">
        <f ca="1">IFERROR(__xludf.DUMMYFUNCTION("""COMPUTED_VALUE"""),188)</f>
        <v>188</v>
      </c>
      <c r="I151">
        <v>116041</v>
      </c>
    </row>
    <row r="152" spans="1:9" x14ac:dyDescent="0.3">
      <c r="A152" s="8">
        <v>43979</v>
      </c>
      <c r="B152">
        <v>21</v>
      </c>
      <c r="C152">
        <v>34</v>
      </c>
      <c r="D152">
        <v>27</v>
      </c>
      <c r="E152">
        <v>35</v>
      </c>
      <c r="F152" s="15">
        <v>43979</v>
      </c>
      <c r="G152" s="11">
        <f ca="1">IFERROR(__xludf.DUMMYFUNCTION("""COMPUTED_VALUE"""),7254)</f>
        <v>7254</v>
      </c>
      <c r="H152" s="11">
        <f ca="1">IFERROR(__xludf.DUMMYFUNCTION("""COMPUTED_VALUE"""),176)</f>
        <v>176</v>
      </c>
      <c r="I152">
        <v>119976</v>
      </c>
    </row>
    <row r="153" spans="1:9" x14ac:dyDescent="0.3">
      <c r="A153" s="8">
        <v>43980</v>
      </c>
      <c r="B153">
        <v>25</v>
      </c>
      <c r="C153">
        <v>35</v>
      </c>
      <c r="D153">
        <v>32</v>
      </c>
      <c r="E153">
        <v>33</v>
      </c>
      <c r="F153" s="15">
        <v>43980</v>
      </c>
      <c r="G153" s="11">
        <f ca="1">IFERROR(__xludf.DUMMYFUNCTION("""COMPUTED_VALUE"""),8138)</f>
        <v>8138</v>
      </c>
      <c r="H153" s="11">
        <f ca="1">IFERROR(__xludf.DUMMYFUNCTION("""COMPUTED_VALUE"""),269)</f>
        <v>269</v>
      </c>
      <c r="I153">
        <v>121702</v>
      </c>
    </row>
    <row r="154" spans="1:9" x14ac:dyDescent="0.3">
      <c r="A154" s="8">
        <v>43981</v>
      </c>
      <c r="B154">
        <v>15</v>
      </c>
      <c r="C154">
        <v>41</v>
      </c>
      <c r="D154">
        <v>28</v>
      </c>
      <c r="E154">
        <v>31</v>
      </c>
      <c r="F154" s="15">
        <v>43981</v>
      </c>
      <c r="G154" s="11">
        <f ca="1">IFERROR(__xludf.DUMMYFUNCTION("""COMPUTED_VALUE"""),8364)</f>
        <v>8364</v>
      </c>
      <c r="H154" s="11">
        <f ca="1">IFERROR(__xludf.DUMMYFUNCTION("""COMPUTED_VALUE"""),205)</f>
        <v>205</v>
      </c>
      <c r="I154">
        <v>127761</v>
      </c>
    </row>
    <row r="155" spans="1:9" x14ac:dyDescent="0.3">
      <c r="A155" s="8">
        <v>43982</v>
      </c>
      <c r="B155">
        <v>23</v>
      </c>
      <c r="C155">
        <v>30</v>
      </c>
      <c r="D155">
        <v>26</v>
      </c>
      <c r="E155">
        <v>40</v>
      </c>
      <c r="F155" s="15">
        <v>43982</v>
      </c>
      <c r="G155" s="11">
        <f ca="1">IFERROR(__xludf.DUMMYFUNCTION("""COMPUTED_VALUE"""),8789)</f>
        <v>8789</v>
      </c>
      <c r="H155" s="11">
        <f ca="1">IFERROR(__xludf.DUMMYFUNCTION("""COMPUTED_VALUE"""),222)</f>
        <v>222</v>
      </c>
      <c r="I155">
        <v>125428</v>
      </c>
    </row>
  </sheetData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C8D9E-AB2A-4674-B163-EA7B41DBDCCD}">
  <dimension ref="A3:F155"/>
  <sheetViews>
    <sheetView workbookViewId="0">
      <selection activeCell="T26" sqref="T26"/>
    </sheetView>
  </sheetViews>
  <sheetFormatPr defaultRowHeight="14.4" x14ac:dyDescent="0.3"/>
  <sheetData>
    <row r="3" spans="1:6" x14ac:dyDescent="0.3">
      <c r="A3" s="17" t="s">
        <v>56</v>
      </c>
      <c r="B3" t="s">
        <v>135</v>
      </c>
      <c r="C3" t="s">
        <v>134</v>
      </c>
      <c r="D3" t="s">
        <v>133</v>
      </c>
      <c r="E3" t="s">
        <v>132</v>
      </c>
      <c r="F3" s="11" t="s">
        <v>69</v>
      </c>
    </row>
    <row r="4" spans="1:6" x14ac:dyDescent="0.3">
      <c r="A4" s="15">
        <v>43831</v>
      </c>
      <c r="B4">
        <v>25</v>
      </c>
      <c r="C4">
        <v>39</v>
      </c>
      <c r="D4">
        <v>100</v>
      </c>
      <c r="E4">
        <v>31</v>
      </c>
      <c r="F4" s="11">
        <v>0</v>
      </c>
    </row>
    <row r="5" spans="1:6" x14ac:dyDescent="0.3">
      <c r="A5" s="15">
        <v>43832</v>
      </c>
      <c r="B5">
        <v>29</v>
      </c>
      <c r="C5">
        <v>34</v>
      </c>
      <c r="D5">
        <v>91</v>
      </c>
      <c r="E5">
        <v>31</v>
      </c>
      <c r="F5" s="11">
        <v>0</v>
      </c>
    </row>
    <row r="6" spans="1:6" x14ac:dyDescent="0.3">
      <c r="A6" s="15">
        <v>43833</v>
      </c>
      <c r="B6">
        <v>30</v>
      </c>
      <c r="C6">
        <v>28</v>
      </c>
      <c r="D6">
        <v>73</v>
      </c>
      <c r="E6">
        <v>25</v>
      </c>
      <c r="F6" s="11">
        <v>0</v>
      </c>
    </row>
    <row r="7" spans="1:6" x14ac:dyDescent="0.3">
      <c r="A7" s="15">
        <v>43834</v>
      </c>
      <c r="B7">
        <v>33</v>
      </c>
      <c r="C7">
        <v>33</v>
      </c>
      <c r="D7">
        <v>74</v>
      </c>
      <c r="E7">
        <v>33</v>
      </c>
      <c r="F7" s="11">
        <v>0</v>
      </c>
    </row>
    <row r="8" spans="1:6" x14ac:dyDescent="0.3">
      <c r="A8" s="15">
        <v>43835</v>
      </c>
      <c r="B8">
        <v>37</v>
      </c>
      <c r="C8">
        <v>37</v>
      </c>
      <c r="D8">
        <v>78</v>
      </c>
      <c r="E8">
        <v>29</v>
      </c>
      <c r="F8" s="11">
        <v>0</v>
      </c>
    </row>
    <row r="9" spans="1:6" x14ac:dyDescent="0.3">
      <c r="A9" s="15">
        <v>43836</v>
      </c>
      <c r="B9">
        <v>40</v>
      </c>
      <c r="C9">
        <v>26</v>
      </c>
      <c r="D9">
        <v>65</v>
      </c>
      <c r="E9">
        <v>40</v>
      </c>
      <c r="F9" s="11">
        <v>0</v>
      </c>
    </row>
    <row r="10" spans="1:6" x14ac:dyDescent="0.3">
      <c r="A10" s="15">
        <v>43837</v>
      </c>
      <c r="B10">
        <v>30</v>
      </c>
      <c r="C10">
        <v>35</v>
      </c>
      <c r="D10">
        <v>59</v>
      </c>
      <c r="E10">
        <v>31</v>
      </c>
      <c r="F10" s="11">
        <v>0</v>
      </c>
    </row>
    <row r="11" spans="1:6" x14ac:dyDescent="0.3">
      <c r="A11" s="15">
        <v>43838</v>
      </c>
      <c r="B11">
        <v>35</v>
      </c>
      <c r="C11">
        <v>30</v>
      </c>
      <c r="D11">
        <v>61</v>
      </c>
      <c r="E11">
        <v>31</v>
      </c>
      <c r="F11" s="11">
        <v>0</v>
      </c>
    </row>
    <row r="12" spans="1:6" x14ac:dyDescent="0.3">
      <c r="A12" s="15">
        <v>43839</v>
      </c>
      <c r="B12">
        <v>29</v>
      </c>
      <c r="C12">
        <v>26</v>
      </c>
      <c r="D12">
        <v>57</v>
      </c>
      <c r="E12">
        <v>36</v>
      </c>
      <c r="F12" s="11">
        <v>0</v>
      </c>
    </row>
    <row r="13" spans="1:6" x14ac:dyDescent="0.3">
      <c r="A13" s="15">
        <v>43840</v>
      </c>
      <c r="B13">
        <v>24</v>
      </c>
      <c r="C13">
        <v>21</v>
      </c>
      <c r="D13">
        <v>68</v>
      </c>
      <c r="E13">
        <v>36</v>
      </c>
      <c r="F13" s="11">
        <v>0</v>
      </c>
    </row>
    <row r="14" spans="1:6" x14ac:dyDescent="0.3">
      <c r="A14" s="15">
        <v>43841</v>
      </c>
      <c r="B14">
        <v>27</v>
      </c>
      <c r="C14">
        <v>32</v>
      </c>
      <c r="D14">
        <v>73</v>
      </c>
      <c r="E14">
        <v>26</v>
      </c>
      <c r="F14" s="11">
        <v>0</v>
      </c>
    </row>
    <row r="15" spans="1:6" x14ac:dyDescent="0.3">
      <c r="A15" s="15">
        <v>43842</v>
      </c>
      <c r="B15">
        <v>32</v>
      </c>
      <c r="C15">
        <v>29</v>
      </c>
      <c r="D15">
        <v>54</v>
      </c>
      <c r="E15">
        <v>24</v>
      </c>
      <c r="F15" s="11">
        <v>0</v>
      </c>
    </row>
    <row r="16" spans="1:6" x14ac:dyDescent="0.3">
      <c r="A16" s="15">
        <v>43843</v>
      </c>
      <c r="B16">
        <v>27</v>
      </c>
      <c r="C16">
        <v>32</v>
      </c>
      <c r="D16">
        <v>60</v>
      </c>
      <c r="E16">
        <v>32</v>
      </c>
      <c r="F16" s="11">
        <v>0</v>
      </c>
    </row>
    <row r="17" spans="1:6" x14ac:dyDescent="0.3">
      <c r="A17" s="15">
        <v>43844</v>
      </c>
      <c r="B17">
        <v>31</v>
      </c>
      <c r="C17">
        <v>27</v>
      </c>
      <c r="D17">
        <v>42</v>
      </c>
      <c r="E17">
        <v>36</v>
      </c>
      <c r="F17" s="11">
        <v>0</v>
      </c>
    </row>
    <row r="18" spans="1:6" x14ac:dyDescent="0.3">
      <c r="A18" s="15">
        <v>43845</v>
      </c>
      <c r="B18">
        <v>32</v>
      </c>
      <c r="C18">
        <v>32</v>
      </c>
      <c r="D18">
        <v>52</v>
      </c>
      <c r="E18">
        <v>34</v>
      </c>
      <c r="F18" s="11">
        <v>0</v>
      </c>
    </row>
    <row r="19" spans="1:6" x14ac:dyDescent="0.3">
      <c r="A19" s="15">
        <v>43846</v>
      </c>
      <c r="B19">
        <v>29</v>
      </c>
      <c r="C19">
        <v>31</v>
      </c>
      <c r="D19">
        <v>65</v>
      </c>
      <c r="E19">
        <v>37</v>
      </c>
      <c r="F19" s="11">
        <v>0</v>
      </c>
    </row>
    <row r="20" spans="1:6" x14ac:dyDescent="0.3">
      <c r="A20" s="15">
        <v>43847</v>
      </c>
      <c r="B20">
        <v>24</v>
      </c>
      <c r="C20">
        <v>28</v>
      </c>
      <c r="D20">
        <v>50</v>
      </c>
      <c r="E20">
        <v>32</v>
      </c>
      <c r="F20" s="11">
        <v>0</v>
      </c>
    </row>
    <row r="21" spans="1:6" x14ac:dyDescent="0.3">
      <c r="A21" s="15">
        <v>43848</v>
      </c>
      <c r="B21">
        <v>35</v>
      </c>
      <c r="C21">
        <v>31</v>
      </c>
      <c r="D21">
        <v>62</v>
      </c>
      <c r="E21">
        <v>33</v>
      </c>
      <c r="F21" s="11">
        <v>0</v>
      </c>
    </row>
    <row r="22" spans="1:6" x14ac:dyDescent="0.3">
      <c r="A22" s="15">
        <v>43849</v>
      </c>
      <c r="B22">
        <v>30</v>
      </c>
      <c r="C22">
        <v>34</v>
      </c>
      <c r="D22">
        <v>61</v>
      </c>
      <c r="E22">
        <v>30</v>
      </c>
      <c r="F22" s="11">
        <v>0</v>
      </c>
    </row>
    <row r="23" spans="1:6" x14ac:dyDescent="0.3">
      <c r="A23" s="15">
        <v>43850</v>
      </c>
      <c r="B23">
        <v>32</v>
      </c>
      <c r="C23">
        <v>40</v>
      </c>
      <c r="D23">
        <v>52</v>
      </c>
      <c r="E23">
        <v>37</v>
      </c>
      <c r="F23" s="11">
        <v>0</v>
      </c>
    </row>
    <row r="24" spans="1:6" x14ac:dyDescent="0.3">
      <c r="A24" s="15">
        <v>43851</v>
      </c>
      <c r="B24">
        <v>34</v>
      </c>
      <c r="C24">
        <v>34</v>
      </c>
      <c r="D24">
        <v>52</v>
      </c>
      <c r="E24">
        <v>38</v>
      </c>
      <c r="F24" s="11">
        <v>0</v>
      </c>
    </row>
    <row r="25" spans="1:6" x14ac:dyDescent="0.3">
      <c r="A25" s="15">
        <v>43852</v>
      </c>
      <c r="B25">
        <v>36</v>
      </c>
      <c r="C25">
        <v>38</v>
      </c>
      <c r="D25">
        <v>47</v>
      </c>
      <c r="E25">
        <v>43</v>
      </c>
      <c r="F25" s="11">
        <v>0</v>
      </c>
    </row>
    <row r="26" spans="1:6" x14ac:dyDescent="0.3">
      <c r="A26" s="15">
        <v>43853</v>
      </c>
      <c r="B26">
        <v>34</v>
      </c>
      <c r="C26">
        <v>34</v>
      </c>
      <c r="D26">
        <v>52</v>
      </c>
      <c r="E26">
        <v>33</v>
      </c>
      <c r="F26" s="11">
        <v>0</v>
      </c>
    </row>
    <row r="27" spans="1:6" x14ac:dyDescent="0.3">
      <c r="A27" s="15">
        <v>43854</v>
      </c>
      <c r="B27">
        <v>30</v>
      </c>
      <c r="C27">
        <v>32</v>
      </c>
      <c r="D27">
        <v>38</v>
      </c>
      <c r="E27">
        <v>36</v>
      </c>
      <c r="F27" s="11">
        <v>0</v>
      </c>
    </row>
    <row r="28" spans="1:6" x14ac:dyDescent="0.3">
      <c r="A28" s="15">
        <v>43855</v>
      </c>
      <c r="B28">
        <v>36</v>
      </c>
      <c r="C28">
        <v>36</v>
      </c>
      <c r="D28">
        <v>55</v>
      </c>
      <c r="E28">
        <v>34</v>
      </c>
      <c r="F28" s="11">
        <v>0</v>
      </c>
    </row>
    <row r="29" spans="1:6" x14ac:dyDescent="0.3">
      <c r="A29" s="15">
        <v>43856</v>
      </c>
      <c r="B29">
        <v>40</v>
      </c>
      <c r="C29">
        <v>41</v>
      </c>
      <c r="D29">
        <v>41</v>
      </c>
      <c r="E29">
        <v>37</v>
      </c>
      <c r="F29" s="11">
        <v>0</v>
      </c>
    </row>
    <row r="30" spans="1:6" x14ac:dyDescent="0.3">
      <c r="A30" s="15">
        <v>43857</v>
      </c>
      <c r="B30">
        <v>33</v>
      </c>
      <c r="C30">
        <v>45</v>
      </c>
      <c r="D30">
        <v>44</v>
      </c>
      <c r="E30">
        <v>39</v>
      </c>
      <c r="F30" s="11">
        <v>0</v>
      </c>
    </row>
    <row r="31" spans="1:6" x14ac:dyDescent="0.3">
      <c r="A31" s="15">
        <v>43858</v>
      </c>
      <c r="B31">
        <v>35</v>
      </c>
      <c r="C31">
        <v>34</v>
      </c>
      <c r="D31">
        <v>43</v>
      </c>
      <c r="E31">
        <v>36</v>
      </c>
      <c r="F31" s="11">
        <v>0</v>
      </c>
    </row>
    <row r="32" spans="1:6" x14ac:dyDescent="0.3">
      <c r="A32" s="15">
        <v>43859</v>
      </c>
      <c r="B32">
        <v>43</v>
      </c>
      <c r="C32">
        <v>38</v>
      </c>
      <c r="D32">
        <v>48</v>
      </c>
      <c r="E32">
        <v>28</v>
      </c>
      <c r="F32" s="11">
        <v>0</v>
      </c>
    </row>
    <row r="33" spans="1:6" x14ac:dyDescent="0.3">
      <c r="A33" s="15">
        <v>43860</v>
      </c>
      <c r="B33">
        <v>24</v>
      </c>
      <c r="C33">
        <v>37</v>
      </c>
      <c r="D33">
        <v>43</v>
      </c>
      <c r="E33">
        <v>24</v>
      </c>
      <c r="F33" s="11">
        <f ca="1">IFERROR(__xludf.DUMMYFUNCTION("""COMPUTED_VALUE"""),1)</f>
        <v>1</v>
      </c>
    </row>
    <row r="34" spans="1:6" x14ac:dyDescent="0.3">
      <c r="A34" s="15">
        <v>43861</v>
      </c>
      <c r="B34">
        <v>31</v>
      </c>
      <c r="C34">
        <v>35</v>
      </c>
      <c r="D34">
        <v>51</v>
      </c>
      <c r="E34">
        <v>35</v>
      </c>
      <c r="F34" s="11">
        <f ca="1">IFERROR(__xludf.DUMMYFUNCTION("""COMPUTED_VALUE"""),0)</f>
        <v>0</v>
      </c>
    </row>
    <row r="35" spans="1:6" x14ac:dyDescent="0.3">
      <c r="A35" s="15">
        <v>43862</v>
      </c>
      <c r="B35">
        <v>49</v>
      </c>
      <c r="C35">
        <v>37</v>
      </c>
      <c r="D35">
        <v>39</v>
      </c>
      <c r="E35">
        <v>31</v>
      </c>
      <c r="F35" s="11">
        <f ca="1">IFERROR(__xludf.DUMMYFUNCTION("""COMPUTED_VALUE"""),0)</f>
        <v>0</v>
      </c>
    </row>
    <row r="36" spans="1:6" x14ac:dyDescent="0.3">
      <c r="A36" s="15">
        <v>43863</v>
      </c>
      <c r="B36">
        <v>37</v>
      </c>
      <c r="C36">
        <v>33</v>
      </c>
      <c r="D36">
        <v>50</v>
      </c>
      <c r="E36">
        <v>20</v>
      </c>
      <c r="F36" s="11">
        <f ca="1">IFERROR(__xludf.DUMMYFUNCTION("""COMPUTED_VALUE"""),1)</f>
        <v>1</v>
      </c>
    </row>
    <row r="37" spans="1:6" x14ac:dyDescent="0.3">
      <c r="A37" s="15">
        <v>43864</v>
      </c>
      <c r="B37">
        <v>34</v>
      </c>
      <c r="C37">
        <v>43</v>
      </c>
      <c r="D37">
        <v>44</v>
      </c>
      <c r="E37">
        <v>45</v>
      </c>
      <c r="F37" s="11">
        <f ca="1">IFERROR(__xludf.DUMMYFUNCTION("""COMPUTED_VALUE"""),1)</f>
        <v>1</v>
      </c>
    </row>
    <row r="38" spans="1:6" x14ac:dyDescent="0.3">
      <c r="A38" s="15">
        <v>43865</v>
      </c>
      <c r="B38">
        <v>29</v>
      </c>
      <c r="C38">
        <v>49</v>
      </c>
      <c r="D38">
        <v>48</v>
      </c>
      <c r="E38">
        <v>36</v>
      </c>
      <c r="F38" s="11">
        <f ca="1">IFERROR(__xludf.DUMMYFUNCTION("""COMPUTED_VALUE"""),0)</f>
        <v>0</v>
      </c>
    </row>
    <row r="39" spans="1:6" x14ac:dyDescent="0.3">
      <c r="A39" s="15">
        <v>43866</v>
      </c>
      <c r="B39">
        <v>25</v>
      </c>
      <c r="C39">
        <v>35</v>
      </c>
      <c r="D39">
        <v>38</v>
      </c>
      <c r="E39">
        <v>28</v>
      </c>
      <c r="F39" s="11">
        <f ca="1">IFERROR(__xludf.DUMMYFUNCTION("""COMPUTED_VALUE"""),0)</f>
        <v>0</v>
      </c>
    </row>
    <row r="40" spans="1:6" x14ac:dyDescent="0.3">
      <c r="A40" s="15">
        <v>43867</v>
      </c>
      <c r="B40">
        <v>40</v>
      </c>
      <c r="C40">
        <v>51</v>
      </c>
      <c r="D40">
        <v>58</v>
      </c>
      <c r="E40">
        <v>40</v>
      </c>
      <c r="F40" s="11">
        <f ca="1">IFERROR(__xludf.DUMMYFUNCTION("""COMPUTED_VALUE"""),0)</f>
        <v>0</v>
      </c>
    </row>
    <row r="41" spans="1:6" x14ac:dyDescent="0.3">
      <c r="A41" s="15">
        <v>43868</v>
      </c>
      <c r="B41">
        <v>28</v>
      </c>
      <c r="C41">
        <v>36</v>
      </c>
      <c r="D41">
        <v>40</v>
      </c>
      <c r="E41">
        <v>33</v>
      </c>
      <c r="F41" s="11">
        <f ca="1">IFERROR(__xludf.DUMMYFUNCTION("""COMPUTED_VALUE"""),0)</f>
        <v>0</v>
      </c>
    </row>
    <row r="42" spans="1:6" x14ac:dyDescent="0.3">
      <c r="A42" s="15">
        <v>43869</v>
      </c>
      <c r="B42">
        <v>28</v>
      </c>
      <c r="C42">
        <v>39</v>
      </c>
      <c r="D42">
        <v>40</v>
      </c>
      <c r="E42">
        <v>31</v>
      </c>
      <c r="F42" s="11">
        <f ca="1">IFERROR(__xludf.DUMMYFUNCTION("""COMPUTED_VALUE"""),0)</f>
        <v>0</v>
      </c>
    </row>
    <row r="43" spans="1:6" x14ac:dyDescent="0.3">
      <c r="A43" s="15">
        <v>43870</v>
      </c>
      <c r="B43">
        <v>41</v>
      </c>
      <c r="C43">
        <v>45</v>
      </c>
      <c r="D43">
        <v>43</v>
      </c>
      <c r="E43">
        <v>31</v>
      </c>
      <c r="F43" s="11">
        <f ca="1">IFERROR(__xludf.DUMMYFUNCTION("""COMPUTED_VALUE"""),0)</f>
        <v>0</v>
      </c>
    </row>
    <row r="44" spans="1:6" x14ac:dyDescent="0.3">
      <c r="A44" s="15">
        <v>43871</v>
      </c>
      <c r="B44">
        <v>34</v>
      </c>
      <c r="C44">
        <v>38</v>
      </c>
      <c r="D44">
        <v>42</v>
      </c>
      <c r="E44">
        <v>39</v>
      </c>
      <c r="F44" s="11">
        <f ca="1">IFERROR(__xludf.DUMMYFUNCTION("""COMPUTED_VALUE"""),0)</f>
        <v>0</v>
      </c>
    </row>
    <row r="45" spans="1:6" x14ac:dyDescent="0.3">
      <c r="A45" s="15">
        <v>43872</v>
      </c>
      <c r="B45">
        <v>33</v>
      </c>
      <c r="C45">
        <v>38</v>
      </c>
      <c r="D45">
        <v>36</v>
      </c>
      <c r="E45">
        <v>38</v>
      </c>
      <c r="F45" s="11">
        <f ca="1">IFERROR(__xludf.DUMMYFUNCTION("""COMPUTED_VALUE"""),0)</f>
        <v>0</v>
      </c>
    </row>
    <row r="46" spans="1:6" x14ac:dyDescent="0.3">
      <c r="A46" s="15">
        <v>43873</v>
      </c>
      <c r="B46">
        <v>43</v>
      </c>
      <c r="C46">
        <v>42</v>
      </c>
      <c r="D46">
        <v>42</v>
      </c>
      <c r="E46">
        <v>33</v>
      </c>
      <c r="F46" s="11">
        <f ca="1">IFERROR(__xludf.DUMMYFUNCTION("""COMPUTED_VALUE"""),0)</f>
        <v>0</v>
      </c>
    </row>
    <row r="47" spans="1:6" x14ac:dyDescent="0.3">
      <c r="A47" s="15">
        <v>43874</v>
      </c>
      <c r="B47">
        <v>34</v>
      </c>
      <c r="C47">
        <v>38</v>
      </c>
      <c r="D47">
        <v>38</v>
      </c>
      <c r="E47">
        <v>32</v>
      </c>
      <c r="F47" s="11">
        <f ca="1">IFERROR(__xludf.DUMMYFUNCTION("""COMPUTED_VALUE"""),0)</f>
        <v>0</v>
      </c>
    </row>
    <row r="48" spans="1:6" x14ac:dyDescent="0.3">
      <c r="A48" s="15">
        <v>43875</v>
      </c>
      <c r="B48">
        <v>52</v>
      </c>
      <c r="C48">
        <v>48</v>
      </c>
      <c r="D48">
        <v>31</v>
      </c>
      <c r="E48">
        <v>39</v>
      </c>
      <c r="F48" s="11">
        <f ca="1">IFERROR(__xludf.DUMMYFUNCTION("""COMPUTED_VALUE"""),0)</f>
        <v>0</v>
      </c>
    </row>
    <row r="49" spans="1:6" x14ac:dyDescent="0.3">
      <c r="A49" s="15">
        <v>43876</v>
      </c>
      <c r="B49">
        <v>38</v>
      </c>
      <c r="C49">
        <v>39</v>
      </c>
      <c r="D49">
        <v>47</v>
      </c>
      <c r="E49">
        <v>40</v>
      </c>
      <c r="F49" s="11">
        <f ca="1">IFERROR(__xludf.DUMMYFUNCTION("""COMPUTED_VALUE"""),0)</f>
        <v>0</v>
      </c>
    </row>
    <row r="50" spans="1:6" x14ac:dyDescent="0.3">
      <c r="A50" s="15">
        <v>43877</v>
      </c>
      <c r="B50">
        <v>38</v>
      </c>
      <c r="C50">
        <v>40</v>
      </c>
      <c r="D50">
        <v>52</v>
      </c>
      <c r="E50">
        <v>23</v>
      </c>
      <c r="F50" s="11">
        <f ca="1">IFERROR(__xludf.DUMMYFUNCTION("""COMPUTED_VALUE"""),0)</f>
        <v>0</v>
      </c>
    </row>
    <row r="51" spans="1:6" x14ac:dyDescent="0.3">
      <c r="A51" s="15">
        <v>43878</v>
      </c>
      <c r="B51">
        <v>31</v>
      </c>
      <c r="C51">
        <v>48</v>
      </c>
      <c r="D51">
        <v>49</v>
      </c>
      <c r="E51">
        <v>40</v>
      </c>
      <c r="F51" s="11">
        <f ca="1">IFERROR(__xludf.DUMMYFUNCTION("""COMPUTED_VALUE"""),0)</f>
        <v>0</v>
      </c>
    </row>
    <row r="52" spans="1:6" x14ac:dyDescent="0.3">
      <c r="A52" s="15">
        <v>43879</v>
      </c>
      <c r="B52">
        <v>37</v>
      </c>
      <c r="C52">
        <v>44</v>
      </c>
      <c r="D52">
        <v>39</v>
      </c>
      <c r="E52">
        <v>34</v>
      </c>
      <c r="F52" s="11">
        <f ca="1">IFERROR(__xludf.DUMMYFUNCTION("""COMPUTED_VALUE"""),0)</f>
        <v>0</v>
      </c>
    </row>
    <row r="53" spans="1:6" x14ac:dyDescent="0.3">
      <c r="A53" s="15">
        <v>43880</v>
      </c>
      <c r="B53">
        <v>45</v>
      </c>
      <c r="C53">
        <v>36</v>
      </c>
      <c r="D53">
        <v>44</v>
      </c>
      <c r="E53">
        <v>40</v>
      </c>
      <c r="F53" s="11">
        <f ca="1">IFERROR(__xludf.DUMMYFUNCTION("""COMPUTED_VALUE"""),0)</f>
        <v>0</v>
      </c>
    </row>
    <row r="54" spans="1:6" x14ac:dyDescent="0.3">
      <c r="A54" s="15">
        <v>43881</v>
      </c>
      <c r="B54">
        <v>38</v>
      </c>
      <c r="C54">
        <v>39</v>
      </c>
      <c r="D54">
        <v>37</v>
      </c>
      <c r="E54">
        <v>33</v>
      </c>
      <c r="F54" s="11">
        <f ca="1">IFERROR(__xludf.DUMMYFUNCTION("""COMPUTED_VALUE"""),0)</f>
        <v>0</v>
      </c>
    </row>
    <row r="55" spans="1:6" x14ac:dyDescent="0.3">
      <c r="A55" s="15">
        <v>43882</v>
      </c>
      <c r="B55">
        <v>44</v>
      </c>
      <c r="C55">
        <v>33</v>
      </c>
      <c r="D55">
        <v>45</v>
      </c>
      <c r="E55">
        <v>31</v>
      </c>
      <c r="F55" s="11">
        <f ca="1">IFERROR(__xludf.DUMMYFUNCTION("""COMPUTED_VALUE"""),0)</f>
        <v>0</v>
      </c>
    </row>
    <row r="56" spans="1:6" x14ac:dyDescent="0.3">
      <c r="A56" s="15">
        <v>43883</v>
      </c>
      <c r="B56">
        <v>32</v>
      </c>
      <c r="C56">
        <v>41</v>
      </c>
      <c r="D56">
        <v>57</v>
      </c>
      <c r="E56">
        <v>28</v>
      </c>
      <c r="F56" s="11">
        <f ca="1">IFERROR(__xludf.DUMMYFUNCTION("""COMPUTED_VALUE"""),0)</f>
        <v>0</v>
      </c>
    </row>
    <row r="57" spans="1:6" x14ac:dyDescent="0.3">
      <c r="A57" s="15">
        <v>43884</v>
      </c>
      <c r="B57">
        <v>42</v>
      </c>
      <c r="C57">
        <v>45</v>
      </c>
      <c r="D57">
        <v>41</v>
      </c>
      <c r="E57">
        <v>38</v>
      </c>
      <c r="F57" s="11">
        <f ca="1">IFERROR(__xludf.DUMMYFUNCTION("""COMPUTED_VALUE"""),0)</f>
        <v>0</v>
      </c>
    </row>
    <row r="58" spans="1:6" x14ac:dyDescent="0.3">
      <c r="A58" s="15">
        <v>43885</v>
      </c>
      <c r="B58">
        <v>33</v>
      </c>
      <c r="C58">
        <v>41</v>
      </c>
      <c r="D58">
        <v>36</v>
      </c>
      <c r="E58">
        <v>35</v>
      </c>
      <c r="F58" s="11">
        <f ca="1">IFERROR(__xludf.DUMMYFUNCTION("""COMPUTED_VALUE"""),0)</f>
        <v>0</v>
      </c>
    </row>
    <row r="59" spans="1:6" x14ac:dyDescent="0.3">
      <c r="A59" s="15">
        <v>43886</v>
      </c>
      <c r="B59">
        <v>33</v>
      </c>
      <c r="C59">
        <v>41</v>
      </c>
      <c r="D59">
        <v>36</v>
      </c>
      <c r="E59">
        <v>32</v>
      </c>
      <c r="F59" s="11">
        <f ca="1">IFERROR(__xludf.DUMMYFUNCTION("""COMPUTED_VALUE"""),0)</f>
        <v>0</v>
      </c>
    </row>
    <row r="60" spans="1:6" x14ac:dyDescent="0.3">
      <c r="A60" s="15">
        <v>43887</v>
      </c>
      <c r="B60">
        <v>27</v>
      </c>
      <c r="C60">
        <v>44</v>
      </c>
      <c r="D60">
        <v>36</v>
      </c>
      <c r="E60">
        <v>45</v>
      </c>
      <c r="F60" s="11">
        <f ca="1">IFERROR(__xludf.DUMMYFUNCTION("""COMPUTED_VALUE"""),0)</f>
        <v>0</v>
      </c>
    </row>
    <row r="61" spans="1:6" x14ac:dyDescent="0.3">
      <c r="A61" s="15">
        <v>43888</v>
      </c>
      <c r="B61">
        <v>35</v>
      </c>
      <c r="C61">
        <v>42</v>
      </c>
      <c r="D61">
        <v>24</v>
      </c>
      <c r="E61">
        <v>40</v>
      </c>
      <c r="F61" s="11">
        <f ca="1">IFERROR(__xludf.DUMMYFUNCTION("""COMPUTED_VALUE"""),0)</f>
        <v>0</v>
      </c>
    </row>
    <row r="62" spans="1:6" x14ac:dyDescent="0.3">
      <c r="A62" s="15">
        <v>43889</v>
      </c>
      <c r="B62">
        <v>32</v>
      </c>
      <c r="C62">
        <v>40</v>
      </c>
      <c r="D62">
        <v>29</v>
      </c>
      <c r="E62">
        <v>32</v>
      </c>
      <c r="F62" s="11">
        <f ca="1">IFERROR(__xludf.DUMMYFUNCTION("""COMPUTED_VALUE"""),0)</f>
        <v>0</v>
      </c>
    </row>
    <row r="63" spans="1:6" x14ac:dyDescent="0.3">
      <c r="A63" s="15">
        <v>43890</v>
      </c>
      <c r="B63">
        <v>36</v>
      </c>
      <c r="C63">
        <v>39</v>
      </c>
      <c r="D63">
        <v>22</v>
      </c>
      <c r="E63">
        <v>24</v>
      </c>
      <c r="F63" s="11">
        <f ca="1">IFERROR(__xludf.DUMMYFUNCTION("""COMPUTED_VALUE"""),0)</f>
        <v>0</v>
      </c>
    </row>
    <row r="64" spans="1:6" x14ac:dyDescent="0.3">
      <c r="A64" s="15">
        <v>43891</v>
      </c>
      <c r="B64">
        <v>38</v>
      </c>
      <c r="C64">
        <v>28</v>
      </c>
      <c r="D64">
        <v>39</v>
      </c>
      <c r="E64">
        <v>27</v>
      </c>
      <c r="F64" s="11">
        <f ca="1">IFERROR(__xludf.DUMMYFUNCTION("""COMPUTED_VALUE"""),0)</f>
        <v>0</v>
      </c>
    </row>
    <row r="65" spans="1:6" x14ac:dyDescent="0.3">
      <c r="A65" s="15">
        <v>43892</v>
      </c>
      <c r="B65">
        <v>32</v>
      </c>
      <c r="C65">
        <v>30</v>
      </c>
      <c r="D65">
        <v>41</v>
      </c>
      <c r="E65">
        <v>35</v>
      </c>
      <c r="F65" s="11">
        <f ca="1">IFERROR(__xludf.DUMMYFUNCTION("""COMPUTED_VALUE"""),2)</f>
        <v>2</v>
      </c>
    </row>
    <row r="66" spans="1:6" x14ac:dyDescent="0.3">
      <c r="A66" s="15">
        <v>43893</v>
      </c>
      <c r="B66">
        <v>31</v>
      </c>
      <c r="C66">
        <v>40</v>
      </c>
      <c r="D66">
        <v>37</v>
      </c>
      <c r="E66">
        <v>35</v>
      </c>
      <c r="F66" s="11">
        <f ca="1">IFERROR(__xludf.DUMMYFUNCTION("""COMPUTED_VALUE"""),1)</f>
        <v>1</v>
      </c>
    </row>
    <row r="67" spans="1:6" x14ac:dyDescent="0.3">
      <c r="A67" s="15">
        <v>43894</v>
      </c>
      <c r="B67">
        <v>33</v>
      </c>
      <c r="C67">
        <v>40</v>
      </c>
      <c r="D67">
        <v>32</v>
      </c>
      <c r="E67">
        <v>53</v>
      </c>
      <c r="F67" s="11">
        <f ca="1">IFERROR(__xludf.DUMMYFUNCTION("""COMPUTED_VALUE"""),22)</f>
        <v>22</v>
      </c>
    </row>
    <row r="68" spans="1:6" x14ac:dyDescent="0.3">
      <c r="A68" s="15">
        <v>43895</v>
      </c>
      <c r="B68">
        <v>40</v>
      </c>
      <c r="C68">
        <v>45</v>
      </c>
      <c r="D68">
        <v>37</v>
      </c>
      <c r="E68">
        <v>33</v>
      </c>
      <c r="F68" s="11">
        <f ca="1">IFERROR(__xludf.DUMMYFUNCTION("""COMPUTED_VALUE"""),2)</f>
        <v>2</v>
      </c>
    </row>
    <row r="69" spans="1:6" x14ac:dyDescent="0.3">
      <c r="A69" s="15">
        <v>43896</v>
      </c>
      <c r="B69">
        <v>31</v>
      </c>
      <c r="C69">
        <v>37</v>
      </c>
      <c r="D69">
        <v>35</v>
      </c>
      <c r="E69">
        <v>32</v>
      </c>
      <c r="F69" s="11">
        <f ca="1">IFERROR(__xludf.DUMMYFUNCTION("""COMPUTED_VALUE"""),1)</f>
        <v>1</v>
      </c>
    </row>
    <row r="70" spans="1:6" x14ac:dyDescent="0.3">
      <c r="A70" s="15">
        <v>43897</v>
      </c>
      <c r="B70">
        <v>49</v>
      </c>
      <c r="C70">
        <v>42</v>
      </c>
      <c r="D70">
        <v>48</v>
      </c>
      <c r="E70">
        <v>27</v>
      </c>
      <c r="F70" s="11">
        <f ca="1">IFERROR(__xludf.DUMMYFUNCTION("""COMPUTED_VALUE"""),3)</f>
        <v>3</v>
      </c>
    </row>
    <row r="71" spans="1:6" x14ac:dyDescent="0.3">
      <c r="A71" s="15">
        <v>43898</v>
      </c>
      <c r="B71">
        <v>49</v>
      </c>
      <c r="C71">
        <v>51</v>
      </c>
      <c r="D71">
        <v>51</v>
      </c>
      <c r="E71">
        <v>26</v>
      </c>
      <c r="F71" s="11">
        <f ca="1">IFERROR(__xludf.DUMMYFUNCTION("""COMPUTED_VALUE"""),5)</f>
        <v>5</v>
      </c>
    </row>
    <row r="72" spans="1:6" x14ac:dyDescent="0.3">
      <c r="A72" s="15">
        <v>43899</v>
      </c>
      <c r="B72">
        <v>38</v>
      </c>
      <c r="C72">
        <v>38</v>
      </c>
      <c r="D72">
        <v>36</v>
      </c>
      <c r="E72">
        <v>26</v>
      </c>
      <c r="F72" s="11">
        <f ca="1">IFERROR(__xludf.DUMMYFUNCTION("""COMPUTED_VALUE"""),9)</f>
        <v>9</v>
      </c>
    </row>
    <row r="73" spans="1:6" x14ac:dyDescent="0.3">
      <c r="A73" s="15">
        <v>43900</v>
      </c>
      <c r="B73">
        <v>43</v>
      </c>
      <c r="C73">
        <v>36</v>
      </c>
      <c r="D73">
        <v>37</v>
      </c>
      <c r="E73">
        <v>37</v>
      </c>
      <c r="F73" s="11">
        <f ca="1">IFERROR(__xludf.DUMMYFUNCTION("""COMPUTED_VALUE"""),15)</f>
        <v>15</v>
      </c>
    </row>
    <row r="74" spans="1:6" x14ac:dyDescent="0.3">
      <c r="A74" s="15">
        <v>43901</v>
      </c>
      <c r="B74">
        <v>40</v>
      </c>
      <c r="C74">
        <v>52</v>
      </c>
      <c r="D74">
        <v>29</v>
      </c>
      <c r="E74">
        <v>40</v>
      </c>
      <c r="F74" s="11">
        <f ca="1">IFERROR(__xludf.DUMMYFUNCTION("""COMPUTED_VALUE"""),8)</f>
        <v>8</v>
      </c>
    </row>
    <row r="75" spans="1:6" x14ac:dyDescent="0.3">
      <c r="A75" s="15">
        <v>43902</v>
      </c>
      <c r="B75">
        <v>27</v>
      </c>
      <c r="C75">
        <v>36</v>
      </c>
      <c r="D75">
        <v>38</v>
      </c>
      <c r="E75">
        <v>34</v>
      </c>
      <c r="F75" s="11">
        <f ca="1">IFERROR(__xludf.DUMMYFUNCTION("""COMPUTED_VALUE"""),10)</f>
        <v>10</v>
      </c>
    </row>
    <row r="76" spans="1:6" x14ac:dyDescent="0.3">
      <c r="A76" s="15">
        <v>43903</v>
      </c>
      <c r="B76">
        <v>28</v>
      </c>
      <c r="C76">
        <v>33</v>
      </c>
      <c r="D76">
        <v>33</v>
      </c>
      <c r="E76">
        <v>24</v>
      </c>
      <c r="F76" s="11">
        <f ca="1">IFERROR(__xludf.DUMMYFUNCTION("""COMPUTED_VALUE"""),10)</f>
        <v>10</v>
      </c>
    </row>
    <row r="77" spans="1:6" x14ac:dyDescent="0.3">
      <c r="A77" s="15">
        <v>43904</v>
      </c>
      <c r="B77">
        <v>48</v>
      </c>
      <c r="C77">
        <v>37</v>
      </c>
      <c r="D77">
        <v>43</v>
      </c>
      <c r="E77">
        <v>36</v>
      </c>
      <c r="F77" s="11">
        <f ca="1">IFERROR(__xludf.DUMMYFUNCTION("""COMPUTED_VALUE"""),11)</f>
        <v>11</v>
      </c>
    </row>
    <row r="78" spans="1:6" x14ac:dyDescent="0.3">
      <c r="A78" s="15">
        <v>43905</v>
      </c>
      <c r="B78">
        <v>47</v>
      </c>
      <c r="C78">
        <v>48</v>
      </c>
      <c r="D78">
        <v>51</v>
      </c>
      <c r="E78">
        <v>24</v>
      </c>
      <c r="F78" s="11">
        <f ca="1">IFERROR(__xludf.DUMMYFUNCTION("""COMPUTED_VALUE"""),10)</f>
        <v>10</v>
      </c>
    </row>
    <row r="79" spans="1:6" x14ac:dyDescent="0.3">
      <c r="A79" s="15">
        <v>43906</v>
      </c>
      <c r="B79">
        <v>47</v>
      </c>
      <c r="C79">
        <v>51</v>
      </c>
      <c r="D79">
        <v>37</v>
      </c>
      <c r="E79">
        <v>49</v>
      </c>
      <c r="F79" s="11">
        <f ca="1">IFERROR(__xludf.DUMMYFUNCTION("""COMPUTED_VALUE"""),14)</f>
        <v>14</v>
      </c>
    </row>
    <row r="80" spans="1:6" x14ac:dyDescent="0.3">
      <c r="A80" s="15">
        <v>43907</v>
      </c>
      <c r="B80">
        <v>42</v>
      </c>
      <c r="C80">
        <v>40</v>
      </c>
      <c r="D80">
        <v>47</v>
      </c>
      <c r="E80">
        <v>34</v>
      </c>
      <c r="F80" s="11">
        <f ca="1">IFERROR(__xludf.DUMMYFUNCTION("""COMPUTED_VALUE"""),20)</f>
        <v>20</v>
      </c>
    </row>
    <row r="81" spans="1:6" x14ac:dyDescent="0.3">
      <c r="A81" s="15">
        <v>43908</v>
      </c>
      <c r="B81">
        <v>56</v>
      </c>
      <c r="C81">
        <v>54</v>
      </c>
      <c r="D81">
        <v>44</v>
      </c>
      <c r="E81">
        <v>34</v>
      </c>
      <c r="F81" s="11">
        <f ca="1">IFERROR(__xludf.DUMMYFUNCTION("""COMPUTED_VALUE"""),25)</f>
        <v>25</v>
      </c>
    </row>
    <row r="82" spans="1:6" x14ac:dyDescent="0.3">
      <c r="A82" s="15">
        <v>43909</v>
      </c>
      <c r="B82">
        <v>63</v>
      </c>
      <c r="C82">
        <v>45</v>
      </c>
      <c r="D82">
        <v>34</v>
      </c>
      <c r="E82">
        <v>33</v>
      </c>
      <c r="F82" s="11">
        <f ca="1">IFERROR(__xludf.DUMMYFUNCTION("""COMPUTED_VALUE"""),27)</f>
        <v>27</v>
      </c>
    </row>
    <row r="83" spans="1:6" x14ac:dyDescent="0.3">
      <c r="A83" s="15">
        <v>43910</v>
      </c>
      <c r="B83">
        <v>69</v>
      </c>
      <c r="C83">
        <v>47</v>
      </c>
      <c r="D83">
        <v>47</v>
      </c>
      <c r="E83">
        <v>37</v>
      </c>
      <c r="F83" s="11">
        <f ca="1">IFERROR(__xludf.DUMMYFUNCTION("""COMPUTED_VALUE"""),58)</f>
        <v>58</v>
      </c>
    </row>
    <row r="84" spans="1:6" x14ac:dyDescent="0.3">
      <c r="A84" s="15">
        <v>43911</v>
      </c>
      <c r="B84">
        <v>76</v>
      </c>
      <c r="C84">
        <v>60</v>
      </c>
      <c r="D84">
        <v>42</v>
      </c>
      <c r="E84">
        <v>37</v>
      </c>
      <c r="F84" s="11">
        <f ca="1">IFERROR(__xludf.DUMMYFUNCTION("""COMPUTED_VALUE"""),78)</f>
        <v>78</v>
      </c>
    </row>
    <row r="85" spans="1:6" x14ac:dyDescent="0.3">
      <c r="A85" s="15">
        <v>43912</v>
      </c>
      <c r="B85">
        <v>61</v>
      </c>
      <c r="C85">
        <v>72</v>
      </c>
      <c r="D85">
        <v>52</v>
      </c>
      <c r="E85">
        <v>34</v>
      </c>
      <c r="F85" s="11">
        <f ca="1">IFERROR(__xludf.DUMMYFUNCTION("""COMPUTED_VALUE"""),69)</f>
        <v>69</v>
      </c>
    </row>
    <row r="86" spans="1:6" x14ac:dyDescent="0.3">
      <c r="A86" s="15">
        <v>43913</v>
      </c>
      <c r="B86">
        <v>63</v>
      </c>
      <c r="C86">
        <v>61</v>
      </c>
      <c r="D86">
        <v>46</v>
      </c>
      <c r="E86">
        <v>44</v>
      </c>
      <c r="F86" s="11">
        <f ca="1">IFERROR(__xludf.DUMMYFUNCTION("""COMPUTED_VALUE"""),94)</f>
        <v>94</v>
      </c>
    </row>
    <row r="87" spans="1:6" x14ac:dyDescent="0.3">
      <c r="A87" s="15">
        <v>43914</v>
      </c>
      <c r="B87">
        <v>74</v>
      </c>
      <c r="C87">
        <v>55</v>
      </c>
      <c r="D87">
        <v>40</v>
      </c>
      <c r="E87">
        <v>43</v>
      </c>
      <c r="F87" s="11">
        <f ca="1">IFERROR(__xludf.DUMMYFUNCTION("""COMPUTED_VALUE"""),74)</f>
        <v>74</v>
      </c>
    </row>
    <row r="88" spans="1:6" x14ac:dyDescent="0.3">
      <c r="A88" s="15">
        <v>43915</v>
      </c>
      <c r="B88">
        <v>71</v>
      </c>
      <c r="C88">
        <v>54</v>
      </c>
      <c r="D88">
        <v>45</v>
      </c>
      <c r="E88">
        <v>49</v>
      </c>
      <c r="F88" s="11">
        <f ca="1">IFERROR(__xludf.DUMMYFUNCTION("""COMPUTED_VALUE"""),86)</f>
        <v>86</v>
      </c>
    </row>
    <row r="89" spans="1:6" x14ac:dyDescent="0.3">
      <c r="A89" s="15">
        <v>43916</v>
      </c>
      <c r="B89">
        <v>73</v>
      </c>
      <c r="C89">
        <v>57</v>
      </c>
      <c r="D89">
        <v>55</v>
      </c>
      <c r="E89">
        <v>42</v>
      </c>
      <c r="F89" s="11">
        <f ca="1">IFERROR(__xludf.DUMMYFUNCTION("""COMPUTED_VALUE"""),73)</f>
        <v>73</v>
      </c>
    </row>
    <row r="90" spans="1:6" x14ac:dyDescent="0.3">
      <c r="A90" s="15">
        <v>43917</v>
      </c>
      <c r="B90">
        <v>72</v>
      </c>
      <c r="C90">
        <v>65</v>
      </c>
      <c r="D90">
        <v>47</v>
      </c>
      <c r="E90">
        <v>38</v>
      </c>
      <c r="F90" s="11">
        <f ca="1">IFERROR(__xludf.DUMMYFUNCTION("""COMPUTED_VALUE"""),153)</f>
        <v>153</v>
      </c>
    </row>
    <row r="91" spans="1:6" x14ac:dyDescent="0.3">
      <c r="A91" s="15">
        <v>43918</v>
      </c>
      <c r="B91">
        <v>62</v>
      </c>
      <c r="C91">
        <v>64</v>
      </c>
      <c r="D91">
        <v>42</v>
      </c>
      <c r="E91">
        <v>33</v>
      </c>
      <c r="F91" s="11">
        <f ca="1">IFERROR(__xludf.DUMMYFUNCTION("""COMPUTED_VALUE"""),136)</f>
        <v>136</v>
      </c>
    </row>
    <row r="92" spans="1:6" x14ac:dyDescent="0.3">
      <c r="A92" s="15">
        <v>43919</v>
      </c>
      <c r="B92">
        <v>63</v>
      </c>
      <c r="C92">
        <v>64</v>
      </c>
      <c r="D92">
        <v>45</v>
      </c>
      <c r="E92">
        <v>33</v>
      </c>
      <c r="F92" s="11">
        <f ca="1">IFERROR(__xludf.DUMMYFUNCTION("""COMPUTED_VALUE"""),120)</f>
        <v>120</v>
      </c>
    </row>
    <row r="93" spans="1:6" x14ac:dyDescent="0.3">
      <c r="A93" s="15">
        <v>43920</v>
      </c>
      <c r="B93">
        <v>48</v>
      </c>
      <c r="C93">
        <v>59</v>
      </c>
      <c r="D93">
        <v>40</v>
      </c>
      <c r="E93">
        <v>37</v>
      </c>
      <c r="F93" s="11">
        <f ca="1">IFERROR(__xludf.DUMMYFUNCTION("""COMPUTED_VALUE"""),187)</f>
        <v>187</v>
      </c>
    </row>
    <row r="94" spans="1:6" x14ac:dyDescent="0.3">
      <c r="A94" s="15">
        <v>43921</v>
      </c>
      <c r="B94">
        <v>59</v>
      </c>
      <c r="C94">
        <v>46</v>
      </c>
      <c r="D94">
        <v>48</v>
      </c>
      <c r="E94">
        <v>42</v>
      </c>
      <c r="F94" s="11">
        <f ca="1">IFERROR(__xludf.DUMMYFUNCTION("""COMPUTED_VALUE"""),309)</f>
        <v>309</v>
      </c>
    </row>
    <row r="95" spans="1:6" x14ac:dyDescent="0.3">
      <c r="A95" s="15">
        <v>43922</v>
      </c>
      <c r="B95">
        <v>49</v>
      </c>
      <c r="C95">
        <v>41</v>
      </c>
      <c r="D95">
        <v>43</v>
      </c>
      <c r="E95">
        <v>33</v>
      </c>
      <c r="F95" s="11">
        <f ca="1">IFERROR(__xludf.DUMMYFUNCTION("""COMPUTED_VALUE"""),424)</f>
        <v>424</v>
      </c>
    </row>
    <row r="96" spans="1:6" x14ac:dyDescent="0.3">
      <c r="A96" s="15">
        <v>43923</v>
      </c>
      <c r="B96">
        <v>45</v>
      </c>
      <c r="C96">
        <v>50</v>
      </c>
      <c r="D96">
        <v>32</v>
      </c>
      <c r="E96">
        <v>38</v>
      </c>
      <c r="F96" s="11">
        <f ca="1">IFERROR(__xludf.DUMMYFUNCTION("""COMPUTED_VALUE"""),486)</f>
        <v>486</v>
      </c>
    </row>
    <row r="97" spans="1:6" x14ac:dyDescent="0.3">
      <c r="A97" s="15">
        <v>43924</v>
      </c>
      <c r="B97">
        <v>44</v>
      </c>
      <c r="C97">
        <v>61</v>
      </c>
      <c r="D97">
        <v>35</v>
      </c>
      <c r="E97">
        <v>31</v>
      </c>
      <c r="F97" s="11">
        <f ca="1">IFERROR(__xludf.DUMMYFUNCTION("""COMPUTED_VALUE"""),560)</f>
        <v>560</v>
      </c>
    </row>
    <row r="98" spans="1:6" x14ac:dyDescent="0.3">
      <c r="A98" s="15">
        <v>43925</v>
      </c>
      <c r="B98">
        <v>64</v>
      </c>
      <c r="C98">
        <v>55</v>
      </c>
      <c r="D98">
        <v>37</v>
      </c>
      <c r="E98">
        <v>42</v>
      </c>
      <c r="F98" s="11">
        <f ca="1">IFERROR(__xludf.DUMMYFUNCTION("""COMPUTED_VALUE"""),579)</f>
        <v>579</v>
      </c>
    </row>
    <row r="99" spans="1:6" x14ac:dyDescent="0.3">
      <c r="A99" s="15">
        <v>43926</v>
      </c>
      <c r="B99">
        <v>44</v>
      </c>
      <c r="C99">
        <v>49</v>
      </c>
      <c r="D99">
        <v>29</v>
      </c>
      <c r="E99">
        <v>35</v>
      </c>
      <c r="F99" s="11">
        <f ca="1">IFERROR(__xludf.DUMMYFUNCTION("""COMPUTED_VALUE"""),609)</f>
        <v>609</v>
      </c>
    </row>
    <row r="100" spans="1:6" x14ac:dyDescent="0.3">
      <c r="A100" s="15">
        <v>43927</v>
      </c>
      <c r="B100">
        <v>45</v>
      </c>
      <c r="C100">
        <v>49</v>
      </c>
      <c r="D100">
        <v>32</v>
      </c>
      <c r="E100">
        <v>36</v>
      </c>
      <c r="F100" s="11">
        <f ca="1">IFERROR(__xludf.DUMMYFUNCTION("""COMPUTED_VALUE"""),484)</f>
        <v>484</v>
      </c>
    </row>
    <row r="101" spans="1:6" x14ac:dyDescent="0.3">
      <c r="A101" s="15">
        <v>43928</v>
      </c>
      <c r="B101">
        <v>32</v>
      </c>
      <c r="C101">
        <v>39</v>
      </c>
      <c r="D101">
        <v>25</v>
      </c>
      <c r="E101">
        <v>37</v>
      </c>
      <c r="F101" s="11">
        <f ca="1">IFERROR(__xludf.DUMMYFUNCTION("""COMPUTED_VALUE"""),573)</f>
        <v>573</v>
      </c>
    </row>
    <row r="102" spans="1:6" x14ac:dyDescent="0.3">
      <c r="A102" s="15">
        <v>43929</v>
      </c>
      <c r="B102">
        <v>42</v>
      </c>
      <c r="C102">
        <v>38</v>
      </c>
      <c r="D102">
        <v>30</v>
      </c>
      <c r="E102">
        <v>42</v>
      </c>
      <c r="F102" s="11">
        <f ca="1">IFERROR(__xludf.DUMMYFUNCTION("""COMPUTED_VALUE"""),565)</f>
        <v>565</v>
      </c>
    </row>
    <row r="103" spans="1:6" x14ac:dyDescent="0.3">
      <c r="A103" s="15">
        <v>43930</v>
      </c>
      <c r="B103">
        <v>43</v>
      </c>
      <c r="C103">
        <v>54</v>
      </c>
      <c r="D103">
        <v>34</v>
      </c>
      <c r="E103">
        <v>46</v>
      </c>
      <c r="F103" s="11">
        <f ca="1">IFERROR(__xludf.DUMMYFUNCTION("""COMPUTED_VALUE"""),813)</f>
        <v>813</v>
      </c>
    </row>
    <row r="104" spans="1:6" x14ac:dyDescent="0.3">
      <c r="A104" s="15">
        <v>43931</v>
      </c>
      <c r="B104">
        <v>52</v>
      </c>
      <c r="C104">
        <v>37</v>
      </c>
      <c r="D104">
        <v>30</v>
      </c>
      <c r="E104">
        <v>31</v>
      </c>
      <c r="F104" s="11">
        <f ca="1">IFERROR(__xludf.DUMMYFUNCTION("""COMPUTED_VALUE"""),871)</f>
        <v>871</v>
      </c>
    </row>
    <row r="105" spans="1:6" x14ac:dyDescent="0.3">
      <c r="A105" s="15">
        <v>43932</v>
      </c>
      <c r="B105">
        <v>41</v>
      </c>
      <c r="C105">
        <v>52</v>
      </c>
      <c r="D105">
        <v>34</v>
      </c>
      <c r="E105">
        <v>34</v>
      </c>
      <c r="F105" s="11">
        <f ca="1">IFERROR(__xludf.DUMMYFUNCTION("""COMPUTED_VALUE"""),854)</f>
        <v>854</v>
      </c>
    </row>
    <row r="106" spans="1:6" x14ac:dyDescent="0.3">
      <c r="A106" s="15">
        <v>43933</v>
      </c>
      <c r="B106">
        <v>44</v>
      </c>
      <c r="C106">
        <v>50</v>
      </c>
      <c r="D106">
        <v>33</v>
      </c>
      <c r="E106">
        <v>44</v>
      </c>
      <c r="F106" s="11">
        <f ca="1">IFERROR(__xludf.DUMMYFUNCTION("""COMPUTED_VALUE"""),758)</f>
        <v>758</v>
      </c>
    </row>
    <row r="107" spans="1:6" x14ac:dyDescent="0.3">
      <c r="A107" s="15">
        <v>43934</v>
      </c>
      <c r="B107">
        <v>36</v>
      </c>
      <c r="C107">
        <v>50</v>
      </c>
      <c r="D107">
        <v>38</v>
      </c>
      <c r="E107">
        <v>42</v>
      </c>
      <c r="F107" s="11">
        <f ca="1">IFERROR(__xludf.DUMMYFUNCTION("""COMPUTED_VALUE"""),1243)</f>
        <v>1243</v>
      </c>
    </row>
    <row r="108" spans="1:6" x14ac:dyDescent="0.3">
      <c r="A108" s="15">
        <v>43935</v>
      </c>
      <c r="B108">
        <v>44</v>
      </c>
      <c r="C108">
        <v>55</v>
      </c>
      <c r="D108">
        <v>30</v>
      </c>
      <c r="E108">
        <v>49</v>
      </c>
      <c r="F108" s="11">
        <f ca="1">IFERROR(__xludf.DUMMYFUNCTION("""COMPUTED_VALUE"""),1031)</f>
        <v>1031</v>
      </c>
    </row>
    <row r="109" spans="1:6" x14ac:dyDescent="0.3">
      <c r="A109" s="15">
        <v>43936</v>
      </c>
      <c r="B109">
        <v>38</v>
      </c>
      <c r="C109">
        <v>37</v>
      </c>
      <c r="D109">
        <v>34</v>
      </c>
      <c r="E109">
        <v>42</v>
      </c>
      <c r="F109" s="11">
        <f ca="1">IFERROR(__xludf.DUMMYFUNCTION("""COMPUTED_VALUE"""),886)</f>
        <v>886</v>
      </c>
    </row>
    <row r="110" spans="1:6" x14ac:dyDescent="0.3">
      <c r="A110" s="15">
        <v>43937</v>
      </c>
      <c r="B110">
        <v>46</v>
      </c>
      <c r="C110">
        <v>35</v>
      </c>
      <c r="D110">
        <v>30</v>
      </c>
      <c r="E110">
        <v>48</v>
      </c>
      <c r="F110" s="11">
        <f ca="1">IFERROR(__xludf.DUMMYFUNCTION("""COMPUTED_VALUE"""),1061)</f>
        <v>1061</v>
      </c>
    </row>
    <row r="111" spans="1:6" x14ac:dyDescent="0.3">
      <c r="A111" s="15">
        <v>43938</v>
      </c>
      <c r="B111">
        <v>40</v>
      </c>
      <c r="C111">
        <v>46</v>
      </c>
      <c r="D111">
        <v>35</v>
      </c>
      <c r="E111">
        <v>49</v>
      </c>
      <c r="F111" s="11">
        <f ca="1">IFERROR(__xludf.DUMMYFUNCTION("""COMPUTED_VALUE"""),922)</f>
        <v>922</v>
      </c>
    </row>
    <row r="112" spans="1:6" x14ac:dyDescent="0.3">
      <c r="A112" s="15">
        <v>43939</v>
      </c>
      <c r="B112">
        <v>36</v>
      </c>
      <c r="C112">
        <v>50</v>
      </c>
      <c r="D112">
        <v>30</v>
      </c>
      <c r="E112">
        <v>34</v>
      </c>
      <c r="F112" s="11">
        <f ca="1">IFERROR(__xludf.DUMMYFUNCTION("""COMPUTED_VALUE"""),1371)</f>
        <v>1371</v>
      </c>
    </row>
    <row r="113" spans="1:6" x14ac:dyDescent="0.3">
      <c r="A113" s="15">
        <v>43940</v>
      </c>
      <c r="B113">
        <v>45</v>
      </c>
      <c r="C113">
        <v>44</v>
      </c>
      <c r="D113">
        <v>32</v>
      </c>
      <c r="E113">
        <v>41</v>
      </c>
      <c r="F113" s="11">
        <f ca="1">IFERROR(__xludf.DUMMYFUNCTION("""COMPUTED_VALUE"""),1580)</f>
        <v>1580</v>
      </c>
    </row>
    <row r="114" spans="1:6" x14ac:dyDescent="0.3">
      <c r="A114" s="15">
        <v>43941</v>
      </c>
      <c r="B114">
        <v>44</v>
      </c>
      <c r="C114">
        <v>34</v>
      </c>
      <c r="D114">
        <v>36</v>
      </c>
      <c r="E114">
        <v>44</v>
      </c>
      <c r="F114" s="11">
        <f ca="1">IFERROR(__xludf.DUMMYFUNCTION("""COMPUTED_VALUE"""),1239)</f>
        <v>1239</v>
      </c>
    </row>
    <row r="115" spans="1:6" x14ac:dyDescent="0.3">
      <c r="A115" s="15">
        <v>43942</v>
      </c>
      <c r="B115">
        <v>37</v>
      </c>
      <c r="C115">
        <v>39</v>
      </c>
      <c r="D115">
        <v>25</v>
      </c>
      <c r="E115">
        <v>43</v>
      </c>
      <c r="F115" s="11">
        <f ca="1">IFERROR(__xludf.DUMMYFUNCTION("""COMPUTED_VALUE"""),1537)</f>
        <v>1537</v>
      </c>
    </row>
    <row r="116" spans="1:6" x14ac:dyDescent="0.3">
      <c r="A116" s="15">
        <v>43943</v>
      </c>
      <c r="B116">
        <v>40</v>
      </c>
      <c r="C116">
        <v>37</v>
      </c>
      <c r="D116">
        <v>32</v>
      </c>
      <c r="E116">
        <v>36</v>
      </c>
      <c r="F116" s="11">
        <f ca="1">IFERROR(__xludf.DUMMYFUNCTION("""COMPUTED_VALUE"""),1292)</f>
        <v>1292</v>
      </c>
    </row>
    <row r="117" spans="1:6" x14ac:dyDescent="0.3">
      <c r="A117" s="15">
        <v>43944</v>
      </c>
      <c r="B117">
        <v>37</v>
      </c>
      <c r="C117">
        <v>47</v>
      </c>
      <c r="D117">
        <v>37</v>
      </c>
      <c r="E117">
        <v>45</v>
      </c>
      <c r="F117" s="11">
        <f ca="1">IFERROR(__xludf.DUMMYFUNCTION("""COMPUTED_VALUE"""),1667)</f>
        <v>1667</v>
      </c>
    </row>
    <row r="118" spans="1:6" x14ac:dyDescent="0.3">
      <c r="A118" s="15">
        <v>43945</v>
      </c>
      <c r="B118">
        <v>38</v>
      </c>
      <c r="C118">
        <v>49</v>
      </c>
      <c r="D118">
        <v>29</v>
      </c>
      <c r="E118">
        <v>48</v>
      </c>
      <c r="F118" s="11">
        <f ca="1">IFERROR(__xludf.DUMMYFUNCTION("""COMPUTED_VALUE"""),1408)</f>
        <v>1408</v>
      </c>
    </row>
    <row r="119" spans="1:6" x14ac:dyDescent="0.3">
      <c r="A119" s="15">
        <v>43946</v>
      </c>
      <c r="B119">
        <v>28</v>
      </c>
      <c r="C119">
        <v>50</v>
      </c>
      <c r="D119">
        <v>30</v>
      </c>
      <c r="E119">
        <v>39</v>
      </c>
      <c r="F119" s="11">
        <f ca="1">IFERROR(__xludf.DUMMYFUNCTION("""COMPUTED_VALUE"""),1835)</f>
        <v>1835</v>
      </c>
    </row>
    <row r="120" spans="1:6" x14ac:dyDescent="0.3">
      <c r="A120" s="15">
        <v>43947</v>
      </c>
      <c r="B120">
        <v>36</v>
      </c>
      <c r="C120">
        <v>48</v>
      </c>
      <c r="D120">
        <v>29</v>
      </c>
      <c r="E120">
        <v>42</v>
      </c>
      <c r="F120" s="11">
        <f ca="1">IFERROR(__xludf.DUMMYFUNCTION("""COMPUTED_VALUE"""),1607)</f>
        <v>1607</v>
      </c>
    </row>
    <row r="121" spans="1:6" x14ac:dyDescent="0.3">
      <c r="A121" s="15">
        <v>43948</v>
      </c>
      <c r="B121">
        <v>39</v>
      </c>
      <c r="C121">
        <v>45</v>
      </c>
      <c r="D121">
        <v>27</v>
      </c>
      <c r="E121">
        <v>37</v>
      </c>
      <c r="F121" s="11">
        <f ca="1">IFERROR(__xludf.DUMMYFUNCTION("""COMPUTED_VALUE"""),1568)</f>
        <v>1568</v>
      </c>
    </row>
    <row r="122" spans="1:6" x14ac:dyDescent="0.3">
      <c r="A122" s="15">
        <v>43949</v>
      </c>
      <c r="B122">
        <v>32</v>
      </c>
      <c r="C122">
        <v>46</v>
      </c>
      <c r="D122">
        <v>26</v>
      </c>
      <c r="E122">
        <v>36</v>
      </c>
      <c r="F122" s="11">
        <f ca="1">IFERROR(__xludf.DUMMYFUNCTION("""COMPUTED_VALUE"""),1902)</f>
        <v>1902</v>
      </c>
    </row>
    <row r="123" spans="1:6" x14ac:dyDescent="0.3">
      <c r="A123" s="15">
        <v>43950</v>
      </c>
      <c r="B123">
        <v>25</v>
      </c>
      <c r="C123">
        <v>41</v>
      </c>
      <c r="D123">
        <v>37</v>
      </c>
      <c r="E123">
        <v>35</v>
      </c>
      <c r="F123" s="11">
        <f ca="1">IFERROR(__xludf.DUMMYFUNCTION("""COMPUTED_VALUE"""),1705)</f>
        <v>1705</v>
      </c>
    </row>
    <row r="124" spans="1:6" x14ac:dyDescent="0.3">
      <c r="A124" s="15">
        <v>43951</v>
      </c>
      <c r="B124">
        <v>21</v>
      </c>
      <c r="C124">
        <v>44</v>
      </c>
      <c r="D124">
        <v>29</v>
      </c>
      <c r="E124">
        <v>46</v>
      </c>
      <c r="F124" s="11">
        <f ca="1">IFERROR(__xludf.DUMMYFUNCTION("""COMPUTED_VALUE"""),1801)</f>
        <v>1801</v>
      </c>
    </row>
    <row r="125" spans="1:6" x14ac:dyDescent="0.3">
      <c r="A125" s="15">
        <v>43952</v>
      </c>
      <c r="B125">
        <v>30</v>
      </c>
      <c r="C125">
        <v>55</v>
      </c>
      <c r="D125">
        <v>37</v>
      </c>
      <c r="E125">
        <v>33</v>
      </c>
      <c r="F125" s="11">
        <f ca="1">IFERROR(__xludf.DUMMYFUNCTION("""COMPUTED_VALUE"""),2396)</f>
        <v>2396</v>
      </c>
    </row>
    <row r="126" spans="1:6" x14ac:dyDescent="0.3">
      <c r="A126" s="15">
        <v>43953</v>
      </c>
      <c r="B126">
        <v>34</v>
      </c>
      <c r="C126">
        <v>55</v>
      </c>
      <c r="D126">
        <v>32</v>
      </c>
      <c r="E126">
        <v>39</v>
      </c>
      <c r="F126" s="11">
        <f ca="1">IFERROR(__xludf.DUMMYFUNCTION("""COMPUTED_VALUE"""),2564)</f>
        <v>2564</v>
      </c>
    </row>
    <row r="127" spans="1:6" x14ac:dyDescent="0.3">
      <c r="A127" s="15">
        <v>43954</v>
      </c>
      <c r="B127">
        <v>34</v>
      </c>
      <c r="C127">
        <v>39</v>
      </c>
      <c r="D127">
        <v>35</v>
      </c>
      <c r="E127">
        <v>36</v>
      </c>
      <c r="F127" s="11">
        <f ca="1">IFERROR(__xludf.DUMMYFUNCTION("""COMPUTED_VALUE"""),2952)</f>
        <v>2952</v>
      </c>
    </row>
    <row r="128" spans="1:6" x14ac:dyDescent="0.3">
      <c r="A128" s="15">
        <v>43955</v>
      </c>
      <c r="B128">
        <v>23</v>
      </c>
      <c r="C128">
        <v>42</v>
      </c>
      <c r="D128">
        <v>23</v>
      </c>
      <c r="E128">
        <v>40</v>
      </c>
      <c r="F128" s="11">
        <f ca="1">IFERROR(__xludf.DUMMYFUNCTION("""COMPUTED_VALUE"""),3656)</f>
        <v>3656</v>
      </c>
    </row>
    <row r="129" spans="1:6" x14ac:dyDescent="0.3">
      <c r="A129" s="15">
        <v>43956</v>
      </c>
      <c r="B129">
        <v>24</v>
      </c>
      <c r="C129">
        <v>38</v>
      </c>
      <c r="D129">
        <v>32</v>
      </c>
      <c r="E129">
        <v>29</v>
      </c>
      <c r="F129" s="11">
        <f ca="1">IFERROR(__xludf.DUMMYFUNCTION("""COMPUTED_VALUE"""),2971)</f>
        <v>2971</v>
      </c>
    </row>
    <row r="130" spans="1:6" x14ac:dyDescent="0.3">
      <c r="A130" s="15">
        <v>43957</v>
      </c>
      <c r="B130">
        <v>32</v>
      </c>
      <c r="C130">
        <v>45</v>
      </c>
      <c r="D130">
        <v>20</v>
      </c>
      <c r="E130">
        <v>39</v>
      </c>
      <c r="F130" s="11">
        <f ca="1">IFERROR(__xludf.DUMMYFUNCTION("""COMPUTED_VALUE"""),3602)</f>
        <v>3602</v>
      </c>
    </row>
    <row r="131" spans="1:6" x14ac:dyDescent="0.3">
      <c r="A131" s="15">
        <v>43958</v>
      </c>
      <c r="B131">
        <v>20</v>
      </c>
      <c r="C131">
        <v>44</v>
      </c>
      <c r="D131">
        <v>38</v>
      </c>
      <c r="E131">
        <v>42</v>
      </c>
      <c r="F131" s="11">
        <f ca="1">IFERROR(__xludf.DUMMYFUNCTION("""COMPUTED_VALUE"""),3344)</f>
        <v>3344</v>
      </c>
    </row>
    <row r="132" spans="1:6" x14ac:dyDescent="0.3">
      <c r="A132" s="15">
        <v>43959</v>
      </c>
      <c r="B132">
        <v>24</v>
      </c>
      <c r="C132">
        <v>42</v>
      </c>
      <c r="D132">
        <v>31</v>
      </c>
      <c r="E132">
        <v>42</v>
      </c>
      <c r="F132" s="11">
        <f ca="1">IFERROR(__xludf.DUMMYFUNCTION("""COMPUTED_VALUE"""),3339)</f>
        <v>3339</v>
      </c>
    </row>
    <row r="133" spans="1:6" x14ac:dyDescent="0.3">
      <c r="A133" s="15">
        <v>43960</v>
      </c>
      <c r="B133">
        <v>23</v>
      </c>
      <c r="C133">
        <v>44</v>
      </c>
      <c r="D133">
        <v>30</v>
      </c>
      <c r="E133">
        <v>41</v>
      </c>
      <c r="F133" s="11">
        <f ca="1">IFERROR(__xludf.DUMMYFUNCTION("""COMPUTED_VALUE"""),3175)</f>
        <v>3175</v>
      </c>
    </row>
    <row r="134" spans="1:6" x14ac:dyDescent="0.3">
      <c r="A134" s="15">
        <v>43961</v>
      </c>
      <c r="B134">
        <v>28</v>
      </c>
      <c r="C134">
        <v>44</v>
      </c>
      <c r="D134">
        <v>27</v>
      </c>
      <c r="E134">
        <v>45</v>
      </c>
      <c r="F134" s="11">
        <f ca="1">IFERROR(__xludf.DUMMYFUNCTION("""COMPUTED_VALUE"""),4311)</f>
        <v>4311</v>
      </c>
    </row>
    <row r="135" spans="1:6" x14ac:dyDescent="0.3">
      <c r="A135" s="15">
        <v>43962</v>
      </c>
      <c r="B135">
        <v>19</v>
      </c>
      <c r="C135">
        <v>39</v>
      </c>
      <c r="D135">
        <v>20</v>
      </c>
      <c r="E135">
        <v>40</v>
      </c>
      <c r="F135" s="11">
        <f ca="1">IFERROR(__xludf.DUMMYFUNCTION("""COMPUTED_VALUE"""),3592)</f>
        <v>3592</v>
      </c>
    </row>
    <row r="136" spans="1:6" x14ac:dyDescent="0.3">
      <c r="A136" s="15">
        <v>43963</v>
      </c>
      <c r="B136">
        <v>16</v>
      </c>
      <c r="C136">
        <v>36</v>
      </c>
      <c r="D136">
        <v>27</v>
      </c>
      <c r="E136">
        <v>42</v>
      </c>
      <c r="F136" s="11">
        <f ca="1">IFERROR(__xludf.DUMMYFUNCTION("""COMPUTED_VALUE"""),3562)</f>
        <v>3562</v>
      </c>
    </row>
    <row r="137" spans="1:6" x14ac:dyDescent="0.3">
      <c r="A137" s="15">
        <v>43964</v>
      </c>
      <c r="B137">
        <v>26</v>
      </c>
      <c r="C137">
        <v>34</v>
      </c>
      <c r="D137">
        <v>25</v>
      </c>
      <c r="E137">
        <v>51</v>
      </c>
      <c r="F137" s="11">
        <f ca="1">IFERROR(__xludf.DUMMYFUNCTION("""COMPUTED_VALUE"""),3726)</f>
        <v>3726</v>
      </c>
    </row>
    <row r="138" spans="1:6" x14ac:dyDescent="0.3">
      <c r="A138" s="15">
        <v>43965</v>
      </c>
      <c r="B138">
        <v>25</v>
      </c>
      <c r="C138">
        <v>42</v>
      </c>
      <c r="D138">
        <v>25</v>
      </c>
      <c r="E138">
        <v>49</v>
      </c>
      <c r="F138" s="11">
        <f ca="1">IFERROR(__xludf.DUMMYFUNCTION("""COMPUTED_VALUE"""),3991)</f>
        <v>3991</v>
      </c>
    </row>
    <row r="139" spans="1:6" x14ac:dyDescent="0.3">
      <c r="A139" s="15">
        <v>43966</v>
      </c>
      <c r="B139">
        <v>17</v>
      </c>
      <c r="C139">
        <v>43</v>
      </c>
      <c r="D139">
        <v>28</v>
      </c>
      <c r="E139">
        <v>43</v>
      </c>
      <c r="F139" s="11">
        <f ca="1">IFERROR(__xludf.DUMMYFUNCTION("""COMPUTED_VALUE"""),3808)</f>
        <v>3808</v>
      </c>
    </row>
    <row r="140" spans="1:6" x14ac:dyDescent="0.3">
      <c r="A140" s="15">
        <v>43967</v>
      </c>
      <c r="B140">
        <v>21</v>
      </c>
      <c r="C140">
        <v>48</v>
      </c>
      <c r="D140">
        <v>26</v>
      </c>
      <c r="E140">
        <v>49</v>
      </c>
      <c r="F140" s="11">
        <f ca="1">IFERROR(__xludf.DUMMYFUNCTION("""COMPUTED_VALUE"""),4794)</f>
        <v>4794</v>
      </c>
    </row>
    <row r="141" spans="1:6" x14ac:dyDescent="0.3">
      <c r="A141" s="15">
        <v>43968</v>
      </c>
      <c r="B141">
        <v>26</v>
      </c>
      <c r="C141">
        <v>35</v>
      </c>
      <c r="D141">
        <v>27</v>
      </c>
      <c r="E141">
        <v>39</v>
      </c>
      <c r="F141" s="11">
        <f ca="1">IFERROR(__xludf.DUMMYFUNCTION("""COMPUTED_VALUE"""),5049)</f>
        <v>5049</v>
      </c>
    </row>
    <row r="142" spans="1:6" x14ac:dyDescent="0.3">
      <c r="A142" s="15">
        <v>43969</v>
      </c>
      <c r="B142">
        <v>22</v>
      </c>
      <c r="C142">
        <v>45</v>
      </c>
      <c r="D142">
        <v>24</v>
      </c>
      <c r="E142">
        <v>52</v>
      </c>
      <c r="F142" s="11">
        <f ca="1">IFERROR(__xludf.DUMMYFUNCTION("""COMPUTED_VALUE"""),4628)</f>
        <v>4628</v>
      </c>
    </row>
    <row r="143" spans="1:6" x14ac:dyDescent="0.3">
      <c r="A143" s="15">
        <v>43970</v>
      </c>
      <c r="B143">
        <v>17</v>
      </c>
      <c r="C143">
        <v>45</v>
      </c>
      <c r="D143">
        <v>25</v>
      </c>
      <c r="E143">
        <v>36</v>
      </c>
      <c r="F143" s="11">
        <f ca="1">IFERROR(__xludf.DUMMYFUNCTION("""COMPUTED_VALUE"""),6154)</f>
        <v>6154</v>
      </c>
    </row>
    <row r="144" spans="1:6" x14ac:dyDescent="0.3">
      <c r="A144" s="15">
        <v>43971</v>
      </c>
      <c r="B144">
        <v>19</v>
      </c>
      <c r="C144">
        <v>40</v>
      </c>
      <c r="D144">
        <v>27</v>
      </c>
      <c r="E144">
        <v>51</v>
      </c>
      <c r="F144" s="11">
        <f ca="1">IFERROR(__xludf.DUMMYFUNCTION("""COMPUTED_VALUE"""),5720)</f>
        <v>5720</v>
      </c>
    </row>
    <row r="145" spans="1:6" x14ac:dyDescent="0.3">
      <c r="A145" s="15">
        <v>43972</v>
      </c>
      <c r="B145">
        <v>23</v>
      </c>
      <c r="C145">
        <v>45</v>
      </c>
      <c r="D145">
        <v>22</v>
      </c>
      <c r="E145">
        <v>41</v>
      </c>
      <c r="F145" s="11">
        <f ca="1">IFERROR(__xludf.DUMMYFUNCTION("""COMPUTED_VALUE"""),6023)</f>
        <v>6023</v>
      </c>
    </row>
    <row r="146" spans="1:6" x14ac:dyDescent="0.3">
      <c r="A146" s="15">
        <v>43973</v>
      </c>
      <c r="B146">
        <v>27</v>
      </c>
      <c r="C146">
        <v>34</v>
      </c>
      <c r="D146">
        <v>32</v>
      </c>
      <c r="E146">
        <v>43</v>
      </c>
      <c r="F146" s="11">
        <f ca="1">IFERROR(__xludf.DUMMYFUNCTION("""COMPUTED_VALUE"""),6536)</f>
        <v>6536</v>
      </c>
    </row>
    <row r="147" spans="1:6" x14ac:dyDescent="0.3">
      <c r="A147" s="15">
        <v>43974</v>
      </c>
      <c r="B147">
        <v>19</v>
      </c>
      <c r="C147">
        <v>39</v>
      </c>
      <c r="D147">
        <v>27</v>
      </c>
      <c r="E147">
        <v>41</v>
      </c>
      <c r="F147" s="11">
        <f ca="1">IFERROR(__xludf.DUMMYFUNCTION("""COMPUTED_VALUE"""),6667)</f>
        <v>6667</v>
      </c>
    </row>
    <row r="148" spans="1:6" x14ac:dyDescent="0.3">
      <c r="A148" s="15">
        <v>43975</v>
      </c>
      <c r="B148">
        <v>23</v>
      </c>
      <c r="C148">
        <v>42</v>
      </c>
      <c r="D148">
        <v>32</v>
      </c>
      <c r="E148">
        <v>28</v>
      </c>
      <c r="F148" s="11">
        <f ca="1">IFERROR(__xludf.DUMMYFUNCTION("""COMPUTED_VALUE"""),7111)</f>
        <v>7111</v>
      </c>
    </row>
    <row r="149" spans="1:6" x14ac:dyDescent="0.3">
      <c r="A149" s="15">
        <v>43976</v>
      </c>
      <c r="B149">
        <v>17</v>
      </c>
      <c r="C149">
        <v>33</v>
      </c>
      <c r="D149">
        <v>28</v>
      </c>
      <c r="E149">
        <v>46</v>
      </c>
      <c r="F149" s="11">
        <f ca="1">IFERROR(__xludf.DUMMYFUNCTION("""COMPUTED_VALUE"""),6414)</f>
        <v>6414</v>
      </c>
    </row>
    <row r="150" spans="1:6" x14ac:dyDescent="0.3">
      <c r="A150" s="15">
        <v>43977</v>
      </c>
      <c r="B150">
        <v>21</v>
      </c>
      <c r="C150">
        <v>39</v>
      </c>
      <c r="D150">
        <v>26</v>
      </c>
      <c r="E150">
        <v>43</v>
      </c>
      <c r="F150" s="11">
        <f ca="1">IFERROR(__xludf.DUMMYFUNCTION("""COMPUTED_VALUE"""),5907)</f>
        <v>5907</v>
      </c>
    </row>
    <row r="151" spans="1:6" x14ac:dyDescent="0.3">
      <c r="A151" s="15">
        <v>43978</v>
      </c>
      <c r="B151">
        <v>19</v>
      </c>
      <c r="C151">
        <v>46</v>
      </c>
      <c r="D151">
        <v>23</v>
      </c>
      <c r="E151">
        <v>38</v>
      </c>
      <c r="F151" s="11">
        <f ca="1">IFERROR(__xludf.DUMMYFUNCTION("""COMPUTED_VALUE"""),7246)</f>
        <v>7246</v>
      </c>
    </row>
    <row r="152" spans="1:6" x14ac:dyDescent="0.3">
      <c r="A152" s="15">
        <v>43979</v>
      </c>
      <c r="B152">
        <v>21</v>
      </c>
      <c r="C152">
        <v>34</v>
      </c>
      <c r="D152">
        <v>27</v>
      </c>
      <c r="E152">
        <v>35</v>
      </c>
      <c r="F152" s="11">
        <f ca="1">IFERROR(__xludf.DUMMYFUNCTION("""COMPUTED_VALUE"""),7254)</f>
        <v>7254</v>
      </c>
    </row>
    <row r="153" spans="1:6" x14ac:dyDescent="0.3">
      <c r="A153" s="15">
        <v>43980</v>
      </c>
      <c r="B153">
        <v>25</v>
      </c>
      <c r="C153">
        <v>35</v>
      </c>
      <c r="D153">
        <v>32</v>
      </c>
      <c r="E153">
        <v>33</v>
      </c>
      <c r="F153" s="11">
        <f ca="1">IFERROR(__xludf.DUMMYFUNCTION("""COMPUTED_VALUE"""),8138)</f>
        <v>8138</v>
      </c>
    </row>
    <row r="154" spans="1:6" x14ac:dyDescent="0.3">
      <c r="A154" s="15">
        <v>43981</v>
      </c>
      <c r="B154">
        <v>15</v>
      </c>
      <c r="C154">
        <v>41</v>
      </c>
      <c r="D154">
        <v>28</v>
      </c>
      <c r="E154">
        <v>31</v>
      </c>
      <c r="F154" s="11">
        <f ca="1">IFERROR(__xludf.DUMMYFUNCTION("""COMPUTED_VALUE"""),8364)</f>
        <v>8364</v>
      </c>
    </row>
    <row r="155" spans="1:6" x14ac:dyDescent="0.3">
      <c r="A155" s="15">
        <v>43982</v>
      </c>
      <c r="B155">
        <v>23</v>
      </c>
      <c r="C155">
        <v>30</v>
      </c>
      <c r="D155">
        <v>26</v>
      </c>
      <c r="E155">
        <v>40</v>
      </c>
      <c r="F155" s="11">
        <f ca="1">IFERROR(__xludf.DUMMYFUNCTION("""COMPUTED_VALUE"""),8789)</f>
        <v>8789</v>
      </c>
    </row>
  </sheetData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02CA0-F597-4769-B4F2-F352F7EE4019}">
  <dimension ref="A3:F155"/>
  <sheetViews>
    <sheetView workbookViewId="0">
      <selection activeCell="T26" sqref="T26"/>
    </sheetView>
  </sheetViews>
  <sheetFormatPr defaultRowHeight="14.4" x14ac:dyDescent="0.3"/>
  <sheetData>
    <row r="3" spans="1:6" x14ac:dyDescent="0.3">
      <c r="A3" s="17" t="s">
        <v>56</v>
      </c>
      <c r="B3" t="s">
        <v>135</v>
      </c>
      <c r="C3" t="s">
        <v>134</v>
      </c>
      <c r="D3" t="s">
        <v>133</v>
      </c>
      <c r="E3" t="s">
        <v>132</v>
      </c>
      <c r="F3" s="10" t="s">
        <v>68</v>
      </c>
    </row>
    <row r="4" spans="1:6" x14ac:dyDescent="0.3">
      <c r="A4" s="15">
        <v>43831</v>
      </c>
      <c r="B4">
        <v>25</v>
      </c>
      <c r="C4">
        <v>39</v>
      </c>
      <c r="D4">
        <v>100</v>
      </c>
      <c r="E4">
        <v>31</v>
      </c>
      <c r="F4" s="10">
        <v>0</v>
      </c>
    </row>
    <row r="5" spans="1:6" x14ac:dyDescent="0.3">
      <c r="A5" s="15">
        <v>43832</v>
      </c>
      <c r="B5">
        <v>29</v>
      </c>
      <c r="C5">
        <v>34</v>
      </c>
      <c r="D5">
        <v>91</v>
      </c>
      <c r="E5">
        <v>31</v>
      </c>
      <c r="F5" s="10">
        <v>0</v>
      </c>
    </row>
    <row r="6" spans="1:6" x14ac:dyDescent="0.3">
      <c r="A6" s="15">
        <v>43833</v>
      </c>
      <c r="B6">
        <v>30</v>
      </c>
      <c r="C6">
        <v>28</v>
      </c>
      <c r="D6">
        <v>73</v>
      </c>
      <c r="E6">
        <v>25</v>
      </c>
      <c r="F6" s="10">
        <v>0</v>
      </c>
    </row>
    <row r="7" spans="1:6" x14ac:dyDescent="0.3">
      <c r="A7" s="15">
        <v>43834</v>
      </c>
      <c r="B7">
        <v>33</v>
      </c>
      <c r="C7">
        <v>33</v>
      </c>
      <c r="D7">
        <v>74</v>
      </c>
      <c r="E7">
        <v>33</v>
      </c>
      <c r="F7" s="10">
        <v>0</v>
      </c>
    </row>
    <row r="8" spans="1:6" x14ac:dyDescent="0.3">
      <c r="A8" s="15">
        <v>43835</v>
      </c>
      <c r="B8">
        <v>37</v>
      </c>
      <c r="C8">
        <v>37</v>
      </c>
      <c r="D8">
        <v>78</v>
      </c>
      <c r="E8">
        <v>29</v>
      </c>
      <c r="F8" s="10">
        <v>0</v>
      </c>
    </row>
    <row r="9" spans="1:6" x14ac:dyDescent="0.3">
      <c r="A9" s="15">
        <v>43836</v>
      </c>
      <c r="B9">
        <v>40</v>
      </c>
      <c r="C9">
        <v>26</v>
      </c>
      <c r="D9">
        <v>65</v>
      </c>
      <c r="E9">
        <v>40</v>
      </c>
      <c r="F9" s="10">
        <v>0</v>
      </c>
    </row>
    <row r="10" spans="1:6" x14ac:dyDescent="0.3">
      <c r="A10" s="15">
        <v>43837</v>
      </c>
      <c r="B10">
        <v>30</v>
      </c>
      <c r="C10">
        <v>35</v>
      </c>
      <c r="D10">
        <v>59</v>
      </c>
      <c r="E10">
        <v>31</v>
      </c>
      <c r="F10" s="10">
        <v>0</v>
      </c>
    </row>
    <row r="11" spans="1:6" x14ac:dyDescent="0.3">
      <c r="A11" s="15">
        <v>43838</v>
      </c>
      <c r="B11">
        <v>35</v>
      </c>
      <c r="C11">
        <v>30</v>
      </c>
      <c r="D11">
        <v>61</v>
      </c>
      <c r="E11">
        <v>31</v>
      </c>
      <c r="F11" s="10">
        <v>0</v>
      </c>
    </row>
    <row r="12" spans="1:6" x14ac:dyDescent="0.3">
      <c r="A12" s="15">
        <v>43839</v>
      </c>
      <c r="B12">
        <v>29</v>
      </c>
      <c r="C12">
        <v>26</v>
      </c>
      <c r="D12">
        <v>57</v>
      </c>
      <c r="E12">
        <v>36</v>
      </c>
      <c r="F12" s="10">
        <v>0</v>
      </c>
    </row>
    <row r="13" spans="1:6" x14ac:dyDescent="0.3">
      <c r="A13" s="15">
        <v>43840</v>
      </c>
      <c r="B13">
        <v>24</v>
      </c>
      <c r="C13">
        <v>21</v>
      </c>
      <c r="D13">
        <v>68</v>
      </c>
      <c r="E13">
        <v>36</v>
      </c>
      <c r="F13" s="10">
        <v>0</v>
      </c>
    </row>
    <row r="14" spans="1:6" x14ac:dyDescent="0.3">
      <c r="A14" s="15">
        <v>43841</v>
      </c>
      <c r="B14">
        <v>27</v>
      </c>
      <c r="C14">
        <v>32</v>
      </c>
      <c r="D14">
        <v>73</v>
      </c>
      <c r="E14">
        <v>26</v>
      </c>
      <c r="F14" s="10">
        <v>0</v>
      </c>
    </row>
    <row r="15" spans="1:6" x14ac:dyDescent="0.3">
      <c r="A15" s="15">
        <v>43842</v>
      </c>
      <c r="B15">
        <v>32</v>
      </c>
      <c r="C15">
        <v>29</v>
      </c>
      <c r="D15">
        <v>54</v>
      </c>
      <c r="E15">
        <v>24</v>
      </c>
      <c r="F15" s="10">
        <v>0</v>
      </c>
    </row>
    <row r="16" spans="1:6" x14ac:dyDescent="0.3">
      <c r="A16" s="15">
        <v>43843</v>
      </c>
      <c r="B16">
        <v>27</v>
      </c>
      <c r="C16">
        <v>32</v>
      </c>
      <c r="D16">
        <v>60</v>
      </c>
      <c r="E16">
        <v>32</v>
      </c>
      <c r="F16" s="10">
        <v>0</v>
      </c>
    </row>
    <row r="17" spans="1:6" x14ac:dyDescent="0.3">
      <c r="A17" s="15">
        <v>43844</v>
      </c>
      <c r="B17">
        <v>31</v>
      </c>
      <c r="C17">
        <v>27</v>
      </c>
      <c r="D17">
        <v>42</v>
      </c>
      <c r="E17">
        <v>36</v>
      </c>
      <c r="F17" s="10">
        <v>0</v>
      </c>
    </row>
    <row r="18" spans="1:6" x14ac:dyDescent="0.3">
      <c r="A18" s="15">
        <v>43845</v>
      </c>
      <c r="B18">
        <v>32</v>
      </c>
      <c r="C18">
        <v>32</v>
      </c>
      <c r="D18">
        <v>52</v>
      </c>
      <c r="E18">
        <v>34</v>
      </c>
      <c r="F18" s="10">
        <v>0</v>
      </c>
    </row>
    <row r="19" spans="1:6" x14ac:dyDescent="0.3">
      <c r="A19" s="15">
        <v>43846</v>
      </c>
      <c r="B19">
        <v>29</v>
      </c>
      <c r="C19">
        <v>31</v>
      </c>
      <c r="D19">
        <v>65</v>
      </c>
      <c r="E19">
        <v>37</v>
      </c>
      <c r="F19" s="10">
        <v>0</v>
      </c>
    </row>
    <row r="20" spans="1:6" x14ac:dyDescent="0.3">
      <c r="A20" s="15">
        <v>43847</v>
      </c>
      <c r="B20">
        <v>24</v>
      </c>
      <c r="C20">
        <v>28</v>
      </c>
      <c r="D20">
        <v>50</v>
      </c>
      <c r="E20">
        <v>32</v>
      </c>
      <c r="F20" s="10">
        <v>0</v>
      </c>
    </row>
    <row r="21" spans="1:6" x14ac:dyDescent="0.3">
      <c r="A21" s="15">
        <v>43848</v>
      </c>
      <c r="B21">
        <v>35</v>
      </c>
      <c r="C21">
        <v>31</v>
      </c>
      <c r="D21">
        <v>62</v>
      </c>
      <c r="E21">
        <v>33</v>
      </c>
      <c r="F21" s="10">
        <v>0</v>
      </c>
    </row>
    <row r="22" spans="1:6" x14ac:dyDescent="0.3">
      <c r="A22" s="15">
        <v>43849</v>
      </c>
      <c r="B22">
        <v>30</v>
      </c>
      <c r="C22">
        <v>34</v>
      </c>
      <c r="D22">
        <v>61</v>
      </c>
      <c r="E22">
        <v>30</v>
      </c>
      <c r="F22" s="10">
        <v>0</v>
      </c>
    </row>
    <row r="23" spans="1:6" x14ac:dyDescent="0.3">
      <c r="A23" s="15">
        <v>43850</v>
      </c>
      <c r="B23">
        <v>32</v>
      </c>
      <c r="C23">
        <v>40</v>
      </c>
      <c r="D23">
        <v>52</v>
      </c>
      <c r="E23">
        <v>37</v>
      </c>
      <c r="F23" s="10">
        <v>0</v>
      </c>
    </row>
    <row r="24" spans="1:6" x14ac:dyDescent="0.3">
      <c r="A24" s="15">
        <v>43851</v>
      </c>
      <c r="B24">
        <v>34</v>
      </c>
      <c r="C24">
        <v>34</v>
      </c>
      <c r="D24">
        <v>52</v>
      </c>
      <c r="E24">
        <v>38</v>
      </c>
      <c r="F24" s="10">
        <v>0</v>
      </c>
    </row>
    <row r="25" spans="1:6" x14ac:dyDescent="0.3">
      <c r="A25" s="15">
        <v>43852</v>
      </c>
      <c r="B25">
        <v>36</v>
      </c>
      <c r="C25">
        <v>38</v>
      </c>
      <c r="D25">
        <v>47</v>
      </c>
      <c r="E25">
        <v>43</v>
      </c>
      <c r="F25" s="10">
        <v>0</v>
      </c>
    </row>
    <row r="26" spans="1:6" x14ac:dyDescent="0.3">
      <c r="A26" s="15">
        <v>43853</v>
      </c>
      <c r="B26">
        <v>34</v>
      </c>
      <c r="C26">
        <v>34</v>
      </c>
      <c r="D26">
        <v>52</v>
      </c>
      <c r="E26">
        <v>33</v>
      </c>
      <c r="F26" s="10">
        <v>0</v>
      </c>
    </row>
    <row r="27" spans="1:6" x14ac:dyDescent="0.3">
      <c r="A27" s="15">
        <v>43854</v>
      </c>
      <c r="B27">
        <v>30</v>
      </c>
      <c r="C27">
        <v>32</v>
      </c>
      <c r="D27">
        <v>38</v>
      </c>
      <c r="E27">
        <v>36</v>
      </c>
      <c r="F27" s="10">
        <v>0</v>
      </c>
    </row>
    <row r="28" spans="1:6" x14ac:dyDescent="0.3">
      <c r="A28" s="15">
        <v>43855</v>
      </c>
      <c r="B28">
        <v>36</v>
      </c>
      <c r="C28">
        <v>36</v>
      </c>
      <c r="D28">
        <v>55</v>
      </c>
      <c r="E28">
        <v>34</v>
      </c>
      <c r="F28" s="10">
        <v>0</v>
      </c>
    </row>
    <row r="29" spans="1:6" x14ac:dyDescent="0.3">
      <c r="A29" s="15">
        <v>43856</v>
      </c>
      <c r="B29">
        <v>40</v>
      </c>
      <c r="C29">
        <v>41</v>
      </c>
      <c r="D29">
        <v>41</v>
      </c>
      <c r="E29">
        <v>37</v>
      </c>
      <c r="F29" s="10">
        <v>0</v>
      </c>
    </row>
    <row r="30" spans="1:6" x14ac:dyDescent="0.3">
      <c r="A30" s="15">
        <v>43857</v>
      </c>
      <c r="B30">
        <v>33</v>
      </c>
      <c r="C30">
        <v>45</v>
      </c>
      <c r="D30">
        <v>44</v>
      </c>
      <c r="E30">
        <v>39</v>
      </c>
      <c r="F30" s="10">
        <v>0</v>
      </c>
    </row>
    <row r="31" spans="1:6" x14ac:dyDescent="0.3">
      <c r="A31" s="15">
        <v>43858</v>
      </c>
      <c r="B31">
        <v>35</v>
      </c>
      <c r="C31">
        <v>34</v>
      </c>
      <c r="D31">
        <v>43</v>
      </c>
      <c r="E31">
        <v>36</v>
      </c>
      <c r="F31" s="10">
        <v>0</v>
      </c>
    </row>
    <row r="32" spans="1:6" x14ac:dyDescent="0.3">
      <c r="A32" s="15">
        <v>43859</v>
      </c>
      <c r="B32">
        <v>43</v>
      </c>
      <c r="C32">
        <v>38</v>
      </c>
      <c r="D32">
        <v>48</v>
      </c>
      <c r="E32">
        <v>28</v>
      </c>
      <c r="F32" s="10">
        <v>0</v>
      </c>
    </row>
    <row r="33" spans="1:6" x14ac:dyDescent="0.3">
      <c r="A33" s="15">
        <v>43860</v>
      </c>
      <c r="B33">
        <v>24</v>
      </c>
      <c r="C33">
        <v>37</v>
      </c>
      <c r="D33">
        <v>43</v>
      </c>
      <c r="E33">
        <v>24</v>
      </c>
      <c r="F33" s="10">
        <v>0</v>
      </c>
    </row>
    <row r="34" spans="1:6" x14ac:dyDescent="0.3">
      <c r="A34" s="15">
        <v>43861</v>
      </c>
      <c r="B34">
        <v>31</v>
      </c>
      <c r="C34">
        <v>35</v>
      </c>
      <c r="D34">
        <v>51</v>
      </c>
      <c r="E34">
        <v>35</v>
      </c>
      <c r="F34" s="10">
        <v>0</v>
      </c>
    </row>
    <row r="35" spans="1:6" x14ac:dyDescent="0.3">
      <c r="A35" s="15">
        <v>43862</v>
      </c>
      <c r="B35">
        <v>49</v>
      </c>
      <c r="C35">
        <v>37</v>
      </c>
      <c r="D35">
        <v>39</v>
      </c>
      <c r="E35">
        <v>31</v>
      </c>
      <c r="F35" s="10">
        <v>0</v>
      </c>
    </row>
    <row r="36" spans="1:6" x14ac:dyDescent="0.3">
      <c r="A36" s="15">
        <v>43863</v>
      </c>
      <c r="B36">
        <v>37</v>
      </c>
      <c r="C36">
        <v>33</v>
      </c>
      <c r="D36">
        <v>50</v>
      </c>
      <c r="E36">
        <v>20</v>
      </c>
      <c r="F36" s="10">
        <v>0</v>
      </c>
    </row>
    <row r="37" spans="1:6" x14ac:dyDescent="0.3">
      <c r="A37" s="15">
        <v>43864</v>
      </c>
      <c r="B37">
        <v>34</v>
      </c>
      <c r="C37">
        <v>43</v>
      </c>
      <c r="D37">
        <v>44</v>
      </c>
      <c r="E37">
        <v>45</v>
      </c>
      <c r="F37" s="10">
        <v>0</v>
      </c>
    </row>
    <row r="38" spans="1:6" x14ac:dyDescent="0.3">
      <c r="A38" s="15">
        <v>43865</v>
      </c>
      <c r="B38">
        <v>29</v>
      </c>
      <c r="C38">
        <v>49</v>
      </c>
      <c r="D38">
        <v>48</v>
      </c>
      <c r="E38">
        <v>36</v>
      </c>
      <c r="F38" s="10">
        <v>0</v>
      </c>
    </row>
    <row r="39" spans="1:6" x14ac:dyDescent="0.3">
      <c r="A39" s="15">
        <v>43866</v>
      </c>
      <c r="B39">
        <v>25</v>
      </c>
      <c r="C39">
        <v>35</v>
      </c>
      <c r="D39">
        <v>38</v>
      </c>
      <c r="E39">
        <v>28</v>
      </c>
      <c r="F39" s="10">
        <v>0</v>
      </c>
    </row>
    <row r="40" spans="1:6" x14ac:dyDescent="0.3">
      <c r="A40" s="15">
        <v>43867</v>
      </c>
      <c r="B40">
        <v>40</v>
      </c>
      <c r="C40">
        <v>51</v>
      </c>
      <c r="D40">
        <v>58</v>
      </c>
      <c r="E40">
        <v>40</v>
      </c>
      <c r="F40" s="10">
        <v>0</v>
      </c>
    </row>
    <row r="41" spans="1:6" x14ac:dyDescent="0.3">
      <c r="A41" s="15">
        <v>43868</v>
      </c>
      <c r="B41">
        <v>28</v>
      </c>
      <c r="C41">
        <v>36</v>
      </c>
      <c r="D41">
        <v>40</v>
      </c>
      <c r="E41">
        <v>33</v>
      </c>
      <c r="F41" s="10">
        <v>0</v>
      </c>
    </row>
    <row r="42" spans="1:6" x14ac:dyDescent="0.3">
      <c r="A42" s="15">
        <v>43869</v>
      </c>
      <c r="B42">
        <v>28</v>
      </c>
      <c r="C42">
        <v>39</v>
      </c>
      <c r="D42">
        <v>40</v>
      </c>
      <c r="E42">
        <v>31</v>
      </c>
      <c r="F42" s="10">
        <v>0</v>
      </c>
    </row>
    <row r="43" spans="1:6" x14ac:dyDescent="0.3">
      <c r="A43" s="15">
        <v>43870</v>
      </c>
      <c r="B43">
        <v>41</v>
      </c>
      <c r="C43">
        <v>45</v>
      </c>
      <c r="D43">
        <v>43</v>
      </c>
      <c r="E43">
        <v>31</v>
      </c>
      <c r="F43" s="10">
        <v>0</v>
      </c>
    </row>
    <row r="44" spans="1:6" x14ac:dyDescent="0.3">
      <c r="A44" s="15">
        <v>43871</v>
      </c>
      <c r="B44">
        <v>34</v>
      </c>
      <c r="C44">
        <v>38</v>
      </c>
      <c r="D44">
        <v>42</v>
      </c>
      <c r="E44">
        <v>39</v>
      </c>
      <c r="F44" s="10">
        <v>0</v>
      </c>
    </row>
    <row r="45" spans="1:6" x14ac:dyDescent="0.3">
      <c r="A45" s="15">
        <v>43872</v>
      </c>
      <c r="B45">
        <v>33</v>
      </c>
      <c r="C45">
        <v>38</v>
      </c>
      <c r="D45">
        <v>36</v>
      </c>
      <c r="E45">
        <v>38</v>
      </c>
      <c r="F45" s="10">
        <v>0</v>
      </c>
    </row>
    <row r="46" spans="1:6" x14ac:dyDescent="0.3">
      <c r="A46" s="15">
        <v>43873</v>
      </c>
      <c r="B46">
        <v>43</v>
      </c>
      <c r="C46">
        <v>42</v>
      </c>
      <c r="D46">
        <v>42</v>
      </c>
      <c r="E46">
        <v>33</v>
      </c>
      <c r="F46" s="10">
        <v>0</v>
      </c>
    </row>
    <row r="47" spans="1:6" x14ac:dyDescent="0.3">
      <c r="A47" s="15">
        <v>43874</v>
      </c>
      <c r="B47">
        <v>34</v>
      </c>
      <c r="C47">
        <v>38</v>
      </c>
      <c r="D47">
        <v>38</v>
      </c>
      <c r="E47">
        <v>32</v>
      </c>
      <c r="F47" s="10">
        <v>0</v>
      </c>
    </row>
    <row r="48" spans="1:6" x14ac:dyDescent="0.3">
      <c r="A48" s="15">
        <v>43875</v>
      </c>
      <c r="B48">
        <v>52</v>
      </c>
      <c r="C48">
        <v>48</v>
      </c>
      <c r="D48">
        <v>31</v>
      </c>
      <c r="E48">
        <v>39</v>
      </c>
      <c r="F48" s="10">
        <v>0</v>
      </c>
    </row>
    <row r="49" spans="1:6" x14ac:dyDescent="0.3">
      <c r="A49" s="15">
        <v>43876</v>
      </c>
      <c r="B49">
        <v>38</v>
      </c>
      <c r="C49">
        <v>39</v>
      </c>
      <c r="D49">
        <v>47</v>
      </c>
      <c r="E49">
        <v>40</v>
      </c>
      <c r="F49" s="10">
        <v>0</v>
      </c>
    </row>
    <row r="50" spans="1:6" x14ac:dyDescent="0.3">
      <c r="A50" s="15">
        <v>43877</v>
      </c>
      <c r="B50">
        <v>38</v>
      </c>
      <c r="C50">
        <v>40</v>
      </c>
      <c r="D50">
        <v>52</v>
      </c>
      <c r="E50">
        <v>23</v>
      </c>
      <c r="F50" s="10">
        <v>0</v>
      </c>
    </row>
    <row r="51" spans="1:6" x14ac:dyDescent="0.3">
      <c r="A51" s="15">
        <v>43878</v>
      </c>
      <c r="B51">
        <v>31</v>
      </c>
      <c r="C51">
        <v>48</v>
      </c>
      <c r="D51">
        <v>49</v>
      </c>
      <c r="E51">
        <v>40</v>
      </c>
      <c r="F51" s="10">
        <v>0</v>
      </c>
    </row>
    <row r="52" spans="1:6" x14ac:dyDescent="0.3">
      <c r="A52" s="15">
        <v>43879</v>
      </c>
      <c r="B52">
        <v>37</v>
      </c>
      <c r="C52">
        <v>44</v>
      </c>
      <c r="D52">
        <v>39</v>
      </c>
      <c r="E52">
        <v>34</v>
      </c>
      <c r="F52" s="10">
        <v>0</v>
      </c>
    </row>
    <row r="53" spans="1:6" x14ac:dyDescent="0.3">
      <c r="A53" s="15">
        <v>43880</v>
      </c>
      <c r="B53">
        <v>45</v>
      </c>
      <c r="C53">
        <v>36</v>
      </c>
      <c r="D53">
        <v>44</v>
      </c>
      <c r="E53">
        <v>40</v>
      </c>
      <c r="F53" s="10">
        <v>0</v>
      </c>
    </row>
    <row r="54" spans="1:6" x14ac:dyDescent="0.3">
      <c r="A54" s="15">
        <v>43881</v>
      </c>
      <c r="B54">
        <v>38</v>
      </c>
      <c r="C54">
        <v>39</v>
      </c>
      <c r="D54">
        <v>37</v>
      </c>
      <c r="E54">
        <v>33</v>
      </c>
      <c r="F54" s="10">
        <v>0</v>
      </c>
    </row>
    <row r="55" spans="1:6" x14ac:dyDescent="0.3">
      <c r="A55" s="15">
        <v>43882</v>
      </c>
      <c r="B55">
        <v>44</v>
      </c>
      <c r="C55">
        <v>33</v>
      </c>
      <c r="D55">
        <v>45</v>
      </c>
      <c r="E55">
        <v>31</v>
      </c>
      <c r="F55" s="10">
        <v>0</v>
      </c>
    </row>
    <row r="56" spans="1:6" x14ac:dyDescent="0.3">
      <c r="A56" s="15">
        <v>43883</v>
      </c>
      <c r="B56">
        <v>32</v>
      </c>
      <c r="C56">
        <v>41</v>
      </c>
      <c r="D56">
        <v>57</v>
      </c>
      <c r="E56">
        <v>28</v>
      </c>
      <c r="F56" s="10">
        <v>0</v>
      </c>
    </row>
    <row r="57" spans="1:6" x14ac:dyDescent="0.3">
      <c r="A57" s="15">
        <v>43884</v>
      </c>
      <c r="B57">
        <v>42</v>
      </c>
      <c r="C57">
        <v>45</v>
      </c>
      <c r="D57">
        <v>41</v>
      </c>
      <c r="E57">
        <v>38</v>
      </c>
      <c r="F57" s="10">
        <v>0</v>
      </c>
    </row>
    <row r="58" spans="1:6" x14ac:dyDescent="0.3">
      <c r="A58" s="15">
        <v>43885</v>
      </c>
      <c r="B58">
        <v>33</v>
      </c>
      <c r="C58">
        <v>41</v>
      </c>
      <c r="D58">
        <v>36</v>
      </c>
      <c r="E58">
        <v>35</v>
      </c>
      <c r="F58" s="10">
        <v>0</v>
      </c>
    </row>
    <row r="59" spans="1:6" x14ac:dyDescent="0.3">
      <c r="A59" s="15">
        <v>43886</v>
      </c>
      <c r="B59">
        <v>33</v>
      </c>
      <c r="C59">
        <v>41</v>
      </c>
      <c r="D59">
        <v>36</v>
      </c>
      <c r="E59">
        <v>32</v>
      </c>
      <c r="F59" s="10">
        <v>0</v>
      </c>
    </row>
    <row r="60" spans="1:6" x14ac:dyDescent="0.3">
      <c r="A60" s="15">
        <v>43887</v>
      </c>
      <c r="B60">
        <v>27</v>
      </c>
      <c r="C60">
        <v>44</v>
      </c>
      <c r="D60">
        <v>36</v>
      </c>
      <c r="E60">
        <v>45</v>
      </c>
      <c r="F60" s="10">
        <v>0</v>
      </c>
    </row>
    <row r="61" spans="1:6" x14ac:dyDescent="0.3">
      <c r="A61" s="15">
        <v>43888</v>
      </c>
      <c r="B61">
        <v>35</v>
      </c>
      <c r="C61">
        <v>42</v>
      </c>
      <c r="D61">
        <v>24</v>
      </c>
      <c r="E61">
        <v>40</v>
      </c>
      <c r="F61" s="10">
        <v>0</v>
      </c>
    </row>
    <row r="62" spans="1:6" x14ac:dyDescent="0.3">
      <c r="A62" s="15">
        <v>43889</v>
      </c>
      <c r="B62">
        <v>32</v>
      </c>
      <c r="C62">
        <v>40</v>
      </c>
      <c r="D62">
        <v>29</v>
      </c>
      <c r="E62">
        <v>32</v>
      </c>
      <c r="F62" s="10">
        <v>0</v>
      </c>
    </row>
    <row r="63" spans="1:6" x14ac:dyDescent="0.3">
      <c r="A63" s="15">
        <v>43890</v>
      </c>
      <c r="B63">
        <v>36</v>
      </c>
      <c r="C63">
        <v>39</v>
      </c>
      <c r="D63">
        <v>22</v>
      </c>
      <c r="E63">
        <v>24</v>
      </c>
      <c r="F63" s="10">
        <v>0</v>
      </c>
    </row>
    <row r="64" spans="1:6" x14ac:dyDescent="0.3">
      <c r="A64" s="15">
        <v>43891</v>
      </c>
      <c r="B64">
        <v>38</v>
      </c>
      <c r="C64">
        <v>28</v>
      </c>
      <c r="D64">
        <v>39</v>
      </c>
      <c r="E64">
        <v>27</v>
      </c>
      <c r="F64" s="10">
        <v>0</v>
      </c>
    </row>
    <row r="65" spans="1:6" x14ac:dyDescent="0.3">
      <c r="A65" s="15">
        <v>43892</v>
      </c>
      <c r="B65">
        <v>32</v>
      </c>
      <c r="C65">
        <v>30</v>
      </c>
      <c r="D65">
        <v>41</v>
      </c>
      <c r="E65">
        <v>35</v>
      </c>
      <c r="F65" s="10">
        <v>0</v>
      </c>
    </row>
    <row r="66" spans="1:6" x14ac:dyDescent="0.3">
      <c r="A66" s="15">
        <v>43893</v>
      </c>
      <c r="B66">
        <v>31</v>
      </c>
      <c r="C66">
        <v>40</v>
      </c>
      <c r="D66">
        <v>37</v>
      </c>
      <c r="E66">
        <v>35</v>
      </c>
      <c r="F66" s="10">
        <v>0</v>
      </c>
    </row>
    <row r="67" spans="1:6" x14ac:dyDescent="0.3">
      <c r="A67" s="15">
        <v>43894</v>
      </c>
      <c r="B67">
        <v>33</v>
      </c>
      <c r="C67">
        <v>40</v>
      </c>
      <c r="D67">
        <v>32</v>
      </c>
      <c r="E67">
        <v>53</v>
      </c>
      <c r="F67" s="10">
        <v>0</v>
      </c>
    </row>
    <row r="68" spans="1:6" x14ac:dyDescent="0.3">
      <c r="A68" s="15">
        <v>43895</v>
      </c>
      <c r="B68">
        <v>40</v>
      </c>
      <c r="C68">
        <v>45</v>
      </c>
      <c r="D68">
        <v>37</v>
      </c>
      <c r="E68">
        <v>33</v>
      </c>
      <c r="F68" s="10">
        <v>0</v>
      </c>
    </row>
    <row r="69" spans="1:6" x14ac:dyDescent="0.3">
      <c r="A69" s="15">
        <v>43896</v>
      </c>
      <c r="B69">
        <v>31</v>
      </c>
      <c r="C69">
        <v>37</v>
      </c>
      <c r="D69">
        <v>35</v>
      </c>
      <c r="E69">
        <v>32</v>
      </c>
      <c r="F69" s="10">
        <v>0</v>
      </c>
    </row>
    <row r="70" spans="1:6" x14ac:dyDescent="0.3">
      <c r="A70" s="15">
        <v>43897</v>
      </c>
      <c r="B70">
        <v>49</v>
      </c>
      <c r="C70">
        <v>42</v>
      </c>
      <c r="D70">
        <v>48</v>
      </c>
      <c r="E70">
        <v>27</v>
      </c>
      <c r="F70" s="10">
        <v>0</v>
      </c>
    </row>
    <row r="71" spans="1:6" x14ac:dyDescent="0.3">
      <c r="A71" s="15">
        <v>43898</v>
      </c>
      <c r="B71">
        <v>49</v>
      </c>
      <c r="C71">
        <v>51</v>
      </c>
      <c r="D71">
        <v>51</v>
      </c>
      <c r="E71">
        <v>26</v>
      </c>
      <c r="F71" s="10">
        <v>0</v>
      </c>
    </row>
    <row r="72" spans="1:6" x14ac:dyDescent="0.3">
      <c r="A72" s="15">
        <v>43899</v>
      </c>
      <c r="B72">
        <v>38</v>
      </c>
      <c r="C72">
        <v>38</v>
      </c>
      <c r="D72">
        <v>36</v>
      </c>
      <c r="E72">
        <v>26</v>
      </c>
      <c r="F72" s="10">
        <v>0</v>
      </c>
    </row>
    <row r="73" spans="1:6" x14ac:dyDescent="0.3">
      <c r="A73" s="15">
        <v>43900</v>
      </c>
      <c r="B73">
        <v>43</v>
      </c>
      <c r="C73">
        <v>36</v>
      </c>
      <c r="D73">
        <v>37</v>
      </c>
      <c r="E73">
        <v>37</v>
      </c>
      <c r="F73" s="10">
        <v>0</v>
      </c>
    </row>
    <row r="74" spans="1:6" x14ac:dyDescent="0.3">
      <c r="A74" s="15">
        <v>43901</v>
      </c>
      <c r="B74">
        <v>40</v>
      </c>
      <c r="C74">
        <v>52</v>
      </c>
      <c r="D74">
        <v>29</v>
      </c>
      <c r="E74">
        <v>40</v>
      </c>
      <c r="F74" s="10">
        <v>0</v>
      </c>
    </row>
    <row r="75" spans="1:6" x14ac:dyDescent="0.3">
      <c r="A75" s="15">
        <v>43902</v>
      </c>
      <c r="B75">
        <v>27</v>
      </c>
      <c r="C75">
        <v>36</v>
      </c>
      <c r="D75">
        <v>38</v>
      </c>
      <c r="E75">
        <v>34</v>
      </c>
      <c r="F75" s="10">
        <v>0</v>
      </c>
    </row>
    <row r="76" spans="1:6" x14ac:dyDescent="0.3">
      <c r="A76" s="15">
        <v>43903</v>
      </c>
      <c r="B76">
        <v>28</v>
      </c>
      <c r="C76">
        <v>33</v>
      </c>
      <c r="D76">
        <v>33</v>
      </c>
      <c r="E76">
        <v>24</v>
      </c>
      <c r="F76" s="10">
        <v>0</v>
      </c>
    </row>
    <row r="77" spans="1:6" x14ac:dyDescent="0.3">
      <c r="A77" s="15">
        <v>43904</v>
      </c>
      <c r="B77">
        <v>48</v>
      </c>
      <c r="C77">
        <v>37</v>
      </c>
      <c r="D77">
        <v>43</v>
      </c>
      <c r="E77">
        <v>36</v>
      </c>
      <c r="F77" s="10">
        <v>0</v>
      </c>
    </row>
    <row r="78" spans="1:6" x14ac:dyDescent="0.3">
      <c r="A78" s="15">
        <v>43905</v>
      </c>
      <c r="B78">
        <v>47</v>
      </c>
      <c r="C78">
        <v>48</v>
      </c>
      <c r="D78">
        <v>51</v>
      </c>
      <c r="E78">
        <v>24</v>
      </c>
      <c r="F78" s="10">
        <v>0</v>
      </c>
    </row>
    <row r="79" spans="1:6" x14ac:dyDescent="0.3">
      <c r="A79" s="15">
        <v>43906</v>
      </c>
      <c r="B79">
        <v>47</v>
      </c>
      <c r="C79">
        <v>51</v>
      </c>
      <c r="D79">
        <v>37</v>
      </c>
      <c r="E79">
        <v>49</v>
      </c>
      <c r="F79" s="10">
        <v>0</v>
      </c>
    </row>
    <row r="80" spans="1:6" x14ac:dyDescent="0.3">
      <c r="A80" s="15">
        <v>43907</v>
      </c>
      <c r="B80">
        <v>42</v>
      </c>
      <c r="C80">
        <v>40</v>
      </c>
      <c r="D80">
        <v>47</v>
      </c>
      <c r="E80">
        <v>34</v>
      </c>
      <c r="F80" s="10">
        <v>0</v>
      </c>
    </row>
    <row r="81" spans="1:6" x14ac:dyDescent="0.3">
      <c r="A81" s="15">
        <v>43908</v>
      </c>
      <c r="B81">
        <v>56</v>
      </c>
      <c r="C81">
        <v>54</v>
      </c>
      <c r="D81">
        <v>44</v>
      </c>
      <c r="E81">
        <v>34</v>
      </c>
      <c r="F81" s="10">
        <v>0</v>
      </c>
    </row>
    <row r="82" spans="1:6" x14ac:dyDescent="0.3">
      <c r="A82" s="15">
        <v>43909</v>
      </c>
      <c r="B82">
        <v>63</v>
      </c>
      <c r="C82">
        <v>45</v>
      </c>
      <c r="D82">
        <v>34</v>
      </c>
      <c r="E82">
        <v>33</v>
      </c>
      <c r="F82">
        <v>1050</v>
      </c>
    </row>
    <row r="83" spans="1:6" x14ac:dyDescent="0.3">
      <c r="A83" s="15">
        <v>43910</v>
      </c>
      <c r="B83">
        <v>69</v>
      </c>
      <c r="C83">
        <v>47</v>
      </c>
      <c r="D83">
        <v>47</v>
      </c>
      <c r="E83">
        <v>37</v>
      </c>
      <c r="F83">
        <v>1229</v>
      </c>
    </row>
    <row r="84" spans="1:6" x14ac:dyDescent="0.3">
      <c r="A84" s="15">
        <v>43911</v>
      </c>
      <c r="B84">
        <v>76</v>
      </c>
      <c r="C84">
        <v>60</v>
      </c>
      <c r="D84">
        <v>42</v>
      </c>
      <c r="E84">
        <v>37</v>
      </c>
      <c r="F84">
        <v>1506</v>
      </c>
    </row>
    <row r="85" spans="1:6" x14ac:dyDescent="0.3">
      <c r="A85" s="15">
        <v>43912</v>
      </c>
      <c r="B85">
        <v>61</v>
      </c>
      <c r="C85">
        <v>72</v>
      </c>
      <c r="D85">
        <v>52</v>
      </c>
      <c r="E85">
        <v>34</v>
      </c>
      <c r="F85">
        <v>1216</v>
      </c>
    </row>
    <row r="86" spans="1:6" x14ac:dyDescent="0.3">
      <c r="A86" s="15">
        <v>43913</v>
      </c>
      <c r="B86">
        <v>63</v>
      </c>
      <c r="C86">
        <v>61</v>
      </c>
      <c r="D86">
        <v>46</v>
      </c>
      <c r="E86">
        <v>44</v>
      </c>
      <c r="F86">
        <v>2580</v>
      </c>
    </row>
    <row r="87" spans="1:6" x14ac:dyDescent="0.3">
      <c r="A87" s="15">
        <v>43914</v>
      </c>
      <c r="B87">
        <v>74</v>
      </c>
      <c r="C87">
        <v>55</v>
      </c>
      <c r="D87">
        <v>40</v>
      </c>
      <c r="E87">
        <v>43</v>
      </c>
      <c r="F87">
        <v>1987</v>
      </c>
    </row>
    <row r="88" spans="1:6" x14ac:dyDescent="0.3">
      <c r="A88" s="15">
        <v>43915</v>
      </c>
      <c r="B88">
        <v>71</v>
      </c>
      <c r="C88">
        <v>54</v>
      </c>
      <c r="D88">
        <v>45</v>
      </c>
      <c r="E88">
        <v>49</v>
      </c>
      <c r="F88">
        <v>2450</v>
      </c>
    </row>
    <row r="89" spans="1:6" x14ac:dyDescent="0.3">
      <c r="A89" s="15">
        <v>43916</v>
      </c>
      <c r="B89">
        <v>73</v>
      </c>
      <c r="C89">
        <v>57</v>
      </c>
      <c r="D89">
        <v>55</v>
      </c>
      <c r="E89">
        <v>42</v>
      </c>
      <c r="F89">
        <v>0</v>
      </c>
    </row>
    <row r="90" spans="1:6" x14ac:dyDescent="0.3">
      <c r="A90" s="15">
        <v>43917</v>
      </c>
      <c r="B90">
        <v>72</v>
      </c>
      <c r="C90">
        <v>65</v>
      </c>
      <c r="D90">
        <v>47</v>
      </c>
      <c r="E90">
        <v>38</v>
      </c>
      <c r="F90">
        <v>0</v>
      </c>
    </row>
    <row r="91" spans="1:6" x14ac:dyDescent="0.3">
      <c r="A91" s="15">
        <v>43918</v>
      </c>
      <c r="B91">
        <v>62</v>
      </c>
      <c r="C91">
        <v>64</v>
      </c>
      <c r="D91">
        <v>42</v>
      </c>
      <c r="E91">
        <v>33</v>
      </c>
      <c r="F91">
        <v>0</v>
      </c>
    </row>
    <row r="92" spans="1:6" x14ac:dyDescent="0.3">
      <c r="A92" s="15">
        <v>43919</v>
      </c>
      <c r="B92">
        <v>63</v>
      </c>
      <c r="C92">
        <v>64</v>
      </c>
      <c r="D92">
        <v>45</v>
      </c>
      <c r="E92">
        <v>33</v>
      </c>
      <c r="F92">
        <v>0</v>
      </c>
    </row>
    <row r="93" spans="1:6" x14ac:dyDescent="0.3">
      <c r="A93" s="15">
        <v>43920</v>
      </c>
      <c r="B93">
        <v>48</v>
      </c>
      <c r="C93">
        <v>59</v>
      </c>
      <c r="D93">
        <v>40</v>
      </c>
      <c r="E93">
        <v>37</v>
      </c>
      <c r="F93">
        <v>0</v>
      </c>
    </row>
    <row r="94" spans="1:6" x14ac:dyDescent="0.3">
      <c r="A94" s="15">
        <v>43921</v>
      </c>
      <c r="B94">
        <v>59</v>
      </c>
      <c r="C94">
        <v>46</v>
      </c>
      <c r="D94">
        <v>48</v>
      </c>
      <c r="E94">
        <v>42</v>
      </c>
      <c r="F94">
        <v>4346</v>
      </c>
    </row>
    <row r="95" spans="1:6" x14ac:dyDescent="0.3">
      <c r="A95" s="15">
        <v>43922</v>
      </c>
      <c r="B95">
        <v>49</v>
      </c>
      <c r="C95">
        <v>41</v>
      </c>
      <c r="D95">
        <v>43</v>
      </c>
      <c r="E95">
        <v>33</v>
      </c>
      <c r="F95">
        <v>5163</v>
      </c>
    </row>
    <row r="96" spans="1:6" x14ac:dyDescent="0.3">
      <c r="A96" s="15">
        <v>43923</v>
      </c>
      <c r="B96">
        <v>45</v>
      </c>
      <c r="C96">
        <v>50</v>
      </c>
      <c r="D96">
        <v>32</v>
      </c>
      <c r="E96">
        <v>38</v>
      </c>
      <c r="F96">
        <v>7900</v>
      </c>
    </row>
    <row r="97" spans="1:6" x14ac:dyDescent="0.3">
      <c r="A97" s="15">
        <v>43924</v>
      </c>
      <c r="B97">
        <v>44</v>
      </c>
      <c r="C97">
        <v>61</v>
      </c>
      <c r="D97">
        <v>35</v>
      </c>
      <c r="E97">
        <v>31</v>
      </c>
      <c r="F97">
        <v>13394</v>
      </c>
    </row>
    <row r="98" spans="1:6" x14ac:dyDescent="0.3">
      <c r="A98" s="15">
        <v>43925</v>
      </c>
      <c r="B98">
        <v>64</v>
      </c>
      <c r="C98">
        <v>55</v>
      </c>
      <c r="D98">
        <v>37</v>
      </c>
      <c r="E98">
        <v>42</v>
      </c>
      <c r="F98">
        <v>10705</v>
      </c>
    </row>
    <row r="99" spans="1:6" x14ac:dyDescent="0.3">
      <c r="A99" s="15">
        <v>43926</v>
      </c>
      <c r="B99">
        <v>44</v>
      </c>
      <c r="C99">
        <v>49</v>
      </c>
      <c r="D99">
        <v>29</v>
      </c>
      <c r="E99">
        <v>35</v>
      </c>
      <c r="F99">
        <v>9584</v>
      </c>
    </row>
    <row r="100" spans="1:6" x14ac:dyDescent="0.3">
      <c r="A100" s="15">
        <v>43927</v>
      </c>
      <c r="B100">
        <v>45</v>
      </c>
      <c r="C100">
        <v>49</v>
      </c>
      <c r="D100">
        <v>32</v>
      </c>
      <c r="E100">
        <v>36</v>
      </c>
      <c r="F100">
        <v>11534</v>
      </c>
    </row>
    <row r="101" spans="1:6" x14ac:dyDescent="0.3">
      <c r="A101" s="15">
        <v>43928</v>
      </c>
      <c r="B101">
        <v>32</v>
      </c>
      <c r="C101">
        <v>39</v>
      </c>
      <c r="D101">
        <v>25</v>
      </c>
      <c r="E101">
        <v>37</v>
      </c>
      <c r="F101">
        <v>12947</v>
      </c>
    </row>
    <row r="102" spans="1:6" x14ac:dyDescent="0.3">
      <c r="A102" s="15">
        <v>43929</v>
      </c>
      <c r="B102">
        <v>42</v>
      </c>
      <c r="C102">
        <v>38</v>
      </c>
      <c r="D102">
        <v>30</v>
      </c>
      <c r="E102">
        <v>42</v>
      </c>
      <c r="F102">
        <v>13904</v>
      </c>
    </row>
    <row r="103" spans="1:6" x14ac:dyDescent="0.3">
      <c r="A103" s="15">
        <v>43930</v>
      </c>
      <c r="B103">
        <v>43</v>
      </c>
      <c r="C103">
        <v>54</v>
      </c>
      <c r="D103">
        <v>34</v>
      </c>
      <c r="E103">
        <v>46</v>
      </c>
      <c r="F103">
        <v>16991</v>
      </c>
    </row>
    <row r="104" spans="1:6" x14ac:dyDescent="0.3">
      <c r="A104" s="15">
        <v>43931</v>
      </c>
      <c r="B104">
        <v>52</v>
      </c>
      <c r="C104">
        <v>37</v>
      </c>
      <c r="D104">
        <v>30</v>
      </c>
      <c r="E104">
        <v>31</v>
      </c>
      <c r="F104">
        <v>16420</v>
      </c>
    </row>
    <row r="105" spans="1:6" x14ac:dyDescent="0.3">
      <c r="A105" s="15">
        <v>43932</v>
      </c>
      <c r="B105">
        <v>41</v>
      </c>
      <c r="C105">
        <v>52</v>
      </c>
      <c r="D105">
        <v>34</v>
      </c>
      <c r="E105">
        <v>34</v>
      </c>
      <c r="F105">
        <v>18044</v>
      </c>
    </row>
    <row r="106" spans="1:6" x14ac:dyDescent="0.3">
      <c r="A106" s="15">
        <v>43933</v>
      </c>
      <c r="B106">
        <v>44</v>
      </c>
      <c r="C106">
        <v>50</v>
      </c>
      <c r="D106">
        <v>33</v>
      </c>
      <c r="E106">
        <v>44</v>
      </c>
      <c r="F106">
        <v>16374</v>
      </c>
    </row>
    <row r="107" spans="1:6" x14ac:dyDescent="0.3">
      <c r="A107" s="15">
        <v>43934</v>
      </c>
      <c r="B107">
        <v>36</v>
      </c>
      <c r="C107">
        <v>50</v>
      </c>
      <c r="D107">
        <v>38</v>
      </c>
      <c r="E107">
        <v>42</v>
      </c>
      <c r="F107">
        <v>21806</v>
      </c>
    </row>
    <row r="108" spans="1:6" x14ac:dyDescent="0.3">
      <c r="A108" s="15">
        <v>43935</v>
      </c>
      <c r="B108">
        <v>44</v>
      </c>
      <c r="C108">
        <v>55</v>
      </c>
      <c r="D108">
        <v>30</v>
      </c>
      <c r="E108">
        <v>49</v>
      </c>
      <c r="F108">
        <v>27339</v>
      </c>
    </row>
    <row r="109" spans="1:6" x14ac:dyDescent="0.3">
      <c r="A109" s="15">
        <v>43936</v>
      </c>
      <c r="B109">
        <v>38</v>
      </c>
      <c r="C109">
        <v>37</v>
      </c>
      <c r="D109">
        <v>34</v>
      </c>
      <c r="E109">
        <v>42</v>
      </c>
      <c r="F109">
        <v>29706</v>
      </c>
    </row>
    <row r="110" spans="1:6" x14ac:dyDescent="0.3">
      <c r="A110" s="15">
        <v>43937</v>
      </c>
      <c r="B110">
        <v>46</v>
      </c>
      <c r="C110">
        <v>35</v>
      </c>
      <c r="D110">
        <v>30</v>
      </c>
      <c r="E110">
        <v>48</v>
      </c>
      <c r="F110">
        <v>28357</v>
      </c>
    </row>
    <row r="111" spans="1:6" x14ac:dyDescent="0.3">
      <c r="A111" s="15">
        <v>43938</v>
      </c>
      <c r="B111">
        <v>40</v>
      </c>
      <c r="C111">
        <v>46</v>
      </c>
      <c r="D111">
        <v>35</v>
      </c>
      <c r="E111">
        <v>49</v>
      </c>
      <c r="F111">
        <v>32167</v>
      </c>
    </row>
    <row r="112" spans="1:6" x14ac:dyDescent="0.3">
      <c r="A112" s="15">
        <v>43939</v>
      </c>
      <c r="B112">
        <v>36</v>
      </c>
      <c r="C112">
        <v>50</v>
      </c>
      <c r="D112">
        <v>30</v>
      </c>
      <c r="E112">
        <v>34</v>
      </c>
      <c r="F112">
        <v>37000</v>
      </c>
    </row>
    <row r="113" spans="1:6" x14ac:dyDescent="0.3">
      <c r="A113" s="15">
        <v>43940</v>
      </c>
      <c r="B113">
        <v>45</v>
      </c>
      <c r="C113">
        <v>44</v>
      </c>
      <c r="D113">
        <v>32</v>
      </c>
      <c r="E113">
        <v>41</v>
      </c>
      <c r="F113">
        <v>29463</v>
      </c>
    </row>
    <row r="114" spans="1:6" x14ac:dyDescent="0.3">
      <c r="A114" s="15">
        <v>43941</v>
      </c>
      <c r="B114">
        <v>44</v>
      </c>
      <c r="C114">
        <v>34</v>
      </c>
      <c r="D114">
        <v>36</v>
      </c>
      <c r="E114">
        <v>44</v>
      </c>
      <c r="F114">
        <v>0</v>
      </c>
    </row>
    <row r="115" spans="1:6" x14ac:dyDescent="0.3">
      <c r="A115" s="15">
        <v>43942</v>
      </c>
      <c r="B115">
        <v>37</v>
      </c>
      <c r="C115">
        <v>39</v>
      </c>
      <c r="D115">
        <v>25</v>
      </c>
      <c r="E115">
        <v>43</v>
      </c>
      <c r="F115">
        <v>0</v>
      </c>
    </row>
    <row r="116" spans="1:6" x14ac:dyDescent="0.3">
      <c r="A116" s="15">
        <v>43943</v>
      </c>
      <c r="B116">
        <v>40</v>
      </c>
      <c r="C116">
        <v>37</v>
      </c>
      <c r="D116">
        <v>32</v>
      </c>
      <c r="E116">
        <v>36</v>
      </c>
      <c r="F116">
        <v>0</v>
      </c>
    </row>
    <row r="117" spans="1:6" x14ac:dyDescent="0.3">
      <c r="A117" s="15">
        <v>43944</v>
      </c>
      <c r="B117">
        <v>37</v>
      </c>
      <c r="C117">
        <v>47</v>
      </c>
      <c r="D117">
        <v>37</v>
      </c>
      <c r="E117">
        <v>45</v>
      </c>
      <c r="F117">
        <v>0</v>
      </c>
    </row>
    <row r="118" spans="1:6" x14ac:dyDescent="0.3">
      <c r="A118" s="15">
        <v>43945</v>
      </c>
      <c r="B118">
        <v>38</v>
      </c>
      <c r="C118">
        <v>49</v>
      </c>
      <c r="D118">
        <v>29</v>
      </c>
      <c r="E118">
        <v>48</v>
      </c>
      <c r="F118">
        <v>41247</v>
      </c>
    </row>
    <row r="119" spans="1:6" x14ac:dyDescent="0.3">
      <c r="A119" s="15">
        <v>43946</v>
      </c>
      <c r="B119">
        <v>28</v>
      </c>
      <c r="C119">
        <v>50</v>
      </c>
      <c r="D119">
        <v>30</v>
      </c>
      <c r="E119">
        <v>39</v>
      </c>
      <c r="F119">
        <v>38168</v>
      </c>
    </row>
    <row r="120" spans="1:6" x14ac:dyDescent="0.3">
      <c r="A120" s="15">
        <v>43947</v>
      </c>
      <c r="B120">
        <v>36</v>
      </c>
      <c r="C120">
        <v>48</v>
      </c>
      <c r="D120">
        <v>29</v>
      </c>
      <c r="E120">
        <v>42</v>
      </c>
      <c r="F120">
        <v>45352</v>
      </c>
    </row>
    <row r="121" spans="1:6" x14ac:dyDescent="0.3">
      <c r="A121" s="15">
        <v>43948</v>
      </c>
      <c r="B121">
        <v>39</v>
      </c>
      <c r="C121">
        <v>45</v>
      </c>
      <c r="D121">
        <v>27</v>
      </c>
      <c r="E121">
        <v>37</v>
      </c>
      <c r="F121">
        <v>40510</v>
      </c>
    </row>
    <row r="122" spans="1:6" x14ac:dyDescent="0.3">
      <c r="A122" s="15">
        <v>43949</v>
      </c>
      <c r="B122">
        <v>32</v>
      </c>
      <c r="C122">
        <v>46</v>
      </c>
      <c r="D122">
        <v>26</v>
      </c>
      <c r="E122">
        <v>36</v>
      </c>
      <c r="F122">
        <v>50914</v>
      </c>
    </row>
    <row r="123" spans="1:6" x14ac:dyDescent="0.3">
      <c r="A123" s="15">
        <v>43950</v>
      </c>
      <c r="B123">
        <v>25</v>
      </c>
      <c r="C123">
        <v>41</v>
      </c>
      <c r="D123">
        <v>37</v>
      </c>
      <c r="E123">
        <v>35</v>
      </c>
      <c r="F123">
        <v>54031</v>
      </c>
    </row>
    <row r="124" spans="1:6" x14ac:dyDescent="0.3">
      <c r="A124" s="15">
        <v>43951</v>
      </c>
      <c r="B124">
        <v>21</v>
      </c>
      <c r="C124">
        <v>44</v>
      </c>
      <c r="D124">
        <v>29</v>
      </c>
      <c r="E124">
        <v>46</v>
      </c>
      <c r="F124">
        <v>59437</v>
      </c>
    </row>
    <row r="125" spans="1:6" x14ac:dyDescent="0.3">
      <c r="A125" s="15">
        <v>43952</v>
      </c>
      <c r="B125">
        <v>30</v>
      </c>
      <c r="C125">
        <v>55</v>
      </c>
      <c r="D125">
        <v>37</v>
      </c>
      <c r="E125">
        <v>33</v>
      </c>
      <c r="F125">
        <v>72453</v>
      </c>
    </row>
    <row r="126" spans="1:6" x14ac:dyDescent="0.3">
      <c r="A126" s="15">
        <v>43953</v>
      </c>
      <c r="B126">
        <v>34</v>
      </c>
      <c r="C126">
        <v>55</v>
      </c>
      <c r="D126">
        <v>32</v>
      </c>
      <c r="E126">
        <v>39</v>
      </c>
      <c r="F126">
        <v>73709</v>
      </c>
    </row>
    <row r="127" spans="1:6" x14ac:dyDescent="0.3">
      <c r="A127" s="15">
        <v>43954</v>
      </c>
      <c r="B127">
        <v>34</v>
      </c>
      <c r="C127">
        <v>39</v>
      </c>
      <c r="D127">
        <v>35</v>
      </c>
      <c r="E127">
        <v>36</v>
      </c>
      <c r="F127">
        <v>70087</v>
      </c>
    </row>
    <row r="128" spans="1:6" x14ac:dyDescent="0.3">
      <c r="A128" s="15">
        <v>43955</v>
      </c>
      <c r="B128">
        <v>23</v>
      </c>
      <c r="C128">
        <v>42</v>
      </c>
      <c r="D128">
        <v>23</v>
      </c>
      <c r="E128">
        <v>40</v>
      </c>
      <c r="F128">
        <v>60783</v>
      </c>
    </row>
    <row r="129" spans="1:6" x14ac:dyDescent="0.3">
      <c r="A129" s="15">
        <v>43956</v>
      </c>
      <c r="B129">
        <v>24</v>
      </c>
      <c r="C129">
        <v>38</v>
      </c>
      <c r="D129">
        <v>32</v>
      </c>
      <c r="E129">
        <v>29</v>
      </c>
      <c r="F129">
        <v>84713</v>
      </c>
    </row>
    <row r="130" spans="1:6" x14ac:dyDescent="0.3">
      <c r="A130" s="15">
        <v>43957</v>
      </c>
      <c r="B130">
        <v>32</v>
      </c>
      <c r="C130">
        <v>45</v>
      </c>
      <c r="D130">
        <v>20</v>
      </c>
      <c r="E130">
        <v>39</v>
      </c>
      <c r="F130">
        <v>84835</v>
      </c>
    </row>
    <row r="131" spans="1:6" x14ac:dyDescent="0.3">
      <c r="A131" s="15">
        <v>43958</v>
      </c>
      <c r="B131">
        <v>20</v>
      </c>
      <c r="C131">
        <v>44</v>
      </c>
      <c r="D131">
        <v>38</v>
      </c>
      <c r="E131">
        <v>42</v>
      </c>
      <c r="F131">
        <v>80632</v>
      </c>
    </row>
    <row r="132" spans="1:6" x14ac:dyDescent="0.3">
      <c r="A132" s="15">
        <v>43959</v>
      </c>
      <c r="B132">
        <v>24</v>
      </c>
      <c r="C132">
        <v>42</v>
      </c>
      <c r="D132">
        <v>31</v>
      </c>
      <c r="E132">
        <v>42</v>
      </c>
      <c r="F132">
        <v>80375</v>
      </c>
    </row>
    <row r="133" spans="1:6" x14ac:dyDescent="0.3">
      <c r="A133" s="15">
        <v>43960</v>
      </c>
      <c r="B133">
        <v>23</v>
      </c>
      <c r="C133">
        <v>44</v>
      </c>
      <c r="D133">
        <v>30</v>
      </c>
      <c r="E133">
        <v>41</v>
      </c>
      <c r="F133">
        <v>85425</v>
      </c>
    </row>
    <row r="134" spans="1:6" x14ac:dyDescent="0.3">
      <c r="A134" s="15">
        <v>43961</v>
      </c>
      <c r="B134">
        <v>28</v>
      </c>
      <c r="C134">
        <v>44</v>
      </c>
      <c r="D134">
        <v>27</v>
      </c>
      <c r="E134">
        <v>45</v>
      </c>
      <c r="F134">
        <v>85824</v>
      </c>
    </row>
    <row r="135" spans="1:6" x14ac:dyDescent="0.3">
      <c r="A135" s="15">
        <v>43962</v>
      </c>
      <c r="B135">
        <v>19</v>
      </c>
      <c r="C135">
        <v>39</v>
      </c>
      <c r="D135">
        <v>20</v>
      </c>
      <c r="E135">
        <v>40</v>
      </c>
      <c r="F135">
        <v>64651</v>
      </c>
    </row>
    <row r="136" spans="1:6" x14ac:dyDescent="0.3">
      <c r="A136" s="15">
        <v>43963</v>
      </c>
      <c r="B136">
        <v>16</v>
      </c>
      <c r="C136">
        <v>36</v>
      </c>
      <c r="D136">
        <v>27</v>
      </c>
      <c r="E136">
        <v>42</v>
      </c>
      <c r="F136">
        <v>85891</v>
      </c>
    </row>
    <row r="137" spans="1:6" x14ac:dyDescent="0.3">
      <c r="A137" s="15">
        <v>43964</v>
      </c>
      <c r="B137">
        <v>26</v>
      </c>
      <c r="C137">
        <v>34</v>
      </c>
      <c r="D137">
        <v>25</v>
      </c>
      <c r="E137">
        <v>51</v>
      </c>
      <c r="F137">
        <v>94671</v>
      </c>
    </row>
    <row r="138" spans="1:6" x14ac:dyDescent="0.3">
      <c r="A138" s="15">
        <v>43965</v>
      </c>
      <c r="B138">
        <v>25</v>
      </c>
      <c r="C138">
        <v>42</v>
      </c>
      <c r="D138">
        <v>25</v>
      </c>
      <c r="E138">
        <v>49</v>
      </c>
      <c r="F138">
        <v>92791</v>
      </c>
    </row>
    <row r="139" spans="1:6" x14ac:dyDescent="0.3">
      <c r="A139" s="15">
        <v>43966</v>
      </c>
      <c r="B139">
        <v>17</v>
      </c>
      <c r="C139">
        <v>43</v>
      </c>
      <c r="D139">
        <v>28</v>
      </c>
      <c r="E139">
        <v>43</v>
      </c>
      <c r="F139">
        <v>92911</v>
      </c>
    </row>
    <row r="140" spans="1:6" x14ac:dyDescent="0.3">
      <c r="A140" s="15">
        <v>43967</v>
      </c>
      <c r="B140">
        <v>21</v>
      </c>
      <c r="C140">
        <v>48</v>
      </c>
      <c r="D140">
        <v>26</v>
      </c>
      <c r="E140">
        <v>49</v>
      </c>
      <c r="F140">
        <v>94325</v>
      </c>
    </row>
    <row r="141" spans="1:6" x14ac:dyDescent="0.3">
      <c r="A141" s="15">
        <v>43968</v>
      </c>
      <c r="B141">
        <v>26</v>
      </c>
      <c r="C141">
        <v>35</v>
      </c>
      <c r="D141">
        <v>27</v>
      </c>
      <c r="E141">
        <v>39</v>
      </c>
      <c r="F141">
        <v>93365</v>
      </c>
    </row>
    <row r="142" spans="1:6" x14ac:dyDescent="0.3">
      <c r="A142" s="15">
        <v>43969</v>
      </c>
      <c r="B142">
        <v>22</v>
      </c>
      <c r="C142">
        <v>45</v>
      </c>
      <c r="D142">
        <v>24</v>
      </c>
      <c r="E142">
        <v>52</v>
      </c>
      <c r="F142">
        <v>75150</v>
      </c>
    </row>
    <row r="143" spans="1:6" x14ac:dyDescent="0.3">
      <c r="A143" s="15">
        <v>43970</v>
      </c>
      <c r="B143">
        <v>17</v>
      </c>
      <c r="C143">
        <v>45</v>
      </c>
      <c r="D143">
        <v>25</v>
      </c>
      <c r="E143">
        <v>36</v>
      </c>
      <c r="F143">
        <v>101475</v>
      </c>
    </row>
    <row r="144" spans="1:6" x14ac:dyDescent="0.3">
      <c r="A144" s="15">
        <v>43971</v>
      </c>
      <c r="B144">
        <v>19</v>
      </c>
      <c r="C144">
        <v>40</v>
      </c>
      <c r="D144">
        <v>27</v>
      </c>
      <c r="E144">
        <v>51</v>
      </c>
      <c r="F144">
        <v>108121</v>
      </c>
    </row>
    <row r="145" spans="1:6" x14ac:dyDescent="0.3">
      <c r="A145" s="15">
        <v>43972</v>
      </c>
      <c r="B145">
        <v>23</v>
      </c>
      <c r="C145">
        <v>45</v>
      </c>
      <c r="D145">
        <v>22</v>
      </c>
      <c r="E145">
        <v>41</v>
      </c>
      <c r="F145">
        <v>103532</v>
      </c>
    </row>
    <row r="146" spans="1:6" x14ac:dyDescent="0.3">
      <c r="A146" s="15">
        <v>43973</v>
      </c>
      <c r="B146">
        <v>27</v>
      </c>
      <c r="C146">
        <v>34</v>
      </c>
      <c r="D146">
        <v>32</v>
      </c>
      <c r="E146">
        <v>43</v>
      </c>
      <c r="F146">
        <v>103514</v>
      </c>
    </row>
    <row r="147" spans="1:6" x14ac:dyDescent="0.3">
      <c r="A147" s="15">
        <v>43974</v>
      </c>
      <c r="B147">
        <v>19</v>
      </c>
      <c r="C147">
        <v>39</v>
      </c>
      <c r="D147">
        <v>27</v>
      </c>
      <c r="E147">
        <v>41</v>
      </c>
      <c r="F147">
        <v>115364</v>
      </c>
    </row>
    <row r="148" spans="1:6" x14ac:dyDescent="0.3">
      <c r="A148" s="15">
        <v>43975</v>
      </c>
      <c r="B148">
        <v>23</v>
      </c>
      <c r="C148">
        <v>42</v>
      </c>
      <c r="D148">
        <v>32</v>
      </c>
      <c r="E148">
        <v>28</v>
      </c>
      <c r="F148">
        <v>108623</v>
      </c>
    </row>
    <row r="149" spans="1:6" x14ac:dyDescent="0.3">
      <c r="A149" s="15">
        <v>43976</v>
      </c>
      <c r="B149">
        <v>17</v>
      </c>
      <c r="C149">
        <v>33</v>
      </c>
      <c r="D149">
        <v>28</v>
      </c>
      <c r="E149">
        <v>46</v>
      </c>
      <c r="F149">
        <v>90170</v>
      </c>
    </row>
    <row r="150" spans="1:6" x14ac:dyDescent="0.3">
      <c r="A150" s="15">
        <v>43977</v>
      </c>
      <c r="B150">
        <v>21</v>
      </c>
      <c r="C150">
        <v>39</v>
      </c>
      <c r="D150">
        <v>26</v>
      </c>
      <c r="E150">
        <v>43</v>
      </c>
      <c r="F150">
        <v>92528</v>
      </c>
    </row>
    <row r="151" spans="1:6" x14ac:dyDescent="0.3">
      <c r="A151" s="15">
        <v>43978</v>
      </c>
      <c r="B151">
        <v>19</v>
      </c>
      <c r="C151">
        <v>46</v>
      </c>
      <c r="D151">
        <v>23</v>
      </c>
      <c r="E151">
        <v>38</v>
      </c>
      <c r="F151">
        <v>116041</v>
      </c>
    </row>
    <row r="152" spans="1:6" x14ac:dyDescent="0.3">
      <c r="A152" s="15">
        <v>43979</v>
      </c>
      <c r="B152">
        <v>21</v>
      </c>
      <c r="C152">
        <v>34</v>
      </c>
      <c r="D152">
        <v>27</v>
      </c>
      <c r="E152">
        <v>35</v>
      </c>
      <c r="F152">
        <v>119976</v>
      </c>
    </row>
    <row r="153" spans="1:6" x14ac:dyDescent="0.3">
      <c r="A153" s="15">
        <v>43980</v>
      </c>
      <c r="B153">
        <v>25</v>
      </c>
      <c r="C153">
        <v>35</v>
      </c>
      <c r="D153">
        <v>32</v>
      </c>
      <c r="E153">
        <v>33</v>
      </c>
      <c r="F153">
        <v>121702</v>
      </c>
    </row>
    <row r="154" spans="1:6" x14ac:dyDescent="0.3">
      <c r="A154" s="15">
        <v>43981</v>
      </c>
      <c r="B154">
        <v>15</v>
      </c>
      <c r="C154">
        <v>41</v>
      </c>
      <c r="D154">
        <v>28</v>
      </c>
      <c r="E154">
        <v>31</v>
      </c>
      <c r="F154">
        <v>127761</v>
      </c>
    </row>
    <row r="155" spans="1:6" x14ac:dyDescent="0.3">
      <c r="A155" s="15">
        <v>43982</v>
      </c>
      <c r="B155">
        <v>23</v>
      </c>
      <c r="C155">
        <v>30</v>
      </c>
      <c r="D155">
        <v>26</v>
      </c>
      <c r="E155">
        <v>40</v>
      </c>
      <c r="F155">
        <v>125428</v>
      </c>
    </row>
  </sheetData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E5055-777C-4576-ADB5-2350013DE518}">
  <dimension ref="A1:V155"/>
  <sheetViews>
    <sheetView topLeftCell="F1" zoomScale="112" zoomScaleNormal="112" workbookViewId="0">
      <selection activeCell="G1" sqref="G1:H1048576"/>
    </sheetView>
  </sheetViews>
  <sheetFormatPr defaultRowHeight="14.4" x14ac:dyDescent="0.3"/>
  <cols>
    <col min="7" max="8" width="8.88671875" style="29"/>
  </cols>
  <sheetData>
    <row r="1" spans="1:22" x14ac:dyDescent="0.3">
      <c r="A1" t="s">
        <v>63</v>
      </c>
    </row>
    <row r="3" spans="1:22" x14ac:dyDescent="0.3">
      <c r="A3" t="s">
        <v>62</v>
      </c>
      <c r="B3" t="s">
        <v>139</v>
      </c>
      <c r="C3" t="s">
        <v>138</v>
      </c>
      <c r="D3" t="s">
        <v>137</v>
      </c>
      <c r="E3" t="s">
        <v>136</v>
      </c>
      <c r="F3" s="12" t="s">
        <v>56</v>
      </c>
      <c r="G3" s="23" t="s">
        <v>59</v>
      </c>
      <c r="H3" s="23" t="s">
        <v>58</v>
      </c>
      <c r="I3" s="10" t="s">
        <v>57</v>
      </c>
    </row>
    <row r="4" spans="1:22" x14ac:dyDescent="0.3">
      <c r="A4" s="8">
        <v>43831</v>
      </c>
      <c r="B4">
        <v>22</v>
      </c>
      <c r="C4">
        <v>99</v>
      </c>
      <c r="D4">
        <v>39</v>
      </c>
      <c r="E4">
        <v>39</v>
      </c>
      <c r="F4" s="9">
        <v>43831</v>
      </c>
      <c r="G4" s="23">
        <v>0</v>
      </c>
      <c r="H4" s="23">
        <v>0</v>
      </c>
      <c r="I4" s="10">
        <v>0</v>
      </c>
    </row>
    <row r="5" spans="1:22" x14ac:dyDescent="0.3">
      <c r="A5" s="8">
        <v>43832</v>
      </c>
      <c r="B5">
        <v>0</v>
      </c>
      <c r="C5">
        <v>15</v>
      </c>
      <c r="D5">
        <v>58</v>
      </c>
      <c r="E5">
        <v>65</v>
      </c>
      <c r="F5" s="9">
        <v>43832</v>
      </c>
      <c r="G5" s="23">
        <v>0</v>
      </c>
      <c r="H5" s="23">
        <v>0</v>
      </c>
      <c r="I5" s="10">
        <v>0</v>
      </c>
    </row>
    <row r="6" spans="1:22" x14ac:dyDescent="0.3">
      <c r="A6" s="8">
        <v>43833</v>
      </c>
      <c r="B6">
        <v>15</v>
      </c>
      <c r="C6">
        <v>29</v>
      </c>
      <c r="D6">
        <v>58</v>
      </c>
      <c r="E6">
        <v>49</v>
      </c>
      <c r="F6" s="9">
        <v>43833</v>
      </c>
      <c r="G6" s="23">
        <v>0</v>
      </c>
      <c r="H6" s="23">
        <v>0</v>
      </c>
      <c r="I6" s="10">
        <v>0</v>
      </c>
    </row>
    <row r="7" spans="1:22" x14ac:dyDescent="0.3">
      <c r="A7" s="8">
        <v>43834</v>
      </c>
      <c r="B7">
        <v>31</v>
      </c>
      <c r="C7">
        <v>15</v>
      </c>
      <c r="D7">
        <v>56</v>
      </c>
      <c r="E7">
        <v>26</v>
      </c>
      <c r="F7" s="9">
        <v>43834</v>
      </c>
      <c r="G7" s="23">
        <v>0</v>
      </c>
      <c r="H7" s="23">
        <v>0</v>
      </c>
      <c r="I7" s="10">
        <v>0</v>
      </c>
    </row>
    <row r="8" spans="1:22" x14ac:dyDescent="0.3">
      <c r="A8" s="8">
        <v>43835</v>
      </c>
      <c r="B8">
        <v>0</v>
      </c>
      <c r="C8">
        <v>34</v>
      </c>
      <c r="D8">
        <v>45</v>
      </c>
      <c r="E8">
        <v>16</v>
      </c>
      <c r="F8" s="9">
        <v>43835</v>
      </c>
      <c r="G8" s="23">
        <v>0</v>
      </c>
      <c r="H8" s="23">
        <v>0</v>
      </c>
      <c r="I8" s="10">
        <v>0</v>
      </c>
    </row>
    <row r="9" spans="1:22" x14ac:dyDescent="0.3">
      <c r="A9" s="8">
        <v>43836</v>
      </c>
      <c r="B9">
        <v>36</v>
      </c>
      <c r="C9">
        <v>36</v>
      </c>
      <c r="D9">
        <v>53</v>
      </c>
      <c r="E9">
        <v>48</v>
      </c>
      <c r="F9" s="9">
        <v>43836</v>
      </c>
      <c r="G9" s="23">
        <v>0</v>
      </c>
      <c r="H9" s="23">
        <v>0</v>
      </c>
      <c r="I9" s="10">
        <v>0</v>
      </c>
      <c r="N9" t="s">
        <v>123</v>
      </c>
      <c r="T9" t="s">
        <v>122</v>
      </c>
    </row>
    <row r="10" spans="1:22" x14ac:dyDescent="0.3">
      <c r="A10" s="8">
        <v>43837</v>
      </c>
      <c r="B10">
        <v>20</v>
      </c>
      <c r="C10">
        <v>36</v>
      </c>
      <c r="D10">
        <v>36</v>
      </c>
      <c r="E10">
        <v>36</v>
      </c>
      <c r="F10" s="9">
        <v>43837</v>
      </c>
      <c r="G10" s="23">
        <v>0</v>
      </c>
      <c r="H10" s="23">
        <v>0</v>
      </c>
      <c r="I10" s="10">
        <v>0</v>
      </c>
      <c r="L10" t="s">
        <v>121</v>
      </c>
      <c r="M10" t="s">
        <v>35</v>
      </c>
      <c r="N10" t="s">
        <v>37</v>
      </c>
      <c r="O10" t="s">
        <v>39</v>
      </c>
      <c r="P10" t="s">
        <v>41</v>
      </c>
      <c r="R10" t="s">
        <v>121</v>
      </c>
      <c r="S10" t="s">
        <v>35</v>
      </c>
      <c r="T10" t="s">
        <v>37</v>
      </c>
      <c r="U10" t="s">
        <v>39</v>
      </c>
      <c r="V10" t="s">
        <v>41</v>
      </c>
    </row>
    <row r="11" spans="1:22" x14ac:dyDescent="0.3">
      <c r="A11" s="8">
        <v>43838</v>
      </c>
      <c r="B11">
        <v>14</v>
      </c>
      <c r="C11">
        <v>14</v>
      </c>
      <c r="D11">
        <v>56</v>
      </c>
      <c r="E11">
        <v>35</v>
      </c>
      <c r="F11" s="9">
        <v>43838</v>
      </c>
      <c r="G11" s="23">
        <v>0</v>
      </c>
      <c r="H11" s="23">
        <v>0</v>
      </c>
      <c r="I11" s="10">
        <v>0</v>
      </c>
      <c r="L11">
        <v>0</v>
      </c>
      <c r="M11">
        <v>-0.18352087915965365</v>
      </c>
      <c r="N11">
        <v>0.2008185709136181</v>
      </c>
      <c r="O11">
        <v>-0.23597790235880661</v>
      </c>
      <c r="P11">
        <v>-4.5851513989986055E-2</v>
      </c>
      <c r="R11">
        <v>0</v>
      </c>
      <c r="S11">
        <v>-0.18497126455841872</v>
      </c>
      <c r="T11">
        <v>0.2557175008353712</v>
      </c>
      <c r="U11">
        <v>-0.26286707861893815</v>
      </c>
      <c r="V11">
        <v>-9.592771223444492E-2</v>
      </c>
    </row>
    <row r="12" spans="1:22" x14ac:dyDescent="0.3">
      <c r="A12" s="8">
        <v>43839</v>
      </c>
      <c r="B12">
        <v>24</v>
      </c>
      <c r="C12">
        <v>28</v>
      </c>
      <c r="D12">
        <v>67</v>
      </c>
      <c r="E12">
        <v>28</v>
      </c>
      <c r="F12" s="9">
        <v>43839</v>
      </c>
      <c r="G12" s="23">
        <v>0</v>
      </c>
      <c r="H12" s="23">
        <v>0</v>
      </c>
      <c r="I12" s="10">
        <v>0</v>
      </c>
      <c r="L12">
        <v>1</v>
      </c>
      <c r="M12">
        <v>-0.1972375712731641</v>
      </c>
      <c r="N12">
        <v>0.23948483297476864</v>
      </c>
      <c r="O12">
        <v>-0.26078146770694671</v>
      </c>
      <c r="P12">
        <v>-2.6460871151451001E-2</v>
      </c>
      <c r="R12">
        <v>1</v>
      </c>
      <c r="S12">
        <v>-0.19820185532907775</v>
      </c>
      <c r="T12">
        <v>0.24463519151923527</v>
      </c>
      <c r="U12">
        <v>-0.24121963185596773</v>
      </c>
      <c r="V12">
        <v>-0.12292288685321424</v>
      </c>
    </row>
    <row r="13" spans="1:22" x14ac:dyDescent="0.3">
      <c r="A13" s="8">
        <v>43840</v>
      </c>
      <c r="B13">
        <v>21</v>
      </c>
      <c r="C13">
        <v>28</v>
      </c>
      <c r="D13">
        <v>71</v>
      </c>
      <c r="E13">
        <v>28</v>
      </c>
      <c r="F13" s="9">
        <v>43840</v>
      </c>
      <c r="G13" s="23">
        <v>0</v>
      </c>
      <c r="H13" s="23">
        <v>0</v>
      </c>
      <c r="I13" s="10">
        <v>0</v>
      </c>
      <c r="L13">
        <v>2</v>
      </c>
      <c r="M13">
        <v>-0.17019714161230837</v>
      </c>
      <c r="N13">
        <v>0.25058443218592807</v>
      </c>
      <c r="O13">
        <v>-0.26901531316616567</v>
      </c>
      <c r="P13">
        <v>-1.3622022322384906E-2</v>
      </c>
      <c r="R13">
        <v>2</v>
      </c>
      <c r="S13">
        <v>-0.19486326258487788</v>
      </c>
      <c r="T13">
        <v>0.25834197705327883</v>
      </c>
      <c r="U13">
        <v>-0.28015354767871004</v>
      </c>
      <c r="V13">
        <v>-4.8325353947493113E-2</v>
      </c>
    </row>
    <row r="14" spans="1:22" x14ac:dyDescent="0.3">
      <c r="A14" s="8">
        <v>43841</v>
      </c>
      <c r="B14">
        <v>26</v>
      </c>
      <c r="C14">
        <v>15</v>
      </c>
      <c r="D14">
        <v>62</v>
      </c>
      <c r="E14">
        <v>39</v>
      </c>
      <c r="F14" s="9">
        <v>43841</v>
      </c>
      <c r="G14" s="23">
        <v>0</v>
      </c>
      <c r="H14" s="23">
        <v>0</v>
      </c>
      <c r="I14" s="10">
        <v>0</v>
      </c>
      <c r="L14">
        <v>3</v>
      </c>
      <c r="M14">
        <v>-0.16479244745914504</v>
      </c>
      <c r="N14">
        <v>0.2673816804426648</v>
      </c>
      <c r="O14">
        <v>-0.24651404644893024</v>
      </c>
      <c r="P14">
        <v>6.8577225537527087E-3</v>
      </c>
      <c r="R14">
        <v>3</v>
      </c>
      <c r="S14">
        <v>-0.16176199922545001</v>
      </c>
      <c r="T14">
        <v>0.27669395732601576</v>
      </c>
      <c r="U14">
        <v>-0.21351366718578055</v>
      </c>
      <c r="V14">
        <v>-6.2843628431797638E-2</v>
      </c>
    </row>
    <row r="15" spans="1:22" x14ac:dyDescent="0.3">
      <c r="A15" s="8">
        <v>43842</v>
      </c>
      <c r="B15">
        <v>17</v>
      </c>
      <c r="C15">
        <v>34</v>
      </c>
      <c r="D15">
        <v>17</v>
      </c>
      <c r="E15">
        <v>28</v>
      </c>
      <c r="F15" s="9">
        <v>43842</v>
      </c>
      <c r="G15" s="23">
        <v>0</v>
      </c>
      <c r="H15" s="23">
        <v>0</v>
      </c>
      <c r="I15" s="10">
        <v>0</v>
      </c>
      <c r="L15">
        <v>4</v>
      </c>
      <c r="M15">
        <v>-0.18505467420931818</v>
      </c>
      <c r="N15">
        <v>0.33391876701213813</v>
      </c>
      <c r="O15">
        <v>-0.2216523726118482</v>
      </c>
      <c r="P15">
        <v>2.6145085570628088E-3</v>
      </c>
      <c r="R15">
        <v>4</v>
      </c>
      <c r="S15">
        <v>-0.20604436298480419</v>
      </c>
      <c r="T15">
        <v>0.33089463485845844</v>
      </c>
      <c r="U15">
        <v>-0.22682081908320384</v>
      </c>
      <c r="V15">
        <v>-2.8651890398781493E-4</v>
      </c>
    </row>
    <row r="16" spans="1:22" x14ac:dyDescent="0.3">
      <c r="A16" s="8">
        <v>43843</v>
      </c>
      <c r="B16">
        <v>27</v>
      </c>
      <c r="C16">
        <v>18</v>
      </c>
      <c r="D16">
        <v>59</v>
      </c>
      <c r="E16">
        <v>50</v>
      </c>
      <c r="F16" s="9">
        <v>43843</v>
      </c>
      <c r="G16" s="23">
        <v>0</v>
      </c>
      <c r="H16" s="23">
        <v>0</v>
      </c>
      <c r="I16" s="10">
        <v>0</v>
      </c>
      <c r="L16">
        <v>5</v>
      </c>
      <c r="M16">
        <v>-0.18181549871929187</v>
      </c>
      <c r="N16">
        <v>0.31336050796538373</v>
      </c>
      <c r="O16">
        <v>-0.23825147621116519</v>
      </c>
      <c r="P16">
        <v>-6.0482472172531066E-3</v>
      </c>
      <c r="R16">
        <v>5</v>
      </c>
      <c r="S16">
        <v>-0.10679938754018987</v>
      </c>
      <c r="T16">
        <v>0.32067250782491569</v>
      </c>
      <c r="U16">
        <v>-0.23558499744674399</v>
      </c>
      <c r="V16">
        <v>-4.1038870605026187E-2</v>
      </c>
    </row>
    <row r="17" spans="1:22" x14ac:dyDescent="0.3">
      <c r="A17" s="8">
        <v>43844</v>
      </c>
      <c r="B17">
        <v>16</v>
      </c>
      <c r="C17">
        <v>12</v>
      </c>
      <c r="D17">
        <v>53</v>
      </c>
      <c r="E17">
        <v>37</v>
      </c>
      <c r="F17" s="9">
        <v>43844</v>
      </c>
      <c r="G17" s="23">
        <v>0</v>
      </c>
      <c r="H17" s="23">
        <v>0</v>
      </c>
      <c r="I17" s="10">
        <v>0</v>
      </c>
      <c r="L17">
        <v>6</v>
      </c>
      <c r="M17">
        <v>-0.17065850102407995</v>
      </c>
      <c r="N17">
        <v>0.33710052190711132</v>
      </c>
      <c r="O17">
        <v>-0.23214661954259827</v>
      </c>
      <c r="P17">
        <v>-4.4192310419087895E-2</v>
      </c>
      <c r="R17">
        <v>6</v>
      </c>
      <c r="S17">
        <v>-0.11795362745389086</v>
      </c>
      <c r="T17">
        <v>0.32353557832977703</v>
      </c>
      <c r="U17">
        <v>-0.21183403260726164</v>
      </c>
      <c r="V17">
        <v>-5.3492808185416768E-2</v>
      </c>
    </row>
    <row r="18" spans="1:22" x14ac:dyDescent="0.3">
      <c r="A18" s="8">
        <v>43845</v>
      </c>
      <c r="B18">
        <v>22</v>
      </c>
      <c r="C18">
        <v>15</v>
      </c>
      <c r="D18">
        <v>25</v>
      </c>
      <c r="E18">
        <v>44</v>
      </c>
      <c r="F18" s="9">
        <v>43845</v>
      </c>
      <c r="G18" s="23">
        <v>0</v>
      </c>
      <c r="H18" s="23">
        <v>0</v>
      </c>
      <c r="I18" s="10">
        <v>0</v>
      </c>
      <c r="L18">
        <v>7</v>
      </c>
      <c r="M18">
        <v>-0.13936361896307536</v>
      </c>
      <c r="N18">
        <v>0.33670050728800038</v>
      </c>
      <c r="O18">
        <v>-0.21225865147335077</v>
      </c>
      <c r="P18">
        <v>-5.6147622267096089E-2</v>
      </c>
      <c r="R18">
        <v>7</v>
      </c>
      <c r="S18">
        <v>-0.14760194810656202</v>
      </c>
      <c r="T18">
        <v>0.34416638870892829</v>
      </c>
      <c r="U18">
        <v>-0.20182357815018362</v>
      </c>
      <c r="V18">
        <v>-0.10169249061547508</v>
      </c>
    </row>
    <row r="19" spans="1:22" x14ac:dyDescent="0.3">
      <c r="A19" s="8">
        <v>43846</v>
      </c>
      <c r="B19">
        <v>15</v>
      </c>
      <c r="C19">
        <v>15</v>
      </c>
      <c r="D19">
        <v>95</v>
      </c>
      <c r="E19">
        <v>45</v>
      </c>
      <c r="F19" s="9">
        <v>43846</v>
      </c>
      <c r="G19" s="23">
        <v>0</v>
      </c>
      <c r="H19" s="23">
        <v>0</v>
      </c>
      <c r="I19" s="10">
        <v>0</v>
      </c>
      <c r="L19">
        <v>8</v>
      </c>
      <c r="M19">
        <v>-0.15738040433832198</v>
      </c>
      <c r="N19">
        <v>0.36277448801189399</v>
      </c>
      <c r="O19">
        <v>-0.23470717597597496</v>
      </c>
      <c r="P19">
        <v>-4.1030812244162322E-2</v>
      </c>
      <c r="R19">
        <v>8</v>
      </c>
      <c r="S19">
        <v>-0.13066386464451107</v>
      </c>
      <c r="T19">
        <v>0.33550176520207697</v>
      </c>
      <c r="U19">
        <v>-0.18467225851049063</v>
      </c>
      <c r="V19">
        <v>-0.12504473084572182</v>
      </c>
    </row>
    <row r="20" spans="1:22" x14ac:dyDescent="0.3">
      <c r="A20" s="8">
        <v>43847</v>
      </c>
      <c r="B20">
        <v>28</v>
      </c>
      <c r="C20">
        <v>23</v>
      </c>
      <c r="D20">
        <v>47</v>
      </c>
      <c r="E20">
        <v>47</v>
      </c>
      <c r="F20" s="9">
        <v>43847</v>
      </c>
      <c r="G20" s="23">
        <v>0</v>
      </c>
      <c r="H20" s="23">
        <v>0</v>
      </c>
      <c r="I20" s="10">
        <v>0</v>
      </c>
      <c r="L20">
        <v>9</v>
      </c>
      <c r="M20">
        <v>-0.13577430531910561</v>
      </c>
      <c r="N20">
        <v>0.32399361009002609</v>
      </c>
      <c r="O20">
        <v>-0.22165935844101883</v>
      </c>
      <c r="P20">
        <v>-6.5277563328143232E-2</v>
      </c>
      <c r="R20">
        <v>9</v>
      </c>
      <c r="S20">
        <v>-0.1325271059029513</v>
      </c>
      <c r="T20">
        <v>0.25552722826917312</v>
      </c>
      <c r="U20">
        <v>-0.25292146458401554</v>
      </c>
      <c r="V20">
        <v>-9.4083925942603966E-2</v>
      </c>
    </row>
    <row r="21" spans="1:22" x14ac:dyDescent="0.3">
      <c r="A21" s="8">
        <v>43848</v>
      </c>
      <c r="B21">
        <v>63</v>
      </c>
      <c r="C21">
        <v>24</v>
      </c>
      <c r="D21">
        <v>48</v>
      </c>
      <c r="E21">
        <v>42</v>
      </c>
      <c r="F21" s="9">
        <v>43848</v>
      </c>
      <c r="G21" s="23">
        <v>0</v>
      </c>
      <c r="H21" s="23">
        <v>0</v>
      </c>
      <c r="I21" s="10">
        <v>0</v>
      </c>
      <c r="L21">
        <v>10</v>
      </c>
      <c r="M21">
        <v>-0.1603972433080342</v>
      </c>
      <c r="N21">
        <v>0.32540229152688299</v>
      </c>
      <c r="O21">
        <v>-0.21326890800514767</v>
      </c>
      <c r="P21">
        <v>-3.224603644997584E-2</v>
      </c>
      <c r="R21">
        <v>10</v>
      </c>
      <c r="S21">
        <v>-0.11504445690295752</v>
      </c>
      <c r="T21">
        <v>0.35618839020062232</v>
      </c>
      <c r="U21">
        <v>-0.18958910450306837</v>
      </c>
      <c r="V21">
        <v>-4.1319233566444583E-2</v>
      </c>
    </row>
    <row r="22" spans="1:22" x14ac:dyDescent="0.3">
      <c r="A22" s="8">
        <v>43849</v>
      </c>
      <c r="B22">
        <v>0</v>
      </c>
      <c r="C22">
        <v>40</v>
      </c>
      <c r="D22">
        <v>81</v>
      </c>
      <c r="E22">
        <v>40</v>
      </c>
      <c r="F22" s="9">
        <v>43849</v>
      </c>
      <c r="G22" s="23">
        <v>0</v>
      </c>
      <c r="H22" s="23">
        <v>0</v>
      </c>
      <c r="I22" s="10">
        <v>0</v>
      </c>
      <c r="L22">
        <v>11</v>
      </c>
      <c r="M22">
        <v>-0.14573078496847347</v>
      </c>
      <c r="N22">
        <v>0.30783468842914324</v>
      </c>
      <c r="O22">
        <v>-0.19679283478874518</v>
      </c>
      <c r="P22">
        <v>-1.5128219595917338E-2</v>
      </c>
      <c r="R22">
        <v>11</v>
      </c>
      <c r="S22">
        <v>-9.745831038509109E-2</v>
      </c>
      <c r="T22">
        <v>0.32542582648823348</v>
      </c>
      <c r="U22">
        <v>-0.14820450350587461</v>
      </c>
      <c r="V22">
        <v>-5.092898476240202E-2</v>
      </c>
    </row>
    <row r="23" spans="1:22" x14ac:dyDescent="0.3">
      <c r="A23" s="8">
        <v>43850</v>
      </c>
      <c r="B23">
        <v>15</v>
      </c>
      <c r="C23">
        <v>20</v>
      </c>
      <c r="D23">
        <v>74</v>
      </c>
      <c r="E23">
        <v>44</v>
      </c>
      <c r="F23" s="9">
        <v>43850</v>
      </c>
      <c r="G23" s="23">
        <v>0</v>
      </c>
      <c r="H23" s="23">
        <v>0</v>
      </c>
      <c r="I23" s="10">
        <v>0</v>
      </c>
      <c r="L23">
        <v>12</v>
      </c>
      <c r="M23">
        <v>-0.12200654145453813</v>
      </c>
      <c r="N23">
        <v>0.31643926212124041</v>
      </c>
      <c r="O23">
        <v>-0.18434203351081577</v>
      </c>
      <c r="P23">
        <v>-8.3988938756261983E-2</v>
      </c>
      <c r="R23">
        <v>12</v>
      </c>
      <c r="S23">
        <v>-9.09627768514671E-2</v>
      </c>
      <c r="T23">
        <v>0.29395183558084598</v>
      </c>
      <c r="U23">
        <v>-0.21274217326204878</v>
      </c>
      <c r="V23">
        <v>-6.0768427767076409E-2</v>
      </c>
    </row>
    <row r="24" spans="1:22" x14ac:dyDescent="0.3">
      <c r="A24" s="8">
        <v>43851</v>
      </c>
      <c r="B24">
        <v>21</v>
      </c>
      <c r="C24">
        <v>14</v>
      </c>
      <c r="D24">
        <v>57</v>
      </c>
      <c r="E24">
        <v>64</v>
      </c>
      <c r="F24" s="9">
        <v>43851</v>
      </c>
      <c r="G24" s="23">
        <v>0</v>
      </c>
      <c r="H24" s="23">
        <v>0</v>
      </c>
      <c r="I24" s="10">
        <v>0</v>
      </c>
      <c r="L24">
        <v>13</v>
      </c>
      <c r="M24">
        <v>-0.1330997171113594</v>
      </c>
      <c r="N24">
        <v>0.32103937164110397</v>
      </c>
      <c r="O24">
        <v>-0.18673466534978003</v>
      </c>
      <c r="P24">
        <v>-7.8980100340688877E-2</v>
      </c>
      <c r="R24">
        <v>13</v>
      </c>
      <c r="S24">
        <v>-6.9891499681138156E-2</v>
      </c>
      <c r="T24">
        <v>0.28595543365279219</v>
      </c>
      <c r="U24">
        <v>-0.1098669517703129</v>
      </c>
      <c r="V24">
        <v>-8.0463667059018168E-2</v>
      </c>
    </row>
    <row r="25" spans="1:22" x14ac:dyDescent="0.3">
      <c r="A25" s="8">
        <v>43852</v>
      </c>
      <c r="B25">
        <v>21</v>
      </c>
      <c r="C25">
        <v>21</v>
      </c>
      <c r="D25">
        <v>50</v>
      </c>
      <c r="E25">
        <v>33</v>
      </c>
      <c r="F25" s="9">
        <v>43852</v>
      </c>
      <c r="G25" s="23">
        <v>0</v>
      </c>
      <c r="H25" s="23">
        <v>0</v>
      </c>
      <c r="I25" s="10">
        <v>0</v>
      </c>
      <c r="L25">
        <v>14</v>
      </c>
      <c r="M25">
        <v>-0.10097084669720488</v>
      </c>
      <c r="N25">
        <v>0.27844903192215659</v>
      </c>
      <c r="O25">
        <v>-0.17512603469859134</v>
      </c>
      <c r="P25">
        <v>-8.6334064269956212E-2</v>
      </c>
      <c r="R25">
        <v>14</v>
      </c>
      <c r="S25">
        <v>-5.0143799690978715E-2</v>
      </c>
      <c r="T25">
        <v>0.34451491783467969</v>
      </c>
      <c r="U25">
        <v>-9.5995166498915513E-2</v>
      </c>
      <c r="V25">
        <v>-9.4014372275170024E-2</v>
      </c>
    </row>
    <row r="26" spans="1:22" x14ac:dyDescent="0.3">
      <c r="A26" s="8">
        <v>43853</v>
      </c>
      <c r="B26">
        <v>14</v>
      </c>
      <c r="C26">
        <v>61</v>
      </c>
      <c r="D26">
        <v>38</v>
      </c>
      <c r="E26">
        <v>100</v>
      </c>
      <c r="F26" s="9">
        <v>43853</v>
      </c>
      <c r="G26" s="23">
        <v>0</v>
      </c>
      <c r="H26" s="23">
        <v>0</v>
      </c>
      <c r="I26" s="10">
        <v>0</v>
      </c>
    </row>
    <row r="27" spans="1:22" x14ac:dyDescent="0.3">
      <c r="A27" s="8">
        <v>43854</v>
      </c>
      <c r="B27">
        <v>21</v>
      </c>
      <c r="C27">
        <v>27</v>
      </c>
      <c r="D27">
        <v>46</v>
      </c>
      <c r="E27">
        <v>28</v>
      </c>
      <c r="F27" s="9">
        <v>43854</v>
      </c>
      <c r="G27" s="23">
        <v>0</v>
      </c>
      <c r="H27" s="23">
        <v>0</v>
      </c>
      <c r="I27" s="10">
        <v>0</v>
      </c>
    </row>
    <row r="28" spans="1:22" x14ac:dyDescent="0.3">
      <c r="A28" s="8">
        <v>43855</v>
      </c>
      <c r="B28">
        <v>25</v>
      </c>
      <c r="C28">
        <v>30</v>
      </c>
      <c r="D28">
        <v>35</v>
      </c>
      <c r="E28">
        <v>25</v>
      </c>
      <c r="F28" s="9">
        <v>43855</v>
      </c>
      <c r="G28" s="23">
        <v>0</v>
      </c>
      <c r="H28" s="23">
        <v>0</v>
      </c>
      <c r="I28" s="10">
        <v>0</v>
      </c>
    </row>
    <row r="29" spans="1:22" x14ac:dyDescent="0.3">
      <c r="A29" s="8">
        <v>43856</v>
      </c>
      <c r="B29">
        <v>34</v>
      </c>
      <c r="C29">
        <v>23</v>
      </c>
      <c r="D29">
        <v>34</v>
      </c>
      <c r="E29">
        <v>39</v>
      </c>
      <c r="F29" s="9">
        <v>43856</v>
      </c>
      <c r="G29" s="23">
        <v>0</v>
      </c>
      <c r="H29" s="23">
        <v>0</v>
      </c>
      <c r="I29" s="10">
        <v>0</v>
      </c>
    </row>
    <row r="30" spans="1:22" x14ac:dyDescent="0.3">
      <c r="A30" s="8">
        <v>43857</v>
      </c>
      <c r="B30">
        <v>38</v>
      </c>
      <c r="C30">
        <v>43</v>
      </c>
      <c r="D30">
        <v>52</v>
      </c>
      <c r="E30">
        <v>33</v>
      </c>
      <c r="F30" s="9">
        <v>43857</v>
      </c>
      <c r="G30" s="23">
        <v>0</v>
      </c>
      <c r="H30" s="23">
        <v>0</v>
      </c>
      <c r="I30" s="10">
        <v>0</v>
      </c>
    </row>
    <row r="31" spans="1:22" x14ac:dyDescent="0.3">
      <c r="A31" s="8">
        <v>43858</v>
      </c>
      <c r="B31">
        <v>38</v>
      </c>
      <c r="C31">
        <v>29</v>
      </c>
      <c r="D31">
        <v>43</v>
      </c>
      <c r="E31">
        <v>34</v>
      </c>
      <c r="F31" s="9">
        <v>43858</v>
      </c>
      <c r="G31" s="23">
        <v>0</v>
      </c>
      <c r="H31" s="23">
        <v>0</v>
      </c>
      <c r="I31" s="10">
        <v>0</v>
      </c>
    </row>
    <row r="32" spans="1:22" x14ac:dyDescent="0.3">
      <c r="A32" s="8">
        <v>43859</v>
      </c>
      <c r="B32">
        <v>34</v>
      </c>
      <c r="C32">
        <v>37</v>
      </c>
      <c r="D32">
        <v>60</v>
      </c>
      <c r="E32">
        <v>50</v>
      </c>
      <c r="F32" s="9">
        <v>43859</v>
      </c>
      <c r="G32" s="23">
        <v>0</v>
      </c>
      <c r="H32" s="23">
        <v>0</v>
      </c>
      <c r="I32" s="10">
        <v>0</v>
      </c>
    </row>
    <row r="33" spans="1:9" x14ac:dyDescent="0.3">
      <c r="A33" s="8">
        <v>43860</v>
      </c>
      <c r="B33">
        <v>30</v>
      </c>
      <c r="C33">
        <v>15</v>
      </c>
      <c r="D33">
        <v>39</v>
      </c>
      <c r="E33">
        <v>44</v>
      </c>
      <c r="F33" s="9">
        <v>43860</v>
      </c>
      <c r="G33" s="23">
        <f ca="1">IFERROR(__xludf.DUMMYFUNCTION("""COMPUTED_VALUE"""),1)</f>
        <v>1</v>
      </c>
      <c r="H33" s="23">
        <f ca="1">IFERROR(__xludf.DUMMYFUNCTION("""COMPUTED_VALUE"""),0)</f>
        <v>0</v>
      </c>
      <c r="I33" s="10">
        <v>0</v>
      </c>
    </row>
    <row r="34" spans="1:9" x14ac:dyDescent="0.3">
      <c r="A34" s="8">
        <v>43861</v>
      </c>
      <c r="B34">
        <v>14</v>
      </c>
      <c r="C34">
        <v>19</v>
      </c>
      <c r="D34">
        <v>51</v>
      </c>
      <c r="E34">
        <v>49</v>
      </c>
      <c r="F34" s="9">
        <v>43861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10">
        <v>0</v>
      </c>
    </row>
    <row r="35" spans="1:9" x14ac:dyDescent="0.3">
      <c r="A35" s="8">
        <v>43862</v>
      </c>
      <c r="B35">
        <v>23</v>
      </c>
      <c r="C35">
        <v>23</v>
      </c>
      <c r="D35">
        <v>63</v>
      </c>
      <c r="E35">
        <v>42</v>
      </c>
      <c r="F35" s="9">
        <v>43862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10">
        <v>0</v>
      </c>
    </row>
    <row r="36" spans="1:9" x14ac:dyDescent="0.3">
      <c r="A36" s="8">
        <v>43863</v>
      </c>
      <c r="B36">
        <v>28</v>
      </c>
      <c r="C36">
        <v>17</v>
      </c>
      <c r="D36">
        <v>39</v>
      </c>
      <c r="E36">
        <v>33</v>
      </c>
      <c r="F36" s="9">
        <v>43863</v>
      </c>
      <c r="G36" s="23">
        <f ca="1">IFERROR(__xludf.DUMMYFUNCTION("""COMPUTED_VALUE"""),1)</f>
        <v>1</v>
      </c>
      <c r="H36" s="23">
        <f ca="1">IFERROR(__xludf.DUMMYFUNCTION("""COMPUTED_VALUE"""),0)</f>
        <v>0</v>
      </c>
      <c r="I36" s="10">
        <v>0</v>
      </c>
    </row>
    <row r="37" spans="1:9" x14ac:dyDescent="0.3">
      <c r="A37" s="8">
        <v>43864</v>
      </c>
      <c r="B37">
        <v>34</v>
      </c>
      <c r="C37">
        <v>27</v>
      </c>
      <c r="D37">
        <v>36</v>
      </c>
      <c r="E37">
        <v>59</v>
      </c>
      <c r="F37" s="9">
        <v>43864</v>
      </c>
      <c r="G37" s="23">
        <f ca="1">IFERROR(__xludf.DUMMYFUNCTION("""COMPUTED_VALUE"""),1)</f>
        <v>1</v>
      </c>
      <c r="H37" s="23">
        <f ca="1">IFERROR(__xludf.DUMMYFUNCTION("""COMPUTED_VALUE"""),0)</f>
        <v>0</v>
      </c>
      <c r="I37" s="10">
        <v>0</v>
      </c>
    </row>
    <row r="38" spans="1:9" x14ac:dyDescent="0.3">
      <c r="A38" s="8">
        <v>43865</v>
      </c>
      <c r="B38">
        <v>22</v>
      </c>
      <c r="C38">
        <v>19</v>
      </c>
      <c r="D38">
        <v>62</v>
      </c>
      <c r="E38">
        <v>57</v>
      </c>
      <c r="F38" s="9">
        <v>43865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10">
        <v>0</v>
      </c>
    </row>
    <row r="39" spans="1:9" x14ac:dyDescent="0.3">
      <c r="A39" s="8">
        <v>43866</v>
      </c>
      <c r="B39">
        <v>13</v>
      </c>
      <c r="C39">
        <v>18</v>
      </c>
      <c r="D39">
        <v>47</v>
      </c>
      <c r="E39">
        <v>20</v>
      </c>
      <c r="F39" s="9">
        <v>43866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10">
        <v>0</v>
      </c>
    </row>
    <row r="40" spans="1:9" x14ac:dyDescent="0.3">
      <c r="A40" s="8">
        <v>43867</v>
      </c>
      <c r="B40">
        <v>19</v>
      </c>
      <c r="C40">
        <v>24</v>
      </c>
      <c r="D40">
        <v>43</v>
      </c>
      <c r="E40">
        <v>39</v>
      </c>
      <c r="F40" s="9">
        <v>43867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10">
        <v>0</v>
      </c>
    </row>
    <row r="41" spans="1:9" x14ac:dyDescent="0.3">
      <c r="A41" s="8">
        <v>43868</v>
      </c>
      <c r="B41">
        <v>24</v>
      </c>
      <c r="C41">
        <v>14</v>
      </c>
      <c r="D41">
        <v>39</v>
      </c>
      <c r="E41">
        <v>29</v>
      </c>
      <c r="F41" s="9">
        <v>43868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10">
        <v>0</v>
      </c>
    </row>
    <row r="42" spans="1:9" x14ac:dyDescent="0.3">
      <c r="A42" s="8">
        <v>43869</v>
      </c>
      <c r="B42">
        <v>29</v>
      </c>
      <c r="C42">
        <v>15</v>
      </c>
      <c r="D42">
        <v>43</v>
      </c>
      <c r="E42">
        <v>29</v>
      </c>
      <c r="F42" s="9">
        <v>43869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10">
        <v>0</v>
      </c>
    </row>
    <row r="43" spans="1:9" x14ac:dyDescent="0.3">
      <c r="A43" s="8">
        <v>43870</v>
      </c>
      <c r="B43">
        <v>17</v>
      </c>
      <c r="C43">
        <v>22</v>
      </c>
      <c r="D43">
        <v>39</v>
      </c>
      <c r="E43">
        <v>22</v>
      </c>
      <c r="F43" s="9">
        <v>43870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10">
        <v>0</v>
      </c>
    </row>
    <row r="44" spans="1:9" x14ac:dyDescent="0.3">
      <c r="A44" s="8">
        <v>43871</v>
      </c>
      <c r="B44">
        <v>29</v>
      </c>
      <c r="C44">
        <v>24</v>
      </c>
      <c r="D44">
        <v>58</v>
      </c>
      <c r="E44">
        <v>22</v>
      </c>
      <c r="F44" s="9">
        <v>43871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10">
        <v>0</v>
      </c>
    </row>
    <row r="45" spans="1:9" x14ac:dyDescent="0.3">
      <c r="A45" s="8">
        <v>43872</v>
      </c>
      <c r="B45">
        <v>42</v>
      </c>
      <c r="C45">
        <v>25</v>
      </c>
      <c r="D45">
        <v>46</v>
      </c>
      <c r="E45">
        <v>42</v>
      </c>
      <c r="F45" s="9">
        <v>43872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10">
        <v>0</v>
      </c>
    </row>
    <row r="46" spans="1:9" x14ac:dyDescent="0.3">
      <c r="A46" s="8">
        <v>43873</v>
      </c>
      <c r="B46">
        <v>28</v>
      </c>
      <c r="C46">
        <v>14</v>
      </c>
      <c r="D46">
        <v>51</v>
      </c>
      <c r="E46">
        <v>37</v>
      </c>
      <c r="F46" s="9">
        <v>43873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10">
        <v>0</v>
      </c>
    </row>
    <row r="47" spans="1:9" x14ac:dyDescent="0.3">
      <c r="A47" s="8">
        <v>43874</v>
      </c>
      <c r="B47">
        <v>24</v>
      </c>
      <c r="C47">
        <v>58</v>
      </c>
      <c r="D47">
        <v>36</v>
      </c>
      <c r="E47">
        <v>43</v>
      </c>
      <c r="F47" s="9">
        <v>43874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10">
        <v>0</v>
      </c>
    </row>
    <row r="48" spans="1:9" x14ac:dyDescent="0.3">
      <c r="A48" s="8">
        <v>43875</v>
      </c>
      <c r="B48">
        <v>14</v>
      </c>
      <c r="C48">
        <v>14</v>
      </c>
      <c r="D48">
        <v>44</v>
      </c>
      <c r="E48">
        <v>44</v>
      </c>
      <c r="F48" s="9">
        <v>43875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10">
        <v>0</v>
      </c>
    </row>
    <row r="49" spans="1:9" x14ac:dyDescent="0.3">
      <c r="A49" s="8">
        <v>43876</v>
      </c>
      <c r="B49">
        <v>31</v>
      </c>
      <c r="C49">
        <v>54</v>
      </c>
      <c r="D49">
        <v>67</v>
      </c>
      <c r="E49">
        <v>46</v>
      </c>
      <c r="F49" s="9">
        <v>43876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10">
        <v>0</v>
      </c>
    </row>
    <row r="50" spans="1:9" x14ac:dyDescent="0.3">
      <c r="A50" s="8">
        <v>43877</v>
      </c>
      <c r="B50">
        <v>35</v>
      </c>
      <c r="C50">
        <v>17</v>
      </c>
      <c r="D50">
        <v>81</v>
      </c>
      <c r="E50">
        <v>26</v>
      </c>
      <c r="F50" s="9">
        <v>43877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10">
        <v>0</v>
      </c>
    </row>
    <row r="51" spans="1:9" x14ac:dyDescent="0.3">
      <c r="A51" s="8">
        <v>43878</v>
      </c>
      <c r="B51">
        <v>22</v>
      </c>
      <c r="C51">
        <v>19</v>
      </c>
      <c r="D51">
        <v>43</v>
      </c>
      <c r="E51">
        <v>39</v>
      </c>
      <c r="F51" s="9">
        <v>43878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10">
        <v>0</v>
      </c>
    </row>
    <row r="52" spans="1:9" x14ac:dyDescent="0.3">
      <c r="A52" s="8">
        <v>43879</v>
      </c>
      <c r="B52">
        <v>21</v>
      </c>
      <c r="C52">
        <v>19</v>
      </c>
      <c r="D52">
        <v>62</v>
      </c>
      <c r="E52">
        <v>35</v>
      </c>
      <c r="F52" s="9">
        <v>43879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10">
        <v>0</v>
      </c>
    </row>
    <row r="53" spans="1:9" x14ac:dyDescent="0.3">
      <c r="A53" s="8">
        <v>43880</v>
      </c>
      <c r="B53">
        <v>14</v>
      </c>
      <c r="C53">
        <v>36</v>
      </c>
      <c r="D53">
        <v>52</v>
      </c>
      <c r="E53">
        <v>62</v>
      </c>
      <c r="F53" s="9">
        <v>43880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10">
        <v>0</v>
      </c>
    </row>
    <row r="54" spans="1:9" x14ac:dyDescent="0.3">
      <c r="A54" s="8">
        <v>43881</v>
      </c>
      <c r="B54">
        <v>0</v>
      </c>
      <c r="C54">
        <v>29</v>
      </c>
      <c r="D54">
        <v>58</v>
      </c>
      <c r="E54">
        <v>43</v>
      </c>
      <c r="F54" s="9">
        <v>43881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10">
        <v>0</v>
      </c>
    </row>
    <row r="55" spans="1:9" x14ac:dyDescent="0.3">
      <c r="A55" s="8">
        <v>43882</v>
      </c>
      <c r="B55">
        <v>43</v>
      </c>
      <c r="C55">
        <v>21</v>
      </c>
      <c r="D55">
        <v>57</v>
      </c>
      <c r="E55">
        <v>33</v>
      </c>
      <c r="F55" s="9">
        <v>43882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10">
        <v>0</v>
      </c>
    </row>
    <row r="56" spans="1:9" x14ac:dyDescent="0.3">
      <c r="A56" s="8">
        <v>43883</v>
      </c>
      <c r="B56">
        <v>20</v>
      </c>
      <c r="C56">
        <v>23</v>
      </c>
      <c r="D56">
        <v>50</v>
      </c>
      <c r="E56">
        <v>25</v>
      </c>
      <c r="F56" s="9">
        <v>43883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10">
        <v>0</v>
      </c>
    </row>
    <row r="57" spans="1:9" x14ac:dyDescent="0.3">
      <c r="A57" s="8">
        <v>43884</v>
      </c>
      <c r="B57">
        <v>16</v>
      </c>
      <c r="C57">
        <v>22</v>
      </c>
      <c r="D57">
        <v>16</v>
      </c>
      <c r="E57">
        <v>38</v>
      </c>
      <c r="F57" s="9">
        <v>43884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10">
        <v>0</v>
      </c>
    </row>
    <row r="58" spans="1:9" x14ac:dyDescent="0.3">
      <c r="A58" s="8">
        <v>43885</v>
      </c>
      <c r="B58">
        <v>28</v>
      </c>
      <c r="C58">
        <v>28</v>
      </c>
      <c r="D58">
        <v>38</v>
      </c>
      <c r="E58">
        <v>47</v>
      </c>
      <c r="F58" s="9">
        <v>43885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10">
        <v>0</v>
      </c>
    </row>
    <row r="59" spans="1:9" x14ac:dyDescent="0.3">
      <c r="A59" s="8">
        <v>43886</v>
      </c>
      <c r="B59">
        <v>29</v>
      </c>
      <c r="C59">
        <v>24</v>
      </c>
      <c r="D59">
        <v>43</v>
      </c>
      <c r="E59">
        <v>33</v>
      </c>
      <c r="F59" s="9">
        <v>43886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10">
        <v>0</v>
      </c>
    </row>
    <row r="60" spans="1:9" x14ac:dyDescent="0.3">
      <c r="A60" s="8">
        <v>43887</v>
      </c>
      <c r="B60">
        <v>28</v>
      </c>
      <c r="C60">
        <v>19</v>
      </c>
      <c r="D60">
        <v>33</v>
      </c>
      <c r="E60">
        <v>28</v>
      </c>
      <c r="F60" s="9">
        <v>43887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10">
        <v>0</v>
      </c>
    </row>
    <row r="61" spans="1:9" x14ac:dyDescent="0.3">
      <c r="A61" s="8">
        <v>43888</v>
      </c>
      <c r="B61">
        <v>14</v>
      </c>
      <c r="C61">
        <v>35</v>
      </c>
      <c r="D61">
        <v>47</v>
      </c>
      <c r="E61">
        <v>42</v>
      </c>
      <c r="F61" s="9">
        <v>43888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10">
        <v>0</v>
      </c>
    </row>
    <row r="62" spans="1:9" x14ac:dyDescent="0.3">
      <c r="A62" s="8">
        <v>43889</v>
      </c>
      <c r="B62">
        <v>19</v>
      </c>
      <c r="C62">
        <v>44</v>
      </c>
      <c r="D62">
        <v>24</v>
      </c>
      <c r="E62">
        <v>58</v>
      </c>
      <c r="F62" s="9">
        <v>43889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10">
        <v>0</v>
      </c>
    </row>
    <row r="63" spans="1:9" x14ac:dyDescent="0.3">
      <c r="A63" s="8">
        <v>43890</v>
      </c>
      <c r="B63">
        <v>24</v>
      </c>
      <c r="C63">
        <v>15</v>
      </c>
      <c r="D63">
        <v>43</v>
      </c>
      <c r="E63">
        <v>44</v>
      </c>
      <c r="F63" s="9">
        <v>43890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10">
        <v>0</v>
      </c>
    </row>
    <row r="64" spans="1:9" x14ac:dyDescent="0.3">
      <c r="A64" s="8">
        <v>43891</v>
      </c>
      <c r="B64">
        <v>33</v>
      </c>
      <c r="C64">
        <v>49</v>
      </c>
      <c r="D64">
        <v>38</v>
      </c>
      <c r="E64">
        <v>16</v>
      </c>
      <c r="F64" s="9">
        <v>43891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10">
        <v>0</v>
      </c>
    </row>
    <row r="65" spans="1:9" x14ac:dyDescent="0.3">
      <c r="A65" s="8">
        <v>43892</v>
      </c>
      <c r="B65">
        <v>14</v>
      </c>
      <c r="C65">
        <v>24</v>
      </c>
      <c r="D65">
        <v>35</v>
      </c>
      <c r="E65">
        <v>28</v>
      </c>
      <c r="F65" s="9">
        <v>43892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10">
        <v>0</v>
      </c>
    </row>
    <row r="66" spans="1:9" x14ac:dyDescent="0.3">
      <c r="A66" s="8">
        <v>43893</v>
      </c>
      <c r="B66">
        <v>28</v>
      </c>
      <c r="C66">
        <v>19</v>
      </c>
      <c r="D66">
        <v>43</v>
      </c>
      <c r="E66">
        <v>47</v>
      </c>
      <c r="F66" s="9">
        <v>43893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10">
        <v>0</v>
      </c>
    </row>
    <row r="67" spans="1:9" x14ac:dyDescent="0.3">
      <c r="A67" s="8">
        <v>43894</v>
      </c>
      <c r="B67">
        <v>43</v>
      </c>
      <c r="C67">
        <v>43</v>
      </c>
      <c r="D67">
        <v>38</v>
      </c>
      <c r="E67">
        <v>42</v>
      </c>
      <c r="F67" s="9">
        <v>43894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10">
        <v>0</v>
      </c>
    </row>
    <row r="68" spans="1:9" x14ac:dyDescent="0.3">
      <c r="A68" s="8">
        <v>43895</v>
      </c>
      <c r="B68">
        <v>23</v>
      </c>
      <c r="C68">
        <v>19</v>
      </c>
      <c r="D68">
        <v>56</v>
      </c>
      <c r="E68">
        <v>42</v>
      </c>
      <c r="F68" s="9">
        <v>43895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10">
        <v>0</v>
      </c>
    </row>
    <row r="69" spans="1:9" x14ac:dyDescent="0.3">
      <c r="A69" s="8">
        <v>43896</v>
      </c>
      <c r="B69">
        <v>14</v>
      </c>
      <c r="C69">
        <v>21</v>
      </c>
      <c r="D69">
        <v>38</v>
      </c>
      <c r="E69">
        <v>24</v>
      </c>
      <c r="F69" s="9">
        <v>43896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10">
        <v>0</v>
      </c>
    </row>
    <row r="70" spans="1:9" x14ac:dyDescent="0.3">
      <c r="A70" s="8">
        <v>43897</v>
      </c>
      <c r="B70">
        <v>25</v>
      </c>
      <c r="C70">
        <v>30</v>
      </c>
      <c r="D70">
        <v>60</v>
      </c>
      <c r="E70">
        <v>40</v>
      </c>
      <c r="F70" s="9">
        <v>43897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10">
        <v>0</v>
      </c>
    </row>
    <row r="71" spans="1:9" x14ac:dyDescent="0.3">
      <c r="A71" s="8">
        <v>43898</v>
      </c>
      <c r="B71">
        <v>39</v>
      </c>
      <c r="C71">
        <v>17</v>
      </c>
      <c r="D71">
        <v>73</v>
      </c>
      <c r="E71">
        <v>34</v>
      </c>
      <c r="F71" s="9">
        <v>43898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10">
        <v>0</v>
      </c>
    </row>
    <row r="72" spans="1:9" x14ac:dyDescent="0.3">
      <c r="A72" s="8">
        <v>43899</v>
      </c>
      <c r="B72">
        <v>20</v>
      </c>
      <c r="C72">
        <v>45</v>
      </c>
      <c r="D72">
        <v>75</v>
      </c>
      <c r="E72">
        <v>40</v>
      </c>
      <c r="F72" s="9">
        <v>43899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10">
        <v>0</v>
      </c>
    </row>
    <row r="73" spans="1:9" x14ac:dyDescent="0.3">
      <c r="A73" s="8">
        <v>43900</v>
      </c>
      <c r="B73">
        <v>35</v>
      </c>
      <c r="C73">
        <v>44</v>
      </c>
      <c r="D73">
        <v>47</v>
      </c>
      <c r="E73">
        <v>35</v>
      </c>
      <c r="F73" s="9">
        <v>43900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10">
        <v>0</v>
      </c>
    </row>
    <row r="74" spans="1:9" x14ac:dyDescent="0.3">
      <c r="A74" s="8">
        <v>43901</v>
      </c>
      <c r="B74">
        <v>28</v>
      </c>
      <c r="C74">
        <v>28</v>
      </c>
      <c r="D74">
        <v>47</v>
      </c>
      <c r="E74">
        <v>52</v>
      </c>
      <c r="F74" s="9">
        <v>43901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10">
        <v>0</v>
      </c>
    </row>
    <row r="75" spans="1:9" x14ac:dyDescent="0.3">
      <c r="A75" s="8">
        <v>43902</v>
      </c>
      <c r="B75">
        <v>13</v>
      </c>
      <c r="C75">
        <v>18</v>
      </c>
      <c r="D75">
        <v>40</v>
      </c>
      <c r="E75">
        <v>31</v>
      </c>
      <c r="F75" s="9">
        <v>43902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10">
        <v>0</v>
      </c>
    </row>
    <row r="76" spans="1:9" x14ac:dyDescent="0.3">
      <c r="A76" s="8">
        <v>43903</v>
      </c>
      <c r="B76">
        <v>21</v>
      </c>
      <c r="C76">
        <v>14</v>
      </c>
      <c r="D76">
        <v>37</v>
      </c>
      <c r="E76">
        <v>28</v>
      </c>
      <c r="F76" s="9">
        <v>43903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10">
        <v>0</v>
      </c>
    </row>
    <row r="77" spans="1:9" x14ac:dyDescent="0.3">
      <c r="A77" s="8">
        <v>43904</v>
      </c>
      <c r="B77">
        <v>46</v>
      </c>
      <c r="C77">
        <v>15</v>
      </c>
      <c r="D77">
        <v>56</v>
      </c>
      <c r="E77">
        <v>46</v>
      </c>
      <c r="F77" s="9">
        <v>43904</v>
      </c>
      <c r="G77" s="23">
        <v>14</v>
      </c>
      <c r="H77" s="23">
        <v>0</v>
      </c>
      <c r="I77" s="10">
        <v>0</v>
      </c>
    </row>
    <row r="78" spans="1:9" x14ac:dyDescent="0.3">
      <c r="A78" s="8">
        <v>43905</v>
      </c>
      <c r="B78">
        <v>34</v>
      </c>
      <c r="C78">
        <v>34</v>
      </c>
      <c r="D78">
        <v>68</v>
      </c>
      <c r="E78">
        <v>34</v>
      </c>
      <c r="F78" s="9">
        <v>43905</v>
      </c>
      <c r="G78" s="23">
        <v>18</v>
      </c>
      <c r="H78" s="23">
        <v>0</v>
      </c>
      <c r="I78" s="10">
        <v>0</v>
      </c>
    </row>
    <row r="79" spans="1:9" x14ac:dyDescent="0.3">
      <c r="A79" s="8">
        <v>43906</v>
      </c>
      <c r="B79">
        <v>19</v>
      </c>
      <c r="C79">
        <v>38</v>
      </c>
      <c r="D79">
        <v>85</v>
      </c>
      <c r="E79">
        <v>19</v>
      </c>
      <c r="F79" s="9">
        <v>43906</v>
      </c>
      <c r="G79" s="23">
        <v>6</v>
      </c>
      <c r="H79" s="23">
        <v>0</v>
      </c>
      <c r="I79" s="10">
        <v>0</v>
      </c>
    </row>
    <row r="80" spans="1:9" x14ac:dyDescent="0.3">
      <c r="A80" s="8">
        <v>43907</v>
      </c>
      <c r="B80">
        <v>18</v>
      </c>
      <c r="C80">
        <v>18</v>
      </c>
      <c r="D80">
        <v>74</v>
      </c>
      <c r="E80">
        <v>41</v>
      </c>
      <c r="F80" s="9">
        <v>43907</v>
      </c>
      <c r="G80" s="23">
        <v>3</v>
      </c>
      <c r="H80" s="23">
        <v>1</v>
      </c>
      <c r="I80" s="10">
        <v>0</v>
      </c>
    </row>
    <row r="81" spans="1:9" x14ac:dyDescent="0.3">
      <c r="A81" s="8">
        <v>43908</v>
      </c>
      <c r="B81">
        <v>29</v>
      </c>
      <c r="C81">
        <v>14</v>
      </c>
      <c r="D81">
        <v>81</v>
      </c>
      <c r="E81">
        <v>48</v>
      </c>
      <c r="F81" s="9">
        <v>43908</v>
      </c>
      <c r="G81" s="23">
        <v>3</v>
      </c>
      <c r="H81" s="23">
        <v>0</v>
      </c>
      <c r="I81" s="10">
        <v>0</v>
      </c>
    </row>
    <row r="82" spans="1:9" x14ac:dyDescent="0.3">
      <c r="A82" s="8">
        <v>43909</v>
      </c>
      <c r="B82">
        <v>35</v>
      </c>
      <c r="C82">
        <v>36</v>
      </c>
      <c r="D82">
        <v>64</v>
      </c>
      <c r="E82">
        <v>14</v>
      </c>
      <c r="F82" s="9">
        <v>43909</v>
      </c>
      <c r="G82" s="23">
        <v>4</v>
      </c>
      <c r="H82" s="23">
        <v>0</v>
      </c>
      <c r="I82" s="10">
        <v>0</v>
      </c>
    </row>
    <row r="83" spans="1:9" x14ac:dyDescent="0.3">
      <c r="A83" s="8">
        <v>43910</v>
      </c>
      <c r="B83">
        <v>42</v>
      </c>
      <c r="C83">
        <v>28</v>
      </c>
      <c r="D83">
        <v>47</v>
      </c>
      <c r="E83">
        <v>14</v>
      </c>
      <c r="F83" s="9">
        <v>43910</v>
      </c>
      <c r="G83" s="23">
        <v>4</v>
      </c>
      <c r="H83" s="23">
        <v>0</v>
      </c>
      <c r="I83" s="10">
        <v>0</v>
      </c>
    </row>
    <row r="84" spans="1:9" x14ac:dyDescent="0.3">
      <c r="A84" s="8">
        <v>43911</v>
      </c>
      <c r="B84">
        <v>72</v>
      </c>
      <c r="C84">
        <v>37</v>
      </c>
      <c r="D84">
        <v>43</v>
      </c>
      <c r="E84">
        <v>43</v>
      </c>
      <c r="F84" s="9">
        <v>43911</v>
      </c>
      <c r="G84" s="23">
        <v>12</v>
      </c>
      <c r="H84" s="23">
        <v>0</v>
      </c>
      <c r="I84" s="10">
        <v>0</v>
      </c>
    </row>
    <row r="85" spans="1:9" x14ac:dyDescent="0.3">
      <c r="A85" s="8">
        <v>43912</v>
      </c>
      <c r="B85">
        <v>50</v>
      </c>
      <c r="C85">
        <v>67</v>
      </c>
      <c r="D85">
        <v>89</v>
      </c>
      <c r="E85">
        <v>33</v>
      </c>
      <c r="F85" s="9">
        <v>43912</v>
      </c>
      <c r="G85" s="23">
        <v>10</v>
      </c>
      <c r="H85" s="23">
        <v>1</v>
      </c>
      <c r="I85" s="10">
        <v>0</v>
      </c>
    </row>
    <row r="86" spans="1:9" x14ac:dyDescent="0.3">
      <c r="A86" s="8">
        <v>43913</v>
      </c>
      <c r="B86">
        <v>39</v>
      </c>
      <c r="C86">
        <v>29</v>
      </c>
      <c r="D86">
        <v>73</v>
      </c>
      <c r="E86">
        <v>51</v>
      </c>
      <c r="F86" s="9">
        <v>43913</v>
      </c>
      <c r="G86" s="23">
        <v>23</v>
      </c>
      <c r="H86" s="23">
        <v>0</v>
      </c>
      <c r="I86" s="10">
        <v>0</v>
      </c>
    </row>
    <row r="87" spans="1:9" x14ac:dyDescent="0.3">
      <c r="A87" s="8">
        <v>43914</v>
      </c>
      <c r="B87">
        <v>40</v>
      </c>
      <c r="C87">
        <v>16</v>
      </c>
      <c r="D87">
        <v>37</v>
      </c>
      <c r="E87">
        <v>40</v>
      </c>
      <c r="F87" s="9">
        <v>43914</v>
      </c>
      <c r="G87" s="23">
        <v>10</v>
      </c>
      <c r="H87" s="23">
        <v>0</v>
      </c>
      <c r="I87" s="10">
        <v>0</v>
      </c>
    </row>
    <row r="88" spans="1:9" x14ac:dyDescent="0.3">
      <c r="A88" s="8">
        <v>43915</v>
      </c>
      <c r="B88">
        <v>39</v>
      </c>
      <c r="C88">
        <v>42</v>
      </c>
      <c r="D88">
        <v>73</v>
      </c>
      <c r="E88">
        <v>28</v>
      </c>
      <c r="F88" s="9">
        <v>43915</v>
      </c>
      <c r="G88" s="23">
        <v>15</v>
      </c>
      <c r="H88" s="23">
        <v>0</v>
      </c>
      <c r="I88" s="10">
        <v>0</v>
      </c>
    </row>
    <row r="89" spans="1:9" x14ac:dyDescent="0.3">
      <c r="A89" s="8">
        <v>43916</v>
      </c>
      <c r="B89">
        <v>22</v>
      </c>
      <c r="C89">
        <v>58</v>
      </c>
      <c r="D89">
        <v>55</v>
      </c>
      <c r="E89">
        <v>50</v>
      </c>
      <c r="F89" s="9">
        <v>43916</v>
      </c>
      <c r="G89" s="23">
        <v>3</v>
      </c>
      <c r="H89" s="23">
        <v>1</v>
      </c>
      <c r="I89" s="10">
        <v>0</v>
      </c>
    </row>
    <row r="90" spans="1:9" x14ac:dyDescent="0.3">
      <c r="A90" s="8">
        <v>43917</v>
      </c>
      <c r="B90">
        <v>46</v>
      </c>
      <c r="C90">
        <v>31</v>
      </c>
      <c r="D90">
        <v>51</v>
      </c>
      <c r="E90">
        <v>36</v>
      </c>
      <c r="F90" s="9">
        <v>43917</v>
      </c>
      <c r="G90" s="23">
        <v>31</v>
      </c>
      <c r="H90" s="23">
        <v>1</v>
      </c>
      <c r="I90" s="10">
        <v>0</v>
      </c>
    </row>
    <row r="91" spans="1:9" x14ac:dyDescent="0.3">
      <c r="A91" s="8">
        <v>43918</v>
      </c>
      <c r="B91">
        <v>37</v>
      </c>
      <c r="C91">
        <v>43</v>
      </c>
      <c r="D91">
        <v>80</v>
      </c>
      <c r="E91">
        <v>32</v>
      </c>
      <c r="F91" s="9">
        <v>43918</v>
      </c>
      <c r="G91" s="23">
        <v>30</v>
      </c>
      <c r="H91" s="23">
        <v>2</v>
      </c>
      <c r="I91" s="10">
        <v>0</v>
      </c>
    </row>
    <row r="92" spans="1:9" x14ac:dyDescent="0.3">
      <c r="A92" s="8">
        <v>43919</v>
      </c>
      <c r="B92">
        <v>34</v>
      </c>
      <c r="C92">
        <v>45</v>
      </c>
      <c r="D92">
        <v>40</v>
      </c>
      <c r="E92">
        <v>34</v>
      </c>
      <c r="F92" s="9">
        <v>43919</v>
      </c>
      <c r="G92" s="23">
        <v>17</v>
      </c>
      <c r="H92" s="23">
        <v>1</v>
      </c>
      <c r="I92" s="10">
        <v>0</v>
      </c>
    </row>
    <row r="93" spans="1:9" x14ac:dyDescent="0.3">
      <c r="A93" s="8">
        <v>43920</v>
      </c>
      <c r="B93">
        <v>55</v>
      </c>
      <c r="C93">
        <v>31</v>
      </c>
      <c r="D93">
        <v>68</v>
      </c>
      <c r="E93">
        <v>55</v>
      </c>
      <c r="F93" s="9">
        <v>43920</v>
      </c>
      <c r="G93" s="23">
        <v>17</v>
      </c>
      <c r="H93" s="23">
        <v>2</v>
      </c>
      <c r="I93" s="10">
        <v>0</v>
      </c>
    </row>
    <row r="94" spans="1:9" x14ac:dyDescent="0.3">
      <c r="A94" s="8">
        <v>43921</v>
      </c>
      <c r="B94">
        <v>63</v>
      </c>
      <c r="C94">
        <v>42</v>
      </c>
      <c r="D94">
        <v>69</v>
      </c>
      <c r="E94">
        <v>42</v>
      </c>
      <c r="F94" s="9">
        <v>43921</v>
      </c>
      <c r="G94" s="23">
        <v>82</v>
      </c>
      <c r="H94" s="23">
        <v>1</v>
      </c>
      <c r="I94" s="10">
        <v>0</v>
      </c>
    </row>
    <row r="95" spans="1:9" x14ac:dyDescent="0.3">
      <c r="A95" s="8">
        <v>43922</v>
      </c>
      <c r="B95">
        <v>21</v>
      </c>
      <c r="C95">
        <v>31</v>
      </c>
      <c r="D95">
        <v>42</v>
      </c>
      <c r="E95">
        <v>47</v>
      </c>
      <c r="F95" s="9">
        <v>43922</v>
      </c>
      <c r="G95" s="23">
        <v>33</v>
      </c>
      <c r="H95" s="23">
        <v>3</v>
      </c>
      <c r="I95" s="10">
        <v>0</v>
      </c>
    </row>
    <row r="96" spans="1:9" x14ac:dyDescent="0.3">
      <c r="A96" s="8">
        <v>43923</v>
      </c>
      <c r="B96">
        <v>48</v>
      </c>
      <c r="C96">
        <v>40</v>
      </c>
      <c r="D96">
        <v>58</v>
      </c>
      <c r="E96">
        <v>27</v>
      </c>
      <c r="F96" s="9">
        <v>43923</v>
      </c>
      <c r="G96" s="23">
        <v>88</v>
      </c>
      <c r="H96" s="23">
        <v>8</v>
      </c>
      <c r="I96" s="10">
        <v>0</v>
      </c>
    </row>
    <row r="97" spans="1:9" x14ac:dyDescent="0.3">
      <c r="A97" s="8">
        <v>43924</v>
      </c>
      <c r="B97">
        <v>22</v>
      </c>
      <c r="C97">
        <v>24</v>
      </c>
      <c r="D97">
        <v>49</v>
      </c>
      <c r="E97">
        <v>59</v>
      </c>
      <c r="F97" s="9">
        <v>43924</v>
      </c>
      <c r="G97" s="23">
        <v>64</v>
      </c>
      <c r="H97" s="23">
        <v>5</v>
      </c>
      <c r="I97" s="10">
        <v>0</v>
      </c>
    </row>
    <row r="98" spans="1:9" x14ac:dyDescent="0.3">
      <c r="A98" s="8">
        <v>43925</v>
      </c>
      <c r="B98">
        <v>26</v>
      </c>
      <c r="C98">
        <v>26</v>
      </c>
      <c r="D98">
        <v>57</v>
      </c>
      <c r="E98">
        <v>23</v>
      </c>
      <c r="F98" s="9">
        <v>43925</v>
      </c>
      <c r="G98" s="23">
        <v>148</v>
      </c>
      <c r="H98" s="23">
        <v>6</v>
      </c>
      <c r="I98" s="10">
        <v>0</v>
      </c>
    </row>
    <row r="99" spans="1:9" x14ac:dyDescent="0.3">
      <c r="A99" s="8">
        <v>43926</v>
      </c>
      <c r="B99">
        <v>43</v>
      </c>
      <c r="C99">
        <v>43</v>
      </c>
      <c r="D99">
        <v>58</v>
      </c>
      <c r="E99">
        <v>26</v>
      </c>
      <c r="F99" s="9">
        <v>43926</v>
      </c>
      <c r="G99" s="23">
        <v>112</v>
      </c>
      <c r="H99" s="23">
        <v>13</v>
      </c>
      <c r="I99" s="10">
        <v>16008</v>
      </c>
    </row>
    <row r="100" spans="1:9" x14ac:dyDescent="0.3">
      <c r="A100" s="8">
        <v>43927</v>
      </c>
      <c r="B100">
        <v>32</v>
      </c>
      <c r="C100">
        <v>40</v>
      </c>
      <c r="D100">
        <v>86</v>
      </c>
      <c r="E100">
        <v>43</v>
      </c>
      <c r="F100" s="9">
        <v>43927</v>
      </c>
      <c r="G100" s="23">
        <v>121</v>
      </c>
      <c r="H100" s="23">
        <v>7</v>
      </c>
      <c r="I100" s="10">
        <v>1555</v>
      </c>
    </row>
    <row r="101" spans="1:9" x14ac:dyDescent="0.3">
      <c r="A101" s="8">
        <v>43928</v>
      </c>
      <c r="B101">
        <v>22</v>
      </c>
      <c r="C101">
        <v>27</v>
      </c>
      <c r="D101">
        <v>49</v>
      </c>
      <c r="E101">
        <v>44</v>
      </c>
      <c r="F101" s="9">
        <v>43928</v>
      </c>
      <c r="G101" s="23">
        <v>150</v>
      </c>
      <c r="H101" s="23">
        <v>12</v>
      </c>
      <c r="I101" s="10">
        <v>3314</v>
      </c>
    </row>
    <row r="102" spans="1:9" x14ac:dyDescent="0.3">
      <c r="A102" s="8">
        <v>43929</v>
      </c>
      <c r="B102">
        <v>22</v>
      </c>
      <c r="C102">
        <v>32</v>
      </c>
      <c r="D102">
        <v>59</v>
      </c>
      <c r="E102">
        <v>38</v>
      </c>
      <c r="F102" s="9">
        <v>43929</v>
      </c>
      <c r="G102" s="23">
        <v>117</v>
      </c>
      <c r="H102" s="23">
        <v>8</v>
      </c>
      <c r="I102" s="10">
        <v>0</v>
      </c>
    </row>
    <row r="103" spans="1:9" x14ac:dyDescent="0.3">
      <c r="A103" s="8">
        <v>43930</v>
      </c>
      <c r="B103">
        <v>0</v>
      </c>
      <c r="C103">
        <v>38</v>
      </c>
      <c r="D103">
        <v>74</v>
      </c>
      <c r="E103">
        <v>41</v>
      </c>
      <c r="F103" s="9">
        <v>43930</v>
      </c>
      <c r="G103" s="23">
        <v>229</v>
      </c>
      <c r="H103" s="23">
        <v>25</v>
      </c>
      <c r="I103" s="10">
        <v>0</v>
      </c>
    </row>
    <row r="104" spans="1:9" x14ac:dyDescent="0.3">
      <c r="A104" s="8">
        <v>43931</v>
      </c>
      <c r="B104">
        <v>0</v>
      </c>
      <c r="C104">
        <v>25</v>
      </c>
      <c r="D104">
        <v>34</v>
      </c>
      <c r="E104">
        <v>42</v>
      </c>
      <c r="F104" s="9">
        <v>43931</v>
      </c>
      <c r="G104" s="23">
        <v>210</v>
      </c>
      <c r="H104" s="23">
        <v>12</v>
      </c>
      <c r="I104" s="10">
        <v>9123</v>
      </c>
    </row>
    <row r="105" spans="1:9" x14ac:dyDescent="0.3">
      <c r="A105" s="8">
        <v>43932</v>
      </c>
      <c r="B105">
        <v>17</v>
      </c>
      <c r="C105">
        <v>28</v>
      </c>
      <c r="D105">
        <v>34</v>
      </c>
      <c r="E105">
        <v>40</v>
      </c>
      <c r="F105" s="9">
        <v>43932</v>
      </c>
      <c r="G105" s="23">
        <v>187</v>
      </c>
      <c r="H105" s="23">
        <v>17</v>
      </c>
      <c r="I105" s="10">
        <v>1841</v>
      </c>
    </row>
    <row r="106" spans="1:9" x14ac:dyDescent="0.3">
      <c r="A106" s="8">
        <v>43933</v>
      </c>
      <c r="B106">
        <v>18</v>
      </c>
      <c r="C106">
        <v>45</v>
      </c>
      <c r="D106">
        <v>30</v>
      </c>
      <c r="E106">
        <v>42</v>
      </c>
      <c r="F106" s="9">
        <v>43933</v>
      </c>
      <c r="G106" s="23">
        <v>221</v>
      </c>
      <c r="H106" s="23">
        <v>22</v>
      </c>
      <c r="I106" s="10">
        <v>3827</v>
      </c>
    </row>
    <row r="107" spans="1:9" x14ac:dyDescent="0.3">
      <c r="A107" s="8">
        <v>43934</v>
      </c>
      <c r="B107">
        <v>24</v>
      </c>
      <c r="C107">
        <v>32</v>
      </c>
      <c r="D107">
        <v>54</v>
      </c>
      <c r="E107">
        <v>32</v>
      </c>
      <c r="F107" s="9">
        <v>43934</v>
      </c>
      <c r="G107" s="23">
        <v>352</v>
      </c>
      <c r="H107" s="23">
        <v>11</v>
      </c>
      <c r="I107" s="10">
        <v>4057</v>
      </c>
    </row>
    <row r="108" spans="1:9" x14ac:dyDescent="0.3">
      <c r="A108" s="8">
        <v>43935</v>
      </c>
      <c r="B108">
        <v>42</v>
      </c>
      <c r="C108">
        <v>17</v>
      </c>
      <c r="D108">
        <v>39</v>
      </c>
      <c r="E108">
        <v>45</v>
      </c>
      <c r="F108" s="9">
        <v>43935</v>
      </c>
      <c r="G108" s="23">
        <v>346</v>
      </c>
      <c r="H108" s="23">
        <v>18</v>
      </c>
      <c r="I108" s="10">
        <v>1346</v>
      </c>
    </row>
    <row r="109" spans="1:9" x14ac:dyDescent="0.3">
      <c r="A109" s="8">
        <v>43936</v>
      </c>
      <c r="B109">
        <v>17</v>
      </c>
      <c r="C109">
        <v>34</v>
      </c>
      <c r="D109">
        <v>50</v>
      </c>
      <c r="E109">
        <v>34</v>
      </c>
      <c r="F109" s="9">
        <v>43936</v>
      </c>
      <c r="G109" s="23">
        <v>236</v>
      </c>
      <c r="H109" s="23">
        <v>9</v>
      </c>
      <c r="I109" s="10">
        <v>4071</v>
      </c>
    </row>
    <row r="110" spans="1:9" x14ac:dyDescent="0.3">
      <c r="A110" s="8">
        <v>43937</v>
      </c>
      <c r="B110">
        <v>33</v>
      </c>
      <c r="C110">
        <v>33</v>
      </c>
      <c r="D110">
        <v>33</v>
      </c>
      <c r="E110">
        <v>22</v>
      </c>
      <c r="F110" s="9">
        <v>43937</v>
      </c>
      <c r="G110" s="23">
        <v>285</v>
      </c>
      <c r="H110" s="23">
        <v>7</v>
      </c>
      <c r="I110" s="10">
        <v>5740</v>
      </c>
    </row>
    <row r="111" spans="1:9" x14ac:dyDescent="0.3">
      <c r="A111" s="8">
        <v>43938</v>
      </c>
      <c r="B111">
        <v>33</v>
      </c>
      <c r="C111">
        <v>42</v>
      </c>
      <c r="D111">
        <v>33</v>
      </c>
      <c r="E111">
        <v>17</v>
      </c>
      <c r="F111" s="9">
        <v>43938</v>
      </c>
      <c r="G111" s="23">
        <v>120</v>
      </c>
      <c r="H111" s="23">
        <v>7</v>
      </c>
      <c r="I111" s="10">
        <v>4796</v>
      </c>
    </row>
    <row r="112" spans="1:9" x14ac:dyDescent="0.3">
      <c r="A112" s="8">
        <v>43939</v>
      </c>
      <c r="B112">
        <v>17</v>
      </c>
      <c r="C112">
        <v>23</v>
      </c>
      <c r="D112">
        <v>35</v>
      </c>
      <c r="E112">
        <v>35</v>
      </c>
      <c r="F112" s="9">
        <v>43939</v>
      </c>
      <c r="G112" s="23">
        <v>327</v>
      </c>
      <c r="H112" s="23">
        <v>10</v>
      </c>
      <c r="I112" s="10">
        <v>4488</v>
      </c>
    </row>
    <row r="113" spans="1:9" x14ac:dyDescent="0.3">
      <c r="A113" s="8">
        <v>43940</v>
      </c>
      <c r="B113">
        <v>25</v>
      </c>
      <c r="C113">
        <v>37</v>
      </c>
      <c r="D113">
        <v>74</v>
      </c>
      <c r="E113">
        <v>19</v>
      </c>
      <c r="F113" s="9">
        <v>43940</v>
      </c>
      <c r="G113" s="23">
        <v>552</v>
      </c>
      <c r="H113" s="23">
        <v>12</v>
      </c>
      <c r="I113" s="10">
        <v>6630</v>
      </c>
    </row>
    <row r="114" spans="1:9" x14ac:dyDescent="0.3">
      <c r="A114" s="8">
        <v>43941</v>
      </c>
      <c r="B114">
        <v>17</v>
      </c>
      <c r="C114">
        <v>22</v>
      </c>
      <c r="D114">
        <v>44</v>
      </c>
      <c r="E114">
        <v>33</v>
      </c>
      <c r="F114" s="9">
        <v>43941</v>
      </c>
      <c r="G114" s="23">
        <v>466</v>
      </c>
      <c r="H114" s="23">
        <v>9</v>
      </c>
      <c r="I114" s="10">
        <v>4525</v>
      </c>
    </row>
    <row r="115" spans="1:9" x14ac:dyDescent="0.3">
      <c r="A115" s="8">
        <v>43942</v>
      </c>
      <c r="B115">
        <v>17</v>
      </c>
      <c r="C115">
        <v>39</v>
      </c>
      <c r="D115">
        <v>56</v>
      </c>
      <c r="E115">
        <v>28</v>
      </c>
      <c r="F115" s="9">
        <v>43942</v>
      </c>
      <c r="G115" s="23">
        <v>552</v>
      </c>
      <c r="H115" s="23">
        <v>19</v>
      </c>
      <c r="I115" s="10">
        <v>4517</v>
      </c>
    </row>
    <row r="116" spans="1:9" x14ac:dyDescent="0.3">
      <c r="A116" s="8">
        <v>43943</v>
      </c>
      <c r="B116">
        <v>34</v>
      </c>
      <c r="C116">
        <v>17</v>
      </c>
      <c r="D116">
        <v>45</v>
      </c>
      <c r="E116">
        <v>40</v>
      </c>
      <c r="F116" s="9">
        <v>43943</v>
      </c>
      <c r="G116" s="23">
        <v>431</v>
      </c>
      <c r="H116" s="23">
        <v>18</v>
      </c>
      <c r="I116" s="10">
        <v>6466</v>
      </c>
    </row>
    <row r="117" spans="1:9" x14ac:dyDescent="0.3">
      <c r="A117" s="8">
        <v>43944</v>
      </c>
      <c r="B117">
        <v>38</v>
      </c>
      <c r="C117">
        <v>16</v>
      </c>
      <c r="D117">
        <v>38</v>
      </c>
      <c r="E117">
        <v>49</v>
      </c>
      <c r="F117" s="9">
        <v>43944</v>
      </c>
      <c r="G117" s="23">
        <v>778</v>
      </c>
      <c r="H117" s="23">
        <v>14</v>
      </c>
      <c r="I117" s="10">
        <v>6893</v>
      </c>
    </row>
    <row r="118" spans="1:9" x14ac:dyDescent="0.3">
      <c r="A118" s="8">
        <v>43945</v>
      </c>
      <c r="B118">
        <v>17</v>
      </c>
      <c r="C118">
        <v>25</v>
      </c>
      <c r="D118">
        <v>45</v>
      </c>
      <c r="E118">
        <v>23</v>
      </c>
      <c r="F118" s="9">
        <v>43945</v>
      </c>
      <c r="G118" s="23">
        <v>390</v>
      </c>
      <c r="H118" s="23">
        <v>18</v>
      </c>
      <c r="I118" s="10">
        <v>6013</v>
      </c>
    </row>
    <row r="119" spans="1:9" x14ac:dyDescent="0.3">
      <c r="A119" s="8">
        <v>43946</v>
      </c>
      <c r="B119">
        <v>18</v>
      </c>
      <c r="C119">
        <v>55</v>
      </c>
      <c r="D119">
        <v>30</v>
      </c>
      <c r="E119">
        <v>0</v>
      </c>
      <c r="F119" s="9">
        <v>43946</v>
      </c>
      <c r="G119" s="23">
        <v>811</v>
      </c>
      <c r="H119" s="23">
        <v>22</v>
      </c>
      <c r="I119" s="10">
        <v>5702</v>
      </c>
    </row>
    <row r="120" spans="1:9" x14ac:dyDescent="0.3">
      <c r="A120" s="8">
        <v>43947</v>
      </c>
      <c r="B120">
        <v>18</v>
      </c>
      <c r="C120">
        <v>37</v>
      </c>
      <c r="D120">
        <v>43</v>
      </c>
      <c r="E120">
        <v>28</v>
      </c>
      <c r="F120" s="9">
        <v>43947</v>
      </c>
      <c r="G120" s="23">
        <v>440</v>
      </c>
      <c r="H120" s="23">
        <v>19</v>
      </c>
      <c r="I120" s="10">
        <v>7067</v>
      </c>
    </row>
    <row r="121" spans="1:9" x14ac:dyDescent="0.3">
      <c r="A121" s="8">
        <v>43948</v>
      </c>
      <c r="B121">
        <v>26</v>
      </c>
      <c r="C121">
        <v>52</v>
      </c>
      <c r="D121">
        <v>43</v>
      </c>
      <c r="E121">
        <v>17</v>
      </c>
      <c r="F121" s="9">
        <v>43948</v>
      </c>
      <c r="G121" s="23">
        <v>522</v>
      </c>
      <c r="H121" s="23">
        <v>27</v>
      </c>
      <c r="I121" s="10">
        <v>7168</v>
      </c>
    </row>
    <row r="122" spans="1:9" x14ac:dyDescent="0.3">
      <c r="A122" s="8">
        <v>43949</v>
      </c>
      <c r="B122">
        <v>17</v>
      </c>
      <c r="C122">
        <v>57</v>
      </c>
      <c r="D122">
        <v>34</v>
      </c>
      <c r="E122">
        <v>17</v>
      </c>
      <c r="F122" s="9">
        <v>43949</v>
      </c>
      <c r="G122" s="23">
        <v>728</v>
      </c>
      <c r="H122" s="23">
        <v>31</v>
      </c>
      <c r="I122" s="10">
        <v>4573</v>
      </c>
    </row>
    <row r="123" spans="1:9" x14ac:dyDescent="0.3">
      <c r="A123" s="8">
        <v>43950</v>
      </c>
      <c r="B123">
        <v>16</v>
      </c>
      <c r="C123">
        <v>26</v>
      </c>
      <c r="D123">
        <v>47</v>
      </c>
      <c r="E123">
        <v>31</v>
      </c>
      <c r="F123" s="9">
        <v>43950</v>
      </c>
      <c r="G123" s="23">
        <v>597</v>
      </c>
      <c r="H123" s="23">
        <v>32</v>
      </c>
      <c r="I123" s="10">
        <v>8106</v>
      </c>
    </row>
    <row r="124" spans="1:9" x14ac:dyDescent="0.3">
      <c r="A124" s="8">
        <v>43951</v>
      </c>
      <c r="B124">
        <v>21</v>
      </c>
      <c r="C124">
        <v>50</v>
      </c>
      <c r="D124">
        <v>41</v>
      </c>
      <c r="E124">
        <v>23</v>
      </c>
      <c r="F124" s="9">
        <v>43951</v>
      </c>
      <c r="G124" s="23">
        <v>583</v>
      </c>
      <c r="H124" s="23">
        <v>27</v>
      </c>
      <c r="I124" s="10">
        <v>6968</v>
      </c>
    </row>
    <row r="125" spans="1:9" x14ac:dyDescent="0.3">
      <c r="A125" s="8">
        <v>43952</v>
      </c>
      <c r="B125">
        <v>17</v>
      </c>
      <c r="C125">
        <v>34</v>
      </c>
      <c r="D125">
        <v>85</v>
      </c>
      <c r="E125">
        <v>34</v>
      </c>
      <c r="F125" s="9">
        <v>43952</v>
      </c>
      <c r="G125" s="23">
        <v>1008</v>
      </c>
      <c r="H125" s="23">
        <v>26</v>
      </c>
      <c r="I125" s="10">
        <v>8465</v>
      </c>
    </row>
    <row r="126" spans="1:9" x14ac:dyDescent="0.3">
      <c r="A126" s="8">
        <v>43953</v>
      </c>
      <c r="B126">
        <v>34</v>
      </c>
      <c r="C126">
        <v>90</v>
      </c>
      <c r="D126">
        <v>59</v>
      </c>
      <c r="E126">
        <v>39</v>
      </c>
      <c r="F126" s="9">
        <v>43953</v>
      </c>
      <c r="G126" s="23">
        <v>790</v>
      </c>
      <c r="H126" s="23">
        <v>36</v>
      </c>
      <c r="I126" s="10">
        <v>6926</v>
      </c>
    </row>
    <row r="127" spans="1:9" x14ac:dyDescent="0.3">
      <c r="A127" s="8">
        <v>43954</v>
      </c>
      <c r="B127">
        <v>36</v>
      </c>
      <c r="C127">
        <v>53</v>
      </c>
      <c r="D127">
        <v>48</v>
      </c>
      <c r="E127">
        <v>65</v>
      </c>
      <c r="F127" s="9">
        <v>43954</v>
      </c>
      <c r="G127" s="23">
        <v>678</v>
      </c>
      <c r="H127" s="23">
        <v>27</v>
      </c>
      <c r="I127" s="10">
        <v>8669</v>
      </c>
    </row>
    <row r="128" spans="1:9" x14ac:dyDescent="0.3">
      <c r="A128" s="8">
        <v>43955</v>
      </c>
      <c r="B128">
        <v>16</v>
      </c>
      <c r="C128">
        <v>32</v>
      </c>
      <c r="D128">
        <v>27</v>
      </c>
      <c r="E128">
        <v>48</v>
      </c>
      <c r="F128" s="9">
        <v>43955</v>
      </c>
      <c r="G128" s="23">
        <v>1567</v>
      </c>
      <c r="H128" s="23">
        <v>35</v>
      </c>
      <c r="I128" s="10">
        <v>8620</v>
      </c>
    </row>
    <row r="129" spans="1:9" x14ac:dyDescent="0.3">
      <c r="A129" s="8">
        <v>43956</v>
      </c>
      <c r="B129">
        <v>26</v>
      </c>
      <c r="C129">
        <v>62</v>
      </c>
      <c r="D129">
        <v>52</v>
      </c>
      <c r="E129">
        <v>36</v>
      </c>
      <c r="F129" s="9">
        <v>43956</v>
      </c>
      <c r="G129" s="23">
        <v>984</v>
      </c>
      <c r="H129" s="23">
        <v>34</v>
      </c>
      <c r="I129" s="10">
        <v>6949</v>
      </c>
    </row>
    <row r="130" spans="1:9" x14ac:dyDescent="0.3">
      <c r="A130" s="8">
        <v>43957</v>
      </c>
      <c r="B130">
        <v>27</v>
      </c>
      <c r="C130">
        <v>49</v>
      </c>
      <c r="D130">
        <v>43</v>
      </c>
      <c r="E130">
        <v>24</v>
      </c>
      <c r="F130" s="9">
        <v>43957</v>
      </c>
      <c r="G130" s="23">
        <v>1233</v>
      </c>
      <c r="H130" s="23">
        <v>34</v>
      </c>
      <c r="I130" s="10">
        <v>6423</v>
      </c>
    </row>
    <row r="131" spans="1:9" x14ac:dyDescent="0.3">
      <c r="A131" s="8">
        <v>43958</v>
      </c>
      <c r="B131">
        <v>49</v>
      </c>
      <c r="C131">
        <v>33</v>
      </c>
      <c r="D131">
        <v>33</v>
      </c>
      <c r="E131">
        <v>28</v>
      </c>
      <c r="F131" s="9">
        <v>43958</v>
      </c>
      <c r="G131" s="23">
        <v>1216</v>
      </c>
      <c r="H131" s="23">
        <v>43</v>
      </c>
      <c r="I131" s="10">
        <v>7474</v>
      </c>
    </row>
    <row r="132" spans="1:9" x14ac:dyDescent="0.3">
      <c r="A132" s="8">
        <v>43959</v>
      </c>
      <c r="B132">
        <v>17</v>
      </c>
      <c r="C132">
        <v>17</v>
      </c>
      <c r="D132">
        <v>34</v>
      </c>
      <c r="E132">
        <v>17</v>
      </c>
      <c r="F132" s="9">
        <v>43959</v>
      </c>
      <c r="G132" s="23">
        <v>1089</v>
      </c>
      <c r="H132" s="23">
        <v>37</v>
      </c>
      <c r="I132" s="10">
        <v>11257</v>
      </c>
    </row>
    <row r="133" spans="1:9" x14ac:dyDescent="0.3">
      <c r="A133" s="8">
        <v>43960</v>
      </c>
      <c r="B133">
        <v>17</v>
      </c>
      <c r="C133">
        <v>70</v>
      </c>
      <c r="D133">
        <v>23</v>
      </c>
      <c r="E133">
        <v>52</v>
      </c>
      <c r="F133" s="9">
        <v>43960</v>
      </c>
      <c r="G133" s="23">
        <v>1165</v>
      </c>
      <c r="H133" s="23">
        <v>48</v>
      </c>
      <c r="I133" s="10">
        <v>9697</v>
      </c>
    </row>
    <row r="134" spans="1:9" x14ac:dyDescent="0.3">
      <c r="A134" s="8">
        <v>43961</v>
      </c>
      <c r="B134">
        <v>37</v>
      </c>
      <c r="C134">
        <v>0</v>
      </c>
      <c r="D134">
        <v>68</v>
      </c>
      <c r="E134">
        <v>28</v>
      </c>
      <c r="F134" s="9">
        <v>43961</v>
      </c>
      <c r="G134" s="23">
        <v>1943</v>
      </c>
      <c r="H134" s="23">
        <v>53</v>
      </c>
      <c r="I134" s="10">
        <v>5350</v>
      </c>
    </row>
    <row r="135" spans="1:9" x14ac:dyDescent="0.3">
      <c r="A135" s="8">
        <v>43962</v>
      </c>
      <c r="B135">
        <v>17</v>
      </c>
      <c r="C135">
        <v>41</v>
      </c>
      <c r="D135">
        <v>44</v>
      </c>
      <c r="E135">
        <v>66</v>
      </c>
      <c r="F135" s="9">
        <v>43962</v>
      </c>
      <c r="G135" s="23">
        <v>1230</v>
      </c>
      <c r="H135" s="23">
        <v>36</v>
      </c>
      <c r="I135" s="10">
        <v>3390</v>
      </c>
    </row>
    <row r="136" spans="1:9" x14ac:dyDescent="0.3">
      <c r="A136" s="8">
        <v>43963</v>
      </c>
      <c r="B136">
        <v>17</v>
      </c>
      <c r="C136">
        <v>33</v>
      </c>
      <c r="D136">
        <v>39</v>
      </c>
      <c r="E136">
        <v>33</v>
      </c>
      <c r="F136" s="9">
        <v>43963</v>
      </c>
      <c r="G136" s="23">
        <v>1026</v>
      </c>
      <c r="H136" s="23">
        <v>53</v>
      </c>
      <c r="I136">
        <v>3370</v>
      </c>
    </row>
    <row r="137" spans="1:9" x14ac:dyDescent="0.3">
      <c r="A137" s="8">
        <v>43964</v>
      </c>
      <c r="B137">
        <v>0</v>
      </c>
      <c r="C137">
        <v>44</v>
      </c>
      <c r="D137">
        <v>55</v>
      </c>
      <c r="E137">
        <v>44</v>
      </c>
      <c r="F137" s="9">
        <v>43964</v>
      </c>
      <c r="G137" s="23">
        <v>1495</v>
      </c>
      <c r="H137" s="23">
        <v>54</v>
      </c>
      <c r="I137">
        <v>8777</v>
      </c>
    </row>
    <row r="138" spans="1:9" x14ac:dyDescent="0.3">
      <c r="A138" s="8">
        <v>43965</v>
      </c>
      <c r="B138">
        <v>0</v>
      </c>
      <c r="C138">
        <v>34</v>
      </c>
      <c r="D138">
        <v>33</v>
      </c>
      <c r="E138">
        <v>50</v>
      </c>
      <c r="F138" s="9">
        <v>43965</v>
      </c>
      <c r="G138" s="23">
        <v>1602</v>
      </c>
      <c r="H138" s="23">
        <v>44</v>
      </c>
      <c r="I138">
        <v>9421</v>
      </c>
    </row>
    <row r="139" spans="1:9" x14ac:dyDescent="0.3">
      <c r="A139" s="8">
        <v>43966</v>
      </c>
      <c r="B139">
        <v>39</v>
      </c>
      <c r="C139">
        <v>39</v>
      </c>
      <c r="D139">
        <v>39</v>
      </c>
      <c r="E139">
        <v>34</v>
      </c>
      <c r="F139" s="9">
        <v>43966</v>
      </c>
      <c r="G139" s="23">
        <v>1576</v>
      </c>
      <c r="H139" s="23">
        <v>49</v>
      </c>
      <c r="I139">
        <v>10416</v>
      </c>
    </row>
    <row r="140" spans="1:9" x14ac:dyDescent="0.3">
      <c r="A140" s="8">
        <v>43967</v>
      </c>
      <c r="B140">
        <v>18</v>
      </c>
      <c r="C140">
        <v>53</v>
      </c>
      <c r="D140">
        <v>47</v>
      </c>
      <c r="E140">
        <v>35</v>
      </c>
      <c r="F140" s="9">
        <v>43967</v>
      </c>
      <c r="G140" s="23">
        <v>1606</v>
      </c>
      <c r="H140" s="23">
        <v>67</v>
      </c>
      <c r="I140">
        <v>10917</v>
      </c>
    </row>
    <row r="141" spans="1:9" x14ac:dyDescent="0.3">
      <c r="A141" s="8">
        <v>43968</v>
      </c>
      <c r="B141">
        <v>18</v>
      </c>
      <c r="C141">
        <v>37</v>
      </c>
      <c r="D141">
        <v>55</v>
      </c>
      <c r="E141">
        <v>31</v>
      </c>
      <c r="F141" s="9">
        <v>43968</v>
      </c>
      <c r="G141" s="23">
        <v>2347</v>
      </c>
      <c r="H141" s="23">
        <v>63</v>
      </c>
      <c r="I141">
        <v>12225</v>
      </c>
    </row>
    <row r="142" spans="1:9" x14ac:dyDescent="0.3">
      <c r="A142" s="8">
        <v>43969</v>
      </c>
      <c r="B142">
        <v>16</v>
      </c>
      <c r="C142">
        <v>50</v>
      </c>
      <c r="D142">
        <v>41</v>
      </c>
      <c r="E142">
        <v>33</v>
      </c>
      <c r="F142" s="9">
        <v>43969</v>
      </c>
      <c r="G142" s="23">
        <v>2005</v>
      </c>
      <c r="H142" s="23">
        <v>51</v>
      </c>
      <c r="I142">
        <v>8397</v>
      </c>
    </row>
    <row r="143" spans="1:9" x14ac:dyDescent="0.3">
      <c r="A143" s="8">
        <v>43970</v>
      </c>
      <c r="B143">
        <v>33</v>
      </c>
      <c r="C143">
        <v>49</v>
      </c>
      <c r="D143">
        <v>33</v>
      </c>
      <c r="E143">
        <v>49</v>
      </c>
      <c r="F143" s="9">
        <v>43970</v>
      </c>
      <c r="G143" s="23">
        <v>2078</v>
      </c>
      <c r="H143" s="23">
        <v>76</v>
      </c>
      <c r="I143">
        <v>11835</v>
      </c>
    </row>
    <row r="144" spans="1:9" x14ac:dyDescent="0.3">
      <c r="A144" s="8">
        <v>43971</v>
      </c>
      <c r="B144">
        <v>16</v>
      </c>
      <c r="C144">
        <v>38</v>
      </c>
      <c r="D144">
        <v>65</v>
      </c>
      <c r="E144">
        <v>59</v>
      </c>
      <c r="F144" s="9">
        <v>43971</v>
      </c>
      <c r="G144" s="23">
        <v>2161</v>
      </c>
      <c r="H144" s="23">
        <v>65</v>
      </c>
      <c r="I144">
        <v>13263</v>
      </c>
    </row>
    <row r="145" spans="1:9" x14ac:dyDescent="0.3">
      <c r="A145" s="8">
        <v>43972</v>
      </c>
      <c r="B145">
        <v>25</v>
      </c>
      <c r="C145">
        <v>66</v>
      </c>
      <c r="D145">
        <v>16</v>
      </c>
      <c r="E145">
        <v>33</v>
      </c>
      <c r="F145" s="9">
        <v>43972</v>
      </c>
      <c r="G145" s="23">
        <v>2345</v>
      </c>
      <c r="H145" s="23">
        <v>64</v>
      </c>
      <c r="I145">
        <v>12386</v>
      </c>
    </row>
    <row r="146" spans="1:9" x14ac:dyDescent="0.3">
      <c r="A146" s="8">
        <v>43973</v>
      </c>
      <c r="B146">
        <v>33</v>
      </c>
      <c r="C146">
        <v>25</v>
      </c>
      <c r="D146">
        <v>38</v>
      </c>
      <c r="E146">
        <v>27</v>
      </c>
      <c r="F146" s="9">
        <v>43973</v>
      </c>
      <c r="G146" s="23">
        <v>2940</v>
      </c>
      <c r="H146" s="23">
        <v>63</v>
      </c>
      <c r="I146">
        <v>13166</v>
      </c>
    </row>
    <row r="147" spans="1:9" x14ac:dyDescent="0.3">
      <c r="A147" s="8">
        <v>43974</v>
      </c>
      <c r="B147">
        <v>0</v>
      </c>
      <c r="C147">
        <v>52</v>
      </c>
      <c r="D147">
        <v>29</v>
      </c>
      <c r="E147">
        <v>35</v>
      </c>
      <c r="F147" s="9">
        <v>43974</v>
      </c>
      <c r="G147" s="23">
        <v>2608</v>
      </c>
      <c r="H147" s="23">
        <v>60</v>
      </c>
      <c r="I147">
        <v>15845</v>
      </c>
    </row>
    <row r="148" spans="1:9" x14ac:dyDescent="0.3">
      <c r="A148" s="8">
        <v>43975</v>
      </c>
      <c r="B148">
        <v>27</v>
      </c>
      <c r="C148">
        <v>48</v>
      </c>
      <c r="D148">
        <v>61</v>
      </c>
      <c r="E148">
        <v>36</v>
      </c>
      <c r="F148" s="9">
        <v>43975</v>
      </c>
      <c r="G148" s="23">
        <v>3041</v>
      </c>
      <c r="H148" s="23">
        <v>58</v>
      </c>
      <c r="I148">
        <v>14538</v>
      </c>
    </row>
    <row r="149" spans="1:9" x14ac:dyDescent="0.3">
      <c r="A149" s="8">
        <v>43976</v>
      </c>
      <c r="B149">
        <v>17</v>
      </c>
      <c r="C149">
        <v>25</v>
      </c>
      <c r="D149">
        <v>28</v>
      </c>
      <c r="E149">
        <v>42</v>
      </c>
      <c r="F149" s="9">
        <v>43976</v>
      </c>
      <c r="G149" s="23">
        <v>2436</v>
      </c>
      <c r="H149" s="23">
        <v>60</v>
      </c>
      <c r="I149">
        <v>15715</v>
      </c>
    </row>
    <row r="150" spans="1:9" x14ac:dyDescent="0.3">
      <c r="A150" s="8">
        <v>43977</v>
      </c>
      <c r="B150">
        <v>16</v>
      </c>
      <c r="C150">
        <v>32</v>
      </c>
      <c r="D150">
        <v>22</v>
      </c>
      <c r="E150">
        <v>49</v>
      </c>
      <c r="F150" s="9">
        <v>43977</v>
      </c>
      <c r="G150" s="23">
        <v>2091</v>
      </c>
      <c r="H150" s="23">
        <v>97</v>
      </c>
      <c r="I150">
        <v>11572</v>
      </c>
    </row>
    <row r="151" spans="1:9" x14ac:dyDescent="0.3">
      <c r="A151" s="8">
        <v>43978</v>
      </c>
      <c r="B151">
        <v>16</v>
      </c>
      <c r="C151">
        <v>32</v>
      </c>
      <c r="D151">
        <v>57</v>
      </c>
      <c r="E151">
        <v>43</v>
      </c>
      <c r="F151" s="9">
        <v>43978</v>
      </c>
      <c r="G151" s="23">
        <v>2190</v>
      </c>
      <c r="H151" s="23">
        <v>105</v>
      </c>
      <c r="I151">
        <v>14263</v>
      </c>
    </row>
    <row r="152" spans="1:9" x14ac:dyDescent="0.3">
      <c r="A152" s="8">
        <v>43979</v>
      </c>
      <c r="B152">
        <v>24</v>
      </c>
      <c r="C152">
        <v>16</v>
      </c>
      <c r="D152">
        <v>40</v>
      </c>
      <c r="E152">
        <v>37</v>
      </c>
      <c r="F152" s="9">
        <v>43979</v>
      </c>
      <c r="G152" s="23">
        <v>2598</v>
      </c>
      <c r="H152" s="23">
        <v>85</v>
      </c>
      <c r="I152">
        <v>15453</v>
      </c>
    </row>
    <row r="153" spans="1:9" x14ac:dyDescent="0.3">
      <c r="A153" s="8">
        <v>43980</v>
      </c>
      <c r="B153">
        <v>16</v>
      </c>
      <c r="C153">
        <v>16</v>
      </c>
      <c r="D153">
        <v>27</v>
      </c>
      <c r="E153">
        <v>27</v>
      </c>
      <c r="F153" s="9">
        <v>43980</v>
      </c>
      <c r="G153" s="23">
        <v>2682</v>
      </c>
      <c r="H153" s="23">
        <v>116</v>
      </c>
      <c r="I153">
        <v>14092</v>
      </c>
    </row>
    <row r="154" spans="1:9" x14ac:dyDescent="0.3">
      <c r="A154" s="8">
        <v>43981</v>
      </c>
      <c r="B154">
        <v>17</v>
      </c>
      <c r="C154">
        <v>17</v>
      </c>
      <c r="D154">
        <v>56</v>
      </c>
      <c r="E154">
        <v>25</v>
      </c>
      <c r="F154" s="9">
        <v>43981</v>
      </c>
      <c r="G154" s="23">
        <v>2940</v>
      </c>
      <c r="H154" s="23">
        <v>99</v>
      </c>
      <c r="I154">
        <v>14096</v>
      </c>
    </row>
    <row r="155" spans="1:9" x14ac:dyDescent="0.3">
      <c r="A155" s="8">
        <v>43982</v>
      </c>
      <c r="B155">
        <v>18</v>
      </c>
      <c r="C155">
        <v>54</v>
      </c>
      <c r="D155">
        <v>36</v>
      </c>
      <c r="E155">
        <v>42</v>
      </c>
      <c r="F155" s="9">
        <v>43982</v>
      </c>
      <c r="G155" s="23">
        <v>2487</v>
      </c>
      <c r="H155" s="23">
        <v>89</v>
      </c>
      <c r="I155">
        <v>14516</v>
      </c>
    </row>
  </sheetData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81CB9-19D2-4B71-8BEB-34273E40F892}">
  <dimension ref="A1:W155"/>
  <sheetViews>
    <sheetView topLeftCell="E1" zoomScale="92" zoomScaleNormal="92" workbookViewId="0">
      <selection activeCell="G1" sqref="G1:H1048576"/>
    </sheetView>
  </sheetViews>
  <sheetFormatPr defaultRowHeight="14.4" x14ac:dyDescent="0.3"/>
  <cols>
    <col min="7" max="8" width="8.88671875" style="29"/>
  </cols>
  <sheetData>
    <row r="1" spans="1:23" x14ac:dyDescent="0.3">
      <c r="A1" t="s">
        <v>63</v>
      </c>
    </row>
    <row r="3" spans="1:23" x14ac:dyDescent="0.3">
      <c r="A3" t="s">
        <v>62</v>
      </c>
      <c r="B3" t="s">
        <v>143</v>
      </c>
      <c r="C3" t="s">
        <v>142</v>
      </c>
      <c r="D3" t="s">
        <v>141</v>
      </c>
      <c r="E3" t="s">
        <v>140</v>
      </c>
      <c r="F3" s="12" t="s">
        <v>54</v>
      </c>
      <c r="G3" s="23" t="s">
        <v>59</v>
      </c>
      <c r="H3" s="23" t="s">
        <v>58</v>
      </c>
      <c r="I3" s="10" t="s">
        <v>57</v>
      </c>
    </row>
    <row r="4" spans="1:23" x14ac:dyDescent="0.3">
      <c r="A4" s="8">
        <v>43831</v>
      </c>
      <c r="B4">
        <v>23</v>
      </c>
      <c r="C4">
        <v>12</v>
      </c>
      <c r="D4">
        <v>100</v>
      </c>
      <c r="E4">
        <v>18</v>
      </c>
      <c r="F4" s="9">
        <v>43831</v>
      </c>
      <c r="G4" s="23">
        <v>0</v>
      </c>
      <c r="H4" s="23">
        <v>0</v>
      </c>
      <c r="I4" s="10">
        <v>0</v>
      </c>
    </row>
    <row r="5" spans="1:23" x14ac:dyDescent="0.3">
      <c r="A5" s="8">
        <v>43832</v>
      </c>
      <c r="B5">
        <v>11</v>
      </c>
      <c r="C5">
        <v>11</v>
      </c>
      <c r="D5">
        <v>49</v>
      </c>
      <c r="E5">
        <v>0</v>
      </c>
      <c r="F5" s="9">
        <v>43832</v>
      </c>
      <c r="G5" s="23">
        <v>0</v>
      </c>
      <c r="H5" s="23">
        <v>0</v>
      </c>
      <c r="I5" s="10">
        <v>0</v>
      </c>
    </row>
    <row r="6" spans="1:23" x14ac:dyDescent="0.3">
      <c r="A6" s="8">
        <v>43833</v>
      </c>
      <c r="B6">
        <v>0</v>
      </c>
      <c r="C6">
        <v>11</v>
      </c>
      <c r="D6">
        <v>43</v>
      </c>
      <c r="E6">
        <v>11</v>
      </c>
      <c r="F6" s="9">
        <v>43833</v>
      </c>
      <c r="G6" s="23">
        <v>0</v>
      </c>
      <c r="H6" s="23">
        <v>0</v>
      </c>
      <c r="I6" s="10">
        <v>0</v>
      </c>
    </row>
    <row r="7" spans="1:23" x14ac:dyDescent="0.3">
      <c r="A7" s="8">
        <v>43834</v>
      </c>
      <c r="B7">
        <v>0</v>
      </c>
      <c r="C7">
        <v>11</v>
      </c>
      <c r="D7">
        <v>54</v>
      </c>
      <c r="E7">
        <v>11</v>
      </c>
      <c r="F7" s="9">
        <v>43834</v>
      </c>
      <c r="G7" s="23">
        <v>0</v>
      </c>
      <c r="H7" s="23">
        <v>0</v>
      </c>
      <c r="I7" s="10">
        <v>0</v>
      </c>
    </row>
    <row r="8" spans="1:23" x14ac:dyDescent="0.3">
      <c r="A8" s="8">
        <v>43835</v>
      </c>
      <c r="B8">
        <v>22</v>
      </c>
      <c r="C8">
        <v>22</v>
      </c>
      <c r="D8">
        <v>44</v>
      </c>
      <c r="E8">
        <v>16</v>
      </c>
      <c r="F8" s="9">
        <v>43835</v>
      </c>
      <c r="G8" s="23">
        <v>0</v>
      </c>
      <c r="H8" s="23">
        <v>0</v>
      </c>
      <c r="I8" s="10">
        <v>0</v>
      </c>
    </row>
    <row r="9" spans="1:23" x14ac:dyDescent="0.3">
      <c r="A9" s="8">
        <v>43836</v>
      </c>
      <c r="B9">
        <v>11</v>
      </c>
      <c r="C9">
        <v>11</v>
      </c>
      <c r="D9">
        <v>43</v>
      </c>
      <c r="E9">
        <v>0</v>
      </c>
      <c r="F9" s="9">
        <v>43836</v>
      </c>
      <c r="G9" s="23">
        <v>0</v>
      </c>
      <c r="H9" s="23">
        <v>0</v>
      </c>
      <c r="I9" s="10">
        <v>0</v>
      </c>
      <c r="O9" t="s">
        <v>123</v>
      </c>
      <c r="U9" t="s">
        <v>122</v>
      </c>
    </row>
    <row r="10" spans="1:23" x14ac:dyDescent="0.3">
      <c r="A10" s="8">
        <v>43837</v>
      </c>
      <c r="B10">
        <v>31</v>
      </c>
      <c r="C10">
        <v>31</v>
      </c>
      <c r="D10">
        <v>31</v>
      </c>
      <c r="E10">
        <v>0</v>
      </c>
      <c r="F10" s="9">
        <v>43837</v>
      </c>
      <c r="G10" s="23">
        <v>0</v>
      </c>
      <c r="H10" s="23">
        <v>0</v>
      </c>
      <c r="I10" s="10">
        <v>0</v>
      </c>
      <c r="M10" t="s">
        <v>121</v>
      </c>
      <c r="N10" t="s">
        <v>35</v>
      </c>
      <c r="O10" t="s">
        <v>37</v>
      </c>
      <c r="P10" t="s">
        <v>39</v>
      </c>
      <c r="Q10" t="s">
        <v>41</v>
      </c>
      <c r="S10" t="s">
        <v>121</v>
      </c>
      <c r="T10" t="s">
        <v>35</v>
      </c>
      <c r="U10" t="s">
        <v>37</v>
      </c>
      <c r="V10" t="s">
        <v>39</v>
      </c>
      <c r="W10" t="s">
        <v>41</v>
      </c>
    </row>
    <row r="11" spans="1:23" x14ac:dyDescent="0.3">
      <c r="A11" s="8">
        <v>43838</v>
      </c>
      <c r="B11">
        <v>32</v>
      </c>
      <c r="C11">
        <v>11</v>
      </c>
      <c r="D11">
        <v>58</v>
      </c>
      <c r="E11">
        <v>11</v>
      </c>
      <c r="F11" s="9">
        <v>43838</v>
      </c>
      <c r="G11" s="23">
        <v>0</v>
      </c>
      <c r="H11" s="23">
        <v>0</v>
      </c>
      <c r="I11" s="10">
        <v>0</v>
      </c>
      <c r="M11">
        <v>0</v>
      </c>
      <c r="N11">
        <v>-0.24010655804005421</v>
      </c>
      <c r="O11">
        <v>-4.0440805747328994E-2</v>
      </c>
      <c r="P11">
        <v>-0.34217625905521648</v>
      </c>
      <c r="Q11">
        <v>0.22922908751574408</v>
      </c>
      <c r="S11">
        <v>0</v>
      </c>
      <c r="T11">
        <v>-0.25922913918760149</v>
      </c>
      <c r="U11">
        <v>-3.3309057491696881E-2</v>
      </c>
      <c r="V11">
        <v>-0.33589864810347925</v>
      </c>
      <c r="W11">
        <v>0.23245303710401141</v>
      </c>
    </row>
    <row r="12" spans="1:23" x14ac:dyDescent="0.3">
      <c r="A12" s="8">
        <v>43839</v>
      </c>
      <c r="B12">
        <v>17</v>
      </c>
      <c r="C12">
        <v>33</v>
      </c>
      <c r="D12">
        <v>72</v>
      </c>
      <c r="E12">
        <v>11</v>
      </c>
      <c r="F12" s="9">
        <v>43839</v>
      </c>
      <c r="G12" s="23">
        <v>0</v>
      </c>
      <c r="H12" s="23">
        <v>0</v>
      </c>
      <c r="I12" s="10">
        <v>0</v>
      </c>
      <c r="M12">
        <v>1</v>
      </c>
      <c r="N12">
        <v>-0.24744689506582043</v>
      </c>
      <c r="O12">
        <v>-5.0949922253882993E-2</v>
      </c>
      <c r="P12">
        <v>-0.33836634969703316</v>
      </c>
      <c r="Q12">
        <v>0.1858784289436147</v>
      </c>
      <c r="S12">
        <v>1</v>
      </c>
      <c r="T12">
        <v>-0.25789482680277903</v>
      </c>
      <c r="U12">
        <v>-8.3140344565139412E-2</v>
      </c>
      <c r="V12">
        <v>-0.31072909297019752</v>
      </c>
      <c r="W12">
        <v>0.20968160422209237</v>
      </c>
    </row>
    <row r="13" spans="1:23" x14ac:dyDescent="0.3">
      <c r="A13" s="8">
        <v>43840</v>
      </c>
      <c r="B13">
        <v>22</v>
      </c>
      <c r="C13">
        <v>11</v>
      </c>
      <c r="D13">
        <v>60</v>
      </c>
      <c r="E13">
        <v>0</v>
      </c>
      <c r="F13" s="9">
        <v>43840</v>
      </c>
      <c r="G13" s="23">
        <v>0</v>
      </c>
      <c r="H13" s="23">
        <v>0</v>
      </c>
      <c r="I13" s="10">
        <v>0</v>
      </c>
      <c r="M13">
        <v>2</v>
      </c>
      <c r="N13">
        <v>-0.25904852581099408</v>
      </c>
      <c r="O13">
        <v>-3.5669686413135872E-2</v>
      </c>
      <c r="P13">
        <v>-0.34647466511337383</v>
      </c>
      <c r="Q13">
        <v>0.1982521721356279</v>
      </c>
      <c r="S13">
        <v>2</v>
      </c>
      <c r="T13">
        <v>-0.28346177359741576</v>
      </c>
      <c r="U13">
        <v>-6.6308266870889185E-2</v>
      </c>
      <c r="V13">
        <v>-0.31852077051282535</v>
      </c>
      <c r="W13">
        <v>0.22495241495039009</v>
      </c>
    </row>
    <row r="14" spans="1:23" x14ac:dyDescent="0.3">
      <c r="A14" s="8">
        <v>43841</v>
      </c>
      <c r="B14">
        <v>23</v>
      </c>
      <c r="C14">
        <v>11</v>
      </c>
      <c r="D14">
        <v>45</v>
      </c>
      <c r="E14">
        <v>11</v>
      </c>
      <c r="F14" s="9">
        <v>43841</v>
      </c>
      <c r="G14" s="23">
        <v>0</v>
      </c>
      <c r="H14" s="23">
        <v>0</v>
      </c>
      <c r="I14" s="10">
        <v>0</v>
      </c>
      <c r="M14">
        <v>3</v>
      </c>
      <c r="N14">
        <v>-0.225394558426561</v>
      </c>
      <c r="O14">
        <v>-3.9774170218002503E-2</v>
      </c>
      <c r="P14">
        <v>-0.34467765323393662</v>
      </c>
      <c r="Q14">
        <v>0.21991025118997018</v>
      </c>
      <c r="S14">
        <v>3</v>
      </c>
      <c r="T14">
        <v>-0.2497927379908691</v>
      </c>
      <c r="U14">
        <v>-4.8043810904112215E-2</v>
      </c>
      <c r="V14">
        <v>-0.35511817718837174</v>
      </c>
      <c r="W14">
        <v>0.21821988391421263</v>
      </c>
    </row>
    <row r="15" spans="1:23" x14ac:dyDescent="0.3">
      <c r="A15" s="8">
        <v>43842</v>
      </c>
      <c r="B15">
        <v>23</v>
      </c>
      <c r="C15">
        <v>0</v>
      </c>
      <c r="D15">
        <v>23</v>
      </c>
      <c r="E15">
        <v>34</v>
      </c>
      <c r="F15" s="9">
        <v>43842</v>
      </c>
      <c r="G15" s="23">
        <v>0</v>
      </c>
      <c r="H15" s="23">
        <v>0</v>
      </c>
      <c r="I15" s="10">
        <v>0</v>
      </c>
      <c r="M15">
        <v>4</v>
      </c>
      <c r="N15">
        <v>-0.24297566101987422</v>
      </c>
      <c r="O15">
        <v>7.2234770622814715E-3</v>
      </c>
      <c r="P15">
        <v>-0.33387977793352697</v>
      </c>
      <c r="Q15">
        <v>0.22944585389341754</v>
      </c>
      <c r="S15">
        <v>4</v>
      </c>
      <c r="T15">
        <v>-0.21419856792834935</v>
      </c>
      <c r="U15">
        <v>-1.5633188584113437E-2</v>
      </c>
      <c r="V15">
        <v>-0.28047544872487662</v>
      </c>
      <c r="W15">
        <v>0.22899007307593594</v>
      </c>
    </row>
    <row r="16" spans="1:23" x14ac:dyDescent="0.3">
      <c r="A16" s="8">
        <v>43843</v>
      </c>
      <c r="B16">
        <v>10</v>
      </c>
      <c r="C16">
        <v>20</v>
      </c>
      <c r="D16">
        <v>29</v>
      </c>
      <c r="E16">
        <v>10</v>
      </c>
      <c r="F16" s="9">
        <v>43843</v>
      </c>
      <c r="G16" s="23">
        <v>0</v>
      </c>
      <c r="H16" s="23">
        <v>0</v>
      </c>
      <c r="I16" s="10">
        <v>0</v>
      </c>
      <c r="M16">
        <v>5</v>
      </c>
      <c r="N16">
        <v>-0.23253080279400948</v>
      </c>
      <c r="O16">
        <v>4.8906264077727538E-2</v>
      </c>
      <c r="P16">
        <v>-0.3440433421272594</v>
      </c>
      <c r="Q16">
        <v>0.21315260740620676</v>
      </c>
      <c r="S16">
        <v>5</v>
      </c>
      <c r="T16">
        <v>-0.20502001788196805</v>
      </c>
      <c r="U16">
        <v>1.4248896516341949E-2</v>
      </c>
      <c r="V16">
        <v>-0.32223080114889596</v>
      </c>
      <c r="W16">
        <v>0.19207565732750778</v>
      </c>
    </row>
    <row r="17" spans="1:23" x14ac:dyDescent="0.3">
      <c r="A17" s="8">
        <v>43844</v>
      </c>
      <c r="B17">
        <v>10</v>
      </c>
      <c r="C17">
        <v>10</v>
      </c>
      <c r="D17">
        <v>30</v>
      </c>
      <c r="E17">
        <v>10</v>
      </c>
      <c r="F17" s="9">
        <v>43844</v>
      </c>
      <c r="G17" s="23">
        <v>0</v>
      </c>
      <c r="H17" s="23">
        <v>0</v>
      </c>
      <c r="I17" s="10">
        <v>0</v>
      </c>
      <c r="M17">
        <v>6</v>
      </c>
      <c r="N17">
        <v>-0.23742166680460342</v>
      </c>
      <c r="O17">
        <v>4.3015572885559759E-2</v>
      </c>
      <c r="P17">
        <v>-0.33168499294355031</v>
      </c>
      <c r="Q17">
        <v>0.21518347053617931</v>
      </c>
      <c r="S17">
        <v>6</v>
      </c>
      <c r="T17">
        <v>-0.24901962133835948</v>
      </c>
      <c r="U17">
        <v>4.8798849029155981E-2</v>
      </c>
      <c r="V17">
        <v>-0.31810894238961085</v>
      </c>
      <c r="W17">
        <v>0.18127278056360699</v>
      </c>
    </row>
    <row r="18" spans="1:23" x14ac:dyDescent="0.3">
      <c r="A18" s="8">
        <v>43845</v>
      </c>
      <c r="B18">
        <v>22</v>
      </c>
      <c r="C18">
        <v>22</v>
      </c>
      <c r="D18">
        <v>38</v>
      </c>
      <c r="E18">
        <v>11</v>
      </c>
      <c r="F18" s="9">
        <v>43845</v>
      </c>
      <c r="G18" s="23">
        <v>0</v>
      </c>
      <c r="H18" s="23">
        <v>0</v>
      </c>
      <c r="I18" s="10">
        <v>0</v>
      </c>
      <c r="M18">
        <v>7</v>
      </c>
      <c r="N18">
        <v>-0.21337866189136001</v>
      </c>
      <c r="O18">
        <v>4.1308458572533645E-2</v>
      </c>
      <c r="P18">
        <v>-0.33661085070400054</v>
      </c>
      <c r="Q18">
        <v>0.19761030699240145</v>
      </c>
      <c r="S18">
        <v>7</v>
      </c>
      <c r="T18">
        <v>-0.22467095814092888</v>
      </c>
      <c r="U18">
        <v>5.3227206375122064E-2</v>
      </c>
      <c r="V18">
        <v>-0.33725823840004715</v>
      </c>
      <c r="W18">
        <v>0.18305359676161487</v>
      </c>
    </row>
    <row r="19" spans="1:23" x14ac:dyDescent="0.3">
      <c r="A19" s="8">
        <v>43846</v>
      </c>
      <c r="B19">
        <v>22</v>
      </c>
      <c r="C19">
        <v>33</v>
      </c>
      <c r="D19">
        <v>16</v>
      </c>
      <c r="E19">
        <v>22</v>
      </c>
      <c r="F19" s="9">
        <v>43846</v>
      </c>
      <c r="G19" s="23">
        <v>0</v>
      </c>
      <c r="H19" s="23">
        <v>0</v>
      </c>
      <c r="I19" s="10">
        <v>0</v>
      </c>
      <c r="M19">
        <v>8</v>
      </c>
      <c r="N19">
        <v>-0.22788114700302972</v>
      </c>
      <c r="O19">
        <v>2.1350858238900986E-2</v>
      </c>
      <c r="P19">
        <v>-0.32151766580810398</v>
      </c>
      <c r="Q19">
        <v>0.18148493843467653</v>
      </c>
      <c r="S19">
        <v>8</v>
      </c>
      <c r="T19">
        <v>-0.23771860172688289</v>
      </c>
      <c r="U19">
        <v>-8.6246219086258662E-3</v>
      </c>
      <c r="V19">
        <v>-0.34595691640508552</v>
      </c>
      <c r="W19">
        <v>0.17173687178159497</v>
      </c>
    </row>
    <row r="20" spans="1:23" x14ac:dyDescent="0.3">
      <c r="A20" s="8">
        <v>43847</v>
      </c>
      <c r="B20">
        <v>10</v>
      </c>
      <c r="C20">
        <v>21</v>
      </c>
      <c r="D20">
        <v>36</v>
      </c>
      <c r="E20">
        <v>10</v>
      </c>
      <c r="F20" s="9">
        <v>43847</v>
      </c>
      <c r="G20" s="23">
        <v>0</v>
      </c>
      <c r="H20" s="23">
        <v>0</v>
      </c>
      <c r="I20" s="10">
        <v>0</v>
      </c>
      <c r="M20">
        <v>9</v>
      </c>
      <c r="N20">
        <v>-0.23727985694701639</v>
      </c>
      <c r="O20">
        <v>-1.5424174803747939E-2</v>
      </c>
      <c r="P20">
        <v>-0.32846883539949345</v>
      </c>
      <c r="Q20">
        <v>0.10974860584983645</v>
      </c>
      <c r="S20">
        <v>9</v>
      </c>
      <c r="T20">
        <v>-0.22801077781400542</v>
      </c>
      <c r="U20">
        <v>-3.7901889887867392E-2</v>
      </c>
      <c r="V20">
        <v>-0.30642087961522829</v>
      </c>
      <c r="W20">
        <v>0.13007955175773644</v>
      </c>
    </row>
    <row r="21" spans="1:23" x14ac:dyDescent="0.3">
      <c r="A21" s="8">
        <v>43848</v>
      </c>
      <c r="B21">
        <v>11</v>
      </c>
      <c r="C21">
        <v>11</v>
      </c>
      <c r="D21">
        <v>22</v>
      </c>
      <c r="E21">
        <v>0</v>
      </c>
      <c r="F21" s="9">
        <v>43848</v>
      </c>
      <c r="G21" s="23">
        <v>0</v>
      </c>
      <c r="H21" s="23">
        <v>0</v>
      </c>
      <c r="I21" s="10">
        <v>0</v>
      </c>
      <c r="M21">
        <v>10</v>
      </c>
      <c r="N21">
        <v>-0.22986132880786175</v>
      </c>
      <c r="O21">
        <v>-3.9408042578510862E-2</v>
      </c>
      <c r="P21">
        <v>-0.30276031122632729</v>
      </c>
      <c r="Q21">
        <v>0.1541425106974198</v>
      </c>
      <c r="S21">
        <v>10</v>
      </c>
      <c r="T21">
        <v>-0.19575399590061582</v>
      </c>
      <c r="U21">
        <v>-3.7974342591795364E-2</v>
      </c>
      <c r="V21">
        <v>-0.31395201241428317</v>
      </c>
      <c r="W21">
        <v>0.16526242026097496</v>
      </c>
    </row>
    <row r="22" spans="1:23" x14ac:dyDescent="0.3">
      <c r="A22" s="8">
        <v>43849</v>
      </c>
      <c r="B22">
        <v>42</v>
      </c>
      <c r="C22">
        <v>0</v>
      </c>
      <c r="D22">
        <v>32</v>
      </c>
      <c r="E22">
        <v>11</v>
      </c>
      <c r="F22" s="9">
        <v>43849</v>
      </c>
      <c r="G22" s="23">
        <v>0</v>
      </c>
      <c r="H22" s="23">
        <v>0</v>
      </c>
      <c r="I22" s="10">
        <v>0</v>
      </c>
      <c r="M22">
        <v>11</v>
      </c>
      <c r="N22">
        <v>-0.21514574198354461</v>
      </c>
      <c r="O22">
        <v>-5.2044863133866297E-2</v>
      </c>
      <c r="P22">
        <v>-0.30226258333506795</v>
      </c>
      <c r="Q22">
        <v>0.14351651699757439</v>
      </c>
      <c r="S22">
        <v>11</v>
      </c>
      <c r="T22">
        <v>-0.22910448105241044</v>
      </c>
      <c r="U22">
        <v>-5.0122247653496856E-2</v>
      </c>
      <c r="V22">
        <v>-0.3133735250579085</v>
      </c>
      <c r="W22">
        <v>0.10386902030957114</v>
      </c>
    </row>
    <row r="23" spans="1:23" x14ac:dyDescent="0.3">
      <c r="A23" s="8">
        <v>43850</v>
      </c>
      <c r="B23">
        <v>17</v>
      </c>
      <c r="C23">
        <v>33</v>
      </c>
      <c r="D23">
        <v>39</v>
      </c>
      <c r="E23">
        <v>0</v>
      </c>
      <c r="F23" s="9">
        <v>43850</v>
      </c>
      <c r="G23" s="23">
        <v>0</v>
      </c>
      <c r="H23" s="23">
        <v>0</v>
      </c>
      <c r="I23" s="10">
        <v>0</v>
      </c>
      <c r="M23">
        <v>12</v>
      </c>
      <c r="N23">
        <v>-0.28400020567097584</v>
      </c>
      <c r="O23">
        <v>-2.4339834813197603E-3</v>
      </c>
      <c r="P23">
        <v>-0.32679253648011042</v>
      </c>
      <c r="Q23">
        <v>0.11073378459228669</v>
      </c>
      <c r="S23">
        <v>12</v>
      </c>
      <c r="T23">
        <v>-0.23354960383812723</v>
      </c>
      <c r="U23">
        <v>-7.520678735156482E-3</v>
      </c>
      <c r="V23">
        <v>-0.29253980590954232</v>
      </c>
      <c r="W23">
        <v>0.16920013793597738</v>
      </c>
    </row>
    <row r="24" spans="1:23" x14ac:dyDescent="0.3">
      <c r="A24" s="8">
        <v>43851</v>
      </c>
      <c r="B24">
        <v>0</v>
      </c>
      <c r="C24">
        <v>27</v>
      </c>
      <c r="D24">
        <v>49</v>
      </c>
      <c r="E24">
        <v>11</v>
      </c>
      <c r="F24" s="9">
        <v>43851</v>
      </c>
      <c r="G24" s="23">
        <v>0</v>
      </c>
      <c r="H24" s="23">
        <v>0</v>
      </c>
      <c r="I24" s="10">
        <v>0</v>
      </c>
      <c r="M24">
        <v>13</v>
      </c>
      <c r="N24">
        <v>-0.22537130136005254</v>
      </c>
      <c r="O24">
        <v>-2.8472494680153178E-2</v>
      </c>
      <c r="P24">
        <v>-0.33952992645945246</v>
      </c>
      <c r="Q24">
        <v>7.0973428313651138E-2</v>
      </c>
      <c r="S24">
        <v>13</v>
      </c>
      <c r="T24">
        <v>-0.23881426316495186</v>
      </c>
      <c r="U24">
        <v>-2.7115085875405742E-2</v>
      </c>
      <c r="V24">
        <v>-0.32168384863402222</v>
      </c>
      <c r="W24">
        <v>3.4306014132201079E-2</v>
      </c>
    </row>
    <row r="25" spans="1:23" x14ac:dyDescent="0.3">
      <c r="A25" s="8">
        <v>43852</v>
      </c>
      <c r="B25">
        <v>22</v>
      </c>
      <c r="C25">
        <v>17</v>
      </c>
      <c r="D25">
        <v>33</v>
      </c>
      <c r="E25">
        <v>28</v>
      </c>
      <c r="F25" s="9">
        <v>43852</v>
      </c>
      <c r="G25" s="23">
        <v>0</v>
      </c>
      <c r="H25" s="23">
        <v>0</v>
      </c>
      <c r="I25" s="10">
        <v>0</v>
      </c>
      <c r="M25">
        <v>14</v>
      </c>
      <c r="N25">
        <v>-0.24121264770837605</v>
      </c>
      <c r="O25">
        <v>-3.2532572688970056E-3</v>
      </c>
      <c r="P25">
        <v>-0.33157455966000848</v>
      </c>
      <c r="Q25">
        <v>9.5749997127929753E-2</v>
      </c>
      <c r="S25">
        <v>14</v>
      </c>
      <c r="T25">
        <v>-0.24329374084516223</v>
      </c>
      <c r="U25">
        <v>-3.8182105201508262E-2</v>
      </c>
      <c r="V25">
        <v>-0.31658644214810994</v>
      </c>
      <c r="W25">
        <v>0.12938914650852371</v>
      </c>
    </row>
    <row r="26" spans="1:23" x14ac:dyDescent="0.3">
      <c r="A26" s="8">
        <v>43853</v>
      </c>
      <c r="B26">
        <v>16</v>
      </c>
      <c r="C26">
        <v>16</v>
      </c>
      <c r="D26">
        <v>16</v>
      </c>
      <c r="E26">
        <v>0</v>
      </c>
      <c r="F26" s="9">
        <v>43853</v>
      </c>
      <c r="G26" s="23">
        <v>0</v>
      </c>
      <c r="H26" s="23">
        <v>0</v>
      </c>
      <c r="I26" s="10">
        <v>0</v>
      </c>
    </row>
    <row r="27" spans="1:23" x14ac:dyDescent="0.3">
      <c r="A27" s="8">
        <v>43854</v>
      </c>
      <c r="B27">
        <v>0</v>
      </c>
      <c r="C27">
        <v>20</v>
      </c>
      <c r="D27">
        <v>26</v>
      </c>
      <c r="E27">
        <v>21</v>
      </c>
      <c r="F27" s="9">
        <v>43854</v>
      </c>
      <c r="G27" s="23">
        <v>0</v>
      </c>
      <c r="H27" s="23">
        <v>0</v>
      </c>
      <c r="I27" s="10">
        <v>0</v>
      </c>
    </row>
    <row r="28" spans="1:23" x14ac:dyDescent="0.3">
      <c r="A28" s="8">
        <v>43855</v>
      </c>
      <c r="B28">
        <v>22</v>
      </c>
      <c r="C28">
        <v>22</v>
      </c>
      <c r="D28">
        <v>43</v>
      </c>
      <c r="E28">
        <v>22</v>
      </c>
      <c r="F28" s="9">
        <v>43855</v>
      </c>
      <c r="G28" s="23">
        <v>0</v>
      </c>
      <c r="H28" s="23">
        <v>0</v>
      </c>
      <c r="I28" s="10">
        <v>0</v>
      </c>
    </row>
    <row r="29" spans="1:23" x14ac:dyDescent="0.3">
      <c r="A29" s="8">
        <v>43856</v>
      </c>
      <c r="B29">
        <v>11</v>
      </c>
      <c r="C29">
        <v>11</v>
      </c>
      <c r="D29">
        <v>17</v>
      </c>
      <c r="E29">
        <v>11</v>
      </c>
      <c r="F29" s="9">
        <v>43856</v>
      </c>
      <c r="G29" s="23">
        <v>0</v>
      </c>
      <c r="H29" s="23">
        <v>0</v>
      </c>
      <c r="I29" s="10">
        <v>0</v>
      </c>
    </row>
    <row r="30" spans="1:23" x14ac:dyDescent="0.3">
      <c r="A30" s="8">
        <v>43857</v>
      </c>
      <c r="B30">
        <v>11</v>
      </c>
      <c r="C30">
        <v>21</v>
      </c>
      <c r="D30">
        <v>11</v>
      </c>
      <c r="E30">
        <v>0</v>
      </c>
      <c r="F30" s="9">
        <v>43857</v>
      </c>
      <c r="G30" s="23">
        <v>0</v>
      </c>
      <c r="H30" s="23">
        <v>0</v>
      </c>
      <c r="I30" s="10">
        <v>0</v>
      </c>
    </row>
    <row r="31" spans="1:23" x14ac:dyDescent="0.3">
      <c r="A31" s="8">
        <v>43858</v>
      </c>
      <c r="B31">
        <v>11</v>
      </c>
      <c r="C31">
        <v>11</v>
      </c>
      <c r="D31">
        <v>21</v>
      </c>
      <c r="E31">
        <v>16</v>
      </c>
      <c r="F31" s="9">
        <v>43858</v>
      </c>
      <c r="G31" s="23">
        <v>0</v>
      </c>
      <c r="H31" s="23">
        <v>0</v>
      </c>
      <c r="I31" s="10">
        <v>0</v>
      </c>
    </row>
    <row r="32" spans="1:23" x14ac:dyDescent="0.3">
      <c r="A32" s="8">
        <v>43859</v>
      </c>
      <c r="B32">
        <v>27</v>
      </c>
      <c r="C32">
        <v>16</v>
      </c>
      <c r="D32">
        <v>11</v>
      </c>
      <c r="E32">
        <v>0</v>
      </c>
      <c r="F32" s="9">
        <v>43859</v>
      </c>
      <c r="G32" s="23">
        <v>0</v>
      </c>
      <c r="H32" s="23">
        <v>0</v>
      </c>
      <c r="I32" s="10">
        <v>0</v>
      </c>
    </row>
    <row r="33" spans="1:9" x14ac:dyDescent="0.3">
      <c r="A33" s="8">
        <v>43860</v>
      </c>
      <c r="B33">
        <v>17</v>
      </c>
      <c r="C33">
        <v>29</v>
      </c>
      <c r="D33">
        <v>34</v>
      </c>
      <c r="E33">
        <v>0</v>
      </c>
      <c r="F33" s="9">
        <v>43860</v>
      </c>
      <c r="G33" s="23">
        <f ca="1">IFERROR(__xludf.DUMMYFUNCTION("""COMPUTED_VALUE"""),1)</f>
        <v>1</v>
      </c>
      <c r="H33" s="23">
        <f ca="1">IFERROR(__xludf.DUMMYFUNCTION("""COMPUTED_VALUE"""),0)</f>
        <v>0</v>
      </c>
      <c r="I33" s="10">
        <v>0</v>
      </c>
    </row>
    <row r="34" spans="1:9" x14ac:dyDescent="0.3">
      <c r="A34" s="8">
        <v>43861</v>
      </c>
      <c r="B34">
        <v>11</v>
      </c>
      <c r="C34">
        <v>32</v>
      </c>
      <c r="D34">
        <v>32</v>
      </c>
      <c r="E34">
        <v>0</v>
      </c>
      <c r="F34" s="9">
        <v>43861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10">
        <v>0</v>
      </c>
    </row>
    <row r="35" spans="1:9" x14ac:dyDescent="0.3">
      <c r="A35" s="8">
        <v>43862</v>
      </c>
      <c r="B35">
        <v>34</v>
      </c>
      <c r="C35">
        <v>11</v>
      </c>
      <c r="D35">
        <v>11</v>
      </c>
      <c r="E35">
        <v>0</v>
      </c>
      <c r="F35" s="9">
        <v>43862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10">
        <v>0</v>
      </c>
    </row>
    <row r="36" spans="1:9" x14ac:dyDescent="0.3">
      <c r="A36" s="8">
        <v>43863</v>
      </c>
      <c r="B36">
        <v>11</v>
      </c>
      <c r="C36">
        <v>0</v>
      </c>
      <c r="D36">
        <v>17</v>
      </c>
      <c r="E36">
        <v>11</v>
      </c>
      <c r="F36" s="9">
        <v>43863</v>
      </c>
      <c r="G36" s="23">
        <f ca="1">IFERROR(__xludf.DUMMYFUNCTION("""COMPUTED_VALUE"""),1)</f>
        <v>1</v>
      </c>
      <c r="H36" s="23">
        <f ca="1">IFERROR(__xludf.DUMMYFUNCTION("""COMPUTED_VALUE"""),0)</f>
        <v>0</v>
      </c>
      <c r="I36" s="10">
        <v>0</v>
      </c>
    </row>
    <row r="37" spans="1:9" x14ac:dyDescent="0.3">
      <c r="A37" s="8">
        <v>43864</v>
      </c>
      <c r="B37">
        <v>11</v>
      </c>
      <c r="C37">
        <v>11</v>
      </c>
      <c r="D37">
        <v>16</v>
      </c>
      <c r="E37">
        <v>11</v>
      </c>
      <c r="F37" s="9">
        <v>43864</v>
      </c>
      <c r="G37" s="23">
        <f ca="1">IFERROR(__xludf.DUMMYFUNCTION("""COMPUTED_VALUE"""),1)</f>
        <v>1</v>
      </c>
      <c r="H37" s="23">
        <f ca="1">IFERROR(__xludf.DUMMYFUNCTION("""COMPUTED_VALUE"""),0)</f>
        <v>0</v>
      </c>
      <c r="I37" s="10">
        <v>0</v>
      </c>
    </row>
    <row r="38" spans="1:9" x14ac:dyDescent="0.3">
      <c r="A38" s="8">
        <v>43865</v>
      </c>
      <c r="B38">
        <v>11</v>
      </c>
      <c r="C38">
        <v>16</v>
      </c>
      <c r="D38">
        <v>16</v>
      </c>
      <c r="E38">
        <v>0</v>
      </c>
      <c r="F38" s="9">
        <v>43865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10">
        <v>0</v>
      </c>
    </row>
    <row r="39" spans="1:9" x14ac:dyDescent="0.3">
      <c r="A39" s="8">
        <v>43866</v>
      </c>
      <c r="B39">
        <v>15</v>
      </c>
      <c r="C39">
        <v>0</v>
      </c>
      <c r="D39">
        <v>20</v>
      </c>
      <c r="E39">
        <v>10</v>
      </c>
      <c r="F39" s="9">
        <v>43866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10">
        <v>0</v>
      </c>
    </row>
    <row r="40" spans="1:9" x14ac:dyDescent="0.3">
      <c r="A40" s="8">
        <v>43867</v>
      </c>
      <c r="B40">
        <v>22</v>
      </c>
      <c r="C40">
        <v>33</v>
      </c>
      <c r="D40">
        <v>38</v>
      </c>
      <c r="E40">
        <v>0</v>
      </c>
      <c r="F40" s="9">
        <v>43867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10">
        <v>0</v>
      </c>
    </row>
    <row r="41" spans="1:9" x14ac:dyDescent="0.3">
      <c r="A41" s="8">
        <v>43868</v>
      </c>
      <c r="B41">
        <v>11</v>
      </c>
      <c r="C41">
        <v>11</v>
      </c>
      <c r="D41">
        <v>22</v>
      </c>
      <c r="E41">
        <v>21</v>
      </c>
      <c r="F41" s="9">
        <v>43868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10">
        <v>0</v>
      </c>
    </row>
    <row r="42" spans="1:9" x14ac:dyDescent="0.3">
      <c r="A42" s="8">
        <v>43869</v>
      </c>
      <c r="B42">
        <v>20</v>
      </c>
      <c r="C42">
        <v>25</v>
      </c>
      <c r="D42">
        <v>20</v>
      </c>
      <c r="E42">
        <v>0</v>
      </c>
      <c r="F42" s="9">
        <v>43869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10">
        <v>0</v>
      </c>
    </row>
    <row r="43" spans="1:9" x14ac:dyDescent="0.3">
      <c r="A43" s="8">
        <v>43870</v>
      </c>
      <c r="B43">
        <v>29</v>
      </c>
      <c r="C43">
        <v>34</v>
      </c>
      <c r="D43">
        <v>17</v>
      </c>
      <c r="E43">
        <v>35</v>
      </c>
      <c r="F43" s="9">
        <v>43870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10">
        <v>0</v>
      </c>
    </row>
    <row r="44" spans="1:9" x14ac:dyDescent="0.3">
      <c r="A44" s="8">
        <v>43871</v>
      </c>
      <c r="B44">
        <v>56</v>
      </c>
      <c r="C44">
        <v>22</v>
      </c>
      <c r="D44">
        <v>17</v>
      </c>
      <c r="E44">
        <v>0</v>
      </c>
      <c r="F44" s="9">
        <v>43871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10">
        <v>0</v>
      </c>
    </row>
    <row r="45" spans="1:9" x14ac:dyDescent="0.3">
      <c r="A45" s="8">
        <v>43872</v>
      </c>
      <c r="B45">
        <v>9</v>
      </c>
      <c r="C45">
        <v>9</v>
      </c>
      <c r="D45">
        <v>28</v>
      </c>
      <c r="E45">
        <v>19</v>
      </c>
      <c r="F45" s="9">
        <v>43872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10">
        <v>0</v>
      </c>
    </row>
    <row r="46" spans="1:9" x14ac:dyDescent="0.3">
      <c r="A46" s="8">
        <v>43873</v>
      </c>
      <c r="B46">
        <v>16</v>
      </c>
      <c r="C46">
        <v>0</v>
      </c>
      <c r="D46">
        <v>11</v>
      </c>
      <c r="E46">
        <v>0</v>
      </c>
      <c r="F46" s="9">
        <v>43873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10">
        <v>0</v>
      </c>
    </row>
    <row r="47" spans="1:9" x14ac:dyDescent="0.3">
      <c r="A47" s="8">
        <v>43874</v>
      </c>
      <c r="B47">
        <v>38</v>
      </c>
      <c r="C47">
        <v>21</v>
      </c>
      <c r="D47">
        <v>21</v>
      </c>
      <c r="E47">
        <v>11</v>
      </c>
      <c r="F47" s="9">
        <v>43874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10">
        <v>0</v>
      </c>
    </row>
    <row r="48" spans="1:9" x14ac:dyDescent="0.3">
      <c r="A48" s="8">
        <v>43875</v>
      </c>
      <c r="B48">
        <v>16</v>
      </c>
      <c r="C48">
        <v>33</v>
      </c>
      <c r="D48">
        <v>0</v>
      </c>
      <c r="E48">
        <v>22</v>
      </c>
      <c r="F48" s="9">
        <v>43875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10">
        <v>0</v>
      </c>
    </row>
    <row r="49" spans="1:9" x14ac:dyDescent="0.3">
      <c r="A49" s="8">
        <v>43876</v>
      </c>
      <c r="B49">
        <v>33</v>
      </c>
      <c r="C49">
        <v>11</v>
      </c>
      <c r="D49">
        <v>17</v>
      </c>
      <c r="E49">
        <v>22</v>
      </c>
      <c r="F49" s="9">
        <v>43876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10">
        <v>0</v>
      </c>
    </row>
    <row r="50" spans="1:9" x14ac:dyDescent="0.3">
      <c r="A50" s="8">
        <v>43877</v>
      </c>
      <c r="B50">
        <v>12</v>
      </c>
      <c r="C50">
        <v>12</v>
      </c>
      <c r="D50">
        <v>12</v>
      </c>
      <c r="E50">
        <v>0</v>
      </c>
      <c r="F50" s="9">
        <v>43877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10">
        <v>0</v>
      </c>
    </row>
    <row r="51" spans="1:9" x14ac:dyDescent="0.3">
      <c r="A51" s="8">
        <v>43878</v>
      </c>
      <c r="B51">
        <v>11</v>
      </c>
      <c r="C51">
        <v>22</v>
      </c>
      <c r="D51">
        <v>16</v>
      </c>
      <c r="E51">
        <v>0</v>
      </c>
      <c r="F51" s="9">
        <v>43878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10">
        <v>0</v>
      </c>
    </row>
    <row r="52" spans="1:9" x14ac:dyDescent="0.3">
      <c r="A52" s="8">
        <v>43879</v>
      </c>
      <c r="B52">
        <v>21</v>
      </c>
      <c r="C52">
        <v>21</v>
      </c>
      <c r="D52">
        <v>16</v>
      </c>
      <c r="E52">
        <v>11</v>
      </c>
      <c r="F52" s="9">
        <v>43879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10">
        <v>0</v>
      </c>
    </row>
    <row r="53" spans="1:9" x14ac:dyDescent="0.3">
      <c r="A53" s="8">
        <v>43880</v>
      </c>
      <c r="B53">
        <v>11</v>
      </c>
      <c r="C53">
        <v>11</v>
      </c>
      <c r="D53">
        <v>32</v>
      </c>
      <c r="E53">
        <v>0</v>
      </c>
      <c r="F53" s="9">
        <v>43880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10">
        <v>0</v>
      </c>
    </row>
    <row r="54" spans="1:9" x14ac:dyDescent="0.3">
      <c r="A54" s="8">
        <v>43881</v>
      </c>
      <c r="B54">
        <v>10</v>
      </c>
      <c r="C54">
        <v>31</v>
      </c>
      <c r="D54">
        <v>16</v>
      </c>
      <c r="E54">
        <v>0</v>
      </c>
      <c r="F54" s="9">
        <v>43881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10">
        <v>0</v>
      </c>
    </row>
    <row r="55" spans="1:9" x14ac:dyDescent="0.3">
      <c r="A55" s="8">
        <v>43882</v>
      </c>
      <c r="B55">
        <v>26</v>
      </c>
      <c r="C55">
        <v>20</v>
      </c>
      <c r="D55">
        <v>26</v>
      </c>
      <c r="E55">
        <v>15</v>
      </c>
      <c r="F55" s="9">
        <v>43882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10">
        <v>0</v>
      </c>
    </row>
    <row r="56" spans="1:9" x14ac:dyDescent="0.3">
      <c r="A56" s="8">
        <v>43883</v>
      </c>
      <c r="B56">
        <v>0</v>
      </c>
      <c r="C56">
        <v>21</v>
      </c>
      <c r="D56">
        <v>21</v>
      </c>
      <c r="E56">
        <v>0</v>
      </c>
      <c r="F56" s="9">
        <v>43883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10">
        <v>0</v>
      </c>
    </row>
    <row r="57" spans="1:9" x14ac:dyDescent="0.3">
      <c r="A57" s="8">
        <v>43884</v>
      </c>
      <c r="B57">
        <v>16</v>
      </c>
      <c r="C57">
        <v>21</v>
      </c>
      <c r="D57">
        <v>21</v>
      </c>
      <c r="E57">
        <v>32</v>
      </c>
      <c r="F57" s="9">
        <v>43884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10">
        <v>0</v>
      </c>
    </row>
    <row r="58" spans="1:9" x14ac:dyDescent="0.3">
      <c r="A58" s="8">
        <v>43885</v>
      </c>
      <c r="B58">
        <v>22</v>
      </c>
      <c r="C58">
        <v>32</v>
      </c>
      <c r="D58">
        <v>11</v>
      </c>
      <c r="E58">
        <v>27</v>
      </c>
      <c r="F58" s="9">
        <v>43885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10">
        <v>0</v>
      </c>
    </row>
    <row r="59" spans="1:9" x14ac:dyDescent="0.3">
      <c r="A59" s="8">
        <v>43886</v>
      </c>
      <c r="B59">
        <v>22</v>
      </c>
      <c r="C59">
        <v>17</v>
      </c>
      <c r="D59">
        <v>22</v>
      </c>
      <c r="E59">
        <v>11</v>
      </c>
      <c r="F59" s="9">
        <v>43886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10">
        <v>0</v>
      </c>
    </row>
    <row r="60" spans="1:9" x14ac:dyDescent="0.3">
      <c r="A60" s="8">
        <v>43887</v>
      </c>
      <c r="B60">
        <v>16</v>
      </c>
      <c r="C60">
        <v>11</v>
      </c>
      <c r="D60">
        <v>27</v>
      </c>
      <c r="E60">
        <v>32</v>
      </c>
      <c r="F60" s="9">
        <v>43887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10">
        <v>0</v>
      </c>
    </row>
    <row r="61" spans="1:9" x14ac:dyDescent="0.3">
      <c r="A61" s="8">
        <v>43888</v>
      </c>
      <c r="B61">
        <v>21</v>
      </c>
      <c r="C61">
        <v>10</v>
      </c>
      <c r="D61">
        <v>10</v>
      </c>
      <c r="E61">
        <v>11</v>
      </c>
      <c r="F61" s="9">
        <v>43888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10">
        <v>0</v>
      </c>
    </row>
    <row r="62" spans="1:9" x14ac:dyDescent="0.3">
      <c r="A62" s="8">
        <v>43889</v>
      </c>
      <c r="B62">
        <v>11</v>
      </c>
      <c r="C62">
        <v>11</v>
      </c>
      <c r="D62">
        <v>11</v>
      </c>
      <c r="E62">
        <v>11</v>
      </c>
      <c r="F62" s="9">
        <v>43889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10">
        <v>0</v>
      </c>
    </row>
    <row r="63" spans="1:9" x14ac:dyDescent="0.3">
      <c r="A63" s="8">
        <v>43890</v>
      </c>
      <c r="B63">
        <v>21</v>
      </c>
      <c r="C63">
        <v>31</v>
      </c>
      <c r="D63">
        <v>10</v>
      </c>
      <c r="E63">
        <v>10</v>
      </c>
      <c r="F63" s="9">
        <v>43890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10">
        <v>0</v>
      </c>
    </row>
    <row r="64" spans="1:9" x14ac:dyDescent="0.3">
      <c r="A64" s="8">
        <v>43891</v>
      </c>
      <c r="B64">
        <v>22</v>
      </c>
      <c r="C64">
        <v>11</v>
      </c>
      <c r="D64">
        <v>16</v>
      </c>
      <c r="E64">
        <v>11</v>
      </c>
      <c r="F64" s="9">
        <v>43891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10">
        <v>0</v>
      </c>
    </row>
    <row r="65" spans="1:9" x14ac:dyDescent="0.3">
      <c r="A65" s="8">
        <v>43892</v>
      </c>
      <c r="B65">
        <v>21</v>
      </c>
      <c r="C65">
        <v>16</v>
      </c>
      <c r="D65">
        <v>0</v>
      </c>
      <c r="E65">
        <v>10</v>
      </c>
      <c r="F65" s="9">
        <v>43892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10">
        <v>0</v>
      </c>
    </row>
    <row r="66" spans="1:9" x14ac:dyDescent="0.3">
      <c r="A66" s="8">
        <v>43893</v>
      </c>
      <c r="B66">
        <v>10</v>
      </c>
      <c r="C66">
        <v>26</v>
      </c>
      <c r="D66">
        <v>10</v>
      </c>
      <c r="E66">
        <v>31</v>
      </c>
      <c r="F66" s="9">
        <v>43893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10">
        <v>0</v>
      </c>
    </row>
    <row r="67" spans="1:9" x14ac:dyDescent="0.3">
      <c r="A67" s="8">
        <v>43894</v>
      </c>
      <c r="B67">
        <v>42</v>
      </c>
      <c r="C67">
        <v>21</v>
      </c>
      <c r="D67">
        <v>21</v>
      </c>
      <c r="E67">
        <v>0</v>
      </c>
      <c r="F67" s="9">
        <v>43894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10">
        <v>0</v>
      </c>
    </row>
    <row r="68" spans="1:9" x14ac:dyDescent="0.3">
      <c r="A68" s="8">
        <v>43895</v>
      </c>
      <c r="B68">
        <v>16</v>
      </c>
      <c r="C68">
        <v>16</v>
      </c>
      <c r="D68">
        <v>37</v>
      </c>
      <c r="E68">
        <v>0</v>
      </c>
      <c r="F68" s="9">
        <v>43895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10">
        <v>0</v>
      </c>
    </row>
    <row r="69" spans="1:9" x14ac:dyDescent="0.3">
      <c r="A69" s="8">
        <v>43896</v>
      </c>
      <c r="B69">
        <v>16</v>
      </c>
      <c r="C69">
        <v>11</v>
      </c>
      <c r="D69">
        <v>11</v>
      </c>
      <c r="E69">
        <v>11</v>
      </c>
      <c r="F69" s="9">
        <v>43896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10">
        <v>0</v>
      </c>
    </row>
    <row r="70" spans="1:9" x14ac:dyDescent="0.3">
      <c r="A70" s="8">
        <v>43897</v>
      </c>
      <c r="B70">
        <v>22</v>
      </c>
      <c r="C70">
        <v>22</v>
      </c>
      <c r="D70">
        <v>11</v>
      </c>
      <c r="E70">
        <v>22</v>
      </c>
      <c r="F70" s="9">
        <v>43897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10">
        <v>0</v>
      </c>
    </row>
    <row r="71" spans="1:9" x14ac:dyDescent="0.3">
      <c r="A71" s="8">
        <v>43898</v>
      </c>
      <c r="B71">
        <v>33</v>
      </c>
      <c r="C71">
        <v>22</v>
      </c>
      <c r="D71">
        <v>22</v>
      </c>
      <c r="E71">
        <v>0</v>
      </c>
      <c r="F71" s="9">
        <v>43898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10">
        <v>0</v>
      </c>
    </row>
    <row r="72" spans="1:9" x14ac:dyDescent="0.3">
      <c r="A72" s="8">
        <v>43899</v>
      </c>
      <c r="B72">
        <v>17</v>
      </c>
      <c r="C72">
        <v>0</v>
      </c>
      <c r="D72">
        <v>28</v>
      </c>
      <c r="E72">
        <v>11</v>
      </c>
      <c r="F72" s="9">
        <v>43899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10">
        <v>0</v>
      </c>
    </row>
    <row r="73" spans="1:9" x14ac:dyDescent="0.3">
      <c r="A73" s="8">
        <v>43900</v>
      </c>
      <c r="B73">
        <v>25</v>
      </c>
      <c r="C73">
        <v>13</v>
      </c>
      <c r="D73">
        <v>13</v>
      </c>
      <c r="E73">
        <v>0</v>
      </c>
      <c r="F73" s="9">
        <v>43900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10">
        <v>0</v>
      </c>
    </row>
    <row r="74" spans="1:9" x14ac:dyDescent="0.3">
      <c r="A74" s="8">
        <v>43901</v>
      </c>
      <c r="B74">
        <v>16</v>
      </c>
      <c r="C74">
        <v>27</v>
      </c>
      <c r="D74">
        <v>11</v>
      </c>
      <c r="E74">
        <v>0</v>
      </c>
      <c r="F74" s="9">
        <v>43901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10">
        <v>0</v>
      </c>
    </row>
    <row r="75" spans="1:9" x14ac:dyDescent="0.3">
      <c r="A75" s="8">
        <v>43902</v>
      </c>
      <c r="B75">
        <v>25</v>
      </c>
      <c r="C75">
        <v>15</v>
      </c>
      <c r="D75">
        <v>25</v>
      </c>
      <c r="E75">
        <v>10</v>
      </c>
      <c r="F75" s="9">
        <v>43902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10">
        <v>0</v>
      </c>
    </row>
    <row r="76" spans="1:9" x14ac:dyDescent="0.3">
      <c r="A76" s="8">
        <v>43903</v>
      </c>
      <c r="B76">
        <v>37</v>
      </c>
      <c r="C76">
        <v>26</v>
      </c>
      <c r="D76">
        <v>0</v>
      </c>
      <c r="E76">
        <v>11</v>
      </c>
      <c r="F76" s="9">
        <v>43903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10">
        <v>0</v>
      </c>
    </row>
    <row r="77" spans="1:9" x14ac:dyDescent="0.3">
      <c r="A77" s="8">
        <v>43904</v>
      </c>
      <c r="B77">
        <v>33</v>
      </c>
      <c r="C77">
        <v>11</v>
      </c>
      <c r="D77">
        <v>11</v>
      </c>
      <c r="E77">
        <v>11</v>
      </c>
      <c r="F77" s="9">
        <v>43904</v>
      </c>
      <c r="G77" s="23">
        <v>3</v>
      </c>
      <c r="H77" s="23">
        <v>0</v>
      </c>
      <c r="I77" s="10">
        <v>0</v>
      </c>
    </row>
    <row r="78" spans="1:9" x14ac:dyDescent="0.3">
      <c r="A78" s="8">
        <v>43905</v>
      </c>
      <c r="B78">
        <v>36</v>
      </c>
      <c r="C78">
        <v>24</v>
      </c>
      <c r="D78">
        <v>47</v>
      </c>
      <c r="E78">
        <v>0</v>
      </c>
      <c r="F78" s="9">
        <v>43905</v>
      </c>
      <c r="G78" s="23">
        <v>1</v>
      </c>
      <c r="H78" s="23">
        <v>0</v>
      </c>
      <c r="I78" s="10">
        <v>0</v>
      </c>
    </row>
    <row r="79" spans="1:9" x14ac:dyDescent="0.3">
      <c r="A79" s="8">
        <v>43906</v>
      </c>
      <c r="B79">
        <v>22</v>
      </c>
      <c r="C79">
        <v>38</v>
      </c>
      <c r="D79">
        <v>11</v>
      </c>
      <c r="E79">
        <v>11</v>
      </c>
      <c r="F79" s="9">
        <v>43906</v>
      </c>
      <c r="G79" s="23">
        <v>0</v>
      </c>
      <c r="H79" s="23">
        <v>0</v>
      </c>
      <c r="I79" s="10">
        <v>0</v>
      </c>
    </row>
    <row r="80" spans="1:9" x14ac:dyDescent="0.3">
      <c r="A80" s="8">
        <v>43907</v>
      </c>
      <c r="B80">
        <v>16</v>
      </c>
      <c r="C80">
        <v>31</v>
      </c>
      <c r="D80">
        <v>31</v>
      </c>
      <c r="E80">
        <v>26</v>
      </c>
      <c r="F80" s="9">
        <v>43907</v>
      </c>
      <c r="G80" s="23">
        <v>0</v>
      </c>
      <c r="H80" s="23">
        <v>0</v>
      </c>
      <c r="I80" s="10">
        <v>0</v>
      </c>
    </row>
    <row r="81" spans="1:9" x14ac:dyDescent="0.3">
      <c r="A81" s="8">
        <v>43908</v>
      </c>
      <c r="B81">
        <v>26</v>
      </c>
      <c r="C81">
        <v>21</v>
      </c>
      <c r="D81">
        <v>11</v>
      </c>
      <c r="E81">
        <v>10</v>
      </c>
      <c r="F81" s="9">
        <v>43908</v>
      </c>
      <c r="G81" s="23">
        <v>3</v>
      </c>
      <c r="H81" s="23">
        <v>0</v>
      </c>
      <c r="I81" s="10">
        <v>0</v>
      </c>
    </row>
    <row r="82" spans="1:9" x14ac:dyDescent="0.3">
      <c r="A82" s="8">
        <v>43909</v>
      </c>
      <c r="B82">
        <v>30</v>
      </c>
      <c r="C82">
        <v>10</v>
      </c>
      <c r="D82">
        <v>20</v>
      </c>
      <c r="E82">
        <v>20</v>
      </c>
      <c r="F82" s="9">
        <v>43909</v>
      </c>
      <c r="G82" s="23">
        <v>2</v>
      </c>
      <c r="H82" s="23">
        <v>0</v>
      </c>
      <c r="I82" s="10">
        <v>0</v>
      </c>
    </row>
    <row r="83" spans="1:9" x14ac:dyDescent="0.3">
      <c r="A83" s="8">
        <v>43910</v>
      </c>
      <c r="B83">
        <v>26</v>
      </c>
      <c r="C83">
        <v>36</v>
      </c>
      <c r="D83">
        <v>15</v>
      </c>
      <c r="E83">
        <v>10</v>
      </c>
      <c r="F83" s="9">
        <v>43910</v>
      </c>
      <c r="G83" s="23">
        <v>8</v>
      </c>
      <c r="H83" s="23">
        <v>0</v>
      </c>
      <c r="I83" s="10">
        <v>0</v>
      </c>
    </row>
    <row r="84" spans="1:9" x14ac:dyDescent="0.3">
      <c r="A84" s="8">
        <v>43911</v>
      </c>
      <c r="B84">
        <v>55</v>
      </c>
      <c r="C84">
        <v>28</v>
      </c>
      <c r="D84">
        <v>11</v>
      </c>
      <c r="E84">
        <v>28</v>
      </c>
      <c r="F84" s="9">
        <v>43911</v>
      </c>
      <c r="G84" s="23">
        <v>7</v>
      </c>
      <c r="H84" s="23">
        <v>0</v>
      </c>
      <c r="I84" s="10">
        <v>0</v>
      </c>
    </row>
    <row r="85" spans="1:9" x14ac:dyDescent="0.3">
      <c r="A85" s="8">
        <v>43912</v>
      </c>
      <c r="B85">
        <v>28</v>
      </c>
      <c r="C85">
        <v>17</v>
      </c>
      <c r="D85">
        <v>33</v>
      </c>
      <c r="E85">
        <v>44</v>
      </c>
      <c r="F85" s="9">
        <v>43912</v>
      </c>
      <c r="G85" s="23">
        <v>4</v>
      </c>
      <c r="H85" s="23">
        <v>0</v>
      </c>
      <c r="I85" s="10">
        <v>0</v>
      </c>
    </row>
    <row r="86" spans="1:9" x14ac:dyDescent="0.3">
      <c r="A86" s="8">
        <v>43913</v>
      </c>
      <c r="B86">
        <v>37</v>
      </c>
      <c r="C86">
        <v>16</v>
      </c>
      <c r="D86">
        <v>26</v>
      </c>
      <c r="E86">
        <v>10</v>
      </c>
      <c r="F86" s="9">
        <v>43913</v>
      </c>
      <c r="G86" s="23">
        <v>4</v>
      </c>
      <c r="H86" s="23">
        <v>0</v>
      </c>
      <c r="I86" s="10">
        <v>0</v>
      </c>
    </row>
    <row r="87" spans="1:9" x14ac:dyDescent="0.3">
      <c r="A87" s="8">
        <v>43914</v>
      </c>
      <c r="B87">
        <v>27</v>
      </c>
      <c r="C87">
        <v>22</v>
      </c>
      <c r="D87">
        <v>27</v>
      </c>
      <c r="E87">
        <v>27</v>
      </c>
      <c r="F87" s="9">
        <v>43914</v>
      </c>
      <c r="G87" s="23">
        <v>0</v>
      </c>
      <c r="H87" s="23">
        <v>0</v>
      </c>
      <c r="I87" s="10">
        <v>0</v>
      </c>
    </row>
    <row r="88" spans="1:9" x14ac:dyDescent="0.3">
      <c r="A88" s="8">
        <v>43915</v>
      </c>
      <c r="B88">
        <v>28</v>
      </c>
      <c r="C88">
        <v>23</v>
      </c>
      <c r="D88">
        <v>17</v>
      </c>
      <c r="E88">
        <v>0</v>
      </c>
      <c r="F88" s="9">
        <v>43915</v>
      </c>
      <c r="G88" s="23">
        <v>6</v>
      </c>
      <c r="H88" s="23">
        <v>0</v>
      </c>
      <c r="I88" s="10">
        <v>0</v>
      </c>
    </row>
    <row r="89" spans="1:9" x14ac:dyDescent="0.3">
      <c r="A89" s="8">
        <v>43916</v>
      </c>
      <c r="B89">
        <v>62</v>
      </c>
      <c r="C89">
        <v>22</v>
      </c>
      <c r="D89">
        <v>34</v>
      </c>
      <c r="E89">
        <v>17</v>
      </c>
      <c r="F89" s="9">
        <v>43916</v>
      </c>
      <c r="G89" s="23">
        <v>2</v>
      </c>
      <c r="H89" s="23">
        <v>0</v>
      </c>
      <c r="I89" s="10">
        <v>0</v>
      </c>
    </row>
    <row r="90" spans="1:9" x14ac:dyDescent="0.3">
      <c r="A90" s="8">
        <v>43917</v>
      </c>
      <c r="B90">
        <v>32</v>
      </c>
      <c r="C90">
        <v>21</v>
      </c>
      <c r="D90">
        <v>16</v>
      </c>
      <c r="E90">
        <v>0</v>
      </c>
      <c r="F90" s="9">
        <v>43917</v>
      </c>
      <c r="G90" s="23">
        <v>10</v>
      </c>
      <c r="H90" s="23">
        <v>0</v>
      </c>
      <c r="I90" s="10">
        <v>0</v>
      </c>
    </row>
    <row r="91" spans="1:9" x14ac:dyDescent="0.3">
      <c r="A91" s="8">
        <v>43918</v>
      </c>
      <c r="B91">
        <v>16</v>
      </c>
      <c r="C91">
        <v>11</v>
      </c>
      <c r="D91">
        <v>0</v>
      </c>
      <c r="E91">
        <v>11</v>
      </c>
      <c r="F91" s="9">
        <v>43918</v>
      </c>
      <c r="G91" s="23">
        <v>4</v>
      </c>
      <c r="H91" s="23">
        <v>0</v>
      </c>
      <c r="I91" s="10">
        <v>0</v>
      </c>
    </row>
    <row r="92" spans="1:9" x14ac:dyDescent="0.3">
      <c r="A92" s="8">
        <v>43919</v>
      </c>
      <c r="B92">
        <v>21</v>
      </c>
      <c r="C92">
        <v>37</v>
      </c>
      <c r="D92">
        <v>16</v>
      </c>
      <c r="E92">
        <v>11</v>
      </c>
      <c r="F92" s="9">
        <v>43919</v>
      </c>
      <c r="G92" s="23">
        <v>5</v>
      </c>
      <c r="H92" s="23">
        <v>0</v>
      </c>
      <c r="I92" s="10">
        <v>0</v>
      </c>
    </row>
    <row r="93" spans="1:9" x14ac:dyDescent="0.3">
      <c r="A93" s="8">
        <v>43920</v>
      </c>
      <c r="B93">
        <v>20</v>
      </c>
      <c r="C93">
        <v>30</v>
      </c>
      <c r="D93">
        <v>15</v>
      </c>
      <c r="E93">
        <v>10</v>
      </c>
      <c r="F93" s="9">
        <v>43920</v>
      </c>
      <c r="G93" s="23">
        <v>20</v>
      </c>
      <c r="H93" s="23">
        <v>0</v>
      </c>
      <c r="I93" s="10">
        <v>0</v>
      </c>
    </row>
    <row r="94" spans="1:9" x14ac:dyDescent="0.3">
      <c r="A94" s="8">
        <v>43921</v>
      </c>
      <c r="B94">
        <v>30</v>
      </c>
      <c r="C94">
        <v>25</v>
      </c>
      <c r="D94">
        <v>31</v>
      </c>
      <c r="E94">
        <v>10</v>
      </c>
      <c r="F94" s="9">
        <v>43921</v>
      </c>
      <c r="G94" s="23">
        <v>14</v>
      </c>
      <c r="H94" s="23">
        <v>0</v>
      </c>
      <c r="I94" s="10">
        <v>0</v>
      </c>
    </row>
    <row r="95" spans="1:9" x14ac:dyDescent="0.3">
      <c r="A95" s="8">
        <v>43922</v>
      </c>
      <c r="B95">
        <v>38</v>
      </c>
      <c r="C95">
        <v>32</v>
      </c>
      <c r="D95">
        <v>54</v>
      </c>
      <c r="E95">
        <v>11</v>
      </c>
      <c r="F95" s="9">
        <v>43922</v>
      </c>
      <c r="G95" s="23">
        <v>27</v>
      </c>
      <c r="H95" s="23">
        <v>0</v>
      </c>
      <c r="I95" s="10">
        <v>0</v>
      </c>
    </row>
    <row r="96" spans="1:9" x14ac:dyDescent="0.3">
      <c r="A96" s="8">
        <v>43923</v>
      </c>
      <c r="B96">
        <v>23</v>
      </c>
      <c r="C96">
        <v>23</v>
      </c>
      <c r="D96">
        <v>0</v>
      </c>
      <c r="E96">
        <v>11</v>
      </c>
      <c r="F96" s="9">
        <v>43923</v>
      </c>
      <c r="G96" s="23">
        <v>13</v>
      </c>
      <c r="H96" s="23">
        <v>0</v>
      </c>
      <c r="I96" s="10">
        <v>0</v>
      </c>
    </row>
    <row r="97" spans="1:9" x14ac:dyDescent="0.3">
      <c r="A97" s="8">
        <v>43924</v>
      </c>
      <c r="B97">
        <v>11</v>
      </c>
      <c r="C97">
        <v>11</v>
      </c>
      <c r="D97">
        <v>34</v>
      </c>
      <c r="E97">
        <v>23</v>
      </c>
      <c r="F97" s="9">
        <v>43924</v>
      </c>
      <c r="G97" s="23">
        <v>46</v>
      </c>
      <c r="H97" s="23">
        <v>0</v>
      </c>
      <c r="I97" s="10">
        <v>0</v>
      </c>
    </row>
    <row r="98" spans="1:9" x14ac:dyDescent="0.3">
      <c r="A98" s="8">
        <v>43925</v>
      </c>
      <c r="B98">
        <v>18</v>
      </c>
      <c r="C98">
        <v>24</v>
      </c>
      <c r="D98">
        <v>23</v>
      </c>
      <c r="E98">
        <v>12</v>
      </c>
      <c r="F98" s="9">
        <v>43925</v>
      </c>
      <c r="G98" s="23">
        <v>27</v>
      </c>
      <c r="H98" s="23">
        <v>1</v>
      </c>
      <c r="I98" s="10">
        <v>0</v>
      </c>
    </row>
    <row r="99" spans="1:9" x14ac:dyDescent="0.3">
      <c r="A99" s="8">
        <v>43926</v>
      </c>
      <c r="B99">
        <v>24</v>
      </c>
      <c r="C99">
        <v>36</v>
      </c>
      <c r="D99">
        <v>12</v>
      </c>
      <c r="E99">
        <v>12</v>
      </c>
      <c r="F99" s="9">
        <v>43926</v>
      </c>
      <c r="G99" s="23">
        <v>60</v>
      </c>
      <c r="H99" s="23">
        <v>0</v>
      </c>
      <c r="I99" s="10">
        <v>12279</v>
      </c>
    </row>
    <row r="100" spans="1:9" x14ac:dyDescent="0.3">
      <c r="A100" s="8">
        <v>43927</v>
      </c>
      <c r="B100">
        <v>17</v>
      </c>
      <c r="C100">
        <v>29</v>
      </c>
      <c r="D100">
        <v>23</v>
      </c>
      <c r="E100">
        <v>17</v>
      </c>
      <c r="F100" s="9">
        <v>43927</v>
      </c>
      <c r="G100" s="23">
        <v>35</v>
      </c>
      <c r="H100" s="23">
        <v>1</v>
      </c>
      <c r="I100" s="10">
        <v>0</v>
      </c>
    </row>
    <row r="101" spans="1:9" x14ac:dyDescent="0.3">
      <c r="A101" s="8">
        <v>43928</v>
      </c>
      <c r="B101">
        <v>23</v>
      </c>
      <c r="C101">
        <v>17</v>
      </c>
      <c r="D101">
        <v>12</v>
      </c>
      <c r="E101">
        <v>12</v>
      </c>
      <c r="F101" s="9">
        <v>43928</v>
      </c>
      <c r="G101" s="23">
        <v>42</v>
      </c>
      <c r="H101" s="23">
        <v>0</v>
      </c>
      <c r="I101" s="10">
        <v>5359</v>
      </c>
    </row>
    <row r="102" spans="1:9" x14ac:dyDescent="0.3">
      <c r="A102" s="8">
        <v>43929</v>
      </c>
      <c r="B102">
        <v>18</v>
      </c>
      <c r="C102">
        <v>24</v>
      </c>
      <c r="D102">
        <v>12</v>
      </c>
      <c r="E102">
        <v>12</v>
      </c>
      <c r="F102" s="9">
        <v>43929</v>
      </c>
      <c r="G102" s="23">
        <v>40</v>
      </c>
      <c r="H102" s="23">
        <v>1</v>
      </c>
      <c r="I102" s="10">
        <v>0</v>
      </c>
    </row>
    <row r="103" spans="1:9" x14ac:dyDescent="0.3">
      <c r="A103" s="8">
        <v>43930</v>
      </c>
      <c r="B103">
        <v>12</v>
      </c>
      <c r="C103">
        <v>12</v>
      </c>
      <c r="D103">
        <v>12</v>
      </c>
      <c r="E103">
        <v>12</v>
      </c>
      <c r="F103" s="9">
        <v>43930</v>
      </c>
      <c r="G103" s="23">
        <v>80</v>
      </c>
      <c r="H103" s="23">
        <v>0</v>
      </c>
      <c r="I103" s="10">
        <v>1469</v>
      </c>
    </row>
    <row r="104" spans="1:9" x14ac:dyDescent="0.3">
      <c r="A104" s="8">
        <v>43931</v>
      </c>
      <c r="B104">
        <v>18</v>
      </c>
      <c r="C104">
        <v>12</v>
      </c>
      <c r="D104">
        <v>12</v>
      </c>
      <c r="E104">
        <v>0</v>
      </c>
      <c r="F104" s="9">
        <v>43931</v>
      </c>
      <c r="G104" s="23">
        <v>98</v>
      </c>
      <c r="H104" s="23">
        <v>0</v>
      </c>
      <c r="I104" s="10">
        <v>3242</v>
      </c>
    </row>
    <row r="105" spans="1:9" x14ac:dyDescent="0.3">
      <c r="A105" s="8">
        <v>43932</v>
      </c>
      <c r="B105">
        <v>35</v>
      </c>
      <c r="C105">
        <v>12</v>
      </c>
      <c r="D105">
        <v>17</v>
      </c>
      <c r="E105">
        <v>12</v>
      </c>
      <c r="F105" s="9">
        <v>43932</v>
      </c>
      <c r="G105" s="23">
        <v>139</v>
      </c>
      <c r="H105" s="23">
        <v>6</v>
      </c>
      <c r="I105" s="10">
        <v>2508</v>
      </c>
    </row>
    <row r="106" spans="1:9" x14ac:dyDescent="0.3">
      <c r="A106" s="8">
        <v>43933</v>
      </c>
      <c r="B106">
        <v>12</v>
      </c>
      <c r="C106">
        <v>50</v>
      </c>
      <c r="D106">
        <v>12</v>
      </c>
      <c r="E106">
        <v>19</v>
      </c>
      <c r="F106" s="9">
        <v>43933</v>
      </c>
      <c r="G106" s="23">
        <v>104</v>
      </c>
      <c r="H106" s="23">
        <v>2</v>
      </c>
      <c r="I106" s="10">
        <v>3648</v>
      </c>
    </row>
    <row r="107" spans="1:9" x14ac:dyDescent="0.3">
      <c r="A107" s="8">
        <v>43934</v>
      </c>
      <c r="B107">
        <v>18</v>
      </c>
      <c r="C107">
        <v>30</v>
      </c>
      <c r="D107">
        <v>12</v>
      </c>
      <c r="E107">
        <v>0</v>
      </c>
      <c r="F107" s="9">
        <v>43934</v>
      </c>
      <c r="G107" s="23">
        <v>93</v>
      </c>
      <c r="H107" s="23">
        <v>0</v>
      </c>
      <c r="I107" s="10">
        <v>3299</v>
      </c>
    </row>
    <row r="108" spans="1:9" x14ac:dyDescent="0.3">
      <c r="A108" s="8">
        <v>43935</v>
      </c>
      <c r="B108">
        <v>36</v>
      </c>
      <c r="C108">
        <v>48</v>
      </c>
      <c r="D108">
        <v>0</v>
      </c>
      <c r="E108">
        <v>12</v>
      </c>
      <c r="F108" s="9">
        <v>43935</v>
      </c>
      <c r="G108" s="23">
        <v>108</v>
      </c>
      <c r="H108" s="23">
        <v>0</v>
      </c>
      <c r="I108" s="10">
        <v>3124</v>
      </c>
    </row>
    <row r="109" spans="1:9" x14ac:dyDescent="0.3">
      <c r="A109" s="8">
        <v>43936</v>
      </c>
      <c r="B109">
        <v>36</v>
      </c>
      <c r="C109">
        <v>36</v>
      </c>
      <c r="D109">
        <v>18</v>
      </c>
      <c r="E109">
        <v>12</v>
      </c>
      <c r="F109" s="9">
        <v>43936</v>
      </c>
      <c r="G109" s="23">
        <v>71</v>
      </c>
      <c r="H109" s="23">
        <v>0</v>
      </c>
      <c r="I109" s="10">
        <v>2932</v>
      </c>
    </row>
    <row r="110" spans="1:9" x14ac:dyDescent="0.3">
      <c r="A110" s="8">
        <v>43937</v>
      </c>
      <c r="B110">
        <v>24</v>
      </c>
      <c r="C110">
        <v>18</v>
      </c>
      <c r="D110">
        <v>0</v>
      </c>
      <c r="E110">
        <v>18</v>
      </c>
      <c r="F110" s="9">
        <v>43937</v>
      </c>
      <c r="G110" s="23">
        <v>55</v>
      </c>
      <c r="H110" s="23">
        <v>0</v>
      </c>
      <c r="I110" s="10">
        <v>2918</v>
      </c>
    </row>
    <row r="111" spans="1:9" x14ac:dyDescent="0.3">
      <c r="A111" s="8">
        <v>43938</v>
      </c>
      <c r="B111">
        <v>24</v>
      </c>
      <c r="C111">
        <v>18</v>
      </c>
      <c r="D111">
        <v>12</v>
      </c>
      <c r="E111">
        <v>12</v>
      </c>
      <c r="F111" s="9">
        <v>43938</v>
      </c>
      <c r="G111" s="23">
        <v>98</v>
      </c>
      <c r="H111" s="23">
        <v>6</v>
      </c>
      <c r="I111" s="10">
        <v>2069</v>
      </c>
    </row>
    <row r="112" spans="1:9" x14ac:dyDescent="0.3">
      <c r="A112" s="8">
        <v>43939</v>
      </c>
      <c r="B112">
        <v>18</v>
      </c>
      <c r="C112">
        <v>12</v>
      </c>
      <c r="D112">
        <v>12</v>
      </c>
      <c r="E112">
        <v>12</v>
      </c>
      <c r="F112" s="9">
        <v>43939</v>
      </c>
      <c r="G112" s="23">
        <v>122</v>
      </c>
      <c r="H112" s="23">
        <v>4</v>
      </c>
      <c r="I112" s="10">
        <v>4350</v>
      </c>
    </row>
    <row r="113" spans="1:9" x14ac:dyDescent="0.3">
      <c r="A113" s="8">
        <v>43940</v>
      </c>
      <c r="B113">
        <v>25</v>
      </c>
      <c r="C113">
        <v>12</v>
      </c>
      <c r="D113">
        <v>12</v>
      </c>
      <c r="E113">
        <v>0</v>
      </c>
      <c r="F113" s="9">
        <v>43940</v>
      </c>
      <c r="G113" s="23">
        <v>127</v>
      </c>
      <c r="H113" s="23">
        <v>2</v>
      </c>
      <c r="I113" s="10">
        <v>4417</v>
      </c>
    </row>
    <row r="114" spans="1:9" x14ac:dyDescent="0.3">
      <c r="A114" s="8">
        <v>43941</v>
      </c>
      <c r="B114">
        <v>24</v>
      </c>
      <c r="C114">
        <v>18</v>
      </c>
      <c r="D114">
        <v>12</v>
      </c>
      <c r="E114">
        <v>12</v>
      </c>
      <c r="F114" s="9">
        <v>43941</v>
      </c>
      <c r="G114" s="23">
        <v>98</v>
      </c>
      <c r="H114" s="23">
        <v>2</v>
      </c>
      <c r="I114" s="10">
        <v>5676</v>
      </c>
    </row>
    <row r="115" spans="1:9" x14ac:dyDescent="0.3">
      <c r="A115" s="8">
        <v>43942</v>
      </c>
      <c r="B115">
        <v>35</v>
      </c>
      <c r="C115">
        <v>12</v>
      </c>
      <c r="D115">
        <v>17</v>
      </c>
      <c r="E115">
        <v>0</v>
      </c>
      <c r="F115" s="9">
        <v>43942</v>
      </c>
      <c r="G115" s="23">
        <v>159</v>
      </c>
      <c r="H115" s="23">
        <v>1</v>
      </c>
      <c r="I115" s="10">
        <v>4202</v>
      </c>
    </row>
    <row r="116" spans="1:9" x14ac:dyDescent="0.3">
      <c r="A116" s="8">
        <v>43943</v>
      </c>
      <c r="B116">
        <v>12</v>
      </c>
      <c r="C116">
        <v>59</v>
      </c>
      <c r="D116">
        <v>18</v>
      </c>
      <c r="E116">
        <v>12</v>
      </c>
      <c r="F116" s="9">
        <v>43943</v>
      </c>
      <c r="G116" s="23">
        <v>153</v>
      </c>
      <c r="H116" s="23">
        <v>1</v>
      </c>
      <c r="I116" s="10">
        <v>4765</v>
      </c>
    </row>
    <row r="117" spans="1:9" x14ac:dyDescent="0.3">
      <c r="A117" s="8">
        <v>43944</v>
      </c>
      <c r="B117">
        <v>23</v>
      </c>
      <c r="C117">
        <v>0</v>
      </c>
      <c r="D117">
        <v>0</v>
      </c>
      <c r="E117">
        <v>23</v>
      </c>
      <c r="F117" s="9">
        <v>43944</v>
      </c>
      <c r="G117" s="23">
        <v>76</v>
      </c>
      <c r="H117" s="23">
        <v>1</v>
      </c>
      <c r="I117" s="10">
        <v>3507</v>
      </c>
    </row>
    <row r="118" spans="1:9" x14ac:dyDescent="0.3">
      <c r="A118" s="8">
        <v>43945</v>
      </c>
      <c r="B118">
        <v>12</v>
      </c>
      <c r="C118">
        <v>12</v>
      </c>
      <c r="D118">
        <v>12</v>
      </c>
      <c r="E118">
        <v>0</v>
      </c>
      <c r="F118" s="9">
        <v>43945</v>
      </c>
      <c r="G118" s="23">
        <v>70</v>
      </c>
      <c r="H118" s="23">
        <v>4</v>
      </c>
      <c r="I118" s="10">
        <v>4720</v>
      </c>
    </row>
    <row r="119" spans="1:9" x14ac:dyDescent="0.3">
      <c r="A119" s="8">
        <v>43946</v>
      </c>
      <c r="B119">
        <v>12</v>
      </c>
      <c r="C119">
        <v>37</v>
      </c>
      <c r="D119">
        <v>0</v>
      </c>
      <c r="E119">
        <v>18</v>
      </c>
      <c r="F119" s="9">
        <v>43946</v>
      </c>
      <c r="G119" s="23">
        <v>49</v>
      </c>
      <c r="H119" s="23">
        <v>2</v>
      </c>
      <c r="I119" s="10">
        <v>4509</v>
      </c>
    </row>
    <row r="120" spans="1:9" x14ac:dyDescent="0.3">
      <c r="A120" s="8">
        <v>43947</v>
      </c>
      <c r="B120">
        <v>25</v>
      </c>
      <c r="C120">
        <v>13</v>
      </c>
      <c r="D120">
        <v>12</v>
      </c>
      <c r="E120">
        <v>12</v>
      </c>
      <c r="F120" s="9">
        <v>43947</v>
      </c>
      <c r="G120" s="23">
        <v>102</v>
      </c>
      <c r="H120" s="23">
        <v>7</v>
      </c>
      <c r="I120" s="10">
        <v>3949</v>
      </c>
    </row>
    <row r="121" spans="1:9" x14ac:dyDescent="0.3">
      <c r="A121" s="8">
        <v>43948</v>
      </c>
      <c r="B121">
        <v>24</v>
      </c>
      <c r="C121">
        <v>24</v>
      </c>
      <c r="D121">
        <v>0</v>
      </c>
      <c r="E121">
        <v>24</v>
      </c>
      <c r="F121" s="9">
        <v>43948</v>
      </c>
      <c r="G121" s="23">
        <v>77</v>
      </c>
      <c r="H121" s="23">
        <v>9</v>
      </c>
      <c r="I121" s="10">
        <v>4835</v>
      </c>
    </row>
    <row r="122" spans="1:9" x14ac:dyDescent="0.3">
      <c r="A122" s="8">
        <v>43949</v>
      </c>
      <c r="B122">
        <v>18</v>
      </c>
      <c r="C122">
        <v>12</v>
      </c>
      <c r="D122">
        <v>12</v>
      </c>
      <c r="E122">
        <v>0</v>
      </c>
      <c r="F122" s="9">
        <v>43949</v>
      </c>
      <c r="G122" s="23">
        <v>102</v>
      </c>
      <c r="H122" s="23">
        <v>2</v>
      </c>
      <c r="I122" s="10">
        <v>4729</v>
      </c>
    </row>
    <row r="123" spans="1:9" x14ac:dyDescent="0.3">
      <c r="A123" s="8">
        <v>43950</v>
      </c>
      <c r="B123">
        <v>17</v>
      </c>
      <c r="C123">
        <v>17</v>
      </c>
      <c r="D123">
        <v>33</v>
      </c>
      <c r="E123">
        <v>0</v>
      </c>
      <c r="F123" s="9">
        <v>43950</v>
      </c>
      <c r="G123" s="23">
        <v>76</v>
      </c>
      <c r="H123" s="23">
        <v>3</v>
      </c>
      <c r="I123" s="10">
        <v>5284</v>
      </c>
    </row>
    <row r="124" spans="1:9" x14ac:dyDescent="0.3">
      <c r="A124" s="8">
        <v>43951</v>
      </c>
      <c r="B124">
        <v>10</v>
      </c>
      <c r="C124">
        <v>10</v>
      </c>
      <c r="D124">
        <v>10</v>
      </c>
      <c r="E124">
        <v>20</v>
      </c>
      <c r="F124" s="9">
        <v>43951</v>
      </c>
      <c r="G124" s="23">
        <v>144</v>
      </c>
      <c r="H124" s="23">
        <v>3</v>
      </c>
      <c r="I124" s="10">
        <v>5914</v>
      </c>
    </row>
    <row r="125" spans="1:9" x14ac:dyDescent="0.3">
      <c r="A125" s="8">
        <v>43952</v>
      </c>
      <c r="B125">
        <v>12</v>
      </c>
      <c r="C125">
        <v>24</v>
      </c>
      <c r="D125">
        <v>0</v>
      </c>
      <c r="E125">
        <v>12</v>
      </c>
      <c r="F125" s="9">
        <v>43952</v>
      </c>
      <c r="G125" s="23">
        <v>82</v>
      </c>
      <c r="H125" s="23">
        <v>4</v>
      </c>
      <c r="I125" s="10">
        <v>4839</v>
      </c>
    </row>
    <row r="126" spans="1:9" x14ac:dyDescent="0.3">
      <c r="A126" s="8">
        <v>43953</v>
      </c>
      <c r="B126">
        <v>12</v>
      </c>
      <c r="C126">
        <v>23</v>
      </c>
      <c r="D126">
        <v>12</v>
      </c>
      <c r="E126">
        <v>12</v>
      </c>
      <c r="F126" s="9">
        <v>43953</v>
      </c>
      <c r="G126" s="23">
        <v>106</v>
      </c>
      <c r="H126" s="23">
        <v>6</v>
      </c>
      <c r="I126" s="10">
        <v>5391</v>
      </c>
    </row>
    <row r="127" spans="1:9" x14ac:dyDescent="0.3">
      <c r="A127" s="8">
        <v>43954</v>
      </c>
      <c r="B127">
        <v>25</v>
      </c>
      <c r="C127">
        <v>19</v>
      </c>
      <c r="D127">
        <v>25</v>
      </c>
      <c r="E127">
        <v>12</v>
      </c>
      <c r="F127" s="9">
        <v>43954</v>
      </c>
      <c r="G127" s="23">
        <v>114</v>
      </c>
      <c r="H127" s="23">
        <v>3</v>
      </c>
      <c r="I127" s="10">
        <v>6306</v>
      </c>
    </row>
    <row r="128" spans="1:9" x14ac:dyDescent="0.3">
      <c r="A128" s="8">
        <v>43955</v>
      </c>
      <c r="B128">
        <v>12</v>
      </c>
      <c r="C128">
        <v>18</v>
      </c>
      <c r="D128">
        <v>12</v>
      </c>
      <c r="E128">
        <v>12</v>
      </c>
      <c r="F128" s="9">
        <v>43955</v>
      </c>
      <c r="G128" s="23">
        <v>175</v>
      </c>
      <c r="H128" s="23">
        <v>6</v>
      </c>
      <c r="I128" s="10">
        <v>9018</v>
      </c>
    </row>
    <row r="129" spans="1:9" x14ac:dyDescent="0.3">
      <c r="A129" s="8">
        <v>43956</v>
      </c>
      <c r="B129">
        <v>11</v>
      </c>
      <c r="C129">
        <v>0</v>
      </c>
      <c r="D129">
        <v>11</v>
      </c>
      <c r="E129">
        <v>0</v>
      </c>
      <c r="F129" s="9">
        <v>43956</v>
      </c>
      <c r="G129" s="23">
        <v>97</v>
      </c>
      <c r="H129" s="23">
        <v>12</v>
      </c>
      <c r="I129" s="10">
        <v>5729</v>
      </c>
    </row>
    <row r="130" spans="1:9" x14ac:dyDescent="0.3">
      <c r="A130" s="8">
        <v>43957</v>
      </c>
      <c r="B130">
        <v>12</v>
      </c>
      <c r="C130">
        <v>23</v>
      </c>
      <c r="D130">
        <v>0</v>
      </c>
      <c r="E130">
        <v>11</v>
      </c>
      <c r="F130" s="9">
        <v>43957</v>
      </c>
      <c r="G130" s="23">
        <v>159</v>
      </c>
      <c r="H130" s="23">
        <v>4</v>
      </c>
      <c r="I130" s="10">
        <v>4593</v>
      </c>
    </row>
    <row r="131" spans="1:9" x14ac:dyDescent="0.3">
      <c r="A131" s="8">
        <v>43958</v>
      </c>
      <c r="B131">
        <v>0</v>
      </c>
      <c r="C131">
        <v>12</v>
      </c>
      <c r="D131">
        <v>23</v>
      </c>
      <c r="E131">
        <v>17</v>
      </c>
      <c r="F131" s="9">
        <v>43958</v>
      </c>
      <c r="G131" s="23">
        <v>110</v>
      </c>
      <c r="H131" s="23">
        <v>6</v>
      </c>
      <c r="I131" s="10">
        <v>5930</v>
      </c>
    </row>
    <row r="132" spans="1:9" x14ac:dyDescent="0.3">
      <c r="A132" s="8">
        <v>43959</v>
      </c>
      <c r="B132">
        <v>24</v>
      </c>
      <c r="C132">
        <v>12</v>
      </c>
      <c r="D132">
        <v>24</v>
      </c>
      <c r="E132">
        <v>12</v>
      </c>
      <c r="F132" s="9">
        <v>43959</v>
      </c>
      <c r="G132" s="23">
        <v>152</v>
      </c>
      <c r="H132" s="23">
        <v>4</v>
      </c>
      <c r="I132" s="10">
        <v>6735</v>
      </c>
    </row>
    <row r="133" spans="1:9" x14ac:dyDescent="0.3">
      <c r="A133" s="8">
        <v>43960</v>
      </c>
      <c r="B133">
        <v>12</v>
      </c>
      <c r="C133">
        <v>12</v>
      </c>
      <c r="D133">
        <v>0</v>
      </c>
      <c r="E133">
        <v>12</v>
      </c>
      <c r="F133" s="9">
        <v>43960</v>
      </c>
      <c r="G133" s="23">
        <v>129</v>
      </c>
      <c r="H133" s="23">
        <v>3</v>
      </c>
      <c r="I133" s="10">
        <v>6912</v>
      </c>
    </row>
    <row r="134" spans="1:9" x14ac:dyDescent="0.3">
      <c r="A134" s="8">
        <v>43961</v>
      </c>
      <c r="B134">
        <v>0</v>
      </c>
      <c r="C134">
        <v>25</v>
      </c>
      <c r="D134">
        <v>12</v>
      </c>
      <c r="E134">
        <v>0</v>
      </c>
      <c r="F134" s="9">
        <v>43961</v>
      </c>
      <c r="G134" s="23">
        <v>106</v>
      </c>
      <c r="H134" s="23">
        <v>2</v>
      </c>
      <c r="I134" s="10">
        <v>7267</v>
      </c>
    </row>
    <row r="135" spans="1:9" x14ac:dyDescent="0.3">
      <c r="A135" s="8">
        <v>43962</v>
      </c>
      <c r="B135">
        <v>12</v>
      </c>
      <c r="C135">
        <v>18</v>
      </c>
      <c r="D135">
        <v>12</v>
      </c>
      <c r="E135">
        <v>47</v>
      </c>
      <c r="F135" s="9">
        <v>43962</v>
      </c>
      <c r="G135" s="23">
        <v>174</v>
      </c>
      <c r="H135" s="23">
        <v>5</v>
      </c>
      <c r="I135" s="10">
        <v>9706</v>
      </c>
    </row>
    <row r="136" spans="1:9" x14ac:dyDescent="0.3">
      <c r="A136" s="8">
        <v>43963</v>
      </c>
      <c r="B136">
        <v>0</v>
      </c>
      <c r="C136">
        <v>12</v>
      </c>
      <c r="D136">
        <v>29</v>
      </c>
      <c r="E136">
        <v>12</v>
      </c>
      <c r="F136" s="9">
        <v>43963</v>
      </c>
      <c r="G136" s="23">
        <v>138</v>
      </c>
      <c r="H136" s="23">
        <v>4</v>
      </c>
      <c r="I136" s="10">
        <v>9480</v>
      </c>
    </row>
    <row r="137" spans="1:9" x14ac:dyDescent="0.3">
      <c r="A137" s="8">
        <v>43964</v>
      </c>
      <c r="B137">
        <v>0</v>
      </c>
      <c r="C137">
        <v>12</v>
      </c>
      <c r="D137">
        <v>0</v>
      </c>
      <c r="E137">
        <v>23</v>
      </c>
      <c r="F137" s="9">
        <v>43964</v>
      </c>
      <c r="G137" s="23">
        <v>202</v>
      </c>
      <c r="H137" s="23">
        <v>4</v>
      </c>
      <c r="I137" s="10">
        <v>9073</v>
      </c>
    </row>
    <row r="138" spans="1:9" x14ac:dyDescent="0.3">
      <c r="A138" s="8">
        <v>43965</v>
      </c>
      <c r="B138">
        <v>0</v>
      </c>
      <c r="C138">
        <v>17</v>
      </c>
      <c r="D138">
        <v>23</v>
      </c>
      <c r="E138">
        <v>12</v>
      </c>
      <c r="F138" s="9">
        <v>43965</v>
      </c>
      <c r="G138" s="23">
        <v>206</v>
      </c>
      <c r="H138" s="23">
        <v>4</v>
      </c>
      <c r="I138" s="10">
        <v>9560</v>
      </c>
    </row>
    <row r="139" spans="1:9" x14ac:dyDescent="0.3">
      <c r="A139" s="8">
        <v>43966</v>
      </c>
      <c r="B139">
        <v>0</v>
      </c>
      <c r="C139">
        <v>12</v>
      </c>
      <c r="D139">
        <v>12</v>
      </c>
      <c r="E139">
        <v>24</v>
      </c>
      <c r="F139" s="9">
        <v>43966</v>
      </c>
      <c r="G139" s="23">
        <v>213</v>
      </c>
      <c r="H139" s="23">
        <v>0</v>
      </c>
      <c r="I139" s="10">
        <v>8074</v>
      </c>
    </row>
    <row r="140" spans="1:9" x14ac:dyDescent="0.3">
      <c r="A140" s="8">
        <v>43967</v>
      </c>
      <c r="B140">
        <v>23</v>
      </c>
      <c r="C140">
        <v>12</v>
      </c>
      <c r="D140">
        <v>24</v>
      </c>
      <c r="E140">
        <v>0</v>
      </c>
      <c r="F140" s="9">
        <v>43967</v>
      </c>
      <c r="G140" s="23">
        <v>213</v>
      </c>
      <c r="H140" s="23">
        <v>1</v>
      </c>
      <c r="I140" s="10">
        <v>9122</v>
      </c>
    </row>
    <row r="141" spans="1:9" x14ac:dyDescent="0.3">
      <c r="A141" s="8">
        <v>43968</v>
      </c>
      <c r="B141">
        <v>0</v>
      </c>
      <c r="C141">
        <v>25</v>
      </c>
      <c r="D141">
        <v>0</v>
      </c>
      <c r="E141">
        <v>12</v>
      </c>
      <c r="F141" s="9">
        <v>43968</v>
      </c>
      <c r="G141" s="23">
        <v>242</v>
      </c>
      <c r="H141" s="23">
        <v>5</v>
      </c>
      <c r="I141" s="10">
        <v>10507</v>
      </c>
    </row>
    <row r="142" spans="1:9" x14ac:dyDescent="0.3">
      <c r="A142" s="8">
        <v>43969</v>
      </c>
      <c r="B142">
        <v>23</v>
      </c>
      <c r="C142">
        <v>18</v>
      </c>
      <c r="D142">
        <v>12</v>
      </c>
      <c r="E142">
        <v>12</v>
      </c>
      <c r="F142" s="9">
        <v>43969</v>
      </c>
      <c r="G142" s="23">
        <v>305</v>
      </c>
      <c r="H142" s="23">
        <v>7</v>
      </c>
      <c r="I142" s="10">
        <v>11530</v>
      </c>
    </row>
    <row r="143" spans="1:9" x14ac:dyDescent="0.3">
      <c r="A143" s="8">
        <v>43970</v>
      </c>
      <c r="B143">
        <v>11</v>
      </c>
      <c r="C143">
        <v>17</v>
      </c>
      <c r="D143">
        <v>17</v>
      </c>
      <c r="E143">
        <v>34</v>
      </c>
      <c r="F143" s="9">
        <v>43970</v>
      </c>
      <c r="G143" s="23">
        <v>338</v>
      </c>
      <c r="H143" s="23">
        <v>5</v>
      </c>
      <c r="I143" s="10">
        <v>11057</v>
      </c>
    </row>
    <row r="144" spans="1:9" x14ac:dyDescent="0.3">
      <c r="A144" s="8">
        <v>43971</v>
      </c>
      <c r="B144">
        <v>34</v>
      </c>
      <c r="C144">
        <v>17</v>
      </c>
      <c r="D144">
        <v>17</v>
      </c>
      <c r="E144">
        <v>23</v>
      </c>
      <c r="F144" s="9">
        <v>43971</v>
      </c>
      <c r="G144" s="23">
        <v>170</v>
      </c>
      <c r="H144" s="23">
        <v>4</v>
      </c>
      <c r="I144" s="10">
        <v>11022</v>
      </c>
    </row>
    <row r="145" spans="1:9" x14ac:dyDescent="0.3">
      <c r="A145" s="8">
        <v>43972</v>
      </c>
      <c r="B145">
        <v>11</v>
      </c>
      <c r="C145">
        <v>23</v>
      </c>
      <c r="D145">
        <v>11</v>
      </c>
      <c r="E145">
        <v>23</v>
      </c>
      <c r="F145" s="9">
        <v>43972</v>
      </c>
      <c r="G145" s="23">
        <v>212</v>
      </c>
      <c r="H145" s="23">
        <v>4</v>
      </c>
      <c r="I145" s="10">
        <v>10419</v>
      </c>
    </row>
    <row r="146" spans="1:9" x14ac:dyDescent="0.3">
      <c r="A146" s="8">
        <v>43973</v>
      </c>
      <c r="B146">
        <v>23</v>
      </c>
      <c r="C146">
        <v>11</v>
      </c>
      <c r="D146">
        <v>11</v>
      </c>
      <c r="E146">
        <v>11</v>
      </c>
      <c r="F146" s="9">
        <v>43973</v>
      </c>
      <c r="G146" s="23">
        <v>267</v>
      </c>
      <c r="H146" s="23">
        <v>2</v>
      </c>
      <c r="I146" s="10">
        <v>11190</v>
      </c>
    </row>
    <row r="147" spans="1:9" x14ac:dyDescent="0.3">
      <c r="A147" s="8">
        <v>43974</v>
      </c>
      <c r="B147">
        <v>24</v>
      </c>
      <c r="C147">
        <v>42</v>
      </c>
      <c r="D147">
        <v>12</v>
      </c>
      <c r="E147">
        <v>24</v>
      </c>
      <c r="F147" s="9">
        <v>43974</v>
      </c>
      <c r="G147" s="23">
        <v>248</v>
      </c>
      <c r="H147" s="23">
        <v>7</v>
      </c>
      <c r="I147" s="10">
        <v>16771</v>
      </c>
    </row>
    <row r="148" spans="1:9" x14ac:dyDescent="0.3">
      <c r="A148" s="8">
        <v>43975</v>
      </c>
      <c r="B148">
        <v>12</v>
      </c>
      <c r="C148">
        <v>25</v>
      </c>
      <c r="D148">
        <v>0</v>
      </c>
      <c r="E148">
        <v>25</v>
      </c>
      <c r="F148" s="9">
        <v>43975</v>
      </c>
      <c r="G148" s="23">
        <v>286</v>
      </c>
      <c r="H148" s="23">
        <v>3</v>
      </c>
      <c r="I148" s="10">
        <v>13132</v>
      </c>
    </row>
    <row r="149" spans="1:9" x14ac:dyDescent="0.3">
      <c r="A149" s="8">
        <v>43976</v>
      </c>
      <c r="B149">
        <v>12</v>
      </c>
      <c r="C149">
        <v>24</v>
      </c>
      <c r="D149">
        <v>24</v>
      </c>
      <c r="E149">
        <v>24</v>
      </c>
      <c r="F149" s="9">
        <v>43976</v>
      </c>
      <c r="G149" s="23">
        <v>272</v>
      </c>
      <c r="H149" s="23">
        <v>4</v>
      </c>
      <c r="I149" s="10">
        <v>10769</v>
      </c>
    </row>
    <row r="150" spans="1:9" x14ac:dyDescent="0.3">
      <c r="A150" s="8">
        <v>43977</v>
      </c>
      <c r="B150">
        <v>23</v>
      </c>
      <c r="C150">
        <v>12</v>
      </c>
      <c r="D150">
        <v>0</v>
      </c>
      <c r="E150">
        <v>17</v>
      </c>
      <c r="F150" s="9">
        <v>43977</v>
      </c>
      <c r="G150" s="23">
        <v>236</v>
      </c>
      <c r="H150" s="23">
        <v>3</v>
      </c>
      <c r="I150" s="10">
        <v>9323</v>
      </c>
    </row>
    <row r="151" spans="1:9" x14ac:dyDescent="0.3">
      <c r="A151" s="8">
        <v>43978</v>
      </c>
      <c r="B151">
        <v>12</v>
      </c>
      <c r="C151">
        <v>12</v>
      </c>
      <c r="D151">
        <v>12</v>
      </c>
      <c r="E151">
        <v>12</v>
      </c>
      <c r="F151" s="9">
        <v>43978</v>
      </c>
      <c r="G151" s="23">
        <v>280</v>
      </c>
      <c r="H151" s="23">
        <v>3</v>
      </c>
      <c r="I151" s="10">
        <v>13441</v>
      </c>
    </row>
    <row r="152" spans="1:9" x14ac:dyDescent="0.3">
      <c r="A152" s="8">
        <v>43979</v>
      </c>
      <c r="B152">
        <v>0</v>
      </c>
      <c r="C152">
        <v>12</v>
      </c>
      <c r="D152">
        <v>12</v>
      </c>
      <c r="E152">
        <v>24</v>
      </c>
      <c r="F152" s="9">
        <v>43979</v>
      </c>
      <c r="G152" s="23">
        <v>251</v>
      </c>
      <c r="H152" s="23">
        <v>7</v>
      </c>
      <c r="I152" s="10">
        <v>14956</v>
      </c>
    </row>
    <row r="153" spans="1:9" x14ac:dyDescent="0.3">
      <c r="A153" s="8">
        <v>43980</v>
      </c>
      <c r="B153">
        <v>12</v>
      </c>
      <c r="C153">
        <v>12</v>
      </c>
      <c r="D153">
        <v>12</v>
      </c>
      <c r="E153">
        <v>12</v>
      </c>
      <c r="F153" s="9">
        <v>43980</v>
      </c>
      <c r="G153" s="23">
        <v>298</v>
      </c>
      <c r="H153" s="23">
        <v>4</v>
      </c>
      <c r="I153" s="10">
        <v>13759</v>
      </c>
    </row>
    <row r="154" spans="1:9" x14ac:dyDescent="0.3">
      <c r="A154" s="8">
        <v>43981</v>
      </c>
      <c r="B154">
        <v>12</v>
      </c>
      <c r="C154">
        <v>0</v>
      </c>
      <c r="D154">
        <v>18</v>
      </c>
      <c r="E154">
        <v>24</v>
      </c>
      <c r="F154" s="9">
        <v>43981</v>
      </c>
      <c r="G154" s="23">
        <v>252</v>
      </c>
      <c r="H154" s="23">
        <v>9</v>
      </c>
      <c r="I154" s="10">
        <v>16175</v>
      </c>
    </row>
    <row r="155" spans="1:9" x14ac:dyDescent="0.3">
      <c r="A155" s="8">
        <v>43982</v>
      </c>
      <c r="B155">
        <v>13</v>
      </c>
      <c r="C155">
        <v>19</v>
      </c>
      <c r="D155">
        <v>0</v>
      </c>
      <c r="E155">
        <v>13</v>
      </c>
      <c r="F155" s="9">
        <v>43982</v>
      </c>
      <c r="G155" s="23">
        <v>214</v>
      </c>
      <c r="H155" s="23">
        <v>1</v>
      </c>
      <c r="I155" s="10">
        <v>14287</v>
      </c>
    </row>
  </sheetData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845A8-1216-43F2-8785-409F94414988}">
  <dimension ref="A1:W155"/>
  <sheetViews>
    <sheetView topLeftCell="E1" workbookViewId="0">
      <selection activeCell="G1" sqref="G1:H1048576"/>
    </sheetView>
  </sheetViews>
  <sheetFormatPr defaultRowHeight="14.4" x14ac:dyDescent="0.3"/>
  <cols>
    <col min="7" max="8" width="8.88671875" style="29"/>
  </cols>
  <sheetData>
    <row r="1" spans="1:23" x14ac:dyDescent="0.3">
      <c r="A1" t="s">
        <v>63</v>
      </c>
    </row>
    <row r="3" spans="1:23" x14ac:dyDescent="0.3">
      <c r="A3" t="s">
        <v>62</v>
      </c>
      <c r="B3" t="s">
        <v>147</v>
      </c>
      <c r="C3" t="s">
        <v>146</v>
      </c>
      <c r="D3" t="s">
        <v>145</v>
      </c>
      <c r="E3" t="s">
        <v>144</v>
      </c>
      <c r="F3" s="12" t="s">
        <v>54</v>
      </c>
      <c r="G3" s="23" t="s">
        <v>59</v>
      </c>
      <c r="H3" s="23" t="s">
        <v>58</v>
      </c>
      <c r="I3" s="10" t="s">
        <v>57</v>
      </c>
    </row>
    <row r="4" spans="1:23" x14ac:dyDescent="0.3">
      <c r="A4" s="8">
        <v>43831</v>
      </c>
      <c r="B4">
        <v>25</v>
      </c>
      <c r="C4">
        <v>0</v>
      </c>
      <c r="D4">
        <v>25</v>
      </c>
      <c r="E4">
        <v>49</v>
      </c>
      <c r="F4" s="9">
        <v>43831</v>
      </c>
      <c r="G4" s="23">
        <v>0</v>
      </c>
      <c r="H4" s="23">
        <v>0</v>
      </c>
      <c r="I4" s="10">
        <v>0</v>
      </c>
    </row>
    <row r="5" spans="1:23" x14ac:dyDescent="0.3">
      <c r="A5" s="8">
        <v>43832</v>
      </c>
      <c r="B5">
        <v>0</v>
      </c>
      <c r="C5">
        <v>0</v>
      </c>
      <c r="D5">
        <v>0</v>
      </c>
      <c r="E5">
        <v>30</v>
      </c>
      <c r="F5" s="9">
        <v>43832</v>
      </c>
      <c r="G5" s="23">
        <v>0</v>
      </c>
      <c r="H5" s="23">
        <v>0</v>
      </c>
      <c r="I5" s="10">
        <v>0</v>
      </c>
    </row>
    <row r="6" spans="1:23" x14ac:dyDescent="0.3">
      <c r="A6" s="8">
        <v>43833</v>
      </c>
      <c r="B6">
        <v>0</v>
      </c>
      <c r="C6">
        <v>0</v>
      </c>
      <c r="D6">
        <v>0</v>
      </c>
      <c r="E6">
        <v>30</v>
      </c>
      <c r="F6" s="9">
        <v>43833</v>
      </c>
      <c r="G6" s="23">
        <v>0</v>
      </c>
      <c r="H6" s="23">
        <v>0</v>
      </c>
      <c r="I6" s="10">
        <v>0</v>
      </c>
    </row>
    <row r="7" spans="1:23" x14ac:dyDescent="0.3">
      <c r="A7" s="8">
        <v>43834</v>
      </c>
      <c r="B7">
        <v>0</v>
      </c>
      <c r="C7">
        <v>0</v>
      </c>
      <c r="D7">
        <v>21</v>
      </c>
      <c r="E7">
        <v>21</v>
      </c>
      <c r="F7" s="9">
        <v>43834</v>
      </c>
      <c r="G7" s="23">
        <v>0</v>
      </c>
      <c r="H7" s="23">
        <v>0</v>
      </c>
      <c r="I7" s="10">
        <v>0</v>
      </c>
    </row>
    <row r="8" spans="1:23" x14ac:dyDescent="0.3">
      <c r="A8" s="8">
        <v>43835</v>
      </c>
      <c r="B8">
        <v>0</v>
      </c>
      <c r="C8">
        <v>0</v>
      </c>
      <c r="D8">
        <v>0</v>
      </c>
      <c r="E8">
        <v>23</v>
      </c>
      <c r="F8" s="9">
        <v>43835</v>
      </c>
      <c r="G8" s="23">
        <v>0</v>
      </c>
      <c r="H8" s="23">
        <v>0</v>
      </c>
      <c r="I8" s="10">
        <v>0</v>
      </c>
    </row>
    <row r="9" spans="1:23" x14ac:dyDescent="0.3">
      <c r="A9" s="8">
        <v>43836</v>
      </c>
      <c r="B9">
        <v>0</v>
      </c>
      <c r="C9">
        <v>21</v>
      </c>
      <c r="D9">
        <v>0</v>
      </c>
      <c r="E9">
        <v>61</v>
      </c>
      <c r="F9" s="9">
        <v>43836</v>
      </c>
      <c r="G9" s="23">
        <v>0</v>
      </c>
      <c r="H9" s="23">
        <v>0</v>
      </c>
      <c r="I9" s="10">
        <v>0</v>
      </c>
      <c r="O9" t="s">
        <v>123</v>
      </c>
      <c r="U9" t="s">
        <v>122</v>
      </c>
    </row>
    <row r="10" spans="1:23" x14ac:dyDescent="0.3">
      <c r="A10" s="8">
        <v>43837</v>
      </c>
      <c r="B10">
        <v>0</v>
      </c>
      <c r="C10">
        <v>0</v>
      </c>
      <c r="D10">
        <v>0</v>
      </c>
      <c r="E10">
        <v>49</v>
      </c>
      <c r="F10" s="9">
        <v>43837</v>
      </c>
      <c r="G10" s="23">
        <v>0</v>
      </c>
      <c r="H10" s="23">
        <v>0</v>
      </c>
      <c r="I10" s="10">
        <v>0</v>
      </c>
      <c r="M10" t="s">
        <v>121</v>
      </c>
      <c r="N10" t="s">
        <v>35</v>
      </c>
      <c r="O10" t="s">
        <v>37</v>
      </c>
      <c r="P10" t="s">
        <v>39</v>
      </c>
      <c r="Q10" t="s">
        <v>41</v>
      </c>
      <c r="S10" t="s">
        <v>121</v>
      </c>
      <c r="T10" t="s">
        <v>35</v>
      </c>
      <c r="U10" t="s">
        <v>37</v>
      </c>
      <c r="V10" t="s">
        <v>39</v>
      </c>
      <c r="W10" t="s">
        <v>41</v>
      </c>
    </row>
    <row r="11" spans="1:23" x14ac:dyDescent="0.3">
      <c r="A11" s="8">
        <v>43838</v>
      </c>
      <c r="B11">
        <v>41</v>
      </c>
      <c r="C11">
        <v>0</v>
      </c>
      <c r="D11">
        <v>0</v>
      </c>
      <c r="E11">
        <v>40</v>
      </c>
      <c r="F11" s="9">
        <v>43838</v>
      </c>
      <c r="G11" s="23">
        <v>0</v>
      </c>
      <c r="H11" s="23">
        <v>0</v>
      </c>
      <c r="I11" s="10">
        <v>0</v>
      </c>
      <c r="M11">
        <v>0</v>
      </c>
      <c r="N11">
        <v>-2.0775595787573355E-2</v>
      </c>
      <c r="O11">
        <v>-4.5493393714421917E-2</v>
      </c>
      <c r="P11">
        <v>-9.0203585926421789E-2</v>
      </c>
      <c r="Q11">
        <v>-0.10313272783078967</v>
      </c>
      <c r="S11">
        <v>0</v>
      </c>
      <c r="T11">
        <v>-1.6962548035124522E-2</v>
      </c>
      <c r="U11">
        <v>-4.7007898889464036E-2</v>
      </c>
      <c r="V11">
        <v>-0.13656578761857455</v>
      </c>
      <c r="W11">
        <v>-9.345345353852634E-2</v>
      </c>
    </row>
    <row r="12" spans="1:23" x14ac:dyDescent="0.3">
      <c r="A12" s="8">
        <v>43839</v>
      </c>
      <c r="B12">
        <v>0</v>
      </c>
      <c r="C12">
        <v>0</v>
      </c>
      <c r="D12">
        <v>0</v>
      </c>
      <c r="E12">
        <v>20</v>
      </c>
      <c r="F12" s="9">
        <v>43839</v>
      </c>
      <c r="G12" s="23">
        <v>0</v>
      </c>
      <c r="H12" s="23">
        <v>0</v>
      </c>
      <c r="I12" s="10">
        <v>0</v>
      </c>
      <c r="M12">
        <v>1</v>
      </c>
      <c r="N12">
        <v>2.871771762117465E-3</v>
      </c>
      <c r="O12">
        <v>-5.0131789011937537E-2</v>
      </c>
      <c r="P12">
        <v>-7.873137155502638E-2</v>
      </c>
      <c r="Q12">
        <v>-8.1118950763541101E-2</v>
      </c>
      <c r="S12">
        <v>1</v>
      </c>
      <c r="T12">
        <v>-2.3867595205848756E-3</v>
      </c>
      <c r="U12">
        <v>-1.1551905320390621E-2</v>
      </c>
      <c r="V12">
        <v>-0.12682813105128887</v>
      </c>
      <c r="W12">
        <v>-9.8879973331942955E-2</v>
      </c>
    </row>
    <row r="13" spans="1:23" x14ac:dyDescent="0.3">
      <c r="A13" s="8">
        <v>43840</v>
      </c>
      <c r="B13">
        <v>0</v>
      </c>
      <c r="C13">
        <v>20</v>
      </c>
      <c r="D13">
        <v>0</v>
      </c>
      <c r="E13">
        <v>41</v>
      </c>
      <c r="F13" s="9">
        <v>43840</v>
      </c>
      <c r="G13" s="23">
        <v>0</v>
      </c>
      <c r="H13" s="23">
        <v>0</v>
      </c>
      <c r="I13" s="10">
        <v>0</v>
      </c>
      <c r="M13">
        <v>2</v>
      </c>
      <c r="N13">
        <v>-3.068643640599408E-2</v>
      </c>
      <c r="O13">
        <v>-4.7913007244965049E-2</v>
      </c>
      <c r="P13">
        <v>-7.6310673869759815E-2</v>
      </c>
      <c r="Q13">
        <v>-0.10220582447841853</v>
      </c>
      <c r="S13">
        <v>2</v>
      </c>
      <c r="T13">
        <v>-1.5986776811927693E-2</v>
      </c>
      <c r="U13">
        <v>-3.3206923443098904E-2</v>
      </c>
      <c r="V13">
        <v>-0.12629449605990453</v>
      </c>
      <c r="W13">
        <v>-0.1314745181248809</v>
      </c>
    </row>
    <row r="14" spans="1:23" x14ac:dyDescent="0.3">
      <c r="A14" s="8">
        <v>43841</v>
      </c>
      <c r="B14">
        <v>0</v>
      </c>
      <c r="C14">
        <v>0</v>
      </c>
      <c r="D14">
        <v>0</v>
      </c>
      <c r="E14">
        <v>45</v>
      </c>
      <c r="F14" s="9">
        <v>43841</v>
      </c>
      <c r="G14" s="23">
        <v>0</v>
      </c>
      <c r="H14" s="23">
        <v>0</v>
      </c>
      <c r="I14" s="10">
        <v>0</v>
      </c>
      <c r="M14">
        <v>3</v>
      </c>
      <c r="N14">
        <v>5.1949303243361477E-3</v>
      </c>
      <c r="O14">
        <v>-6.3630514965769228E-2</v>
      </c>
      <c r="P14">
        <v>-5.6035270747204616E-2</v>
      </c>
      <c r="Q14">
        <v>-7.3572501597465506E-2</v>
      </c>
      <c r="S14">
        <v>3</v>
      </c>
      <c r="T14">
        <v>-2.0737202162685521E-2</v>
      </c>
      <c r="U14">
        <v>-2.2902661547270602E-2</v>
      </c>
      <c r="V14">
        <v>-0.12499037764923324</v>
      </c>
      <c r="W14">
        <v>-0.13525836356997417</v>
      </c>
    </row>
    <row r="15" spans="1:23" x14ac:dyDescent="0.3">
      <c r="A15" s="8">
        <v>43842</v>
      </c>
      <c r="B15">
        <v>24</v>
      </c>
      <c r="C15">
        <v>0</v>
      </c>
      <c r="D15">
        <v>0</v>
      </c>
      <c r="E15">
        <v>24</v>
      </c>
      <c r="F15" s="9">
        <v>43842</v>
      </c>
      <c r="G15" s="23">
        <v>0</v>
      </c>
      <c r="H15" s="23">
        <v>0</v>
      </c>
      <c r="I15" s="10">
        <v>0</v>
      </c>
      <c r="M15">
        <v>4</v>
      </c>
      <c r="N15">
        <v>-3.1089431410627845E-2</v>
      </c>
      <c r="O15">
        <v>-5.6793330696921496E-2</v>
      </c>
      <c r="P15">
        <v>-0.16954416439370457</v>
      </c>
      <c r="Q15">
        <v>-6.5510525686581556E-2</v>
      </c>
      <c r="S15">
        <v>4</v>
      </c>
      <c r="T15">
        <v>-3.155839052906536E-2</v>
      </c>
      <c r="U15">
        <v>-1.5545188067937669E-2</v>
      </c>
      <c r="V15">
        <v>-0.19088037656845036</v>
      </c>
      <c r="W15">
        <v>-0.12306168138423164</v>
      </c>
    </row>
    <row r="16" spans="1:23" x14ac:dyDescent="0.3">
      <c r="A16" s="8">
        <v>43843</v>
      </c>
      <c r="B16">
        <v>0</v>
      </c>
      <c r="C16">
        <v>20</v>
      </c>
      <c r="D16">
        <v>0</v>
      </c>
      <c r="E16">
        <v>20</v>
      </c>
      <c r="F16" s="9">
        <v>43843</v>
      </c>
      <c r="G16" s="23">
        <v>0</v>
      </c>
      <c r="H16" s="23">
        <v>0</v>
      </c>
      <c r="I16" s="10">
        <v>0</v>
      </c>
      <c r="M16">
        <v>5</v>
      </c>
      <c r="N16">
        <v>-1.8924571405069177E-3</v>
      </c>
      <c r="O16">
        <v>-4.4485256084157626E-2</v>
      </c>
      <c r="P16">
        <v>-0.16629813176803662</v>
      </c>
      <c r="Q16">
        <v>-7.3625093936307714E-2</v>
      </c>
      <c r="S16">
        <v>5</v>
      </c>
      <c r="T16">
        <v>-2.0759059752982836E-2</v>
      </c>
      <c r="U16">
        <v>-2.4926624350462692E-2</v>
      </c>
      <c r="V16">
        <v>-0.16707451146535007</v>
      </c>
      <c r="W16">
        <v>-0.10576366385772666</v>
      </c>
    </row>
    <row r="17" spans="1:23" x14ac:dyDescent="0.3">
      <c r="A17" s="8">
        <v>43844</v>
      </c>
      <c r="B17">
        <v>18</v>
      </c>
      <c r="C17">
        <v>0</v>
      </c>
      <c r="D17">
        <v>0</v>
      </c>
      <c r="E17">
        <v>36</v>
      </c>
      <c r="F17" s="9">
        <v>43844</v>
      </c>
      <c r="G17" s="23">
        <v>0</v>
      </c>
      <c r="H17" s="23">
        <v>0</v>
      </c>
      <c r="I17" s="10">
        <v>0</v>
      </c>
      <c r="M17">
        <v>6</v>
      </c>
      <c r="N17">
        <v>-3.2390561554862328E-2</v>
      </c>
      <c r="O17">
        <v>-2.5015289559322161E-2</v>
      </c>
      <c r="P17">
        <v>-0.15176237855887434</v>
      </c>
      <c r="Q17">
        <v>-9.199721107733605E-2</v>
      </c>
      <c r="S17">
        <v>6</v>
      </c>
      <c r="T17">
        <v>-3.8649662254009738E-2</v>
      </c>
      <c r="U17">
        <v>-9.5941949585844344E-3</v>
      </c>
      <c r="V17">
        <v>-0.16359909124569377</v>
      </c>
      <c r="W17">
        <v>-0.11840906774531197</v>
      </c>
    </row>
    <row r="18" spans="1:23" x14ac:dyDescent="0.3">
      <c r="A18" s="8">
        <v>43845</v>
      </c>
      <c r="B18">
        <v>0</v>
      </c>
      <c r="C18">
        <v>0</v>
      </c>
      <c r="D18">
        <v>0</v>
      </c>
      <c r="E18">
        <v>24</v>
      </c>
      <c r="F18" s="9">
        <v>43845</v>
      </c>
      <c r="G18" s="23">
        <v>0</v>
      </c>
      <c r="H18" s="23">
        <v>0</v>
      </c>
      <c r="I18" s="10">
        <v>0</v>
      </c>
      <c r="M18">
        <v>7</v>
      </c>
      <c r="N18">
        <v>-2.7206310999024937E-2</v>
      </c>
      <c r="O18">
        <v>-3.0057416373980583E-2</v>
      </c>
      <c r="P18">
        <v>-0.16076787116938732</v>
      </c>
      <c r="Q18">
        <v>-6.6082214873766781E-2</v>
      </c>
      <c r="S18">
        <v>7</v>
      </c>
      <c r="T18">
        <v>-3.9678863465319091E-2</v>
      </c>
      <c r="U18">
        <v>1.7960432049553946E-2</v>
      </c>
      <c r="V18">
        <v>-0.16304982934299087</v>
      </c>
      <c r="W18">
        <v>-0.11158435934153156</v>
      </c>
    </row>
    <row r="19" spans="1:23" x14ac:dyDescent="0.3">
      <c r="A19" s="8">
        <v>43846</v>
      </c>
      <c r="B19">
        <v>0</v>
      </c>
      <c r="C19">
        <v>0</v>
      </c>
      <c r="D19">
        <v>24</v>
      </c>
      <c r="E19">
        <v>47</v>
      </c>
      <c r="F19" s="9">
        <v>43846</v>
      </c>
      <c r="G19" s="23">
        <v>0</v>
      </c>
      <c r="H19" s="23">
        <v>0</v>
      </c>
      <c r="I19" s="10">
        <v>0</v>
      </c>
      <c r="M19">
        <v>8</v>
      </c>
      <c r="N19">
        <v>-4.2751420891714836E-3</v>
      </c>
      <c r="O19">
        <v>-1.1508596249236202E-2</v>
      </c>
      <c r="P19">
        <v>-0.15429585457925094</v>
      </c>
      <c r="Q19">
        <v>-6.5222472585502123E-2</v>
      </c>
      <c r="S19">
        <v>8</v>
      </c>
      <c r="T19">
        <v>-3.459839178454871E-2</v>
      </c>
      <c r="U19">
        <v>2.5805106828623039E-3</v>
      </c>
      <c r="V19">
        <v>-0.15994151636129494</v>
      </c>
      <c r="W19">
        <v>-0.11629308556764295</v>
      </c>
    </row>
    <row r="20" spans="1:23" x14ac:dyDescent="0.3">
      <c r="A20" s="8">
        <v>43847</v>
      </c>
      <c r="B20">
        <v>21</v>
      </c>
      <c r="C20">
        <v>0</v>
      </c>
      <c r="D20">
        <v>42</v>
      </c>
      <c r="E20">
        <v>42</v>
      </c>
      <c r="F20" s="9">
        <v>43847</v>
      </c>
      <c r="G20" s="23">
        <v>0</v>
      </c>
      <c r="H20" s="23">
        <v>0</v>
      </c>
      <c r="I20" s="10">
        <v>0</v>
      </c>
      <c r="M20">
        <v>9</v>
      </c>
      <c r="N20">
        <v>-1.5145595860387412E-2</v>
      </c>
      <c r="O20">
        <v>-1.0926346248650298E-2</v>
      </c>
      <c r="P20">
        <v>-0.16680841676149191</v>
      </c>
      <c r="Q20">
        <v>-3.0023496089016881E-2</v>
      </c>
      <c r="S20">
        <v>9</v>
      </c>
      <c r="T20">
        <v>-7.4546332500696772E-3</v>
      </c>
      <c r="U20">
        <v>5.9180958769977799E-3</v>
      </c>
      <c r="V20">
        <v>-0.16122152614747071</v>
      </c>
      <c r="W20">
        <v>-0.11619801438669217</v>
      </c>
    </row>
    <row r="21" spans="1:23" x14ac:dyDescent="0.3">
      <c r="A21" s="8">
        <v>43848</v>
      </c>
      <c r="B21">
        <v>0</v>
      </c>
      <c r="C21">
        <v>0</v>
      </c>
      <c r="D21">
        <v>22</v>
      </c>
      <c r="E21">
        <v>22</v>
      </c>
      <c r="F21" s="9">
        <v>43848</v>
      </c>
      <c r="G21" s="23">
        <v>0</v>
      </c>
      <c r="H21" s="23">
        <v>0</v>
      </c>
      <c r="I21" s="10">
        <v>0</v>
      </c>
      <c r="M21">
        <v>10</v>
      </c>
      <c r="N21">
        <v>6.3777118366582291E-3</v>
      </c>
      <c r="O21">
        <v>1.255009878160257E-2</v>
      </c>
      <c r="P21">
        <v>-0.16007923833366219</v>
      </c>
      <c r="Q21">
        <v>-4.7281065508621968E-2</v>
      </c>
      <c r="S21">
        <v>10</v>
      </c>
      <c r="T21">
        <v>-3.4364252117557934E-2</v>
      </c>
      <c r="U21">
        <v>2.5150022303097486E-2</v>
      </c>
      <c r="V21">
        <v>-0.14549111190341968</v>
      </c>
      <c r="W21">
        <v>-0.12234466264580895</v>
      </c>
    </row>
    <row r="22" spans="1:23" x14ac:dyDescent="0.3">
      <c r="A22" s="8">
        <v>43849</v>
      </c>
      <c r="B22">
        <v>0</v>
      </c>
      <c r="C22">
        <v>0</v>
      </c>
      <c r="D22">
        <v>0</v>
      </c>
      <c r="E22">
        <v>22</v>
      </c>
      <c r="F22" s="9">
        <v>43849</v>
      </c>
      <c r="G22" s="23">
        <v>0</v>
      </c>
      <c r="H22" s="23">
        <v>0</v>
      </c>
      <c r="I22" s="10">
        <v>0</v>
      </c>
      <c r="M22">
        <v>11</v>
      </c>
      <c r="N22">
        <v>-1.765985578185213E-2</v>
      </c>
      <c r="O22">
        <v>2.5207205429526095E-2</v>
      </c>
      <c r="P22">
        <v>-0.15575746472771845</v>
      </c>
      <c r="Q22">
        <v>-7.9238252864515926E-2</v>
      </c>
      <c r="S22">
        <v>11</v>
      </c>
      <c r="T22">
        <v>-4.4444140345738258E-2</v>
      </c>
      <c r="U22">
        <v>2.3604312946939893E-2</v>
      </c>
      <c r="V22">
        <v>-0.1347635206017192</v>
      </c>
      <c r="W22">
        <v>-9.5506958708557799E-2</v>
      </c>
    </row>
    <row r="23" spans="1:23" x14ac:dyDescent="0.3">
      <c r="A23" s="8">
        <v>43850</v>
      </c>
      <c r="B23">
        <v>0</v>
      </c>
      <c r="C23">
        <v>0</v>
      </c>
      <c r="D23">
        <v>20</v>
      </c>
      <c r="E23">
        <v>21</v>
      </c>
      <c r="F23" s="9">
        <v>43850</v>
      </c>
      <c r="G23" s="23">
        <v>0</v>
      </c>
      <c r="H23" s="23">
        <v>0</v>
      </c>
      <c r="I23" s="10">
        <v>0</v>
      </c>
      <c r="M23">
        <v>12</v>
      </c>
      <c r="N23">
        <v>-1.786555169220377E-2</v>
      </c>
      <c r="O23">
        <v>6.204510514827366E-2</v>
      </c>
      <c r="P23">
        <v>-0.19504956482866997</v>
      </c>
      <c r="Q23">
        <v>-6.0706991653428688E-2</v>
      </c>
      <c r="S23">
        <v>12</v>
      </c>
      <c r="T23">
        <v>-2.2062768669805173E-2</v>
      </c>
      <c r="U23">
        <v>5.6355945083145752E-2</v>
      </c>
      <c r="V23">
        <v>-0.16627193833580897</v>
      </c>
      <c r="W23">
        <v>-0.11451004407695439</v>
      </c>
    </row>
    <row r="24" spans="1:23" x14ac:dyDescent="0.3">
      <c r="A24" s="8">
        <v>43851</v>
      </c>
      <c r="B24">
        <v>0</v>
      </c>
      <c r="C24">
        <v>0</v>
      </c>
      <c r="D24">
        <v>0</v>
      </c>
      <c r="E24">
        <v>20</v>
      </c>
      <c r="F24" s="9">
        <v>43851</v>
      </c>
      <c r="G24" s="23">
        <v>0</v>
      </c>
      <c r="H24" s="23">
        <v>0</v>
      </c>
      <c r="I24" s="10">
        <v>0</v>
      </c>
      <c r="M24">
        <v>13</v>
      </c>
      <c r="N24">
        <v>-1.1524851807569314E-2</v>
      </c>
      <c r="O24">
        <v>1.1759521641350358E-2</v>
      </c>
      <c r="P24">
        <v>-0.19270858305732133</v>
      </c>
      <c r="Q24">
        <v>-8.1283480769528196E-2</v>
      </c>
      <c r="S24">
        <v>13</v>
      </c>
      <c r="T24">
        <v>-3.6261500267634798E-2</v>
      </c>
      <c r="U24">
        <v>9.674881126697699E-3</v>
      </c>
      <c r="V24">
        <v>-0.17651060028257887</v>
      </c>
      <c r="W24">
        <v>-0.13548374333937047</v>
      </c>
    </row>
    <row r="25" spans="1:23" x14ac:dyDescent="0.3">
      <c r="A25" s="8">
        <v>43852</v>
      </c>
      <c r="B25">
        <v>0</v>
      </c>
      <c r="C25">
        <v>0</v>
      </c>
      <c r="D25">
        <v>0</v>
      </c>
      <c r="E25">
        <v>51</v>
      </c>
      <c r="F25" s="9">
        <v>43852</v>
      </c>
      <c r="G25" s="23">
        <v>0</v>
      </c>
      <c r="H25" s="23">
        <v>0</v>
      </c>
      <c r="I25" s="10">
        <v>0</v>
      </c>
      <c r="M25">
        <v>14</v>
      </c>
      <c r="N25">
        <v>-1.2005150133648187E-2</v>
      </c>
      <c r="O25">
        <v>2.4468193871242095E-2</v>
      </c>
      <c r="P25">
        <v>-0.19064173070998808</v>
      </c>
      <c r="Q25">
        <v>-8.8627870243818824E-2</v>
      </c>
      <c r="S25">
        <v>14</v>
      </c>
      <c r="T25">
        <v>-3.718970429480252E-2</v>
      </c>
      <c r="U25">
        <v>1.3402836996038815E-2</v>
      </c>
      <c r="V25">
        <v>-0.17854095669398443</v>
      </c>
      <c r="W25">
        <v>-0.14161503913140253</v>
      </c>
    </row>
    <row r="26" spans="1:23" x14ac:dyDescent="0.3">
      <c r="A26" s="8">
        <v>43853</v>
      </c>
      <c r="B26">
        <v>0</v>
      </c>
      <c r="C26">
        <v>0</v>
      </c>
      <c r="D26">
        <v>0</v>
      </c>
      <c r="E26">
        <v>20</v>
      </c>
      <c r="F26" s="9">
        <v>43853</v>
      </c>
      <c r="G26" s="23">
        <v>0</v>
      </c>
      <c r="H26" s="23">
        <v>0</v>
      </c>
      <c r="I26" s="10">
        <v>0</v>
      </c>
    </row>
    <row r="27" spans="1:23" x14ac:dyDescent="0.3">
      <c r="A27" s="8">
        <v>43854</v>
      </c>
      <c r="B27">
        <v>20</v>
      </c>
      <c r="C27">
        <v>19</v>
      </c>
      <c r="D27">
        <v>19</v>
      </c>
      <c r="E27">
        <v>0</v>
      </c>
      <c r="F27" s="9">
        <v>43854</v>
      </c>
      <c r="G27" s="23">
        <v>0</v>
      </c>
      <c r="H27" s="23">
        <v>0</v>
      </c>
      <c r="I27" s="10">
        <v>0</v>
      </c>
    </row>
    <row r="28" spans="1:23" x14ac:dyDescent="0.3">
      <c r="A28" s="8">
        <v>43855</v>
      </c>
      <c r="B28">
        <v>21</v>
      </c>
      <c r="C28">
        <v>0</v>
      </c>
      <c r="D28">
        <v>21</v>
      </c>
      <c r="E28">
        <v>21</v>
      </c>
      <c r="F28" s="9">
        <v>43855</v>
      </c>
      <c r="G28" s="23">
        <v>0</v>
      </c>
      <c r="H28" s="23">
        <v>0</v>
      </c>
      <c r="I28" s="10">
        <v>0</v>
      </c>
    </row>
    <row r="29" spans="1:23" x14ac:dyDescent="0.3">
      <c r="A29" s="8">
        <v>43856</v>
      </c>
      <c r="B29">
        <v>0</v>
      </c>
      <c r="C29">
        <v>0</v>
      </c>
      <c r="D29">
        <v>0</v>
      </c>
      <c r="E29">
        <v>23</v>
      </c>
      <c r="F29" s="9">
        <v>43856</v>
      </c>
      <c r="G29" s="23">
        <v>0</v>
      </c>
      <c r="H29" s="23">
        <v>0</v>
      </c>
      <c r="I29" s="10">
        <v>0</v>
      </c>
    </row>
    <row r="30" spans="1:23" x14ac:dyDescent="0.3">
      <c r="A30" s="8">
        <v>43857</v>
      </c>
      <c r="B30">
        <v>0</v>
      </c>
      <c r="C30">
        <v>0</v>
      </c>
      <c r="D30">
        <v>21</v>
      </c>
      <c r="E30">
        <v>41</v>
      </c>
      <c r="F30" s="9">
        <v>43857</v>
      </c>
      <c r="G30" s="23">
        <v>0</v>
      </c>
      <c r="H30" s="23">
        <v>0</v>
      </c>
      <c r="I30" s="10">
        <v>0</v>
      </c>
    </row>
    <row r="31" spans="1:23" x14ac:dyDescent="0.3">
      <c r="A31" s="8">
        <v>43858</v>
      </c>
      <c r="B31">
        <v>0</v>
      </c>
      <c r="C31">
        <v>0</v>
      </c>
      <c r="D31">
        <v>0</v>
      </c>
      <c r="E31">
        <v>49</v>
      </c>
      <c r="F31" s="9">
        <v>43858</v>
      </c>
      <c r="G31" s="23">
        <v>0</v>
      </c>
      <c r="H31" s="23">
        <v>0</v>
      </c>
      <c r="I31" s="10">
        <v>0</v>
      </c>
    </row>
    <row r="32" spans="1:23" x14ac:dyDescent="0.3">
      <c r="A32" s="8">
        <v>43859</v>
      </c>
      <c r="B32">
        <v>19</v>
      </c>
      <c r="C32">
        <v>0</v>
      </c>
      <c r="D32">
        <v>0</v>
      </c>
      <c r="E32">
        <v>20</v>
      </c>
      <c r="F32" s="9">
        <v>43859</v>
      </c>
      <c r="G32" s="23">
        <v>0</v>
      </c>
      <c r="H32" s="23">
        <v>0</v>
      </c>
      <c r="I32" s="10">
        <v>0</v>
      </c>
    </row>
    <row r="33" spans="1:9" x14ac:dyDescent="0.3">
      <c r="A33" s="8">
        <v>43860</v>
      </c>
      <c r="B33">
        <v>0</v>
      </c>
      <c r="C33">
        <v>21</v>
      </c>
      <c r="D33">
        <v>20</v>
      </c>
      <c r="E33">
        <v>20</v>
      </c>
      <c r="F33" s="9">
        <v>43860</v>
      </c>
      <c r="G33" s="23">
        <f ca="1">IFERROR(__xludf.DUMMYFUNCTION("""COMPUTED_VALUE"""),1)</f>
        <v>1</v>
      </c>
      <c r="H33" s="23">
        <f ca="1">IFERROR(__xludf.DUMMYFUNCTION("""COMPUTED_VALUE"""),0)</f>
        <v>0</v>
      </c>
      <c r="I33" s="10">
        <v>0</v>
      </c>
    </row>
    <row r="34" spans="1:9" x14ac:dyDescent="0.3">
      <c r="A34" s="8">
        <v>43861</v>
      </c>
      <c r="B34">
        <v>19</v>
      </c>
      <c r="C34">
        <v>0</v>
      </c>
      <c r="D34">
        <v>0</v>
      </c>
      <c r="E34">
        <v>0</v>
      </c>
      <c r="F34" s="9">
        <v>43861</v>
      </c>
      <c r="G34" s="23">
        <f ca="1">IFERROR(__xludf.DUMMYFUNCTION("""COMPUTED_VALUE"""),0)</f>
        <v>0</v>
      </c>
      <c r="H34" s="23">
        <f ca="1">IFERROR(__xludf.DUMMYFUNCTION("""COMPUTED_VALUE"""),0)</f>
        <v>0</v>
      </c>
      <c r="I34" s="10">
        <v>0</v>
      </c>
    </row>
    <row r="35" spans="1:9" x14ac:dyDescent="0.3">
      <c r="A35" s="8">
        <v>43862</v>
      </c>
      <c r="B35">
        <v>0</v>
      </c>
      <c r="C35">
        <v>0</v>
      </c>
      <c r="D35">
        <v>0</v>
      </c>
      <c r="E35">
        <v>43</v>
      </c>
      <c r="F35" s="9">
        <v>43862</v>
      </c>
      <c r="G35" s="23">
        <f ca="1">IFERROR(__xludf.DUMMYFUNCTION("""COMPUTED_VALUE"""),0)</f>
        <v>0</v>
      </c>
      <c r="H35" s="23">
        <f ca="1">IFERROR(__xludf.DUMMYFUNCTION("""COMPUTED_VALUE"""),0)</f>
        <v>0</v>
      </c>
      <c r="I35" s="10">
        <v>0</v>
      </c>
    </row>
    <row r="36" spans="1:9" x14ac:dyDescent="0.3">
      <c r="A36" s="8">
        <v>43863</v>
      </c>
      <c r="B36">
        <v>0</v>
      </c>
      <c r="C36">
        <v>22</v>
      </c>
      <c r="D36">
        <v>0</v>
      </c>
      <c r="E36">
        <v>22</v>
      </c>
      <c r="F36" s="9">
        <v>43863</v>
      </c>
      <c r="G36" s="23">
        <f ca="1">IFERROR(__xludf.DUMMYFUNCTION("""COMPUTED_VALUE"""),1)</f>
        <v>1</v>
      </c>
      <c r="H36" s="23">
        <f ca="1">IFERROR(__xludf.DUMMYFUNCTION("""COMPUTED_VALUE"""),0)</f>
        <v>0</v>
      </c>
      <c r="I36" s="10">
        <v>0</v>
      </c>
    </row>
    <row r="37" spans="1:9" x14ac:dyDescent="0.3">
      <c r="A37" s="8">
        <v>43864</v>
      </c>
      <c r="B37">
        <v>0</v>
      </c>
      <c r="C37">
        <v>0</v>
      </c>
      <c r="D37">
        <v>0</v>
      </c>
      <c r="E37">
        <v>39</v>
      </c>
      <c r="F37" s="9">
        <v>43864</v>
      </c>
      <c r="G37" s="23">
        <f ca="1">IFERROR(__xludf.DUMMYFUNCTION("""COMPUTED_VALUE"""),1)</f>
        <v>1</v>
      </c>
      <c r="H37" s="23">
        <f ca="1">IFERROR(__xludf.DUMMYFUNCTION("""COMPUTED_VALUE"""),0)</f>
        <v>0</v>
      </c>
      <c r="I37" s="10">
        <v>0</v>
      </c>
    </row>
    <row r="38" spans="1:9" x14ac:dyDescent="0.3">
      <c r="A38" s="8">
        <v>43865</v>
      </c>
      <c r="B38">
        <v>21</v>
      </c>
      <c r="C38">
        <v>0</v>
      </c>
      <c r="D38">
        <v>21</v>
      </c>
      <c r="E38">
        <v>31</v>
      </c>
      <c r="F38" s="9">
        <v>43865</v>
      </c>
      <c r="G38" s="23">
        <f ca="1">IFERROR(__xludf.DUMMYFUNCTION("""COMPUTED_VALUE"""),0)</f>
        <v>0</v>
      </c>
      <c r="H38" s="23">
        <f ca="1">IFERROR(__xludf.DUMMYFUNCTION("""COMPUTED_VALUE"""),0)</f>
        <v>0</v>
      </c>
      <c r="I38" s="10">
        <v>0</v>
      </c>
    </row>
    <row r="39" spans="1:9" x14ac:dyDescent="0.3">
      <c r="A39" s="8">
        <v>43866</v>
      </c>
      <c r="B39">
        <v>20</v>
      </c>
      <c r="C39">
        <v>0</v>
      </c>
      <c r="D39">
        <v>0</v>
      </c>
      <c r="E39">
        <v>20</v>
      </c>
      <c r="F39" s="9">
        <v>43866</v>
      </c>
      <c r="G39" s="23">
        <f ca="1">IFERROR(__xludf.DUMMYFUNCTION("""COMPUTED_VALUE"""),0)</f>
        <v>0</v>
      </c>
      <c r="H39" s="23">
        <f ca="1">IFERROR(__xludf.DUMMYFUNCTION("""COMPUTED_VALUE"""),0)</f>
        <v>0</v>
      </c>
      <c r="I39" s="10">
        <v>0</v>
      </c>
    </row>
    <row r="40" spans="1:9" x14ac:dyDescent="0.3">
      <c r="A40" s="8">
        <v>43867</v>
      </c>
      <c r="B40">
        <v>0</v>
      </c>
      <c r="C40">
        <v>0</v>
      </c>
      <c r="D40">
        <v>0</v>
      </c>
      <c r="E40">
        <v>42</v>
      </c>
      <c r="F40" s="9">
        <v>43867</v>
      </c>
      <c r="G40" s="23">
        <f ca="1">IFERROR(__xludf.DUMMYFUNCTION("""COMPUTED_VALUE"""),0)</f>
        <v>0</v>
      </c>
      <c r="H40" s="23">
        <f ca="1">IFERROR(__xludf.DUMMYFUNCTION("""COMPUTED_VALUE"""),0)</f>
        <v>0</v>
      </c>
      <c r="I40" s="10">
        <v>0</v>
      </c>
    </row>
    <row r="41" spans="1:9" x14ac:dyDescent="0.3">
      <c r="A41" s="8">
        <v>43868</v>
      </c>
      <c r="B41">
        <v>0</v>
      </c>
      <c r="C41">
        <v>0</v>
      </c>
      <c r="D41">
        <v>0</v>
      </c>
      <c r="E41">
        <v>21</v>
      </c>
      <c r="F41" s="9">
        <v>43868</v>
      </c>
      <c r="G41" s="23">
        <f ca="1">IFERROR(__xludf.DUMMYFUNCTION("""COMPUTED_VALUE"""),0)</f>
        <v>0</v>
      </c>
      <c r="H41" s="23">
        <f ca="1">IFERROR(__xludf.DUMMYFUNCTION("""COMPUTED_VALUE"""),0)</f>
        <v>0</v>
      </c>
      <c r="I41" s="10">
        <v>0</v>
      </c>
    </row>
    <row r="42" spans="1:9" x14ac:dyDescent="0.3">
      <c r="A42" s="8">
        <v>43869</v>
      </c>
      <c r="B42">
        <v>0</v>
      </c>
      <c r="C42">
        <v>0</v>
      </c>
      <c r="D42">
        <v>0</v>
      </c>
      <c r="E42">
        <v>21</v>
      </c>
      <c r="F42" s="9">
        <v>43869</v>
      </c>
      <c r="G42" s="23">
        <f ca="1">IFERROR(__xludf.DUMMYFUNCTION("""COMPUTED_VALUE"""),0)</f>
        <v>0</v>
      </c>
      <c r="H42" s="23">
        <f ca="1">IFERROR(__xludf.DUMMYFUNCTION("""COMPUTED_VALUE"""),0)</f>
        <v>0</v>
      </c>
      <c r="I42" s="10">
        <v>0</v>
      </c>
    </row>
    <row r="43" spans="1:9" x14ac:dyDescent="0.3">
      <c r="A43" s="8">
        <v>43870</v>
      </c>
      <c r="B43">
        <v>0</v>
      </c>
      <c r="C43">
        <v>0</v>
      </c>
      <c r="D43">
        <v>0</v>
      </c>
      <c r="E43">
        <v>34</v>
      </c>
      <c r="F43" s="9">
        <v>43870</v>
      </c>
      <c r="G43" s="23">
        <f ca="1">IFERROR(__xludf.DUMMYFUNCTION("""COMPUTED_VALUE"""),0)</f>
        <v>0</v>
      </c>
      <c r="H43" s="23">
        <f ca="1">IFERROR(__xludf.DUMMYFUNCTION("""COMPUTED_VALUE"""),0)</f>
        <v>0</v>
      </c>
      <c r="I43" s="10">
        <v>0</v>
      </c>
    </row>
    <row r="44" spans="1:9" x14ac:dyDescent="0.3">
      <c r="A44" s="8">
        <v>43871</v>
      </c>
      <c r="B44">
        <v>0</v>
      </c>
      <c r="C44">
        <v>0</v>
      </c>
      <c r="D44">
        <v>0</v>
      </c>
      <c r="E44">
        <v>40</v>
      </c>
      <c r="F44" s="9">
        <v>43871</v>
      </c>
      <c r="G44" s="23">
        <f ca="1">IFERROR(__xludf.DUMMYFUNCTION("""COMPUTED_VALUE"""),0)</f>
        <v>0</v>
      </c>
      <c r="H44" s="23">
        <f ca="1">IFERROR(__xludf.DUMMYFUNCTION("""COMPUTED_VALUE"""),0)</f>
        <v>0</v>
      </c>
      <c r="I44" s="10">
        <v>0</v>
      </c>
    </row>
    <row r="45" spans="1:9" x14ac:dyDescent="0.3">
      <c r="A45" s="8">
        <v>43872</v>
      </c>
      <c r="B45">
        <v>0</v>
      </c>
      <c r="C45">
        <v>19</v>
      </c>
      <c r="D45">
        <v>19</v>
      </c>
      <c r="E45">
        <v>75</v>
      </c>
      <c r="F45" s="9">
        <v>43872</v>
      </c>
      <c r="G45" s="23">
        <f ca="1">IFERROR(__xludf.DUMMYFUNCTION("""COMPUTED_VALUE"""),0)</f>
        <v>0</v>
      </c>
      <c r="H45" s="23">
        <f ca="1">IFERROR(__xludf.DUMMYFUNCTION("""COMPUTED_VALUE"""),0)</f>
        <v>0</v>
      </c>
      <c r="I45" s="10">
        <v>0</v>
      </c>
    </row>
    <row r="46" spans="1:9" x14ac:dyDescent="0.3">
      <c r="A46" s="8">
        <v>43873</v>
      </c>
      <c r="B46">
        <v>20</v>
      </c>
      <c r="C46">
        <v>0</v>
      </c>
      <c r="D46">
        <v>0</v>
      </c>
      <c r="E46">
        <v>31</v>
      </c>
      <c r="F46" s="9">
        <v>43873</v>
      </c>
      <c r="G46" s="23">
        <f ca="1">IFERROR(__xludf.DUMMYFUNCTION("""COMPUTED_VALUE"""),0)</f>
        <v>0</v>
      </c>
      <c r="H46" s="23">
        <f ca="1">IFERROR(__xludf.DUMMYFUNCTION("""COMPUTED_VALUE"""),0)</f>
        <v>0</v>
      </c>
      <c r="I46" s="10">
        <v>0</v>
      </c>
    </row>
    <row r="47" spans="1:9" x14ac:dyDescent="0.3">
      <c r="A47" s="8">
        <v>43874</v>
      </c>
      <c r="B47">
        <v>0</v>
      </c>
      <c r="C47">
        <v>0</v>
      </c>
      <c r="D47">
        <v>0</v>
      </c>
      <c r="E47">
        <v>30</v>
      </c>
      <c r="F47" s="9">
        <v>43874</v>
      </c>
      <c r="G47" s="23">
        <f ca="1">IFERROR(__xludf.DUMMYFUNCTION("""COMPUTED_VALUE"""),0)</f>
        <v>0</v>
      </c>
      <c r="H47" s="23">
        <f ca="1">IFERROR(__xludf.DUMMYFUNCTION("""COMPUTED_VALUE"""),0)</f>
        <v>0</v>
      </c>
      <c r="I47" s="10">
        <v>0</v>
      </c>
    </row>
    <row r="48" spans="1:9" x14ac:dyDescent="0.3">
      <c r="A48" s="8">
        <v>43875</v>
      </c>
      <c r="B48">
        <v>0</v>
      </c>
      <c r="C48">
        <v>0</v>
      </c>
      <c r="D48">
        <v>21</v>
      </c>
      <c r="E48">
        <v>42</v>
      </c>
      <c r="F48" s="9">
        <v>43875</v>
      </c>
      <c r="G48" s="23">
        <f ca="1">IFERROR(__xludf.DUMMYFUNCTION("""COMPUTED_VALUE"""),0)</f>
        <v>0</v>
      </c>
      <c r="H48" s="23">
        <f ca="1">IFERROR(__xludf.DUMMYFUNCTION("""COMPUTED_VALUE"""),0)</f>
        <v>0</v>
      </c>
      <c r="I48" s="10">
        <v>0</v>
      </c>
    </row>
    <row r="49" spans="1:9" x14ac:dyDescent="0.3">
      <c r="A49" s="8">
        <v>43876</v>
      </c>
      <c r="B49">
        <v>22</v>
      </c>
      <c r="C49">
        <v>0</v>
      </c>
      <c r="D49">
        <v>22</v>
      </c>
      <c r="E49">
        <v>33</v>
      </c>
      <c r="F49" s="9">
        <v>43876</v>
      </c>
      <c r="G49" s="23">
        <f ca="1">IFERROR(__xludf.DUMMYFUNCTION("""COMPUTED_VALUE"""),0)</f>
        <v>0</v>
      </c>
      <c r="H49" s="23">
        <f ca="1">IFERROR(__xludf.DUMMYFUNCTION("""COMPUTED_VALUE"""),0)</f>
        <v>0</v>
      </c>
      <c r="I49" s="10">
        <v>0</v>
      </c>
    </row>
    <row r="50" spans="1:9" x14ac:dyDescent="0.3">
      <c r="A50" s="8">
        <v>43877</v>
      </c>
      <c r="B50">
        <v>0</v>
      </c>
      <c r="C50">
        <v>70</v>
      </c>
      <c r="D50">
        <v>0</v>
      </c>
      <c r="E50">
        <v>24</v>
      </c>
      <c r="F50" s="9">
        <v>43877</v>
      </c>
      <c r="G50" s="23">
        <f ca="1">IFERROR(__xludf.DUMMYFUNCTION("""COMPUTED_VALUE"""),0)</f>
        <v>0</v>
      </c>
      <c r="H50" s="23">
        <f ca="1">IFERROR(__xludf.DUMMYFUNCTION("""COMPUTED_VALUE"""),0)</f>
        <v>0</v>
      </c>
      <c r="I50" s="10">
        <v>0</v>
      </c>
    </row>
    <row r="51" spans="1:9" x14ac:dyDescent="0.3">
      <c r="A51" s="8">
        <v>43878</v>
      </c>
      <c r="B51">
        <v>0</v>
      </c>
      <c r="C51">
        <v>0</v>
      </c>
      <c r="D51">
        <v>0</v>
      </c>
      <c r="E51">
        <v>62</v>
      </c>
      <c r="F51" s="9">
        <v>43878</v>
      </c>
      <c r="G51" s="23">
        <f ca="1">IFERROR(__xludf.DUMMYFUNCTION("""COMPUTED_VALUE"""),0)</f>
        <v>0</v>
      </c>
      <c r="H51" s="23">
        <f ca="1">IFERROR(__xludf.DUMMYFUNCTION("""COMPUTED_VALUE"""),0)</f>
        <v>0</v>
      </c>
      <c r="I51" s="10">
        <v>0</v>
      </c>
    </row>
    <row r="52" spans="1:9" x14ac:dyDescent="0.3">
      <c r="A52" s="8">
        <v>43879</v>
      </c>
      <c r="B52">
        <v>0</v>
      </c>
      <c r="C52">
        <v>0</v>
      </c>
      <c r="D52">
        <v>0</v>
      </c>
      <c r="E52">
        <v>80</v>
      </c>
      <c r="F52" s="9">
        <v>43879</v>
      </c>
      <c r="G52" s="23">
        <f ca="1">IFERROR(__xludf.DUMMYFUNCTION("""COMPUTED_VALUE"""),0)</f>
        <v>0</v>
      </c>
      <c r="H52" s="23">
        <f ca="1">IFERROR(__xludf.DUMMYFUNCTION("""COMPUTED_VALUE"""),0)</f>
        <v>0</v>
      </c>
      <c r="I52" s="10">
        <v>0</v>
      </c>
    </row>
    <row r="53" spans="1:9" x14ac:dyDescent="0.3">
      <c r="A53" s="8">
        <v>43880</v>
      </c>
      <c r="B53">
        <v>0</v>
      </c>
      <c r="C53">
        <v>0</v>
      </c>
      <c r="D53">
        <v>0</v>
      </c>
      <c r="E53">
        <v>20</v>
      </c>
      <c r="F53" s="9">
        <v>43880</v>
      </c>
      <c r="G53" s="23">
        <f ca="1">IFERROR(__xludf.DUMMYFUNCTION("""COMPUTED_VALUE"""),0)</f>
        <v>0</v>
      </c>
      <c r="H53" s="23">
        <f ca="1">IFERROR(__xludf.DUMMYFUNCTION("""COMPUTED_VALUE"""),0)</f>
        <v>0</v>
      </c>
      <c r="I53" s="10">
        <v>0</v>
      </c>
    </row>
    <row r="54" spans="1:9" x14ac:dyDescent="0.3">
      <c r="A54" s="8">
        <v>43881</v>
      </c>
      <c r="B54">
        <v>0</v>
      </c>
      <c r="C54">
        <v>0</v>
      </c>
      <c r="D54">
        <v>20</v>
      </c>
      <c r="E54">
        <v>20</v>
      </c>
      <c r="F54" s="9">
        <v>43881</v>
      </c>
      <c r="G54" s="23">
        <f ca="1">IFERROR(__xludf.DUMMYFUNCTION("""COMPUTED_VALUE"""),0)</f>
        <v>0</v>
      </c>
      <c r="H54" s="23">
        <f ca="1">IFERROR(__xludf.DUMMYFUNCTION("""COMPUTED_VALUE"""),0)</f>
        <v>0</v>
      </c>
      <c r="I54" s="10">
        <v>0</v>
      </c>
    </row>
    <row r="55" spans="1:9" x14ac:dyDescent="0.3">
      <c r="A55" s="8">
        <v>43882</v>
      </c>
      <c r="B55">
        <v>0</v>
      </c>
      <c r="C55">
        <v>20</v>
      </c>
      <c r="D55">
        <v>0</v>
      </c>
      <c r="E55">
        <v>20</v>
      </c>
      <c r="F55" s="9">
        <v>43882</v>
      </c>
      <c r="G55" s="23">
        <f ca="1">IFERROR(__xludf.DUMMYFUNCTION("""COMPUTED_VALUE"""),0)</f>
        <v>0</v>
      </c>
      <c r="H55" s="23">
        <f ca="1">IFERROR(__xludf.DUMMYFUNCTION("""COMPUTED_VALUE"""),0)</f>
        <v>0</v>
      </c>
      <c r="I55" s="10">
        <v>0</v>
      </c>
    </row>
    <row r="56" spans="1:9" x14ac:dyDescent="0.3">
      <c r="A56" s="8">
        <v>43883</v>
      </c>
      <c r="B56">
        <v>0</v>
      </c>
      <c r="C56">
        <v>0</v>
      </c>
      <c r="D56">
        <v>0</v>
      </c>
      <c r="E56">
        <v>21</v>
      </c>
      <c r="F56" s="9">
        <v>43883</v>
      </c>
      <c r="G56" s="23">
        <f ca="1">IFERROR(__xludf.DUMMYFUNCTION("""COMPUTED_VALUE"""),0)</f>
        <v>0</v>
      </c>
      <c r="H56" s="23">
        <f ca="1">IFERROR(__xludf.DUMMYFUNCTION("""COMPUTED_VALUE"""),0)</f>
        <v>0</v>
      </c>
      <c r="I56" s="10">
        <v>0</v>
      </c>
    </row>
    <row r="57" spans="1:9" x14ac:dyDescent="0.3">
      <c r="A57" s="8">
        <v>43884</v>
      </c>
      <c r="B57">
        <v>0</v>
      </c>
      <c r="C57">
        <v>0</v>
      </c>
      <c r="D57">
        <v>46</v>
      </c>
      <c r="E57">
        <v>0</v>
      </c>
      <c r="F57" s="9">
        <v>43884</v>
      </c>
      <c r="G57" s="23">
        <f ca="1">IFERROR(__xludf.DUMMYFUNCTION("""COMPUTED_VALUE"""),0)</f>
        <v>0</v>
      </c>
      <c r="H57" s="23">
        <f ca="1">IFERROR(__xludf.DUMMYFUNCTION("""COMPUTED_VALUE"""),0)</f>
        <v>0</v>
      </c>
      <c r="I57" s="10">
        <v>0</v>
      </c>
    </row>
    <row r="58" spans="1:9" x14ac:dyDescent="0.3">
      <c r="A58" s="8">
        <v>43885</v>
      </c>
      <c r="B58">
        <v>0</v>
      </c>
      <c r="C58">
        <v>0</v>
      </c>
      <c r="D58">
        <v>0</v>
      </c>
      <c r="E58">
        <v>30</v>
      </c>
      <c r="F58" s="9">
        <v>43885</v>
      </c>
      <c r="G58" s="23">
        <f ca="1">IFERROR(__xludf.DUMMYFUNCTION("""COMPUTED_VALUE"""),0)</f>
        <v>0</v>
      </c>
      <c r="H58" s="23">
        <f ca="1">IFERROR(__xludf.DUMMYFUNCTION("""COMPUTED_VALUE"""),0)</f>
        <v>0</v>
      </c>
      <c r="I58" s="10">
        <v>0</v>
      </c>
    </row>
    <row r="59" spans="1:9" x14ac:dyDescent="0.3">
      <c r="A59" s="8">
        <v>43886</v>
      </c>
      <c r="B59">
        <v>0</v>
      </c>
      <c r="C59">
        <v>0</v>
      </c>
      <c r="D59">
        <v>0</v>
      </c>
      <c r="E59">
        <v>31</v>
      </c>
      <c r="F59" s="9">
        <v>43886</v>
      </c>
      <c r="G59" s="23">
        <f ca="1">IFERROR(__xludf.DUMMYFUNCTION("""COMPUTED_VALUE"""),0)</f>
        <v>0</v>
      </c>
      <c r="H59" s="23">
        <f ca="1">IFERROR(__xludf.DUMMYFUNCTION("""COMPUTED_VALUE"""),0)</f>
        <v>0</v>
      </c>
      <c r="I59" s="10">
        <v>0</v>
      </c>
    </row>
    <row r="60" spans="1:9" x14ac:dyDescent="0.3">
      <c r="A60" s="8">
        <v>43887</v>
      </c>
      <c r="B60">
        <v>0</v>
      </c>
      <c r="C60">
        <v>0</v>
      </c>
      <c r="D60">
        <v>20</v>
      </c>
      <c r="E60">
        <v>40</v>
      </c>
      <c r="F60" s="9">
        <v>43887</v>
      </c>
      <c r="G60" s="23">
        <f ca="1">IFERROR(__xludf.DUMMYFUNCTION("""COMPUTED_VALUE"""),0)</f>
        <v>0</v>
      </c>
      <c r="H60" s="23">
        <f ca="1">IFERROR(__xludf.DUMMYFUNCTION("""COMPUTED_VALUE"""),0)</f>
        <v>0</v>
      </c>
      <c r="I60" s="10">
        <v>0</v>
      </c>
    </row>
    <row r="61" spans="1:9" x14ac:dyDescent="0.3">
      <c r="A61" s="8">
        <v>43888</v>
      </c>
      <c r="B61">
        <v>0</v>
      </c>
      <c r="C61">
        <v>0</v>
      </c>
      <c r="D61">
        <v>0</v>
      </c>
      <c r="E61">
        <v>61</v>
      </c>
      <c r="F61" s="9">
        <v>43888</v>
      </c>
      <c r="G61" s="23">
        <f ca="1">IFERROR(__xludf.DUMMYFUNCTION("""COMPUTED_VALUE"""),0)</f>
        <v>0</v>
      </c>
      <c r="H61" s="23">
        <f ca="1">IFERROR(__xludf.DUMMYFUNCTION("""COMPUTED_VALUE"""),0)</f>
        <v>0</v>
      </c>
      <c r="I61" s="10">
        <v>0</v>
      </c>
    </row>
    <row r="62" spans="1:9" x14ac:dyDescent="0.3">
      <c r="A62" s="8">
        <v>43889</v>
      </c>
      <c r="B62">
        <v>0</v>
      </c>
      <c r="C62">
        <v>0</v>
      </c>
      <c r="D62">
        <v>0</v>
      </c>
      <c r="E62">
        <v>20</v>
      </c>
      <c r="F62" s="9">
        <v>43889</v>
      </c>
      <c r="G62" s="23">
        <f ca="1">IFERROR(__xludf.DUMMYFUNCTION("""COMPUTED_VALUE"""),0)</f>
        <v>0</v>
      </c>
      <c r="H62" s="23">
        <f ca="1">IFERROR(__xludf.DUMMYFUNCTION("""COMPUTED_VALUE"""),0)</f>
        <v>0</v>
      </c>
      <c r="I62" s="10">
        <v>0</v>
      </c>
    </row>
    <row r="63" spans="1:9" x14ac:dyDescent="0.3">
      <c r="A63" s="8">
        <v>43890</v>
      </c>
      <c r="B63">
        <v>0</v>
      </c>
      <c r="C63">
        <v>0</v>
      </c>
      <c r="D63">
        <v>0</v>
      </c>
      <c r="E63">
        <v>31</v>
      </c>
      <c r="F63" s="9">
        <v>43890</v>
      </c>
      <c r="G63" s="23">
        <f ca="1">IFERROR(__xludf.DUMMYFUNCTION("""COMPUTED_VALUE"""),0)</f>
        <v>0</v>
      </c>
      <c r="H63" s="23">
        <f ca="1">IFERROR(__xludf.DUMMYFUNCTION("""COMPUTED_VALUE"""),0)</f>
        <v>0</v>
      </c>
      <c r="I63" s="10">
        <v>0</v>
      </c>
    </row>
    <row r="64" spans="1:9" x14ac:dyDescent="0.3">
      <c r="A64" s="8">
        <v>43891</v>
      </c>
      <c r="B64">
        <v>0</v>
      </c>
      <c r="C64">
        <v>0</v>
      </c>
      <c r="D64">
        <v>0</v>
      </c>
      <c r="E64">
        <v>0</v>
      </c>
      <c r="F64" s="9">
        <v>43891</v>
      </c>
      <c r="G64" s="23">
        <f ca="1">IFERROR(__xludf.DUMMYFUNCTION("""COMPUTED_VALUE"""),0)</f>
        <v>0</v>
      </c>
      <c r="H64" s="23">
        <f ca="1">IFERROR(__xludf.DUMMYFUNCTION("""COMPUTED_VALUE"""),0)</f>
        <v>0</v>
      </c>
      <c r="I64" s="10">
        <v>0</v>
      </c>
    </row>
    <row r="65" spans="1:9" x14ac:dyDescent="0.3">
      <c r="A65" s="8">
        <v>43892</v>
      </c>
      <c r="B65">
        <v>0</v>
      </c>
      <c r="C65">
        <v>0</v>
      </c>
      <c r="D65">
        <v>0</v>
      </c>
      <c r="E65">
        <v>40</v>
      </c>
      <c r="F65" s="9">
        <v>43892</v>
      </c>
      <c r="G65" s="23">
        <f ca="1">IFERROR(__xludf.DUMMYFUNCTION("""COMPUTED_VALUE"""),0)</f>
        <v>0</v>
      </c>
      <c r="H65" s="23">
        <f ca="1">IFERROR(__xludf.DUMMYFUNCTION("""COMPUTED_VALUE"""),0)</f>
        <v>0</v>
      </c>
      <c r="I65" s="10">
        <v>0</v>
      </c>
    </row>
    <row r="66" spans="1:9" x14ac:dyDescent="0.3">
      <c r="A66" s="8">
        <v>43893</v>
      </c>
      <c r="B66">
        <v>0</v>
      </c>
      <c r="C66">
        <v>0</v>
      </c>
      <c r="D66">
        <v>0</v>
      </c>
      <c r="E66">
        <v>20</v>
      </c>
      <c r="F66" s="9">
        <v>43893</v>
      </c>
      <c r="G66" s="23">
        <f ca="1">IFERROR(__xludf.DUMMYFUNCTION("""COMPUTED_VALUE"""),0)</f>
        <v>0</v>
      </c>
      <c r="H66" s="23">
        <f ca="1">IFERROR(__xludf.DUMMYFUNCTION("""COMPUTED_VALUE"""),0)</f>
        <v>0</v>
      </c>
      <c r="I66" s="10">
        <v>0</v>
      </c>
    </row>
    <row r="67" spans="1:9" x14ac:dyDescent="0.3">
      <c r="A67" s="8">
        <v>43894</v>
      </c>
      <c r="B67">
        <v>20</v>
      </c>
      <c r="C67">
        <v>0</v>
      </c>
      <c r="D67">
        <v>0</v>
      </c>
      <c r="E67">
        <v>100</v>
      </c>
      <c r="F67" s="9">
        <v>43894</v>
      </c>
      <c r="G67" s="23">
        <f ca="1">IFERROR(__xludf.DUMMYFUNCTION("""COMPUTED_VALUE"""),0)</f>
        <v>0</v>
      </c>
      <c r="H67" s="23">
        <f ca="1">IFERROR(__xludf.DUMMYFUNCTION("""COMPUTED_VALUE"""),0)</f>
        <v>0</v>
      </c>
      <c r="I67" s="10">
        <v>0</v>
      </c>
    </row>
    <row r="68" spans="1:9" x14ac:dyDescent="0.3">
      <c r="A68" s="8">
        <v>43895</v>
      </c>
      <c r="B68">
        <v>0</v>
      </c>
      <c r="C68">
        <v>0</v>
      </c>
      <c r="D68">
        <v>0</v>
      </c>
      <c r="E68">
        <v>30</v>
      </c>
      <c r="F68" s="9">
        <v>43895</v>
      </c>
      <c r="G68" s="23">
        <f ca="1">IFERROR(__xludf.DUMMYFUNCTION("""COMPUTED_VALUE"""),0)</f>
        <v>0</v>
      </c>
      <c r="H68" s="23">
        <f ca="1">IFERROR(__xludf.DUMMYFUNCTION("""COMPUTED_VALUE"""),0)</f>
        <v>0</v>
      </c>
      <c r="I68" s="10">
        <v>0</v>
      </c>
    </row>
    <row r="69" spans="1:9" x14ac:dyDescent="0.3">
      <c r="A69" s="8">
        <v>43896</v>
      </c>
      <c r="B69">
        <v>0</v>
      </c>
      <c r="C69">
        <v>0</v>
      </c>
      <c r="D69">
        <v>21</v>
      </c>
      <c r="E69">
        <v>21</v>
      </c>
      <c r="F69" s="9">
        <v>43896</v>
      </c>
      <c r="G69" s="23">
        <f ca="1">IFERROR(__xludf.DUMMYFUNCTION("""COMPUTED_VALUE"""),0)</f>
        <v>0</v>
      </c>
      <c r="H69" s="23">
        <f ca="1">IFERROR(__xludf.DUMMYFUNCTION("""COMPUTED_VALUE"""),0)</f>
        <v>0</v>
      </c>
      <c r="I69" s="10">
        <v>0</v>
      </c>
    </row>
    <row r="70" spans="1:9" x14ac:dyDescent="0.3">
      <c r="A70" s="8">
        <v>43897</v>
      </c>
      <c r="B70">
        <v>0</v>
      </c>
      <c r="C70">
        <v>21</v>
      </c>
      <c r="D70">
        <v>0</v>
      </c>
      <c r="E70">
        <v>43</v>
      </c>
      <c r="F70" s="9">
        <v>43897</v>
      </c>
      <c r="G70" s="23">
        <f ca="1">IFERROR(__xludf.DUMMYFUNCTION("""COMPUTED_VALUE"""),0)</f>
        <v>0</v>
      </c>
      <c r="H70" s="23">
        <f ca="1">IFERROR(__xludf.DUMMYFUNCTION("""COMPUTED_VALUE"""),0)</f>
        <v>0</v>
      </c>
      <c r="I70" s="10">
        <v>0</v>
      </c>
    </row>
    <row r="71" spans="1:9" x14ac:dyDescent="0.3">
      <c r="A71" s="8">
        <v>43898</v>
      </c>
      <c r="B71">
        <v>23</v>
      </c>
      <c r="C71">
        <v>0</v>
      </c>
      <c r="D71">
        <v>0</v>
      </c>
      <c r="E71">
        <v>23</v>
      </c>
      <c r="F71" s="9">
        <v>43898</v>
      </c>
      <c r="G71" s="23">
        <f ca="1">IFERROR(__xludf.DUMMYFUNCTION("""COMPUTED_VALUE"""),0)</f>
        <v>0</v>
      </c>
      <c r="H71" s="23">
        <f ca="1">IFERROR(__xludf.DUMMYFUNCTION("""COMPUTED_VALUE"""),0)</f>
        <v>0</v>
      </c>
      <c r="I71" s="10">
        <v>0</v>
      </c>
    </row>
    <row r="72" spans="1:9" x14ac:dyDescent="0.3">
      <c r="A72" s="8">
        <v>43899</v>
      </c>
      <c r="B72">
        <v>0</v>
      </c>
      <c r="C72">
        <v>0</v>
      </c>
      <c r="D72">
        <v>0</v>
      </c>
      <c r="E72">
        <v>40</v>
      </c>
      <c r="F72" s="9">
        <v>43899</v>
      </c>
      <c r="G72" s="23">
        <f ca="1">IFERROR(__xludf.DUMMYFUNCTION("""COMPUTED_VALUE"""),0)</f>
        <v>0</v>
      </c>
      <c r="H72" s="23">
        <f ca="1">IFERROR(__xludf.DUMMYFUNCTION("""COMPUTED_VALUE"""),0)</f>
        <v>0</v>
      </c>
      <c r="I72" s="10">
        <v>0</v>
      </c>
    </row>
    <row r="73" spans="1:9" x14ac:dyDescent="0.3">
      <c r="A73" s="8">
        <v>43900</v>
      </c>
      <c r="B73">
        <v>0</v>
      </c>
      <c r="C73">
        <v>0</v>
      </c>
      <c r="D73">
        <v>20</v>
      </c>
      <c r="E73">
        <v>40</v>
      </c>
      <c r="F73" s="9">
        <v>43900</v>
      </c>
      <c r="G73" s="23">
        <f ca="1">IFERROR(__xludf.DUMMYFUNCTION("""COMPUTED_VALUE"""),0)</f>
        <v>0</v>
      </c>
      <c r="H73" s="23">
        <f ca="1">IFERROR(__xludf.DUMMYFUNCTION("""COMPUTED_VALUE"""),0)</f>
        <v>0</v>
      </c>
      <c r="I73" s="10">
        <v>0</v>
      </c>
    </row>
    <row r="74" spans="1:9" x14ac:dyDescent="0.3">
      <c r="A74" s="8">
        <v>43901</v>
      </c>
      <c r="B74">
        <v>0</v>
      </c>
      <c r="C74">
        <v>0</v>
      </c>
      <c r="D74">
        <v>0</v>
      </c>
      <c r="E74">
        <v>30</v>
      </c>
      <c r="F74" s="9">
        <v>43901</v>
      </c>
      <c r="G74" s="23">
        <f ca="1">IFERROR(__xludf.DUMMYFUNCTION("""COMPUTED_VALUE"""),0)</f>
        <v>0</v>
      </c>
      <c r="H74" s="23">
        <f ca="1">IFERROR(__xludf.DUMMYFUNCTION("""COMPUTED_VALUE"""),0)</f>
        <v>0</v>
      </c>
      <c r="I74" s="10">
        <v>0</v>
      </c>
    </row>
    <row r="75" spans="1:9" x14ac:dyDescent="0.3">
      <c r="A75" s="8">
        <v>43902</v>
      </c>
      <c r="B75">
        <v>0</v>
      </c>
      <c r="C75">
        <v>0</v>
      </c>
      <c r="D75">
        <v>0</v>
      </c>
      <c r="E75">
        <v>59</v>
      </c>
      <c r="F75" s="9">
        <v>43902</v>
      </c>
      <c r="G75" s="23">
        <f ca="1">IFERROR(__xludf.DUMMYFUNCTION("""COMPUTED_VALUE"""),0)</f>
        <v>0</v>
      </c>
      <c r="H75" s="23">
        <f ca="1">IFERROR(__xludf.DUMMYFUNCTION("""COMPUTED_VALUE"""),0)</f>
        <v>0</v>
      </c>
      <c r="I75" s="10">
        <v>0</v>
      </c>
    </row>
    <row r="76" spans="1:9" x14ac:dyDescent="0.3">
      <c r="A76" s="8">
        <v>43903</v>
      </c>
      <c r="B76">
        <v>0</v>
      </c>
      <c r="C76">
        <v>0</v>
      </c>
      <c r="D76">
        <v>0</v>
      </c>
      <c r="E76">
        <v>70</v>
      </c>
      <c r="F76" s="9">
        <v>43903</v>
      </c>
      <c r="G76" s="23">
        <f ca="1">IFERROR(__xludf.DUMMYFUNCTION("""COMPUTED_VALUE"""),0)</f>
        <v>0</v>
      </c>
      <c r="H76" s="23">
        <f ca="1">IFERROR(__xludf.DUMMYFUNCTION("""COMPUTED_VALUE"""),0)</f>
        <v>0</v>
      </c>
      <c r="I76" s="10">
        <v>0</v>
      </c>
    </row>
    <row r="77" spans="1:9" x14ac:dyDescent="0.3">
      <c r="A77" s="8">
        <v>43904</v>
      </c>
      <c r="B77">
        <v>0</v>
      </c>
      <c r="C77">
        <v>0</v>
      </c>
      <c r="D77">
        <v>21</v>
      </c>
      <c r="E77">
        <v>32</v>
      </c>
      <c r="F77" s="9">
        <v>43904</v>
      </c>
      <c r="G77" s="23">
        <v>1</v>
      </c>
      <c r="H77" s="23">
        <v>0</v>
      </c>
      <c r="I77" s="10">
        <v>0</v>
      </c>
    </row>
    <row r="78" spans="1:9" x14ac:dyDescent="0.3">
      <c r="A78" s="8">
        <v>43905</v>
      </c>
      <c r="B78">
        <v>0</v>
      </c>
      <c r="C78">
        <v>0</v>
      </c>
      <c r="D78">
        <v>0</v>
      </c>
      <c r="E78">
        <v>34</v>
      </c>
      <c r="F78" s="9">
        <v>43905</v>
      </c>
      <c r="G78" s="23">
        <v>0</v>
      </c>
      <c r="H78" s="23">
        <v>0</v>
      </c>
      <c r="I78" s="10">
        <v>0</v>
      </c>
    </row>
    <row r="79" spans="1:9" x14ac:dyDescent="0.3">
      <c r="A79" s="8">
        <v>43906</v>
      </c>
      <c r="B79">
        <v>20</v>
      </c>
      <c r="C79">
        <v>0</v>
      </c>
      <c r="D79">
        <v>20</v>
      </c>
      <c r="E79">
        <v>29</v>
      </c>
      <c r="F79" s="9">
        <v>43906</v>
      </c>
      <c r="G79" s="23">
        <v>0</v>
      </c>
      <c r="H79" s="23">
        <v>0</v>
      </c>
      <c r="I79" s="10">
        <v>0</v>
      </c>
    </row>
    <row r="80" spans="1:9" x14ac:dyDescent="0.3">
      <c r="A80" s="8">
        <v>43907</v>
      </c>
      <c r="B80">
        <v>0</v>
      </c>
      <c r="C80">
        <v>0</v>
      </c>
      <c r="D80">
        <v>20</v>
      </c>
      <c r="E80">
        <v>0</v>
      </c>
      <c r="F80" s="9">
        <v>43907</v>
      </c>
      <c r="G80" s="23">
        <v>0</v>
      </c>
      <c r="H80" s="23">
        <v>0</v>
      </c>
      <c r="I80" s="10">
        <v>0</v>
      </c>
    </row>
    <row r="81" spans="1:9" x14ac:dyDescent="0.3">
      <c r="A81" s="8">
        <v>43908</v>
      </c>
      <c r="B81">
        <v>0</v>
      </c>
      <c r="C81">
        <v>0</v>
      </c>
      <c r="D81">
        <v>0</v>
      </c>
      <c r="E81">
        <v>60</v>
      </c>
      <c r="F81" s="9">
        <v>43908</v>
      </c>
      <c r="G81" s="23">
        <v>1</v>
      </c>
      <c r="H81" s="23">
        <v>0</v>
      </c>
      <c r="I81" s="10">
        <v>0</v>
      </c>
    </row>
    <row r="82" spans="1:9" x14ac:dyDescent="0.3">
      <c r="A82" s="8">
        <v>43909</v>
      </c>
      <c r="B82">
        <v>0</v>
      </c>
      <c r="C82">
        <v>0</v>
      </c>
      <c r="D82">
        <v>19</v>
      </c>
      <c r="E82">
        <v>39</v>
      </c>
      <c r="F82" s="9">
        <v>43909</v>
      </c>
      <c r="G82" s="23">
        <v>1</v>
      </c>
      <c r="H82" s="23">
        <v>0</v>
      </c>
      <c r="I82" s="10">
        <v>0</v>
      </c>
    </row>
    <row r="83" spans="1:9" x14ac:dyDescent="0.3">
      <c r="A83" s="8">
        <v>43910</v>
      </c>
      <c r="B83">
        <v>0</v>
      </c>
      <c r="C83">
        <v>0</v>
      </c>
      <c r="D83">
        <v>0</v>
      </c>
      <c r="E83">
        <v>20</v>
      </c>
      <c r="F83" s="9">
        <v>43910</v>
      </c>
      <c r="G83" s="23">
        <v>0</v>
      </c>
      <c r="H83" s="23">
        <v>0</v>
      </c>
      <c r="I83" s="10">
        <v>0</v>
      </c>
    </row>
    <row r="84" spans="1:9" x14ac:dyDescent="0.3">
      <c r="A84" s="8">
        <v>43911</v>
      </c>
      <c r="B84">
        <v>22</v>
      </c>
      <c r="C84">
        <v>0</v>
      </c>
      <c r="D84">
        <v>0</v>
      </c>
      <c r="E84">
        <v>44</v>
      </c>
      <c r="F84" s="9">
        <v>43911</v>
      </c>
      <c r="G84" s="23">
        <v>3</v>
      </c>
      <c r="H84" s="23">
        <v>0</v>
      </c>
      <c r="I84" s="10">
        <v>0</v>
      </c>
    </row>
    <row r="85" spans="1:9" x14ac:dyDescent="0.3">
      <c r="A85" s="8">
        <v>43912</v>
      </c>
      <c r="B85">
        <v>0</v>
      </c>
      <c r="C85">
        <v>0</v>
      </c>
      <c r="D85">
        <v>0</v>
      </c>
      <c r="E85">
        <v>45</v>
      </c>
      <c r="F85" s="9">
        <v>43912</v>
      </c>
      <c r="G85" s="23">
        <v>3</v>
      </c>
      <c r="H85" s="23">
        <v>0</v>
      </c>
      <c r="I85" s="10">
        <v>0</v>
      </c>
    </row>
    <row r="86" spans="1:9" x14ac:dyDescent="0.3">
      <c r="A86" s="8">
        <v>43913</v>
      </c>
      <c r="B86">
        <v>0</v>
      </c>
      <c r="C86">
        <v>0</v>
      </c>
      <c r="D86">
        <v>0</v>
      </c>
      <c r="E86">
        <v>57</v>
      </c>
      <c r="F86" s="9">
        <v>43913</v>
      </c>
      <c r="G86" s="23">
        <v>3</v>
      </c>
      <c r="H86" s="23">
        <v>0</v>
      </c>
      <c r="I86" s="10">
        <v>0</v>
      </c>
    </row>
    <row r="87" spans="1:9" x14ac:dyDescent="0.3">
      <c r="A87" s="8">
        <v>43914</v>
      </c>
      <c r="B87">
        <v>0</v>
      </c>
      <c r="C87">
        <v>21</v>
      </c>
      <c r="D87">
        <v>0</v>
      </c>
      <c r="E87">
        <v>0</v>
      </c>
      <c r="F87" s="9">
        <v>43914</v>
      </c>
      <c r="G87" s="23">
        <v>6</v>
      </c>
      <c r="H87" s="23">
        <v>1</v>
      </c>
      <c r="I87" s="10">
        <v>0</v>
      </c>
    </row>
    <row r="88" spans="1:9" x14ac:dyDescent="0.3">
      <c r="A88" s="8">
        <v>43915</v>
      </c>
      <c r="B88">
        <v>22</v>
      </c>
      <c r="C88">
        <v>0</v>
      </c>
      <c r="D88">
        <v>0</v>
      </c>
      <c r="E88">
        <v>21</v>
      </c>
      <c r="F88" s="9">
        <v>43915</v>
      </c>
      <c r="G88" s="23">
        <v>8</v>
      </c>
      <c r="H88" s="23">
        <v>0</v>
      </c>
      <c r="I88" s="10">
        <v>0</v>
      </c>
    </row>
    <row r="89" spans="1:9" x14ac:dyDescent="0.3">
      <c r="A89" s="8">
        <v>43916</v>
      </c>
      <c r="B89">
        <v>0</v>
      </c>
      <c r="C89">
        <v>0</v>
      </c>
      <c r="D89">
        <v>0</v>
      </c>
      <c r="E89">
        <v>42</v>
      </c>
      <c r="F89" s="9">
        <v>43916</v>
      </c>
      <c r="G89" s="23">
        <v>3</v>
      </c>
      <c r="H89" s="23">
        <v>0</v>
      </c>
      <c r="I89" s="10">
        <v>0</v>
      </c>
    </row>
    <row r="90" spans="1:9" x14ac:dyDescent="0.3">
      <c r="A90" s="8">
        <v>43917</v>
      </c>
      <c r="B90">
        <v>0</v>
      </c>
      <c r="C90">
        <v>41</v>
      </c>
      <c r="D90">
        <v>0</v>
      </c>
      <c r="E90">
        <v>40</v>
      </c>
      <c r="F90" s="9">
        <v>43917</v>
      </c>
      <c r="G90" s="23">
        <v>9</v>
      </c>
      <c r="H90" s="23">
        <v>0</v>
      </c>
      <c r="I90" s="10">
        <v>0</v>
      </c>
    </row>
    <row r="91" spans="1:9" x14ac:dyDescent="0.3">
      <c r="A91" s="8">
        <v>43918</v>
      </c>
      <c r="B91">
        <v>0</v>
      </c>
      <c r="C91">
        <v>0</v>
      </c>
      <c r="D91">
        <v>0</v>
      </c>
      <c r="E91">
        <v>21</v>
      </c>
      <c r="F91" s="9">
        <v>43918</v>
      </c>
      <c r="G91" s="23">
        <v>4</v>
      </c>
      <c r="H91" s="23">
        <v>0</v>
      </c>
      <c r="I91" s="10">
        <v>0</v>
      </c>
    </row>
    <row r="92" spans="1:9" x14ac:dyDescent="0.3">
      <c r="A92" s="8">
        <v>43919</v>
      </c>
      <c r="B92">
        <v>0</v>
      </c>
      <c r="C92">
        <v>0</v>
      </c>
      <c r="D92">
        <v>0</v>
      </c>
      <c r="E92">
        <v>44</v>
      </c>
      <c r="F92" s="9">
        <v>43919</v>
      </c>
      <c r="G92" s="23">
        <v>8</v>
      </c>
      <c r="H92" s="23">
        <v>0</v>
      </c>
      <c r="I92" s="10">
        <v>0</v>
      </c>
    </row>
    <row r="93" spans="1:9" x14ac:dyDescent="0.3">
      <c r="A93" s="8">
        <v>43920</v>
      </c>
      <c r="B93">
        <v>20</v>
      </c>
      <c r="C93">
        <v>0</v>
      </c>
      <c r="D93">
        <v>0</v>
      </c>
      <c r="E93">
        <v>0</v>
      </c>
      <c r="F93" s="9">
        <v>43920</v>
      </c>
      <c r="G93" s="23">
        <v>17</v>
      </c>
      <c r="H93" s="23">
        <v>0</v>
      </c>
      <c r="I93" s="10">
        <v>0</v>
      </c>
    </row>
    <row r="94" spans="1:9" x14ac:dyDescent="0.3">
      <c r="A94" s="8">
        <v>43921</v>
      </c>
      <c r="B94">
        <v>0</v>
      </c>
      <c r="C94">
        <v>0</v>
      </c>
      <c r="D94">
        <v>0</v>
      </c>
      <c r="E94">
        <v>40</v>
      </c>
      <c r="F94" s="9">
        <v>43921</v>
      </c>
      <c r="G94" s="23">
        <v>57</v>
      </c>
      <c r="H94" s="23">
        <v>0</v>
      </c>
      <c r="I94" s="10">
        <v>0</v>
      </c>
    </row>
    <row r="95" spans="1:9" x14ac:dyDescent="0.3">
      <c r="A95" s="8">
        <v>43922</v>
      </c>
      <c r="B95">
        <v>0</v>
      </c>
      <c r="C95">
        <v>0</v>
      </c>
      <c r="D95">
        <v>0</v>
      </c>
      <c r="E95">
        <v>20</v>
      </c>
      <c r="F95" s="9">
        <v>43922</v>
      </c>
      <c r="G95" s="23">
        <v>110</v>
      </c>
      <c r="H95" s="23">
        <v>0</v>
      </c>
      <c r="I95" s="10">
        <v>0</v>
      </c>
    </row>
    <row r="96" spans="1:9" x14ac:dyDescent="0.3">
      <c r="A96" s="8">
        <v>43923</v>
      </c>
      <c r="B96">
        <v>20</v>
      </c>
      <c r="C96">
        <v>20</v>
      </c>
      <c r="D96">
        <v>0</v>
      </c>
      <c r="E96">
        <v>40</v>
      </c>
      <c r="F96" s="9">
        <v>43923</v>
      </c>
      <c r="G96" s="23">
        <v>75</v>
      </c>
      <c r="H96" s="23">
        <v>0</v>
      </c>
      <c r="I96" s="10">
        <v>0</v>
      </c>
    </row>
    <row r="97" spans="1:9" x14ac:dyDescent="0.3">
      <c r="A97" s="8">
        <v>43924</v>
      </c>
      <c r="B97">
        <v>0</v>
      </c>
      <c r="C97">
        <v>0</v>
      </c>
      <c r="D97">
        <v>21</v>
      </c>
      <c r="E97">
        <v>62</v>
      </c>
      <c r="F97" s="9">
        <v>43924</v>
      </c>
      <c r="G97" s="23">
        <v>102</v>
      </c>
      <c r="H97" s="23">
        <v>0</v>
      </c>
      <c r="I97" s="10">
        <v>3684</v>
      </c>
    </row>
    <row r="98" spans="1:9" x14ac:dyDescent="0.3">
      <c r="A98" s="8">
        <v>43925</v>
      </c>
      <c r="B98">
        <v>0</v>
      </c>
      <c r="C98">
        <v>0</v>
      </c>
      <c r="D98">
        <v>0</v>
      </c>
      <c r="E98">
        <v>21</v>
      </c>
      <c r="F98" s="9">
        <v>43925</v>
      </c>
      <c r="G98" s="23">
        <v>74</v>
      </c>
      <c r="H98" s="23">
        <v>2</v>
      </c>
      <c r="I98" s="10">
        <v>0</v>
      </c>
    </row>
    <row r="99" spans="1:9" x14ac:dyDescent="0.3">
      <c r="A99" s="8">
        <v>43926</v>
      </c>
      <c r="B99">
        <v>0</v>
      </c>
      <c r="C99">
        <v>0</v>
      </c>
      <c r="D99">
        <v>0</v>
      </c>
      <c r="E99">
        <v>44</v>
      </c>
      <c r="F99" s="9">
        <v>43926</v>
      </c>
      <c r="G99" s="23">
        <v>86</v>
      </c>
      <c r="H99" s="23">
        <v>2</v>
      </c>
      <c r="I99" s="10">
        <v>0</v>
      </c>
    </row>
    <row r="100" spans="1:9" x14ac:dyDescent="0.3">
      <c r="A100" s="8">
        <v>43927</v>
      </c>
      <c r="B100">
        <v>0</v>
      </c>
      <c r="C100">
        <v>0</v>
      </c>
      <c r="D100">
        <v>0</v>
      </c>
      <c r="E100">
        <v>20</v>
      </c>
      <c r="F100" s="9">
        <v>43927</v>
      </c>
      <c r="G100" s="23">
        <v>50</v>
      </c>
      <c r="H100" s="23">
        <v>1</v>
      </c>
      <c r="I100" s="10">
        <v>0</v>
      </c>
    </row>
    <row r="101" spans="1:9" x14ac:dyDescent="0.3">
      <c r="A101" s="8">
        <v>43928</v>
      </c>
      <c r="B101">
        <v>0</v>
      </c>
      <c r="C101">
        <v>0</v>
      </c>
      <c r="D101">
        <v>21</v>
      </c>
      <c r="E101">
        <v>21</v>
      </c>
      <c r="F101" s="9">
        <v>43928</v>
      </c>
      <c r="G101" s="23">
        <v>69</v>
      </c>
      <c r="H101" s="23">
        <v>1</v>
      </c>
      <c r="I101" s="10">
        <v>0</v>
      </c>
    </row>
    <row r="102" spans="1:9" x14ac:dyDescent="0.3">
      <c r="A102" s="8">
        <v>43929</v>
      </c>
      <c r="B102">
        <v>0</v>
      </c>
      <c r="C102">
        <v>0</v>
      </c>
      <c r="D102">
        <v>21</v>
      </c>
      <c r="E102">
        <v>21</v>
      </c>
      <c r="F102" s="9">
        <v>43929</v>
      </c>
      <c r="G102" s="23">
        <v>48</v>
      </c>
      <c r="H102" s="23">
        <v>1</v>
      </c>
      <c r="I102" s="10">
        <v>1621</v>
      </c>
    </row>
    <row r="103" spans="1:9" x14ac:dyDescent="0.3">
      <c r="A103" s="8">
        <v>43930</v>
      </c>
      <c r="B103">
        <v>21</v>
      </c>
      <c r="C103">
        <v>0</v>
      </c>
      <c r="D103">
        <v>21</v>
      </c>
      <c r="E103">
        <v>43</v>
      </c>
      <c r="F103" s="9">
        <v>43930</v>
      </c>
      <c r="G103" s="23">
        <v>96</v>
      </c>
      <c r="H103" s="23">
        <v>0</v>
      </c>
      <c r="I103" s="10">
        <v>1962</v>
      </c>
    </row>
    <row r="104" spans="1:9" x14ac:dyDescent="0.3">
      <c r="A104" s="8">
        <v>43931</v>
      </c>
      <c r="B104">
        <v>0</v>
      </c>
      <c r="C104">
        <v>21</v>
      </c>
      <c r="D104">
        <v>0</v>
      </c>
      <c r="E104">
        <v>21</v>
      </c>
      <c r="F104" s="9">
        <v>43931</v>
      </c>
      <c r="G104" s="23">
        <v>77</v>
      </c>
      <c r="H104" s="23">
        <v>1</v>
      </c>
      <c r="I104" s="10">
        <v>1143</v>
      </c>
    </row>
    <row r="105" spans="1:9" x14ac:dyDescent="0.3">
      <c r="A105" s="8">
        <v>43932</v>
      </c>
      <c r="B105">
        <v>0</v>
      </c>
      <c r="C105">
        <v>0</v>
      </c>
      <c r="D105">
        <v>0</v>
      </c>
      <c r="E105">
        <v>0</v>
      </c>
      <c r="F105" s="9">
        <v>43932</v>
      </c>
      <c r="G105" s="23">
        <v>58</v>
      </c>
      <c r="H105" s="23">
        <v>1</v>
      </c>
      <c r="I105" s="10">
        <v>1432</v>
      </c>
    </row>
    <row r="106" spans="1:9" x14ac:dyDescent="0.3">
      <c r="A106" s="8">
        <v>43933</v>
      </c>
      <c r="B106">
        <v>0</v>
      </c>
      <c r="C106">
        <v>0</v>
      </c>
      <c r="D106">
        <v>0</v>
      </c>
      <c r="E106">
        <v>23</v>
      </c>
      <c r="F106" s="9">
        <v>43933</v>
      </c>
      <c r="G106" s="23">
        <v>106</v>
      </c>
      <c r="H106" s="23">
        <v>1</v>
      </c>
      <c r="I106" s="10">
        <v>813</v>
      </c>
    </row>
    <row r="107" spans="1:9" x14ac:dyDescent="0.3">
      <c r="A107" s="8">
        <v>43934</v>
      </c>
      <c r="B107">
        <v>0</v>
      </c>
      <c r="C107">
        <v>21</v>
      </c>
      <c r="D107">
        <v>21</v>
      </c>
      <c r="E107">
        <v>21</v>
      </c>
      <c r="F107" s="9">
        <v>43934</v>
      </c>
      <c r="G107" s="23">
        <v>98</v>
      </c>
      <c r="H107" s="23">
        <v>0</v>
      </c>
      <c r="I107" s="10">
        <v>2091</v>
      </c>
    </row>
    <row r="108" spans="1:9" x14ac:dyDescent="0.3">
      <c r="A108" s="8">
        <v>43935</v>
      </c>
      <c r="B108">
        <v>0</v>
      </c>
      <c r="C108">
        <v>0</v>
      </c>
      <c r="D108">
        <v>0</v>
      </c>
      <c r="E108">
        <v>69</v>
      </c>
      <c r="F108" s="9">
        <v>43935</v>
      </c>
      <c r="G108" s="23">
        <v>31</v>
      </c>
      <c r="H108" s="23">
        <v>1</v>
      </c>
      <c r="I108" s="10">
        <v>6509</v>
      </c>
    </row>
    <row r="109" spans="1:9" x14ac:dyDescent="0.3">
      <c r="A109" s="8">
        <v>43936</v>
      </c>
      <c r="B109">
        <v>0</v>
      </c>
      <c r="C109">
        <v>0</v>
      </c>
      <c r="D109">
        <v>21</v>
      </c>
      <c r="E109">
        <v>21</v>
      </c>
      <c r="F109" s="9">
        <v>43936</v>
      </c>
      <c r="G109" s="23">
        <v>38</v>
      </c>
      <c r="H109" s="23">
        <v>2</v>
      </c>
      <c r="I109" s="10">
        <v>2739</v>
      </c>
    </row>
    <row r="110" spans="1:9" x14ac:dyDescent="0.3">
      <c r="A110" s="8">
        <v>43937</v>
      </c>
      <c r="B110">
        <v>0</v>
      </c>
      <c r="C110">
        <v>0</v>
      </c>
      <c r="D110">
        <v>0</v>
      </c>
      <c r="E110">
        <v>21</v>
      </c>
      <c r="F110" s="9">
        <v>43937</v>
      </c>
      <c r="G110" s="23">
        <v>25</v>
      </c>
      <c r="H110" s="23">
        <v>1</v>
      </c>
      <c r="I110" s="10">
        <v>4011</v>
      </c>
    </row>
    <row r="111" spans="1:9" x14ac:dyDescent="0.3">
      <c r="A111" s="8">
        <v>43938</v>
      </c>
      <c r="B111">
        <v>21</v>
      </c>
      <c r="C111">
        <v>0</v>
      </c>
      <c r="D111">
        <v>0</v>
      </c>
      <c r="E111">
        <v>43</v>
      </c>
      <c r="F111" s="9">
        <v>43938</v>
      </c>
      <c r="G111" s="23">
        <v>56</v>
      </c>
      <c r="H111" s="23">
        <v>0</v>
      </c>
      <c r="I111" s="10">
        <v>3668</v>
      </c>
    </row>
    <row r="112" spans="1:9" x14ac:dyDescent="0.3">
      <c r="A112" s="8">
        <v>43939</v>
      </c>
      <c r="B112">
        <v>0</v>
      </c>
      <c r="C112">
        <v>0</v>
      </c>
      <c r="D112">
        <v>0</v>
      </c>
      <c r="E112">
        <v>0</v>
      </c>
      <c r="F112" s="9">
        <v>43939</v>
      </c>
      <c r="G112" s="23">
        <v>49</v>
      </c>
      <c r="H112" s="23">
        <v>0</v>
      </c>
      <c r="I112" s="10">
        <v>5363</v>
      </c>
    </row>
    <row r="113" spans="1:9" x14ac:dyDescent="0.3">
      <c r="A113" s="8">
        <v>43940</v>
      </c>
      <c r="B113">
        <v>0</v>
      </c>
      <c r="C113">
        <v>0</v>
      </c>
      <c r="D113">
        <v>0</v>
      </c>
      <c r="E113">
        <v>24</v>
      </c>
      <c r="F113" s="9">
        <v>43940</v>
      </c>
      <c r="G113" s="23">
        <v>105</v>
      </c>
      <c r="H113" s="23">
        <v>0</v>
      </c>
      <c r="I113" s="10">
        <v>5840</v>
      </c>
    </row>
    <row r="114" spans="1:9" x14ac:dyDescent="0.3">
      <c r="A114" s="8">
        <v>43941</v>
      </c>
      <c r="B114">
        <v>0</v>
      </c>
      <c r="C114">
        <v>0</v>
      </c>
      <c r="D114">
        <v>0</v>
      </c>
      <c r="E114">
        <v>21</v>
      </c>
      <c r="F114" s="9">
        <v>43941</v>
      </c>
      <c r="G114" s="23">
        <v>43</v>
      </c>
      <c r="H114" s="23">
        <v>2</v>
      </c>
      <c r="I114" s="10">
        <v>6109</v>
      </c>
    </row>
    <row r="115" spans="1:9" x14ac:dyDescent="0.3">
      <c r="A115" s="8">
        <v>43942</v>
      </c>
      <c r="B115">
        <v>0</v>
      </c>
      <c r="C115">
        <v>0</v>
      </c>
      <c r="D115">
        <v>0</v>
      </c>
      <c r="E115">
        <v>21</v>
      </c>
      <c r="F115" s="9">
        <v>43942</v>
      </c>
      <c r="G115" s="23">
        <v>76</v>
      </c>
      <c r="H115" s="23">
        <v>1</v>
      </c>
      <c r="I115" s="10">
        <v>6060</v>
      </c>
    </row>
    <row r="116" spans="1:9" x14ac:dyDescent="0.3">
      <c r="A116" s="8">
        <v>43943</v>
      </c>
      <c r="B116">
        <v>0</v>
      </c>
      <c r="C116">
        <v>22</v>
      </c>
      <c r="D116">
        <v>0</v>
      </c>
      <c r="E116">
        <v>44</v>
      </c>
      <c r="F116" s="9">
        <v>43943</v>
      </c>
      <c r="G116" s="23">
        <v>33</v>
      </c>
      <c r="H116" s="23">
        <v>0</v>
      </c>
      <c r="I116" s="10">
        <v>5978</v>
      </c>
    </row>
    <row r="117" spans="1:9" x14ac:dyDescent="0.3">
      <c r="A117" s="8">
        <v>43944</v>
      </c>
      <c r="B117">
        <v>0</v>
      </c>
      <c r="C117">
        <v>0</v>
      </c>
      <c r="D117">
        <v>0</v>
      </c>
      <c r="E117">
        <v>21</v>
      </c>
      <c r="F117" s="9">
        <v>43944</v>
      </c>
      <c r="G117" s="23">
        <v>54</v>
      </c>
      <c r="H117" s="23">
        <v>2</v>
      </c>
      <c r="I117" s="10">
        <v>6954</v>
      </c>
    </row>
    <row r="118" spans="1:9" x14ac:dyDescent="0.3">
      <c r="A118" s="8">
        <v>43945</v>
      </c>
      <c r="B118">
        <v>0</v>
      </c>
      <c r="C118">
        <v>23</v>
      </c>
      <c r="D118">
        <v>0</v>
      </c>
      <c r="E118">
        <v>33</v>
      </c>
      <c r="F118" s="9">
        <v>43945</v>
      </c>
      <c r="G118" s="23">
        <v>72</v>
      </c>
      <c r="H118" s="23">
        <v>2</v>
      </c>
      <c r="I118" s="10">
        <v>6426</v>
      </c>
    </row>
    <row r="119" spans="1:9" x14ac:dyDescent="0.3">
      <c r="A119" s="8">
        <v>43946</v>
      </c>
      <c r="B119">
        <v>0</v>
      </c>
      <c r="C119">
        <v>0</v>
      </c>
      <c r="D119">
        <v>0</v>
      </c>
      <c r="E119">
        <v>24</v>
      </c>
      <c r="F119" s="9">
        <v>43946</v>
      </c>
      <c r="G119" s="23">
        <v>66</v>
      </c>
      <c r="H119" s="23">
        <v>1</v>
      </c>
      <c r="I119" s="10">
        <v>7707</v>
      </c>
    </row>
    <row r="120" spans="1:9" x14ac:dyDescent="0.3">
      <c r="A120" s="8">
        <v>43947</v>
      </c>
      <c r="B120">
        <v>0</v>
      </c>
      <c r="C120">
        <v>0</v>
      </c>
      <c r="D120">
        <v>0</v>
      </c>
      <c r="E120">
        <v>24</v>
      </c>
      <c r="F120" s="9">
        <v>43947</v>
      </c>
      <c r="G120" s="23">
        <v>64</v>
      </c>
      <c r="H120" s="23">
        <v>1</v>
      </c>
      <c r="I120" s="10">
        <v>7495</v>
      </c>
    </row>
    <row r="121" spans="1:9" x14ac:dyDescent="0.3">
      <c r="A121" s="8">
        <v>43948</v>
      </c>
      <c r="B121">
        <v>0</v>
      </c>
      <c r="C121">
        <v>0</v>
      </c>
      <c r="D121">
        <v>0</v>
      </c>
      <c r="E121">
        <v>33</v>
      </c>
      <c r="F121" s="9">
        <v>43948</v>
      </c>
      <c r="G121" s="23">
        <v>52</v>
      </c>
      <c r="H121" s="23">
        <v>0</v>
      </c>
      <c r="I121" s="10">
        <v>7176</v>
      </c>
    </row>
    <row r="122" spans="1:9" x14ac:dyDescent="0.3">
      <c r="A122" s="8">
        <v>43949</v>
      </c>
      <c r="B122">
        <v>44</v>
      </c>
      <c r="C122">
        <v>22</v>
      </c>
      <c r="D122">
        <v>22</v>
      </c>
      <c r="E122">
        <v>22</v>
      </c>
      <c r="F122" s="9">
        <v>43949</v>
      </c>
      <c r="G122" s="23">
        <v>121</v>
      </c>
      <c r="H122" s="23">
        <v>1</v>
      </c>
      <c r="I122" s="10">
        <v>7093</v>
      </c>
    </row>
    <row r="123" spans="1:9" x14ac:dyDescent="0.3">
      <c r="A123" s="8">
        <v>43950</v>
      </c>
      <c r="B123">
        <v>0</v>
      </c>
      <c r="C123">
        <v>0</v>
      </c>
      <c r="D123">
        <v>0</v>
      </c>
      <c r="E123">
        <v>42</v>
      </c>
      <c r="F123" s="9">
        <v>43950</v>
      </c>
      <c r="G123" s="23">
        <v>104</v>
      </c>
      <c r="H123" s="23">
        <v>2</v>
      </c>
      <c r="I123" s="10">
        <v>8087</v>
      </c>
    </row>
    <row r="124" spans="1:9" x14ac:dyDescent="0.3">
      <c r="A124" s="8">
        <v>43951</v>
      </c>
      <c r="B124">
        <v>0</v>
      </c>
      <c r="C124">
        <v>0</v>
      </c>
      <c r="D124">
        <v>0</v>
      </c>
      <c r="E124">
        <v>0</v>
      </c>
      <c r="F124" s="9">
        <v>43951</v>
      </c>
      <c r="G124" s="23">
        <v>161</v>
      </c>
      <c r="H124" s="23">
        <v>0</v>
      </c>
      <c r="I124" s="10">
        <v>9787</v>
      </c>
    </row>
    <row r="125" spans="1:9" x14ac:dyDescent="0.3">
      <c r="A125" s="8">
        <v>43952</v>
      </c>
      <c r="B125">
        <v>34</v>
      </c>
      <c r="C125">
        <v>0</v>
      </c>
      <c r="D125">
        <v>0</v>
      </c>
      <c r="E125">
        <v>23</v>
      </c>
      <c r="F125" s="9">
        <v>43952</v>
      </c>
      <c r="G125" s="23">
        <v>203</v>
      </c>
      <c r="H125" s="23">
        <v>1</v>
      </c>
      <c r="I125" s="10">
        <v>9615</v>
      </c>
    </row>
    <row r="126" spans="1:9" x14ac:dyDescent="0.3">
      <c r="A126" s="8">
        <v>43953</v>
      </c>
      <c r="B126">
        <v>0</v>
      </c>
      <c r="C126">
        <v>0</v>
      </c>
      <c r="D126">
        <v>0</v>
      </c>
      <c r="E126">
        <v>44</v>
      </c>
      <c r="F126" s="9">
        <v>43953</v>
      </c>
      <c r="G126" s="23">
        <v>231</v>
      </c>
      <c r="H126" s="23">
        <v>1</v>
      </c>
      <c r="I126" s="10">
        <v>10127</v>
      </c>
    </row>
    <row r="127" spans="1:9" x14ac:dyDescent="0.3">
      <c r="A127" s="8">
        <v>43954</v>
      </c>
      <c r="B127">
        <v>0</v>
      </c>
      <c r="C127">
        <v>0</v>
      </c>
      <c r="D127">
        <v>0</v>
      </c>
      <c r="E127">
        <v>71</v>
      </c>
      <c r="F127" s="9">
        <v>43954</v>
      </c>
      <c r="G127" s="23">
        <v>266</v>
      </c>
      <c r="H127" s="23">
        <v>1</v>
      </c>
      <c r="I127" s="10">
        <v>10617</v>
      </c>
    </row>
    <row r="128" spans="1:9" x14ac:dyDescent="0.3">
      <c r="A128" s="8">
        <v>43955</v>
      </c>
      <c r="B128">
        <v>0</v>
      </c>
      <c r="C128">
        <v>0</v>
      </c>
      <c r="D128">
        <v>0</v>
      </c>
      <c r="E128">
        <v>0</v>
      </c>
      <c r="F128" s="9">
        <v>43955</v>
      </c>
      <c r="G128" s="23">
        <v>527</v>
      </c>
      <c r="H128" s="23">
        <v>1</v>
      </c>
      <c r="I128" s="10">
        <v>12863</v>
      </c>
    </row>
    <row r="129" spans="1:9" x14ac:dyDescent="0.3">
      <c r="A129" s="8">
        <v>43956</v>
      </c>
      <c r="B129">
        <v>0</v>
      </c>
      <c r="C129">
        <v>0</v>
      </c>
      <c r="D129">
        <v>20</v>
      </c>
      <c r="E129">
        <v>0</v>
      </c>
      <c r="F129" s="9">
        <v>43956</v>
      </c>
      <c r="G129" s="23">
        <v>508</v>
      </c>
      <c r="H129" s="23">
        <v>2</v>
      </c>
      <c r="I129" s="10">
        <v>11858</v>
      </c>
    </row>
    <row r="130" spans="1:9" x14ac:dyDescent="0.3">
      <c r="A130" s="8">
        <v>43957</v>
      </c>
      <c r="B130">
        <v>0</v>
      </c>
      <c r="C130">
        <v>21</v>
      </c>
      <c r="D130">
        <v>0</v>
      </c>
      <c r="E130">
        <v>31</v>
      </c>
      <c r="F130" s="9">
        <v>43957</v>
      </c>
      <c r="G130" s="23">
        <v>771</v>
      </c>
      <c r="H130" s="23">
        <v>2</v>
      </c>
      <c r="I130" s="10">
        <v>13413</v>
      </c>
    </row>
    <row r="131" spans="1:9" x14ac:dyDescent="0.3">
      <c r="A131" s="8">
        <v>43958</v>
      </c>
      <c r="B131">
        <v>0</v>
      </c>
      <c r="C131">
        <v>0</v>
      </c>
      <c r="D131">
        <v>0</v>
      </c>
      <c r="E131">
        <v>43</v>
      </c>
      <c r="F131" s="9">
        <v>43958</v>
      </c>
      <c r="G131" s="23">
        <v>580</v>
      </c>
      <c r="H131" s="23">
        <v>2</v>
      </c>
      <c r="I131" s="10">
        <v>14195</v>
      </c>
    </row>
    <row r="132" spans="1:9" x14ac:dyDescent="0.3">
      <c r="A132" s="8">
        <v>43959</v>
      </c>
      <c r="B132">
        <v>0</v>
      </c>
      <c r="C132">
        <v>0</v>
      </c>
      <c r="D132">
        <v>0</v>
      </c>
      <c r="E132">
        <v>22</v>
      </c>
      <c r="F132" s="9">
        <v>43959</v>
      </c>
      <c r="G132" s="23">
        <v>600</v>
      </c>
      <c r="H132" s="23">
        <v>3</v>
      </c>
      <c r="I132" s="10">
        <v>13980</v>
      </c>
    </row>
    <row r="133" spans="1:9" x14ac:dyDescent="0.3">
      <c r="A133" s="8">
        <v>43960</v>
      </c>
      <c r="B133">
        <v>0</v>
      </c>
      <c r="C133">
        <v>0</v>
      </c>
      <c r="D133">
        <v>0</v>
      </c>
      <c r="E133">
        <v>22</v>
      </c>
      <c r="F133" s="9">
        <v>43960</v>
      </c>
      <c r="G133" s="23">
        <v>526</v>
      </c>
      <c r="H133" s="23">
        <v>4</v>
      </c>
      <c r="I133" s="10">
        <v>13254</v>
      </c>
    </row>
    <row r="134" spans="1:9" x14ac:dyDescent="0.3">
      <c r="A134" s="8">
        <v>43961</v>
      </c>
      <c r="B134">
        <v>0</v>
      </c>
      <c r="C134">
        <v>24</v>
      </c>
      <c r="D134">
        <v>0</v>
      </c>
      <c r="E134">
        <v>24</v>
      </c>
      <c r="F134" s="9">
        <v>43961</v>
      </c>
      <c r="G134" s="23">
        <v>669</v>
      </c>
      <c r="H134" s="23">
        <v>3</v>
      </c>
      <c r="I134" s="10">
        <v>13367</v>
      </c>
    </row>
    <row r="135" spans="1:9" x14ac:dyDescent="0.3">
      <c r="A135" s="8">
        <v>43962</v>
      </c>
      <c r="B135">
        <v>0</v>
      </c>
      <c r="C135">
        <v>0</v>
      </c>
      <c r="D135">
        <v>0</v>
      </c>
      <c r="E135">
        <v>0</v>
      </c>
      <c r="F135" s="9">
        <v>43962</v>
      </c>
      <c r="G135" s="23">
        <v>798</v>
      </c>
      <c r="H135" s="23">
        <v>6</v>
      </c>
      <c r="I135" s="10">
        <v>11862</v>
      </c>
    </row>
    <row r="136" spans="1:9" x14ac:dyDescent="0.3">
      <c r="A136" s="8">
        <v>43963</v>
      </c>
      <c r="B136">
        <v>0</v>
      </c>
      <c r="C136">
        <v>0</v>
      </c>
      <c r="D136">
        <v>0</v>
      </c>
      <c r="E136">
        <v>21</v>
      </c>
      <c r="F136" s="9">
        <v>43963</v>
      </c>
      <c r="G136" s="23">
        <v>716</v>
      </c>
      <c r="H136" s="23">
        <v>8</v>
      </c>
      <c r="I136" s="10">
        <v>11788</v>
      </c>
    </row>
    <row r="137" spans="1:9" x14ac:dyDescent="0.3">
      <c r="A137" s="8">
        <v>43964</v>
      </c>
      <c r="B137">
        <v>21</v>
      </c>
      <c r="C137">
        <v>0</v>
      </c>
      <c r="D137">
        <v>0</v>
      </c>
      <c r="E137">
        <v>64</v>
      </c>
      <c r="F137" s="9">
        <v>43964</v>
      </c>
      <c r="G137" s="23">
        <v>509</v>
      </c>
      <c r="H137" s="23">
        <v>3</v>
      </c>
      <c r="I137" s="10">
        <v>12780</v>
      </c>
    </row>
    <row r="138" spans="1:9" x14ac:dyDescent="0.3">
      <c r="A138" s="8">
        <v>43965</v>
      </c>
      <c r="B138">
        <v>0</v>
      </c>
      <c r="C138">
        <v>0</v>
      </c>
      <c r="D138">
        <v>0</v>
      </c>
      <c r="E138">
        <v>32</v>
      </c>
      <c r="F138" s="9">
        <v>43965</v>
      </c>
      <c r="G138" s="23">
        <v>447</v>
      </c>
      <c r="H138" s="23">
        <v>2</v>
      </c>
      <c r="I138" s="10">
        <v>11965</v>
      </c>
    </row>
    <row r="139" spans="1:9" x14ac:dyDescent="0.3">
      <c r="A139" s="8">
        <v>43966</v>
      </c>
      <c r="B139">
        <v>21</v>
      </c>
      <c r="C139">
        <v>0</v>
      </c>
      <c r="D139">
        <v>0</v>
      </c>
      <c r="E139">
        <v>21</v>
      </c>
      <c r="F139" s="9">
        <v>43966</v>
      </c>
      <c r="G139" s="23">
        <v>434</v>
      </c>
      <c r="H139" s="23">
        <v>5</v>
      </c>
      <c r="I139" s="10">
        <v>11672</v>
      </c>
    </row>
    <row r="140" spans="1:9" x14ac:dyDescent="0.3">
      <c r="A140" s="8">
        <v>43967</v>
      </c>
      <c r="B140">
        <v>0</v>
      </c>
      <c r="C140">
        <v>0</v>
      </c>
      <c r="D140">
        <v>0</v>
      </c>
      <c r="E140">
        <v>46</v>
      </c>
      <c r="F140" s="9">
        <v>43967</v>
      </c>
      <c r="G140" s="23">
        <v>477</v>
      </c>
      <c r="H140" s="23">
        <v>4</v>
      </c>
      <c r="I140" s="10">
        <v>10535</v>
      </c>
    </row>
    <row r="141" spans="1:9" x14ac:dyDescent="0.3">
      <c r="A141" s="8">
        <v>43968</v>
      </c>
      <c r="B141">
        <v>0</v>
      </c>
      <c r="C141">
        <v>0</v>
      </c>
      <c r="D141">
        <v>0</v>
      </c>
      <c r="E141">
        <v>25</v>
      </c>
      <c r="F141" s="9">
        <v>43968</v>
      </c>
      <c r="G141" s="23">
        <v>639</v>
      </c>
      <c r="H141" s="23">
        <v>4</v>
      </c>
      <c r="I141" s="10">
        <v>13081</v>
      </c>
    </row>
    <row r="142" spans="1:9" x14ac:dyDescent="0.3">
      <c r="A142" s="8">
        <v>43969</v>
      </c>
      <c r="B142">
        <v>0</v>
      </c>
      <c r="C142">
        <v>0</v>
      </c>
      <c r="D142">
        <v>0</v>
      </c>
      <c r="E142">
        <v>54</v>
      </c>
      <c r="F142" s="9">
        <v>43969</v>
      </c>
      <c r="G142" s="23">
        <v>536</v>
      </c>
      <c r="H142" s="23">
        <v>3</v>
      </c>
      <c r="I142" s="10">
        <v>11121</v>
      </c>
    </row>
    <row r="143" spans="1:9" x14ac:dyDescent="0.3">
      <c r="A143" s="8">
        <v>43970</v>
      </c>
      <c r="B143">
        <v>0</v>
      </c>
      <c r="C143">
        <v>21</v>
      </c>
      <c r="D143">
        <v>0</v>
      </c>
      <c r="E143">
        <v>42</v>
      </c>
      <c r="F143" s="9">
        <v>43970</v>
      </c>
      <c r="G143" s="23">
        <v>688</v>
      </c>
      <c r="H143" s="23">
        <v>3</v>
      </c>
      <c r="I143" s="10">
        <v>10333</v>
      </c>
    </row>
    <row r="144" spans="1:9" x14ac:dyDescent="0.3">
      <c r="A144" s="8">
        <v>43971</v>
      </c>
      <c r="B144">
        <v>0</v>
      </c>
      <c r="C144">
        <v>0</v>
      </c>
      <c r="D144">
        <v>21</v>
      </c>
      <c r="E144">
        <v>21</v>
      </c>
      <c r="F144" s="9">
        <v>43971</v>
      </c>
      <c r="G144" s="23">
        <v>743</v>
      </c>
      <c r="H144" s="23">
        <v>3</v>
      </c>
      <c r="I144" s="10">
        <v>11894</v>
      </c>
    </row>
    <row r="145" spans="1:9" x14ac:dyDescent="0.3">
      <c r="A145" s="8">
        <v>43972</v>
      </c>
      <c r="B145">
        <v>0</v>
      </c>
      <c r="C145">
        <v>0</v>
      </c>
      <c r="D145">
        <v>0</v>
      </c>
      <c r="E145">
        <v>43</v>
      </c>
      <c r="F145" s="9">
        <v>43972</v>
      </c>
      <c r="G145" s="23">
        <v>776</v>
      </c>
      <c r="H145" s="23">
        <v>7</v>
      </c>
      <c r="I145" s="10">
        <v>12464</v>
      </c>
    </row>
    <row r="146" spans="1:9" x14ac:dyDescent="0.3">
      <c r="A146" s="8">
        <v>43973</v>
      </c>
      <c r="B146">
        <v>0</v>
      </c>
      <c r="C146">
        <v>0</v>
      </c>
      <c r="D146">
        <v>0</v>
      </c>
      <c r="E146">
        <v>22</v>
      </c>
      <c r="F146" s="9">
        <v>43973</v>
      </c>
      <c r="G146" s="23">
        <v>786</v>
      </c>
      <c r="H146" s="23">
        <v>4</v>
      </c>
      <c r="I146" s="10">
        <v>12653</v>
      </c>
    </row>
    <row r="147" spans="1:9" x14ac:dyDescent="0.3">
      <c r="A147" s="8">
        <v>43974</v>
      </c>
      <c r="B147">
        <v>0</v>
      </c>
      <c r="C147">
        <v>0</v>
      </c>
      <c r="D147">
        <v>0</v>
      </c>
      <c r="E147">
        <v>23</v>
      </c>
      <c r="F147" s="9">
        <v>43974</v>
      </c>
      <c r="G147" s="23">
        <v>759</v>
      </c>
      <c r="H147" s="23">
        <v>5</v>
      </c>
      <c r="I147" s="10">
        <v>12155</v>
      </c>
    </row>
    <row r="148" spans="1:9" x14ac:dyDescent="0.3">
      <c r="A148" s="8">
        <v>43975</v>
      </c>
      <c r="B148">
        <v>0</v>
      </c>
      <c r="C148">
        <v>0</v>
      </c>
      <c r="D148">
        <v>0</v>
      </c>
      <c r="E148">
        <v>25</v>
      </c>
      <c r="F148" s="9">
        <v>43975</v>
      </c>
      <c r="G148" s="23">
        <v>765</v>
      </c>
      <c r="H148" s="23">
        <v>8</v>
      </c>
      <c r="I148" s="10">
        <v>12275</v>
      </c>
    </row>
    <row r="149" spans="1:9" x14ac:dyDescent="0.3">
      <c r="A149" s="8">
        <v>43976</v>
      </c>
      <c r="B149">
        <v>0</v>
      </c>
      <c r="C149">
        <v>0</v>
      </c>
      <c r="D149">
        <v>0</v>
      </c>
      <c r="E149">
        <v>23</v>
      </c>
      <c r="F149" s="9">
        <v>43976</v>
      </c>
      <c r="G149" s="23">
        <v>805</v>
      </c>
      <c r="H149" s="23">
        <v>7</v>
      </c>
      <c r="I149" s="10">
        <v>11835</v>
      </c>
    </row>
    <row r="150" spans="1:9" x14ac:dyDescent="0.3">
      <c r="A150" s="8">
        <v>43977</v>
      </c>
      <c r="B150">
        <v>21</v>
      </c>
      <c r="C150">
        <v>0</v>
      </c>
      <c r="D150">
        <v>0</v>
      </c>
      <c r="E150">
        <v>21</v>
      </c>
      <c r="F150" s="9">
        <v>43977</v>
      </c>
      <c r="G150" s="23">
        <v>646</v>
      </c>
      <c r="H150" s="23">
        <v>11</v>
      </c>
      <c r="I150" s="10">
        <v>10289</v>
      </c>
    </row>
    <row r="151" spans="1:9" x14ac:dyDescent="0.3">
      <c r="A151" s="8">
        <v>43978</v>
      </c>
      <c r="B151">
        <v>0</v>
      </c>
      <c r="C151">
        <v>0</v>
      </c>
      <c r="D151">
        <v>0</v>
      </c>
      <c r="E151">
        <v>22</v>
      </c>
      <c r="F151" s="9">
        <v>43978</v>
      </c>
      <c r="G151" s="23">
        <v>817</v>
      </c>
      <c r="H151" s="23">
        <v>6</v>
      </c>
      <c r="I151" s="10">
        <v>11231</v>
      </c>
    </row>
    <row r="152" spans="1:9" x14ac:dyDescent="0.3">
      <c r="A152" s="8">
        <v>43979</v>
      </c>
      <c r="B152">
        <v>22</v>
      </c>
      <c r="C152">
        <v>0</v>
      </c>
      <c r="D152">
        <v>44</v>
      </c>
      <c r="E152">
        <v>22</v>
      </c>
      <c r="F152" s="9">
        <v>43979</v>
      </c>
      <c r="G152" s="23">
        <v>827</v>
      </c>
      <c r="H152" s="23">
        <v>12</v>
      </c>
      <c r="I152" s="10">
        <v>12246</v>
      </c>
    </row>
    <row r="153" spans="1:9" x14ac:dyDescent="0.3">
      <c r="A153" s="8">
        <v>43980</v>
      </c>
      <c r="B153">
        <v>0</v>
      </c>
      <c r="C153">
        <v>0</v>
      </c>
      <c r="D153">
        <v>0</v>
      </c>
      <c r="E153">
        <v>32</v>
      </c>
      <c r="F153" s="9">
        <v>43980</v>
      </c>
      <c r="G153" s="23">
        <v>874</v>
      </c>
      <c r="H153" s="23">
        <v>9</v>
      </c>
      <c r="I153" s="10">
        <v>11334</v>
      </c>
    </row>
    <row r="154" spans="1:9" x14ac:dyDescent="0.3">
      <c r="A154" s="8">
        <v>43981</v>
      </c>
      <c r="B154">
        <v>22</v>
      </c>
      <c r="C154">
        <v>0</v>
      </c>
      <c r="D154">
        <v>0</v>
      </c>
      <c r="E154">
        <v>45</v>
      </c>
      <c r="F154" s="9">
        <v>43981</v>
      </c>
      <c r="G154" s="23">
        <v>938</v>
      </c>
      <c r="H154" s="23">
        <v>6</v>
      </c>
      <c r="I154" s="10">
        <v>12605</v>
      </c>
    </row>
    <row r="155" spans="1:9" x14ac:dyDescent="0.3">
      <c r="A155" s="8">
        <v>43982</v>
      </c>
      <c r="B155">
        <v>0</v>
      </c>
      <c r="C155">
        <v>0</v>
      </c>
      <c r="D155">
        <v>0</v>
      </c>
      <c r="E155">
        <v>24</v>
      </c>
      <c r="F155" s="9">
        <v>43982</v>
      </c>
      <c r="G155" s="23">
        <v>1149</v>
      </c>
      <c r="H155" s="23">
        <v>13</v>
      </c>
      <c r="I155" s="10">
        <v>12807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DB273-E90D-42F7-8596-0AC0AABE1821}">
  <dimension ref="A3:G155"/>
  <sheetViews>
    <sheetView workbookViewId="0">
      <selection activeCell="A3" sqref="A3:G155"/>
    </sheetView>
  </sheetViews>
  <sheetFormatPr defaultRowHeight="14.4" x14ac:dyDescent="0.3"/>
  <sheetData>
    <row r="3" spans="1:7" x14ac:dyDescent="0.3">
      <c r="A3" s="12" t="s">
        <v>54</v>
      </c>
      <c r="B3" t="s">
        <v>224</v>
      </c>
      <c r="C3" t="s">
        <v>223</v>
      </c>
      <c r="D3" t="s">
        <v>222</v>
      </c>
      <c r="E3" t="s">
        <v>221</v>
      </c>
      <c r="F3" t="s">
        <v>220</v>
      </c>
      <c r="G3" s="10" t="s">
        <v>57</v>
      </c>
    </row>
    <row r="4" spans="1:7" x14ac:dyDescent="0.3">
      <c r="A4" s="9">
        <v>43831</v>
      </c>
      <c r="B4">
        <v>0</v>
      </c>
      <c r="C4">
        <v>0</v>
      </c>
      <c r="D4">
        <v>0</v>
      </c>
      <c r="E4">
        <v>0</v>
      </c>
      <c r="F4">
        <v>0</v>
      </c>
      <c r="G4" s="10">
        <v>0</v>
      </c>
    </row>
    <row r="5" spans="1:7" x14ac:dyDescent="0.3">
      <c r="A5" s="9">
        <v>43832</v>
      </c>
      <c r="B5">
        <v>0</v>
      </c>
      <c r="C5">
        <v>0</v>
      </c>
      <c r="D5">
        <v>0</v>
      </c>
      <c r="E5">
        <v>0</v>
      </c>
      <c r="F5">
        <v>0</v>
      </c>
      <c r="G5" s="10">
        <v>0</v>
      </c>
    </row>
    <row r="6" spans="1:7" x14ac:dyDescent="0.3">
      <c r="A6" s="9">
        <v>43833</v>
      </c>
      <c r="B6">
        <v>0</v>
      </c>
      <c r="C6">
        <v>0</v>
      </c>
      <c r="D6">
        <v>0</v>
      </c>
      <c r="E6">
        <v>0</v>
      </c>
      <c r="F6">
        <v>0</v>
      </c>
      <c r="G6" s="10">
        <v>0</v>
      </c>
    </row>
    <row r="7" spans="1:7" x14ac:dyDescent="0.3">
      <c r="A7" s="9">
        <v>43834</v>
      </c>
      <c r="B7">
        <v>0</v>
      </c>
      <c r="C7">
        <v>0</v>
      </c>
      <c r="D7">
        <v>0</v>
      </c>
      <c r="E7">
        <v>0</v>
      </c>
      <c r="F7">
        <v>0</v>
      </c>
      <c r="G7" s="10">
        <v>0</v>
      </c>
    </row>
    <row r="8" spans="1:7" x14ac:dyDescent="0.3">
      <c r="A8" s="9">
        <v>43835</v>
      </c>
      <c r="B8">
        <v>23</v>
      </c>
      <c r="C8">
        <v>0</v>
      </c>
      <c r="D8">
        <v>0</v>
      </c>
      <c r="E8">
        <v>0</v>
      </c>
      <c r="F8">
        <v>0</v>
      </c>
      <c r="G8" s="10">
        <v>0</v>
      </c>
    </row>
    <row r="9" spans="1:7" x14ac:dyDescent="0.3">
      <c r="A9" s="9">
        <v>43836</v>
      </c>
      <c r="B9">
        <v>23</v>
      </c>
      <c r="C9">
        <v>0</v>
      </c>
      <c r="D9">
        <v>0</v>
      </c>
      <c r="E9">
        <v>0</v>
      </c>
      <c r="F9">
        <v>0</v>
      </c>
      <c r="G9" s="10">
        <v>0</v>
      </c>
    </row>
    <row r="10" spans="1:7" x14ac:dyDescent="0.3">
      <c r="A10" s="9">
        <v>43837</v>
      </c>
      <c r="B10">
        <v>26</v>
      </c>
      <c r="C10">
        <v>0</v>
      </c>
      <c r="D10">
        <v>0</v>
      </c>
      <c r="E10">
        <v>0</v>
      </c>
      <c r="F10">
        <v>0</v>
      </c>
      <c r="G10" s="10">
        <v>0</v>
      </c>
    </row>
    <row r="11" spans="1:7" x14ac:dyDescent="0.3">
      <c r="A11" s="9">
        <v>43838</v>
      </c>
      <c r="B11">
        <v>0</v>
      </c>
      <c r="C11">
        <v>0</v>
      </c>
      <c r="D11">
        <v>0</v>
      </c>
      <c r="E11">
        <v>0</v>
      </c>
      <c r="F11">
        <v>0</v>
      </c>
      <c r="G11" s="10">
        <v>0</v>
      </c>
    </row>
    <row r="12" spans="1:7" x14ac:dyDescent="0.3">
      <c r="A12" s="9">
        <v>43839</v>
      </c>
      <c r="B12">
        <v>36</v>
      </c>
      <c r="C12">
        <v>0</v>
      </c>
      <c r="D12">
        <v>0</v>
      </c>
      <c r="E12">
        <v>0</v>
      </c>
      <c r="F12">
        <v>0</v>
      </c>
      <c r="G12" s="10">
        <v>0</v>
      </c>
    </row>
    <row r="13" spans="1:7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10">
        <v>0</v>
      </c>
    </row>
    <row r="14" spans="1:7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>
        <v>0</v>
      </c>
      <c r="G14" s="10">
        <v>0</v>
      </c>
    </row>
    <row r="15" spans="1:7" x14ac:dyDescent="0.3">
      <c r="A15" s="9">
        <v>43842</v>
      </c>
      <c r="B15">
        <v>0</v>
      </c>
      <c r="C15">
        <v>0</v>
      </c>
      <c r="D15">
        <v>0</v>
      </c>
      <c r="E15">
        <v>0</v>
      </c>
      <c r="F15">
        <v>0</v>
      </c>
      <c r="G15" s="10">
        <v>0</v>
      </c>
    </row>
    <row r="16" spans="1:7" x14ac:dyDescent="0.3">
      <c r="A16" s="9">
        <v>43843</v>
      </c>
      <c r="B16">
        <v>0</v>
      </c>
      <c r="C16">
        <v>0</v>
      </c>
      <c r="D16">
        <v>0</v>
      </c>
      <c r="E16">
        <v>0</v>
      </c>
      <c r="F16">
        <v>0</v>
      </c>
      <c r="G16" s="10">
        <v>0</v>
      </c>
    </row>
    <row r="17" spans="1:7" x14ac:dyDescent="0.3">
      <c r="A17" s="9">
        <v>43844</v>
      </c>
      <c r="B17">
        <v>0</v>
      </c>
      <c r="C17">
        <v>0</v>
      </c>
      <c r="D17">
        <v>0</v>
      </c>
      <c r="E17">
        <v>0</v>
      </c>
      <c r="F17">
        <v>0</v>
      </c>
      <c r="G17" s="10">
        <v>0</v>
      </c>
    </row>
    <row r="18" spans="1:7" x14ac:dyDescent="0.3">
      <c r="A18" s="9">
        <v>43845</v>
      </c>
      <c r="B18">
        <v>24</v>
      </c>
      <c r="C18">
        <v>0</v>
      </c>
      <c r="D18">
        <v>0</v>
      </c>
      <c r="E18">
        <v>0</v>
      </c>
      <c r="F18">
        <v>0</v>
      </c>
      <c r="G18" s="10">
        <v>0</v>
      </c>
    </row>
    <row r="19" spans="1:7" x14ac:dyDescent="0.3">
      <c r="A19" s="9">
        <v>43846</v>
      </c>
      <c r="B19">
        <v>23</v>
      </c>
      <c r="C19">
        <v>0</v>
      </c>
      <c r="D19">
        <v>0</v>
      </c>
      <c r="E19">
        <v>0</v>
      </c>
      <c r="F19">
        <v>0</v>
      </c>
      <c r="G19" s="10">
        <v>0</v>
      </c>
    </row>
    <row r="20" spans="1:7" x14ac:dyDescent="0.3">
      <c r="A20" s="9">
        <v>43847</v>
      </c>
      <c r="B20">
        <v>0</v>
      </c>
      <c r="C20">
        <v>0</v>
      </c>
      <c r="D20">
        <v>0</v>
      </c>
      <c r="E20">
        <v>0</v>
      </c>
      <c r="F20">
        <v>0</v>
      </c>
      <c r="G20" s="10">
        <v>0</v>
      </c>
    </row>
    <row r="21" spans="1:7" x14ac:dyDescent="0.3">
      <c r="A21" s="9">
        <v>43848</v>
      </c>
      <c r="B21">
        <v>0</v>
      </c>
      <c r="C21">
        <v>0</v>
      </c>
      <c r="D21">
        <v>0</v>
      </c>
      <c r="E21">
        <v>0</v>
      </c>
      <c r="F21">
        <v>0</v>
      </c>
      <c r="G21" s="10">
        <v>0</v>
      </c>
    </row>
    <row r="22" spans="1:7" x14ac:dyDescent="0.3">
      <c r="A22" s="9">
        <v>43849</v>
      </c>
      <c r="B22">
        <v>0</v>
      </c>
      <c r="C22">
        <v>0</v>
      </c>
      <c r="D22">
        <v>0</v>
      </c>
      <c r="E22">
        <v>0</v>
      </c>
      <c r="F22">
        <v>0</v>
      </c>
      <c r="G22" s="10">
        <v>0</v>
      </c>
    </row>
    <row r="23" spans="1:7" x14ac:dyDescent="0.3">
      <c r="A23" s="9">
        <v>43850</v>
      </c>
      <c r="B23">
        <v>0</v>
      </c>
      <c r="C23">
        <v>0</v>
      </c>
      <c r="D23">
        <v>0</v>
      </c>
      <c r="E23">
        <v>0</v>
      </c>
      <c r="F23">
        <v>0</v>
      </c>
      <c r="G23" s="10">
        <v>0</v>
      </c>
    </row>
    <row r="24" spans="1:7" x14ac:dyDescent="0.3">
      <c r="A24" s="9">
        <v>43851</v>
      </c>
      <c r="B24">
        <v>0</v>
      </c>
      <c r="C24">
        <v>0</v>
      </c>
      <c r="D24">
        <v>0</v>
      </c>
      <c r="E24">
        <v>0</v>
      </c>
      <c r="F24">
        <v>0</v>
      </c>
      <c r="G24" s="10">
        <v>0</v>
      </c>
    </row>
    <row r="25" spans="1:7" x14ac:dyDescent="0.3">
      <c r="A25" s="9">
        <v>43852</v>
      </c>
      <c r="B25">
        <v>25</v>
      </c>
      <c r="C25">
        <v>0</v>
      </c>
      <c r="D25">
        <v>0</v>
      </c>
      <c r="E25">
        <v>0</v>
      </c>
      <c r="F25">
        <v>0</v>
      </c>
      <c r="G25" s="10">
        <v>0</v>
      </c>
    </row>
    <row r="26" spans="1:7" x14ac:dyDescent="0.3">
      <c r="A26" s="9">
        <v>43853</v>
      </c>
      <c r="B26">
        <v>0</v>
      </c>
      <c r="C26">
        <v>0</v>
      </c>
      <c r="D26">
        <v>0</v>
      </c>
      <c r="E26">
        <v>0</v>
      </c>
      <c r="F26">
        <v>0</v>
      </c>
      <c r="G26" s="10">
        <v>0</v>
      </c>
    </row>
    <row r="27" spans="1:7" x14ac:dyDescent="0.3">
      <c r="A27" s="9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10">
        <v>0</v>
      </c>
    </row>
    <row r="28" spans="1:7" x14ac:dyDescent="0.3">
      <c r="A28" s="9">
        <v>43855</v>
      </c>
      <c r="B28">
        <v>24</v>
      </c>
      <c r="C28">
        <v>0</v>
      </c>
      <c r="D28">
        <v>0</v>
      </c>
      <c r="E28">
        <v>0</v>
      </c>
      <c r="F28">
        <v>0</v>
      </c>
      <c r="G28" s="10">
        <v>0</v>
      </c>
    </row>
    <row r="29" spans="1:7" x14ac:dyDescent="0.3">
      <c r="A29" s="9">
        <v>43856</v>
      </c>
      <c r="B29">
        <v>0</v>
      </c>
      <c r="C29">
        <v>0</v>
      </c>
      <c r="D29">
        <v>0</v>
      </c>
      <c r="E29">
        <v>0</v>
      </c>
      <c r="F29">
        <v>0</v>
      </c>
      <c r="G29" s="10">
        <v>0</v>
      </c>
    </row>
    <row r="30" spans="1:7" x14ac:dyDescent="0.3">
      <c r="A30" s="9">
        <v>43857</v>
      </c>
      <c r="B30">
        <v>0</v>
      </c>
      <c r="C30">
        <v>0</v>
      </c>
      <c r="D30">
        <v>0</v>
      </c>
      <c r="E30">
        <v>0</v>
      </c>
      <c r="F30">
        <v>0</v>
      </c>
      <c r="G30" s="10">
        <v>0</v>
      </c>
    </row>
    <row r="31" spans="1:7" x14ac:dyDescent="0.3">
      <c r="A31" s="9">
        <v>43858</v>
      </c>
      <c r="B31">
        <v>22</v>
      </c>
      <c r="C31">
        <v>0</v>
      </c>
      <c r="D31">
        <v>0</v>
      </c>
      <c r="E31">
        <v>0</v>
      </c>
      <c r="F31">
        <v>0</v>
      </c>
      <c r="G31" s="10">
        <v>0</v>
      </c>
    </row>
    <row r="32" spans="1:7" x14ac:dyDescent="0.3">
      <c r="A32" s="9">
        <v>43859</v>
      </c>
      <c r="B32">
        <v>44</v>
      </c>
      <c r="C32">
        <v>0</v>
      </c>
      <c r="D32">
        <v>0</v>
      </c>
      <c r="E32">
        <v>0</v>
      </c>
      <c r="F32">
        <v>0</v>
      </c>
      <c r="G32" s="10">
        <v>0</v>
      </c>
    </row>
    <row r="33" spans="1:7" x14ac:dyDescent="0.3">
      <c r="A33" s="9">
        <v>43860</v>
      </c>
      <c r="B33">
        <v>0</v>
      </c>
      <c r="C33">
        <v>0</v>
      </c>
      <c r="D33">
        <v>0</v>
      </c>
      <c r="E33">
        <v>0</v>
      </c>
      <c r="F33">
        <v>0</v>
      </c>
      <c r="G33" s="10">
        <v>0</v>
      </c>
    </row>
    <row r="34" spans="1:7" x14ac:dyDescent="0.3">
      <c r="A34" s="9">
        <v>43861</v>
      </c>
      <c r="B34">
        <v>44</v>
      </c>
      <c r="C34">
        <v>22</v>
      </c>
      <c r="D34">
        <v>0</v>
      </c>
      <c r="E34">
        <v>0</v>
      </c>
      <c r="F34">
        <v>0</v>
      </c>
      <c r="G34" s="10">
        <v>0</v>
      </c>
    </row>
    <row r="35" spans="1:7" x14ac:dyDescent="0.3">
      <c r="A35" s="9">
        <v>43862</v>
      </c>
      <c r="B35">
        <v>22</v>
      </c>
      <c r="C35">
        <v>0</v>
      </c>
      <c r="D35">
        <v>0</v>
      </c>
      <c r="E35">
        <v>0</v>
      </c>
      <c r="F35">
        <v>0</v>
      </c>
      <c r="G35" s="10">
        <v>0</v>
      </c>
    </row>
    <row r="36" spans="1:7" x14ac:dyDescent="0.3">
      <c r="A36" s="9">
        <v>43863</v>
      </c>
      <c r="B36">
        <v>0</v>
      </c>
      <c r="C36">
        <v>0</v>
      </c>
      <c r="D36">
        <v>0</v>
      </c>
      <c r="E36">
        <v>0</v>
      </c>
      <c r="F36">
        <v>0</v>
      </c>
      <c r="G36" s="10">
        <v>0</v>
      </c>
    </row>
    <row r="37" spans="1:7" x14ac:dyDescent="0.3">
      <c r="A37" s="9">
        <v>43864</v>
      </c>
      <c r="B37">
        <v>21</v>
      </c>
      <c r="C37">
        <v>0</v>
      </c>
      <c r="D37">
        <v>0</v>
      </c>
      <c r="E37">
        <v>0</v>
      </c>
      <c r="F37">
        <v>0</v>
      </c>
      <c r="G37" s="10">
        <v>0</v>
      </c>
    </row>
    <row r="38" spans="1:7" x14ac:dyDescent="0.3">
      <c r="A38" s="9">
        <v>43865</v>
      </c>
      <c r="B38">
        <v>0</v>
      </c>
      <c r="C38">
        <v>0</v>
      </c>
      <c r="D38">
        <v>0</v>
      </c>
      <c r="E38">
        <v>0</v>
      </c>
      <c r="F38">
        <v>0</v>
      </c>
      <c r="G38" s="10">
        <v>0</v>
      </c>
    </row>
    <row r="39" spans="1:7" x14ac:dyDescent="0.3">
      <c r="A39" s="9">
        <v>43866</v>
      </c>
      <c r="B39">
        <v>0</v>
      </c>
      <c r="C39">
        <v>0</v>
      </c>
      <c r="D39">
        <v>0</v>
      </c>
      <c r="E39">
        <v>0</v>
      </c>
      <c r="F39">
        <v>0</v>
      </c>
      <c r="G39" s="10">
        <v>0</v>
      </c>
    </row>
    <row r="40" spans="1:7" x14ac:dyDescent="0.3">
      <c r="A40" s="9">
        <v>43867</v>
      </c>
      <c r="B40">
        <v>0</v>
      </c>
      <c r="C40">
        <v>0</v>
      </c>
      <c r="D40">
        <v>0</v>
      </c>
      <c r="E40">
        <v>0</v>
      </c>
      <c r="F40">
        <v>0</v>
      </c>
      <c r="G40" s="10">
        <v>0</v>
      </c>
    </row>
    <row r="41" spans="1:7" x14ac:dyDescent="0.3">
      <c r="A41" s="9">
        <v>43868</v>
      </c>
      <c r="B41">
        <v>49</v>
      </c>
      <c r="C41">
        <v>0</v>
      </c>
      <c r="D41">
        <v>0</v>
      </c>
      <c r="E41">
        <v>0</v>
      </c>
      <c r="F41">
        <v>0</v>
      </c>
      <c r="G41" s="10">
        <v>0</v>
      </c>
    </row>
    <row r="42" spans="1:7" x14ac:dyDescent="0.3">
      <c r="A42" s="9">
        <v>43869</v>
      </c>
      <c r="B42">
        <v>38</v>
      </c>
      <c r="C42">
        <v>0</v>
      </c>
      <c r="D42">
        <v>0</v>
      </c>
      <c r="E42">
        <v>0</v>
      </c>
      <c r="F42">
        <v>0</v>
      </c>
      <c r="G42" s="10">
        <v>0</v>
      </c>
    </row>
    <row r="43" spans="1:7" x14ac:dyDescent="0.3">
      <c r="A43" s="9">
        <v>43870</v>
      </c>
      <c r="B43">
        <v>23</v>
      </c>
      <c r="C43">
        <v>0</v>
      </c>
      <c r="D43">
        <v>0</v>
      </c>
      <c r="E43">
        <v>0</v>
      </c>
      <c r="F43">
        <v>0</v>
      </c>
      <c r="G43" s="10">
        <v>0</v>
      </c>
    </row>
    <row r="44" spans="1:7" x14ac:dyDescent="0.3">
      <c r="A44" s="9">
        <v>43871</v>
      </c>
      <c r="B44">
        <v>24</v>
      </c>
      <c r="C44">
        <v>0</v>
      </c>
      <c r="D44">
        <v>0</v>
      </c>
      <c r="E44">
        <v>0</v>
      </c>
      <c r="F44">
        <v>24</v>
      </c>
      <c r="G44" s="10">
        <v>0</v>
      </c>
    </row>
    <row r="45" spans="1:7" x14ac:dyDescent="0.3">
      <c r="A45" s="9">
        <v>43872</v>
      </c>
      <c r="B45">
        <v>43</v>
      </c>
      <c r="C45">
        <v>21</v>
      </c>
      <c r="D45">
        <v>0</v>
      </c>
      <c r="E45">
        <v>0</v>
      </c>
      <c r="F45">
        <v>0</v>
      </c>
      <c r="G45" s="10">
        <v>0</v>
      </c>
    </row>
    <row r="46" spans="1:7" x14ac:dyDescent="0.3">
      <c r="A46" s="9">
        <v>43873</v>
      </c>
      <c r="B46">
        <v>25</v>
      </c>
      <c r="C46">
        <v>0</v>
      </c>
      <c r="D46">
        <v>0</v>
      </c>
      <c r="E46">
        <v>0</v>
      </c>
      <c r="F46">
        <v>0</v>
      </c>
      <c r="G46" s="10">
        <v>0</v>
      </c>
    </row>
    <row r="47" spans="1:7" x14ac:dyDescent="0.3">
      <c r="A47" s="9">
        <v>43874</v>
      </c>
      <c r="B47">
        <v>0</v>
      </c>
      <c r="C47">
        <v>0</v>
      </c>
      <c r="D47">
        <v>0</v>
      </c>
      <c r="E47">
        <v>0</v>
      </c>
      <c r="F47">
        <v>0</v>
      </c>
      <c r="G47" s="10">
        <v>0</v>
      </c>
    </row>
    <row r="48" spans="1:7" x14ac:dyDescent="0.3">
      <c r="A48" s="9">
        <v>43875</v>
      </c>
      <c r="B48">
        <v>0</v>
      </c>
      <c r="C48">
        <v>0</v>
      </c>
      <c r="D48">
        <v>0</v>
      </c>
      <c r="E48">
        <v>0</v>
      </c>
      <c r="F48">
        <v>0</v>
      </c>
      <c r="G48" s="10">
        <v>0</v>
      </c>
    </row>
    <row r="49" spans="1:7" x14ac:dyDescent="0.3">
      <c r="A49" s="9">
        <v>43876</v>
      </c>
      <c r="B49">
        <v>0</v>
      </c>
      <c r="C49">
        <v>0</v>
      </c>
      <c r="D49">
        <v>0</v>
      </c>
      <c r="E49">
        <v>0</v>
      </c>
      <c r="F49">
        <v>0</v>
      </c>
      <c r="G49" s="10">
        <v>0</v>
      </c>
    </row>
    <row r="50" spans="1:7" x14ac:dyDescent="0.3">
      <c r="A50" s="9">
        <v>43877</v>
      </c>
      <c r="B50">
        <v>0</v>
      </c>
      <c r="C50">
        <v>0</v>
      </c>
      <c r="D50">
        <v>0</v>
      </c>
      <c r="E50">
        <v>0</v>
      </c>
      <c r="F50">
        <v>0</v>
      </c>
      <c r="G50" s="10">
        <v>0</v>
      </c>
    </row>
    <row r="51" spans="1:7" x14ac:dyDescent="0.3">
      <c r="A51" s="9">
        <v>43878</v>
      </c>
      <c r="B51">
        <v>0</v>
      </c>
      <c r="C51">
        <v>0</v>
      </c>
      <c r="D51">
        <v>0</v>
      </c>
      <c r="E51">
        <v>0</v>
      </c>
      <c r="F51">
        <v>0</v>
      </c>
      <c r="G51" s="10">
        <v>0</v>
      </c>
    </row>
    <row r="52" spans="1:7" x14ac:dyDescent="0.3">
      <c r="A52" s="9">
        <v>43879</v>
      </c>
      <c r="B52">
        <v>22</v>
      </c>
      <c r="C52">
        <v>0</v>
      </c>
      <c r="D52">
        <v>0</v>
      </c>
      <c r="E52">
        <v>0</v>
      </c>
      <c r="F52">
        <v>0</v>
      </c>
      <c r="G52" s="10">
        <v>0</v>
      </c>
    </row>
    <row r="53" spans="1:7" x14ac:dyDescent="0.3">
      <c r="A53" s="9">
        <v>43880</v>
      </c>
      <c r="B53">
        <v>21</v>
      </c>
      <c r="C53">
        <v>0</v>
      </c>
      <c r="D53">
        <v>0</v>
      </c>
      <c r="E53">
        <v>0</v>
      </c>
      <c r="F53">
        <v>0</v>
      </c>
      <c r="G53" s="10">
        <v>0</v>
      </c>
    </row>
    <row r="54" spans="1:7" x14ac:dyDescent="0.3">
      <c r="A54" s="9">
        <v>43881</v>
      </c>
      <c r="B54">
        <v>0</v>
      </c>
      <c r="C54">
        <v>0</v>
      </c>
      <c r="D54">
        <v>0</v>
      </c>
      <c r="E54">
        <v>0</v>
      </c>
      <c r="F54">
        <v>0</v>
      </c>
      <c r="G54" s="10">
        <v>0</v>
      </c>
    </row>
    <row r="55" spans="1:7" x14ac:dyDescent="0.3">
      <c r="A55" s="9">
        <v>43882</v>
      </c>
      <c r="B55">
        <v>24</v>
      </c>
      <c r="C55">
        <v>0</v>
      </c>
      <c r="D55">
        <v>0</v>
      </c>
      <c r="E55">
        <v>0</v>
      </c>
      <c r="F55">
        <v>0</v>
      </c>
      <c r="G55" s="10">
        <v>0</v>
      </c>
    </row>
    <row r="56" spans="1:7" x14ac:dyDescent="0.3">
      <c r="A56" s="9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10">
        <v>0</v>
      </c>
    </row>
    <row r="57" spans="1:7" x14ac:dyDescent="0.3">
      <c r="A57" s="9">
        <v>43884</v>
      </c>
      <c r="B57">
        <v>0</v>
      </c>
      <c r="C57">
        <v>0</v>
      </c>
      <c r="D57">
        <v>0</v>
      </c>
      <c r="E57">
        <v>0</v>
      </c>
      <c r="F57">
        <v>0</v>
      </c>
      <c r="G57" s="10">
        <v>0</v>
      </c>
    </row>
    <row r="58" spans="1:7" x14ac:dyDescent="0.3">
      <c r="A58" s="9">
        <v>43885</v>
      </c>
      <c r="B58">
        <v>0</v>
      </c>
      <c r="C58">
        <v>0</v>
      </c>
      <c r="D58">
        <v>0</v>
      </c>
      <c r="E58">
        <v>0</v>
      </c>
      <c r="F58">
        <v>0</v>
      </c>
      <c r="G58" s="10">
        <v>0</v>
      </c>
    </row>
    <row r="59" spans="1:7" x14ac:dyDescent="0.3">
      <c r="A59" s="9">
        <v>43886</v>
      </c>
      <c r="B59">
        <v>20</v>
      </c>
      <c r="C59">
        <v>0</v>
      </c>
      <c r="D59">
        <v>0</v>
      </c>
      <c r="E59">
        <v>0</v>
      </c>
      <c r="F59">
        <v>0</v>
      </c>
      <c r="G59" s="10">
        <v>0</v>
      </c>
    </row>
    <row r="60" spans="1:7" x14ac:dyDescent="0.3">
      <c r="A60" s="9">
        <v>43887</v>
      </c>
      <c r="B60">
        <v>18</v>
      </c>
      <c r="C60">
        <v>0</v>
      </c>
      <c r="D60">
        <v>0</v>
      </c>
      <c r="E60">
        <v>0</v>
      </c>
      <c r="F60">
        <v>0</v>
      </c>
      <c r="G60" s="10">
        <v>0</v>
      </c>
    </row>
    <row r="61" spans="1:7" x14ac:dyDescent="0.3">
      <c r="A61" s="9">
        <v>43888</v>
      </c>
      <c r="B61">
        <v>21</v>
      </c>
      <c r="C61">
        <v>0</v>
      </c>
      <c r="D61">
        <v>0</v>
      </c>
      <c r="E61">
        <v>0</v>
      </c>
      <c r="F61">
        <v>0</v>
      </c>
      <c r="G61" s="10">
        <v>0</v>
      </c>
    </row>
    <row r="62" spans="1:7" x14ac:dyDescent="0.3">
      <c r="A62" s="9">
        <v>43889</v>
      </c>
      <c r="B62">
        <v>24</v>
      </c>
      <c r="C62">
        <v>0</v>
      </c>
      <c r="D62">
        <v>0</v>
      </c>
      <c r="E62">
        <v>0</v>
      </c>
      <c r="F62">
        <v>0</v>
      </c>
      <c r="G62" s="10">
        <v>0</v>
      </c>
    </row>
    <row r="63" spans="1:7" x14ac:dyDescent="0.3">
      <c r="A63" s="9">
        <v>43890</v>
      </c>
      <c r="B63">
        <v>22</v>
      </c>
      <c r="C63">
        <v>0</v>
      </c>
      <c r="D63">
        <v>0</v>
      </c>
      <c r="E63">
        <v>0</v>
      </c>
      <c r="F63">
        <v>0</v>
      </c>
      <c r="G63" s="10">
        <v>0</v>
      </c>
    </row>
    <row r="64" spans="1:7" x14ac:dyDescent="0.3">
      <c r="A64" s="9">
        <v>43891</v>
      </c>
      <c r="B64">
        <v>23</v>
      </c>
      <c r="C64">
        <v>0</v>
      </c>
      <c r="D64">
        <v>0</v>
      </c>
      <c r="E64">
        <v>0</v>
      </c>
      <c r="F64">
        <v>0</v>
      </c>
      <c r="G64" s="10">
        <v>0</v>
      </c>
    </row>
    <row r="65" spans="1:7" x14ac:dyDescent="0.3">
      <c r="A65" s="9">
        <v>43892</v>
      </c>
      <c r="B65">
        <v>23</v>
      </c>
      <c r="C65">
        <v>0</v>
      </c>
      <c r="D65">
        <v>0</v>
      </c>
      <c r="E65">
        <v>0</v>
      </c>
      <c r="F65">
        <v>0</v>
      </c>
      <c r="G65" s="10">
        <v>0</v>
      </c>
    </row>
    <row r="66" spans="1:7" x14ac:dyDescent="0.3">
      <c r="A66" s="9">
        <v>43893</v>
      </c>
      <c r="B66">
        <v>0</v>
      </c>
      <c r="C66">
        <v>0</v>
      </c>
      <c r="D66">
        <v>0</v>
      </c>
      <c r="E66">
        <v>0</v>
      </c>
      <c r="F66">
        <v>0</v>
      </c>
      <c r="G66" s="10">
        <v>0</v>
      </c>
    </row>
    <row r="67" spans="1:7" x14ac:dyDescent="0.3">
      <c r="A67" s="9">
        <v>43894</v>
      </c>
      <c r="B67">
        <v>21</v>
      </c>
      <c r="C67">
        <v>0</v>
      </c>
      <c r="D67">
        <v>0</v>
      </c>
      <c r="E67">
        <v>0</v>
      </c>
      <c r="F67">
        <v>0</v>
      </c>
      <c r="G67" s="10">
        <v>0</v>
      </c>
    </row>
    <row r="68" spans="1:7" x14ac:dyDescent="0.3">
      <c r="A68" s="9">
        <v>43895</v>
      </c>
      <c r="B68">
        <v>44</v>
      </c>
      <c r="C68">
        <v>34</v>
      </c>
      <c r="D68">
        <v>0</v>
      </c>
      <c r="E68">
        <v>0</v>
      </c>
      <c r="F68">
        <v>0</v>
      </c>
      <c r="G68" s="10">
        <v>0</v>
      </c>
    </row>
    <row r="69" spans="1:7" x14ac:dyDescent="0.3">
      <c r="A69" s="9">
        <v>43896</v>
      </c>
      <c r="B69">
        <v>0</v>
      </c>
      <c r="C69">
        <v>49</v>
      </c>
      <c r="D69">
        <v>0</v>
      </c>
      <c r="E69">
        <v>0</v>
      </c>
      <c r="F69">
        <v>0</v>
      </c>
      <c r="G69" s="10">
        <v>0</v>
      </c>
    </row>
    <row r="70" spans="1:7" x14ac:dyDescent="0.3">
      <c r="A70" s="9">
        <v>43897</v>
      </c>
      <c r="B70">
        <v>69</v>
      </c>
      <c r="C70">
        <v>23</v>
      </c>
      <c r="D70">
        <v>0</v>
      </c>
      <c r="E70">
        <v>0</v>
      </c>
      <c r="F70">
        <v>0</v>
      </c>
      <c r="G70" s="10">
        <v>0</v>
      </c>
    </row>
    <row r="71" spans="1:7" x14ac:dyDescent="0.3">
      <c r="A71" s="9">
        <v>43898</v>
      </c>
      <c r="B71">
        <v>67</v>
      </c>
      <c r="C71">
        <v>0</v>
      </c>
      <c r="D71">
        <v>0</v>
      </c>
      <c r="E71">
        <v>0</v>
      </c>
      <c r="F71">
        <v>0</v>
      </c>
      <c r="G71" s="10">
        <v>0</v>
      </c>
    </row>
    <row r="72" spans="1:7" x14ac:dyDescent="0.3">
      <c r="A72" s="9">
        <v>43899</v>
      </c>
      <c r="B72">
        <v>100</v>
      </c>
      <c r="C72">
        <v>44</v>
      </c>
      <c r="D72">
        <v>0</v>
      </c>
      <c r="E72">
        <v>0</v>
      </c>
      <c r="F72">
        <v>0</v>
      </c>
      <c r="G72" s="10">
        <v>0</v>
      </c>
    </row>
    <row r="73" spans="1:7" x14ac:dyDescent="0.3">
      <c r="A73" s="9">
        <v>43900</v>
      </c>
      <c r="B73">
        <v>51</v>
      </c>
      <c r="C73">
        <v>0</v>
      </c>
      <c r="D73">
        <v>0</v>
      </c>
      <c r="E73">
        <v>0</v>
      </c>
      <c r="F73">
        <v>0</v>
      </c>
      <c r="G73" s="10">
        <v>0</v>
      </c>
    </row>
    <row r="74" spans="1:7" x14ac:dyDescent="0.3">
      <c r="A74" s="9">
        <v>43901</v>
      </c>
      <c r="B74">
        <v>31</v>
      </c>
      <c r="C74">
        <v>22</v>
      </c>
      <c r="D74">
        <v>0</v>
      </c>
      <c r="E74">
        <v>0</v>
      </c>
      <c r="F74">
        <v>0</v>
      </c>
      <c r="G74" s="10">
        <v>0</v>
      </c>
    </row>
    <row r="75" spans="1:7" x14ac:dyDescent="0.3">
      <c r="A75" s="9">
        <v>43902</v>
      </c>
      <c r="B75">
        <v>20</v>
      </c>
      <c r="C75">
        <v>20</v>
      </c>
      <c r="D75">
        <v>0</v>
      </c>
      <c r="E75">
        <v>0</v>
      </c>
      <c r="F75">
        <v>0</v>
      </c>
      <c r="G75" s="10">
        <v>0</v>
      </c>
    </row>
    <row r="76" spans="1:7" x14ac:dyDescent="0.3">
      <c r="A76" s="9">
        <v>43903</v>
      </c>
      <c r="B76">
        <v>22</v>
      </c>
      <c r="C76">
        <v>21</v>
      </c>
      <c r="D76">
        <v>0</v>
      </c>
      <c r="E76">
        <v>0</v>
      </c>
      <c r="F76">
        <v>22</v>
      </c>
      <c r="G76" s="10">
        <v>0</v>
      </c>
    </row>
    <row r="77" spans="1:7" x14ac:dyDescent="0.3">
      <c r="A77" s="9">
        <v>43904</v>
      </c>
      <c r="B77">
        <v>23</v>
      </c>
      <c r="C77">
        <v>0</v>
      </c>
      <c r="D77">
        <v>0</v>
      </c>
      <c r="E77">
        <v>0</v>
      </c>
      <c r="F77">
        <v>0</v>
      </c>
      <c r="G77" s="10">
        <v>0</v>
      </c>
    </row>
    <row r="78" spans="1:7" x14ac:dyDescent="0.3">
      <c r="A78" s="9">
        <v>43905</v>
      </c>
      <c r="B78">
        <v>21</v>
      </c>
      <c r="C78">
        <v>43</v>
      </c>
      <c r="D78">
        <v>0</v>
      </c>
      <c r="E78">
        <v>0</v>
      </c>
      <c r="F78">
        <v>0</v>
      </c>
      <c r="G78" s="10">
        <v>0</v>
      </c>
    </row>
    <row r="79" spans="1:7" x14ac:dyDescent="0.3">
      <c r="A79" s="9">
        <v>43906</v>
      </c>
      <c r="B79">
        <v>0</v>
      </c>
      <c r="C79">
        <v>21</v>
      </c>
      <c r="D79">
        <v>0</v>
      </c>
      <c r="E79">
        <v>0</v>
      </c>
      <c r="F79">
        <v>0</v>
      </c>
      <c r="G79" s="10">
        <v>0</v>
      </c>
    </row>
    <row r="80" spans="1:7" x14ac:dyDescent="0.3">
      <c r="A80" s="9">
        <v>43907</v>
      </c>
      <c r="B80">
        <v>0</v>
      </c>
      <c r="C80">
        <v>32</v>
      </c>
      <c r="D80">
        <v>0</v>
      </c>
      <c r="E80">
        <v>0</v>
      </c>
      <c r="F80">
        <v>0</v>
      </c>
      <c r="G80" s="10">
        <v>0</v>
      </c>
    </row>
    <row r="81" spans="1:7" x14ac:dyDescent="0.3">
      <c r="A81" s="9">
        <v>43908</v>
      </c>
      <c r="B81">
        <v>33</v>
      </c>
      <c r="C81">
        <v>100</v>
      </c>
      <c r="D81">
        <v>0</v>
      </c>
      <c r="E81">
        <v>0</v>
      </c>
      <c r="F81">
        <v>0</v>
      </c>
      <c r="G81" s="10">
        <v>0</v>
      </c>
    </row>
    <row r="82" spans="1:7" x14ac:dyDescent="0.3">
      <c r="A82" s="9">
        <v>43909</v>
      </c>
      <c r="B82">
        <v>51</v>
      </c>
      <c r="C82">
        <v>82</v>
      </c>
      <c r="D82">
        <v>0</v>
      </c>
      <c r="E82">
        <v>0</v>
      </c>
      <c r="F82">
        <v>0</v>
      </c>
      <c r="G82" s="10">
        <v>0</v>
      </c>
    </row>
    <row r="83" spans="1:7" x14ac:dyDescent="0.3">
      <c r="A83" s="9">
        <v>43910</v>
      </c>
      <c r="B83">
        <v>57</v>
      </c>
      <c r="C83">
        <v>57</v>
      </c>
      <c r="D83">
        <v>0</v>
      </c>
      <c r="E83">
        <v>0</v>
      </c>
      <c r="F83">
        <v>0</v>
      </c>
      <c r="G83" s="10">
        <v>0</v>
      </c>
    </row>
    <row r="84" spans="1:7" x14ac:dyDescent="0.3">
      <c r="A84" s="9">
        <v>43911</v>
      </c>
      <c r="B84">
        <v>51</v>
      </c>
      <c r="C84">
        <v>41</v>
      </c>
      <c r="D84">
        <v>0</v>
      </c>
      <c r="E84">
        <v>21</v>
      </c>
      <c r="F84">
        <v>0</v>
      </c>
      <c r="G84" s="10">
        <v>0</v>
      </c>
    </row>
    <row r="85" spans="1:7" x14ac:dyDescent="0.3">
      <c r="A85" s="9">
        <v>43912</v>
      </c>
      <c r="B85">
        <v>30</v>
      </c>
      <c r="C85">
        <v>20</v>
      </c>
      <c r="D85">
        <v>20</v>
      </c>
      <c r="E85">
        <v>0</v>
      </c>
      <c r="F85">
        <v>0</v>
      </c>
      <c r="G85" s="10">
        <v>0</v>
      </c>
    </row>
    <row r="86" spans="1:7" x14ac:dyDescent="0.3">
      <c r="A86" s="9">
        <v>43913</v>
      </c>
      <c r="B86">
        <v>72</v>
      </c>
      <c r="C86">
        <v>27</v>
      </c>
      <c r="D86">
        <v>18</v>
      </c>
      <c r="E86">
        <v>0</v>
      </c>
      <c r="F86">
        <v>0</v>
      </c>
      <c r="G86" s="10">
        <v>0</v>
      </c>
    </row>
    <row r="87" spans="1:7" x14ac:dyDescent="0.3">
      <c r="A87" s="9">
        <v>43914</v>
      </c>
      <c r="B87">
        <v>28</v>
      </c>
      <c r="C87">
        <v>0</v>
      </c>
      <c r="D87">
        <v>0</v>
      </c>
      <c r="E87">
        <v>0</v>
      </c>
      <c r="F87">
        <v>0</v>
      </c>
      <c r="G87" s="10">
        <v>0</v>
      </c>
    </row>
    <row r="88" spans="1:7" x14ac:dyDescent="0.3">
      <c r="A88" s="9">
        <v>43915</v>
      </c>
      <c r="B88">
        <v>20</v>
      </c>
      <c r="C88">
        <v>0</v>
      </c>
      <c r="D88">
        <v>0</v>
      </c>
      <c r="E88">
        <v>0</v>
      </c>
      <c r="F88">
        <v>0</v>
      </c>
      <c r="G88" s="10">
        <v>0</v>
      </c>
    </row>
    <row r="89" spans="1:7" x14ac:dyDescent="0.3">
      <c r="A89" s="9">
        <v>43916</v>
      </c>
      <c r="B89">
        <v>20</v>
      </c>
      <c r="C89">
        <v>0</v>
      </c>
      <c r="D89">
        <v>21</v>
      </c>
      <c r="E89">
        <v>0</v>
      </c>
      <c r="F89">
        <v>0</v>
      </c>
      <c r="G89" s="10">
        <v>0</v>
      </c>
    </row>
    <row r="90" spans="1:7" x14ac:dyDescent="0.3">
      <c r="A90" s="9">
        <v>43917</v>
      </c>
      <c r="B90">
        <v>19</v>
      </c>
      <c r="C90">
        <v>19</v>
      </c>
      <c r="D90">
        <v>0</v>
      </c>
      <c r="E90">
        <v>0</v>
      </c>
      <c r="F90">
        <v>0</v>
      </c>
      <c r="G90" s="10">
        <v>0</v>
      </c>
    </row>
    <row r="91" spans="1:7" x14ac:dyDescent="0.3">
      <c r="A91" s="9">
        <v>43918</v>
      </c>
      <c r="B91">
        <v>0</v>
      </c>
      <c r="C91">
        <v>0</v>
      </c>
      <c r="D91">
        <v>0</v>
      </c>
      <c r="E91">
        <v>0</v>
      </c>
      <c r="F91">
        <v>0</v>
      </c>
      <c r="G91" s="10">
        <v>0</v>
      </c>
    </row>
    <row r="92" spans="1:7" x14ac:dyDescent="0.3">
      <c r="A92" s="9">
        <v>43919</v>
      </c>
      <c r="B92">
        <v>84</v>
      </c>
      <c r="C92">
        <v>20</v>
      </c>
      <c r="D92">
        <v>0</v>
      </c>
      <c r="E92">
        <v>0</v>
      </c>
      <c r="F92">
        <v>0</v>
      </c>
      <c r="G92" s="10">
        <v>0</v>
      </c>
    </row>
    <row r="93" spans="1:7" x14ac:dyDescent="0.3">
      <c r="A93" s="9">
        <v>43920</v>
      </c>
      <c r="B93">
        <v>19</v>
      </c>
      <c r="C93">
        <v>19</v>
      </c>
      <c r="D93">
        <v>0</v>
      </c>
      <c r="E93">
        <v>0</v>
      </c>
      <c r="F93">
        <v>19</v>
      </c>
      <c r="G93" s="10">
        <v>0</v>
      </c>
    </row>
    <row r="94" spans="1:7" x14ac:dyDescent="0.3">
      <c r="A94" s="9">
        <v>43921</v>
      </c>
      <c r="B94">
        <v>43</v>
      </c>
      <c r="C94">
        <v>0</v>
      </c>
      <c r="D94">
        <v>0</v>
      </c>
      <c r="E94">
        <v>0</v>
      </c>
      <c r="F94">
        <v>0</v>
      </c>
      <c r="G94" s="10">
        <v>0</v>
      </c>
    </row>
    <row r="95" spans="1:7" x14ac:dyDescent="0.3">
      <c r="A95" s="9">
        <v>43922</v>
      </c>
      <c r="B95">
        <v>19</v>
      </c>
      <c r="C95">
        <v>0</v>
      </c>
      <c r="D95">
        <v>0</v>
      </c>
      <c r="E95">
        <v>0</v>
      </c>
      <c r="F95">
        <v>0</v>
      </c>
      <c r="G95" s="10">
        <v>0</v>
      </c>
    </row>
    <row r="96" spans="1:7" x14ac:dyDescent="0.3">
      <c r="A96" s="9">
        <v>43923</v>
      </c>
      <c r="B96">
        <v>42</v>
      </c>
      <c r="C96">
        <v>0</v>
      </c>
      <c r="D96">
        <v>0</v>
      </c>
      <c r="E96">
        <v>0</v>
      </c>
      <c r="F96">
        <v>0</v>
      </c>
      <c r="G96" s="10">
        <v>0</v>
      </c>
    </row>
    <row r="97" spans="1:7" x14ac:dyDescent="0.3">
      <c r="A97" s="9">
        <v>43924</v>
      </c>
      <c r="B97">
        <v>20</v>
      </c>
      <c r="C97">
        <v>0</v>
      </c>
      <c r="D97">
        <v>20</v>
      </c>
      <c r="E97">
        <v>0</v>
      </c>
      <c r="F97">
        <v>0</v>
      </c>
      <c r="G97" s="10">
        <v>0</v>
      </c>
    </row>
    <row r="98" spans="1:7" x14ac:dyDescent="0.3">
      <c r="A98" s="9">
        <v>43925</v>
      </c>
      <c r="B98">
        <v>21</v>
      </c>
      <c r="C98">
        <v>0</v>
      </c>
      <c r="D98">
        <v>0</v>
      </c>
      <c r="E98">
        <v>0</v>
      </c>
      <c r="F98">
        <v>21</v>
      </c>
      <c r="G98" s="10">
        <v>0</v>
      </c>
    </row>
    <row r="99" spans="1:7" x14ac:dyDescent="0.3">
      <c r="A99" s="9">
        <v>43926</v>
      </c>
      <c r="B99">
        <v>18</v>
      </c>
      <c r="C99">
        <v>18</v>
      </c>
      <c r="D99">
        <v>0</v>
      </c>
      <c r="E99">
        <v>0</v>
      </c>
      <c r="F99">
        <v>0</v>
      </c>
      <c r="G99" s="10">
        <v>0</v>
      </c>
    </row>
    <row r="100" spans="1:7" x14ac:dyDescent="0.3">
      <c r="A100" s="9">
        <v>43927</v>
      </c>
      <c r="B100">
        <v>19</v>
      </c>
      <c r="C100">
        <v>0</v>
      </c>
      <c r="D100">
        <v>0</v>
      </c>
      <c r="E100">
        <v>0</v>
      </c>
      <c r="F100">
        <v>0</v>
      </c>
      <c r="G100" s="10">
        <v>58</v>
      </c>
    </row>
    <row r="101" spans="1:7" x14ac:dyDescent="0.3">
      <c r="A101" s="9">
        <v>43928</v>
      </c>
      <c r="B101">
        <v>0</v>
      </c>
      <c r="C101">
        <v>19</v>
      </c>
      <c r="D101">
        <v>19</v>
      </c>
      <c r="E101">
        <v>0</v>
      </c>
      <c r="F101">
        <v>0</v>
      </c>
      <c r="G101" s="10">
        <v>0</v>
      </c>
    </row>
    <row r="102" spans="1:7" x14ac:dyDescent="0.3">
      <c r="A102" s="9">
        <v>43929</v>
      </c>
      <c r="B102">
        <v>19</v>
      </c>
      <c r="C102">
        <v>0</v>
      </c>
      <c r="D102">
        <v>0</v>
      </c>
      <c r="E102">
        <v>0</v>
      </c>
      <c r="F102">
        <v>0</v>
      </c>
      <c r="G102" s="10">
        <v>16</v>
      </c>
    </row>
    <row r="103" spans="1:7" x14ac:dyDescent="0.3">
      <c r="A103" s="9">
        <v>43930</v>
      </c>
      <c r="B103">
        <v>19</v>
      </c>
      <c r="C103">
        <v>0</v>
      </c>
      <c r="D103">
        <v>0</v>
      </c>
      <c r="E103">
        <v>0</v>
      </c>
      <c r="F103">
        <v>0</v>
      </c>
      <c r="G103" s="10">
        <v>10</v>
      </c>
    </row>
    <row r="104" spans="1:7" x14ac:dyDescent="0.3">
      <c r="A104" s="9">
        <v>43931</v>
      </c>
      <c r="B104">
        <v>19</v>
      </c>
      <c r="C104">
        <v>0</v>
      </c>
      <c r="D104">
        <v>0</v>
      </c>
      <c r="E104">
        <v>0</v>
      </c>
      <c r="F104">
        <v>0</v>
      </c>
      <c r="G104" s="10">
        <v>0</v>
      </c>
    </row>
    <row r="105" spans="1:7" x14ac:dyDescent="0.3">
      <c r="A105" s="9">
        <v>43932</v>
      </c>
      <c r="B105">
        <v>20</v>
      </c>
      <c r="C105">
        <v>0</v>
      </c>
      <c r="D105">
        <v>0</v>
      </c>
      <c r="E105">
        <v>0</v>
      </c>
      <c r="F105">
        <v>0</v>
      </c>
      <c r="G105" s="10">
        <v>0</v>
      </c>
    </row>
    <row r="106" spans="1:7" x14ac:dyDescent="0.3">
      <c r="A106" s="9">
        <v>43933</v>
      </c>
      <c r="B106">
        <v>19</v>
      </c>
      <c r="C106">
        <v>0</v>
      </c>
      <c r="D106">
        <v>0</v>
      </c>
      <c r="E106">
        <v>0</v>
      </c>
      <c r="F106">
        <v>0</v>
      </c>
      <c r="G106" s="10">
        <v>3</v>
      </c>
    </row>
    <row r="107" spans="1:7" x14ac:dyDescent="0.3">
      <c r="A107" s="9">
        <v>43934</v>
      </c>
      <c r="B107">
        <v>19</v>
      </c>
      <c r="C107">
        <v>0</v>
      </c>
      <c r="D107">
        <v>0</v>
      </c>
      <c r="E107">
        <v>0</v>
      </c>
      <c r="F107">
        <v>0</v>
      </c>
      <c r="G107" s="10">
        <v>2</v>
      </c>
    </row>
    <row r="108" spans="1:7" x14ac:dyDescent="0.3">
      <c r="A108" s="9">
        <v>43935</v>
      </c>
      <c r="B108">
        <v>21</v>
      </c>
      <c r="C108">
        <v>0</v>
      </c>
      <c r="D108">
        <v>0</v>
      </c>
      <c r="E108">
        <v>0</v>
      </c>
      <c r="F108">
        <v>0</v>
      </c>
      <c r="G108" s="10">
        <v>2</v>
      </c>
    </row>
    <row r="109" spans="1:7" x14ac:dyDescent="0.3">
      <c r="A109" s="9">
        <v>43936</v>
      </c>
      <c r="B109">
        <v>22</v>
      </c>
      <c r="C109">
        <v>0</v>
      </c>
      <c r="D109">
        <v>0</v>
      </c>
      <c r="E109">
        <v>0</v>
      </c>
      <c r="F109">
        <v>0</v>
      </c>
      <c r="G109" s="10">
        <v>3</v>
      </c>
    </row>
    <row r="110" spans="1:7" x14ac:dyDescent="0.3">
      <c r="A110" s="9">
        <v>43937</v>
      </c>
      <c r="B110">
        <v>0</v>
      </c>
      <c r="C110">
        <v>21</v>
      </c>
      <c r="D110">
        <v>0</v>
      </c>
      <c r="E110">
        <v>0</v>
      </c>
      <c r="F110">
        <v>0</v>
      </c>
      <c r="G110" s="10">
        <v>0</v>
      </c>
    </row>
    <row r="111" spans="1:7" x14ac:dyDescent="0.3">
      <c r="A111" s="9">
        <v>43938</v>
      </c>
      <c r="B111">
        <v>23</v>
      </c>
      <c r="C111">
        <v>23</v>
      </c>
      <c r="D111">
        <v>0</v>
      </c>
      <c r="E111">
        <v>0</v>
      </c>
      <c r="F111">
        <v>0</v>
      </c>
      <c r="G111" s="10">
        <v>0</v>
      </c>
    </row>
    <row r="112" spans="1:7" x14ac:dyDescent="0.3">
      <c r="A112" s="9">
        <v>43939</v>
      </c>
      <c r="B112">
        <v>25</v>
      </c>
      <c r="C112">
        <v>0</v>
      </c>
      <c r="D112">
        <v>0</v>
      </c>
      <c r="E112">
        <v>0</v>
      </c>
      <c r="F112">
        <v>0</v>
      </c>
      <c r="G112" s="10">
        <v>8</v>
      </c>
    </row>
    <row r="113" spans="1:7" x14ac:dyDescent="0.3">
      <c r="A113" s="9">
        <v>43940</v>
      </c>
      <c r="B113">
        <v>0</v>
      </c>
      <c r="C113">
        <v>0</v>
      </c>
      <c r="D113">
        <v>0</v>
      </c>
      <c r="E113">
        <v>0</v>
      </c>
      <c r="F113">
        <v>0</v>
      </c>
      <c r="G113" s="10">
        <v>14</v>
      </c>
    </row>
    <row r="114" spans="1:7" x14ac:dyDescent="0.3">
      <c r="A114" s="9">
        <v>43941</v>
      </c>
      <c r="B114">
        <v>0</v>
      </c>
      <c r="C114">
        <v>0</v>
      </c>
      <c r="D114">
        <v>0</v>
      </c>
      <c r="E114">
        <v>0</v>
      </c>
      <c r="F114">
        <v>0</v>
      </c>
      <c r="G114" s="10">
        <v>16</v>
      </c>
    </row>
    <row r="115" spans="1:7" x14ac:dyDescent="0.3">
      <c r="A115" s="9">
        <v>43942</v>
      </c>
      <c r="B115">
        <v>0</v>
      </c>
      <c r="C115">
        <v>0</v>
      </c>
      <c r="D115">
        <v>0</v>
      </c>
      <c r="E115">
        <v>0</v>
      </c>
      <c r="F115">
        <v>0</v>
      </c>
      <c r="G115" s="10">
        <v>3</v>
      </c>
    </row>
    <row r="116" spans="1:7" x14ac:dyDescent="0.3">
      <c r="A116" s="9">
        <v>43943</v>
      </c>
      <c r="B116">
        <v>0</v>
      </c>
      <c r="C116">
        <v>23</v>
      </c>
      <c r="D116">
        <v>0</v>
      </c>
      <c r="E116">
        <v>0</v>
      </c>
      <c r="F116">
        <v>0</v>
      </c>
      <c r="G116" s="10">
        <v>0</v>
      </c>
    </row>
    <row r="117" spans="1:7" x14ac:dyDescent="0.3">
      <c r="A117" s="9">
        <v>43944</v>
      </c>
      <c r="B117">
        <v>20</v>
      </c>
      <c r="C117">
        <v>0</v>
      </c>
      <c r="D117">
        <v>0</v>
      </c>
      <c r="E117">
        <v>0</v>
      </c>
      <c r="F117">
        <v>0</v>
      </c>
      <c r="G117" s="10">
        <v>2</v>
      </c>
    </row>
    <row r="118" spans="1:7" x14ac:dyDescent="0.3">
      <c r="A118" s="9">
        <v>43945</v>
      </c>
      <c r="B118">
        <v>22</v>
      </c>
      <c r="C118">
        <v>22</v>
      </c>
      <c r="D118">
        <v>0</v>
      </c>
      <c r="E118">
        <v>22</v>
      </c>
      <c r="F118">
        <v>0</v>
      </c>
      <c r="G118" s="10">
        <v>0</v>
      </c>
    </row>
    <row r="119" spans="1:7" x14ac:dyDescent="0.3">
      <c r="A119" s="9">
        <v>43946</v>
      </c>
      <c r="B119">
        <v>23</v>
      </c>
      <c r="C119">
        <v>23</v>
      </c>
      <c r="D119">
        <v>0</v>
      </c>
      <c r="E119">
        <v>0</v>
      </c>
      <c r="F119">
        <v>0</v>
      </c>
      <c r="G119" s="10">
        <v>0</v>
      </c>
    </row>
    <row r="120" spans="1:7" x14ac:dyDescent="0.3">
      <c r="A120" s="9">
        <v>43947</v>
      </c>
      <c r="B120">
        <v>21</v>
      </c>
      <c r="C120">
        <v>0</v>
      </c>
      <c r="D120">
        <v>0</v>
      </c>
      <c r="E120">
        <v>0</v>
      </c>
      <c r="F120">
        <v>0</v>
      </c>
      <c r="G120" s="10">
        <v>9</v>
      </c>
    </row>
    <row r="121" spans="1:7" x14ac:dyDescent="0.3">
      <c r="A121" s="9">
        <v>43948</v>
      </c>
      <c r="B121">
        <v>21</v>
      </c>
      <c r="C121">
        <v>0</v>
      </c>
      <c r="D121">
        <v>0</v>
      </c>
      <c r="E121">
        <v>0</v>
      </c>
      <c r="F121">
        <v>0</v>
      </c>
      <c r="G121" s="10">
        <v>0</v>
      </c>
    </row>
    <row r="122" spans="1:7" x14ac:dyDescent="0.3">
      <c r="A122" s="9">
        <v>43949</v>
      </c>
      <c r="B122">
        <v>20</v>
      </c>
      <c r="C122">
        <v>20</v>
      </c>
      <c r="D122">
        <v>0</v>
      </c>
      <c r="E122">
        <v>0</v>
      </c>
      <c r="F122">
        <v>0</v>
      </c>
      <c r="G122" s="10">
        <v>12</v>
      </c>
    </row>
    <row r="123" spans="1:7" x14ac:dyDescent="0.3">
      <c r="A123" s="9">
        <v>43950</v>
      </c>
      <c r="B123">
        <v>20</v>
      </c>
      <c r="C123">
        <v>0</v>
      </c>
      <c r="D123">
        <v>0</v>
      </c>
      <c r="E123">
        <v>0</v>
      </c>
      <c r="F123">
        <v>0</v>
      </c>
      <c r="G123" s="10">
        <v>21</v>
      </c>
    </row>
    <row r="124" spans="1:7" x14ac:dyDescent="0.3">
      <c r="A124" s="9">
        <v>43951</v>
      </c>
      <c r="B124">
        <v>0</v>
      </c>
      <c r="C124">
        <v>0</v>
      </c>
      <c r="D124">
        <v>0</v>
      </c>
      <c r="E124">
        <v>0</v>
      </c>
      <c r="F124">
        <v>0</v>
      </c>
      <c r="G124" s="10">
        <v>1</v>
      </c>
    </row>
    <row r="125" spans="1:7" x14ac:dyDescent="0.3">
      <c r="A125" s="9">
        <v>43952</v>
      </c>
      <c r="B125">
        <v>0</v>
      </c>
      <c r="C125">
        <v>21</v>
      </c>
      <c r="D125">
        <v>0</v>
      </c>
      <c r="E125">
        <v>0</v>
      </c>
      <c r="F125">
        <v>0</v>
      </c>
      <c r="G125" s="10">
        <v>0</v>
      </c>
    </row>
    <row r="126" spans="1:7" x14ac:dyDescent="0.3">
      <c r="A126" s="9">
        <v>43953</v>
      </c>
      <c r="B126">
        <v>0</v>
      </c>
      <c r="C126">
        <v>20</v>
      </c>
      <c r="D126">
        <v>0</v>
      </c>
      <c r="E126">
        <v>0</v>
      </c>
      <c r="F126">
        <v>0</v>
      </c>
      <c r="G126" s="10">
        <v>3</v>
      </c>
    </row>
    <row r="127" spans="1:7" x14ac:dyDescent="0.3">
      <c r="A127" s="9">
        <v>43954</v>
      </c>
      <c r="B127">
        <v>0</v>
      </c>
      <c r="C127">
        <v>21</v>
      </c>
      <c r="D127">
        <v>0</v>
      </c>
      <c r="E127">
        <v>0</v>
      </c>
      <c r="F127">
        <v>0</v>
      </c>
      <c r="G127" s="10">
        <v>0</v>
      </c>
    </row>
    <row r="128" spans="1:7" x14ac:dyDescent="0.3">
      <c r="A128" s="9">
        <v>43955</v>
      </c>
      <c r="B128">
        <v>19</v>
      </c>
      <c r="C128">
        <v>0</v>
      </c>
      <c r="D128">
        <v>0</v>
      </c>
      <c r="E128">
        <v>0</v>
      </c>
      <c r="F128">
        <v>0</v>
      </c>
      <c r="G128" s="10">
        <v>0</v>
      </c>
    </row>
    <row r="129" spans="1:7" x14ac:dyDescent="0.3">
      <c r="A129" s="9">
        <v>43956</v>
      </c>
      <c r="B129">
        <v>20</v>
      </c>
      <c r="C129">
        <v>0</v>
      </c>
      <c r="D129">
        <v>0</v>
      </c>
      <c r="E129">
        <v>0</v>
      </c>
      <c r="F129">
        <v>0</v>
      </c>
      <c r="G129" s="10">
        <v>5</v>
      </c>
    </row>
    <row r="130" spans="1:7" x14ac:dyDescent="0.3">
      <c r="A130" s="9">
        <v>43957</v>
      </c>
      <c r="B130">
        <v>19</v>
      </c>
      <c r="C130">
        <v>0</v>
      </c>
      <c r="D130">
        <v>0</v>
      </c>
      <c r="E130">
        <v>0</v>
      </c>
      <c r="F130">
        <v>0</v>
      </c>
      <c r="G130" s="10">
        <v>7</v>
      </c>
    </row>
    <row r="131" spans="1:7" x14ac:dyDescent="0.3">
      <c r="A131" s="9">
        <v>43958</v>
      </c>
      <c r="B131">
        <v>20</v>
      </c>
      <c r="C131">
        <v>20</v>
      </c>
      <c r="D131">
        <v>20</v>
      </c>
      <c r="E131">
        <v>0</v>
      </c>
      <c r="F131">
        <v>20</v>
      </c>
      <c r="G131" s="10">
        <v>2</v>
      </c>
    </row>
    <row r="132" spans="1:7" x14ac:dyDescent="0.3">
      <c r="A132" s="9">
        <v>43959</v>
      </c>
      <c r="B132">
        <v>41</v>
      </c>
      <c r="C132">
        <v>0</v>
      </c>
      <c r="D132">
        <v>0</v>
      </c>
      <c r="E132">
        <v>0</v>
      </c>
      <c r="F132">
        <v>0</v>
      </c>
      <c r="G132" s="10">
        <v>2</v>
      </c>
    </row>
    <row r="133" spans="1:7" x14ac:dyDescent="0.3">
      <c r="A133" s="9">
        <v>43960</v>
      </c>
      <c r="B133">
        <v>21</v>
      </c>
      <c r="C133">
        <v>20</v>
      </c>
      <c r="D133">
        <v>0</v>
      </c>
      <c r="E133">
        <v>23</v>
      </c>
      <c r="F133">
        <v>0</v>
      </c>
      <c r="G133" s="10">
        <v>2</v>
      </c>
    </row>
    <row r="134" spans="1:7" x14ac:dyDescent="0.3">
      <c r="A134" s="9">
        <v>43961</v>
      </c>
      <c r="B134">
        <v>21</v>
      </c>
      <c r="C134">
        <v>0</v>
      </c>
      <c r="D134">
        <v>0</v>
      </c>
      <c r="E134">
        <v>0</v>
      </c>
      <c r="F134">
        <v>0</v>
      </c>
      <c r="G134" s="10">
        <v>0</v>
      </c>
    </row>
    <row r="135" spans="1:7" x14ac:dyDescent="0.3">
      <c r="A135" s="9">
        <v>43962</v>
      </c>
      <c r="B135">
        <v>41</v>
      </c>
      <c r="C135">
        <v>0</v>
      </c>
      <c r="D135">
        <v>0</v>
      </c>
      <c r="E135">
        <v>0</v>
      </c>
      <c r="F135">
        <v>0</v>
      </c>
      <c r="G135" s="10">
        <v>5</v>
      </c>
    </row>
    <row r="136" spans="1:7" x14ac:dyDescent="0.3">
      <c r="A136" s="9">
        <v>43963</v>
      </c>
      <c r="B136">
        <v>21</v>
      </c>
      <c r="C136">
        <v>0</v>
      </c>
      <c r="D136">
        <v>0</v>
      </c>
      <c r="E136">
        <v>0</v>
      </c>
      <c r="F136">
        <v>0</v>
      </c>
      <c r="G136" s="10">
        <v>18</v>
      </c>
    </row>
    <row r="137" spans="1:7" x14ac:dyDescent="0.3">
      <c r="A137" s="9">
        <v>43964</v>
      </c>
      <c r="B137">
        <v>55</v>
      </c>
      <c r="C137">
        <v>0</v>
      </c>
      <c r="D137">
        <v>0</v>
      </c>
      <c r="E137">
        <v>0</v>
      </c>
      <c r="F137">
        <v>0</v>
      </c>
      <c r="G137" s="10">
        <v>0</v>
      </c>
    </row>
    <row r="138" spans="1:7" x14ac:dyDescent="0.3">
      <c r="A138" s="9">
        <v>43965</v>
      </c>
      <c r="B138">
        <v>0</v>
      </c>
      <c r="C138">
        <v>0</v>
      </c>
      <c r="D138">
        <v>0</v>
      </c>
      <c r="E138">
        <v>0</v>
      </c>
      <c r="F138">
        <v>0</v>
      </c>
      <c r="G138" s="10">
        <v>49</v>
      </c>
    </row>
    <row r="139" spans="1:7" x14ac:dyDescent="0.3">
      <c r="A139" s="9">
        <v>43966</v>
      </c>
      <c r="B139">
        <v>0</v>
      </c>
      <c r="C139">
        <v>0</v>
      </c>
      <c r="D139">
        <v>0</v>
      </c>
      <c r="E139">
        <v>0</v>
      </c>
      <c r="F139">
        <v>0</v>
      </c>
      <c r="G139" s="10">
        <v>0</v>
      </c>
    </row>
    <row r="140" spans="1:7" x14ac:dyDescent="0.3">
      <c r="A140" s="9">
        <v>43967</v>
      </c>
      <c r="B140">
        <v>53</v>
      </c>
      <c r="C140">
        <v>0</v>
      </c>
      <c r="D140">
        <v>21</v>
      </c>
      <c r="E140">
        <v>0</v>
      </c>
      <c r="F140">
        <v>0</v>
      </c>
      <c r="G140" s="10">
        <v>9</v>
      </c>
    </row>
    <row r="141" spans="1:7" x14ac:dyDescent="0.3">
      <c r="A141" s="9">
        <v>43968</v>
      </c>
      <c r="B141">
        <v>0</v>
      </c>
      <c r="C141">
        <v>0</v>
      </c>
      <c r="D141">
        <v>0</v>
      </c>
      <c r="E141">
        <v>0</v>
      </c>
      <c r="F141">
        <v>0</v>
      </c>
      <c r="G141" s="10">
        <v>0</v>
      </c>
    </row>
    <row r="142" spans="1:7" x14ac:dyDescent="0.3">
      <c r="A142" s="9">
        <v>43969</v>
      </c>
      <c r="B142">
        <v>20</v>
      </c>
      <c r="C142">
        <v>21</v>
      </c>
      <c r="D142">
        <v>0</v>
      </c>
      <c r="E142">
        <v>0</v>
      </c>
      <c r="F142">
        <v>0</v>
      </c>
      <c r="G142" s="10">
        <v>19</v>
      </c>
    </row>
    <row r="143" spans="1:7" x14ac:dyDescent="0.3">
      <c r="A143" s="9">
        <v>43970</v>
      </c>
      <c r="B143">
        <v>19</v>
      </c>
      <c r="C143">
        <v>0</v>
      </c>
      <c r="D143">
        <v>0</v>
      </c>
      <c r="E143">
        <v>0</v>
      </c>
      <c r="F143">
        <v>0</v>
      </c>
      <c r="G143" s="10">
        <v>12</v>
      </c>
    </row>
    <row r="144" spans="1:7" x14ac:dyDescent="0.3">
      <c r="A144" s="9">
        <v>43971</v>
      </c>
      <c r="B144">
        <v>0</v>
      </c>
      <c r="C144">
        <v>0</v>
      </c>
      <c r="D144">
        <v>0</v>
      </c>
      <c r="E144">
        <v>0</v>
      </c>
      <c r="F144">
        <v>0</v>
      </c>
      <c r="G144" s="10">
        <v>2</v>
      </c>
    </row>
    <row r="145" spans="1:7" x14ac:dyDescent="0.3">
      <c r="A145" s="9">
        <v>43972</v>
      </c>
      <c r="B145">
        <v>20</v>
      </c>
      <c r="C145">
        <v>0</v>
      </c>
      <c r="D145">
        <v>0</v>
      </c>
      <c r="E145">
        <v>0</v>
      </c>
      <c r="F145">
        <v>20</v>
      </c>
      <c r="G145" s="10">
        <v>5</v>
      </c>
    </row>
    <row r="146" spans="1:7" x14ac:dyDescent="0.3">
      <c r="A146" s="9">
        <v>43973</v>
      </c>
      <c r="B146">
        <v>0</v>
      </c>
      <c r="C146">
        <v>0</v>
      </c>
      <c r="D146">
        <v>0</v>
      </c>
      <c r="E146">
        <v>0</v>
      </c>
      <c r="F146">
        <v>0</v>
      </c>
      <c r="G146" s="10">
        <v>4</v>
      </c>
    </row>
    <row r="147" spans="1:7" x14ac:dyDescent="0.3">
      <c r="A147" s="9">
        <v>43974</v>
      </c>
      <c r="B147">
        <v>67</v>
      </c>
      <c r="C147">
        <v>0</v>
      </c>
      <c r="D147">
        <v>0</v>
      </c>
      <c r="E147">
        <v>0</v>
      </c>
      <c r="F147">
        <v>0</v>
      </c>
      <c r="G147" s="10">
        <v>12</v>
      </c>
    </row>
    <row r="148" spans="1:7" x14ac:dyDescent="0.3">
      <c r="A148" s="9">
        <v>43975</v>
      </c>
      <c r="B148">
        <v>0</v>
      </c>
      <c r="C148">
        <v>22</v>
      </c>
      <c r="D148">
        <v>0</v>
      </c>
      <c r="E148">
        <v>0</v>
      </c>
      <c r="F148">
        <v>21</v>
      </c>
      <c r="G148" s="10">
        <v>6</v>
      </c>
    </row>
    <row r="149" spans="1:7" x14ac:dyDescent="0.3">
      <c r="A149" s="9">
        <v>43976</v>
      </c>
      <c r="B149">
        <v>0</v>
      </c>
      <c r="C149">
        <v>21</v>
      </c>
      <c r="D149">
        <v>0</v>
      </c>
      <c r="E149">
        <v>0</v>
      </c>
      <c r="F149">
        <v>0</v>
      </c>
      <c r="G149" s="10">
        <v>17</v>
      </c>
    </row>
    <row r="150" spans="1:7" x14ac:dyDescent="0.3">
      <c r="A150" s="9">
        <v>43977</v>
      </c>
      <c r="B150">
        <v>0</v>
      </c>
      <c r="C150">
        <v>0</v>
      </c>
      <c r="D150">
        <v>0</v>
      </c>
      <c r="E150">
        <v>0</v>
      </c>
      <c r="F150">
        <v>0</v>
      </c>
      <c r="G150" s="10">
        <v>79</v>
      </c>
    </row>
    <row r="151" spans="1:7" x14ac:dyDescent="0.3">
      <c r="A151" s="9">
        <v>43978</v>
      </c>
      <c r="B151">
        <v>22</v>
      </c>
      <c r="C151">
        <v>0</v>
      </c>
      <c r="D151">
        <v>0</v>
      </c>
      <c r="E151">
        <v>0</v>
      </c>
      <c r="F151">
        <v>21</v>
      </c>
      <c r="G151" s="10">
        <v>0</v>
      </c>
    </row>
    <row r="152" spans="1:7" x14ac:dyDescent="0.3">
      <c r="A152" s="9">
        <v>43979</v>
      </c>
      <c r="B152">
        <v>21</v>
      </c>
      <c r="C152">
        <v>0</v>
      </c>
      <c r="D152">
        <v>0</v>
      </c>
      <c r="E152">
        <v>0</v>
      </c>
      <c r="F152">
        <v>0</v>
      </c>
      <c r="G152" s="10">
        <v>78</v>
      </c>
    </row>
    <row r="153" spans="1:7" x14ac:dyDescent="0.3">
      <c r="A153" s="9">
        <v>43980</v>
      </c>
      <c r="B153">
        <v>17</v>
      </c>
      <c r="C153">
        <v>0</v>
      </c>
      <c r="D153">
        <v>0</v>
      </c>
      <c r="E153">
        <v>0</v>
      </c>
      <c r="F153">
        <v>0</v>
      </c>
      <c r="G153" s="10">
        <v>13</v>
      </c>
    </row>
    <row r="154" spans="1:7" x14ac:dyDescent="0.3">
      <c r="A154" s="9">
        <v>43981</v>
      </c>
      <c r="B154">
        <v>19</v>
      </c>
      <c r="C154">
        <v>0</v>
      </c>
      <c r="D154">
        <v>20</v>
      </c>
      <c r="E154">
        <v>0</v>
      </c>
      <c r="F154">
        <v>20</v>
      </c>
      <c r="G154" s="10">
        <v>157</v>
      </c>
    </row>
    <row r="155" spans="1:7" x14ac:dyDescent="0.3">
      <c r="A155" s="9">
        <v>43982</v>
      </c>
      <c r="B155">
        <v>0</v>
      </c>
      <c r="C155">
        <v>0</v>
      </c>
      <c r="D155">
        <v>0</v>
      </c>
      <c r="E155">
        <v>0</v>
      </c>
      <c r="F155">
        <v>0</v>
      </c>
      <c r="G155" s="10">
        <v>91</v>
      </c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9FA03-1E3C-4A4A-AE93-1975DC1D9BDC}">
  <dimension ref="A1:W155"/>
  <sheetViews>
    <sheetView workbookViewId="0">
      <selection activeCell="F1" sqref="F1:G1048576"/>
    </sheetView>
  </sheetViews>
  <sheetFormatPr defaultRowHeight="14.4" x14ac:dyDescent="0.3"/>
  <cols>
    <col min="6" max="7" width="8.88671875" style="29"/>
  </cols>
  <sheetData>
    <row r="1" spans="1:23" x14ac:dyDescent="0.3">
      <c r="A1" t="s">
        <v>63</v>
      </c>
    </row>
    <row r="3" spans="1:23" x14ac:dyDescent="0.3">
      <c r="A3" t="s">
        <v>62</v>
      </c>
      <c r="B3" t="s">
        <v>152</v>
      </c>
      <c r="C3" t="s">
        <v>151</v>
      </c>
      <c r="D3" t="s">
        <v>150</v>
      </c>
      <c r="E3" s="12" t="s">
        <v>56</v>
      </c>
      <c r="F3" s="23" t="s">
        <v>59</v>
      </c>
      <c r="G3" s="23" t="s">
        <v>58</v>
      </c>
      <c r="H3" s="10" t="s">
        <v>57</v>
      </c>
    </row>
    <row r="4" spans="1:23" x14ac:dyDescent="0.3">
      <c r="A4" s="8">
        <v>43831</v>
      </c>
      <c r="B4">
        <v>0</v>
      </c>
      <c r="C4">
        <v>0</v>
      </c>
      <c r="D4">
        <v>0</v>
      </c>
      <c r="E4" s="9">
        <v>43831</v>
      </c>
      <c r="F4" s="23">
        <v>0</v>
      </c>
      <c r="G4" s="23">
        <v>0</v>
      </c>
      <c r="H4" s="10">
        <v>0</v>
      </c>
    </row>
    <row r="5" spans="1:23" x14ac:dyDescent="0.3">
      <c r="A5" s="8">
        <v>43832</v>
      </c>
      <c r="B5">
        <v>0</v>
      </c>
      <c r="C5">
        <v>0</v>
      </c>
      <c r="D5">
        <v>0</v>
      </c>
      <c r="E5" s="9">
        <v>43832</v>
      </c>
      <c r="F5" s="23">
        <v>0</v>
      </c>
      <c r="G5" s="23">
        <v>0</v>
      </c>
      <c r="H5" s="10">
        <v>0</v>
      </c>
    </row>
    <row r="6" spans="1:23" x14ac:dyDescent="0.3">
      <c r="A6" s="8">
        <v>43833</v>
      </c>
      <c r="B6">
        <v>0</v>
      </c>
      <c r="C6">
        <v>0</v>
      </c>
      <c r="D6">
        <v>0</v>
      </c>
      <c r="E6" s="9">
        <v>43833</v>
      </c>
      <c r="F6" s="23">
        <v>0</v>
      </c>
      <c r="G6" s="23">
        <v>0</v>
      </c>
      <c r="H6" s="10">
        <v>0</v>
      </c>
    </row>
    <row r="7" spans="1:23" x14ac:dyDescent="0.3">
      <c r="A7" s="8">
        <v>43834</v>
      </c>
      <c r="B7">
        <v>0</v>
      </c>
      <c r="C7">
        <v>0</v>
      </c>
      <c r="D7">
        <v>0</v>
      </c>
      <c r="E7" s="9">
        <v>43834</v>
      </c>
      <c r="F7" s="23">
        <v>0</v>
      </c>
      <c r="G7" s="23">
        <v>0</v>
      </c>
      <c r="H7" s="10">
        <v>0</v>
      </c>
      <c r="N7" t="s">
        <v>59</v>
      </c>
      <c r="U7" t="s">
        <v>149</v>
      </c>
    </row>
    <row r="8" spans="1:23" x14ac:dyDescent="0.3">
      <c r="A8" s="8">
        <v>43835</v>
      </c>
      <c r="B8">
        <v>0</v>
      </c>
      <c r="C8">
        <v>0</v>
      </c>
      <c r="D8">
        <v>0</v>
      </c>
      <c r="E8" s="9">
        <v>43835</v>
      </c>
      <c r="F8" s="23">
        <v>0</v>
      </c>
      <c r="G8" s="23">
        <v>0</v>
      </c>
      <c r="H8" s="10">
        <v>0</v>
      </c>
      <c r="M8" t="s">
        <v>67</v>
      </c>
      <c r="N8" t="s">
        <v>31</v>
      </c>
      <c r="O8" t="s">
        <v>148</v>
      </c>
      <c r="P8" t="s">
        <v>34</v>
      </c>
      <c r="T8" t="s">
        <v>67</v>
      </c>
      <c r="U8" t="s">
        <v>31</v>
      </c>
      <c r="V8" t="s">
        <v>148</v>
      </c>
      <c r="W8" t="s">
        <v>34</v>
      </c>
    </row>
    <row r="9" spans="1:23" x14ac:dyDescent="0.3">
      <c r="A9" s="8">
        <v>43836</v>
      </c>
      <c r="B9">
        <v>0</v>
      </c>
      <c r="C9">
        <v>0</v>
      </c>
      <c r="D9">
        <v>0</v>
      </c>
      <c r="E9" s="9">
        <v>43836</v>
      </c>
      <c r="F9" s="23">
        <v>0</v>
      </c>
      <c r="G9" s="23">
        <v>0</v>
      </c>
      <c r="H9" s="10">
        <v>0</v>
      </c>
      <c r="M9">
        <v>0</v>
      </c>
      <c r="N9">
        <v>4.5478739249184712E-2</v>
      </c>
      <c r="O9">
        <v>2.1589464663827676E-2</v>
      </c>
      <c r="P9">
        <v>-5.5230921377062384E-2</v>
      </c>
      <c r="T9">
        <v>0</v>
      </c>
      <c r="U9">
        <v>7.2431217688196367E-2</v>
      </c>
      <c r="V9">
        <v>4.5977072534928685E-2</v>
      </c>
      <c r="W9">
        <v>-6.1627206480011146E-2</v>
      </c>
    </row>
    <row r="10" spans="1:23" x14ac:dyDescent="0.3">
      <c r="A10" s="8">
        <v>43837</v>
      </c>
      <c r="B10">
        <v>0</v>
      </c>
      <c r="C10">
        <v>0</v>
      </c>
      <c r="D10">
        <v>0</v>
      </c>
      <c r="E10" s="9">
        <v>43837</v>
      </c>
      <c r="F10" s="23">
        <v>0</v>
      </c>
      <c r="G10" s="23">
        <v>0</v>
      </c>
      <c r="H10" s="10">
        <v>0</v>
      </c>
      <c r="M10">
        <v>1</v>
      </c>
      <c r="N10">
        <v>9.6358750179411784E-3</v>
      </c>
      <c r="O10">
        <v>-7.6009967328875438E-2</v>
      </c>
      <c r="P10">
        <v>-5.5617216650014789E-2</v>
      </c>
      <c r="T10">
        <v>1</v>
      </c>
      <c r="U10">
        <v>2.7584993297405748E-2</v>
      </c>
      <c r="V10">
        <v>-2.4438883235368459E-2</v>
      </c>
      <c r="W10">
        <v>-7.0661833795901449E-2</v>
      </c>
    </row>
    <row r="11" spans="1:23" x14ac:dyDescent="0.3">
      <c r="A11" s="8">
        <v>43838</v>
      </c>
      <c r="B11">
        <v>0</v>
      </c>
      <c r="C11">
        <v>0</v>
      </c>
      <c r="D11">
        <v>0</v>
      </c>
      <c r="E11" s="9">
        <v>43838</v>
      </c>
      <c r="F11" s="23">
        <v>0</v>
      </c>
      <c r="G11" s="23">
        <v>0</v>
      </c>
      <c r="H11" s="10">
        <v>0</v>
      </c>
      <c r="M11">
        <v>2</v>
      </c>
      <c r="N11">
        <v>-8.0991071174574755E-2</v>
      </c>
      <c r="O11">
        <v>-5.1890092986520815E-2</v>
      </c>
      <c r="P11">
        <v>-1.7023603116166814E-2</v>
      </c>
      <c r="T11">
        <v>2</v>
      </c>
      <c r="U11">
        <v>5.790893025082533E-2</v>
      </c>
      <c r="V11">
        <v>-1.8349243156275858E-2</v>
      </c>
      <c r="W11">
        <v>-7.7858245811368881E-2</v>
      </c>
    </row>
    <row r="12" spans="1:23" x14ac:dyDescent="0.3">
      <c r="A12" s="8">
        <v>43839</v>
      </c>
      <c r="B12">
        <v>0</v>
      </c>
      <c r="C12">
        <v>0</v>
      </c>
      <c r="D12">
        <v>0</v>
      </c>
      <c r="E12" s="9">
        <v>43839</v>
      </c>
      <c r="F12" s="23">
        <v>0</v>
      </c>
      <c r="G12" s="23">
        <v>0</v>
      </c>
      <c r="H12" s="10">
        <v>0</v>
      </c>
      <c r="M12">
        <v>3</v>
      </c>
      <c r="N12">
        <v>-7.7726792582143905E-2</v>
      </c>
      <c r="O12">
        <v>-2.8124111184169208E-2</v>
      </c>
      <c r="P12">
        <v>-1.740610453424889E-2</v>
      </c>
      <c r="T12">
        <v>3</v>
      </c>
      <c r="U12">
        <v>4.5198684672241099E-2</v>
      </c>
      <c r="V12">
        <v>2.7529854600385671E-2</v>
      </c>
      <c r="W12">
        <v>-5.6897843101200565E-2</v>
      </c>
    </row>
    <row r="13" spans="1:23" x14ac:dyDescent="0.3">
      <c r="A13" s="8">
        <v>43840</v>
      </c>
      <c r="B13">
        <v>0</v>
      </c>
      <c r="C13">
        <v>0</v>
      </c>
      <c r="D13">
        <v>0</v>
      </c>
      <c r="E13" s="9">
        <v>43840</v>
      </c>
      <c r="F13" s="23">
        <v>0</v>
      </c>
      <c r="G13" s="23">
        <v>0</v>
      </c>
      <c r="H13" s="10">
        <v>0</v>
      </c>
      <c r="M13">
        <v>4</v>
      </c>
      <c r="N13">
        <v>-7.728446944206939E-2</v>
      </c>
      <c r="O13">
        <v>-7.8760374257058507E-2</v>
      </c>
      <c r="P13">
        <v>-5.6809220062530523E-2</v>
      </c>
      <c r="T13">
        <v>4</v>
      </c>
      <c r="U13">
        <v>6.5749148786172842E-2</v>
      </c>
      <c r="V13">
        <v>-9.4876189685363464E-3</v>
      </c>
      <c r="W13">
        <v>-6.9853291281984906E-2</v>
      </c>
    </row>
    <row r="14" spans="1:23" x14ac:dyDescent="0.3">
      <c r="A14" s="8">
        <v>43841</v>
      </c>
      <c r="B14">
        <v>0</v>
      </c>
      <c r="C14">
        <v>0</v>
      </c>
      <c r="D14">
        <v>0</v>
      </c>
      <c r="E14" s="9">
        <v>43841</v>
      </c>
      <c r="F14" s="23">
        <v>0</v>
      </c>
      <c r="G14" s="23">
        <v>0</v>
      </c>
      <c r="H14" s="10">
        <v>0</v>
      </c>
      <c r="M14">
        <v>5</v>
      </c>
      <c r="N14">
        <v>-8.0520239305548538E-2</v>
      </c>
      <c r="O14">
        <v>1.2806085408795548E-2</v>
      </c>
      <c r="P14">
        <v>-2.0975504790074741E-2</v>
      </c>
      <c r="T14">
        <v>5</v>
      </c>
      <c r="U14">
        <v>0.10195008262901674</v>
      </c>
      <c r="V14">
        <v>-1.8014996927934678E-3</v>
      </c>
      <c r="W14">
        <v>-8.7892280928391645E-2</v>
      </c>
    </row>
    <row r="15" spans="1:23" x14ac:dyDescent="0.3">
      <c r="A15" s="8">
        <v>43842</v>
      </c>
      <c r="B15">
        <v>0</v>
      </c>
      <c r="C15">
        <v>0</v>
      </c>
      <c r="D15">
        <v>0</v>
      </c>
      <c r="E15" s="9">
        <v>43842</v>
      </c>
      <c r="F15" s="23">
        <v>0</v>
      </c>
      <c r="G15" s="23">
        <v>0</v>
      </c>
      <c r="H15" s="10">
        <v>0</v>
      </c>
      <c r="M15">
        <v>6</v>
      </c>
      <c r="N15">
        <v>-8.3780766468227783E-2</v>
      </c>
      <c r="O15">
        <v>5.179158079566195E-2</v>
      </c>
      <c r="P15">
        <v>1.7669948838891811E-2</v>
      </c>
      <c r="T15">
        <v>6</v>
      </c>
      <c r="U15">
        <v>0.14510689406204491</v>
      </c>
      <c r="V15">
        <v>4.2799604158970037E-2</v>
      </c>
      <c r="W15">
        <v>-6.1310682971690338E-2</v>
      </c>
    </row>
    <row r="16" spans="1:23" x14ac:dyDescent="0.3">
      <c r="A16" s="8">
        <v>43843</v>
      </c>
      <c r="B16">
        <v>0</v>
      </c>
      <c r="C16">
        <v>0</v>
      </c>
      <c r="D16">
        <v>0</v>
      </c>
      <c r="E16" s="9">
        <v>43843</v>
      </c>
      <c r="F16" s="23">
        <v>0</v>
      </c>
      <c r="G16" s="23">
        <v>0</v>
      </c>
      <c r="H16" s="10">
        <v>0</v>
      </c>
      <c r="M16">
        <v>7</v>
      </c>
      <c r="N16">
        <v>1.2836084541366076E-2</v>
      </c>
      <c r="O16">
        <v>3.4266586361677447E-2</v>
      </c>
      <c r="P16">
        <v>-1.8991960211244885E-2</v>
      </c>
      <c r="T16">
        <v>7</v>
      </c>
      <c r="U16">
        <v>0.16538169560428725</v>
      </c>
      <c r="V16">
        <v>9.8311216583205231E-3</v>
      </c>
      <c r="W16">
        <v>-5.6386579026462678E-2</v>
      </c>
    </row>
    <row r="17" spans="1:23" x14ac:dyDescent="0.3">
      <c r="A17" s="8">
        <v>43844</v>
      </c>
      <c r="B17">
        <v>0</v>
      </c>
      <c r="C17">
        <v>0</v>
      </c>
      <c r="D17">
        <v>0</v>
      </c>
      <c r="E17" s="9">
        <v>43844</v>
      </c>
      <c r="F17" s="23">
        <v>0</v>
      </c>
      <c r="G17" s="23">
        <v>0</v>
      </c>
      <c r="H17" s="10">
        <v>0</v>
      </c>
      <c r="M17">
        <v>8</v>
      </c>
      <c r="N17">
        <v>-5.1224163964752913E-2</v>
      </c>
      <c r="O17">
        <v>7.6387517253657972E-2</v>
      </c>
      <c r="P17">
        <v>-1.9403002756951778E-2</v>
      </c>
      <c r="T17">
        <v>8</v>
      </c>
      <c r="U17">
        <v>0.1782775206894012</v>
      </c>
      <c r="V17">
        <v>-2.5464109719132194E-3</v>
      </c>
      <c r="W17">
        <v>-5.591467012961291E-2</v>
      </c>
    </row>
    <row r="18" spans="1:23" x14ac:dyDescent="0.3">
      <c r="A18" s="8">
        <v>43845</v>
      </c>
      <c r="B18">
        <v>0</v>
      </c>
      <c r="C18">
        <v>0</v>
      </c>
      <c r="D18">
        <v>0</v>
      </c>
      <c r="E18" s="9">
        <v>43845</v>
      </c>
      <c r="F18" s="23">
        <v>0</v>
      </c>
      <c r="G18" s="23">
        <v>0</v>
      </c>
      <c r="H18" s="10">
        <v>0</v>
      </c>
      <c r="M18">
        <v>9</v>
      </c>
      <c r="N18">
        <v>2.7577093259811294E-2</v>
      </c>
      <c r="O18">
        <v>-1.5875463531446206E-2</v>
      </c>
      <c r="P18">
        <v>-1.9820135985386726E-2</v>
      </c>
      <c r="T18">
        <v>9</v>
      </c>
      <c r="U18">
        <v>0.21197279856791895</v>
      </c>
      <c r="V18">
        <v>6.1909717065459302E-3</v>
      </c>
      <c r="W18">
        <v>-8.1332007948424309E-2</v>
      </c>
    </row>
    <row r="19" spans="1:23" x14ac:dyDescent="0.3">
      <c r="A19" s="8">
        <v>43846</v>
      </c>
      <c r="B19">
        <v>0</v>
      </c>
      <c r="C19">
        <v>0</v>
      </c>
      <c r="D19">
        <v>0</v>
      </c>
      <c r="E19" s="9">
        <v>43846</v>
      </c>
      <c r="F19" s="23">
        <v>0</v>
      </c>
      <c r="G19" s="23">
        <v>0</v>
      </c>
      <c r="H19" s="10">
        <v>0</v>
      </c>
      <c r="M19">
        <v>10</v>
      </c>
      <c r="N19">
        <v>4.8048632802850065E-3</v>
      </c>
      <c r="O19">
        <v>-1.8708661439456199E-2</v>
      </c>
      <c r="P19">
        <v>2.085529713570209E-2</v>
      </c>
      <c r="T19">
        <v>10</v>
      </c>
      <c r="U19">
        <v>0.20109779388437199</v>
      </c>
      <c r="V19">
        <v>-4.4938505906915595E-2</v>
      </c>
      <c r="W19">
        <v>-9.2697621978058017E-2</v>
      </c>
    </row>
    <row r="20" spans="1:23" x14ac:dyDescent="0.3">
      <c r="A20" s="8">
        <v>43847</v>
      </c>
      <c r="B20">
        <v>0</v>
      </c>
      <c r="C20">
        <v>0</v>
      </c>
      <c r="D20">
        <v>0</v>
      </c>
      <c r="E20" s="9">
        <v>43847</v>
      </c>
      <c r="F20" s="23">
        <v>0</v>
      </c>
      <c r="G20" s="23">
        <v>0</v>
      </c>
      <c r="H20" s="10">
        <v>0</v>
      </c>
      <c r="M20">
        <v>11</v>
      </c>
      <c r="N20">
        <v>0.12823281497124564</v>
      </c>
      <c r="O20">
        <v>0.13771122330367394</v>
      </c>
      <c r="P20">
        <v>0.15219169783688033</v>
      </c>
      <c r="T20">
        <v>11</v>
      </c>
      <c r="U20">
        <v>0.24729473824704437</v>
      </c>
      <c r="V20">
        <v>-3.0317236238133403E-2</v>
      </c>
      <c r="W20">
        <v>-8.3738764099015039E-2</v>
      </c>
    </row>
    <row r="21" spans="1:23" x14ac:dyDescent="0.3">
      <c r="A21" s="8">
        <v>43848</v>
      </c>
      <c r="B21">
        <v>0</v>
      </c>
      <c r="C21">
        <v>0</v>
      </c>
      <c r="D21">
        <v>0</v>
      </c>
      <c r="E21" s="9">
        <v>43848</v>
      </c>
      <c r="F21" s="23">
        <v>0</v>
      </c>
      <c r="G21" s="23">
        <v>0</v>
      </c>
      <c r="H21" s="10">
        <v>0</v>
      </c>
      <c r="M21">
        <v>12</v>
      </c>
      <c r="N21">
        <v>-2.3510750167337249E-2</v>
      </c>
      <c r="O21">
        <v>0.16204848215941661</v>
      </c>
      <c r="P21">
        <v>0.22194231134637066</v>
      </c>
      <c r="T21">
        <v>12</v>
      </c>
      <c r="U21">
        <v>0.27818015152558379</v>
      </c>
      <c r="V21">
        <v>2.181322212943285E-2</v>
      </c>
      <c r="W21">
        <v>-8.5679233400648674E-2</v>
      </c>
    </row>
    <row r="22" spans="1:23" x14ac:dyDescent="0.3">
      <c r="A22" s="8">
        <v>43849</v>
      </c>
      <c r="B22">
        <v>0</v>
      </c>
      <c r="C22">
        <v>0</v>
      </c>
      <c r="D22">
        <v>0</v>
      </c>
      <c r="E22" s="9">
        <v>43849</v>
      </c>
      <c r="F22" s="23">
        <v>0</v>
      </c>
      <c r="G22" s="23">
        <v>0</v>
      </c>
      <c r="H22" s="10">
        <v>0</v>
      </c>
      <c r="M22">
        <v>13</v>
      </c>
      <c r="N22">
        <v>-5.5411266512937936E-3</v>
      </c>
      <c r="O22">
        <v>2.3031113532375938E-4</v>
      </c>
      <c r="P22">
        <v>7.8547241007290436E-2</v>
      </c>
      <c r="T22">
        <v>13</v>
      </c>
      <c r="U22">
        <v>0.25377738450830295</v>
      </c>
      <c r="V22">
        <v>3.2942101973903938E-2</v>
      </c>
      <c r="W22">
        <v>-9.7566628676077419E-2</v>
      </c>
    </row>
    <row r="23" spans="1:23" x14ac:dyDescent="0.3">
      <c r="A23" s="8">
        <v>43850</v>
      </c>
      <c r="B23">
        <v>0</v>
      </c>
      <c r="C23">
        <v>0</v>
      </c>
      <c r="D23">
        <v>0</v>
      </c>
      <c r="E23" s="9">
        <v>43850</v>
      </c>
      <c r="F23" s="23">
        <v>0</v>
      </c>
      <c r="G23" s="23">
        <v>0</v>
      </c>
      <c r="H23" s="10">
        <v>0</v>
      </c>
      <c r="M23">
        <v>14</v>
      </c>
      <c r="N23">
        <v>-5.0605437989377734E-3</v>
      </c>
      <c r="O23">
        <v>2.3693517688173793E-2</v>
      </c>
      <c r="P23">
        <v>2.3793927836048517E-3</v>
      </c>
      <c r="T23">
        <v>14</v>
      </c>
      <c r="U23">
        <v>0.286670662336728</v>
      </c>
      <c r="V23">
        <v>-8.0284699114143553E-3</v>
      </c>
      <c r="W23">
        <v>-7.6166834494526395E-2</v>
      </c>
    </row>
    <row r="24" spans="1:23" x14ac:dyDescent="0.3">
      <c r="A24" s="8">
        <v>43851</v>
      </c>
      <c r="B24">
        <v>0</v>
      </c>
      <c r="C24">
        <v>0</v>
      </c>
      <c r="D24">
        <v>0</v>
      </c>
      <c r="E24" s="9">
        <v>43851</v>
      </c>
      <c r="F24" s="23">
        <v>0</v>
      </c>
      <c r="G24" s="23">
        <v>0</v>
      </c>
      <c r="H24" s="10">
        <v>0</v>
      </c>
    </row>
    <row r="25" spans="1:23" x14ac:dyDescent="0.3">
      <c r="A25" s="8">
        <v>43852</v>
      </c>
      <c r="B25">
        <v>0</v>
      </c>
      <c r="C25">
        <v>0</v>
      </c>
      <c r="D25">
        <v>0</v>
      </c>
      <c r="E25" s="9">
        <v>43852</v>
      </c>
      <c r="F25" s="23">
        <v>0</v>
      </c>
      <c r="G25" s="23">
        <v>0</v>
      </c>
      <c r="H25" s="10">
        <v>0</v>
      </c>
    </row>
    <row r="26" spans="1:23" x14ac:dyDescent="0.3">
      <c r="A26" s="8">
        <v>43853</v>
      </c>
      <c r="B26">
        <v>0</v>
      </c>
      <c r="C26">
        <v>0</v>
      </c>
      <c r="D26">
        <v>0</v>
      </c>
      <c r="E26" s="9">
        <v>43853</v>
      </c>
      <c r="F26" s="23">
        <v>0</v>
      </c>
      <c r="G26" s="23">
        <v>0</v>
      </c>
      <c r="H26" s="10">
        <v>0</v>
      </c>
    </row>
    <row r="27" spans="1:23" x14ac:dyDescent="0.3">
      <c r="A27" s="8">
        <v>43854</v>
      </c>
      <c r="B27">
        <v>0</v>
      </c>
      <c r="C27">
        <v>0</v>
      </c>
      <c r="D27">
        <v>0</v>
      </c>
      <c r="E27" s="9">
        <v>43854</v>
      </c>
      <c r="F27" s="23">
        <v>0</v>
      </c>
      <c r="G27" s="23">
        <v>0</v>
      </c>
      <c r="H27" s="10">
        <v>0</v>
      </c>
    </row>
    <row r="28" spans="1:23" x14ac:dyDescent="0.3">
      <c r="A28" s="8">
        <v>43855</v>
      </c>
      <c r="B28">
        <v>0</v>
      </c>
      <c r="C28">
        <v>0</v>
      </c>
      <c r="D28">
        <v>0</v>
      </c>
      <c r="E28" s="9">
        <v>43855</v>
      </c>
      <c r="F28" s="23">
        <v>0</v>
      </c>
      <c r="G28" s="23">
        <v>0</v>
      </c>
      <c r="H28" s="10">
        <v>0</v>
      </c>
    </row>
    <row r="29" spans="1:23" x14ac:dyDescent="0.3">
      <c r="A29" s="8">
        <v>43856</v>
      </c>
      <c r="B29">
        <v>0</v>
      </c>
      <c r="C29">
        <v>0</v>
      </c>
      <c r="D29">
        <v>0</v>
      </c>
      <c r="E29" s="9">
        <v>43856</v>
      </c>
      <c r="F29" s="23">
        <v>0</v>
      </c>
      <c r="G29" s="23">
        <v>0</v>
      </c>
      <c r="H29" s="10">
        <v>0</v>
      </c>
    </row>
    <row r="30" spans="1:23" x14ac:dyDescent="0.3">
      <c r="A30" s="8">
        <v>43857</v>
      </c>
      <c r="B30">
        <v>0</v>
      </c>
      <c r="C30">
        <v>0</v>
      </c>
      <c r="D30">
        <v>0</v>
      </c>
      <c r="E30" s="9">
        <v>43857</v>
      </c>
      <c r="F30" s="23">
        <v>0</v>
      </c>
      <c r="G30" s="23">
        <v>0</v>
      </c>
      <c r="H30" s="10">
        <v>0</v>
      </c>
    </row>
    <row r="31" spans="1:23" x14ac:dyDescent="0.3">
      <c r="A31" s="8">
        <v>43858</v>
      </c>
      <c r="B31">
        <v>0</v>
      </c>
      <c r="C31">
        <v>0</v>
      </c>
      <c r="D31">
        <v>0</v>
      </c>
      <c r="E31" s="9">
        <v>43858</v>
      </c>
      <c r="F31" s="23">
        <v>0</v>
      </c>
      <c r="G31" s="23">
        <v>0</v>
      </c>
      <c r="H31" s="10">
        <v>0</v>
      </c>
    </row>
    <row r="32" spans="1:23" x14ac:dyDescent="0.3">
      <c r="A32" s="8">
        <v>43859</v>
      </c>
      <c r="B32">
        <v>0</v>
      </c>
      <c r="C32">
        <v>0</v>
      </c>
      <c r="D32">
        <v>0</v>
      </c>
      <c r="E32" s="9">
        <v>43859</v>
      </c>
      <c r="F32" s="23">
        <v>0</v>
      </c>
      <c r="G32" s="23">
        <v>0</v>
      </c>
      <c r="H32" s="10">
        <v>0</v>
      </c>
    </row>
    <row r="33" spans="1:8" x14ac:dyDescent="0.3">
      <c r="A33" s="8">
        <v>43860</v>
      </c>
      <c r="B33">
        <v>0</v>
      </c>
      <c r="C33">
        <v>0</v>
      </c>
      <c r="D33">
        <v>0</v>
      </c>
      <c r="E33" s="9">
        <v>43860</v>
      </c>
      <c r="F33" s="23">
        <f ca="1">IFERROR(__xludf.DUMMYFUNCTION("""COMPUTED_VALUE"""),1)</f>
        <v>1</v>
      </c>
      <c r="G33" s="23">
        <f ca="1">IFERROR(__xludf.DUMMYFUNCTION("""COMPUTED_VALUE"""),0)</f>
        <v>0</v>
      </c>
      <c r="H33" s="10">
        <v>0</v>
      </c>
    </row>
    <row r="34" spans="1:8" x14ac:dyDescent="0.3">
      <c r="A34" s="8">
        <v>43861</v>
      </c>
      <c r="B34">
        <v>0</v>
      </c>
      <c r="C34">
        <v>0</v>
      </c>
      <c r="D34">
        <v>0</v>
      </c>
      <c r="E34" s="9">
        <v>43861</v>
      </c>
      <c r="F34" s="23">
        <f ca="1">IFERROR(__xludf.DUMMYFUNCTION("""COMPUTED_VALUE"""),0)</f>
        <v>0</v>
      </c>
      <c r="G34" s="23">
        <f ca="1">IFERROR(__xludf.DUMMYFUNCTION("""COMPUTED_VALUE"""),0)</f>
        <v>0</v>
      </c>
      <c r="H34" s="10">
        <v>0</v>
      </c>
    </row>
    <row r="35" spans="1:8" x14ac:dyDescent="0.3">
      <c r="A35" s="8">
        <v>43862</v>
      </c>
      <c r="B35">
        <v>0</v>
      </c>
      <c r="C35">
        <v>0</v>
      </c>
      <c r="D35">
        <v>0</v>
      </c>
      <c r="E35" s="9">
        <v>43862</v>
      </c>
      <c r="F35" s="23">
        <f ca="1">IFERROR(__xludf.DUMMYFUNCTION("""COMPUTED_VALUE"""),0)</f>
        <v>0</v>
      </c>
      <c r="G35" s="23">
        <f ca="1">IFERROR(__xludf.DUMMYFUNCTION("""COMPUTED_VALUE"""),0)</f>
        <v>0</v>
      </c>
      <c r="H35" s="10">
        <v>0</v>
      </c>
    </row>
    <row r="36" spans="1:8" x14ac:dyDescent="0.3">
      <c r="A36" s="8">
        <v>43863</v>
      </c>
      <c r="B36">
        <v>0</v>
      </c>
      <c r="C36">
        <v>0</v>
      </c>
      <c r="D36">
        <v>0</v>
      </c>
      <c r="E36" s="9">
        <v>43863</v>
      </c>
      <c r="F36" s="23">
        <f ca="1">IFERROR(__xludf.DUMMYFUNCTION("""COMPUTED_VALUE"""),1)</f>
        <v>1</v>
      </c>
      <c r="G36" s="23">
        <f ca="1">IFERROR(__xludf.DUMMYFUNCTION("""COMPUTED_VALUE"""),0)</f>
        <v>0</v>
      </c>
      <c r="H36" s="10">
        <v>0</v>
      </c>
    </row>
    <row r="37" spans="1:8" x14ac:dyDescent="0.3">
      <c r="A37" s="8">
        <v>43864</v>
      </c>
      <c r="B37">
        <v>0</v>
      </c>
      <c r="C37">
        <v>14</v>
      </c>
      <c r="D37">
        <v>0</v>
      </c>
      <c r="E37" s="9">
        <v>43864</v>
      </c>
      <c r="F37" s="23">
        <f ca="1">IFERROR(__xludf.DUMMYFUNCTION("""COMPUTED_VALUE"""),1)</f>
        <v>1</v>
      </c>
      <c r="G37" s="23">
        <f ca="1">IFERROR(__xludf.DUMMYFUNCTION("""COMPUTED_VALUE"""),0)</f>
        <v>0</v>
      </c>
      <c r="H37" s="10">
        <v>0</v>
      </c>
    </row>
    <row r="38" spans="1:8" x14ac:dyDescent="0.3">
      <c r="A38" s="8">
        <v>43865</v>
      </c>
      <c r="B38">
        <v>0</v>
      </c>
      <c r="C38">
        <v>16</v>
      </c>
      <c r="D38">
        <v>16</v>
      </c>
      <c r="E38" s="9">
        <v>43865</v>
      </c>
      <c r="F38" s="23">
        <f ca="1">IFERROR(__xludf.DUMMYFUNCTION("""COMPUTED_VALUE"""),0)</f>
        <v>0</v>
      </c>
      <c r="G38" s="23">
        <f ca="1">IFERROR(__xludf.DUMMYFUNCTION("""COMPUTED_VALUE"""),0)</f>
        <v>0</v>
      </c>
      <c r="H38" s="10">
        <v>0</v>
      </c>
    </row>
    <row r="39" spans="1:8" x14ac:dyDescent="0.3">
      <c r="A39" s="8">
        <v>43866</v>
      </c>
      <c r="B39">
        <v>0</v>
      </c>
      <c r="C39">
        <v>0</v>
      </c>
      <c r="D39">
        <v>0</v>
      </c>
      <c r="E39" s="9">
        <v>43866</v>
      </c>
      <c r="F39" s="23">
        <f ca="1">IFERROR(__xludf.DUMMYFUNCTION("""COMPUTED_VALUE"""),0)</f>
        <v>0</v>
      </c>
      <c r="G39" s="23">
        <f ca="1">IFERROR(__xludf.DUMMYFUNCTION("""COMPUTED_VALUE"""),0)</f>
        <v>0</v>
      </c>
      <c r="H39" s="10">
        <v>0</v>
      </c>
    </row>
    <row r="40" spans="1:8" x14ac:dyDescent="0.3">
      <c r="A40" s="8">
        <v>43867</v>
      </c>
      <c r="B40">
        <v>0</v>
      </c>
      <c r="C40">
        <v>0</v>
      </c>
      <c r="D40">
        <v>0</v>
      </c>
      <c r="E40" s="9">
        <v>43867</v>
      </c>
      <c r="F40" s="23">
        <f ca="1">IFERROR(__xludf.DUMMYFUNCTION("""COMPUTED_VALUE"""),0)</f>
        <v>0</v>
      </c>
      <c r="G40" s="23">
        <f ca="1">IFERROR(__xludf.DUMMYFUNCTION("""COMPUTED_VALUE"""),0)</f>
        <v>0</v>
      </c>
      <c r="H40" s="10">
        <v>0</v>
      </c>
    </row>
    <row r="41" spans="1:8" x14ac:dyDescent="0.3">
      <c r="A41" s="8">
        <v>43868</v>
      </c>
      <c r="B41">
        <v>0</v>
      </c>
      <c r="C41">
        <v>0</v>
      </c>
      <c r="D41">
        <v>0</v>
      </c>
      <c r="E41" s="9">
        <v>43868</v>
      </c>
      <c r="F41" s="23">
        <f ca="1">IFERROR(__xludf.DUMMYFUNCTION("""COMPUTED_VALUE"""),0)</f>
        <v>0</v>
      </c>
      <c r="G41" s="23">
        <f ca="1">IFERROR(__xludf.DUMMYFUNCTION("""COMPUTED_VALUE"""),0)</f>
        <v>0</v>
      </c>
      <c r="H41" s="10">
        <v>0</v>
      </c>
    </row>
    <row r="42" spans="1:8" x14ac:dyDescent="0.3">
      <c r="A42" s="8">
        <v>43869</v>
      </c>
      <c r="B42">
        <v>0</v>
      </c>
      <c r="C42">
        <v>0</v>
      </c>
      <c r="D42">
        <v>0</v>
      </c>
      <c r="E42" s="9">
        <v>43869</v>
      </c>
      <c r="F42" s="23">
        <f ca="1">IFERROR(__xludf.DUMMYFUNCTION("""COMPUTED_VALUE"""),0)</f>
        <v>0</v>
      </c>
      <c r="G42" s="23">
        <f ca="1">IFERROR(__xludf.DUMMYFUNCTION("""COMPUTED_VALUE"""),0)</f>
        <v>0</v>
      </c>
      <c r="H42" s="10">
        <v>0</v>
      </c>
    </row>
    <row r="43" spans="1:8" x14ac:dyDescent="0.3">
      <c r="A43" s="8">
        <v>43870</v>
      </c>
      <c r="B43">
        <v>0</v>
      </c>
      <c r="C43">
        <v>16</v>
      </c>
      <c r="D43">
        <v>0</v>
      </c>
      <c r="E43" s="9">
        <v>43870</v>
      </c>
      <c r="F43" s="23">
        <f ca="1">IFERROR(__xludf.DUMMYFUNCTION("""COMPUTED_VALUE"""),0)</f>
        <v>0</v>
      </c>
      <c r="G43" s="23">
        <f ca="1">IFERROR(__xludf.DUMMYFUNCTION("""COMPUTED_VALUE"""),0)</f>
        <v>0</v>
      </c>
      <c r="H43" s="10">
        <v>0</v>
      </c>
    </row>
    <row r="44" spans="1:8" x14ac:dyDescent="0.3">
      <c r="A44" s="8">
        <v>43871</v>
      </c>
      <c r="B44">
        <v>0</v>
      </c>
      <c r="C44">
        <v>0</v>
      </c>
      <c r="D44">
        <v>0</v>
      </c>
      <c r="E44" s="9">
        <v>43871</v>
      </c>
      <c r="F44" s="23">
        <f ca="1">IFERROR(__xludf.DUMMYFUNCTION("""COMPUTED_VALUE"""),0)</f>
        <v>0</v>
      </c>
      <c r="G44" s="23">
        <f ca="1">IFERROR(__xludf.DUMMYFUNCTION("""COMPUTED_VALUE"""),0)</f>
        <v>0</v>
      </c>
      <c r="H44" s="10">
        <v>0</v>
      </c>
    </row>
    <row r="45" spans="1:8" x14ac:dyDescent="0.3">
      <c r="A45" s="8">
        <v>43872</v>
      </c>
      <c r="B45">
        <v>0</v>
      </c>
      <c r="C45">
        <v>0</v>
      </c>
      <c r="D45">
        <v>0</v>
      </c>
      <c r="E45" s="9">
        <v>43872</v>
      </c>
      <c r="F45" s="23">
        <f ca="1">IFERROR(__xludf.DUMMYFUNCTION("""COMPUTED_VALUE"""),0)</f>
        <v>0</v>
      </c>
      <c r="G45" s="23">
        <f ca="1">IFERROR(__xludf.DUMMYFUNCTION("""COMPUTED_VALUE"""),0)</f>
        <v>0</v>
      </c>
      <c r="H45" s="10">
        <v>0</v>
      </c>
    </row>
    <row r="46" spans="1:8" x14ac:dyDescent="0.3">
      <c r="A46" s="8">
        <v>43873</v>
      </c>
      <c r="B46">
        <v>0</v>
      </c>
      <c r="C46">
        <v>14</v>
      </c>
      <c r="D46">
        <v>0</v>
      </c>
      <c r="E46" s="9">
        <v>43873</v>
      </c>
      <c r="F46" s="23">
        <f ca="1">IFERROR(__xludf.DUMMYFUNCTION("""COMPUTED_VALUE"""),0)</f>
        <v>0</v>
      </c>
      <c r="G46" s="23">
        <f ca="1">IFERROR(__xludf.DUMMYFUNCTION("""COMPUTED_VALUE"""),0)</f>
        <v>0</v>
      </c>
      <c r="H46" s="10">
        <v>0</v>
      </c>
    </row>
    <row r="47" spans="1:8" x14ac:dyDescent="0.3">
      <c r="A47" s="8">
        <v>43874</v>
      </c>
      <c r="B47">
        <v>0</v>
      </c>
      <c r="C47">
        <v>0</v>
      </c>
      <c r="D47">
        <v>0</v>
      </c>
      <c r="E47" s="9">
        <v>43874</v>
      </c>
      <c r="F47" s="23">
        <f ca="1">IFERROR(__xludf.DUMMYFUNCTION("""COMPUTED_VALUE"""),0)</f>
        <v>0</v>
      </c>
      <c r="G47" s="23">
        <f ca="1">IFERROR(__xludf.DUMMYFUNCTION("""COMPUTED_VALUE"""),0)</f>
        <v>0</v>
      </c>
      <c r="H47" s="10">
        <v>0</v>
      </c>
    </row>
    <row r="48" spans="1:8" x14ac:dyDescent="0.3">
      <c r="A48" s="8">
        <v>43875</v>
      </c>
      <c r="B48">
        <v>0</v>
      </c>
      <c r="C48">
        <v>0</v>
      </c>
      <c r="D48">
        <v>0</v>
      </c>
      <c r="E48" s="9">
        <v>43875</v>
      </c>
      <c r="F48" s="23">
        <f ca="1">IFERROR(__xludf.DUMMYFUNCTION("""COMPUTED_VALUE"""),0)</f>
        <v>0</v>
      </c>
      <c r="G48" s="23">
        <f ca="1">IFERROR(__xludf.DUMMYFUNCTION("""COMPUTED_VALUE"""),0)</f>
        <v>0</v>
      </c>
      <c r="H48" s="10">
        <v>0</v>
      </c>
    </row>
    <row r="49" spans="1:8" x14ac:dyDescent="0.3">
      <c r="A49" s="8">
        <v>43876</v>
      </c>
      <c r="B49">
        <v>0</v>
      </c>
      <c r="C49">
        <v>0</v>
      </c>
      <c r="D49">
        <v>0</v>
      </c>
      <c r="E49" s="9">
        <v>43876</v>
      </c>
      <c r="F49" s="23">
        <f ca="1">IFERROR(__xludf.DUMMYFUNCTION("""COMPUTED_VALUE"""),0)</f>
        <v>0</v>
      </c>
      <c r="G49" s="23">
        <f ca="1">IFERROR(__xludf.DUMMYFUNCTION("""COMPUTED_VALUE"""),0)</f>
        <v>0</v>
      </c>
      <c r="H49" s="10">
        <v>0</v>
      </c>
    </row>
    <row r="50" spans="1:8" x14ac:dyDescent="0.3">
      <c r="A50" s="8">
        <v>43877</v>
      </c>
      <c r="B50">
        <v>0</v>
      </c>
      <c r="C50">
        <v>0</v>
      </c>
      <c r="D50">
        <v>0</v>
      </c>
      <c r="E50" s="9">
        <v>43877</v>
      </c>
      <c r="F50" s="23">
        <f ca="1">IFERROR(__xludf.DUMMYFUNCTION("""COMPUTED_VALUE"""),0)</f>
        <v>0</v>
      </c>
      <c r="G50" s="23">
        <f ca="1">IFERROR(__xludf.DUMMYFUNCTION("""COMPUTED_VALUE"""),0)</f>
        <v>0</v>
      </c>
      <c r="H50" s="10">
        <v>0</v>
      </c>
    </row>
    <row r="51" spans="1:8" x14ac:dyDescent="0.3">
      <c r="A51" s="8">
        <v>43878</v>
      </c>
      <c r="B51">
        <v>0</v>
      </c>
      <c r="C51">
        <v>0</v>
      </c>
      <c r="D51">
        <v>0</v>
      </c>
      <c r="E51" s="9">
        <v>43878</v>
      </c>
      <c r="F51" s="23">
        <f ca="1">IFERROR(__xludf.DUMMYFUNCTION("""COMPUTED_VALUE"""),0)</f>
        <v>0</v>
      </c>
      <c r="G51" s="23">
        <f ca="1">IFERROR(__xludf.DUMMYFUNCTION("""COMPUTED_VALUE"""),0)</f>
        <v>0</v>
      </c>
      <c r="H51" s="10">
        <v>0</v>
      </c>
    </row>
    <row r="52" spans="1:8" x14ac:dyDescent="0.3">
      <c r="A52" s="8">
        <v>43879</v>
      </c>
      <c r="B52">
        <v>0</v>
      </c>
      <c r="C52">
        <v>0</v>
      </c>
      <c r="D52">
        <v>0</v>
      </c>
      <c r="E52" s="9">
        <v>43879</v>
      </c>
      <c r="F52" s="23">
        <f ca="1">IFERROR(__xludf.DUMMYFUNCTION("""COMPUTED_VALUE"""),0)</f>
        <v>0</v>
      </c>
      <c r="G52" s="23">
        <f ca="1">IFERROR(__xludf.DUMMYFUNCTION("""COMPUTED_VALUE"""),0)</f>
        <v>0</v>
      </c>
      <c r="H52" s="10">
        <v>0</v>
      </c>
    </row>
    <row r="53" spans="1:8" x14ac:dyDescent="0.3">
      <c r="A53" s="8">
        <v>43880</v>
      </c>
      <c r="B53">
        <v>0</v>
      </c>
      <c r="C53">
        <v>0</v>
      </c>
      <c r="D53">
        <v>0</v>
      </c>
      <c r="E53" s="9">
        <v>43880</v>
      </c>
      <c r="F53" s="23">
        <f ca="1">IFERROR(__xludf.DUMMYFUNCTION("""COMPUTED_VALUE"""),0)</f>
        <v>0</v>
      </c>
      <c r="G53" s="23">
        <f ca="1">IFERROR(__xludf.DUMMYFUNCTION("""COMPUTED_VALUE"""),0)</f>
        <v>0</v>
      </c>
      <c r="H53" s="10">
        <v>0</v>
      </c>
    </row>
    <row r="54" spans="1:8" x14ac:dyDescent="0.3">
      <c r="A54" s="8">
        <v>43881</v>
      </c>
      <c r="B54">
        <v>0</v>
      </c>
      <c r="C54">
        <v>0</v>
      </c>
      <c r="D54">
        <v>0</v>
      </c>
      <c r="E54" s="9">
        <v>43881</v>
      </c>
      <c r="F54" s="23">
        <f ca="1">IFERROR(__xludf.DUMMYFUNCTION("""COMPUTED_VALUE"""),0)</f>
        <v>0</v>
      </c>
      <c r="G54" s="23">
        <f ca="1">IFERROR(__xludf.DUMMYFUNCTION("""COMPUTED_VALUE"""),0)</f>
        <v>0</v>
      </c>
      <c r="H54" s="10">
        <v>0</v>
      </c>
    </row>
    <row r="55" spans="1:8" x14ac:dyDescent="0.3">
      <c r="A55" s="8">
        <v>43882</v>
      </c>
      <c r="B55">
        <v>0</v>
      </c>
      <c r="C55">
        <v>0</v>
      </c>
      <c r="D55">
        <v>0</v>
      </c>
      <c r="E55" s="9">
        <v>43882</v>
      </c>
      <c r="F55" s="23">
        <f ca="1">IFERROR(__xludf.DUMMYFUNCTION("""COMPUTED_VALUE"""),0)</f>
        <v>0</v>
      </c>
      <c r="G55" s="23">
        <f ca="1">IFERROR(__xludf.DUMMYFUNCTION("""COMPUTED_VALUE"""),0)</f>
        <v>0</v>
      </c>
      <c r="H55" s="10">
        <v>0</v>
      </c>
    </row>
    <row r="56" spans="1:8" x14ac:dyDescent="0.3">
      <c r="A56" s="8">
        <v>43883</v>
      </c>
      <c r="B56">
        <v>0</v>
      </c>
      <c r="C56">
        <v>0</v>
      </c>
      <c r="D56">
        <v>0</v>
      </c>
      <c r="E56" s="9">
        <v>43883</v>
      </c>
      <c r="F56" s="23">
        <f ca="1">IFERROR(__xludf.DUMMYFUNCTION("""COMPUTED_VALUE"""),0)</f>
        <v>0</v>
      </c>
      <c r="G56" s="23">
        <f ca="1">IFERROR(__xludf.DUMMYFUNCTION("""COMPUTED_VALUE"""),0)</f>
        <v>0</v>
      </c>
      <c r="H56" s="10">
        <v>0</v>
      </c>
    </row>
    <row r="57" spans="1:8" x14ac:dyDescent="0.3">
      <c r="A57" s="8">
        <v>43884</v>
      </c>
      <c r="B57">
        <v>0</v>
      </c>
      <c r="C57">
        <v>0</v>
      </c>
      <c r="D57">
        <v>0</v>
      </c>
      <c r="E57" s="9">
        <v>43884</v>
      </c>
      <c r="F57" s="23">
        <f ca="1">IFERROR(__xludf.DUMMYFUNCTION("""COMPUTED_VALUE"""),0)</f>
        <v>0</v>
      </c>
      <c r="G57" s="23">
        <f ca="1">IFERROR(__xludf.DUMMYFUNCTION("""COMPUTED_VALUE"""),0)</f>
        <v>0</v>
      </c>
      <c r="H57" s="10">
        <v>0</v>
      </c>
    </row>
    <row r="58" spans="1:8" x14ac:dyDescent="0.3">
      <c r="A58" s="8">
        <v>43885</v>
      </c>
      <c r="B58">
        <v>0</v>
      </c>
      <c r="C58">
        <v>0</v>
      </c>
      <c r="D58">
        <v>0</v>
      </c>
      <c r="E58" s="9">
        <v>43885</v>
      </c>
      <c r="F58" s="23">
        <f ca="1">IFERROR(__xludf.DUMMYFUNCTION("""COMPUTED_VALUE"""),0)</f>
        <v>0</v>
      </c>
      <c r="G58" s="23">
        <f ca="1">IFERROR(__xludf.DUMMYFUNCTION("""COMPUTED_VALUE"""),0)</f>
        <v>0</v>
      </c>
      <c r="H58" s="10">
        <v>0</v>
      </c>
    </row>
    <row r="59" spans="1:8" x14ac:dyDescent="0.3">
      <c r="A59" s="8">
        <v>43886</v>
      </c>
      <c r="B59">
        <v>0</v>
      </c>
      <c r="C59">
        <v>0</v>
      </c>
      <c r="D59">
        <v>0</v>
      </c>
      <c r="E59" s="9">
        <v>43886</v>
      </c>
      <c r="F59" s="23">
        <f ca="1">IFERROR(__xludf.DUMMYFUNCTION("""COMPUTED_VALUE"""),0)</f>
        <v>0</v>
      </c>
      <c r="G59" s="23">
        <f ca="1">IFERROR(__xludf.DUMMYFUNCTION("""COMPUTED_VALUE"""),0)</f>
        <v>0</v>
      </c>
      <c r="H59" s="10">
        <v>0</v>
      </c>
    </row>
    <row r="60" spans="1:8" x14ac:dyDescent="0.3">
      <c r="A60" s="8">
        <v>43887</v>
      </c>
      <c r="B60">
        <v>0</v>
      </c>
      <c r="C60">
        <v>0</v>
      </c>
      <c r="D60">
        <v>0</v>
      </c>
      <c r="E60" s="9">
        <v>43887</v>
      </c>
      <c r="F60" s="23">
        <f ca="1">IFERROR(__xludf.DUMMYFUNCTION("""COMPUTED_VALUE"""),0)</f>
        <v>0</v>
      </c>
      <c r="G60" s="23">
        <f ca="1">IFERROR(__xludf.DUMMYFUNCTION("""COMPUTED_VALUE"""),0)</f>
        <v>0</v>
      </c>
      <c r="H60" s="10">
        <v>0</v>
      </c>
    </row>
    <row r="61" spans="1:8" x14ac:dyDescent="0.3">
      <c r="A61" s="8">
        <v>43888</v>
      </c>
      <c r="B61">
        <v>0</v>
      </c>
      <c r="C61">
        <v>0</v>
      </c>
      <c r="D61">
        <v>14</v>
      </c>
      <c r="E61" s="9">
        <v>43888</v>
      </c>
      <c r="F61" s="23">
        <f ca="1">IFERROR(__xludf.DUMMYFUNCTION("""COMPUTED_VALUE"""),0)</f>
        <v>0</v>
      </c>
      <c r="G61" s="23">
        <f ca="1">IFERROR(__xludf.DUMMYFUNCTION("""COMPUTED_VALUE"""),0)</f>
        <v>0</v>
      </c>
      <c r="H61" s="10">
        <v>0</v>
      </c>
    </row>
    <row r="62" spans="1:8" x14ac:dyDescent="0.3">
      <c r="A62" s="8">
        <v>43889</v>
      </c>
      <c r="B62">
        <v>0</v>
      </c>
      <c r="C62">
        <v>0</v>
      </c>
      <c r="D62">
        <v>0</v>
      </c>
      <c r="E62" s="9">
        <v>43889</v>
      </c>
      <c r="F62" s="23">
        <f ca="1">IFERROR(__xludf.DUMMYFUNCTION("""COMPUTED_VALUE"""),0)</f>
        <v>0</v>
      </c>
      <c r="G62" s="23">
        <f ca="1">IFERROR(__xludf.DUMMYFUNCTION("""COMPUTED_VALUE"""),0)</f>
        <v>0</v>
      </c>
      <c r="H62" s="10">
        <v>0</v>
      </c>
    </row>
    <row r="63" spans="1:8" x14ac:dyDescent="0.3">
      <c r="A63" s="8">
        <v>43890</v>
      </c>
      <c r="B63">
        <v>0</v>
      </c>
      <c r="C63">
        <v>16</v>
      </c>
      <c r="D63">
        <v>0</v>
      </c>
      <c r="E63" s="9">
        <v>43890</v>
      </c>
      <c r="F63" s="23">
        <f ca="1">IFERROR(__xludf.DUMMYFUNCTION("""COMPUTED_VALUE"""),0)</f>
        <v>0</v>
      </c>
      <c r="G63" s="23">
        <f ca="1">IFERROR(__xludf.DUMMYFUNCTION("""COMPUTED_VALUE"""),0)</f>
        <v>0</v>
      </c>
      <c r="H63" s="10">
        <v>0</v>
      </c>
    </row>
    <row r="64" spans="1:8" x14ac:dyDescent="0.3">
      <c r="A64" s="8">
        <v>43891</v>
      </c>
      <c r="B64">
        <v>0</v>
      </c>
      <c r="C64">
        <v>0</v>
      </c>
      <c r="D64">
        <v>0</v>
      </c>
      <c r="E64" s="9">
        <v>43891</v>
      </c>
      <c r="F64" s="23">
        <f ca="1">IFERROR(__xludf.DUMMYFUNCTION("""COMPUTED_VALUE"""),0)</f>
        <v>0</v>
      </c>
      <c r="G64" s="23">
        <f ca="1">IFERROR(__xludf.DUMMYFUNCTION("""COMPUTED_VALUE"""),0)</f>
        <v>0</v>
      </c>
      <c r="H64" s="10">
        <v>0</v>
      </c>
    </row>
    <row r="65" spans="1:8" x14ac:dyDescent="0.3">
      <c r="A65" s="8">
        <v>43892</v>
      </c>
      <c r="B65">
        <v>0</v>
      </c>
      <c r="C65">
        <v>0</v>
      </c>
      <c r="D65">
        <v>0</v>
      </c>
      <c r="E65" s="9">
        <v>43892</v>
      </c>
      <c r="F65" s="23">
        <f ca="1">IFERROR(__xludf.DUMMYFUNCTION("""COMPUTED_VALUE"""),0)</f>
        <v>0</v>
      </c>
      <c r="G65" s="23">
        <f ca="1">IFERROR(__xludf.DUMMYFUNCTION("""COMPUTED_VALUE"""),0)</f>
        <v>0</v>
      </c>
      <c r="H65" s="10">
        <v>0</v>
      </c>
    </row>
    <row r="66" spans="1:8" x14ac:dyDescent="0.3">
      <c r="A66" s="8">
        <v>43893</v>
      </c>
      <c r="B66">
        <v>0</v>
      </c>
      <c r="C66">
        <v>0</v>
      </c>
      <c r="D66">
        <v>0</v>
      </c>
      <c r="E66" s="9">
        <v>43893</v>
      </c>
      <c r="F66" s="23">
        <f ca="1">IFERROR(__xludf.DUMMYFUNCTION("""COMPUTED_VALUE"""),0)</f>
        <v>0</v>
      </c>
      <c r="G66" s="23">
        <f ca="1">IFERROR(__xludf.DUMMYFUNCTION("""COMPUTED_VALUE"""),0)</f>
        <v>0</v>
      </c>
      <c r="H66" s="10">
        <v>0</v>
      </c>
    </row>
    <row r="67" spans="1:8" x14ac:dyDescent="0.3">
      <c r="A67" s="8">
        <v>43894</v>
      </c>
      <c r="B67">
        <v>0</v>
      </c>
      <c r="C67">
        <v>0</v>
      </c>
      <c r="D67">
        <v>15</v>
      </c>
      <c r="E67" s="9">
        <v>43894</v>
      </c>
      <c r="F67" s="23">
        <f ca="1">IFERROR(__xludf.DUMMYFUNCTION("""COMPUTED_VALUE"""),0)</f>
        <v>0</v>
      </c>
      <c r="G67" s="23">
        <f ca="1">IFERROR(__xludf.DUMMYFUNCTION("""COMPUTED_VALUE"""),0)</f>
        <v>0</v>
      </c>
      <c r="H67" s="10">
        <v>0</v>
      </c>
    </row>
    <row r="68" spans="1:8" x14ac:dyDescent="0.3">
      <c r="A68" s="8">
        <v>43895</v>
      </c>
      <c r="B68">
        <v>0</v>
      </c>
      <c r="C68">
        <v>0</v>
      </c>
      <c r="D68">
        <v>0</v>
      </c>
      <c r="E68" s="9">
        <v>43895</v>
      </c>
      <c r="F68" s="23">
        <f ca="1">IFERROR(__xludf.DUMMYFUNCTION("""COMPUTED_VALUE"""),0)</f>
        <v>0</v>
      </c>
      <c r="G68" s="23">
        <f ca="1">IFERROR(__xludf.DUMMYFUNCTION("""COMPUTED_VALUE"""),0)</f>
        <v>0</v>
      </c>
      <c r="H68" s="10">
        <v>0</v>
      </c>
    </row>
    <row r="69" spans="1:8" x14ac:dyDescent="0.3">
      <c r="A69" s="8">
        <v>43896</v>
      </c>
      <c r="B69">
        <v>0</v>
      </c>
      <c r="C69">
        <v>0</v>
      </c>
      <c r="D69">
        <v>0</v>
      </c>
      <c r="E69" s="9">
        <v>43896</v>
      </c>
      <c r="F69" s="23">
        <f ca="1">IFERROR(__xludf.DUMMYFUNCTION("""COMPUTED_VALUE"""),0)</f>
        <v>0</v>
      </c>
      <c r="G69" s="23">
        <f ca="1">IFERROR(__xludf.DUMMYFUNCTION("""COMPUTED_VALUE"""),0)</f>
        <v>0</v>
      </c>
      <c r="H69" s="10">
        <v>0</v>
      </c>
    </row>
    <row r="70" spans="1:8" x14ac:dyDescent="0.3">
      <c r="A70" s="8">
        <v>43897</v>
      </c>
      <c r="B70">
        <v>0</v>
      </c>
      <c r="C70">
        <v>0</v>
      </c>
      <c r="D70">
        <v>0</v>
      </c>
      <c r="E70" s="9">
        <v>43897</v>
      </c>
      <c r="F70" s="23">
        <f ca="1">IFERROR(__xludf.DUMMYFUNCTION("""COMPUTED_VALUE"""),0)</f>
        <v>0</v>
      </c>
      <c r="G70" s="23">
        <f ca="1">IFERROR(__xludf.DUMMYFUNCTION("""COMPUTED_VALUE"""),0)</f>
        <v>0</v>
      </c>
      <c r="H70" s="10">
        <v>0</v>
      </c>
    </row>
    <row r="71" spans="1:8" x14ac:dyDescent="0.3">
      <c r="A71" s="8">
        <v>43898</v>
      </c>
      <c r="B71">
        <v>0</v>
      </c>
      <c r="C71">
        <v>0</v>
      </c>
      <c r="D71">
        <v>0</v>
      </c>
      <c r="E71" s="9">
        <v>43898</v>
      </c>
      <c r="F71" s="23">
        <f ca="1">IFERROR(__xludf.DUMMYFUNCTION("""COMPUTED_VALUE"""),0)</f>
        <v>0</v>
      </c>
      <c r="G71" s="23">
        <f ca="1">IFERROR(__xludf.DUMMYFUNCTION("""COMPUTED_VALUE"""),0)</f>
        <v>0</v>
      </c>
      <c r="H71" s="10">
        <v>0</v>
      </c>
    </row>
    <row r="72" spans="1:8" x14ac:dyDescent="0.3">
      <c r="A72" s="8">
        <v>43899</v>
      </c>
      <c r="B72">
        <v>0</v>
      </c>
      <c r="C72">
        <v>17</v>
      </c>
      <c r="D72">
        <v>0</v>
      </c>
      <c r="E72" s="9">
        <v>43899</v>
      </c>
      <c r="F72" s="23">
        <f ca="1">IFERROR(__xludf.DUMMYFUNCTION("""COMPUTED_VALUE"""),0)</f>
        <v>0</v>
      </c>
      <c r="G72" s="23">
        <f ca="1">IFERROR(__xludf.DUMMYFUNCTION("""COMPUTED_VALUE"""),0)</f>
        <v>0</v>
      </c>
      <c r="H72" s="10">
        <v>0</v>
      </c>
    </row>
    <row r="73" spans="1:8" x14ac:dyDescent="0.3">
      <c r="A73" s="8">
        <v>43900</v>
      </c>
      <c r="B73">
        <v>0</v>
      </c>
      <c r="C73">
        <v>0</v>
      </c>
      <c r="D73">
        <v>0</v>
      </c>
      <c r="E73" s="9">
        <v>43900</v>
      </c>
      <c r="F73" s="23">
        <f ca="1">IFERROR(__xludf.DUMMYFUNCTION("""COMPUTED_VALUE"""),0)</f>
        <v>0</v>
      </c>
      <c r="G73" s="23">
        <f ca="1">IFERROR(__xludf.DUMMYFUNCTION("""COMPUTED_VALUE"""),0)</f>
        <v>0</v>
      </c>
      <c r="H73" s="10">
        <v>0</v>
      </c>
    </row>
    <row r="74" spans="1:8" x14ac:dyDescent="0.3">
      <c r="A74" s="8">
        <v>43901</v>
      </c>
      <c r="B74">
        <v>0</v>
      </c>
      <c r="C74">
        <v>15</v>
      </c>
      <c r="D74">
        <v>0</v>
      </c>
      <c r="E74" s="9">
        <v>43901</v>
      </c>
      <c r="F74" s="23">
        <f ca="1">IFERROR(__xludf.DUMMYFUNCTION("""COMPUTED_VALUE"""),0)</f>
        <v>0</v>
      </c>
      <c r="G74" s="23">
        <f ca="1">IFERROR(__xludf.DUMMYFUNCTION("""COMPUTED_VALUE"""),0)</f>
        <v>0</v>
      </c>
      <c r="H74" s="10">
        <v>0</v>
      </c>
    </row>
    <row r="75" spans="1:8" x14ac:dyDescent="0.3">
      <c r="A75" s="8">
        <v>43902</v>
      </c>
      <c r="B75">
        <v>0</v>
      </c>
      <c r="C75">
        <v>14</v>
      </c>
      <c r="D75">
        <v>0</v>
      </c>
      <c r="E75" s="9">
        <v>43902</v>
      </c>
      <c r="F75" s="23">
        <f ca="1">IFERROR(__xludf.DUMMYFUNCTION("""COMPUTED_VALUE"""),0)</f>
        <v>0</v>
      </c>
      <c r="G75" s="23">
        <f ca="1">IFERROR(__xludf.DUMMYFUNCTION("""COMPUTED_VALUE"""),0)</f>
        <v>0</v>
      </c>
      <c r="H75" s="10">
        <v>0</v>
      </c>
    </row>
    <row r="76" spans="1:8" x14ac:dyDescent="0.3">
      <c r="A76" s="8">
        <v>43903</v>
      </c>
      <c r="B76">
        <v>14</v>
      </c>
      <c r="C76">
        <v>0</v>
      </c>
      <c r="D76">
        <v>0</v>
      </c>
      <c r="E76" s="9">
        <v>43903</v>
      </c>
      <c r="F76" s="23">
        <f ca="1">IFERROR(__xludf.DUMMYFUNCTION("""COMPUTED_VALUE"""),0)</f>
        <v>0</v>
      </c>
      <c r="G76" s="23">
        <f ca="1">IFERROR(__xludf.DUMMYFUNCTION("""COMPUTED_VALUE"""),0)</f>
        <v>0</v>
      </c>
      <c r="H76" s="10">
        <v>0</v>
      </c>
    </row>
    <row r="77" spans="1:8" x14ac:dyDescent="0.3">
      <c r="A77" s="8">
        <v>43904</v>
      </c>
      <c r="B77">
        <v>0</v>
      </c>
      <c r="C77">
        <v>14</v>
      </c>
      <c r="D77">
        <v>0</v>
      </c>
      <c r="E77" s="9">
        <v>43904</v>
      </c>
      <c r="F77" s="23">
        <v>0</v>
      </c>
      <c r="G77" s="23">
        <v>0</v>
      </c>
      <c r="H77">
        <v>0</v>
      </c>
    </row>
    <row r="78" spans="1:8" x14ac:dyDescent="0.3">
      <c r="A78" s="8">
        <v>43905</v>
      </c>
      <c r="B78">
        <v>0</v>
      </c>
      <c r="C78">
        <v>0</v>
      </c>
      <c r="D78">
        <v>0</v>
      </c>
      <c r="E78" s="9">
        <v>43905</v>
      </c>
      <c r="F78" s="23">
        <v>0</v>
      </c>
      <c r="G78" s="23">
        <v>0</v>
      </c>
      <c r="H78">
        <v>0</v>
      </c>
    </row>
    <row r="79" spans="1:8" x14ac:dyDescent="0.3">
      <c r="A79" s="8">
        <v>43906</v>
      </c>
      <c r="B79">
        <v>0</v>
      </c>
      <c r="C79">
        <v>14</v>
      </c>
      <c r="D79">
        <v>0</v>
      </c>
      <c r="E79" s="9">
        <v>43906</v>
      </c>
      <c r="F79" s="23">
        <v>0</v>
      </c>
      <c r="G79" s="23">
        <v>0</v>
      </c>
      <c r="H79">
        <v>0</v>
      </c>
    </row>
    <row r="80" spans="1:8" x14ac:dyDescent="0.3">
      <c r="A80" s="8">
        <v>43907</v>
      </c>
      <c r="B80">
        <v>0</v>
      </c>
      <c r="C80">
        <v>29</v>
      </c>
      <c r="D80">
        <v>0</v>
      </c>
      <c r="E80" s="9">
        <v>43907</v>
      </c>
      <c r="F80" s="23">
        <v>0</v>
      </c>
      <c r="G80" s="23">
        <v>0</v>
      </c>
      <c r="H80">
        <v>0</v>
      </c>
    </row>
    <row r="81" spans="1:8" x14ac:dyDescent="0.3">
      <c r="A81" s="8">
        <v>43908</v>
      </c>
      <c r="B81">
        <v>0</v>
      </c>
      <c r="C81">
        <v>15</v>
      </c>
      <c r="D81">
        <v>0</v>
      </c>
      <c r="E81" s="9">
        <v>43908</v>
      </c>
      <c r="F81" s="23">
        <v>0</v>
      </c>
      <c r="G81" s="23">
        <v>0</v>
      </c>
      <c r="H81">
        <v>0</v>
      </c>
    </row>
    <row r="82" spans="1:8" x14ac:dyDescent="0.3">
      <c r="A82" s="8">
        <v>43909</v>
      </c>
      <c r="B82">
        <v>14</v>
      </c>
      <c r="C82">
        <v>15</v>
      </c>
      <c r="D82">
        <v>22</v>
      </c>
      <c r="E82" s="9">
        <v>43909</v>
      </c>
      <c r="F82" s="23">
        <v>0</v>
      </c>
      <c r="G82" s="23">
        <v>0</v>
      </c>
      <c r="H82">
        <v>0</v>
      </c>
    </row>
    <row r="83" spans="1:8" x14ac:dyDescent="0.3">
      <c r="A83" s="8">
        <v>43910</v>
      </c>
      <c r="B83">
        <v>0</v>
      </c>
      <c r="C83">
        <v>35</v>
      </c>
      <c r="D83">
        <v>35</v>
      </c>
      <c r="E83" s="9">
        <v>43910</v>
      </c>
      <c r="F83" s="23">
        <v>0</v>
      </c>
      <c r="G83" s="23">
        <v>0</v>
      </c>
      <c r="H83">
        <v>0</v>
      </c>
    </row>
    <row r="84" spans="1:8" x14ac:dyDescent="0.3">
      <c r="A84" s="8">
        <v>43911</v>
      </c>
      <c r="B84">
        <v>0</v>
      </c>
      <c r="C84">
        <v>62</v>
      </c>
      <c r="D84">
        <v>100</v>
      </c>
      <c r="E84" s="9">
        <v>43911</v>
      </c>
      <c r="F84" s="23">
        <v>0</v>
      </c>
      <c r="G84" s="23">
        <v>0</v>
      </c>
      <c r="H84">
        <v>0</v>
      </c>
    </row>
    <row r="85" spans="1:8" x14ac:dyDescent="0.3">
      <c r="A85" s="8">
        <v>43912</v>
      </c>
      <c r="B85">
        <v>54</v>
      </c>
      <c r="C85">
        <v>82</v>
      </c>
      <c r="D85">
        <v>75</v>
      </c>
      <c r="E85" s="9">
        <v>43912</v>
      </c>
      <c r="F85" s="23">
        <v>0</v>
      </c>
      <c r="G85" s="23">
        <v>0</v>
      </c>
      <c r="H85">
        <v>0</v>
      </c>
    </row>
    <row r="86" spans="1:8" x14ac:dyDescent="0.3">
      <c r="A86" s="8">
        <v>43913</v>
      </c>
      <c r="B86">
        <v>33</v>
      </c>
      <c r="C86">
        <v>40</v>
      </c>
      <c r="D86">
        <v>28</v>
      </c>
      <c r="E86" s="9">
        <v>43913</v>
      </c>
      <c r="F86" s="23">
        <v>0</v>
      </c>
      <c r="G86" s="23">
        <v>0</v>
      </c>
      <c r="H86">
        <v>0</v>
      </c>
    </row>
    <row r="87" spans="1:8" x14ac:dyDescent="0.3">
      <c r="A87" s="8">
        <v>43914</v>
      </c>
      <c r="B87">
        <v>50</v>
      </c>
      <c r="C87">
        <v>43</v>
      </c>
      <c r="D87">
        <v>14</v>
      </c>
      <c r="E87" s="9">
        <v>43914</v>
      </c>
      <c r="F87" s="23">
        <v>0</v>
      </c>
      <c r="G87" s="23">
        <v>0</v>
      </c>
      <c r="H87">
        <v>0</v>
      </c>
    </row>
    <row r="88" spans="1:8" x14ac:dyDescent="0.3">
      <c r="A88" s="8">
        <v>43915</v>
      </c>
      <c r="B88">
        <v>14</v>
      </c>
      <c r="C88">
        <v>28</v>
      </c>
      <c r="D88">
        <v>0</v>
      </c>
      <c r="E88" s="9">
        <v>43915</v>
      </c>
      <c r="F88" s="23">
        <v>0</v>
      </c>
      <c r="G88" s="23">
        <v>0</v>
      </c>
      <c r="H88">
        <v>0</v>
      </c>
    </row>
    <row r="89" spans="1:8" x14ac:dyDescent="0.3">
      <c r="A89" s="8">
        <v>43916</v>
      </c>
      <c r="B89">
        <v>29</v>
      </c>
      <c r="C89">
        <v>35</v>
      </c>
      <c r="D89">
        <v>14</v>
      </c>
      <c r="E89" s="9">
        <v>43916</v>
      </c>
      <c r="F89" s="23">
        <v>0</v>
      </c>
      <c r="G89" s="23">
        <v>0</v>
      </c>
      <c r="H89">
        <v>0</v>
      </c>
    </row>
    <row r="90" spans="1:8" x14ac:dyDescent="0.3">
      <c r="A90" s="8">
        <v>43917</v>
      </c>
      <c r="B90">
        <v>13</v>
      </c>
      <c r="C90">
        <v>47</v>
      </c>
      <c r="D90">
        <v>13</v>
      </c>
      <c r="E90" s="9">
        <v>43917</v>
      </c>
      <c r="F90" s="23">
        <v>0</v>
      </c>
      <c r="G90" s="23">
        <v>0</v>
      </c>
      <c r="H90">
        <v>0</v>
      </c>
    </row>
    <row r="91" spans="1:8" x14ac:dyDescent="0.3">
      <c r="A91" s="8">
        <v>43918</v>
      </c>
      <c r="B91">
        <v>0</v>
      </c>
      <c r="C91">
        <v>27</v>
      </c>
      <c r="D91">
        <v>13</v>
      </c>
      <c r="E91" s="9">
        <v>43918</v>
      </c>
      <c r="F91" s="23">
        <v>0</v>
      </c>
      <c r="G91" s="23">
        <v>0</v>
      </c>
      <c r="H91">
        <v>0</v>
      </c>
    </row>
    <row r="92" spans="1:8" x14ac:dyDescent="0.3">
      <c r="A92" s="8">
        <v>43919</v>
      </c>
      <c r="B92">
        <v>29</v>
      </c>
      <c r="C92">
        <v>14</v>
      </c>
      <c r="D92">
        <v>0</v>
      </c>
      <c r="E92" s="9">
        <v>43919</v>
      </c>
      <c r="F92" s="23">
        <v>0</v>
      </c>
      <c r="G92" s="23">
        <v>0</v>
      </c>
      <c r="H92">
        <v>0</v>
      </c>
    </row>
    <row r="93" spans="1:8" x14ac:dyDescent="0.3">
      <c r="A93" s="8">
        <v>43920</v>
      </c>
      <c r="B93">
        <v>29</v>
      </c>
      <c r="C93">
        <v>36</v>
      </c>
      <c r="D93">
        <v>14</v>
      </c>
      <c r="E93" s="9">
        <v>43920</v>
      </c>
      <c r="F93" s="23">
        <v>0</v>
      </c>
      <c r="G93" s="23">
        <v>0</v>
      </c>
      <c r="H93">
        <v>0</v>
      </c>
    </row>
    <row r="94" spans="1:8" x14ac:dyDescent="0.3">
      <c r="A94" s="8">
        <v>43921</v>
      </c>
      <c r="B94">
        <v>13</v>
      </c>
      <c r="C94">
        <v>0</v>
      </c>
      <c r="D94">
        <v>0</v>
      </c>
      <c r="E94" s="9">
        <v>43921</v>
      </c>
      <c r="F94" s="23">
        <v>0</v>
      </c>
      <c r="G94" s="23">
        <v>0</v>
      </c>
      <c r="H94">
        <v>0</v>
      </c>
    </row>
    <row r="95" spans="1:8" x14ac:dyDescent="0.3">
      <c r="A95" s="8">
        <v>43922</v>
      </c>
      <c r="B95">
        <v>56</v>
      </c>
      <c r="C95">
        <v>14</v>
      </c>
      <c r="D95">
        <v>0</v>
      </c>
      <c r="E95" s="9">
        <v>43922</v>
      </c>
      <c r="F95" s="23">
        <v>0</v>
      </c>
      <c r="G95" s="23">
        <v>0</v>
      </c>
      <c r="H95">
        <v>0</v>
      </c>
    </row>
    <row r="96" spans="1:8" x14ac:dyDescent="0.3">
      <c r="A96" s="8">
        <v>43923</v>
      </c>
      <c r="B96">
        <v>43</v>
      </c>
      <c r="C96">
        <v>29</v>
      </c>
      <c r="D96">
        <v>0</v>
      </c>
      <c r="E96" s="9">
        <v>43923</v>
      </c>
      <c r="F96" s="23">
        <v>1</v>
      </c>
      <c r="G96" s="23">
        <v>0</v>
      </c>
      <c r="H96">
        <v>0</v>
      </c>
    </row>
    <row r="97" spans="1:8" x14ac:dyDescent="0.3">
      <c r="A97" s="8">
        <v>43924</v>
      </c>
      <c r="B97">
        <v>47</v>
      </c>
      <c r="C97">
        <v>13</v>
      </c>
      <c r="D97">
        <v>0</v>
      </c>
      <c r="E97" s="9">
        <v>43924</v>
      </c>
      <c r="F97" s="23">
        <v>0</v>
      </c>
      <c r="G97" s="23">
        <v>0</v>
      </c>
      <c r="H97">
        <v>0</v>
      </c>
    </row>
    <row r="98" spans="1:8" x14ac:dyDescent="0.3">
      <c r="A98" s="8">
        <v>43925</v>
      </c>
      <c r="B98">
        <v>16</v>
      </c>
      <c r="C98">
        <v>16</v>
      </c>
      <c r="D98">
        <v>0</v>
      </c>
      <c r="E98" s="9">
        <v>43925</v>
      </c>
      <c r="F98" s="23">
        <v>0</v>
      </c>
      <c r="G98" s="23">
        <v>0</v>
      </c>
      <c r="H98">
        <v>0</v>
      </c>
    </row>
    <row r="99" spans="1:8" x14ac:dyDescent="0.3">
      <c r="A99" s="8">
        <v>43926</v>
      </c>
      <c r="B99">
        <v>14</v>
      </c>
      <c r="C99">
        <v>26</v>
      </c>
      <c r="D99">
        <v>15</v>
      </c>
      <c r="E99" s="9">
        <v>43926</v>
      </c>
      <c r="F99" s="23">
        <v>0</v>
      </c>
      <c r="G99" s="23">
        <v>0</v>
      </c>
      <c r="H99">
        <v>0</v>
      </c>
    </row>
    <row r="100" spans="1:8" x14ac:dyDescent="0.3">
      <c r="A100" s="8">
        <v>43927</v>
      </c>
      <c r="B100">
        <v>21</v>
      </c>
      <c r="C100">
        <v>28</v>
      </c>
      <c r="D100">
        <v>0</v>
      </c>
      <c r="E100" s="9">
        <v>43927</v>
      </c>
      <c r="F100" s="23">
        <v>0</v>
      </c>
      <c r="G100" s="23">
        <v>0</v>
      </c>
      <c r="H100">
        <v>0</v>
      </c>
    </row>
    <row r="101" spans="1:8" x14ac:dyDescent="0.3">
      <c r="A101" s="8">
        <v>43928</v>
      </c>
      <c r="B101">
        <v>21</v>
      </c>
      <c r="C101">
        <v>43</v>
      </c>
      <c r="D101">
        <v>0</v>
      </c>
      <c r="E101" s="9">
        <v>43928</v>
      </c>
      <c r="F101" s="23">
        <v>0</v>
      </c>
      <c r="G101" s="23">
        <v>0</v>
      </c>
      <c r="H101">
        <v>0</v>
      </c>
    </row>
    <row r="102" spans="1:8" x14ac:dyDescent="0.3">
      <c r="A102" s="8">
        <v>43929</v>
      </c>
      <c r="B102">
        <v>21</v>
      </c>
      <c r="C102">
        <v>14</v>
      </c>
      <c r="D102">
        <v>0</v>
      </c>
      <c r="E102" s="9">
        <v>43929</v>
      </c>
      <c r="F102" s="23">
        <v>0</v>
      </c>
      <c r="G102" s="23">
        <v>0</v>
      </c>
      <c r="H102">
        <v>0</v>
      </c>
    </row>
    <row r="103" spans="1:8" x14ac:dyDescent="0.3">
      <c r="A103" s="8">
        <v>43930</v>
      </c>
      <c r="B103">
        <v>0</v>
      </c>
      <c r="C103">
        <v>14</v>
      </c>
      <c r="D103">
        <v>0</v>
      </c>
      <c r="E103" s="9">
        <v>43930</v>
      </c>
      <c r="F103" s="23">
        <v>0</v>
      </c>
      <c r="G103" s="23">
        <v>0</v>
      </c>
      <c r="H103">
        <v>0</v>
      </c>
    </row>
    <row r="104" spans="1:8" x14ac:dyDescent="0.3">
      <c r="A104" s="8">
        <v>43931</v>
      </c>
      <c r="B104">
        <v>38</v>
      </c>
      <c r="C104">
        <v>15</v>
      </c>
      <c r="D104">
        <v>15</v>
      </c>
      <c r="E104" s="9">
        <v>43931</v>
      </c>
      <c r="F104" s="23">
        <v>0</v>
      </c>
      <c r="G104" s="23">
        <v>0</v>
      </c>
      <c r="H104">
        <v>0</v>
      </c>
    </row>
    <row r="105" spans="1:8" x14ac:dyDescent="0.3">
      <c r="A105" s="8">
        <v>43932</v>
      </c>
      <c r="B105">
        <v>60</v>
      </c>
      <c r="C105">
        <v>28</v>
      </c>
      <c r="D105">
        <v>0</v>
      </c>
      <c r="E105" s="9">
        <v>43932</v>
      </c>
      <c r="F105" s="23">
        <v>0</v>
      </c>
      <c r="G105" s="23">
        <v>0</v>
      </c>
      <c r="H105">
        <v>0</v>
      </c>
    </row>
    <row r="106" spans="1:8" x14ac:dyDescent="0.3">
      <c r="A106" s="8">
        <v>43933</v>
      </c>
      <c r="B106">
        <v>58</v>
      </c>
      <c r="C106">
        <v>22</v>
      </c>
      <c r="D106">
        <v>0</v>
      </c>
      <c r="E106" s="9">
        <v>43933</v>
      </c>
      <c r="F106" s="23">
        <v>0</v>
      </c>
      <c r="G106" s="23">
        <v>0</v>
      </c>
      <c r="H106">
        <v>0</v>
      </c>
    </row>
    <row r="107" spans="1:8" x14ac:dyDescent="0.3">
      <c r="A107" s="8">
        <v>43934</v>
      </c>
      <c r="B107">
        <v>44</v>
      </c>
      <c r="C107">
        <v>42</v>
      </c>
      <c r="D107">
        <v>0</v>
      </c>
      <c r="E107" s="9">
        <v>43934</v>
      </c>
      <c r="F107" s="23">
        <v>0</v>
      </c>
      <c r="G107" s="23">
        <v>0</v>
      </c>
      <c r="H107">
        <v>0</v>
      </c>
    </row>
    <row r="108" spans="1:8" x14ac:dyDescent="0.3">
      <c r="A108" s="8">
        <v>43935</v>
      </c>
      <c r="B108">
        <v>29</v>
      </c>
      <c r="C108">
        <v>22</v>
      </c>
      <c r="D108">
        <v>0</v>
      </c>
      <c r="E108" s="9">
        <v>43935</v>
      </c>
      <c r="F108" s="23">
        <v>0</v>
      </c>
      <c r="G108" s="23">
        <v>0</v>
      </c>
      <c r="H108">
        <v>0</v>
      </c>
    </row>
    <row r="109" spans="1:8" x14ac:dyDescent="0.3">
      <c r="A109" s="8">
        <v>43936</v>
      </c>
      <c r="B109">
        <v>0</v>
      </c>
      <c r="C109">
        <v>15</v>
      </c>
      <c r="D109">
        <v>0</v>
      </c>
      <c r="E109" s="9">
        <v>43936</v>
      </c>
      <c r="F109" s="23">
        <v>0</v>
      </c>
      <c r="G109" s="23">
        <v>0</v>
      </c>
      <c r="H109">
        <v>0</v>
      </c>
    </row>
    <row r="110" spans="1:8" x14ac:dyDescent="0.3">
      <c r="A110" s="8">
        <v>43937</v>
      </c>
      <c r="B110">
        <v>0</v>
      </c>
      <c r="C110">
        <v>13</v>
      </c>
      <c r="D110">
        <v>0</v>
      </c>
      <c r="E110" s="9">
        <v>43937</v>
      </c>
      <c r="F110" s="23">
        <v>0</v>
      </c>
      <c r="G110" s="23">
        <v>0</v>
      </c>
      <c r="H110">
        <v>0</v>
      </c>
    </row>
    <row r="111" spans="1:8" x14ac:dyDescent="0.3">
      <c r="A111" s="8">
        <v>43938</v>
      </c>
      <c r="B111">
        <v>14</v>
      </c>
      <c r="C111">
        <v>14</v>
      </c>
      <c r="D111">
        <v>0</v>
      </c>
      <c r="E111" s="9">
        <v>43938</v>
      </c>
      <c r="F111" s="23">
        <v>0</v>
      </c>
      <c r="G111" s="23">
        <v>0</v>
      </c>
      <c r="H111">
        <v>0</v>
      </c>
    </row>
    <row r="112" spans="1:8" x14ac:dyDescent="0.3">
      <c r="A112" s="8">
        <v>43939</v>
      </c>
      <c r="B112">
        <v>0</v>
      </c>
      <c r="C112">
        <v>0</v>
      </c>
      <c r="D112">
        <v>0</v>
      </c>
      <c r="E112" s="9">
        <v>43939</v>
      </c>
      <c r="F112" s="23">
        <v>0</v>
      </c>
      <c r="G112" s="23">
        <v>0</v>
      </c>
      <c r="H112">
        <v>26</v>
      </c>
    </row>
    <row r="113" spans="1:8" x14ac:dyDescent="0.3">
      <c r="A113" s="8">
        <v>43940</v>
      </c>
      <c r="B113">
        <v>14</v>
      </c>
      <c r="C113">
        <v>0</v>
      </c>
      <c r="D113">
        <v>0</v>
      </c>
      <c r="E113" s="9">
        <v>43940</v>
      </c>
      <c r="F113" s="23">
        <v>0</v>
      </c>
      <c r="G113" s="23">
        <v>0</v>
      </c>
      <c r="H113">
        <v>0</v>
      </c>
    </row>
    <row r="114" spans="1:8" x14ac:dyDescent="0.3">
      <c r="A114" s="8">
        <v>43941</v>
      </c>
      <c r="B114">
        <v>22</v>
      </c>
      <c r="C114">
        <v>14</v>
      </c>
      <c r="D114">
        <v>0</v>
      </c>
      <c r="E114" s="9">
        <v>43941</v>
      </c>
      <c r="F114" s="23">
        <v>0</v>
      </c>
      <c r="G114" s="23">
        <v>0</v>
      </c>
      <c r="H114">
        <v>0</v>
      </c>
    </row>
    <row r="115" spans="1:8" x14ac:dyDescent="0.3">
      <c r="A115" s="8">
        <v>43942</v>
      </c>
      <c r="B115">
        <v>22</v>
      </c>
      <c r="C115">
        <v>14</v>
      </c>
      <c r="D115">
        <v>0</v>
      </c>
      <c r="E115" s="9">
        <v>43942</v>
      </c>
      <c r="F115" s="23">
        <v>0</v>
      </c>
      <c r="G115" s="23">
        <v>0</v>
      </c>
      <c r="H115">
        <v>15</v>
      </c>
    </row>
    <row r="116" spans="1:8" x14ac:dyDescent="0.3">
      <c r="A116" s="8">
        <v>43943</v>
      </c>
      <c r="B116">
        <v>30</v>
      </c>
      <c r="C116">
        <v>0</v>
      </c>
      <c r="D116">
        <v>0</v>
      </c>
      <c r="E116" s="9">
        <v>43943</v>
      </c>
      <c r="F116" s="23">
        <v>0</v>
      </c>
      <c r="G116" s="23">
        <v>0</v>
      </c>
      <c r="H116">
        <v>42</v>
      </c>
    </row>
    <row r="117" spans="1:8" x14ac:dyDescent="0.3">
      <c r="A117" s="8">
        <v>43944</v>
      </c>
      <c r="B117">
        <v>13</v>
      </c>
      <c r="C117">
        <v>0</v>
      </c>
      <c r="D117">
        <v>0</v>
      </c>
      <c r="E117" s="9">
        <v>43944</v>
      </c>
      <c r="F117" s="23">
        <v>0</v>
      </c>
      <c r="G117" s="23">
        <v>0</v>
      </c>
      <c r="H117">
        <v>0</v>
      </c>
    </row>
    <row r="118" spans="1:8" x14ac:dyDescent="0.3">
      <c r="A118" s="8">
        <v>43945</v>
      </c>
      <c r="B118">
        <v>21</v>
      </c>
      <c r="C118">
        <v>0</v>
      </c>
      <c r="D118">
        <v>0</v>
      </c>
      <c r="E118" s="9">
        <v>43945</v>
      </c>
      <c r="F118" s="23">
        <v>0</v>
      </c>
      <c r="G118" s="23">
        <v>0</v>
      </c>
      <c r="H118">
        <v>0</v>
      </c>
    </row>
    <row r="119" spans="1:8" x14ac:dyDescent="0.3">
      <c r="A119" s="8">
        <v>43946</v>
      </c>
      <c r="B119">
        <v>23</v>
      </c>
      <c r="C119">
        <v>30</v>
      </c>
      <c r="D119">
        <v>0</v>
      </c>
      <c r="E119" s="9">
        <v>43946</v>
      </c>
      <c r="F119" s="23">
        <v>0</v>
      </c>
      <c r="G119" s="23">
        <v>0</v>
      </c>
      <c r="H119">
        <v>0</v>
      </c>
    </row>
    <row r="120" spans="1:8" x14ac:dyDescent="0.3">
      <c r="A120" s="8">
        <v>43947</v>
      </c>
      <c r="B120">
        <v>0</v>
      </c>
      <c r="C120">
        <v>0</v>
      </c>
      <c r="D120">
        <v>0</v>
      </c>
      <c r="E120" s="9">
        <v>43947</v>
      </c>
      <c r="F120" s="23">
        <v>0</v>
      </c>
      <c r="G120" s="23">
        <v>0</v>
      </c>
      <c r="H120">
        <v>0</v>
      </c>
    </row>
    <row r="121" spans="1:8" x14ac:dyDescent="0.3">
      <c r="A121" s="8">
        <v>43948</v>
      </c>
      <c r="B121">
        <v>23</v>
      </c>
      <c r="C121">
        <v>15</v>
      </c>
      <c r="D121">
        <v>0</v>
      </c>
      <c r="E121" s="9">
        <v>43948</v>
      </c>
      <c r="F121" s="23">
        <v>0</v>
      </c>
      <c r="G121" s="23">
        <v>0</v>
      </c>
      <c r="H121">
        <v>16</v>
      </c>
    </row>
    <row r="122" spans="1:8" x14ac:dyDescent="0.3">
      <c r="A122" s="8">
        <v>43949</v>
      </c>
      <c r="B122">
        <v>0</v>
      </c>
      <c r="C122">
        <v>0</v>
      </c>
      <c r="D122">
        <v>0</v>
      </c>
      <c r="E122" s="9">
        <v>43949</v>
      </c>
      <c r="F122" s="23">
        <v>0</v>
      </c>
      <c r="G122" s="23">
        <v>0</v>
      </c>
      <c r="H122">
        <v>26</v>
      </c>
    </row>
    <row r="123" spans="1:8" x14ac:dyDescent="0.3">
      <c r="A123" s="8">
        <v>43950</v>
      </c>
      <c r="B123">
        <v>25</v>
      </c>
      <c r="C123">
        <v>0</v>
      </c>
      <c r="D123">
        <v>0</v>
      </c>
      <c r="E123" s="9">
        <v>43950</v>
      </c>
      <c r="F123" s="23">
        <v>0</v>
      </c>
      <c r="G123" s="23">
        <v>0</v>
      </c>
      <c r="H123">
        <v>52</v>
      </c>
    </row>
    <row r="124" spans="1:8" x14ac:dyDescent="0.3">
      <c r="A124" s="8">
        <v>43951</v>
      </c>
      <c r="B124">
        <v>20</v>
      </c>
      <c r="C124">
        <v>10</v>
      </c>
      <c r="D124">
        <v>0</v>
      </c>
      <c r="E124" s="9">
        <v>43951</v>
      </c>
      <c r="F124" s="23">
        <v>0</v>
      </c>
      <c r="G124" s="23">
        <v>0</v>
      </c>
      <c r="H124">
        <v>0</v>
      </c>
    </row>
    <row r="125" spans="1:8" x14ac:dyDescent="0.3">
      <c r="A125" s="8">
        <v>43952</v>
      </c>
      <c r="B125">
        <v>40</v>
      </c>
      <c r="C125">
        <v>0</v>
      </c>
      <c r="D125">
        <v>0</v>
      </c>
      <c r="E125" s="9">
        <v>43952</v>
      </c>
      <c r="F125" s="23">
        <v>0</v>
      </c>
      <c r="G125" s="23">
        <v>0</v>
      </c>
      <c r="H125">
        <v>30</v>
      </c>
    </row>
    <row r="126" spans="1:8" x14ac:dyDescent="0.3">
      <c r="A126" s="8">
        <v>43953</v>
      </c>
      <c r="B126">
        <v>34</v>
      </c>
      <c r="C126">
        <v>0</v>
      </c>
      <c r="D126">
        <v>0</v>
      </c>
      <c r="E126" s="9">
        <v>43953</v>
      </c>
      <c r="F126" s="23">
        <v>0</v>
      </c>
      <c r="G126" s="23">
        <v>0</v>
      </c>
      <c r="H126">
        <v>0</v>
      </c>
    </row>
    <row r="127" spans="1:8" x14ac:dyDescent="0.3">
      <c r="A127" s="8">
        <v>43954</v>
      </c>
      <c r="B127">
        <v>0</v>
      </c>
      <c r="C127">
        <v>0</v>
      </c>
      <c r="D127">
        <v>0</v>
      </c>
      <c r="E127" s="9">
        <v>43954</v>
      </c>
      <c r="F127" s="23">
        <v>0</v>
      </c>
      <c r="G127" s="23">
        <v>0</v>
      </c>
      <c r="H127">
        <v>0</v>
      </c>
    </row>
    <row r="128" spans="1:8" x14ac:dyDescent="0.3">
      <c r="A128" s="8">
        <v>43955</v>
      </c>
      <c r="B128">
        <v>23</v>
      </c>
      <c r="C128">
        <v>0</v>
      </c>
      <c r="D128">
        <v>0</v>
      </c>
      <c r="E128" s="9">
        <v>43955</v>
      </c>
      <c r="F128" s="23">
        <v>0</v>
      </c>
      <c r="G128" s="23">
        <v>0</v>
      </c>
      <c r="H128">
        <v>59</v>
      </c>
    </row>
    <row r="129" spans="1:8" x14ac:dyDescent="0.3">
      <c r="A129" s="8">
        <v>43956</v>
      </c>
      <c r="B129">
        <v>25</v>
      </c>
      <c r="C129">
        <v>12</v>
      </c>
      <c r="D129">
        <v>0</v>
      </c>
      <c r="E129" s="9">
        <v>43956</v>
      </c>
      <c r="F129" s="23">
        <v>0</v>
      </c>
      <c r="G129" s="23">
        <v>0</v>
      </c>
      <c r="H129">
        <v>101</v>
      </c>
    </row>
    <row r="130" spans="1:8" x14ac:dyDescent="0.3">
      <c r="A130" s="8">
        <v>43957</v>
      </c>
      <c r="B130">
        <v>15</v>
      </c>
      <c r="C130">
        <v>0</v>
      </c>
      <c r="D130">
        <v>0</v>
      </c>
      <c r="E130" s="9">
        <v>43957</v>
      </c>
      <c r="F130" s="23">
        <v>0</v>
      </c>
      <c r="G130" s="23">
        <v>0</v>
      </c>
      <c r="H130">
        <v>69</v>
      </c>
    </row>
    <row r="131" spans="1:8" x14ac:dyDescent="0.3">
      <c r="A131" s="8">
        <v>43958</v>
      </c>
      <c r="B131">
        <v>30</v>
      </c>
      <c r="C131">
        <v>0</v>
      </c>
      <c r="D131">
        <v>0</v>
      </c>
      <c r="E131" s="9">
        <v>43958</v>
      </c>
      <c r="F131" s="23">
        <v>0</v>
      </c>
      <c r="G131" s="23">
        <v>0</v>
      </c>
      <c r="H131">
        <v>105</v>
      </c>
    </row>
    <row r="132" spans="1:8" x14ac:dyDescent="0.3">
      <c r="A132" s="8">
        <v>43959</v>
      </c>
      <c r="B132">
        <v>0</v>
      </c>
      <c r="C132">
        <v>14</v>
      </c>
      <c r="D132">
        <v>0</v>
      </c>
      <c r="E132" s="9">
        <v>43959</v>
      </c>
      <c r="F132" s="23">
        <v>0</v>
      </c>
      <c r="G132" s="23">
        <v>0</v>
      </c>
      <c r="H132">
        <v>210</v>
      </c>
    </row>
    <row r="133" spans="1:8" x14ac:dyDescent="0.3">
      <c r="A133" s="8">
        <v>43960</v>
      </c>
      <c r="B133">
        <v>14</v>
      </c>
      <c r="C133">
        <v>0</v>
      </c>
      <c r="D133">
        <v>0</v>
      </c>
      <c r="E133" s="9">
        <v>43960</v>
      </c>
      <c r="F133" s="23">
        <v>0</v>
      </c>
      <c r="G133" s="23">
        <v>0</v>
      </c>
      <c r="H133">
        <v>243</v>
      </c>
    </row>
    <row r="134" spans="1:8" x14ac:dyDescent="0.3">
      <c r="A134" s="8">
        <v>43961</v>
      </c>
      <c r="B134">
        <v>0</v>
      </c>
      <c r="C134">
        <v>14</v>
      </c>
      <c r="D134">
        <v>0</v>
      </c>
      <c r="E134" s="9">
        <v>43961</v>
      </c>
      <c r="F134" s="23">
        <v>0</v>
      </c>
      <c r="G134" s="23">
        <v>0</v>
      </c>
      <c r="H134">
        <v>226</v>
      </c>
    </row>
    <row r="135" spans="1:8" x14ac:dyDescent="0.3">
      <c r="A135" s="8">
        <v>43962</v>
      </c>
      <c r="B135">
        <v>21</v>
      </c>
      <c r="C135">
        <v>0</v>
      </c>
      <c r="D135">
        <v>14</v>
      </c>
      <c r="E135" s="9">
        <v>43962</v>
      </c>
      <c r="F135" s="23">
        <v>0</v>
      </c>
      <c r="G135" s="23">
        <v>0</v>
      </c>
      <c r="H135">
        <v>255</v>
      </c>
    </row>
    <row r="136" spans="1:8" x14ac:dyDescent="0.3">
      <c r="A136" s="8">
        <v>43963</v>
      </c>
      <c r="B136">
        <v>14</v>
      </c>
      <c r="C136">
        <v>14</v>
      </c>
      <c r="D136">
        <v>0</v>
      </c>
      <c r="E136" s="9">
        <v>43963</v>
      </c>
      <c r="F136" s="23">
        <v>0</v>
      </c>
      <c r="G136" s="23">
        <v>0</v>
      </c>
      <c r="H136">
        <v>179</v>
      </c>
    </row>
    <row r="137" spans="1:8" x14ac:dyDescent="0.3">
      <c r="A137" s="8">
        <v>43964</v>
      </c>
      <c r="B137">
        <v>29</v>
      </c>
      <c r="C137">
        <v>0</v>
      </c>
      <c r="D137">
        <v>0</v>
      </c>
      <c r="E137" s="9">
        <v>43964</v>
      </c>
      <c r="F137" s="23">
        <v>0</v>
      </c>
      <c r="G137" s="23">
        <v>0</v>
      </c>
      <c r="H137">
        <v>226</v>
      </c>
    </row>
    <row r="138" spans="1:8" x14ac:dyDescent="0.3">
      <c r="A138" s="8">
        <v>43965</v>
      </c>
      <c r="B138">
        <v>22</v>
      </c>
      <c r="C138">
        <v>0</v>
      </c>
      <c r="D138">
        <v>0</v>
      </c>
      <c r="E138" s="9">
        <v>43965</v>
      </c>
      <c r="F138" s="23">
        <v>0</v>
      </c>
      <c r="G138" s="23">
        <v>0</v>
      </c>
      <c r="H138">
        <v>194</v>
      </c>
    </row>
    <row r="139" spans="1:8" x14ac:dyDescent="0.3">
      <c r="A139" s="8">
        <v>43966</v>
      </c>
      <c r="B139">
        <v>15</v>
      </c>
      <c r="C139">
        <v>0</v>
      </c>
      <c r="D139">
        <v>0</v>
      </c>
      <c r="E139" s="9">
        <v>43966</v>
      </c>
      <c r="F139" s="23">
        <v>0</v>
      </c>
      <c r="G139" s="23">
        <v>0</v>
      </c>
      <c r="H139">
        <v>265</v>
      </c>
    </row>
    <row r="140" spans="1:8" x14ac:dyDescent="0.3">
      <c r="A140" s="8">
        <v>43967</v>
      </c>
      <c r="B140">
        <v>29</v>
      </c>
      <c r="C140">
        <v>44</v>
      </c>
      <c r="D140">
        <v>0</v>
      </c>
      <c r="E140" s="9">
        <v>43967</v>
      </c>
      <c r="F140" s="23">
        <v>0</v>
      </c>
      <c r="G140" s="23">
        <v>0</v>
      </c>
      <c r="H140">
        <v>221</v>
      </c>
    </row>
    <row r="141" spans="1:8" x14ac:dyDescent="0.3">
      <c r="A141" s="8">
        <v>43968</v>
      </c>
      <c r="B141">
        <v>29</v>
      </c>
      <c r="C141">
        <v>28</v>
      </c>
      <c r="D141">
        <v>0</v>
      </c>
      <c r="E141" s="9">
        <v>43968</v>
      </c>
      <c r="F141" s="23">
        <v>0</v>
      </c>
      <c r="G141" s="23">
        <v>0</v>
      </c>
      <c r="H141">
        <v>186</v>
      </c>
    </row>
    <row r="142" spans="1:8" x14ac:dyDescent="0.3">
      <c r="A142" s="8">
        <v>43969</v>
      </c>
      <c r="B142">
        <v>14</v>
      </c>
      <c r="C142">
        <v>14</v>
      </c>
      <c r="D142">
        <v>0</v>
      </c>
      <c r="E142" s="9">
        <v>43969</v>
      </c>
      <c r="F142" s="23">
        <v>0</v>
      </c>
      <c r="G142" s="23">
        <v>0</v>
      </c>
      <c r="H142">
        <v>313</v>
      </c>
    </row>
    <row r="143" spans="1:8" x14ac:dyDescent="0.3">
      <c r="A143" s="8">
        <v>43970</v>
      </c>
      <c r="B143">
        <v>14</v>
      </c>
      <c r="C143">
        <v>13</v>
      </c>
      <c r="D143">
        <v>0</v>
      </c>
      <c r="E143" s="9">
        <v>43970</v>
      </c>
      <c r="F143" s="23">
        <v>0</v>
      </c>
      <c r="G143" s="23">
        <v>0</v>
      </c>
      <c r="H143">
        <v>279</v>
      </c>
    </row>
    <row r="144" spans="1:8" x14ac:dyDescent="0.3">
      <c r="A144" s="8">
        <v>43971</v>
      </c>
      <c r="B144">
        <v>0</v>
      </c>
      <c r="C144">
        <v>0</v>
      </c>
      <c r="D144">
        <v>0</v>
      </c>
      <c r="E144" s="9">
        <v>43971</v>
      </c>
      <c r="F144" s="23">
        <v>0</v>
      </c>
      <c r="G144" s="23">
        <v>0</v>
      </c>
      <c r="H144">
        <v>216</v>
      </c>
    </row>
    <row r="145" spans="1:8" x14ac:dyDescent="0.3">
      <c r="A145" s="8">
        <v>43972</v>
      </c>
      <c r="B145">
        <v>0</v>
      </c>
      <c r="C145">
        <v>0</v>
      </c>
      <c r="D145">
        <v>0</v>
      </c>
      <c r="E145" s="9">
        <v>43972</v>
      </c>
      <c r="F145" s="23">
        <v>0</v>
      </c>
      <c r="G145" s="23">
        <v>0</v>
      </c>
      <c r="H145">
        <v>281</v>
      </c>
    </row>
    <row r="146" spans="1:8" x14ac:dyDescent="0.3">
      <c r="A146" s="8">
        <v>43973</v>
      </c>
      <c r="B146">
        <v>0</v>
      </c>
      <c r="C146">
        <v>25</v>
      </c>
      <c r="D146">
        <v>14</v>
      </c>
      <c r="E146" s="9">
        <v>43973</v>
      </c>
      <c r="F146" s="23">
        <v>0</v>
      </c>
      <c r="G146" s="23">
        <v>0</v>
      </c>
      <c r="H146">
        <v>406</v>
      </c>
    </row>
    <row r="147" spans="1:8" x14ac:dyDescent="0.3">
      <c r="A147" s="8">
        <v>43974</v>
      </c>
      <c r="B147">
        <v>14</v>
      </c>
      <c r="C147">
        <v>15</v>
      </c>
      <c r="D147">
        <v>0</v>
      </c>
      <c r="E147" s="9">
        <v>43974</v>
      </c>
      <c r="F147" s="23">
        <v>0</v>
      </c>
      <c r="G147" s="23">
        <v>0</v>
      </c>
      <c r="H147">
        <v>362</v>
      </c>
    </row>
    <row r="148" spans="1:8" x14ac:dyDescent="0.3">
      <c r="A148" s="8">
        <v>43975</v>
      </c>
      <c r="B148">
        <v>0</v>
      </c>
      <c r="C148">
        <v>0</v>
      </c>
      <c r="D148">
        <v>0</v>
      </c>
      <c r="E148" s="9">
        <v>43975</v>
      </c>
      <c r="F148" s="23">
        <v>1</v>
      </c>
      <c r="G148" s="23">
        <v>0</v>
      </c>
      <c r="H148">
        <v>222</v>
      </c>
    </row>
    <row r="149" spans="1:8" x14ac:dyDescent="0.3">
      <c r="A149" s="8">
        <v>43976</v>
      </c>
      <c r="B149">
        <v>0</v>
      </c>
      <c r="C149">
        <v>14</v>
      </c>
      <c r="D149">
        <v>0</v>
      </c>
      <c r="E149" s="9">
        <v>43976</v>
      </c>
      <c r="F149" s="23">
        <v>0</v>
      </c>
      <c r="G149" s="23">
        <v>0</v>
      </c>
      <c r="H149">
        <v>569</v>
      </c>
    </row>
    <row r="150" spans="1:8" x14ac:dyDescent="0.3">
      <c r="A150" s="8">
        <v>43977</v>
      </c>
      <c r="B150">
        <v>0</v>
      </c>
      <c r="C150">
        <v>14</v>
      </c>
      <c r="D150">
        <v>0</v>
      </c>
      <c r="E150" s="9">
        <v>43977</v>
      </c>
      <c r="F150" s="23">
        <v>0</v>
      </c>
      <c r="G150" s="23">
        <v>0</v>
      </c>
      <c r="H150">
        <v>322</v>
      </c>
    </row>
    <row r="151" spans="1:8" x14ac:dyDescent="0.3">
      <c r="A151" s="8">
        <v>43978</v>
      </c>
      <c r="B151">
        <v>0</v>
      </c>
      <c r="C151">
        <v>0</v>
      </c>
      <c r="D151">
        <v>0</v>
      </c>
      <c r="E151" s="9">
        <v>43978</v>
      </c>
      <c r="F151" s="23">
        <v>0</v>
      </c>
      <c r="G151" s="23">
        <v>0</v>
      </c>
      <c r="H151">
        <v>117</v>
      </c>
    </row>
    <row r="152" spans="1:8" x14ac:dyDescent="0.3">
      <c r="A152" s="8">
        <v>43979</v>
      </c>
      <c r="B152">
        <v>14</v>
      </c>
      <c r="C152">
        <v>0</v>
      </c>
      <c r="D152">
        <v>0</v>
      </c>
      <c r="E152" s="9">
        <v>43979</v>
      </c>
      <c r="F152" s="23">
        <v>1</v>
      </c>
      <c r="G152" s="23">
        <v>0</v>
      </c>
      <c r="H152">
        <v>548</v>
      </c>
    </row>
    <row r="153" spans="1:8" x14ac:dyDescent="0.3">
      <c r="A153" s="8">
        <v>43980</v>
      </c>
      <c r="B153">
        <v>0</v>
      </c>
      <c r="C153">
        <v>0</v>
      </c>
      <c r="D153">
        <v>0</v>
      </c>
      <c r="E153" s="9">
        <v>43980</v>
      </c>
      <c r="F153" s="23">
        <v>0</v>
      </c>
      <c r="G153" s="23">
        <v>0</v>
      </c>
      <c r="H153">
        <v>504</v>
      </c>
    </row>
    <row r="154" spans="1:8" x14ac:dyDescent="0.3">
      <c r="A154" s="8">
        <v>43981</v>
      </c>
      <c r="B154">
        <v>30</v>
      </c>
      <c r="C154">
        <v>30</v>
      </c>
      <c r="D154">
        <v>0</v>
      </c>
      <c r="E154" s="9">
        <v>43981</v>
      </c>
      <c r="F154" s="23">
        <v>1</v>
      </c>
      <c r="G154" s="23">
        <v>0</v>
      </c>
      <c r="H154">
        <v>529</v>
      </c>
    </row>
    <row r="155" spans="1:8" x14ac:dyDescent="0.3">
      <c r="A155" s="8">
        <v>43982</v>
      </c>
      <c r="B155">
        <v>15</v>
      </c>
      <c r="C155">
        <v>15</v>
      </c>
      <c r="D155">
        <v>0</v>
      </c>
      <c r="E155" s="9">
        <v>43982</v>
      </c>
      <c r="F155" s="23">
        <v>0</v>
      </c>
      <c r="G155" s="23">
        <v>0</v>
      </c>
      <c r="H155">
        <v>266</v>
      </c>
    </row>
  </sheetData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CD30D-0465-4CC2-AB98-B199658732C0}">
  <dimension ref="A3:E155"/>
  <sheetViews>
    <sheetView workbookViewId="0">
      <selection activeCell="E1" sqref="E1:E1048576"/>
    </sheetView>
  </sheetViews>
  <sheetFormatPr defaultRowHeight="14.4" x14ac:dyDescent="0.3"/>
  <cols>
    <col min="5" max="5" width="8.88671875" style="29"/>
  </cols>
  <sheetData>
    <row r="3" spans="1:5" x14ac:dyDescent="0.3">
      <c r="A3" s="12" t="s">
        <v>56</v>
      </c>
      <c r="B3" t="s">
        <v>152</v>
      </c>
      <c r="C3" t="s">
        <v>151</v>
      </c>
      <c r="D3" t="s">
        <v>150</v>
      </c>
      <c r="E3" s="23" t="s">
        <v>59</v>
      </c>
    </row>
    <row r="4" spans="1:5" x14ac:dyDescent="0.3">
      <c r="A4" s="9">
        <v>43831</v>
      </c>
      <c r="B4">
        <v>0</v>
      </c>
      <c r="C4">
        <v>0</v>
      </c>
      <c r="D4">
        <v>0</v>
      </c>
      <c r="E4" s="23">
        <v>0</v>
      </c>
    </row>
    <row r="5" spans="1:5" x14ac:dyDescent="0.3">
      <c r="A5" s="9">
        <v>43832</v>
      </c>
      <c r="B5">
        <v>0</v>
      </c>
      <c r="C5">
        <v>0</v>
      </c>
      <c r="D5">
        <v>0</v>
      </c>
      <c r="E5" s="23">
        <v>0</v>
      </c>
    </row>
    <row r="6" spans="1:5" x14ac:dyDescent="0.3">
      <c r="A6" s="9">
        <v>43833</v>
      </c>
      <c r="B6">
        <v>0</v>
      </c>
      <c r="C6">
        <v>0</v>
      </c>
      <c r="D6">
        <v>0</v>
      </c>
      <c r="E6" s="23">
        <v>0</v>
      </c>
    </row>
    <row r="7" spans="1:5" x14ac:dyDescent="0.3">
      <c r="A7" s="9">
        <v>43834</v>
      </c>
      <c r="B7">
        <v>0</v>
      </c>
      <c r="C7">
        <v>0</v>
      </c>
      <c r="D7">
        <v>0</v>
      </c>
      <c r="E7" s="23">
        <v>0</v>
      </c>
    </row>
    <row r="8" spans="1:5" x14ac:dyDescent="0.3">
      <c r="A8" s="9">
        <v>43835</v>
      </c>
      <c r="B8">
        <v>0</v>
      </c>
      <c r="C8">
        <v>0</v>
      </c>
      <c r="D8">
        <v>0</v>
      </c>
      <c r="E8" s="23">
        <v>0</v>
      </c>
    </row>
    <row r="9" spans="1:5" x14ac:dyDescent="0.3">
      <c r="A9" s="9">
        <v>43836</v>
      </c>
      <c r="B9">
        <v>0</v>
      </c>
      <c r="C9">
        <v>0</v>
      </c>
      <c r="D9">
        <v>0</v>
      </c>
      <c r="E9" s="23">
        <v>0</v>
      </c>
    </row>
    <row r="10" spans="1:5" x14ac:dyDescent="0.3">
      <c r="A10" s="9">
        <v>43837</v>
      </c>
      <c r="B10">
        <v>0</v>
      </c>
      <c r="C10">
        <v>0</v>
      </c>
      <c r="D10">
        <v>0</v>
      </c>
      <c r="E10" s="23">
        <v>0</v>
      </c>
    </row>
    <row r="11" spans="1:5" x14ac:dyDescent="0.3">
      <c r="A11" s="9">
        <v>43838</v>
      </c>
      <c r="B11">
        <v>0</v>
      </c>
      <c r="C11">
        <v>0</v>
      </c>
      <c r="D11">
        <v>0</v>
      </c>
      <c r="E11" s="23">
        <v>0</v>
      </c>
    </row>
    <row r="12" spans="1:5" x14ac:dyDescent="0.3">
      <c r="A12" s="9">
        <v>43839</v>
      </c>
      <c r="B12">
        <v>0</v>
      </c>
      <c r="C12">
        <v>0</v>
      </c>
      <c r="D12">
        <v>0</v>
      </c>
      <c r="E12" s="23">
        <v>0</v>
      </c>
    </row>
    <row r="13" spans="1:5" x14ac:dyDescent="0.3">
      <c r="A13" s="9">
        <v>43840</v>
      </c>
      <c r="B13">
        <v>0</v>
      </c>
      <c r="C13">
        <v>0</v>
      </c>
      <c r="D13">
        <v>0</v>
      </c>
      <c r="E13" s="23">
        <v>0</v>
      </c>
    </row>
    <row r="14" spans="1:5" x14ac:dyDescent="0.3">
      <c r="A14" s="9">
        <v>43841</v>
      </c>
      <c r="B14">
        <v>0</v>
      </c>
      <c r="C14">
        <v>0</v>
      </c>
      <c r="D14">
        <v>0</v>
      </c>
      <c r="E14" s="23">
        <v>0</v>
      </c>
    </row>
    <row r="15" spans="1:5" x14ac:dyDescent="0.3">
      <c r="A15" s="9">
        <v>43842</v>
      </c>
      <c r="B15">
        <v>0</v>
      </c>
      <c r="C15">
        <v>0</v>
      </c>
      <c r="D15">
        <v>0</v>
      </c>
      <c r="E15" s="23">
        <v>0</v>
      </c>
    </row>
    <row r="16" spans="1:5" x14ac:dyDescent="0.3">
      <c r="A16" s="9">
        <v>43843</v>
      </c>
      <c r="B16">
        <v>0</v>
      </c>
      <c r="C16">
        <v>0</v>
      </c>
      <c r="D16">
        <v>0</v>
      </c>
      <c r="E16" s="23">
        <v>0</v>
      </c>
    </row>
    <row r="17" spans="1:5" x14ac:dyDescent="0.3">
      <c r="A17" s="9">
        <v>43844</v>
      </c>
      <c r="B17">
        <v>0</v>
      </c>
      <c r="C17">
        <v>0</v>
      </c>
      <c r="D17">
        <v>0</v>
      </c>
      <c r="E17" s="23">
        <v>0</v>
      </c>
    </row>
    <row r="18" spans="1:5" x14ac:dyDescent="0.3">
      <c r="A18" s="9">
        <v>43845</v>
      </c>
      <c r="B18">
        <v>0</v>
      </c>
      <c r="C18">
        <v>0</v>
      </c>
      <c r="D18">
        <v>0</v>
      </c>
      <c r="E18" s="23">
        <v>0</v>
      </c>
    </row>
    <row r="19" spans="1:5" x14ac:dyDescent="0.3">
      <c r="A19" s="9">
        <v>43846</v>
      </c>
      <c r="B19">
        <v>0</v>
      </c>
      <c r="C19">
        <v>0</v>
      </c>
      <c r="D19">
        <v>0</v>
      </c>
      <c r="E19" s="23">
        <v>0</v>
      </c>
    </row>
    <row r="20" spans="1:5" x14ac:dyDescent="0.3">
      <c r="A20" s="9">
        <v>43847</v>
      </c>
      <c r="B20">
        <v>0</v>
      </c>
      <c r="C20">
        <v>0</v>
      </c>
      <c r="D20">
        <v>0</v>
      </c>
      <c r="E20" s="23">
        <v>0</v>
      </c>
    </row>
    <row r="21" spans="1:5" x14ac:dyDescent="0.3">
      <c r="A21" s="9">
        <v>43848</v>
      </c>
      <c r="B21">
        <v>0</v>
      </c>
      <c r="C21">
        <v>0</v>
      </c>
      <c r="D21">
        <v>0</v>
      </c>
      <c r="E21" s="23">
        <v>0</v>
      </c>
    </row>
    <row r="22" spans="1:5" x14ac:dyDescent="0.3">
      <c r="A22" s="9">
        <v>43849</v>
      </c>
      <c r="B22">
        <v>0</v>
      </c>
      <c r="C22">
        <v>0</v>
      </c>
      <c r="D22">
        <v>0</v>
      </c>
      <c r="E22" s="23">
        <v>0</v>
      </c>
    </row>
    <row r="23" spans="1:5" x14ac:dyDescent="0.3">
      <c r="A23" s="9">
        <v>43850</v>
      </c>
      <c r="B23">
        <v>0</v>
      </c>
      <c r="C23">
        <v>0</v>
      </c>
      <c r="D23">
        <v>0</v>
      </c>
      <c r="E23" s="23">
        <v>0</v>
      </c>
    </row>
    <row r="24" spans="1:5" x14ac:dyDescent="0.3">
      <c r="A24" s="9">
        <v>43851</v>
      </c>
      <c r="B24">
        <v>0</v>
      </c>
      <c r="C24">
        <v>0</v>
      </c>
      <c r="D24">
        <v>0</v>
      </c>
      <c r="E24" s="23">
        <v>0</v>
      </c>
    </row>
    <row r="25" spans="1:5" x14ac:dyDescent="0.3">
      <c r="A25" s="9">
        <v>43852</v>
      </c>
      <c r="B25">
        <v>0</v>
      </c>
      <c r="C25">
        <v>0</v>
      </c>
      <c r="D25">
        <v>0</v>
      </c>
      <c r="E25" s="23">
        <v>0</v>
      </c>
    </row>
    <row r="26" spans="1:5" x14ac:dyDescent="0.3">
      <c r="A26" s="9">
        <v>43853</v>
      </c>
      <c r="B26">
        <v>0</v>
      </c>
      <c r="C26">
        <v>0</v>
      </c>
      <c r="D26">
        <v>0</v>
      </c>
      <c r="E26" s="23">
        <v>0</v>
      </c>
    </row>
    <row r="27" spans="1:5" x14ac:dyDescent="0.3">
      <c r="A27" s="9">
        <v>43854</v>
      </c>
      <c r="B27">
        <v>0</v>
      </c>
      <c r="C27">
        <v>0</v>
      </c>
      <c r="D27">
        <v>0</v>
      </c>
      <c r="E27" s="23">
        <v>0</v>
      </c>
    </row>
    <row r="28" spans="1:5" x14ac:dyDescent="0.3">
      <c r="A28" s="9">
        <v>43855</v>
      </c>
      <c r="B28">
        <v>0</v>
      </c>
      <c r="C28">
        <v>0</v>
      </c>
      <c r="D28">
        <v>0</v>
      </c>
      <c r="E28" s="23">
        <v>0</v>
      </c>
    </row>
    <row r="29" spans="1:5" x14ac:dyDescent="0.3">
      <c r="A29" s="9">
        <v>43856</v>
      </c>
      <c r="B29">
        <v>0</v>
      </c>
      <c r="C29">
        <v>0</v>
      </c>
      <c r="D29">
        <v>0</v>
      </c>
      <c r="E29" s="23">
        <v>0</v>
      </c>
    </row>
    <row r="30" spans="1:5" x14ac:dyDescent="0.3">
      <c r="A30" s="9">
        <v>43857</v>
      </c>
      <c r="B30">
        <v>0</v>
      </c>
      <c r="C30">
        <v>0</v>
      </c>
      <c r="D30">
        <v>0</v>
      </c>
      <c r="E30" s="23">
        <v>0</v>
      </c>
    </row>
    <row r="31" spans="1:5" x14ac:dyDescent="0.3">
      <c r="A31" s="9">
        <v>43858</v>
      </c>
      <c r="B31">
        <v>0</v>
      </c>
      <c r="C31">
        <v>0</v>
      </c>
      <c r="D31">
        <v>0</v>
      </c>
      <c r="E31" s="23">
        <v>0</v>
      </c>
    </row>
    <row r="32" spans="1:5" x14ac:dyDescent="0.3">
      <c r="A32" s="9">
        <v>43859</v>
      </c>
      <c r="B32">
        <v>0</v>
      </c>
      <c r="C32">
        <v>0</v>
      </c>
      <c r="D32">
        <v>0</v>
      </c>
      <c r="E32" s="23">
        <v>0</v>
      </c>
    </row>
    <row r="33" spans="1:5" x14ac:dyDescent="0.3">
      <c r="A33" s="9">
        <v>43860</v>
      </c>
      <c r="B33">
        <v>0</v>
      </c>
      <c r="C33">
        <v>0</v>
      </c>
      <c r="D33">
        <v>0</v>
      </c>
      <c r="E33" s="23">
        <f ca="1">IFERROR(__xludf.DUMMYFUNCTION("""COMPUTED_VALUE"""),1)</f>
        <v>1</v>
      </c>
    </row>
    <row r="34" spans="1:5" x14ac:dyDescent="0.3">
      <c r="A34" s="9">
        <v>43861</v>
      </c>
      <c r="B34">
        <v>0</v>
      </c>
      <c r="C34">
        <v>0</v>
      </c>
      <c r="D34">
        <v>0</v>
      </c>
      <c r="E34" s="23">
        <f ca="1">IFERROR(__xludf.DUMMYFUNCTION("""COMPUTED_VALUE"""),0)</f>
        <v>0</v>
      </c>
    </row>
    <row r="35" spans="1:5" x14ac:dyDescent="0.3">
      <c r="A35" s="9">
        <v>43862</v>
      </c>
      <c r="B35">
        <v>0</v>
      </c>
      <c r="C35">
        <v>0</v>
      </c>
      <c r="D35">
        <v>0</v>
      </c>
      <c r="E35" s="23">
        <f ca="1">IFERROR(__xludf.DUMMYFUNCTION("""COMPUTED_VALUE"""),0)</f>
        <v>0</v>
      </c>
    </row>
    <row r="36" spans="1:5" x14ac:dyDescent="0.3">
      <c r="A36" s="9">
        <v>43863</v>
      </c>
      <c r="B36">
        <v>0</v>
      </c>
      <c r="C36">
        <v>0</v>
      </c>
      <c r="D36">
        <v>0</v>
      </c>
      <c r="E36" s="23">
        <f ca="1">IFERROR(__xludf.DUMMYFUNCTION("""COMPUTED_VALUE"""),1)</f>
        <v>1</v>
      </c>
    </row>
    <row r="37" spans="1:5" x14ac:dyDescent="0.3">
      <c r="A37" s="9">
        <v>43864</v>
      </c>
      <c r="B37">
        <v>0</v>
      </c>
      <c r="C37">
        <v>14</v>
      </c>
      <c r="D37">
        <v>0</v>
      </c>
      <c r="E37" s="23">
        <f ca="1">IFERROR(__xludf.DUMMYFUNCTION("""COMPUTED_VALUE"""),1)</f>
        <v>1</v>
      </c>
    </row>
    <row r="38" spans="1:5" x14ac:dyDescent="0.3">
      <c r="A38" s="9">
        <v>43865</v>
      </c>
      <c r="B38">
        <v>0</v>
      </c>
      <c r="C38">
        <v>16</v>
      </c>
      <c r="D38">
        <v>16</v>
      </c>
      <c r="E38" s="23">
        <f ca="1">IFERROR(__xludf.DUMMYFUNCTION("""COMPUTED_VALUE"""),0)</f>
        <v>0</v>
      </c>
    </row>
    <row r="39" spans="1:5" x14ac:dyDescent="0.3">
      <c r="A39" s="9">
        <v>43866</v>
      </c>
      <c r="B39">
        <v>0</v>
      </c>
      <c r="C39">
        <v>0</v>
      </c>
      <c r="D39">
        <v>0</v>
      </c>
      <c r="E39" s="23">
        <f ca="1">IFERROR(__xludf.DUMMYFUNCTION("""COMPUTED_VALUE"""),0)</f>
        <v>0</v>
      </c>
    </row>
    <row r="40" spans="1:5" x14ac:dyDescent="0.3">
      <c r="A40" s="9">
        <v>43867</v>
      </c>
      <c r="B40">
        <v>0</v>
      </c>
      <c r="C40">
        <v>0</v>
      </c>
      <c r="D40">
        <v>0</v>
      </c>
      <c r="E40" s="23">
        <f ca="1">IFERROR(__xludf.DUMMYFUNCTION("""COMPUTED_VALUE"""),0)</f>
        <v>0</v>
      </c>
    </row>
    <row r="41" spans="1:5" x14ac:dyDescent="0.3">
      <c r="A41" s="9">
        <v>43868</v>
      </c>
      <c r="B41">
        <v>0</v>
      </c>
      <c r="C41">
        <v>0</v>
      </c>
      <c r="D41">
        <v>0</v>
      </c>
      <c r="E41" s="23">
        <f ca="1">IFERROR(__xludf.DUMMYFUNCTION("""COMPUTED_VALUE"""),0)</f>
        <v>0</v>
      </c>
    </row>
    <row r="42" spans="1:5" x14ac:dyDescent="0.3">
      <c r="A42" s="9">
        <v>43869</v>
      </c>
      <c r="B42">
        <v>0</v>
      </c>
      <c r="C42">
        <v>0</v>
      </c>
      <c r="D42">
        <v>0</v>
      </c>
      <c r="E42" s="23">
        <f ca="1">IFERROR(__xludf.DUMMYFUNCTION("""COMPUTED_VALUE"""),0)</f>
        <v>0</v>
      </c>
    </row>
    <row r="43" spans="1:5" x14ac:dyDescent="0.3">
      <c r="A43" s="9">
        <v>43870</v>
      </c>
      <c r="B43">
        <v>0</v>
      </c>
      <c r="C43">
        <v>16</v>
      </c>
      <c r="D43">
        <v>0</v>
      </c>
      <c r="E43" s="23">
        <f ca="1">IFERROR(__xludf.DUMMYFUNCTION("""COMPUTED_VALUE"""),0)</f>
        <v>0</v>
      </c>
    </row>
    <row r="44" spans="1:5" x14ac:dyDescent="0.3">
      <c r="A44" s="9">
        <v>43871</v>
      </c>
      <c r="B44">
        <v>0</v>
      </c>
      <c r="C44">
        <v>0</v>
      </c>
      <c r="D44">
        <v>0</v>
      </c>
      <c r="E44" s="23">
        <f ca="1">IFERROR(__xludf.DUMMYFUNCTION("""COMPUTED_VALUE"""),0)</f>
        <v>0</v>
      </c>
    </row>
    <row r="45" spans="1:5" x14ac:dyDescent="0.3">
      <c r="A45" s="9">
        <v>43872</v>
      </c>
      <c r="B45">
        <v>0</v>
      </c>
      <c r="C45">
        <v>0</v>
      </c>
      <c r="D45">
        <v>0</v>
      </c>
      <c r="E45" s="23">
        <f ca="1">IFERROR(__xludf.DUMMYFUNCTION("""COMPUTED_VALUE"""),0)</f>
        <v>0</v>
      </c>
    </row>
    <row r="46" spans="1:5" x14ac:dyDescent="0.3">
      <c r="A46" s="9">
        <v>43873</v>
      </c>
      <c r="B46">
        <v>0</v>
      </c>
      <c r="C46">
        <v>14</v>
      </c>
      <c r="D46">
        <v>0</v>
      </c>
      <c r="E46" s="23">
        <f ca="1">IFERROR(__xludf.DUMMYFUNCTION("""COMPUTED_VALUE"""),0)</f>
        <v>0</v>
      </c>
    </row>
    <row r="47" spans="1:5" x14ac:dyDescent="0.3">
      <c r="A47" s="9">
        <v>43874</v>
      </c>
      <c r="B47">
        <v>0</v>
      </c>
      <c r="C47">
        <v>0</v>
      </c>
      <c r="D47">
        <v>0</v>
      </c>
      <c r="E47" s="23">
        <f ca="1">IFERROR(__xludf.DUMMYFUNCTION("""COMPUTED_VALUE"""),0)</f>
        <v>0</v>
      </c>
    </row>
    <row r="48" spans="1:5" x14ac:dyDescent="0.3">
      <c r="A48" s="9">
        <v>43875</v>
      </c>
      <c r="B48">
        <v>0</v>
      </c>
      <c r="C48">
        <v>0</v>
      </c>
      <c r="D48">
        <v>0</v>
      </c>
      <c r="E48" s="23">
        <f ca="1">IFERROR(__xludf.DUMMYFUNCTION("""COMPUTED_VALUE"""),0)</f>
        <v>0</v>
      </c>
    </row>
    <row r="49" spans="1:5" x14ac:dyDescent="0.3">
      <c r="A49" s="9">
        <v>43876</v>
      </c>
      <c r="B49">
        <v>0</v>
      </c>
      <c r="C49">
        <v>0</v>
      </c>
      <c r="D49">
        <v>0</v>
      </c>
      <c r="E49" s="23">
        <f ca="1">IFERROR(__xludf.DUMMYFUNCTION("""COMPUTED_VALUE"""),0)</f>
        <v>0</v>
      </c>
    </row>
    <row r="50" spans="1:5" x14ac:dyDescent="0.3">
      <c r="A50" s="9">
        <v>43877</v>
      </c>
      <c r="B50">
        <v>0</v>
      </c>
      <c r="C50">
        <v>0</v>
      </c>
      <c r="D50">
        <v>0</v>
      </c>
      <c r="E50" s="23">
        <f ca="1">IFERROR(__xludf.DUMMYFUNCTION("""COMPUTED_VALUE"""),0)</f>
        <v>0</v>
      </c>
    </row>
    <row r="51" spans="1:5" x14ac:dyDescent="0.3">
      <c r="A51" s="9">
        <v>43878</v>
      </c>
      <c r="B51">
        <v>0</v>
      </c>
      <c r="C51">
        <v>0</v>
      </c>
      <c r="D51">
        <v>0</v>
      </c>
      <c r="E51" s="23">
        <f ca="1">IFERROR(__xludf.DUMMYFUNCTION("""COMPUTED_VALUE"""),0)</f>
        <v>0</v>
      </c>
    </row>
    <row r="52" spans="1:5" x14ac:dyDescent="0.3">
      <c r="A52" s="9">
        <v>43879</v>
      </c>
      <c r="B52">
        <v>0</v>
      </c>
      <c r="C52">
        <v>0</v>
      </c>
      <c r="D52">
        <v>0</v>
      </c>
      <c r="E52" s="23">
        <f ca="1">IFERROR(__xludf.DUMMYFUNCTION("""COMPUTED_VALUE"""),0)</f>
        <v>0</v>
      </c>
    </row>
    <row r="53" spans="1:5" x14ac:dyDescent="0.3">
      <c r="A53" s="9">
        <v>43880</v>
      </c>
      <c r="B53">
        <v>0</v>
      </c>
      <c r="C53">
        <v>0</v>
      </c>
      <c r="D53">
        <v>0</v>
      </c>
      <c r="E53" s="23">
        <f ca="1">IFERROR(__xludf.DUMMYFUNCTION("""COMPUTED_VALUE"""),0)</f>
        <v>0</v>
      </c>
    </row>
    <row r="54" spans="1:5" x14ac:dyDescent="0.3">
      <c r="A54" s="9">
        <v>43881</v>
      </c>
      <c r="B54">
        <v>0</v>
      </c>
      <c r="C54">
        <v>0</v>
      </c>
      <c r="D54">
        <v>0</v>
      </c>
      <c r="E54" s="23">
        <f ca="1">IFERROR(__xludf.DUMMYFUNCTION("""COMPUTED_VALUE"""),0)</f>
        <v>0</v>
      </c>
    </row>
    <row r="55" spans="1:5" x14ac:dyDescent="0.3">
      <c r="A55" s="9">
        <v>43882</v>
      </c>
      <c r="B55">
        <v>0</v>
      </c>
      <c r="C55">
        <v>0</v>
      </c>
      <c r="D55">
        <v>0</v>
      </c>
      <c r="E55" s="23">
        <f ca="1">IFERROR(__xludf.DUMMYFUNCTION("""COMPUTED_VALUE"""),0)</f>
        <v>0</v>
      </c>
    </row>
    <row r="56" spans="1:5" x14ac:dyDescent="0.3">
      <c r="A56" s="9">
        <v>43883</v>
      </c>
      <c r="B56">
        <v>0</v>
      </c>
      <c r="C56">
        <v>0</v>
      </c>
      <c r="D56">
        <v>0</v>
      </c>
      <c r="E56" s="23">
        <f ca="1">IFERROR(__xludf.DUMMYFUNCTION("""COMPUTED_VALUE"""),0)</f>
        <v>0</v>
      </c>
    </row>
    <row r="57" spans="1:5" x14ac:dyDescent="0.3">
      <c r="A57" s="9">
        <v>43884</v>
      </c>
      <c r="B57">
        <v>0</v>
      </c>
      <c r="C57">
        <v>0</v>
      </c>
      <c r="D57">
        <v>0</v>
      </c>
      <c r="E57" s="23">
        <f ca="1">IFERROR(__xludf.DUMMYFUNCTION("""COMPUTED_VALUE"""),0)</f>
        <v>0</v>
      </c>
    </row>
    <row r="58" spans="1:5" x14ac:dyDescent="0.3">
      <c r="A58" s="9">
        <v>43885</v>
      </c>
      <c r="B58">
        <v>0</v>
      </c>
      <c r="C58">
        <v>0</v>
      </c>
      <c r="D58">
        <v>0</v>
      </c>
      <c r="E58" s="23">
        <f ca="1">IFERROR(__xludf.DUMMYFUNCTION("""COMPUTED_VALUE"""),0)</f>
        <v>0</v>
      </c>
    </row>
    <row r="59" spans="1:5" x14ac:dyDescent="0.3">
      <c r="A59" s="9">
        <v>43886</v>
      </c>
      <c r="B59">
        <v>0</v>
      </c>
      <c r="C59">
        <v>0</v>
      </c>
      <c r="D59">
        <v>0</v>
      </c>
      <c r="E59" s="23">
        <f ca="1">IFERROR(__xludf.DUMMYFUNCTION("""COMPUTED_VALUE"""),0)</f>
        <v>0</v>
      </c>
    </row>
    <row r="60" spans="1:5" x14ac:dyDescent="0.3">
      <c r="A60" s="9">
        <v>43887</v>
      </c>
      <c r="B60">
        <v>0</v>
      </c>
      <c r="C60">
        <v>0</v>
      </c>
      <c r="D60">
        <v>0</v>
      </c>
      <c r="E60" s="23">
        <f ca="1">IFERROR(__xludf.DUMMYFUNCTION("""COMPUTED_VALUE"""),0)</f>
        <v>0</v>
      </c>
    </row>
    <row r="61" spans="1:5" x14ac:dyDescent="0.3">
      <c r="A61" s="9">
        <v>43888</v>
      </c>
      <c r="B61">
        <v>0</v>
      </c>
      <c r="C61">
        <v>0</v>
      </c>
      <c r="D61">
        <v>14</v>
      </c>
      <c r="E61" s="23">
        <f ca="1">IFERROR(__xludf.DUMMYFUNCTION("""COMPUTED_VALUE"""),0)</f>
        <v>0</v>
      </c>
    </row>
    <row r="62" spans="1:5" x14ac:dyDescent="0.3">
      <c r="A62" s="9">
        <v>43889</v>
      </c>
      <c r="B62">
        <v>0</v>
      </c>
      <c r="C62">
        <v>0</v>
      </c>
      <c r="D62">
        <v>0</v>
      </c>
      <c r="E62" s="23">
        <f ca="1">IFERROR(__xludf.DUMMYFUNCTION("""COMPUTED_VALUE"""),0)</f>
        <v>0</v>
      </c>
    </row>
    <row r="63" spans="1:5" x14ac:dyDescent="0.3">
      <c r="A63" s="9">
        <v>43890</v>
      </c>
      <c r="B63">
        <v>0</v>
      </c>
      <c r="C63">
        <v>16</v>
      </c>
      <c r="D63">
        <v>0</v>
      </c>
      <c r="E63" s="23">
        <f ca="1">IFERROR(__xludf.DUMMYFUNCTION("""COMPUTED_VALUE"""),0)</f>
        <v>0</v>
      </c>
    </row>
    <row r="64" spans="1:5" x14ac:dyDescent="0.3">
      <c r="A64" s="9">
        <v>43891</v>
      </c>
      <c r="B64">
        <v>0</v>
      </c>
      <c r="C64">
        <v>0</v>
      </c>
      <c r="D64">
        <v>0</v>
      </c>
      <c r="E64" s="23">
        <f ca="1">IFERROR(__xludf.DUMMYFUNCTION("""COMPUTED_VALUE"""),0)</f>
        <v>0</v>
      </c>
    </row>
    <row r="65" spans="1:5" x14ac:dyDescent="0.3">
      <c r="A65" s="9">
        <v>43892</v>
      </c>
      <c r="B65">
        <v>0</v>
      </c>
      <c r="C65">
        <v>0</v>
      </c>
      <c r="D65">
        <v>0</v>
      </c>
      <c r="E65" s="23">
        <f ca="1">IFERROR(__xludf.DUMMYFUNCTION("""COMPUTED_VALUE"""),0)</f>
        <v>0</v>
      </c>
    </row>
    <row r="66" spans="1:5" x14ac:dyDescent="0.3">
      <c r="A66" s="9">
        <v>43893</v>
      </c>
      <c r="B66">
        <v>0</v>
      </c>
      <c r="C66">
        <v>0</v>
      </c>
      <c r="D66">
        <v>0</v>
      </c>
      <c r="E66" s="23">
        <f ca="1">IFERROR(__xludf.DUMMYFUNCTION("""COMPUTED_VALUE"""),0)</f>
        <v>0</v>
      </c>
    </row>
    <row r="67" spans="1:5" x14ac:dyDescent="0.3">
      <c r="A67" s="9">
        <v>43894</v>
      </c>
      <c r="B67">
        <v>0</v>
      </c>
      <c r="C67">
        <v>0</v>
      </c>
      <c r="D67">
        <v>15</v>
      </c>
      <c r="E67" s="23">
        <f ca="1">IFERROR(__xludf.DUMMYFUNCTION("""COMPUTED_VALUE"""),0)</f>
        <v>0</v>
      </c>
    </row>
    <row r="68" spans="1:5" x14ac:dyDescent="0.3">
      <c r="A68" s="9">
        <v>43895</v>
      </c>
      <c r="B68">
        <v>0</v>
      </c>
      <c r="C68">
        <v>0</v>
      </c>
      <c r="D68">
        <v>0</v>
      </c>
      <c r="E68" s="23">
        <f ca="1">IFERROR(__xludf.DUMMYFUNCTION("""COMPUTED_VALUE"""),0)</f>
        <v>0</v>
      </c>
    </row>
    <row r="69" spans="1:5" x14ac:dyDescent="0.3">
      <c r="A69" s="9">
        <v>43896</v>
      </c>
      <c r="B69">
        <v>0</v>
      </c>
      <c r="C69">
        <v>0</v>
      </c>
      <c r="D69">
        <v>0</v>
      </c>
      <c r="E69" s="23">
        <f ca="1">IFERROR(__xludf.DUMMYFUNCTION("""COMPUTED_VALUE"""),0)</f>
        <v>0</v>
      </c>
    </row>
    <row r="70" spans="1:5" x14ac:dyDescent="0.3">
      <c r="A70" s="9">
        <v>43897</v>
      </c>
      <c r="B70">
        <v>0</v>
      </c>
      <c r="C70">
        <v>0</v>
      </c>
      <c r="D70">
        <v>0</v>
      </c>
      <c r="E70" s="23">
        <f ca="1">IFERROR(__xludf.DUMMYFUNCTION("""COMPUTED_VALUE"""),0)</f>
        <v>0</v>
      </c>
    </row>
    <row r="71" spans="1:5" x14ac:dyDescent="0.3">
      <c r="A71" s="9">
        <v>43898</v>
      </c>
      <c r="B71">
        <v>0</v>
      </c>
      <c r="C71">
        <v>0</v>
      </c>
      <c r="D71">
        <v>0</v>
      </c>
      <c r="E71" s="23">
        <f ca="1">IFERROR(__xludf.DUMMYFUNCTION("""COMPUTED_VALUE"""),0)</f>
        <v>0</v>
      </c>
    </row>
    <row r="72" spans="1:5" x14ac:dyDescent="0.3">
      <c r="A72" s="9">
        <v>43899</v>
      </c>
      <c r="B72">
        <v>0</v>
      </c>
      <c r="C72">
        <v>17</v>
      </c>
      <c r="D72">
        <v>0</v>
      </c>
      <c r="E72" s="23">
        <f ca="1">IFERROR(__xludf.DUMMYFUNCTION("""COMPUTED_VALUE"""),0)</f>
        <v>0</v>
      </c>
    </row>
    <row r="73" spans="1:5" x14ac:dyDescent="0.3">
      <c r="A73" s="9">
        <v>43900</v>
      </c>
      <c r="B73">
        <v>0</v>
      </c>
      <c r="C73">
        <v>0</v>
      </c>
      <c r="D73">
        <v>0</v>
      </c>
      <c r="E73" s="23">
        <f ca="1">IFERROR(__xludf.DUMMYFUNCTION("""COMPUTED_VALUE"""),0)</f>
        <v>0</v>
      </c>
    </row>
    <row r="74" spans="1:5" x14ac:dyDescent="0.3">
      <c r="A74" s="9">
        <v>43901</v>
      </c>
      <c r="B74">
        <v>0</v>
      </c>
      <c r="C74">
        <v>15</v>
      </c>
      <c r="D74">
        <v>0</v>
      </c>
      <c r="E74" s="23">
        <f ca="1">IFERROR(__xludf.DUMMYFUNCTION("""COMPUTED_VALUE"""),0)</f>
        <v>0</v>
      </c>
    </row>
    <row r="75" spans="1:5" x14ac:dyDescent="0.3">
      <c r="A75" s="9">
        <v>43902</v>
      </c>
      <c r="B75">
        <v>0</v>
      </c>
      <c r="C75">
        <v>14</v>
      </c>
      <c r="D75">
        <v>0</v>
      </c>
      <c r="E75" s="23">
        <f ca="1">IFERROR(__xludf.DUMMYFUNCTION("""COMPUTED_VALUE"""),0)</f>
        <v>0</v>
      </c>
    </row>
    <row r="76" spans="1:5" x14ac:dyDescent="0.3">
      <c r="A76" s="9">
        <v>43903</v>
      </c>
      <c r="B76">
        <v>14</v>
      </c>
      <c r="C76">
        <v>0</v>
      </c>
      <c r="D76">
        <v>0</v>
      </c>
      <c r="E76" s="23">
        <f ca="1">IFERROR(__xludf.DUMMYFUNCTION("""COMPUTED_VALUE"""),0)</f>
        <v>0</v>
      </c>
    </row>
    <row r="77" spans="1:5" x14ac:dyDescent="0.3">
      <c r="A77" s="9">
        <v>43904</v>
      </c>
      <c r="B77">
        <v>0</v>
      </c>
      <c r="C77">
        <v>14</v>
      </c>
      <c r="D77">
        <v>0</v>
      </c>
      <c r="E77" s="23">
        <v>0</v>
      </c>
    </row>
    <row r="78" spans="1:5" x14ac:dyDescent="0.3">
      <c r="A78" s="9">
        <v>43905</v>
      </c>
      <c r="B78">
        <v>0</v>
      </c>
      <c r="C78">
        <v>0</v>
      </c>
      <c r="D78">
        <v>0</v>
      </c>
      <c r="E78" s="23">
        <v>0</v>
      </c>
    </row>
    <row r="79" spans="1:5" x14ac:dyDescent="0.3">
      <c r="A79" s="9">
        <v>43906</v>
      </c>
      <c r="B79">
        <v>0</v>
      </c>
      <c r="C79">
        <v>14</v>
      </c>
      <c r="D79">
        <v>0</v>
      </c>
      <c r="E79" s="23">
        <v>0</v>
      </c>
    </row>
    <row r="80" spans="1:5" x14ac:dyDescent="0.3">
      <c r="A80" s="9">
        <v>43907</v>
      </c>
      <c r="B80">
        <v>0</v>
      </c>
      <c r="C80">
        <v>29</v>
      </c>
      <c r="D80">
        <v>0</v>
      </c>
      <c r="E80" s="23">
        <v>0</v>
      </c>
    </row>
    <row r="81" spans="1:5" x14ac:dyDescent="0.3">
      <c r="A81" s="9">
        <v>43908</v>
      </c>
      <c r="B81">
        <v>0</v>
      </c>
      <c r="C81">
        <v>15</v>
      </c>
      <c r="D81">
        <v>0</v>
      </c>
      <c r="E81" s="23">
        <v>0</v>
      </c>
    </row>
    <row r="82" spans="1:5" x14ac:dyDescent="0.3">
      <c r="A82" s="9">
        <v>43909</v>
      </c>
      <c r="B82">
        <v>14</v>
      </c>
      <c r="C82">
        <v>15</v>
      </c>
      <c r="D82">
        <v>22</v>
      </c>
      <c r="E82" s="23">
        <v>0</v>
      </c>
    </row>
    <row r="83" spans="1:5" x14ac:dyDescent="0.3">
      <c r="A83" s="9">
        <v>43910</v>
      </c>
      <c r="B83">
        <v>0</v>
      </c>
      <c r="C83">
        <v>35</v>
      </c>
      <c r="D83">
        <v>35</v>
      </c>
      <c r="E83" s="23">
        <v>0</v>
      </c>
    </row>
    <row r="84" spans="1:5" x14ac:dyDescent="0.3">
      <c r="A84" s="9">
        <v>43911</v>
      </c>
      <c r="B84">
        <v>0</v>
      </c>
      <c r="C84">
        <v>62</v>
      </c>
      <c r="D84">
        <v>100</v>
      </c>
      <c r="E84" s="23">
        <v>0</v>
      </c>
    </row>
    <row r="85" spans="1:5" x14ac:dyDescent="0.3">
      <c r="A85" s="9">
        <v>43912</v>
      </c>
      <c r="B85">
        <v>54</v>
      </c>
      <c r="C85">
        <v>82</v>
      </c>
      <c r="D85">
        <v>75</v>
      </c>
      <c r="E85" s="23">
        <v>0</v>
      </c>
    </row>
    <row r="86" spans="1:5" x14ac:dyDescent="0.3">
      <c r="A86" s="9">
        <v>43913</v>
      </c>
      <c r="B86">
        <v>33</v>
      </c>
      <c r="C86">
        <v>40</v>
      </c>
      <c r="D86">
        <v>28</v>
      </c>
      <c r="E86" s="23">
        <v>0</v>
      </c>
    </row>
    <row r="87" spans="1:5" x14ac:dyDescent="0.3">
      <c r="A87" s="9">
        <v>43914</v>
      </c>
      <c r="B87">
        <v>50</v>
      </c>
      <c r="C87">
        <v>43</v>
      </c>
      <c r="D87">
        <v>14</v>
      </c>
      <c r="E87" s="23">
        <v>0</v>
      </c>
    </row>
    <row r="88" spans="1:5" x14ac:dyDescent="0.3">
      <c r="A88" s="9">
        <v>43915</v>
      </c>
      <c r="B88">
        <v>14</v>
      </c>
      <c r="C88">
        <v>28</v>
      </c>
      <c r="D88">
        <v>0</v>
      </c>
      <c r="E88" s="23">
        <v>0</v>
      </c>
    </row>
    <row r="89" spans="1:5" x14ac:dyDescent="0.3">
      <c r="A89" s="9">
        <v>43916</v>
      </c>
      <c r="B89">
        <v>29</v>
      </c>
      <c r="C89">
        <v>35</v>
      </c>
      <c r="D89">
        <v>14</v>
      </c>
      <c r="E89" s="23">
        <v>0</v>
      </c>
    </row>
    <row r="90" spans="1:5" x14ac:dyDescent="0.3">
      <c r="A90" s="9">
        <v>43917</v>
      </c>
      <c r="B90">
        <v>13</v>
      </c>
      <c r="C90">
        <v>47</v>
      </c>
      <c r="D90">
        <v>13</v>
      </c>
      <c r="E90" s="23">
        <v>0</v>
      </c>
    </row>
    <row r="91" spans="1:5" x14ac:dyDescent="0.3">
      <c r="A91" s="9">
        <v>43918</v>
      </c>
      <c r="B91">
        <v>0</v>
      </c>
      <c r="C91">
        <v>27</v>
      </c>
      <c r="D91">
        <v>13</v>
      </c>
      <c r="E91" s="23">
        <v>0</v>
      </c>
    </row>
    <row r="92" spans="1:5" x14ac:dyDescent="0.3">
      <c r="A92" s="9">
        <v>43919</v>
      </c>
      <c r="B92">
        <v>29</v>
      </c>
      <c r="C92">
        <v>14</v>
      </c>
      <c r="D92">
        <v>0</v>
      </c>
      <c r="E92" s="23">
        <v>0</v>
      </c>
    </row>
    <row r="93" spans="1:5" x14ac:dyDescent="0.3">
      <c r="A93" s="9">
        <v>43920</v>
      </c>
      <c r="B93">
        <v>29</v>
      </c>
      <c r="C93">
        <v>36</v>
      </c>
      <c r="D93">
        <v>14</v>
      </c>
      <c r="E93" s="23">
        <v>0</v>
      </c>
    </row>
    <row r="94" spans="1:5" x14ac:dyDescent="0.3">
      <c r="A94" s="9">
        <v>43921</v>
      </c>
      <c r="B94">
        <v>13</v>
      </c>
      <c r="C94">
        <v>0</v>
      </c>
      <c r="D94">
        <v>0</v>
      </c>
      <c r="E94" s="23">
        <v>0</v>
      </c>
    </row>
    <row r="95" spans="1:5" x14ac:dyDescent="0.3">
      <c r="A95" s="9">
        <v>43922</v>
      </c>
      <c r="B95">
        <v>56</v>
      </c>
      <c r="C95">
        <v>14</v>
      </c>
      <c r="D95">
        <v>0</v>
      </c>
      <c r="E95" s="23">
        <v>0</v>
      </c>
    </row>
    <row r="96" spans="1:5" x14ac:dyDescent="0.3">
      <c r="A96" s="9">
        <v>43923</v>
      </c>
      <c r="B96">
        <v>43</v>
      </c>
      <c r="C96">
        <v>29</v>
      </c>
      <c r="D96">
        <v>0</v>
      </c>
      <c r="E96" s="23">
        <v>1</v>
      </c>
    </row>
    <row r="97" spans="1:5" x14ac:dyDescent="0.3">
      <c r="A97" s="9">
        <v>43924</v>
      </c>
      <c r="B97">
        <v>47</v>
      </c>
      <c r="C97">
        <v>13</v>
      </c>
      <c r="D97">
        <v>0</v>
      </c>
      <c r="E97" s="23">
        <v>0</v>
      </c>
    </row>
    <row r="98" spans="1:5" x14ac:dyDescent="0.3">
      <c r="A98" s="9">
        <v>43925</v>
      </c>
      <c r="B98">
        <v>16</v>
      </c>
      <c r="C98">
        <v>16</v>
      </c>
      <c r="D98">
        <v>0</v>
      </c>
      <c r="E98" s="23">
        <v>0</v>
      </c>
    </row>
    <row r="99" spans="1:5" x14ac:dyDescent="0.3">
      <c r="A99" s="9">
        <v>43926</v>
      </c>
      <c r="B99">
        <v>14</v>
      </c>
      <c r="C99">
        <v>26</v>
      </c>
      <c r="D99">
        <v>15</v>
      </c>
      <c r="E99" s="23">
        <v>0</v>
      </c>
    </row>
    <row r="100" spans="1:5" x14ac:dyDescent="0.3">
      <c r="A100" s="9">
        <v>43927</v>
      </c>
      <c r="B100">
        <v>21</v>
      </c>
      <c r="C100">
        <v>28</v>
      </c>
      <c r="D100">
        <v>0</v>
      </c>
      <c r="E100" s="23">
        <v>0</v>
      </c>
    </row>
    <row r="101" spans="1:5" x14ac:dyDescent="0.3">
      <c r="A101" s="9">
        <v>43928</v>
      </c>
      <c r="B101">
        <v>21</v>
      </c>
      <c r="C101">
        <v>43</v>
      </c>
      <c r="D101">
        <v>0</v>
      </c>
      <c r="E101" s="23">
        <v>0</v>
      </c>
    </row>
    <row r="102" spans="1:5" x14ac:dyDescent="0.3">
      <c r="A102" s="9">
        <v>43929</v>
      </c>
      <c r="B102">
        <v>21</v>
      </c>
      <c r="C102">
        <v>14</v>
      </c>
      <c r="D102">
        <v>0</v>
      </c>
      <c r="E102" s="23">
        <v>0</v>
      </c>
    </row>
    <row r="103" spans="1:5" x14ac:dyDescent="0.3">
      <c r="A103" s="9">
        <v>43930</v>
      </c>
      <c r="B103">
        <v>0</v>
      </c>
      <c r="C103">
        <v>14</v>
      </c>
      <c r="D103">
        <v>0</v>
      </c>
      <c r="E103" s="23">
        <v>0</v>
      </c>
    </row>
    <row r="104" spans="1:5" x14ac:dyDescent="0.3">
      <c r="A104" s="9">
        <v>43931</v>
      </c>
      <c r="B104">
        <v>38</v>
      </c>
      <c r="C104">
        <v>15</v>
      </c>
      <c r="D104">
        <v>15</v>
      </c>
      <c r="E104" s="23">
        <v>0</v>
      </c>
    </row>
    <row r="105" spans="1:5" x14ac:dyDescent="0.3">
      <c r="A105" s="9">
        <v>43932</v>
      </c>
      <c r="B105">
        <v>60</v>
      </c>
      <c r="C105">
        <v>28</v>
      </c>
      <c r="D105">
        <v>0</v>
      </c>
      <c r="E105" s="23">
        <v>0</v>
      </c>
    </row>
    <row r="106" spans="1:5" x14ac:dyDescent="0.3">
      <c r="A106" s="9">
        <v>43933</v>
      </c>
      <c r="B106">
        <v>58</v>
      </c>
      <c r="C106">
        <v>22</v>
      </c>
      <c r="D106">
        <v>0</v>
      </c>
      <c r="E106" s="23">
        <v>0</v>
      </c>
    </row>
    <row r="107" spans="1:5" x14ac:dyDescent="0.3">
      <c r="A107" s="9">
        <v>43934</v>
      </c>
      <c r="B107">
        <v>44</v>
      </c>
      <c r="C107">
        <v>42</v>
      </c>
      <c r="D107">
        <v>0</v>
      </c>
      <c r="E107" s="23">
        <v>0</v>
      </c>
    </row>
    <row r="108" spans="1:5" x14ac:dyDescent="0.3">
      <c r="A108" s="9">
        <v>43935</v>
      </c>
      <c r="B108">
        <v>29</v>
      </c>
      <c r="C108">
        <v>22</v>
      </c>
      <c r="D108">
        <v>0</v>
      </c>
      <c r="E108" s="23">
        <v>0</v>
      </c>
    </row>
    <row r="109" spans="1:5" x14ac:dyDescent="0.3">
      <c r="A109" s="9">
        <v>43936</v>
      </c>
      <c r="B109">
        <v>0</v>
      </c>
      <c r="C109">
        <v>15</v>
      </c>
      <c r="D109">
        <v>0</v>
      </c>
      <c r="E109" s="23">
        <v>0</v>
      </c>
    </row>
    <row r="110" spans="1:5" x14ac:dyDescent="0.3">
      <c r="A110" s="9">
        <v>43937</v>
      </c>
      <c r="B110">
        <v>0</v>
      </c>
      <c r="C110">
        <v>13</v>
      </c>
      <c r="D110">
        <v>0</v>
      </c>
      <c r="E110" s="23">
        <v>0</v>
      </c>
    </row>
    <row r="111" spans="1:5" x14ac:dyDescent="0.3">
      <c r="A111" s="9">
        <v>43938</v>
      </c>
      <c r="B111">
        <v>14</v>
      </c>
      <c r="C111">
        <v>14</v>
      </c>
      <c r="D111">
        <v>0</v>
      </c>
      <c r="E111" s="23">
        <v>0</v>
      </c>
    </row>
    <row r="112" spans="1:5" x14ac:dyDescent="0.3">
      <c r="A112" s="9">
        <v>43939</v>
      </c>
      <c r="B112">
        <v>0</v>
      </c>
      <c r="C112">
        <v>0</v>
      </c>
      <c r="D112">
        <v>0</v>
      </c>
      <c r="E112" s="23">
        <v>0</v>
      </c>
    </row>
    <row r="113" spans="1:5" x14ac:dyDescent="0.3">
      <c r="A113" s="9">
        <v>43940</v>
      </c>
      <c r="B113">
        <v>14</v>
      </c>
      <c r="C113">
        <v>0</v>
      </c>
      <c r="D113">
        <v>0</v>
      </c>
      <c r="E113" s="23">
        <v>0</v>
      </c>
    </row>
    <row r="114" spans="1:5" x14ac:dyDescent="0.3">
      <c r="A114" s="9">
        <v>43941</v>
      </c>
      <c r="B114">
        <v>22</v>
      </c>
      <c r="C114">
        <v>14</v>
      </c>
      <c r="D114">
        <v>0</v>
      </c>
      <c r="E114" s="23">
        <v>0</v>
      </c>
    </row>
    <row r="115" spans="1:5" x14ac:dyDescent="0.3">
      <c r="A115" s="9">
        <v>43942</v>
      </c>
      <c r="B115">
        <v>22</v>
      </c>
      <c r="C115">
        <v>14</v>
      </c>
      <c r="D115">
        <v>0</v>
      </c>
      <c r="E115" s="23">
        <v>0</v>
      </c>
    </row>
    <row r="116" spans="1:5" x14ac:dyDescent="0.3">
      <c r="A116" s="9">
        <v>43943</v>
      </c>
      <c r="B116">
        <v>30</v>
      </c>
      <c r="C116">
        <v>0</v>
      </c>
      <c r="D116">
        <v>0</v>
      </c>
      <c r="E116" s="23">
        <v>0</v>
      </c>
    </row>
    <row r="117" spans="1:5" x14ac:dyDescent="0.3">
      <c r="A117" s="9">
        <v>43944</v>
      </c>
      <c r="B117">
        <v>13</v>
      </c>
      <c r="C117">
        <v>0</v>
      </c>
      <c r="D117">
        <v>0</v>
      </c>
      <c r="E117" s="23">
        <v>0</v>
      </c>
    </row>
    <row r="118" spans="1:5" x14ac:dyDescent="0.3">
      <c r="A118" s="9">
        <v>43945</v>
      </c>
      <c r="B118">
        <v>21</v>
      </c>
      <c r="C118">
        <v>0</v>
      </c>
      <c r="D118">
        <v>0</v>
      </c>
      <c r="E118" s="23">
        <v>0</v>
      </c>
    </row>
    <row r="119" spans="1:5" x14ac:dyDescent="0.3">
      <c r="A119" s="9">
        <v>43946</v>
      </c>
      <c r="B119">
        <v>23</v>
      </c>
      <c r="C119">
        <v>30</v>
      </c>
      <c r="D119">
        <v>0</v>
      </c>
      <c r="E119" s="23">
        <v>0</v>
      </c>
    </row>
    <row r="120" spans="1:5" x14ac:dyDescent="0.3">
      <c r="A120" s="9">
        <v>43947</v>
      </c>
      <c r="B120">
        <v>0</v>
      </c>
      <c r="C120">
        <v>0</v>
      </c>
      <c r="D120">
        <v>0</v>
      </c>
      <c r="E120" s="23">
        <v>0</v>
      </c>
    </row>
    <row r="121" spans="1:5" x14ac:dyDescent="0.3">
      <c r="A121" s="9">
        <v>43948</v>
      </c>
      <c r="B121">
        <v>23</v>
      </c>
      <c r="C121">
        <v>15</v>
      </c>
      <c r="D121">
        <v>0</v>
      </c>
      <c r="E121" s="23">
        <v>0</v>
      </c>
    </row>
    <row r="122" spans="1:5" x14ac:dyDescent="0.3">
      <c r="A122" s="9">
        <v>43949</v>
      </c>
      <c r="B122">
        <v>0</v>
      </c>
      <c r="C122">
        <v>0</v>
      </c>
      <c r="D122">
        <v>0</v>
      </c>
      <c r="E122" s="23">
        <v>0</v>
      </c>
    </row>
    <row r="123" spans="1:5" x14ac:dyDescent="0.3">
      <c r="A123" s="9">
        <v>43950</v>
      </c>
      <c r="B123">
        <v>25</v>
      </c>
      <c r="C123">
        <v>0</v>
      </c>
      <c r="D123">
        <v>0</v>
      </c>
      <c r="E123" s="23">
        <v>0</v>
      </c>
    </row>
    <row r="124" spans="1:5" x14ac:dyDescent="0.3">
      <c r="A124" s="9">
        <v>43951</v>
      </c>
      <c r="B124">
        <v>20</v>
      </c>
      <c r="C124">
        <v>10</v>
      </c>
      <c r="D124">
        <v>0</v>
      </c>
      <c r="E124" s="23">
        <v>0</v>
      </c>
    </row>
    <row r="125" spans="1:5" x14ac:dyDescent="0.3">
      <c r="A125" s="9">
        <v>43952</v>
      </c>
      <c r="B125">
        <v>40</v>
      </c>
      <c r="C125">
        <v>0</v>
      </c>
      <c r="D125">
        <v>0</v>
      </c>
      <c r="E125" s="23">
        <v>0</v>
      </c>
    </row>
    <row r="126" spans="1:5" x14ac:dyDescent="0.3">
      <c r="A126" s="9">
        <v>43953</v>
      </c>
      <c r="B126">
        <v>34</v>
      </c>
      <c r="C126">
        <v>0</v>
      </c>
      <c r="D126">
        <v>0</v>
      </c>
      <c r="E126" s="23">
        <v>0</v>
      </c>
    </row>
    <row r="127" spans="1:5" x14ac:dyDescent="0.3">
      <c r="A127" s="9">
        <v>43954</v>
      </c>
      <c r="B127">
        <v>0</v>
      </c>
      <c r="C127">
        <v>0</v>
      </c>
      <c r="D127">
        <v>0</v>
      </c>
      <c r="E127" s="23">
        <v>0</v>
      </c>
    </row>
    <row r="128" spans="1:5" x14ac:dyDescent="0.3">
      <c r="A128" s="9">
        <v>43955</v>
      </c>
      <c r="B128">
        <v>23</v>
      </c>
      <c r="C128">
        <v>0</v>
      </c>
      <c r="D128">
        <v>0</v>
      </c>
      <c r="E128" s="23">
        <v>0</v>
      </c>
    </row>
    <row r="129" spans="1:5" x14ac:dyDescent="0.3">
      <c r="A129" s="9">
        <v>43956</v>
      </c>
      <c r="B129">
        <v>25</v>
      </c>
      <c r="C129">
        <v>12</v>
      </c>
      <c r="D129">
        <v>0</v>
      </c>
      <c r="E129" s="23">
        <v>0</v>
      </c>
    </row>
    <row r="130" spans="1:5" x14ac:dyDescent="0.3">
      <c r="A130" s="9">
        <v>43957</v>
      </c>
      <c r="B130">
        <v>15</v>
      </c>
      <c r="C130">
        <v>0</v>
      </c>
      <c r="D130">
        <v>0</v>
      </c>
      <c r="E130" s="23">
        <v>0</v>
      </c>
    </row>
    <row r="131" spans="1:5" x14ac:dyDescent="0.3">
      <c r="A131" s="9">
        <v>43958</v>
      </c>
      <c r="B131">
        <v>30</v>
      </c>
      <c r="C131">
        <v>0</v>
      </c>
      <c r="D131">
        <v>0</v>
      </c>
      <c r="E131" s="23">
        <v>0</v>
      </c>
    </row>
    <row r="132" spans="1:5" x14ac:dyDescent="0.3">
      <c r="A132" s="9">
        <v>43959</v>
      </c>
      <c r="B132">
        <v>0</v>
      </c>
      <c r="C132">
        <v>14</v>
      </c>
      <c r="D132">
        <v>0</v>
      </c>
      <c r="E132" s="23">
        <v>0</v>
      </c>
    </row>
    <row r="133" spans="1:5" x14ac:dyDescent="0.3">
      <c r="A133" s="9">
        <v>43960</v>
      </c>
      <c r="B133">
        <v>14</v>
      </c>
      <c r="C133">
        <v>0</v>
      </c>
      <c r="D133">
        <v>0</v>
      </c>
      <c r="E133" s="23">
        <v>0</v>
      </c>
    </row>
    <row r="134" spans="1:5" x14ac:dyDescent="0.3">
      <c r="A134" s="9">
        <v>43961</v>
      </c>
      <c r="B134">
        <v>0</v>
      </c>
      <c r="C134">
        <v>14</v>
      </c>
      <c r="D134">
        <v>0</v>
      </c>
      <c r="E134" s="23">
        <v>0</v>
      </c>
    </row>
    <row r="135" spans="1:5" x14ac:dyDescent="0.3">
      <c r="A135" s="9">
        <v>43962</v>
      </c>
      <c r="B135">
        <v>21</v>
      </c>
      <c r="C135">
        <v>0</v>
      </c>
      <c r="D135">
        <v>14</v>
      </c>
      <c r="E135" s="23">
        <v>0</v>
      </c>
    </row>
    <row r="136" spans="1:5" x14ac:dyDescent="0.3">
      <c r="A136" s="9">
        <v>43963</v>
      </c>
      <c r="B136">
        <v>14</v>
      </c>
      <c r="C136">
        <v>14</v>
      </c>
      <c r="D136">
        <v>0</v>
      </c>
      <c r="E136" s="23">
        <v>0</v>
      </c>
    </row>
    <row r="137" spans="1:5" x14ac:dyDescent="0.3">
      <c r="A137" s="9">
        <v>43964</v>
      </c>
      <c r="B137">
        <v>29</v>
      </c>
      <c r="C137">
        <v>0</v>
      </c>
      <c r="D137">
        <v>0</v>
      </c>
      <c r="E137" s="23">
        <v>0</v>
      </c>
    </row>
    <row r="138" spans="1:5" x14ac:dyDescent="0.3">
      <c r="A138" s="9">
        <v>43965</v>
      </c>
      <c r="B138">
        <v>22</v>
      </c>
      <c r="C138">
        <v>0</v>
      </c>
      <c r="D138">
        <v>0</v>
      </c>
      <c r="E138" s="23">
        <v>0</v>
      </c>
    </row>
    <row r="139" spans="1:5" x14ac:dyDescent="0.3">
      <c r="A139" s="9">
        <v>43966</v>
      </c>
      <c r="B139">
        <v>15</v>
      </c>
      <c r="C139">
        <v>0</v>
      </c>
      <c r="D139">
        <v>0</v>
      </c>
      <c r="E139" s="23">
        <v>0</v>
      </c>
    </row>
    <row r="140" spans="1:5" x14ac:dyDescent="0.3">
      <c r="A140" s="9">
        <v>43967</v>
      </c>
      <c r="B140">
        <v>29</v>
      </c>
      <c r="C140">
        <v>44</v>
      </c>
      <c r="D140">
        <v>0</v>
      </c>
      <c r="E140" s="23">
        <v>0</v>
      </c>
    </row>
    <row r="141" spans="1:5" x14ac:dyDescent="0.3">
      <c r="A141" s="9">
        <v>43968</v>
      </c>
      <c r="B141">
        <v>29</v>
      </c>
      <c r="C141">
        <v>28</v>
      </c>
      <c r="D141">
        <v>0</v>
      </c>
      <c r="E141" s="23">
        <v>0</v>
      </c>
    </row>
    <row r="142" spans="1:5" x14ac:dyDescent="0.3">
      <c r="A142" s="9">
        <v>43969</v>
      </c>
      <c r="B142">
        <v>14</v>
      </c>
      <c r="C142">
        <v>14</v>
      </c>
      <c r="D142">
        <v>0</v>
      </c>
      <c r="E142" s="23">
        <v>0</v>
      </c>
    </row>
    <row r="143" spans="1:5" x14ac:dyDescent="0.3">
      <c r="A143" s="9">
        <v>43970</v>
      </c>
      <c r="B143">
        <v>14</v>
      </c>
      <c r="C143">
        <v>13</v>
      </c>
      <c r="D143">
        <v>0</v>
      </c>
      <c r="E143" s="23">
        <v>0</v>
      </c>
    </row>
    <row r="144" spans="1:5" x14ac:dyDescent="0.3">
      <c r="A144" s="9">
        <v>43971</v>
      </c>
      <c r="B144">
        <v>0</v>
      </c>
      <c r="C144">
        <v>0</v>
      </c>
      <c r="D144">
        <v>0</v>
      </c>
      <c r="E144" s="23">
        <v>0</v>
      </c>
    </row>
    <row r="145" spans="1:5" x14ac:dyDescent="0.3">
      <c r="A145" s="9">
        <v>43972</v>
      </c>
      <c r="B145">
        <v>0</v>
      </c>
      <c r="C145">
        <v>0</v>
      </c>
      <c r="D145">
        <v>0</v>
      </c>
      <c r="E145" s="23">
        <v>0</v>
      </c>
    </row>
    <row r="146" spans="1:5" x14ac:dyDescent="0.3">
      <c r="A146" s="9">
        <v>43973</v>
      </c>
      <c r="B146">
        <v>0</v>
      </c>
      <c r="C146">
        <v>25</v>
      </c>
      <c r="D146">
        <v>14</v>
      </c>
      <c r="E146" s="23">
        <v>0</v>
      </c>
    </row>
    <row r="147" spans="1:5" x14ac:dyDescent="0.3">
      <c r="A147" s="9">
        <v>43974</v>
      </c>
      <c r="B147">
        <v>14</v>
      </c>
      <c r="C147">
        <v>15</v>
      </c>
      <c r="D147">
        <v>0</v>
      </c>
      <c r="E147" s="23">
        <v>0</v>
      </c>
    </row>
    <row r="148" spans="1:5" x14ac:dyDescent="0.3">
      <c r="A148" s="9">
        <v>43975</v>
      </c>
      <c r="B148">
        <v>0</v>
      </c>
      <c r="C148">
        <v>0</v>
      </c>
      <c r="D148">
        <v>0</v>
      </c>
      <c r="E148" s="23">
        <v>1</v>
      </c>
    </row>
    <row r="149" spans="1:5" x14ac:dyDescent="0.3">
      <c r="A149" s="9">
        <v>43976</v>
      </c>
      <c r="B149">
        <v>0</v>
      </c>
      <c r="C149">
        <v>14</v>
      </c>
      <c r="D149">
        <v>0</v>
      </c>
      <c r="E149" s="23">
        <v>0</v>
      </c>
    </row>
    <row r="150" spans="1:5" x14ac:dyDescent="0.3">
      <c r="A150" s="9">
        <v>43977</v>
      </c>
      <c r="B150">
        <v>0</v>
      </c>
      <c r="C150">
        <v>14</v>
      </c>
      <c r="D150">
        <v>0</v>
      </c>
      <c r="E150" s="23">
        <v>0</v>
      </c>
    </row>
    <row r="151" spans="1:5" x14ac:dyDescent="0.3">
      <c r="A151" s="9">
        <v>43978</v>
      </c>
      <c r="B151">
        <v>0</v>
      </c>
      <c r="C151">
        <v>0</v>
      </c>
      <c r="D151">
        <v>0</v>
      </c>
      <c r="E151" s="23">
        <v>0</v>
      </c>
    </row>
    <row r="152" spans="1:5" x14ac:dyDescent="0.3">
      <c r="A152" s="9">
        <v>43979</v>
      </c>
      <c r="B152">
        <v>14</v>
      </c>
      <c r="C152">
        <v>0</v>
      </c>
      <c r="D152">
        <v>0</v>
      </c>
      <c r="E152" s="23">
        <v>1</v>
      </c>
    </row>
    <row r="153" spans="1:5" x14ac:dyDescent="0.3">
      <c r="A153" s="9">
        <v>43980</v>
      </c>
      <c r="B153">
        <v>0</v>
      </c>
      <c r="C153">
        <v>0</v>
      </c>
      <c r="D153">
        <v>0</v>
      </c>
      <c r="E153" s="23">
        <v>0</v>
      </c>
    </row>
    <row r="154" spans="1:5" x14ac:dyDescent="0.3">
      <c r="A154" s="9">
        <v>43981</v>
      </c>
      <c r="B154">
        <v>30</v>
      </c>
      <c r="C154">
        <v>30</v>
      </c>
      <c r="D154">
        <v>0</v>
      </c>
      <c r="E154" s="23">
        <v>1</v>
      </c>
    </row>
    <row r="155" spans="1:5" x14ac:dyDescent="0.3">
      <c r="A155" s="9">
        <v>43982</v>
      </c>
      <c r="B155">
        <v>15</v>
      </c>
      <c r="C155">
        <v>15</v>
      </c>
      <c r="D155">
        <v>0</v>
      </c>
      <c r="E155" s="23">
        <v>0</v>
      </c>
    </row>
  </sheetData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519A5-433F-48B1-A4C3-8B3F67AF88F5}">
  <dimension ref="A3:E155"/>
  <sheetViews>
    <sheetView workbookViewId="0">
      <selection activeCell="U8" sqref="U8"/>
    </sheetView>
  </sheetViews>
  <sheetFormatPr defaultRowHeight="14.4" x14ac:dyDescent="0.3"/>
  <sheetData>
    <row r="3" spans="1:5" x14ac:dyDescent="0.3">
      <c r="A3" s="12" t="s">
        <v>56</v>
      </c>
      <c r="B3" t="s">
        <v>152</v>
      </c>
      <c r="C3" t="s">
        <v>151</v>
      </c>
      <c r="D3" t="s">
        <v>150</v>
      </c>
      <c r="E3" s="10" t="s">
        <v>57</v>
      </c>
    </row>
    <row r="4" spans="1:5" x14ac:dyDescent="0.3">
      <c r="A4" s="9">
        <v>43831</v>
      </c>
      <c r="B4">
        <v>0</v>
      </c>
      <c r="C4">
        <v>0</v>
      </c>
      <c r="D4">
        <v>0</v>
      </c>
      <c r="E4" s="10">
        <v>0</v>
      </c>
    </row>
    <row r="5" spans="1:5" x14ac:dyDescent="0.3">
      <c r="A5" s="9">
        <v>43832</v>
      </c>
      <c r="B5">
        <v>0</v>
      </c>
      <c r="C5">
        <v>0</v>
      </c>
      <c r="D5">
        <v>0</v>
      </c>
      <c r="E5" s="10">
        <v>0</v>
      </c>
    </row>
    <row r="6" spans="1:5" x14ac:dyDescent="0.3">
      <c r="A6" s="9">
        <v>43833</v>
      </c>
      <c r="B6">
        <v>0</v>
      </c>
      <c r="C6">
        <v>0</v>
      </c>
      <c r="D6">
        <v>0</v>
      </c>
      <c r="E6" s="10">
        <v>0</v>
      </c>
    </row>
    <row r="7" spans="1:5" x14ac:dyDescent="0.3">
      <c r="A7" s="9">
        <v>43834</v>
      </c>
      <c r="B7">
        <v>0</v>
      </c>
      <c r="C7">
        <v>0</v>
      </c>
      <c r="D7">
        <v>0</v>
      </c>
      <c r="E7" s="10">
        <v>0</v>
      </c>
    </row>
    <row r="8" spans="1:5" x14ac:dyDescent="0.3">
      <c r="A8" s="9">
        <v>43835</v>
      </c>
      <c r="B8">
        <v>0</v>
      </c>
      <c r="C8">
        <v>0</v>
      </c>
      <c r="D8">
        <v>0</v>
      </c>
      <c r="E8" s="10">
        <v>0</v>
      </c>
    </row>
    <row r="9" spans="1:5" x14ac:dyDescent="0.3">
      <c r="A9" s="9">
        <v>43836</v>
      </c>
      <c r="B9">
        <v>0</v>
      </c>
      <c r="C9">
        <v>0</v>
      </c>
      <c r="D9">
        <v>0</v>
      </c>
      <c r="E9" s="10">
        <v>0</v>
      </c>
    </row>
    <row r="10" spans="1:5" x14ac:dyDescent="0.3">
      <c r="A10" s="9">
        <v>43837</v>
      </c>
      <c r="B10">
        <v>0</v>
      </c>
      <c r="C10">
        <v>0</v>
      </c>
      <c r="D10">
        <v>0</v>
      </c>
      <c r="E10" s="10">
        <v>0</v>
      </c>
    </row>
    <row r="11" spans="1:5" x14ac:dyDescent="0.3">
      <c r="A11" s="9">
        <v>43838</v>
      </c>
      <c r="B11">
        <v>0</v>
      </c>
      <c r="C11">
        <v>0</v>
      </c>
      <c r="D11">
        <v>0</v>
      </c>
      <c r="E11" s="10">
        <v>0</v>
      </c>
    </row>
    <row r="12" spans="1:5" x14ac:dyDescent="0.3">
      <c r="A12" s="9">
        <v>43839</v>
      </c>
      <c r="B12">
        <v>0</v>
      </c>
      <c r="C12">
        <v>0</v>
      </c>
      <c r="D12">
        <v>0</v>
      </c>
      <c r="E12" s="10">
        <v>0</v>
      </c>
    </row>
    <row r="13" spans="1:5" x14ac:dyDescent="0.3">
      <c r="A13" s="9">
        <v>43840</v>
      </c>
      <c r="B13">
        <v>0</v>
      </c>
      <c r="C13">
        <v>0</v>
      </c>
      <c r="D13">
        <v>0</v>
      </c>
      <c r="E13" s="10">
        <v>0</v>
      </c>
    </row>
    <row r="14" spans="1:5" x14ac:dyDescent="0.3">
      <c r="A14" s="9">
        <v>43841</v>
      </c>
      <c r="B14">
        <v>0</v>
      </c>
      <c r="C14">
        <v>0</v>
      </c>
      <c r="D14">
        <v>0</v>
      </c>
      <c r="E14" s="10">
        <v>0</v>
      </c>
    </row>
    <row r="15" spans="1:5" x14ac:dyDescent="0.3">
      <c r="A15" s="9">
        <v>43842</v>
      </c>
      <c r="B15">
        <v>0</v>
      </c>
      <c r="C15">
        <v>0</v>
      </c>
      <c r="D15">
        <v>0</v>
      </c>
      <c r="E15" s="10">
        <v>0</v>
      </c>
    </row>
    <row r="16" spans="1:5" x14ac:dyDescent="0.3">
      <c r="A16" s="9">
        <v>43843</v>
      </c>
      <c r="B16">
        <v>0</v>
      </c>
      <c r="C16">
        <v>0</v>
      </c>
      <c r="D16">
        <v>0</v>
      </c>
      <c r="E16" s="10">
        <v>0</v>
      </c>
    </row>
    <row r="17" spans="1:5" x14ac:dyDescent="0.3">
      <c r="A17" s="9">
        <v>43844</v>
      </c>
      <c r="B17">
        <v>0</v>
      </c>
      <c r="C17">
        <v>0</v>
      </c>
      <c r="D17">
        <v>0</v>
      </c>
      <c r="E17" s="10">
        <v>0</v>
      </c>
    </row>
    <row r="18" spans="1:5" x14ac:dyDescent="0.3">
      <c r="A18" s="9">
        <v>43845</v>
      </c>
      <c r="B18">
        <v>0</v>
      </c>
      <c r="C18">
        <v>0</v>
      </c>
      <c r="D18">
        <v>0</v>
      </c>
      <c r="E18" s="10">
        <v>0</v>
      </c>
    </row>
    <row r="19" spans="1:5" x14ac:dyDescent="0.3">
      <c r="A19" s="9">
        <v>43846</v>
      </c>
      <c r="B19">
        <v>0</v>
      </c>
      <c r="C19">
        <v>0</v>
      </c>
      <c r="D19">
        <v>0</v>
      </c>
      <c r="E19" s="10">
        <v>0</v>
      </c>
    </row>
    <row r="20" spans="1:5" x14ac:dyDescent="0.3">
      <c r="A20" s="9">
        <v>43847</v>
      </c>
      <c r="B20">
        <v>0</v>
      </c>
      <c r="C20">
        <v>0</v>
      </c>
      <c r="D20">
        <v>0</v>
      </c>
      <c r="E20" s="10">
        <v>0</v>
      </c>
    </row>
    <row r="21" spans="1:5" x14ac:dyDescent="0.3">
      <c r="A21" s="9">
        <v>43848</v>
      </c>
      <c r="B21">
        <v>0</v>
      </c>
      <c r="C21">
        <v>0</v>
      </c>
      <c r="D21">
        <v>0</v>
      </c>
      <c r="E21" s="10">
        <v>0</v>
      </c>
    </row>
    <row r="22" spans="1:5" x14ac:dyDescent="0.3">
      <c r="A22" s="9">
        <v>43849</v>
      </c>
      <c r="B22">
        <v>0</v>
      </c>
      <c r="C22">
        <v>0</v>
      </c>
      <c r="D22">
        <v>0</v>
      </c>
      <c r="E22" s="10">
        <v>0</v>
      </c>
    </row>
    <row r="23" spans="1:5" x14ac:dyDescent="0.3">
      <c r="A23" s="9">
        <v>43850</v>
      </c>
      <c r="B23">
        <v>0</v>
      </c>
      <c r="C23">
        <v>0</v>
      </c>
      <c r="D23">
        <v>0</v>
      </c>
      <c r="E23" s="10">
        <v>0</v>
      </c>
    </row>
    <row r="24" spans="1:5" x14ac:dyDescent="0.3">
      <c r="A24" s="9">
        <v>43851</v>
      </c>
      <c r="B24">
        <v>0</v>
      </c>
      <c r="C24">
        <v>0</v>
      </c>
      <c r="D24">
        <v>0</v>
      </c>
      <c r="E24" s="10">
        <v>0</v>
      </c>
    </row>
    <row r="25" spans="1:5" x14ac:dyDescent="0.3">
      <c r="A25" s="9">
        <v>43852</v>
      </c>
      <c r="B25">
        <v>0</v>
      </c>
      <c r="C25">
        <v>0</v>
      </c>
      <c r="D25">
        <v>0</v>
      </c>
      <c r="E25" s="10">
        <v>0</v>
      </c>
    </row>
    <row r="26" spans="1:5" x14ac:dyDescent="0.3">
      <c r="A26" s="9">
        <v>43853</v>
      </c>
      <c r="B26">
        <v>0</v>
      </c>
      <c r="C26">
        <v>0</v>
      </c>
      <c r="D26">
        <v>0</v>
      </c>
      <c r="E26" s="10">
        <v>0</v>
      </c>
    </row>
    <row r="27" spans="1:5" x14ac:dyDescent="0.3">
      <c r="A27" s="9">
        <v>43854</v>
      </c>
      <c r="B27">
        <v>0</v>
      </c>
      <c r="C27">
        <v>0</v>
      </c>
      <c r="D27">
        <v>0</v>
      </c>
      <c r="E27" s="10">
        <v>0</v>
      </c>
    </row>
    <row r="28" spans="1:5" x14ac:dyDescent="0.3">
      <c r="A28" s="9">
        <v>43855</v>
      </c>
      <c r="B28">
        <v>0</v>
      </c>
      <c r="C28">
        <v>0</v>
      </c>
      <c r="D28">
        <v>0</v>
      </c>
      <c r="E28" s="10">
        <v>0</v>
      </c>
    </row>
    <row r="29" spans="1:5" x14ac:dyDescent="0.3">
      <c r="A29" s="9">
        <v>43856</v>
      </c>
      <c r="B29">
        <v>0</v>
      </c>
      <c r="C29">
        <v>0</v>
      </c>
      <c r="D29">
        <v>0</v>
      </c>
      <c r="E29" s="10">
        <v>0</v>
      </c>
    </row>
    <row r="30" spans="1:5" x14ac:dyDescent="0.3">
      <c r="A30" s="9">
        <v>43857</v>
      </c>
      <c r="B30">
        <v>0</v>
      </c>
      <c r="C30">
        <v>0</v>
      </c>
      <c r="D30">
        <v>0</v>
      </c>
      <c r="E30" s="10">
        <v>0</v>
      </c>
    </row>
    <row r="31" spans="1:5" x14ac:dyDescent="0.3">
      <c r="A31" s="9">
        <v>43858</v>
      </c>
      <c r="B31">
        <v>0</v>
      </c>
      <c r="C31">
        <v>0</v>
      </c>
      <c r="D31">
        <v>0</v>
      </c>
      <c r="E31" s="10">
        <v>0</v>
      </c>
    </row>
    <row r="32" spans="1:5" x14ac:dyDescent="0.3">
      <c r="A32" s="9">
        <v>43859</v>
      </c>
      <c r="B32">
        <v>0</v>
      </c>
      <c r="C32">
        <v>0</v>
      </c>
      <c r="D32">
        <v>0</v>
      </c>
      <c r="E32" s="10">
        <v>0</v>
      </c>
    </row>
    <row r="33" spans="1:5" x14ac:dyDescent="0.3">
      <c r="A33" s="9">
        <v>43860</v>
      </c>
      <c r="B33">
        <v>0</v>
      </c>
      <c r="C33">
        <v>0</v>
      </c>
      <c r="D33">
        <v>0</v>
      </c>
      <c r="E33" s="10">
        <v>0</v>
      </c>
    </row>
    <row r="34" spans="1:5" x14ac:dyDescent="0.3">
      <c r="A34" s="9">
        <v>43861</v>
      </c>
      <c r="B34">
        <v>0</v>
      </c>
      <c r="C34">
        <v>0</v>
      </c>
      <c r="D34">
        <v>0</v>
      </c>
      <c r="E34" s="10">
        <v>0</v>
      </c>
    </row>
    <row r="35" spans="1:5" x14ac:dyDescent="0.3">
      <c r="A35" s="9">
        <v>43862</v>
      </c>
      <c r="B35">
        <v>0</v>
      </c>
      <c r="C35">
        <v>0</v>
      </c>
      <c r="D35">
        <v>0</v>
      </c>
      <c r="E35" s="10">
        <v>0</v>
      </c>
    </row>
    <row r="36" spans="1:5" x14ac:dyDescent="0.3">
      <c r="A36" s="9">
        <v>43863</v>
      </c>
      <c r="B36">
        <v>0</v>
      </c>
      <c r="C36">
        <v>0</v>
      </c>
      <c r="D36">
        <v>0</v>
      </c>
      <c r="E36" s="10">
        <v>0</v>
      </c>
    </row>
    <row r="37" spans="1:5" x14ac:dyDescent="0.3">
      <c r="A37" s="9">
        <v>43864</v>
      </c>
      <c r="B37">
        <v>0</v>
      </c>
      <c r="C37">
        <v>14</v>
      </c>
      <c r="D37">
        <v>0</v>
      </c>
      <c r="E37" s="10">
        <v>0</v>
      </c>
    </row>
    <row r="38" spans="1:5" x14ac:dyDescent="0.3">
      <c r="A38" s="9">
        <v>43865</v>
      </c>
      <c r="B38">
        <v>0</v>
      </c>
      <c r="C38">
        <v>16</v>
      </c>
      <c r="D38">
        <v>16</v>
      </c>
      <c r="E38" s="10">
        <v>0</v>
      </c>
    </row>
    <row r="39" spans="1:5" x14ac:dyDescent="0.3">
      <c r="A39" s="9">
        <v>43866</v>
      </c>
      <c r="B39">
        <v>0</v>
      </c>
      <c r="C39">
        <v>0</v>
      </c>
      <c r="D39">
        <v>0</v>
      </c>
      <c r="E39" s="10">
        <v>0</v>
      </c>
    </row>
    <row r="40" spans="1:5" x14ac:dyDescent="0.3">
      <c r="A40" s="9">
        <v>43867</v>
      </c>
      <c r="B40">
        <v>0</v>
      </c>
      <c r="C40">
        <v>0</v>
      </c>
      <c r="D40">
        <v>0</v>
      </c>
      <c r="E40" s="10">
        <v>0</v>
      </c>
    </row>
    <row r="41" spans="1:5" x14ac:dyDescent="0.3">
      <c r="A41" s="9">
        <v>43868</v>
      </c>
      <c r="B41">
        <v>0</v>
      </c>
      <c r="C41">
        <v>0</v>
      </c>
      <c r="D41">
        <v>0</v>
      </c>
      <c r="E41" s="10">
        <v>0</v>
      </c>
    </row>
    <row r="42" spans="1:5" x14ac:dyDescent="0.3">
      <c r="A42" s="9">
        <v>43869</v>
      </c>
      <c r="B42">
        <v>0</v>
      </c>
      <c r="C42">
        <v>0</v>
      </c>
      <c r="D42">
        <v>0</v>
      </c>
      <c r="E42" s="10">
        <v>0</v>
      </c>
    </row>
    <row r="43" spans="1:5" x14ac:dyDescent="0.3">
      <c r="A43" s="9">
        <v>43870</v>
      </c>
      <c r="B43">
        <v>0</v>
      </c>
      <c r="C43">
        <v>16</v>
      </c>
      <c r="D43">
        <v>0</v>
      </c>
      <c r="E43" s="10">
        <v>0</v>
      </c>
    </row>
    <row r="44" spans="1:5" x14ac:dyDescent="0.3">
      <c r="A44" s="9">
        <v>43871</v>
      </c>
      <c r="B44">
        <v>0</v>
      </c>
      <c r="C44">
        <v>0</v>
      </c>
      <c r="D44">
        <v>0</v>
      </c>
      <c r="E44" s="10">
        <v>0</v>
      </c>
    </row>
    <row r="45" spans="1:5" x14ac:dyDescent="0.3">
      <c r="A45" s="9">
        <v>43872</v>
      </c>
      <c r="B45">
        <v>0</v>
      </c>
      <c r="C45">
        <v>0</v>
      </c>
      <c r="D45">
        <v>0</v>
      </c>
      <c r="E45" s="10">
        <v>0</v>
      </c>
    </row>
    <row r="46" spans="1:5" x14ac:dyDescent="0.3">
      <c r="A46" s="9">
        <v>43873</v>
      </c>
      <c r="B46">
        <v>0</v>
      </c>
      <c r="C46">
        <v>14</v>
      </c>
      <c r="D46">
        <v>0</v>
      </c>
      <c r="E46" s="10">
        <v>0</v>
      </c>
    </row>
    <row r="47" spans="1:5" x14ac:dyDescent="0.3">
      <c r="A47" s="9">
        <v>43874</v>
      </c>
      <c r="B47">
        <v>0</v>
      </c>
      <c r="C47">
        <v>0</v>
      </c>
      <c r="D47">
        <v>0</v>
      </c>
      <c r="E47" s="10">
        <v>0</v>
      </c>
    </row>
    <row r="48" spans="1:5" x14ac:dyDescent="0.3">
      <c r="A48" s="9">
        <v>43875</v>
      </c>
      <c r="B48">
        <v>0</v>
      </c>
      <c r="C48">
        <v>0</v>
      </c>
      <c r="D48">
        <v>0</v>
      </c>
      <c r="E48" s="10">
        <v>0</v>
      </c>
    </row>
    <row r="49" spans="1:5" x14ac:dyDescent="0.3">
      <c r="A49" s="9">
        <v>43876</v>
      </c>
      <c r="B49">
        <v>0</v>
      </c>
      <c r="C49">
        <v>0</v>
      </c>
      <c r="D49">
        <v>0</v>
      </c>
      <c r="E49" s="10">
        <v>0</v>
      </c>
    </row>
    <row r="50" spans="1:5" x14ac:dyDescent="0.3">
      <c r="A50" s="9">
        <v>43877</v>
      </c>
      <c r="B50">
        <v>0</v>
      </c>
      <c r="C50">
        <v>0</v>
      </c>
      <c r="D50">
        <v>0</v>
      </c>
      <c r="E50" s="10">
        <v>0</v>
      </c>
    </row>
    <row r="51" spans="1:5" x14ac:dyDescent="0.3">
      <c r="A51" s="9">
        <v>43878</v>
      </c>
      <c r="B51">
        <v>0</v>
      </c>
      <c r="C51">
        <v>0</v>
      </c>
      <c r="D51">
        <v>0</v>
      </c>
      <c r="E51" s="10">
        <v>0</v>
      </c>
    </row>
    <row r="52" spans="1:5" x14ac:dyDescent="0.3">
      <c r="A52" s="9">
        <v>43879</v>
      </c>
      <c r="B52">
        <v>0</v>
      </c>
      <c r="C52">
        <v>0</v>
      </c>
      <c r="D52">
        <v>0</v>
      </c>
      <c r="E52" s="10">
        <v>0</v>
      </c>
    </row>
    <row r="53" spans="1:5" x14ac:dyDescent="0.3">
      <c r="A53" s="9">
        <v>43880</v>
      </c>
      <c r="B53">
        <v>0</v>
      </c>
      <c r="C53">
        <v>0</v>
      </c>
      <c r="D53">
        <v>0</v>
      </c>
      <c r="E53" s="10">
        <v>0</v>
      </c>
    </row>
    <row r="54" spans="1:5" x14ac:dyDescent="0.3">
      <c r="A54" s="9">
        <v>43881</v>
      </c>
      <c r="B54">
        <v>0</v>
      </c>
      <c r="C54">
        <v>0</v>
      </c>
      <c r="D54">
        <v>0</v>
      </c>
      <c r="E54" s="10">
        <v>0</v>
      </c>
    </row>
    <row r="55" spans="1:5" x14ac:dyDescent="0.3">
      <c r="A55" s="9">
        <v>43882</v>
      </c>
      <c r="B55">
        <v>0</v>
      </c>
      <c r="C55">
        <v>0</v>
      </c>
      <c r="D55">
        <v>0</v>
      </c>
      <c r="E55" s="10">
        <v>0</v>
      </c>
    </row>
    <row r="56" spans="1:5" x14ac:dyDescent="0.3">
      <c r="A56" s="9">
        <v>43883</v>
      </c>
      <c r="B56">
        <v>0</v>
      </c>
      <c r="C56">
        <v>0</v>
      </c>
      <c r="D56">
        <v>0</v>
      </c>
      <c r="E56" s="10">
        <v>0</v>
      </c>
    </row>
    <row r="57" spans="1:5" x14ac:dyDescent="0.3">
      <c r="A57" s="9">
        <v>43884</v>
      </c>
      <c r="B57">
        <v>0</v>
      </c>
      <c r="C57">
        <v>0</v>
      </c>
      <c r="D57">
        <v>0</v>
      </c>
      <c r="E57" s="10">
        <v>0</v>
      </c>
    </row>
    <row r="58" spans="1:5" x14ac:dyDescent="0.3">
      <c r="A58" s="9">
        <v>43885</v>
      </c>
      <c r="B58">
        <v>0</v>
      </c>
      <c r="C58">
        <v>0</v>
      </c>
      <c r="D58">
        <v>0</v>
      </c>
      <c r="E58" s="10">
        <v>0</v>
      </c>
    </row>
    <row r="59" spans="1:5" x14ac:dyDescent="0.3">
      <c r="A59" s="9">
        <v>43886</v>
      </c>
      <c r="B59">
        <v>0</v>
      </c>
      <c r="C59">
        <v>0</v>
      </c>
      <c r="D59">
        <v>0</v>
      </c>
      <c r="E59" s="10">
        <v>0</v>
      </c>
    </row>
    <row r="60" spans="1:5" x14ac:dyDescent="0.3">
      <c r="A60" s="9">
        <v>43887</v>
      </c>
      <c r="B60">
        <v>0</v>
      </c>
      <c r="C60">
        <v>0</v>
      </c>
      <c r="D60">
        <v>0</v>
      </c>
      <c r="E60" s="10">
        <v>0</v>
      </c>
    </row>
    <row r="61" spans="1:5" x14ac:dyDescent="0.3">
      <c r="A61" s="9">
        <v>43888</v>
      </c>
      <c r="B61">
        <v>0</v>
      </c>
      <c r="C61">
        <v>0</v>
      </c>
      <c r="D61">
        <v>14</v>
      </c>
      <c r="E61" s="10">
        <v>0</v>
      </c>
    </row>
    <row r="62" spans="1:5" x14ac:dyDescent="0.3">
      <c r="A62" s="9">
        <v>43889</v>
      </c>
      <c r="B62">
        <v>0</v>
      </c>
      <c r="C62">
        <v>0</v>
      </c>
      <c r="D62">
        <v>0</v>
      </c>
      <c r="E62" s="10">
        <v>0</v>
      </c>
    </row>
    <row r="63" spans="1:5" x14ac:dyDescent="0.3">
      <c r="A63" s="9">
        <v>43890</v>
      </c>
      <c r="B63">
        <v>0</v>
      </c>
      <c r="C63">
        <v>16</v>
      </c>
      <c r="D63">
        <v>0</v>
      </c>
      <c r="E63" s="10">
        <v>0</v>
      </c>
    </row>
    <row r="64" spans="1:5" x14ac:dyDescent="0.3">
      <c r="A64" s="9">
        <v>43891</v>
      </c>
      <c r="B64">
        <v>0</v>
      </c>
      <c r="C64">
        <v>0</v>
      </c>
      <c r="D64">
        <v>0</v>
      </c>
      <c r="E64" s="10">
        <v>0</v>
      </c>
    </row>
    <row r="65" spans="1:5" x14ac:dyDescent="0.3">
      <c r="A65" s="9">
        <v>43892</v>
      </c>
      <c r="B65">
        <v>0</v>
      </c>
      <c r="C65">
        <v>0</v>
      </c>
      <c r="D65">
        <v>0</v>
      </c>
      <c r="E65" s="10">
        <v>0</v>
      </c>
    </row>
    <row r="66" spans="1:5" x14ac:dyDescent="0.3">
      <c r="A66" s="9">
        <v>43893</v>
      </c>
      <c r="B66">
        <v>0</v>
      </c>
      <c r="C66">
        <v>0</v>
      </c>
      <c r="D66">
        <v>0</v>
      </c>
      <c r="E66" s="10">
        <v>0</v>
      </c>
    </row>
    <row r="67" spans="1:5" x14ac:dyDescent="0.3">
      <c r="A67" s="9">
        <v>43894</v>
      </c>
      <c r="B67">
        <v>0</v>
      </c>
      <c r="C67">
        <v>0</v>
      </c>
      <c r="D67">
        <v>15</v>
      </c>
      <c r="E67" s="10">
        <v>0</v>
      </c>
    </row>
    <row r="68" spans="1:5" x14ac:dyDescent="0.3">
      <c r="A68" s="9">
        <v>43895</v>
      </c>
      <c r="B68">
        <v>0</v>
      </c>
      <c r="C68">
        <v>0</v>
      </c>
      <c r="D68">
        <v>0</v>
      </c>
      <c r="E68" s="10">
        <v>0</v>
      </c>
    </row>
    <row r="69" spans="1:5" x14ac:dyDescent="0.3">
      <c r="A69" s="9">
        <v>43896</v>
      </c>
      <c r="B69">
        <v>0</v>
      </c>
      <c r="C69">
        <v>0</v>
      </c>
      <c r="D69">
        <v>0</v>
      </c>
      <c r="E69" s="10">
        <v>0</v>
      </c>
    </row>
    <row r="70" spans="1:5" x14ac:dyDescent="0.3">
      <c r="A70" s="9">
        <v>43897</v>
      </c>
      <c r="B70">
        <v>0</v>
      </c>
      <c r="C70">
        <v>0</v>
      </c>
      <c r="D70">
        <v>0</v>
      </c>
      <c r="E70" s="10">
        <v>0</v>
      </c>
    </row>
    <row r="71" spans="1:5" x14ac:dyDescent="0.3">
      <c r="A71" s="9">
        <v>43898</v>
      </c>
      <c r="B71">
        <v>0</v>
      </c>
      <c r="C71">
        <v>0</v>
      </c>
      <c r="D71">
        <v>0</v>
      </c>
      <c r="E71" s="10">
        <v>0</v>
      </c>
    </row>
    <row r="72" spans="1:5" x14ac:dyDescent="0.3">
      <c r="A72" s="9">
        <v>43899</v>
      </c>
      <c r="B72">
        <v>0</v>
      </c>
      <c r="C72">
        <v>17</v>
      </c>
      <c r="D72">
        <v>0</v>
      </c>
      <c r="E72" s="10">
        <v>0</v>
      </c>
    </row>
    <row r="73" spans="1:5" x14ac:dyDescent="0.3">
      <c r="A73" s="9">
        <v>43900</v>
      </c>
      <c r="B73">
        <v>0</v>
      </c>
      <c r="C73">
        <v>0</v>
      </c>
      <c r="D73">
        <v>0</v>
      </c>
      <c r="E73" s="10">
        <v>0</v>
      </c>
    </row>
    <row r="74" spans="1:5" x14ac:dyDescent="0.3">
      <c r="A74" s="9">
        <v>43901</v>
      </c>
      <c r="B74">
        <v>0</v>
      </c>
      <c r="C74">
        <v>15</v>
      </c>
      <c r="D74">
        <v>0</v>
      </c>
      <c r="E74" s="10">
        <v>0</v>
      </c>
    </row>
    <row r="75" spans="1:5" x14ac:dyDescent="0.3">
      <c r="A75" s="9">
        <v>43902</v>
      </c>
      <c r="B75">
        <v>0</v>
      </c>
      <c r="C75">
        <v>14</v>
      </c>
      <c r="D75">
        <v>0</v>
      </c>
      <c r="E75" s="10">
        <v>0</v>
      </c>
    </row>
    <row r="76" spans="1:5" x14ac:dyDescent="0.3">
      <c r="A76" s="9">
        <v>43903</v>
      </c>
      <c r="B76">
        <v>14</v>
      </c>
      <c r="C76">
        <v>0</v>
      </c>
      <c r="D76">
        <v>0</v>
      </c>
      <c r="E76" s="10">
        <v>0</v>
      </c>
    </row>
    <row r="77" spans="1:5" x14ac:dyDescent="0.3">
      <c r="A77" s="9">
        <v>43904</v>
      </c>
      <c r="B77">
        <v>0</v>
      </c>
      <c r="C77">
        <v>14</v>
      </c>
      <c r="D77">
        <v>0</v>
      </c>
      <c r="E77">
        <v>0</v>
      </c>
    </row>
    <row r="78" spans="1:5" x14ac:dyDescent="0.3">
      <c r="A78" s="9">
        <v>43905</v>
      </c>
      <c r="B78">
        <v>0</v>
      </c>
      <c r="C78">
        <v>0</v>
      </c>
      <c r="D78">
        <v>0</v>
      </c>
      <c r="E78">
        <v>0</v>
      </c>
    </row>
    <row r="79" spans="1:5" x14ac:dyDescent="0.3">
      <c r="A79" s="9">
        <v>43906</v>
      </c>
      <c r="B79">
        <v>0</v>
      </c>
      <c r="C79">
        <v>14</v>
      </c>
      <c r="D79">
        <v>0</v>
      </c>
      <c r="E79">
        <v>0</v>
      </c>
    </row>
    <row r="80" spans="1:5" x14ac:dyDescent="0.3">
      <c r="A80" s="9">
        <v>43907</v>
      </c>
      <c r="B80">
        <v>0</v>
      </c>
      <c r="C80">
        <v>29</v>
      </c>
      <c r="D80">
        <v>0</v>
      </c>
      <c r="E80">
        <v>0</v>
      </c>
    </row>
    <row r="81" spans="1:5" x14ac:dyDescent="0.3">
      <c r="A81" s="9">
        <v>43908</v>
      </c>
      <c r="B81">
        <v>0</v>
      </c>
      <c r="C81">
        <v>15</v>
      </c>
      <c r="D81">
        <v>0</v>
      </c>
      <c r="E81">
        <v>0</v>
      </c>
    </row>
    <row r="82" spans="1:5" x14ac:dyDescent="0.3">
      <c r="A82" s="9">
        <v>43909</v>
      </c>
      <c r="B82">
        <v>14</v>
      </c>
      <c r="C82">
        <v>15</v>
      </c>
      <c r="D82">
        <v>22</v>
      </c>
      <c r="E82">
        <v>0</v>
      </c>
    </row>
    <row r="83" spans="1:5" x14ac:dyDescent="0.3">
      <c r="A83" s="9">
        <v>43910</v>
      </c>
      <c r="B83">
        <v>0</v>
      </c>
      <c r="C83">
        <v>35</v>
      </c>
      <c r="D83">
        <v>35</v>
      </c>
      <c r="E83">
        <v>0</v>
      </c>
    </row>
    <row r="84" spans="1:5" x14ac:dyDescent="0.3">
      <c r="A84" s="9">
        <v>43911</v>
      </c>
      <c r="B84">
        <v>0</v>
      </c>
      <c r="C84">
        <v>62</v>
      </c>
      <c r="D84">
        <v>100</v>
      </c>
      <c r="E84">
        <v>0</v>
      </c>
    </row>
    <row r="85" spans="1:5" x14ac:dyDescent="0.3">
      <c r="A85" s="9">
        <v>43912</v>
      </c>
      <c r="B85">
        <v>54</v>
      </c>
      <c r="C85">
        <v>82</v>
      </c>
      <c r="D85">
        <v>75</v>
      </c>
      <c r="E85">
        <v>0</v>
      </c>
    </row>
    <row r="86" spans="1:5" x14ac:dyDescent="0.3">
      <c r="A86" s="9">
        <v>43913</v>
      </c>
      <c r="B86">
        <v>33</v>
      </c>
      <c r="C86">
        <v>40</v>
      </c>
      <c r="D86">
        <v>28</v>
      </c>
      <c r="E86">
        <v>0</v>
      </c>
    </row>
    <row r="87" spans="1:5" x14ac:dyDescent="0.3">
      <c r="A87" s="9">
        <v>43914</v>
      </c>
      <c r="B87">
        <v>50</v>
      </c>
      <c r="C87">
        <v>43</v>
      </c>
      <c r="D87">
        <v>14</v>
      </c>
      <c r="E87">
        <v>0</v>
      </c>
    </row>
    <row r="88" spans="1:5" x14ac:dyDescent="0.3">
      <c r="A88" s="9">
        <v>43915</v>
      </c>
      <c r="B88">
        <v>14</v>
      </c>
      <c r="C88">
        <v>28</v>
      </c>
      <c r="D88">
        <v>0</v>
      </c>
      <c r="E88">
        <v>0</v>
      </c>
    </row>
    <row r="89" spans="1:5" x14ac:dyDescent="0.3">
      <c r="A89" s="9">
        <v>43916</v>
      </c>
      <c r="B89">
        <v>29</v>
      </c>
      <c r="C89">
        <v>35</v>
      </c>
      <c r="D89">
        <v>14</v>
      </c>
      <c r="E89">
        <v>0</v>
      </c>
    </row>
    <row r="90" spans="1:5" x14ac:dyDescent="0.3">
      <c r="A90" s="9">
        <v>43917</v>
      </c>
      <c r="B90">
        <v>13</v>
      </c>
      <c r="C90">
        <v>47</v>
      </c>
      <c r="D90">
        <v>13</v>
      </c>
      <c r="E90">
        <v>0</v>
      </c>
    </row>
    <row r="91" spans="1:5" x14ac:dyDescent="0.3">
      <c r="A91" s="9">
        <v>43918</v>
      </c>
      <c r="B91">
        <v>0</v>
      </c>
      <c r="C91">
        <v>27</v>
      </c>
      <c r="D91">
        <v>13</v>
      </c>
      <c r="E91">
        <v>0</v>
      </c>
    </row>
    <row r="92" spans="1:5" x14ac:dyDescent="0.3">
      <c r="A92" s="9">
        <v>43919</v>
      </c>
      <c r="B92">
        <v>29</v>
      </c>
      <c r="C92">
        <v>14</v>
      </c>
      <c r="D92">
        <v>0</v>
      </c>
      <c r="E92">
        <v>0</v>
      </c>
    </row>
    <row r="93" spans="1:5" x14ac:dyDescent="0.3">
      <c r="A93" s="9">
        <v>43920</v>
      </c>
      <c r="B93">
        <v>29</v>
      </c>
      <c r="C93">
        <v>36</v>
      </c>
      <c r="D93">
        <v>14</v>
      </c>
      <c r="E93">
        <v>0</v>
      </c>
    </row>
    <row r="94" spans="1:5" x14ac:dyDescent="0.3">
      <c r="A94" s="9">
        <v>43921</v>
      </c>
      <c r="B94">
        <v>13</v>
      </c>
      <c r="C94">
        <v>0</v>
      </c>
      <c r="D94">
        <v>0</v>
      </c>
      <c r="E94">
        <v>0</v>
      </c>
    </row>
    <row r="95" spans="1:5" x14ac:dyDescent="0.3">
      <c r="A95" s="9">
        <v>43922</v>
      </c>
      <c r="B95">
        <v>56</v>
      </c>
      <c r="C95">
        <v>14</v>
      </c>
      <c r="D95">
        <v>0</v>
      </c>
      <c r="E95">
        <v>0</v>
      </c>
    </row>
    <row r="96" spans="1:5" x14ac:dyDescent="0.3">
      <c r="A96" s="9">
        <v>43923</v>
      </c>
      <c r="B96">
        <v>43</v>
      </c>
      <c r="C96">
        <v>29</v>
      </c>
      <c r="D96">
        <v>0</v>
      </c>
      <c r="E96">
        <v>0</v>
      </c>
    </row>
    <row r="97" spans="1:5" x14ac:dyDescent="0.3">
      <c r="A97" s="9">
        <v>43924</v>
      </c>
      <c r="B97">
        <v>47</v>
      </c>
      <c r="C97">
        <v>13</v>
      </c>
      <c r="D97">
        <v>0</v>
      </c>
      <c r="E97">
        <v>0</v>
      </c>
    </row>
    <row r="98" spans="1:5" x14ac:dyDescent="0.3">
      <c r="A98" s="9">
        <v>43925</v>
      </c>
      <c r="B98">
        <v>16</v>
      </c>
      <c r="C98">
        <v>16</v>
      </c>
      <c r="D98">
        <v>0</v>
      </c>
      <c r="E98">
        <v>0</v>
      </c>
    </row>
    <row r="99" spans="1:5" x14ac:dyDescent="0.3">
      <c r="A99" s="9">
        <v>43926</v>
      </c>
      <c r="B99">
        <v>14</v>
      </c>
      <c r="C99">
        <v>26</v>
      </c>
      <c r="D99">
        <v>15</v>
      </c>
      <c r="E99">
        <v>0</v>
      </c>
    </row>
    <row r="100" spans="1:5" x14ac:dyDescent="0.3">
      <c r="A100" s="9">
        <v>43927</v>
      </c>
      <c r="B100">
        <v>21</v>
      </c>
      <c r="C100">
        <v>28</v>
      </c>
      <c r="D100">
        <v>0</v>
      </c>
      <c r="E100">
        <v>0</v>
      </c>
    </row>
    <row r="101" spans="1:5" x14ac:dyDescent="0.3">
      <c r="A101" s="9">
        <v>43928</v>
      </c>
      <c r="B101">
        <v>21</v>
      </c>
      <c r="C101">
        <v>43</v>
      </c>
      <c r="D101">
        <v>0</v>
      </c>
      <c r="E101">
        <v>0</v>
      </c>
    </row>
    <row r="102" spans="1:5" x14ac:dyDescent="0.3">
      <c r="A102" s="9">
        <v>43929</v>
      </c>
      <c r="B102">
        <v>21</v>
      </c>
      <c r="C102">
        <v>14</v>
      </c>
      <c r="D102">
        <v>0</v>
      </c>
      <c r="E102">
        <v>0</v>
      </c>
    </row>
    <row r="103" spans="1:5" x14ac:dyDescent="0.3">
      <c r="A103" s="9">
        <v>43930</v>
      </c>
      <c r="B103">
        <v>0</v>
      </c>
      <c r="C103">
        <v>14</v>
      </c>
      <c r="D103">
        <v>0</v>
      </c>
      <c r="E103">
        <v>0</v>
      </c>
    </row>
    <row r="104" spans="1:5" x14ac:dyDescent="0.3">
      <c r="A104" s="9">
        <v>43931</v>
      </c>
      <c r="B104">
        <v>38</v>
      </c>
      <c r="C104">
        <v>15</v>
      </c>
      <c r="D104">
        <v>15</v>
      </c>
      <c r="E104">
        <v>0</v>
      </c>
    </row>
    <row r="105" spans="1:5" x14ac:dyDescent="0.3">
      <c r="A105" s="9">
        <v>43932</v>
      </c>
      <c r="B105">
        <v>60</v>
      </c>
      <c r="C105">
        <v>28</v>
      </c>
      <c r="D105">
        <v>0</v>
      </c>
      <c r="E105">
        <v>0</v>
      </c>
    </row>
    <row r="106" spans="1:5" x14ac:dyDescent="0.3">
      <c r="A106" s="9">
        <v>43933</v>
      </c>
      <c r="B106">
        <v>58</v>
      </c>
      <c r="C106">
        <v>22</v>
      </c>
      <c r="D106">
        <v>0</v>
      </c>
      <c r="E106">
        <v>0</v>
      </c>
    </row>
    <row r="107" spans="1:5" x14ac:dyDescent="0.3">
      <c r="A107" s="9">
        <v>43934</v>
      </c>
      <c r="B107">
        <v>44</v>
      </c>
      <c r="C107">
        <v>42</v>
      </c>
      <c r="D107">
        <v>0</v>
      </c>
      <c r="E107">
        <v>0</v>
      </c>
    </row>
    <row r="108" spans="1:5" x14ac:dyDescent="0.3">
      <c r="A108" s="9">
        <v>43935</v>
      </c>
      <c r="B108">
        <v>29</v>
      </c>
      <c r="C108">
        <v>22</v>
      </c>
      <c r="D108">
        <v>0</v>
      </c>
      <c r="E108">
        <v>0</v>
      </c>
    </row>
    <row r="109" spans="1:5" x14ac:dyDescent="0.3">
      <c r="A109" s="9">
        <v>43936</v>
      </c>
      <c r="B109">
        <v>0</v>
      </c>
      <c r="C109">
        <v>15</v>
      </c>
      <c r="D109">
        <v>0</v>
      </c>
      <c r="E109">
        <v>0</v>
      </c>
    </row>
    <row r="110" spans="1:5" x14ac:dyDescent="0.3">
      <c r="A110" s="9">
        <v>43937</v>
      </c>
      <c r="B110">
        <v>0</v>
      </c>
      <c r="C110">
        <v>13</v>
      </c>
      <c r="D110">
        <v>0</v>
      </c>
      <c r="E110">
        <v>0</v>
      </c>
    </row>
    <row r="111" spans="1:5" x14ac:dyDescent="0.3">
      <c r="A111" s="9">
        <v>43938</v>
      </c>
      <c r="B111">
        <v>14</v>
      </c>
      <c r="C111">
        <v>14</v>
      </c>
      <c r="D111">
        <v>0</v>
      </c>
      <c r="E111">
        <v>0</v>
      </c>
    </row>
    <row r="112" spans="1:5" x14ac:dyDescent="0.3">
      <c r="A112" s="9">
        <v>43939</v>
      </c>
      <c r="B112">
        <v>0</v>
      </c>
      <c r="C112">
        <v>0</v>
      </c>
      <c r="D112">
        <v>0</v>
      </c>
      <c r="E112">
        <v>26</v>
      </c>
    </row>
    <row r="113" spans="1:5" x14ac:dyDescent="0.3">
      <c r="A113" s="9">
        <v>43940</v>
      </c>
      <c r="B113">
        <v>14</v>
      </c>
      <c r="C113">
        <v>0</v>
      </c>
      <c r="D113">
        <v>0</v>
      </c>
      <c r="E113">
        <v>0</v>
      </c>
    </row>
    <row r="114" spans="1:5" x14ac:dyDescent="0.3">
      <c r="A114" s="9">
        <v>43941</v>
      </c>
      <c r="B114">
        <v>22</v>
      </c>
      <c r="C114">
        <v>14</v>
      </c>
      <c r="D114">
        <v>0</v>
      </c>
      <c r="E114">
        <v>0</v>
      </c>
    </row>
    <row r="115" spans="1:5" x14ac:dyDescent="0.3">
      <c r="A115" s="9">
        <v>43942</v>
      </c>
      <c r="B115">
        <v>22</v>
      </c>
      <c r="C115">
        <v>14</v>
      </c>
      <c r="D115">
        <v>0</v>
      </c>
      <c r="E115">
        <v>15</v>
      </c>
    </row>
    <row r="116" spans="1:5" x14ac:dyDescent="0.3">
      <c r="A116" s="9">
        <v>43943</v>
      </c>
      <c r="B116">
        <v>30</v>
      </c>
      <c r="C116">
        <v>0</v>
      </c>
      <c r="D116">
        <v>0</v>
      </c>
      <c r="E116">
        <v>42</v>
      </c>
    </row>
    <row r="117" spans="1:5" x14ac:dyDescent="0.3">
      <c r="A117" s="9">
        <v>43944</v>
      </c>
      <c r="B117">
        <v>13</v>
      </c>
      <c r="C117">
        <v>0</v>
      </c>
      <c r="D117">
        <v>0</v>
      </c>
      <c r="E117">
        <v>0</v>
      </c>
    </row>
    <row r="118" spans="1:5" x14ac:dyDescent="0.3">
      <c r="A118" s="9">
        <v>43945</v>
      </c>
      <c r="B118">
        <v>21</v>
      </c>
      <c r="C118">
        <v>0</v>
      </c>
      <c r="D118">
        <v>0</v>
      </c>
      <c r="E118">
        <v>0</v>
      </c>
    </row>
    <row r="119" spans="1:5" x14ac:dyDescent="0.3">
      <c r="A119" s="9">
        <v>43946</v>
      </c>
      <c r="B119">
        <v>23</v>
      </c>
      <c r="C119">
        <v>30</v>
      </c>
      <c r="D119">
        <v>0</v>
      </c>
      <c r="E119">
        <v>0</v>
      </c>
    </row>
    <row r="120" spans="1:5" x14ac:dyDescent="0.3">
      <c r="A120" s="9">
        <v>43947</v>
      </c>
      <c r="B120">
        <v>0</v>
      </c>
      <c r="C120">
        <v>0</v>
      </c>
      <c r="D120">
        <v>0</v>
      </c>
      <c r="E120">
        <v>0</v>
      </c>
    </row>
    <row r="121" spans="1:5" x14ac:dyDescent="0.3">
      <c r="A121" s="9">
        <v>43948</v>
      </c>
      <c r="B121">
        <v>23</v>
      </c>
      <c r="C121">
        <v>15</v>
      </c>
      <c r="D121">
        <v>0</v>
      </c>
      <c r="E121">
        <v>16</v>
      </c>
    </row>
    <row r="122" spans="1:5" x14ac:dyDescent="0.3">
      <c r="A122" s="9">
        <v>43949</v>
      </c>
      <c r="B122">
        <v>0</v>
      </c>
      <c r="C122">
        <v>0</v>
      </c>
      <c r="D122">
        <v>0</v>
      </c>
      <c r="E122">
        <v>26</v>
      </c>
    </row>
    <row r="123" spans="1:5" x14ac:dyDescent="0.3">
      <c r="A123" s="9">
        <v>43950</v>
      </c>
      <c r="B123">
        <v>25</v>
      </c>
      <c r="C123">
        <v>0</v>
      </c>
      <c r="D123">
        <v>0</v>
      </c>
      <c r="E123">
        <v>52</v>
      </c>
    </row>
    <row r="124" spans="1:5" x14ac:dyDescent="0.3">
      <c r="A124" s="9">
        <v>43951</v>
      </c>
      <c r="B124">
        <v>20</v>
      </c>
      <c r="C124">
        <v>10</v>
      </c>
      <c r="D124">
        <v>0</v>
      </c>
      <c r="E124">
        <v>0</v>
      </c>
    </row>
    <row r="125" spans="1:5" x14ac:dyDescent="0.3">
      <c r="A125" s="9">
        <v>43952</v>
      </c>
      <c r="B125">
        <v>40</v>
      </c>
      <c r="C125">
        <v>0</v>
      </c>
      <c r="D125">
        <v>0</v>
      </c>
      <c r="E125">
        <v>30</v>
      </c>
    </row>
    <row r="126" spans="1:5" x14ac:dyDescent="0.3">
      <c r="A126" s="9">
        <v>43953</v>
      </c>
      <c r="B126">
        <v>34</v>
      </c>
      <c r="C126">
        <v>0</v>
      </c>
      <c r="D126">
        <v>0</v>
      </c>
      <c r="E126">
        <v>0</v>
      </c>
    </row>
    <row r="127" spans="1:5" x14ac:dyDescent="0.3">
      <c r="A127" s="9">
        <v>43954</v>
      </c>
      <c r="B127">
        <v>0</v>
      </c>
      <c r="C127">
        <v>0</v>
      </c>
      <c r="D127">
        <v>0</v>
      </c>
      <c r="E127">
        <v>0</v>
      </c>
    </row>
    <row r="128" spans="1:5" x14ac:dyDescent="0.3">
      <c r="A128" s="9">
        <v>43955</v>
      </c>
      <c r="B128">
        <v>23</v>
      </c>
      <c r="C128">
        <v>0</v>
      </c>
      <c r="D128">
        <v>0</v>
      </c>
      <c r="E128">
        <v>59</v>
      </c>
    </row>
    <row r="129" spans="1:5" x14ac:dyDescent="0.3">
      <c r="A129" s="9">
        <v>43956</v>
      </c>
      <c r="B129">
        <v>25</v>
      </c>
      <c r="C129">
        <v>12</v>
      </c>
      <c r="D129">
        <v>0</v>
      </c>
      <c r="E129">
        <v>101</v>
      </c>
    </row>
    <row r="130" spans="1:5" x14ac:dyDescent="0.3">
      <c r="A130" s="9">
        <v>43957</v>
      </c>
      <c r="B130">
        <v>15</v>
      </c>
      <c r="C130">
        <v>0</v>
      </c>
      <c r="D130">
        <v>0</v>
      </c>
      <c r="E130">
        <v>69</v>
      </c>
    </row>
    <row r="131" spans="1:5" x14ac:dyDescent="0.3">
      <c r="A131" s="9">
        <v>43958</v>
      </c>
      <c r="B131">
        <v>30</v>
      </c>
      <c r="C131">
        <v>0</v>
      </c>
      <c r="D131">
        <v>0</v>
      </c>
      <c r="E131">
        <v>105</v>
      </c>
    </row>
    <row r="132" spans="1:5" x14ac:dyDescent="0.3">
      <c r="A132" s="9">
        <v>43959</v>
      </c>
      <c r="B132">
        <v>0</v>
      </c>
      <c r="C132">
        <v>14</v>
      </c>
      <c r="D132">
        <v>0</v>
      </c>
      <c r="E132">
        <v>210</v>
      </c>
    </row>
    <row r="133" spans="1:5" x14ac:dyDescent="0.3">
      <c r="A133" s="9">
        <v>43960</v>
      </c>
      <c r="B133">
        <v>14</v>
      </c>
      <c r="C133">
        <v>0</v>
      </c>
      <c r="D133">
        <v>0</v>
      </c>
      <c r="E133">
        <v>243</v>
      </c>
    </row>
    <row r="134" spans="1:5" x14ac:dyDescent="0.3">
      <c r="A134" s="9">
        <v>43961</v>
      </c>
      <c r="B134">
        <v>0</v>
      </c>
      <c r="C134">
        <v>14</v>
      </c>
      <c r="D134">
        <v>0</v>
      </c>
      <c r="E134">
        <v>226</v>
      </c>
    </row>
    <row r="135" spans="1:5" x14ac:dyDescent="0.3">
      <c r="A135" s="9">
        <v>43962</v>
      </c>
      <c r="B135">
        <v>21</v>
      </c>
      <c r="C135">
        <v>0</v>
      </c>
      <c r="D135">
        <v>14</v>
      </c>
      <c r="E135">
        <v>255</v>
      </c>
    </row>
    <row r="136" spans="1:5" x14ac:dyDescent="0.3">
      <c r="A136" s="9">
        <v>43963</v>
      </c>
      <c r="B136">
        <v>14</v>
      </c>
      <c r="C136">
        <v>14</v>
      </c>
      <c r="D136">
        <v>0</v>
      </c>
      <c r="E136">
        <v>179</v>
      </c>
    </row>
    <row r="137" spans="1:5" x14ac:dyDescent="0.3">
      <c r="A137" s="9">
        <v>43964</v>
      </c>
      <c r="B137">
        <v>29</v>
      </c>
      <c r="C137">
        <v>0</v>
      </c>
      <c r="D137">
        <v>0</v>
      </c>
      <c r="E137">
        <v>226</v>
      </c>
    </row>
    <row r="138" spans="1:5" x14ac:dyDescent="0.3">
      <c r="A138" s="9">
        <v>43965</v>
      </c>
      <c r="B138">
        <v>22</v>
      </c>
      <c r="C138">
        <v>0</v>
      </c>
      <c r="D138">
        <v>0</v>
      </c>
      <c r="E138">
        <v>194</v>
      </c>
    </row>
    <row r="139" spans="1:5" x14ac:dyDescent="0.3">
      <c r="A139" s="9">
        <v>43966</v>
      </c>
      <c r="B139">
        <v>15</v>
      </c>
      <c r="C139">
        <v>0</v>
      </c>
      <c r="D139">
        <v>0</v>
      </c>
      <c r="E139">
        <v>265</v>
      </c>
    </row>
    <row r="140" spans="1:5" x14ac:dyDescent="0.3">
      <c r="A140" s="9">
        <v>43967</v>
      </c>
      <c r="B140">
        <v>29</v>
      </c>
      <c r="C140">
        <v>44</v>
      </c>
      <c r="D140">
        <v>0</v>
      </c>
      <c r="E140">
        <v>221</v>
      </c>
    </row>
    <row r="141" spans="1:5" x14ac:dyDescent="0.3">
      <c r="A141" s="9">
        <v>43968</v>
      </c>
      <c r="B141">
        <v>29</v>
      </c>
      <c r="C141">
        <v>28</v>
      </c>
      <c r="D141">
        <v>0</v>
      </c>
      <c r="E141">
        <v>186</v>
      </c>
    </row>
    <row r="142" spans="1:5" x14ac:dyDescent="0.3">
      <c r="A142" s="9">
        <v>43969</v>
      </c>
      <c r="B142">
        <v>14</v>
      </c>
      <c r="C142">
        <v>14</v>
      </c>
      <c r="D142">
        <v>0</v>
      </c>
      <c r="E142">
        <v>313</v>
      </c>
    </row>
    <row r="143" spans="1:5" x14ac:dyDescent="0.3">
      <c r="A143" s="9">
        <v>43970</v>
      </c>
      <c r="B143">
        <v>14</v>
      </c>
      <c r="C143">
        <v>13</v>
      </c>
      <c r="D143">
        <v>0</v>
      </c>
      <c r="E143">
        <v>279</v>
      </c>
    </row>
    <row r="144" spans="1:5" x14ac:dyDescent="0.3">
      <c r="A144" s="9">
        <v>43971</v>
      </c>
      <c r="B144">
        <v>0</v>
      </c>
      <c r="C144">
        <v>0</v>
      </c>
      <c r="D144">
        <v>0</v>
      </c>
      <c r="E144">
        <v>216</v>
      </c>
    </row>
    <row r="145" spans="1:5" x14ac:dyDescent="0.3">
      <c r="A145" s="9">
        <v>43972</v>
      </c>
      <c r="B145">
        <v>0</v>
      </c>
      <c r="C145">
        <v>0</v>
      </c>
      <c r="D145">
        <v>0</v>
      </c>
      <c r="E145">
        <v>281</v>
      </c>
    </row>
    <row r="146" spans="1:5" x14ac:dyDescent="0.3">
      <c r="A146" s="9">
        <v>43973</v>
      </c>
      <c r="B146">
        <v>0</v>
      </c>
      <c r="C146">
        <v>25</v>
      </c>
      <c r="D146">
        <v>14</v>
      </c>
      <c r="E146">
        <v>406</v>
      </c>
    </row>
    <row r="147" spans="1:5" x14ac:dyDescent="0.3">
      <c r="A147" s="9">
        <v>43974</v>
      </c>
      <c r="B147">
        <v>14</v>
      </c>
      <c r="C147">
        <v>15</v>
      </c>
      <c r="D147">
        <v>0</v>
      </c>
      <c r="E147">
        <v>362</v>
      </c>
    </row>
    <row r="148" spans="1:5" x14ac:dyDescent="0.3">
      <c r="A148" s="9">
        <v>43975</v>
      </c>
      <c r="B148">
        <v>0</v>
      </c>
      <c r="C148">
        <v>0</v>
      </c>
      <c r="D148">
        <v>0</v>
      </c>
      <c r="E148">
        <v>222</v>
      </c>
    </row>
    <row r="149" spans="1:5" x14ac:dyDescent="0.3">
      <c r="A149" s="9">
        <v>43976</v>
      </c>
      <c r="B149">
        <v>0</v>
      </c>
      <c r="C149">
        <v>14</v>
      </c>
      <c r="D149">
        <v>0</v>
      </c>
      <c r="E149">
        <v>569</v>
      </c>
    </row>
    <row r="150" spans="1:5" x14ac:dyDescent="0.3">
      <c r="A150" s="9">
        <v>43977</v>
      </c>
      <c r="B150">
        <v>0</v>
      </c>
      <c r="C150">
        <v>14</v>
      </c>
      <c r="D150">
        <v>0</v>
      </c>
      <c r="E150">
        <v>322</v>
      </c>
    </row>
    <row r="151" spans="1:5" x14ac:dyDescent="0.3">
      <c r="A151" s="9">
        <v>43978</v>
      </c>
      <c r="B151">
        <v>0</v>
      </c>
      <c r="C151">
        <v>0</v>
      </c>
      <c r="D151">
        <v>0</v>
      </c>
      <c r="E151">
        <v>117</v>
      </c>
    </row>
    <row r="152" spans="1:5" x14ac:dyDescent="0.3">
      <c r="A152" s="9">
        <v>43979</v>
      </c>
      <c r="B152">
        <v>14</v>
      </c>
      <c r="C152">
        <v>0</v>
      </c>
      <c r="D152">
        <v>0</v>
      </c>
      <c r="E152">
        <v>548</v>
      </c>
    </row>
    <row r="153" spans="1:5" x14ac:dyDescent="0.3">
      <c r="A153" s="9">
        <v>43980</v>
      </c>
      <c r="B153">
        <v>0</v>
      </c>
      <c r="C153">
        <v>0</v>
      </c>
      <c r="D153">
        <v>0</v>
      </c>
      <c r="E153">
        <v>504</v>
      </c>
    </row>
    <row r="154" spans="1:5" x14ac:dyDescent="0.3">
      <c r="A154" s="9">
        <v>43981</v>
      </c>
      <c r="B154">
        <v>30</v>
      </c>
      <c r="C154">
        <v>30</v>
      </c>
      <c r="D154">
        <v>0</v>
      </c>
      <c r="E154">
        <v>529</v>
      </c>
    </row>
    <row r="155" spans="1:5" x14ac:dyDescent="0.3">
      <c r="A155" s="9">
        <v>43982</v>
      </c>
      <c r="B155">
        <v>15</v>
      </c>
      <c r="C155">
        <v>15</v>
      </c>
      <c r="D155">
        <v>0</v>
      </c>
      <c r="E155">
        <v>266</v>
      </c>
    </row>
  </sheetData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044A7-534D-4B51-AB5D-4CB267E01C07}">
  <dimension ref="A1:X155"/>
  <sheetViews>
    <sheetView topLeftCell="F1" workbookViewId="0">
      <selection activeCell="F1" sqref="F1:G1048576"/>
    </sheetView>
  </sheetViews>
  <sheetFormatPr defaultRowHeight="14.4" x14ac:dyDescent="0.3"/>
  <cols>
    <col min="6" max="7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155</v>
      </c>
      <c r="C3" t="s">
        <v>154</v>
      </c>
      <c r="D3" t="s">
        <v>153</v>
      </c>
      <c r="E3" s="12" t="s">
        <v>56</v>
      </c>
      <c r="F3" s="23" t="s">
        <v>59</v>
      </c>
      <c r="G3" s="23" t="s">
        <v>58</v>
      </c>
      <c r="H3" s="10" t="s">
        <v>57</v>
      </c>
    </row>
    <row r="4" spans="1:24" x14ac:dyDescent="0.3">
      <c r="A4" s="8">
        <v>43831</v>
      </c>
      <c r="B4">
        <v>0</v>
      </c>
      <c r="C4">
        <v>0</v>
      </c>
      <c r="D4">
        <v>0</v>
      </c>
      <c r="E4" s="9">
        <v>43831</v>
      </c>
      <c r="F4" s="23">
        <v>0</v>
      </c>
      <c r="G4" s="23">
        <v>0</v>
      </c>
      <c r="H4" s="10">
        <v>0</v>
      </c>
    </row>
    <row r="5" spans="1:24" x14ac:dyDescent="0.3">
      <c r="A5" s="8">
        <v>43832</v>
      </c>
      <c r="B5">
        <v>0</v>
      </c>
      <c r="C5">
        <v>0</v>
      </c>
      <c r="D5">
        <v>0</v>
      </c>
      <c r="E5" s="9">
        <v>43832</v>
      </c>
      <c r="F5" s="23">
        <v>0</v>
      </c>
      <c r="G5" s="23">
        <v>0</v>
      </c>
      <c r="H5" s="10">
        <v>0</v>
      </c>
    </row>
    <row r="6" spans="1:24" x14ac:dyDescent="0.3">
      <c r="A6" s="8">
        <v>43833</v>
      </c>
      <c r="B6">
        <v>0</v>
      </c>
      <c r="C6">
        <v>0</v>
      </c>
      <c r="D6">
        <v>0</v>
      </c>
      <c r="E6" s="9">
        <v>43833</v>
      </c>
      <c r="F6" s="23">
        <v>0</v>
      </c>
      <c r="G6" s="23">
        <v>0</v>
      </c>
      <c r="H6" s="10">
        <v>0</v>
      </c>
    </row>
    <row r="7" spans="1:24" x14ac:dyDescent="0.3">
      <c r="A7" s="8">
        <v>43834</v>
      </c>
      <c r="B7">
        <v>0</v>
      </c>
      <c r="C7">
        <v>0</v>
      </c>
      <c r="D7">
        <v>0</v>
      </c>
      <c r="E7" s="9">
        <v>43834</v>
      </c>
      <c r="F7" s="23">
        <v>0</v>
      </c>
      <c r="G7" s="23">
        <v>0</v>
      </c>
      <c r="H7" s="10">
        <v>0</v>
      </c>
      <c r="O7" t="s">
        <v>59</v>
      </c>
      <c r="V7" t="s">
        <v>149</v>
      </c>
    </row>
    <row r="8" spans="1:24" x14ac:dyDescent="0.3">
      <c r="A8" s="8">
        <v>43835</v>
      </c>
      <c r="B8">
        <v>0</v>
      </c>
      <c r="C8">
        <v>0</v>
      </c>
      <c r="D8">
        <v>0</v>
      </c>
      <c r="E8" s="9">
        <v>43835</v>
      </c>
      <c r="F8" s="23">
        <v>0</v>
      </c>
      <c r="G8" s="23">
        <v>0</v>
      </c>
      <c r="H8" s="10">
        <v>0</v>
      </c>
      <c r="N8" t="s">
        <v>67</v>
      </c>
      <c r="O8" t="s">
        <v>31</v>
      </c>
      <c r="P8" t="s">
        <v>148</v>
      </c>
      <c r="Q8" t="s">
        <v>34</v>
      </c>
      <c r="U8" t="s">
        <v>67</v>
      </c>
      <c r="V8" t="s">
        <v>31</v>
      </c>
      <c r="W8" t="s">
        <v>148</v>
      </c>
      <c r="X8" t="s">
        <v>34</v>
      </c>
    </row>
    <row r="9" spans="1:24" x14ac:dyDescent="0.3">
      <c r="A9" s="8">
        <v>43836</v>
      </c>
      <c r="B9">
        <v>0</v>
      </c>
      <c r="C9">
        <v>0</v>
      </c>
      <c r="D9">
        <v>0</v>
      </c>
      <c r="E9" s="9">
        <v>43836</v>
      </c>
      <c r="F9" s="23">
        <v>0</v>
      </c>
      <c r="G9" s="23">
        <v>0</v>
      </c>
      <c r="H9" s="10">
        <v>0</v>
      </c>
      <c r="N9">
        <v>0</v>
      </c>
      <c r="O9">
        <v>-2.119524471685965E-2</v>
      </c>
      <c r="P9">
        <v>-9.097529916681335E-2</v>
      </c>
      <c r="Q9">
        <v>-3.7252506985873339E-2</v>
      </c>
      <c r="U9">
        <v>0</v>
      </c>
      <c r="V9">
        <v>0.29342001459687606</v>
      </c>
      <c r="W9">
        <v>-6.2154558707327244E-2</v>
      </c>
      <c r="X9">
        <v>-9.0822620341816318E-2</v>
      </c>
    </row>
    <row r="10" spans="1:24" x14ac:dyDescent="0.3">
      <c r="A10" s="8">
        <v>43837</v>
      </c>
      <c r="B10">
        <v>0</v>
      </c>
      <c r="C10">
        <v>0</v>
      </c>
      <c r="D10">
        <v>0</v>
      </c>
      <c r="E10" s="9">
        <v>43837</v>
      </c>
      <c r="F10" s="23">
        <v>0</v>
      </c>
      <c r="G10" s="23">
        <v>0</v>
      </c>
      <c r="H10" s="10">
        <v>0</v>
      </c>
      <c r="N10">
        <v>1</v>
      </c>
      <c r="O10">
        <v>-6.276488922387885E-2</v>
      </c>
      <c r="P10">
        <v>-8.9788696735170481E-2</v>
      </c>
      <c r="Q10">
        <v>-3.7508504193959409E-2</v>
      </c>
      <c r="U10">
        <v>1</v>
      </c>
      <c r="V10">
        <v>0.26313415551000291</v>
      </c>
      <c r="W10">
        <v>-5.7838066911745541E-2</v>
      </c>
      <c r="X10">
        <v>-9.1497722755186597E-2</v>
      </c>
    </row>
    <row r="11" spans="1:24" x14ac:dyDescent="0.3">
      <c r="A11" s="8">
        <v>43838</v>
      </c>
      <c r="B11">
        <v>0</v>
      </c>
      <c r="C11">
        <v>0</v>
      </c>
      <c r="D11">
        <v>0</v>
      </c>
      <c r="E11" s="9">
        <v>43838</v>
      </c>
      <c r="F11" s="23">
        <v>0</v>
      </c>
      <c r="G11" s="23">
        <v>0</v>
      </c>
      <c r="H11" s="10">
        <v>0</v>
      </c>
      <c r="N11">
        <v>2</v>
      </c>
      <c r="O11">
        <v>-1.142656332766979E-2</v>
      </c>
      <c r="P11">
        <v>-8.8601159829298351E-2</v>
      </c>
      <c r="Q11">
        <v>-3.7768044164930403E-2</v>
      </c>
      <c r="U11">
        <v>2</v>
      </c>
      <c r="V11">
        <v>0.30458348887530018</v>
      </c>
      <c r="W11">
        <v>6.6062332209313665E-2</v>
      </c>
      <c r="X11">
        <v>-7.9852837663673917E-2</v>
      </c>
    </row>
    <row r="12" spans="1:24" x14ac:dyDescent="0.3">
      <c r="A12" s="8">
        <v>43839</v>
      </c>
      <c r="B12">
        <v>0</v>
      </c>
      <c r="C12">
        <v>0</v>
      </c>
      <c r="D12">
        <v>0</v>
      </c>
      <c r="E12" s="9">
        <v>43839</v>
      </c>
      <c r="F12" s="23">
        <v>0</v>
      </c>
      <c r="G12" s="23">
        <v>0</v>
      </c>
      <c r="H12" s="10">
        <v>0</v>
      </c>
      <c r="N12">
        <v>3</v>
      </c>
      <c r="O12">
        <v>9.212775290599827E-2</v>
      </c>
      <c r="P12">
        <v>-8.927434799599375E-2</v>
      </c>
      <c r="Q12">
        <v>-3.8031200954434373E-2</v>
      </c>
      <c r="U12">
        <v>3</v>
      </c>
      <c r="V12">
        <v>0.44307611690906368</v>
      </c>
      <c r="W12">
        <v>7.3600760019619682E-2</v>
      </c>
      <c r="X12">
        <v>-1.9628868162782018E-2</v>
      </c>
    </row>
    <row r="13" spans="1:24" x14ac:dyDescent="0.3">
      <c r="A13" s="8">
        <v>43840</v>
      </c>
      <c r="B13">
        <v>0</v>
      </c>
      <c r="C13">
        <v>0</v>
      </c>
      <c r="D13">
        <v>0</v>
      </c>
      <c r="E13" s="9">
        <v>43840</v>
      </c>
      <c r="F13" s="23">
        <v>0</v>
      </c>
      <c r="G13" s="23">
        <v>0</v>
      </c>
      <c r="H13" s="10">
        <v>0</v>
      </c>
      <c r="N13">
        <v>4</v>
      </c>
      <c r="O13">
        <v>6.4615089909184784E-2</v>
      </c>
      <c r="P13">
        <v>-8.9957882938850459E-2</v>
      </c>
      <c r="Q13">
        <v>-3.8298050696628408E-2</v>
      </c>
      <c r="U13">
        <v>4</v>
      </c>
      <c r="V13">
        <v>0.3652533791488794</v>
      </c>
      <c r="W13">
        <v>3.7587613882279205E-3</v>
      </c>
      <c r="X13">
        <v>-2.9887533304463153E-2</v>
      </c>
    </row>
    <row r="14" spans="1:24" x14ac:dyDescent="0.3">
      <c r="A14" s="8">
        <v>43841</v>
      </c>
      <c r="B14">
        <v>0</v>
      </c>
      <c r="C14">
        <v>0</v>
      </c>
      <c r="D14">
        <v>0</v>
      </c>
      <c r="E14" s="9">
        <v>43841</v>
      </c>
      <c r="F14" s="23">
        <v>0</v>
      </c>
      <c r="G14" s="23">
        <v>0</v>
      </c>
      <c r="H14" s="10">
        <v>0</v>
      </c>
      <c r="N14">
        <v>5</v>
      </c>
      <c r="O14">
        <v>-8.6651191727045943E-3</v>
      </c>
      <c r="P14">
        <v>-1.6681261052153677E-2</v>
      </c>
      <c r="Q14">
        <v>-3.8568671677618294E-2</v>
      </c>
      <c r="U14">
        <v>5</v>
      </c>
      <c r="V14">
        <v>0.36791820243003043</v>
      </c>
      <c r="W14">
        <v>-1.4860854027045498E-2</v>
      </c>
      <c r="X14">
        <v>-9.4301859933099696E-2</v>
      </c>
    </row>
    <row r="15" spans="1:24" x14ac:dyDescent="0.3">
      <c r="A15" s="8">
        <v>43842</v>
      </c>
      <c r="B15">
        <v>0</v>
      </c>
      <c r="C15">
        <v>0</v>
      </c>
      <c r="D15">
        <v>0</v>
      </c>
      <c r="E15" s="9">
        <v>43842</v>
      </c>
      <c r="F15" s="23">
        <v>0</v>
      </c>
      <c r="G15" s="23">
        <v>0</v>
      </c>
      <c r="H15" s="10">
        <v>0</v>
      </c>
      <c r="N15">
        <v>6</v>
      </c>
      <c r="O15">
        <v>-2.0590464693642639E-2</v>
      </c>
      <c r="P15">
        <v>-8.9606785312964177E-2</v>
      </c>
      <c r="Q15">
        <v>-3.8843144412028997E-2</v>
      </c>
      <c r="U15">
        <v>6</v>
      </c>
      <c r="V15">
        <v>0.35162607605033097</v>
      </c>
      <c r="W15">
        <v>1.1169835863353664E-2</v>
      </c>
      <c r="X15">
        <v>-9.5030034055623117E-2</v>
      </c>
    </row>
    <row r="16" spans="1:24" x14ac:dyDescent="0.3">
      <c r="A16" s="8">
        <v>43843</v>
      </c>
      <c r="B16">
        <v>0</v>
      </c>
      <c r="C16">
        <v>0</v>
      </c>
      <c r="D16">
        <v>0</v>
      </c>
      <c r="E16" s="9">
        <v>43843</v>
      </c>
      <c r="F16" s="23">
        <v>0</v>
      </c>
      <c r="G16" s="23">
        <v>0</v>
      </c>
      <c r="H16" s="10">
        <v>0</v>
      </c>
      <c r="N16">
        <v>7</v>
      </c>
      <c r="O16">
        <v>8.4885189784911302E-2</v>
      </c>
      <c r="P16">
        <v>5.6382446897071413E-2</v>
      </c>
      <c r="Q16">
        <v>-3.912155172287346E-2</v>
      </c>
      <c r="U16">
        <v>7</v>
      </c>
      <c r="V16">
        <v>0.4353500608334635</v>
      </c>
      <c r="W16">
        <v>8.1341606333182395E-2</v>
      </c>
      <c r="X16">
        <v>4.1843162264342551E-2</v>
      </c>
    </row>
    <row r="17" spans="1:24" x14ac:dyDescent="0.3">
      <c r="A17" s="8">
        <v>43844</v>
      </c>
      <c r="B17">
        <v>0</v>
      </c>
      <c r="C17">
        <v>0</v>
      </c>
      <c r="D17">
        <v>0</v>
      </c>
      <c r="E17" s="9">
        <v>43844</v>
      </c>
      <c r="F17" s="23">
        <v>0</v>
      </c>
      <c r="G17" s="23">
        <v>0</v>
      </c>
      <c r="H17" s="10">
        <v>0</v>
      </c>
      <c r="N17">
        <v>8</v>
      </c>
      <c r="O17">
        <v>-2.7534864559888199E-3</v>
      </c>
      <c r="P17">
        <v>-8.8984816342742717E-2</v>
      </c>
      <c r="Q17">
        <v>-3.9403978824875681E-2</v>
      </c>
      <c r="U17">
        <v>8</v>
      </c>
      <c r="V17">
        <v>0.48235905822130765</v>
      </c>
      <c r="W17">
        <v>5.0167751340969256E-2</v>
      </c>
      <c r="X17">
        <v>3.7764135485453314E-2</v>
      </c>
    </row>
    <row r="18" spans="1:24" x14ac:dyDescent="0.3">
      <c r="A18" s="8">
        <v>43845</v>
      </c>
      <c r="B18">
        <v>0</v>
      </c>
      <c r="C18">
        <v>0</v>
      </c>
      <c r="D18">
        <v>0</v>
      </c>
      <c r="E18" s="9">
        <v>43845</v>
      </c>
      <c r="F18" s="23">
        <v>0</v>
      </c>
      <c r="G18" s="23">
        <v>0</v>
      </c>
      <c r="H18" s="10">
        <v>0</v>
      </c>
      <c r="N18">
        <v>9</v>
      </c>
      <c r="O18">
        <v>2.3509859569664993E-2</v>
      </c>
      <c r="P18">
        <v>-8.9687417367809663E-2</v>
      </c>
      <c r="Q18">
        <v>-3.969051341143405E-2</v>
      </c>
      <c r="U18">
        <v>9</v>
      </c>
      <c r="V18">
        <v>0.39471688478657246</v>
      </c>
      <c r="W18">
        <v>1.3171814459747265E-2</v>
      </c>
      <c r="X18">
        <v>-8.5858031172960494E-2</v>
      </c>
    </row>
    <row r="19" spans="1:24" x14ac:dyDescent="0.3">
      <c r="A19" s="8">
        <v>43846</v>
      </c>
      <c r="B19">
        <v>0</v>
      </c>
      <c r="C19">
        <v>0</v>
      </c>
      <c r="D19">
        <v>0</v>
      </c>
      <c r="E19" s="9">
        <v>43846</v>
      </c>
      <c r="F19" s="23">
        <v>0</v>
      </c>
      <c r="G19" s="23">
        <v>0</v>
      </c>
      <c r="H19" s="10">
        <v>0</v>
      </c>
      <c r="N19">
        <v>10</v>
      </c>
      <c r="O19">
        <v>-6.0631245164512884E-3</v>
      </c>
      <c r="P19">
        <v>-1.5180717137720443E-2</v>
      </c>
      <c r="Q19">
        <v>-3.9981245745403911E-2</v>
      </c>
      <c r="U19">
        <v>10</v>
      </c>
      <c r="V19">
        <v>0.4394888399800817</v>
      </c>
      <c r="W19">
        <v>1.1007232145080943E-3</v>
      </c>
      <c r="X19">
        <v>-7.9532278474600593E-2</v>
      </c>
    </row>
    <row r="20" spans="1:24" x14ac:dyDescent="0.3">
      <c r="A20" s="8">
        <v>43847</v>
      </c>
      <c r="B20">
        <v>0</v>
      </c>
      <c r="C20">
        <v>0</v>
      </c>
      <c r="D20">
        <v>0</v>
      </c>
      <c r="E20" s="9">
        <v>43847</v>
      </c>
      <c r="F20" s="23">
        <v>0</v>
      </c>
      <c r="G20" s="23">
        <v>0</v>
      </c>
      <c r="H20" s="10">
        <v>0</v>
      </c>
      <c r="N20">
        <v>11</v>
      </c>
      <c r="O20">
        <v>-6.2784625994976542E-2</v>
      </c>
      <c r="P20">
        <v>-1.1873853605226926E-2</v>
      </c>
      <c r="Q20">
        <v>-4.0276268753900252E-2</v>
      </c>
      <c r="U20">
        <v>11</v>
      </c>
      <c r="V20">
        <v>0.44744233006792794</v>
      </c>
      <c r="W20">
        <v>3.1437615085662542E-2</v>
      </c>
      <c r="X20">
        <v>4.677873732240246E-2</v>
      </c>
    </row>
    <row r="21" spans="1:24" x14ac:dyDescent="0.3">
      <c r="A21" s="8">
        <v>43848</v>
      </c>
      <c r="B21">
        <v>0</v>
      </c>
      <c r="C21">
        <v>0</v>
      </c>
      <c r="D21">
        <v>0</v>
      </c>
      <c r="E21" s="9">
        <v>43848</v>
      </c>
      <c r="F21" s="23">
        <v>0</v>
      </c>
      <c r="G21" s="23">
        <v>0</v>
      </c>
      <c r="H21" s="10">
        <v>0</v>
      </c>
      <c r="N21">
        <v>12</v>
      </c>
      <c r="O21">
        <v>3.894674216483211E-3</v>
      </c>
      <c r="P21">
        <v>-2.2452410576196406E-2</v>
      </c>
      <c r="Q21">
        <v>-4.0575678127329783E-2</v>
      </c>
      <c r="U21">
        <v>12</v>
      </c>
      <c r="V21">
        <v>0.42775787678197558</v>
      </c>
      <c r="W21">
        <v>0.12388331971454412</v>
      </c>
      <c r="X21">
        <v>4.5042668867433008E-2</v>
      </c>
    </row>
    <row r="22" spans="1:24" x14ac:dyDescent="0.3">
      <c r="A22" s="8">
        <v>43849</v>
      </c>
      <c r="B22">
        <v>0</v>
      </c>
      <c r="C22">
        <v>0</v>
      </c>
      <c r="D22">
        <v>0</v>
      </c>
      <c r="E22" s="9">
        <v>43849</v>
      </c>
      <c r="F22" s="23">
        <v>0</v>
      </c>
      <c r="G22" s="23">
        <v>0</v>
      </c>
      <c r="H22" s="10">
        <v>0</v>
      </c>
      <c r="N22">
        <v>13</v>
      </c>
      <c r="O22">
        <v>9.9455141686354241E-3</v>
      </c>
      <c r="P22">
        <v>-9.2612804438700569E-2</v>
      </c>
      <c r="Q22">
        <v>-4.0879572422872774E-2</v>
      </c>
      <c r="U22">
        <v>13</v>
      </c>
      <c r="V22">
        <v>0.32869435720403617</v>
      </c>
      <c r="W22">
        <v>0.15247492270785862</v>
      </c>
      <c r="X22">
        <v>-0.10046117377370917</v>
      </c>
    </row>
    <row r="23" spans="1:24" x14ac:dyDescent="0.3">
      <c r="A23" s="8">
        <v>43850</v>
      </c>
      <c r="B23">
        <v>0</v>
      </c>
      <c r="C23">
        <v>0</v>
      </c>
      <c r="D23">
        <v>0</v>
      </c>
      <c r="E23" s="9">
        <v>43850</v>
      </c>
      <c r="F23" s="23">
        <v>0</v>
      </c>
      <c r="G23" s="23">
        <v>0</v>
      </c>
      <c r="H23" s="10">
        <v>0</v>
      </c>
      <c r="N23">
        <v>14</v>
      </c>
      <c r="O23">
        <v>-5.5835319586096027E-2</v>
      </c>
      <c r="P23">
        <v>-9.1306149227305372E-2</v>
      </c>
      <c r="Q23">
        <v>-4.118805317264973E-2</v>
      </c>
      <c r="U23">
        <v>14</v>
      </c>
      <c r="V23">
        <v>0.2919852706977622</v>
      </c>
      <c r="W23">
        <v>3.7324522074185178E-2</v>
      </c>
      <c r="X23">
        <v>-5.1431556965031981E-2</v>
      </c>
    </row>
    <row r="24" spans="1:24" x14ac:dyDescent="0.3">
      <c r="A24" s="8">
        <v>43851</v>
      </c>
      <c r="B24">
        <v>0</v>
      </c>
      <c r="C24">
        <v>0</v>
      </c>
      <c r="D24">
        <v>0</v>
      </c>
      <c r="E24" s="9">
        <v>43851</v>
      </c>
      <c r="F24" s="23">
        <v>0</v>
      </c>
      <c r="G24" s="23">
        <v>0</v>
      </c>
      <c r="H24" s="10">
        <v>0</v>
      </c>
    </row>
    <row r="25" spans="1:24" x14ac:dyDescent="0.3">
      <c r="A25" s="8">
        <v>43852</v>
      </c>
      <c r="B25">
        <v>0</v>
      </c>
      <c r="C25">
        <v>0</v>
      </c>
      <c r="D25">
        <v>0</v>
      </c>
      <c r="E25" s="9">
        <v>43852</v>
      </c>
      <c r="F25" s="23">
        <v>0</v>
      </c>
      <c r="G25" s="23">
        <v>0</v>
      </c>
      <c r="H25" s="10">
        <v>0</v>
      </c>
    </row>
    <row r="26" spans="1:24" x14ac:dyDescent="0.3">
      <c r="A26" s="8">
        <v>43853</v>
      </c>
      <c r="B26">
        <v>0</v>
      </c>
      <c r="C26">
        <v>0</v>
      </c>
      <c r="D26">
        <v>0</v>
      </c>
      <c r="E26" s="9">
        <v>43853</v>
      </c>
      <c r="F26" s="23">
        <v>0</v>
      </c>
      <c r="G26" s="23">
        <v>0</v>
      </c>
      <c r="H26" s="10">
        <v>0</v>
      </c>
    </row>
    <row r="27" spans="1:24" x14ac:dyDescent="0.3">
      <c r="A27" s="8">
        <v>43854</v>
      </c>
      <c r="B27">
        <v>0</v>
      </c>
      <c r="C27">
        <v>0</v>
      </c>
      <c r="D27">
        <v>0</v>
      </c>
      <c r="E27" s="9">
        <v>43854</v>
      </c>
      <c r="F27" s="23">
        <v>0</v>
      </c>
      <c r="G27" s="23">
        <v>0</v>
      </c>
      <c r="H27" s="10">
        <v>0</v>
      </c>
    </row>
    <row r="28" spans="1:24" x14ac:dyDescent="0.3">
      <c r="A28" s="8">
        <v>43855</v>
      </c>
      <c r="B28">
        <v>0</v>
      </c>
      <c r="C28">
        <v>0</v>
      </c>
      <c r="D28">
        <v>0</v>
      </c>
      <c r="E28" s="9">
        <v>43855</v>
      </c>
      <c r="F28" s="23">
        <v>0</v>
      </c>
      <c r="G28" s="23">
        <v>0</v>
      </c>
      <c r="H28" s="10">
        <v>0</v>
      </c>
    </row>
    <row r="29" spans="1:24" x14ac:dyDescent="0.3">
      <c r="A29" s="8">
        <v>43856</v>
      </c>
      <c r="B29">
        <v>0</v>
      </c>
      <c r="C29">
        <v>0</v>
      </c>
      <c r="D29">
        <v>0</v>
      </c>
      <c r="E29" s="9">
        <v>43856</v>
      </c>
      <c r="F29" s="23">
        <v>0</v>
      </c>
      <c r="G29" s="23">
        <v>0</v>
      </c>
      <c r="H29" s="10">
        <v>0</v>
      </c>
    </row>
    <row r="30" spans="1:24" x14ac:dyDescent="0.3">
      <c r="A30" s="8">
        <v>43857</v>
      </c>
      <c r="B30">
        <v>0</v>
      </c>
      <c r="C30">
        <v>0</v>
      </c>
      <c r="D30">
        <v>0</v>
      </c>
      <c r="E30" s="9">
        <v>43857</v>
      </c>
      <c r="F30" s="23">
        <v>0</v>
      </c>
      <c r="G30" s="23">
        <v>0</v>
      </c>
      <c r="H30" s="10">
        <v>0</v>
      </c>
    </row>
    <row r="31" spans="1:24" x14ac:dyDescent="0.3">
      <c r="A31" s="8">
        <v>43858</v>
      </c>
      <c r="B31">
        <v>0</v>
      </c>
      <c r="C31">
        <v>0</v>
      </c>
      <c r="D31">
        <v>0</v>
      </c>
      <c r="E31" s="9">
        <v>43858</v>
      </c>
      <c r="F31" s="23">
        <v>0</v>
      </c>
      <c r="G31" s="23">
        <v>0</v>
      </c>
      <c r="H31" s="10">
        <v>0</v>
      </c>
    </row>
    <row r="32" spans="1:24" x14ac:dyDescent="0.3">
      <c r="A32" s="8">
        <v>43859</v>
      </c>
      <c r="B32">
        <v>0</v>
      </c>
      <c r="C32">
        <v>0</v>
      </c>
      <c r="D32">
        <v>0</v>
      </c>
      <c r="E32" s="9">
        <v>43859</v>
      </c>
      <c r="F32" s="23">
        <v>0</v>
      </c>
      <c r="G32" s="23">
        <v>0</v>
      </c>
      <c r="H32" s="10">
        <v>0</v>
      </c>
    </row>
    <row r="33" spans="1:8" x14ac:dyDescent="0.3">
      <c r="A33" s="8">
        <v>43860</v>
      </c>
      <c r="B33">
        <v>0</v>
      </c>
      <c r="C33">
        <v>0</v>
      </c>
      <c r="D33">
        <v>0</v>
      </c>
      <c r="E33" s="9">
        <v>43860</v>
      </c>
      <c r="F33" s="23">
        <f ca="1">IFERROR(__xludf.DUMMYFUNCTION("""COMPUTED_VALUE"""),1)</f>
        <v>1</v>
      </c>
      <c r="G33" s="23">
        <f ca="1">IFERROR(__xludf.DUMMYFUNCTION("""COMPUTED_VALUE"""),0)</f>
        <v>0</v>
      </c>
      <c r="H33" s="10">
        <v>0</v>
      </c>
    </row>
    <row r="34" spans="1:8" x14ac:dyDescent="0.3">
      <c r="A34" s="8">
        <v>43861</v>
      </c>
      <c r="B34">
        <v>0</v>
      </c>
      <c r="C34">
        <v>0</v>
      </c>
      <c r="D34">
        <v>0</v>
      </c>
      <c r="E34" s="9">
        <v>43861</v>
      </c>
      <c r="F34" s="23">
        <f ca="1">IFERROR(__xludf.DUMMYFUNCTION("""COMPUTED_VALUE"""),0)</f>
        <v>0</v>
      </c>
      <c r="G34" s="23">
        <f ca="1">IFERROR(__xludf.DUMMYFUNCTION("""COMPUTED_VALUE"""),0)</f>
        <v>0</v>
      </c>
      <c r="H34" s="10">
        <v>0</v>
      </c>
    </row>
    <row r="35" spans="1:8" x14ac:dyDescent="0.3">
      <c r="A35" s="8">
        <v>43862</v>
      </c>
      <c r="B35">
        <v>0</v>
      </c>
      <c r="C35">
        <v>0</v>
      </c>
      <c r="D35">
        <v>0</v>
      </c>
      <c r="E35" s="9">
        <v>43862</v>
      </c>
      <c r="F35" s="23">
        <f ca="1">IFERROR(__xludf.DUMMYFUNCTION("""COMPUTED_VALUE"""),0)</f>
        <v>0</v>
      </c>
      <c r="G35" s="23">
        <f ca="1">IFERROR(__xludf.DUMMYFUNCTION("""COMPUTED_VALUE"""),0)</f>
        <v>0</v>
      </c>
      <c r="H35" s="10">
        <v>0</v>
      </c>
    </row>
    <row r="36" spans="1:8" x14ac:dyDescent="0.3">
      <c r="A36" s="8">
        <v>43863</v>
      </c>
      <c r="B36">
        <v>0</v>
      </c>
      <c r="C36">
        <v>0</v>
      </c>
      <c r="D36">
        <v>0</v>
      </c>
      <c r="E36" s="9">
        <v>43863</v>
      </c>
      <c r="F36" s="23">
        <f ca="1">IFERROR(__xludf.DUMMYFUNCTION("""COMPUTED_VALUE"""),1)</f>
        <v>1</v>
      </c>
      <c r="G36" s="23">
        <f ca="1">IFERROR(__xludf.DUMMYFUNCTION("""COMPUTED_VALUE"""),0)</f>
        <v>0</v>
      </c>
      <c r="H36" s="10">
        <v>0</v>
      </c>
    </row>
    <row r="37" spans="1:8" x14ac:dyDescent="0.3">
      <c r="A37" s="8">
        <v>43864</v>
      </c>
      <c r="B37">
        <v>0</v>
      </c>
      <c r="C37">
        <v>0</v>
      </c>
      <c r="D37">
        <v>0</v>
      </c>
      <c r="E37" s="9">
        <v>43864</v>
      </c>
      <c r="F37" s="23">
        <f ca="1">IFERROR(__xludf.DUMMYFUNCTION("""COMPUTED_VALUE"""),1)</f>
        <v>1</v>
      </c>
      <c r="G37" s="23">
        <f ca="1">IFERROR(__xludf.DUMMYFUNCTION("""COMPUTED_VALUE"""),0)</f>
        <v>0</v>
      </c>
      <c r="H37" s="10">
        <v>0</v>
      </c>
    </row>
    <row r="38" spans="1:8" x14ac:dyDescent="0.3">
      <c r="A38" s="8">
        <v>43865</v>
      </c>
      <c r="B38">
        <v>0</v>
      </c>
      <c r="C38">
        <v>0</v>
      </c>
      <c r="D38">
        <v>0</v>
      </c>
      <c r="E38" s="9">
        <v>43865</v>
      </c>
      <c r="F38" s="23">
        <f ca="1">IFERROR(__xludf.DUMMYFUNCTION("""COMPUTED_VALUE"""),0)</f>
        <v>0</v>
      </c>
      <c r="G38" s="23">
        <f ca="1">IFERROR(__xludf.DUMMYFUNCTION("""COMPUTED_VALUE"""),0)</f>
        <v>0</v>
      </c>
      <c r="H38" s="10">
        <v>0</v>
      </c>
    </row>
    <row r="39" spans="1:8" x14ac:dyDescent="0.3">
      <c r="A39" s="8">
        <v>43866</v>
      </c>
      <c r="B39">
        <v>0</v>
      </c>
      <c r="C39">
        <v>0</v>
      </c>
      <c r="D39">
        <v>0</v>
      </c>
      <c r="E39" s="9">
        <v>43866</v>
      </c>
      <c r="F39" s="23">
        <f ca="1">IFERROR(__xludf.DUMMYFUNCTION("""COMPUTED_VALUE"""),0)</f>
        <v>0</v>
      </c>
      <c r="G39" s="23">
        <f ca="1">IFERROR(__xludf.DUMMYFUNCTION("""COMPUTED_VALUE"""),0)</f>
        <v>0</v>
      </c>
      <c r="H39" s="10">
        <v>0</v>
      </c>
    </row>
    <row r="40" spans="1:8" x14ac:dyDescent="0.3">
      <c r="A40" s="8">
        <v>43867</v>
      </c>
      <c r="B40">
        <v>0</v>
      </c>
      <c r="C40">
        <v>0</v>
      </c>
      <c r="D40">
        <v>0</v>
      </c>
      <c r="E40" s="9">
        <v>43867</v>
      </c>
      <c r="F40" s="23">
        <f ca="1">IFERROR(__xludf.DUMMYFUNCTION("""COMPUTED_VALUE"""),0)</f>
        <v>0</v>
      </c>
      <c r="G40" s="23">
        <f ca="1">IFERROR(__xludf.DUMMYFUNCTION("""COMPUTED_VALUE"""),0)</f>
        <v>0</v>
      </c>
      <c r="H40" s="10">
        <v>0</v>
      </c>
    </row>
    <row r="41" spans="1:8" x14ac:dyDescent="0.3">
      <c r="A41" s="8">
        <v>43868</v>
      </c>
      <c r="B41">
        <v>0</v>
      </c>
      <c r="C41">
        <v>0</v>
      </c>
      <c r="D41">
        <v>0</v>
      </c>
      <c r="E41" s="9">
        <v>43868</v>
      </c>
      <c r="F41" s="23">
        <f ca="1">IFERROR(__xludf.DUMMYFUNCTION("""COMPUTED_VALUE"""),0)</f>
        <v>0</v>
      </c>
      <c r="G41" s="23">
        <f ca="1">IFERROR(__xludf.DUMMYFUNCTION("""COMPUTED_VALUE"""),0)</f>
        <v>0</v>
      </c>
      <c r="H41" s="10">
        <v>0</v>
      </c>
    </row>
    <row r="42" spans="1:8" x14ac:dyDescent="0.3">
      <c r="A42" s="8">
        <v>43869</v>
      </c>
      <c r="B42">
        <v>0</v>
      </c>
      <c r="C42">
        <v>0</v>
      </c>
      <c r="D42">
        <v>0</v>
      </c>
      <c r="E42" s="9">
        <v>43869</v>
      </c>
      <c r="F42" s="23">
        <f ca="1">IFERROR(__xludf.DUMMYFUNCTION("""COMPUTED_VALUE"""),0)</f>
        <v>0</v>
      </c>
      <c r="G42" s="23">
        <f ca="1">IFERROR(__xludf.DUMMYFUNCTION("""COMPUTED_VALUE"""),0)</f>
        <v>0</v>
      </c>
      <c r="H42" s="10">
        <v>0</v>
      </c>
    </row>
    <row r="43" spans="1:8" x14ac:dyDescent="0.3">
      <c r="A43" s="8">
        <v>43870</v>
      </c>
      <c r="B43">
        <v>0</v>
      </c>
      <c r="C43">
        <v>0</v>
      </c>
      <c r="D43">
        <v>0</v>
      </c>
      <c r="E43" s="9">
        <v>43870</v>
      </c>
      <c r="F43" s="23">
        <f ca="1">IFERROR(__xludf.DUMMYFUNCTION("""COMPUTED_VALUE"""),0)</f>
        <v>0</v>
      </c>
      <c r="G43" s="23">
        <f ca="1">IFERROR(__xludf.DUMMYFUNCTION("""COMPUTED_VALUE"""),0)</f>
        <v>0</v>
      </c>
      <c r="H43" s="10">
        <v>0</v>
      </c>
    </row>
    <row r="44" spans="1:8" x14ac:dyDescent="0.3">
      <c r="A44" s="8">
        <v>43871</v>
      </c>
      <c r="B44">
        <v>0</v>
      </c>
      <c r="C44">
        <v>0</v>
      </c>
      <c r="D44">
        <v>0</v>
      </c>
      <c r="E44" s="9">
        <v>43871</v>
      </c>
      <c r="F44" s="23">
        <f ca="1">IFERROR(__xludf.DUMMYFUNCTION("""COMPUTED_VALUE"""),0)</f>
        <v>0</v>
      </c>
      <c r="G44" s="23">
        <f ca="1">IFERROR(__xludf.DUMMYFUNCTION("""COMPUTED_VALUE"""),0)</f>
        <v>0</v>
      </c>
      <c r="H44" s="10">
        <v>0</v>
      </c>
    </row>
    <row r="45" spans="1:8" x14ac:dyDescent="0.3">
      <c r="A45" s="8">
        <v>43872</v>
      </c>
      <c r="B45">
        <v>0</v>
      </c>
      <c r="C45">
        <v>0</v>
      </c>
      <c r="D45">
        <v>0</v>
      </c>
      <c r="E45" s="9">
        <v>43872</v>
      </c>
      <c r="F45" s="23">
        <f ca="1">IFERROR(__xludf.DUMMYFUNCTION("""COMPUTED_VALUE"""),0)</f>
        <v>0</v>
      </c>
      <c r="G45" s="23">
        <f ca="1">IFERROR(__xludf.DUMMYFUNCTION("""COMPUTED_VALUE"""),0)</f>
        <v>0</v>
      </c>
      <c r="H45" s="10">
        <v>0</v>
      </c>
    </row>
    <row r="46" spans="1:8" x14ac:dyDescent="0.3">
      <c r="A46" s="8">
        <v>43873</v>
      </c>
      <c r="B46">
        <v>0</v>
      </c>
      <c r="C46">
        <v>0</v>
      </c>
      <c r="D46">
        <v>0</v>
      </c>
      <c r="E46" s="9">
        <v>43873</v>
      </c>
      <c r="F46" s="23">
        <f ca="1">IFERROR(__xludf.DUMMYFUNCTION("""COMPUTED_VALUE"""),0)</f>
        <v>0</v>
      </c>
      <c r="G46" s="23">
        <f ca="1">IFERROR(__xludf.DUMMYFUNCTION("""COMPUTED_VALUE"""),0)</f>
        <v>0</v>
      </c>
      <c r="H46" s="10">
        <v>0</v>
      </c>
    </row>
    <row r="47" spans="1:8" x14ac:dyDescent="0.3">
      <c r="A47" s="8">
        <v>43874</v>
      </c>
      <c r="B47">
        <v>0</v>
      </c>
      <c r="C47">
        <v>0</v>
      </c>
      <c r="D47">
        <v>0</v>
      </c>
      <c r="E47" s="9">
        <v>43874</v>
      </c>
      <c r="F47" s="23">
        <f ca="1">IFERROR(__xludf.DUMMYFUNCTION("""COMPUTED_VALUE"""),0)</f>
        <v>0</v>
      </c>
      <c r="G47" s="23">
        <f ca="1">IFERROR(__xludf.DUMMYFUNCTION("""COMPUTED_VALUE"""),0)</f>
        <v>0</v>
      </c>
      <c r="H47" s="10">
        <v>0</v>
      </c>
    </row>
    <row r="48" spans="1:8" x14ac:dyDescent="0.3">
      <c r="A48" s="8">
        <v>43875</v>
      </c>
      <c r="B48">
        <v>0</v>
      </c>
      <c r="C48">
        <v>0</v>
      </c>
      <c r="D48">
        <v>0</v>
      </c>
      <c r="E48" s="9">
        <v>43875</v>
      </c>
      <c r="F48" s="23">
        <f ca="1">IFERROR(__xludf.DUMMYFUNCTION("""COMPUTED_VALUE"""),0)</f>
        <v>0</v>
      </c>
      <c r="G48" s="23">
        <f ca="1">IFERROR(__xludf.DUMMYFUNCTION("""COMPUTED_VALUE"""),0)</f>
        <v>0</v>
      </c>
      <c r="H48" s="10">
        <v>0</v>
      </c>
    </row>
    <row r="49" spans="1:8" x14ac:dyDescent="0.3">
      <c r="A49" s="8">
        <v>43876</v>
      </c>
      <c r="B49">
        <v>0</v>
      </c>
      <c r="C49">
        <v>35</v>
      </c>
      <c r="D49">
        <v>0</v>
      </c>
      <c r="E49" s="9">
        <v>43876</v>
      </c>
      <c r="F49" s="23">
        <f ca="1">IFERROR(__xludf.DUMMYFUNCTION("""COMPUTED_VALUE"""),0)</f>
        <v>0</v>
      </c>
      <c r="G49" s="23">
        <f ca="1">IFERROR(__xludf.DUMMYFUNCTION("""COMPUTED_VALUE"""),0)</f>
        <v>0</v>
      </c>
      <c r="H49" s="10">
        <v>0</v>
      </c>
    </row>
    <row r="50" spans="1:8" x14ac:dyDescent="0.3">
      <c r="A50" s="8">
        <v>43877</v>
      </c>
      <c r="B50">
        <v>0</v>
      </c>
      <c r="C50">
        <v>0</v>
      </c>
      <c r="D50">
        <v>0</v>
      </c>
      <c r="E50" s="9">
        <v>43877</v>
      </c>
      <c r="F50" s="23">
        <f ca="1">IFERROR(__xludf.DUMMYFUNCTION("""COMPUTED_VALUE"""),0)</f>
        <v>0</v>
      </c>
      <c r="G50" s="23">
        <f ca="1">IFERROR(__xludf.DUMMYFUNCTION("""COMPUTED_VALUE"""),0)</f>
        <v>0</v>
      </c>
      <c r="H50" s="10">
        <v>0</v>
      </c>
    </row>
    <row r="51" spans="1:8" x14ac:dyDescent="0.3">
      <c r="A51" s="8">
        <v>43878</v>
      </c>
      <c r="B51">
        <v>0</v>
      </c>
      <c r="C51">
        <v>0</v>
      </c>
      <c r="D51">
        <v>0</v>
      </c>
      <c r="E51" s="9">
        <v>43878</v>
      </c>
      <c r="F51" s="23">
        <f ca="1">IFERROR(__xludf.DUMMYFUNCTION("""COMPUTED_VALUE"""),0)</f>
        <v>0</v>
      </c>
      <c r="G51" s="23">
        <f ca="1">IFERROR(__xludf.DUMMYFUNCTION("""COMPUTED_VALUE"""),0)</f>
        <v>0</v>
      </c>
      <c r="H51" s="10">
        <v>0</v>
      </c>
    </row>
    <row r="52" spans="1:8" x14ac:dyDescent="0.3">
      <c r="A52" s="8">
        <v>43879</v>
      </c>
      <c r="B52">
        <v>0</v>
      </c>
      <c r="C52">
        <v>0</v>
      </c>
      <c r="D52">
        <v>0</v>
      </c>
      <c r="E52" s="9">
        <v>43879</v>
      </c>
      <c r="F52" s="23">
        <f ca="1">IFERROR(__xludf.DUMMYFUNCTION("""COMPUTED_VALUE"""),0)</f>
        <v>0</v>
      </c>
      <c r="G52" s="23">
        <f ca="1">IFERROR(__xludf.DUMMYFUNCTION("""COMPUTED_VALUE"""),0)</f>
        <v>0</v>
      </c>
      <c r="H52" s="10">
        <v>0</v>
      </c>
    </row>
    <row r="53" spans="1:8" x14ac:dyDescent="0.3">
      <c r="A53" s="8">
        <v>43880</v>
      </c>
      <c r="B53">
        <v>0</v>
      </c>
      <c r="C53">
        <v>0</v>
      </c>
      <c r="D53">
        <v>0</v>
      </c>
      <c r="E53" s="9">
        <v>43880</v>
      </c>
      <c r="F53" s="23">
        <f ca="1">IFERROR(__xludf.DUMMYFUNCTION("""COMPUTED_VALUE"""),0)</f>
        <v>0</v>
      </c>
      <c r="G53" s="23">
        <f ca="1">IFERROR(__xludf.DUMMYFUNCTION("""COMPUTED_VALUE"""),0)</f>
        <v>0</v>
      </c>
      <c r="H53" s="10">
        <v>0</v>
      </c>
    </row>
    <row r="54" spans="1:8" x14ac:dyDescent="0.3">
      <c r="A54" s="8">
        <v>43881</v>
      </c>
      <c r="B54">
        <v>0</v>
      </c>
      <c r="C54">
        <v>0</v>
      </c>
      <c r="D54">
        <v>0</v>
      </c>
      <c r="E54" s="9">
        <v>43881</v>
      </c>
      <c r="F54" s="23">
        <f ca="1">IFERROR(__xludf.DUMMYFUNCTION("""COMPUTED_VALUE"""),0)</f>
        <v>0</v>
      </c>
      <c r="G54" s="23">
        <f ca="1">IFERROR(__xludf.DUMMYFUNCTION("""COMPUTED_VALUE"""),0)</f>
        <v>0</v>
      </c>
      <c r="H54" s="10">
        <v>0</v>
      </c>
    </row>
    <row r="55" spans="1:8" x14ac:dyDescent="0.3">
      <c r="A55" s="8">
        <v>43882</v>
      </c>
      <c r="B55">
        <v>0</v>
      </c>
      <c r="C55">
        <v>0</v>
      </c>
      <c r="D55">
        <v>0</v>
      </c>
      <c r="E55" s="9">
        <v>43882</v>
      </c>
      <c r="F55" s="23">
        <f ca="1">IFERROR(__xludf.DUMMYFUNCTION("""COMPUTED_VALUE"""),0)</f>
        <v>0</v>
      </c>
      <c r="G55" s="23">
        <f ca="1">IFERROR(__xludf.DUMMYFUNCTION("""COMPUTED_VALUE"""),0)</f>
        <v>0</v>
      </c>
      <c r="H55" s="10">
        <v>0</v>
      </c>
    </row>
    <row r="56" spans="1:8" x14ac:dyDescent="0.3">
      <c r="A56" s="8">
        <v>43883</v>
      </c>
      <c r="B56">
        <v>0</v>
      </c>
      <c r="C56">
        <v>0</v>
      </c>
      <c r="D56">
        <v>0</v>
      </c>
      <c r="E56" s="9">
        <v>43883</v>
      </c>
      <c r="F56" s="23">
        <f ca="1">IFERROR(__xludf.DUMMYFUNCTION("""COMPUTED_VALUE"""),0)</f>
        <v>0</v>
      </c>
      <c r="G56" s="23">
        <f ca="1">IFERROR(__xludf.DUMMYFUNCTION("""COMPUTED_VALUE"""),0)</f>
        <v>0</v>
      </c>
      <c r="H56" s="10">
        <v>0</v>
      </c>
    </row>
    <row r="57" spans="1:8" x14ac:dyDescent="0.3">
      <c r="A57" s="8">
        <v>43884</v>
      </c>
      <c r="B57">
        <v>0</v>
      </c>
      <c r="C57">
        <v>0</v>
      </c>
      <c r="D57">
        <v>0</v>
      </c>
      <c r="E57" s="9">
        <v>43884</v>
      </c>
      <c r="F57" s="23">
        <f ca="1">IFERROR(__xludf.DUMMYFUNCTION("""COMPUTED_VALUE"""),0)</f>
        <v>0</v>
      </c>
      <c r="G57" s="23">
        <f ca="1">IFERROR(__xludf.DUMMYFUNCTION("""COMPUTED_VALUE"""),0)</f>
        <v>0</v>
      </c>
      <c r="H57" s="10">
        <v>0</v>
      </c>
    </row>
    <row r="58" spans="1:8" x14ac:dyDescent="0.3">
      <c r="A58" s="8">
        <v>43885</v>
      </c>
      <c r="B58">
        <v>0</v>
      </c>
      <c r="C58">
        <v>0</v>
      </c>
      <c r="D58">
        <v>0</v>
      </c>
      <c r="E58" s="9">
        <v>43885</v>
      </c>
      <c r="F58" s="23">
        <f ca="1">IFERROR(__xludf.DUMMYFUNCTION("""COMPUTED_VALUE"""),0)</f>
        <v>0</v>
      </c>
      <c r="G58" s="23">
        <f ca="1">IFERROR(__xludf.DUMMYFUNCTION("""COMPUTED_VALUE"""),0)</f>
        <v>0</v>
      </c>
      <c r="H58" s="10">
        <v>0</v>
      </c>
    </row>
    <row r="59" spans="1:8" x14ac:dyDescent="0.3">
      <c r="A59" s="8">
        <v>43886</v>
      </c>
      <c r="B59">
        <v>0</v>
      </c>
      <c r="C59">
        <v>0</v>
      </c>
      <c r="D59">
        <v>0</v>
      </c>
      <c r="E59" s="9">
        <v>43886</v>
      </c>
      <c r="F59" s="23">
        <f ca="1">IFERROR(__xludf.DUMMYFUNCTION("""COMPUTED_VALUE"""),0)</f>
        <v>0</v>
      </c>
      <c r="G59" s="23">
        <f ca="1">IFERROR(__xludf.DUMMYFUNCTION("""COMPUTED_VALUE"""),0)</f>
        <v>0</v>
      </c>
      <c r="H59" s="10">
        <v>0</v>
      </c>
    </row>
    <row r="60" spans="1:8" x14ac:dyDescent="0.3">
      <c r="A60" s="8">
        <v>43887</v>
      </c>
      <c r="B60">
        <v>0</v>
      </c>
      <c r="C60">
        <v>0</v>
      </c>
      <c r="D60">
        <v>0</v>
      </c>
      <c r="E60" s="9">
        <v>43887</v>
      </c>
      <c r="F60" s="23">
        <f ca="1">IFERROR(__xludf.DUMMYFUNCTION("""COMPUTED_VALUE"""),0)</f>
        <v>0</v>
      </c>
      <c r="G60" s="23">
        <f ca="1">IFERROR(__xludf.DUMMYFUNCTION("""COMPUTED_VALUE"""),0)</f>
        <v>0</v>
      </c>
      <c r="H60" s="10">
        <v>0</v>
      </c>
    </row>
    <row r="61" spans="1:8" x14ac:dyDescent="0.3">
      <c r="A61" s="8">
        <v>43888</v>
      </c>
      <c r="B61">
        <v>0</v>
      </c>
      <c r="C61">
        <v>0</v>
      </c>
      <c r="D61">
        <v>0</v>
      </c>
      <c r="E61" s="9">
        <v>43888</v>
      </c>
      <c r="F61" s="23">
        <f ca="1">IFERROR(__xludf.DUMMYFUNCTION("""COMPUTED_VALUE"""),0)</f>
        <v>0</v>
      </c>
      <c r="G61" s="23">
        <f ca="1">IFERROR(__xludf.DUMMYFUNCTION("""COMPUTED_VALUE"""),0)</f>
        <v>0</v>
      </c>
      <c r="H61" s="10">
        <v>0</v>
      </c>
    </row>
    <row r="62" spans="1:8" x14ac:dyDescent="0.3">
      <c r="A62" s="8">
        <v>43889</v>
      </c>
      <c r="B62">
        <v>0</v>
      </c>
      <c r="C62">
        <v>0</v>
      </c>
      <c r="D62">
        <v>0</v>
      </c>
      <c r="E62" s="9">
        <v>43889</v>
      </c>
      <c r="F62" s="23">
        <f ca="1">IFERROR(__xludf.DUMMYFUNCTION("""COMPUTED_VALUE"""),0)</f>
        <v>0</v>
      </c>
      <c r="G62" s="23">
        <f ca="1">IFERROR(__xludf.DUMMYFUNCTION("""COMPUTED_VALUE"""),0)</f>
        <v>0</v>
      </c>
      <c r="H62" s="10">
        <v>0</v>
      </c>
    </row>
    <row r="63" spans="1:8" x14ac:dyDescent="0.3">
      <c r="A63" s="8">
        <v>43890</v>
      </c>
      <c r="B63">
        <v>0</v>
      </c>
      <c r="C63">
        <v>0</v>
      </c>
      <c r="D63">
        <v>0</v>
      </c>
      <c r="E63" s="9">
        <v>43890</v>
      </c>
      <c r="F63" s="23">
        <f ca="1">IFERROR(__xludf.DUMMYFUNCTION("""COMPUTED_VALUE"""),0)</f>
        <v>0</v>
      </c>
      <c r="G63" s="23">
        <f ca="1">IFERROR(__xludf.DUMMYFUNCTION("""COMPUTED_VALUE"""),0)</f>
        <v>0</v>
      </c>
      <c r="H63" s="10">
        <v>0</v>
      </c>
    </row>
    <row r="64" spans="1:8" x14ac:dyDescent="0.3">
      <c r="A64" s="8">
        <v>43891</v>
      </c>
      <c r="B64">
        <v>0</v>
      </c>
      <c r="C64">
        <v>0</v>
      </c>
      <c r="D64">
        <v>0</v>
      </c>
      <c r="E64" s="9">
        <v>43891</v>
      </c>
      <c r="F64" s="23">
        <f ca="1">IFERROR(__xludf.DUMMYFUNCTION("""COMPUTED_VALUE"""),0)</f>
        <v>0</v>
      </c>
      <c r="G64" s="23">
        <f ca="1">IFERROR(__xludf.DUMMYFUNCTION("""COMPUTED_VALUE"""),0)</f>
        <v>0</v>
      </c>
      <c r="H64" s="10">
        <v>0</v>
      </c>
    </row>
    <row r="65" spans="1:8" x14ac:dyDescent="0.3">
      <c r="A65" s="8">
        <v>43892</v>
      </c>
      <c r="B65">
        <v>0</v>
      </c>
      <c r="C65">
        <v>0</v>
      </c>
      <c r="D65">
        <v>0</v>
      </c>
      <c r="E65" s="9">
        <v>43892</v>
      </c>
      <c r="F65" s="23">
        <f ca="1">IFERROR(__xludf.DUMMYFUNCTION("""COMPUTED_VALUE"""),0)</f>
        <v>0</v>
      </c>
      <c r="G65" s="23">
        <f ca="1">IFERROR(__xludf.DUMMYFUNCTION("""COMPUTED_VALUE"""),0)</f>
        <v>0</v>
      </c>
      <c r="H65" s="10">
        <v>0</v>
      </c>
    </row>
    <row r="66" spans="1:8" x14ac:dyDescent="0.3">
      <c r="A66" s="8">
        <v>43893</v>
      </c>
      <c r="B66">
        <v>0</v>
      </c>
      <c r="C66">
        <v>0</v>
      </c>
      <c r="D66">
        <v>0</v>
      </c>
      <c r="E66" s="9">
        <v>43893</v>
      </c>
      <c r="F66" s="23">
        <f ca="1">IFERROR(__xludf.DUMMYFUNCTION("""COMPUTED_VALUE"""),0)</f>
        <v>0</v>
      </c>
      <c r="G66" s="23">
        <f ca="1">IFERROR(__xludf.DUMMYFUNCTION("""COMPUTED_VALUE"""),0)</f>
        <v>0</v>
      </c>
      <c r="H66" s="10">
        <v>0</v>
      </c>
    </row>
    <row r="67" spans="1:8" x14ac:dyDescent="0.3">
      <c r="A67" s="8">
        <v>43894</v>
      </c>
      <c r="B67">
        <v>0</v>
      </c>
      <c r="C67">
        <v>0</v>
      </c>
      <c r="D67">
        <v>0</v>
      </c>
      <c r="E67" s="9">
        <v>43894</v>
      </c>
      <c r="F67" s="23">
        <f ca="1">IFERROR(__xludf.DUMMYFUNCTION("""COMPUTED_VALUE"""),0)</f>
        <v>0</v>
      </c>
      <c r="G67" s="23">
        <f ca="1">IFERROR(__xludf.DUMMYFUNCTION("""COMPUTED_VALUE"""),0)</f>
        <v>0</v>
      </c>
      <c r="H67" s="10">
        <v>0</v>
      </c>
    </row>
    <row r="68" spans="1:8" x14ac:dyDescent="0.3">
      <c r="A68" s="8">
        <v>43895</v>
      </c>
      <c r="B68">
        <v>0</v>
      </c>
      <c r="C68">
        <v>0</v>
      </c>
      <c r="D68">
        <v>0</v>
      </c>
      <c r="E68" s="9">
        <v>43895</v>
      </c>
      <c r="F68" s="23">
        <f ca="1">IFERROR(__xludf.DUMMYFUNCTION("""COMPUTED_VALUE"""),0)</f>
        <v>0</v>
      </c>
      <c r="G68" s="23">
        <f ca="1">IFERROR(__xludf.DUMMYFUNCTION("""COMPUTED_VALUE"""),0)</f>
        <v>0</v>
      </c>
      <c r="H68" s="10">
        <v>0</v>
      </c>
    </row>
    <row r="69" spans="1:8" x14ac:dyDescent="0.3">
      <c r="A69" s="8">
        <v>43896</v>
      </c>
      <c r="B69">
        <v>0</v>
      </c>
      <c r="C69">
        <v>0</v>
      </c>
      <c r="D69">
        <v>0</v>
      </c>
      <c r="E69" s="9">
        <v>43896</v>
      </c>
      <c r="F69" s="23">
        <f ca="1">IFERROR(__xludf.DUMMYFUNCTION("""COMPUTED_VALUE"""),0)</f>
        <v>0</v>
      </c>
      <c r="G69" s="23">
        <f ca="1">IFERROR(__xludf.DUMMYFUNCTION("""COMPUTED_VALUE"""),0)</f>
        <v>0</v>
      </c>
      <c r="H69" s="10">
        <v>0</v>
      </c>
    </row>
    <row r="70" spans="1:8" x14ac:dyDescent="0.3">
      <c r="A70" s="8">
        <v>43897</v>
      </c>
      <c r="B70">
        <v>0</v>
      </c>
      <c r="C70">
        <v>0</v>
      </c>
      <c r="D70">
        <v>0</v>
      </c>
      <c r="E70" s="9">
        <v>43897</v>
      </c>
      <c r="F70" s="23">
        <f ca="1">IFERROR(__xludf.DUMMYFUNCTION("""COMPUTED_VALUE"""),0)</f>
        <v>0</v>
      </c>
      <c r="G70" s="23">
        <f ca="1">IFERROR(__xludf.DUMMYFUNCTION("""COMPUTED_VALUE"""),0)</f>
        <v>0</v>
      </c>
      <c r="H70" s="10">
        <v>0</v>
      </c>
    </row>
    <row r="71" spans="1:8" x14ac:dyDescent="0.3">
      <c r="A71" s="8">
        <v>43898</v>
      </c>
      <c r="B71">
        <v>0</v>
      </c>
      <c r="C71">
        <v>0</v>
      </c>
      <c r="D71">
        <v>0</v>
      </c>
      <c r="E71" s="9">
        <v>43898</v>
      </c>
      <c r="F71" s="23">
        <f ca="1">IFERROR(__xludf.DUMMYFUNCTION("""COMPUTED_VALUE"""),0)</f>
        <v>0</v>
      </c>
      <c r="G71" s="23">
        <f ca="1">IFERROR(__xludf.DUMMYFUNCTION("""COMPUTED_VALUE"""),0)</f>
        <v>0</v>
      </c>
      <c r="H71" s="10">
        <v>0</v>
      </c>
    </row>
    <row r="72" spans="1:8" x14ac:dyDescent="0.3">
      <c r="A72" s="8">
        <v>43899</v>
      </c>
      <c r="B72">
        <v>0</v>
      </c>
      <c r="C72">
        <v>0</v>
      </c>
      <c r="D72">
        <v>0</v>
      </c>
      <c r="E72" s="9">
        <v>43899</v>
      </c>
      <c r="F72" s="23">
        <f ca="1">IFERROR(__xludf.DUMMYFUNCTION("""COMPUTED_VALUE"""),0)</f>
        <v>0</v>
      </c>
      <c r="G72" s="23">
        <f ca="1">IFERROR(__xludf.DUMMYFUNCTION("""COMPUTED_VALUE"""),0)</f>
        <v>0</v>
      </c>
      <c r="H72" s="10">
        <v>0</v>
      </c>
    </row>
    <row r="73" spans="1:8" x14ac:dyDescent="0.3">
      <c r="A73" s="8">
        <v>43900</v>
      </c>
      <c r="B73">
        <v>0</v>
      </c>
      <c r="C73">
        <v>0</v>
      </c>
      <c r="D73">
        <v>0</v>
      </c>
      <c r="E73" s="9">
        <v>43900</v>
      </c>
      <c r="F73" s="23">
        <f ca="1">IFERROR(__xludf.DUMMYFUNCTION("""COMPUTED_VALUE"""),0)</f>
        <v>0</v>
      </c>
      <c r="G73" s="23">
        <f ca="1">IFERROR(__xludf.DUMMYFUNCTION("""COMPUTED_VALUE"""),0)</f>
        <v>0</v>
      </c>
      <c r="H73" s="10">
        <v>0</v>
      </c>
    </row>
    <row r="74" spans="1:8" x14ac:dyDescent="0.3">
      <c r="A74" s="8">
        <v>43901</v>
      </c>
      <c r="B74">
        <v>0</v>
      </c>
      <c r="C74">
        <v>0</v>
      </c>
      <c r="D74">
        <v>0</v>
      </c>
      <c r="E74" s="9">
        <v>43901</v>
      </c>
      <c r="F74" s="23">
        <f ca="1">IFERROR(__xludf.DUMMYFUNCTION("""COMPUTED_VALUE"""),0)</f>
        <v>0</v>
      </c>
      <c r="G74" s="23">
        <f ca="1">IFERROR(__xludf.DUMMYFUNCTION("""COMPUTED_VALUE"""),0)</f>
        <v>0</v>
      </c>
      <c r="H74" s="10">
        <v>0</v>
      </c>
    </row>
    <row r="75" spans="1:8" x14ac:dyDescent="0.3">
      <c r="A75" s="8">
        <v>43902</v>
      </c>
      <c r="B75">
        <v>0</v>
      </c>
      <c r="C75">
        <v>0</v>
      </c>
      <c r="D75">
        <v>0</v>
      </c>
      <c r="E75" s="9">
        <v>43902</v>
      </c>
      <c r="F75" s="23">
        <f ca="1">IFERROR(__xludf.DUMMYFUNCTION("""COMPUTED_VALUE"""),0)</f>
        <v>0</v>
      </c>
      <c r="G75" s="23">
        <f ca="1">IFERROR(__xludf.DUMMYFUNCTION("""COMPUTED_VALUE"""),0)</f>
        <v>0</v>
      </c>
      <c r="H75" s="10">
        <v>0</v>
      </c>
    </row>
    <row r="76" spans="1:8" x14ac:dyDescent="0.3">
      <c r="A76" s="8">
        <v>43903</v>
      </c>
      <c r="B76">
        <v>0</v>
      </c>
      <c r="C76">
        <v>0</v>
      </c>
      <c r="D76">
        <v>0</v>
      </c>
      <c r="E76" s="9">
        <v>43903</v>
      </c>
      <c r="F76" s="23">
        <f ca="1">IFERROR(__xludf.DUMMYFUNCTION("""COMPUTED_VALUE"""),0)</f>
        <v>0</v>
      </c>
      <c r="G76" s="23">
        <f ca="1">IFERROR(__xludf.DUMMYFUNCTION("""COMPUTED_VALUE"""),0)</f>
        <v>0</v>
      </c>
      <c r="H76" s="10">
        <v>0</v>
      </c>
    </row>
    <row r="77" spans="1:8" x14ac:dyDescent="0.3">
      <c r="A77" s="8">
        <v>43904</v>
      </c>
      <c r="B77">
        <v>0</v>
      </c>
      <c r="C77">
        <v>0</v>
      </c>
      <c r="D77">
        <v>0</v>
      </c>
      <c r="E77" s="9">
        <v>43904</v>
      </c>
      <c r="F77" s="23">
        <v>0</v>
      </c>
      <c r="G77" s="23">
        <v>0</v>
      </c>
      <c r="H77" s="10">
        <v>0</v>
      </c>
    </row>
    <row r="78" spans="1:8" x14ac:dyDescent="0.3">
      <c r="A78" s="8">
        <v>43905</v>
      </c>
      <c r="B78">
        <v>0</v>
      </c>
      <c r="C78">
        <v>0</v>
      </c>
      <c r="D78">
        <v>0</v>
      </c>
      <c r="E78" s="9">
        <v>43905</v>
      </c>
      <c r="F78" s="23">
        <v>0</v>
      </c>
      <c r="G78" s="23">
        <v>0</v>
      </c>
      <c r="H78" s="10">
        <v>0</v>
      </c>
    </row>
    <row r="79" spans="1:8" x14ac:dyDescent="0.3">
      <c r="A79" s="8">
        <v>43906</v>
      </c>
      <c r="B79">
        <v>0</v>
      </c>
      <c r="C79">
        <v>0</v>
      </c>
      <c r="D79">
        <v>0</v>
      </c>
      <c r="E79" s="9">
        <v>43906</v>
      </c>
      <c r="F79" s="23">
        <v>0</v>
      </c>
      <c r="G79" s="23">
        <v>0</v>
      </c>
      <c r="H79" s="10">
        <v>0</v>
      </c>
    </row>
    <row r="80" spans="1:8" x14ac:dyDescent="0.3">
      <c r="A80" s="8">
        <v>43907</v>
      </c>
      <c r="B80">
        <v>0</v>
      </c>
      <c r="C80">
        <v>64</v>
      </c>
      <c r="D80">
        <v>0</v>
      </c>
      <c r="E80" s="9">
        <v>43907</v>
      </c>
      <c r="F80" s="23">
        <v>0</v>
      </c>
      <c r="G80" s="23">
        <v>0</v>
      </c>
      <c r="H80" s="10">
        <v>0</v>
      </c>
    </row>
    <row r="81" spans="1:8" x14ac:dyDescent="0.3">
      <c r="A81" s="8">
        <v>43908</v>
      </c>
      <c r="B81">
        <v>0</v>
      </c>
      <c r="C81">
        <v>0</v>
      </c>
      <c r="D81">
        <v>0</v>
      </c>
      <c r="E81" s="9">
        <v>43908</v>
      </c>
      <c r="F81" s="23">
        <v>0</v>
      </c>
      <c r="G81" s="23">
        <v>0</v>
      </c>
      <c r="H81" s="10">
        <v>0</v>
      </c>
    </row>
    <row r="82" spans="1:8" x14ac:dyDescent="0.3">
      <c r="A82" s="8">
        <v>43909</v>
      </c>
      <c r="B82">
        <v>0</v>
      </c>
      <c r="C82">
        <v>35</v>
      </c>
      <c r="D82">
        <v>0</v>
      </c>
      <c r="E82" s="9">
        <v>43909</v>
      </c>
      <c r="F82" s="23">
        <v>0</v>
      </c>
      <c r="G82" s="23">
        <v>0</v>
      </c>
      <c r="H82" s="10">
        <v>0</v>
      </c>
    </row>
    <row r="83" spans="1:8" x14ac:dyDescent="0.3">
      <c r="A83" s="8">
        <v>43910</v>
      </c>
      <c r="B83">
        <v>0</v>
      </c>
      <c r="C83">
        <v>33</v>
      </c>
      <c r="D83">
        <v>33</v>
      </c>
      <c r="E83" s="9">
        <v>43910</v>
      </c>
      <c r="F83" s="23">
        <v>0</v>
      </c>
      <c r="G83" s="23">
        <v>0</v>
      </c>
      <c r="H83" s="10">
        <v>0</v>
      </c>
    </row>
    <row r="84" spans="1:8" x14ac:dyDescent="0.3">
      <c r="A84" s="8">
        <v>43911</v>
      </c>
      <c r="B84">
        <v>0</v>
      </c>
      <c r="C84">
        <v>68</v>
      </c>
      <c r="D84">
        <v>37</v>
      </c>
      <c r="E84" s="9">
        <v>43911</v>
      </c>
      <c r="F84" s="23">
        <v>0</v>
      </c>
      <c r="G84" s="23">
        <v>0</v>
      </c>
      <c r="H84" s="10">
        <v>0</v>
      </c>
    </row>
    <row r="85" spans="1:8" x14ac:dyDescent="0.3">
      <c r="A85" s="8">
        <v>43912</v>
      </c>
      <c r="B85">
        <v>40</v>
      </c>
      <c r="C85">
        <v>42</v>
      </c>
      <c r="D85">
        <v>42</v>
      </c>
      <c r="E85" s="9">
        <v>43912</v>
      </c>
      <c r="F85" s="23">
        <v>0</v>
      </c>
      <c r="G85" s="23">
        <v>0</v>
      </c>
      <c r="H85" s="10">
        <v>0</v>
      </c>
    </row>
    <row r="86" spans="1:8" x14ac:dyDescent="0.3">
      <c r="A86" s="8">
        <v>43913</v>
      </c>
      <c r="B86">
        <v>35</v>
      </c>
      <c r="C86">
        <v>31</v>
      </c>
      <c r="D86">
        <v>0</v>
      </c>
      <c r="E86" s="9">
        <v>43913</v>
      </c>
      <c r="F86" s="23">
        <v>0</v>
      </c>
      <c r="G86" s="23">
        <v>0</v>
      </c>
      <c r="H86" s="10">
        <v>0</v>
      </c>
    </row>
    <row r="87" spans="1:8" x14ac:dyDescent="0.3">
      <c r="A87" s="8">
        <v>43914</v>
      </c>
      <c r="B87">
        <v>72</v>
      </c>
      <c r="C87">
        <v>73</v>
      </c>
      <c r="D87">
        <v>0</v>
      </c>
      <c r="E87" s="9">
        <v>43914</v>
      </c>
      <c r="F87" s="23">
        <v>0</v>
      </c>
      <c r="G87" s="23">
        <v>0</v>
      </c>
      <c r="H87" s="10">
        <v>0</v>
      </c>
    </row>
    <row r="88" spans="1:8" x14ac:dyDescent="0.3">
      <c r="A88" s="8">
        <v>43915</v>
      </c>
      <c r="B88">
        <v>36</v>
      </c>
      <c r="C88">
        <v>39</v>
      </c>
      <c r="D88">
        <v>0</v>
      </c>
      <c r="E88" s="9">
        <v>43915</v>
      </c>
      <c r="F88" s="23">
        <v>0</v>
      </c>
      <c r="G88" s="23">
        <v>0</v>
      </c>
      <c r="H88" s="10">
        <v>0</v>
      </c>
    </row>
    <row r="89" spans="1:8" x14ac:dyDescent="0.3">
      <c r="A89" s="8">
        <v>43916</v>
      </c>
      <c r="B89">
        <v>0</v>
      </c>
      <c r="C89">
        <v>0</v>
      </c>
      <c r="D89">
        <v>0</v>
      </c>
      <c r="E89" s="9">
        <v>43916</v>
      </c>
      <c r="F89" s="23">
        <v>0</v>
      </c>
      <c r="G89" s="23">
        <v>0</v>
      </c>
      <c r="H89" s="10">
        <v>0</v>
      </c>
    </row>
    <row r="90" spans="1:8" x14ac:dyDescent="0.3">
      <c r="A90" s="8">
        <v>43917</v>
      </c>
      <c r="B90">
        <v>55</v>
      </c>
      <c r="C90">
        <v>0</v>
      </c>
      <c r="D90">
        <v>0</v>
      </c>
      <c r="E90" s="9">
        <v>43917</v>
      </c>
      <c r="F90" s="23">
        <v>0</v>
      </c>
      <c r="G90" s="23">
        <v>0</v>
      </c>
      <c r="H90" s="10">
        <v>0</v>
      </c>
    </row>
    <row r="91" spans="1:8" x14ac:dyDescent="0.3">
      <c r="A91" s="8">
        <v>43918</v>
      </c>
      <c r="B91">
        <v>0</v>
      </c>
      <c r="C91">
        <v>76</v>
      </c>
      <c r="D91">
        <v>0</v>
      </c>
      <c r="E91" s="9">
        <v>43918</v>
      </c>
      <c r="F91" s="23">
        <v>0</v>
      </c>
      <c r="G91" s="23">
        <v>0</v>
      </c>
      <c r="H91" s="10">
        <v>0</v>
      </c>
    </row>
    <row r="92" spans="1:8" x14ac:dyDescent="0.3">
      <c r="A92" s="8">
        <v>43919</v>
      </c>
      <c r="B92">
        <v>0</v>
      </c>
      <c r="C92">
        <v>0</v>
      </c>
      <c r="D92">
        <v>0</v>
      </c>
      <c r="E92" s="9">
        <v>43919</v>
      </c>
      <c r="F92" s="23">
        <v>0</v>
      </c>
      <c r="G92" s="23">
        <v>0</v>
      </c>
      <c r="H92" s="10">
        <v>0</v>
      </c>
    </row>
    <row r="93" spans="1:8" x14ac:dyDescent="0.3">
      <c r="A93" s="8">
        <v>43920</v>
      </c>
      <c r="B93">
        <v>36</v>
      </c>
      <c r="C93">
        <v>0</v>
      </c>
      <c r="D93">
        <v>0</v>
      </c>
      <c r="E93" s="9">
        <v>43920</v>
      </c>
      <c r="F93" s="23">
        <v>0</v>
      </c>
      <c r="G93" s="23">
        <v>0</v>
      </c>
      <c r="H93" s="10">
        <v>0</v>
      </c>
    </row>
    <row r="94" spans="1:8" x14ac:dyDescent="0.3">
      <c r="A94" s="8">
        <v>43921</v>
      </c>
      <c r="B94">
        <v>55</v>
      </c>
      <c r="C94">
        <v>34</v>
      </c>
      <c r="D94">
        <v>0</v>
      </c>
      <c r="E94" s="9">
        <v>43921</v>
      </c>
      <c r="F94" s="23">
        <v>0</v>
      </c>
      <c r="G94" s="23">
        <v>0</v>
      </c>
      <c r="H94" s="10">
        <v>0</v>
      </c>
    </row>
    <row r="95" spans="1:8" x14ac:dyDescent="0.3">
      <c r="A95" s="8">
        <v>43922</v>
      </c>
      <c r="B95">
        <v>35</v>
      </c>
      <c r="C95">
        <v>71</v>
      </c>
      <c r="D95">
        <v>35</v>
      </c>
      <c r="E95" s="9">
        <v>43922</v>
      </c>
      <c r="F95" s="23">
        <v>0</v>
      </c>
      <c r="G95" s="23">
        <v>0</v>
      </c>
      <c r="H95" s="10">
        <v>0</v>
      </c>
    </row>
    <row r="96" spans="1:8" x14ac:dyDescent="0.3">
      <c r="A96" s="8">
        <v>43923</v>
      </c>
      <c r="B96">
        <v>44</v>
      </c>
      <c r="C96">
        <v>38</v>
      </c>
      <c r="D96">
        <v>0</v>
      </c>
      <c r="E96" s="9">
        <v>43923</v>
      </c>
      <c r="F96" s="23">
        <v>0</v>
      </c>
      <c r="G96" s="23">
        <v>0</v>
      </c>
      <c r="H96" s="10">
        <v>0</v>
      </c>
    </row>
    <row r="97" spans="1:8" x14ac:dyDescent="0.3">
      <c r="A97" s="8">
        <v>43924</v>
      </c>
      <c r="B97">
        <v>0</v>
      </c>
      <c r="C97">
        <v>35</v>
      </c>
      <c r="D97">
        <v>0</v>
      </c>
      <c r="E97" s="9">
        <v>43924</v>
      </c>
      <c r="F97" s="23">
        <v>0</v>
      </c>
      <c r="G97" s="23">
        <v>0</v>
      </c>
      <c r="H97" s="10">
        <v>0</v>
      </c>
    </row>
    <row r="98" spans="1:8" x14ac:dyDescent="0.3">
      <c r="A98" s="8">
        <v>43925</v>
      </c>
      <c r="B98">
        <v>75</v>
      </c>
      <c r="C98">
        <v>0</v>
      </c>
      <c r="D98">
        <v>0</v>
      </c>
      <c r="E98" s="9">
        <v>43925</v>
      </c>
      <c r="F98" s="23">
        <v>0</v>
      </c>
      <c r="G98" s="23">
        <v>0</v>
      </c>
      <c r="H98" s="10">
        <v>0</v>
      </c>
    </row>
    <row r="99" spans="1:8" x14ac:dyDescent="0.3">
      <c r="A99" s="8">
        <v>43926</v>
      </c>
      <c r="B99">
        <v>40</v>
      </c>
      <c r="C99">
        <v>0</v>
      </c>
      <c r="D99">
        <v>0</v>
      </c>
      <c r="E99" s="9">
        <v>43926</v>
      </c>
      <c r="F99" s="23">
        <v>0</v>
      </c>
      <c r="G99" s="23">
        <v>0</v>
      </c>
      <c r="H99" s="10">
        <v>0</v>
      </c>
    </row>
    <row r="100" spans="1:8" x14ac:dyDescent="0.3">
      <c r="A100" s="8">
        <v>43927</v>
      </c>
      <c r="B100">
        <v>0</v>
      </c>
      <c r="C100">
        <v>34</v>
      </c>
      <c r="D100">
        <v>0</v>
      </c>
      <c r="E100" s="9">
        <v>43927</v>
      </c>
      <c r="F100" s="23">
        <v>0</v>
      </c>
      <c r="G100" s="23">
        <v>0</v>
      </c>
      <c r="H100" s="10">
        <v>0</v>
      </c>
    </row>
    <row r="101" spans="1:8" x14ac:dyDescent="0.3">
      <c r="A101" s="8">
        <v>43928</v>
      </c>
      <c r="B101">
        <v>0</v>
      </c>
      <c r="C101">
        <v>0</v>
      </c>
      <c r="D101">
        <v>0</v>
      </c>
      <c r="E101" s="9">
        <v>43928</v>
      </c>
      <c r="F101" s="23">
        <v>0</v>
      </c>
      <c r="G101" s="23">
        <v>0</v>
      </c>
      <c r="H101" s="10">
        <v>0</v>
      </c>
    </row>
    <row r="102" spans="1:8" x14ac:dyDescent="0.3">
      <c r="A102" s="8">
        <v>43929</v>
      </c>
      <c r="B102">
        <v>38</v>
      </c>
      <c r="C102">
        <v>0</v>
      </c>
      <c r="D102">
        <v>38</v>
      </c>
      <c r="E102" s="9">
        <v>43929</v>
      </c>
      <c r="F102" s="23">
        <v>0</v>
      </c>
      <c r="G102" s="23">
        <v>0</v>
      </c>
      <c r="H102" s="10">
        <v>0</v>
      </c>
    </row>
    <row r="103" spans="1:8" x14ac:dyDescent="0.3">
      <c r="A103" s="8">
        <v>43930</v>
      </c>
      <c r="B103">
        <v>39</v>
      </c>
      <c r="C103">
        <v>39</v>
      </c>
      <c r="D103">
        <v>0</v>
      </c>
      <c r="E103" s="9">
        <v>43930</v>
      </c>
      <c r="F103" s="23">
        <v>0</v>
      </c>
      <c r="G103" s="23">
        <v>0</v>
      </c>
      <c r="H103" s="10">
        <v>0</v>
      </c>
    </row>
    <row r="104" spans="1:8" x14ac:dyDescent="0.3">
      <c r="A104" s="8">
        <v>43931</v>
      </c>
      <c r="B104">
        <v>39</v>
      </c>
      <c r="C104">
        <v>88</v>
      </c>
      <c r="D104">
        <v>0</v>
      </c>
      <c r="E104" s="9">
        <v>43931</v>
      </c>
      <c r="F104" s="23">
        <v>0</v>
      </c>
      <c r="G104" s="23">
        <v>0</v>
      </c>
      <c r="H104">
        <v>50</v>
      </c>
    </row>
    <row r="105" spans="1:8" x14ac:dyDescent="0.3">
      <c r="A105" s="8">
        <v>43932</v>
      </c>
      <c r="B105">
        <v>51</v>
      </c>
      <c r="C105">
        <v>0</v>
      </c>
      <c r="D105">
        <v>0</v>
      </c>
      <c r="E105" s="9">
        <v>43932</v>
      </c>
      <c r="F105" s="23">
        <v>0</v>
      </c>
      <c r="G105" s="23">
        <v>0</v>
      </c>
      <c r="H105">
        <v>81</v>
      </c>
    </row>
    <row r="106" spans="1:8" x14ac:dyDescent="0.3">
      <c r="A106" s="8">
        <v>43933</v>
      </c>
      <c r="B106">
        <v>38</v>
      </c>
      <c r="C106">
        <v>41</v>
      </c>
      <c r="D106">
        <v>0</v>
      </c>
      <c r="E106" s="9">
        <v>43933</v>
      </c>
      <c r="F106" s="23">
        <v>0</v>
      </c>
      <c r="G106" s="23">
        <v>0</v>
      </c>
      <c r="H106">
        <v>0</v>
      </c>
    </row>
    <row r="107" spans="1:8" x14ac:dyDescent="0.3">
      <c r="A107" s="8">
        <v>43934</v>
      </c>
      <c r="B107">
        <v>38</v>
      </c>
      <c r="C107">
        <v>39</v>
      </c>
      <c r="D107">
        <v>0</v>
      </c>
      <c r="E107" s="9">
        <v>43934</v>
      </c>
      <c r="F107" s="23">
        <v>0</v>
      </c>
      <c r="G107" s="23">
        <v>0</v>
      </c>
      <c r="H107">
        <v>0</v>
      </c>
    </row>
    <row r="108" spans="1:8" x14ac:dyDescent="0.3">
      <c r="A108" s="8">
        <v>43935</v>
      </c>
      <c r="B108">
        <v>38</v>
      </c>
      <c r="C108">
        <v>38</v>
      </c>
      <c r="D108">
        <v>0</v>
      </c>
      <c r="E108" s="9">
        <v>43935</v>
      </c>
      <c r="F108" s="23">
        <v>0</v>
      </c>
      <c r="G108" s="23">
        <v>0</v>
      </c>
      <c r="H108">
        <v>0</v>
      </c>
    </row>
    <row r="109" spans="1:8" x14ac:dyDescent="0.3">
      <c r="A109" s="8">
        <v>43936</v>
      </c>
      <c r="B109">
        <v>72</v>
      </c>
      <c r="C109">
        <v>0</v>
      </c>
      <c r="D109">
        <v>0</v>
      </c>
      <c r="E109" s="9">
        <v>43936</v>
      </c>
      <c r="F109" s="23">
        <v>0</v>
      </c>
      <c r="G109" s="23">
        <v>0</v>
      </c>
      <c r="H109">
        <v>0</v>
      </c>
    </row>
    <row r="110" spans="1:8" x14ac:dyDescent="0.3">
      <c r="A110" s="8">
        <v>43937</v>
      </c>
      <c r="B110">
        <v>0</v>
      </c>
      <c r="C110">
        <v>0</v>
      </c>
      <c r="D110">
        <v>0</v>
      </c>
      <c r="E110" s="9">
        <v>43937</v>
      </c>
      <c r="F110" s="23">
        <v>0</v>
      </c>
      <c r="G110" s="23">
        <v>0</v>
      </c>
      <c r="H110">
        <v>26</v>
      </c>
    </row>
    <row r="111" spans="1:8" x14ac:dyDescent="0.3">
      <c r="A111" s="8">
        <v>43938</v>
      </c>
      <c r="B111">
        <v>0</v>
      </c>
      <c r="C111">
        <v>0</v>
      </c>
      <c r="D111">
        <v>0</v>
      </c>
      <c r="E111" s="9">
        <v>43938</v>
      </c>
      <c r="F111" s="23">
        <v>0</v>
      </c>
      <c r="G111" s="23">
        <v>0</v>
      </c>
      <c r="H111">
        <v>0</v>
      </c>
    </row>
    <row r="112" spans="1:8" x14ac:dyDescent="0.3">
      <c r="A112" s="8">
        <v>43939</v>
      </c>
      <c r="B112">
        <v>0</v>
      </c>
      <c r="C112">
        <v>39</v>
      </c>
      <c r="D112">
        <v>0</v>
      </c>
      <c r="E112" s="9">
        <v>43939</v>
      </c>
      <c r="F112" s="23">
        <v>0</v>
      </c>
      <c r="G112" s="23">
        <v>0</v>
      </c>
      <c r="H112">
        <v>0</v>
      </c>
    </row>
    <row r="113" spans="1:8" x14ac:dyDescent="0.3">
      <c r="A113" s="8">
        <v>43940</v>
      </c>
      <c r="B113">
        <v>42</v>
      </c>
      <c r="C113">
        <v>44</v>
      </c>
      <c r="D113">
        <v>41</v>
      </c>
      <c r="E113" s="9">
        <v>43940</v>
      </c>
      <c r="F113" s="23">
        <v>0</v>
      </c>
      <c r="G113" s="23">
        <v>0</v>
      </c>
      <c r="H113">
        <v>0</v>
      </c>
    </row>
    <row r="114" spans="1:8" x14ac:dyDescent="0.3">
      <c r="A114" s="8">
        <v>43941</v>
      </c>
      <c r="B114">
        <v>74</v>
      </c>
      <c r="C114">
        <v>0</v>
      </c>
      <c r="D114">
        <v>0</v>
      </c>
      <c r="E114" s="9">
        <v>43941</v>
      </c>
      <c r="F114" s="23">
        <v>0</v>
      </c>
      <c r="G114" s="23">
        <v>0</v>
      </c>
      <c r="H114">
        <v>0</v>
      </c>
    </row>
    <row r="115" spans="1:8" x14ac:dyDescent="0.3">
      <c r="A115" s="8">
        <v>43942</v>
      </c>
      <c r="B115">
        <v>39</v>
      </c>
      <c r="C115">
        <v>0</v>
      </c>
      <c r="D115">
        <v>0</v>
      </c>
      <c r="E115" s="9">
        <v>43942</v>
      </c>
      <c r="F115" s="23">
        <v>0</v>
      </c>
      <c r="G115" s="23">
        <v>0</v>
      </c>
      <c r="H115">
        <v>0</v>
      </c>
    </row>
    <row r="116" spans="1:8" x14ac:dyDescent="0.3">
      <c r="A116" s="8">
        <v>43943</v>
      </c>
      <c r="B116">
        <v>38</v>
      </c>
      <c r="C116">
        <v>0</v>
      </c>
      <c r="D116">
        <v>0</v>
      </c>
      <c r="E116" s="9">
        <v>43943</v>
      </c>
      <c r="F116" s="23">
        <v>0</v>
      </c>
      <c r="G116" s="23">
        <v>0</v>
      </c>
      <c r="H116">
        <v>200</v>
      </c>
    </row>
    <row r="117" spans="1:8" x14ac:dyDescent="0.3">
      <c r="A117" s="8">
        <v>43944</v>
      </c>
      <c r="B117">
        <v>78</v>
      </c>
      <c r="C117">
        <v>35</v>
      </c>
      <c r="D117">
        <v>0</v>
      </c>
      <c r="E117" s="9">
        <v>43944</v>
      </c>
      <c r="F117" s="23">
        <v>0</v>
      </c>
      <c r="G117" s="23">
        <v>0</v>
      </c>
      <c r="H117">
        <v>239</v>
      </c>
    </row>
    <row r="118" spans="1:8" x14ac:dyDescent="0.3">
      <c r="A118" s="8">
        <v>43945</v>
      </c>
      <c r="B118">
        <v>0</v>
      </c>
      <c r="C118">
        <v>40</v>
      </c>
      <c r="D118">
        <v>0</v>
      </c>
      <c r="E118" s="9">
        <v>43945</v>
      </c>
      <c r="F118" s="23">
        <v>0</v>
      </c>
      <c r="G118" s="23">
        <v>0</v>
      </c>
      <c r="H118">
        <v>0</v>
      </c>
    </row>
    <row r="119" spans="1:8" x14ac:dyDescent="0.3">
      <c r="A119" s="8">
        <v>43946</v>
      </c>
      <c r="B119">
        <v>39</v>
      </c>
      <c r="C119">
        <v>38</v>
      </c>
      <c r="D119">
        <v>0</v>
      </c>
      <c r="E119" s="9">
        <v>43946</v>
      </c>
      <c r="F119" s="23">
        <v>0</v>
      </c>
      <c r="G119" s="23">
        <v>0</v>
      </c>
      <c r="H119">
        <v>0</v>
      </c>
    </row>
    <row r="120" spans="1:8" x14ac:dyDescent="0.3">
      <c r="A120" s="8">
        <v>43947</v>
      </c>
      <c r="B120">
        <v>39</v>
      </c>
      <c r="C120">
        <v>0</v>
      </c>
      <c r="D120">
        <v>0</v>
      </c>
      <c r="E120" s="9">
        <v>43947</v>
      </c>
      <c r="F120" s="23">
        <v>0</v>
      </c>
      <c r="G120" s="23">
        <v>0</v>
      </c>
      <c r="H120">
        <v>515</v>
      </c>
    </row>
    <row r="121" spans="1:8" x14ac:dyDescent="0.3">
      <c r="A121" s="8">
        <v>43948</v>
      </c>
      <c r="B121">
        <v>41</v>
      </c>
      <c r="C121">
        <v>0</v>
      </c>
      <c r="D121">
        <v>0</v>
      </c>
      <c r="E121" s="9">
        <v>43948</v>
      </c>
      <c r="F121" s="23">
        <v>0</v>
      </c>
      <c r="G121" s="23">
        <v>0</v>
      </c>
      <c r="H121">
        <v>478</v>
      </c>
    </row>
    <row r="122" spans="1:8" x14ac:dyDescent="0.3">
      <c r="A122" s="8">
        <v>43949</v>
      </c>
      <c r="B122">
        <v>75</v>
      </c>
      <c r="C122">
        <v>39</v>
      </c>
      <c r="D122">
        <v>0</v>
      </c>
      <c r="E122" s="9">
        <v>43949</v>
      </c>
      <c r="F122" s="23">
        <v>0</v>
      </c>
      <c r="G122" s="23">
        <v>0</v>
      </c>
      <c r="H122">
        <v>0</v>
      </c>
    </row>
    <row r="123" spans="1:8" x14ac:dyDescent="0.3">
      <c r="A123" s="8">
        <v>43950</v>
      </c>
      <c r="B123">
        <v>0</v>
      </c>
      <c r="C123">
        <v>0</v>
      </c>
      <c r="D123">
        <v>0</v>
      </c>
      <c r="E123" s="9">
        <v>43950</v>
      </c>
      <c r="F123" s="23">
        <v>0</v>
      </c>
      <c r="G123" s="23">
        <v>0</v>
      </c>
      <c r="H123">
        <v>0</v>
      </c>
    </row>
    <row r="124" spans="1:8" x14ac:dyDescent="0.3">
      <c r="A124" s="8">
        <v>43951</v>
      </c>
      <c r="B124">
        <v>38</v>
      </c>
      <c r="C124">
        <v>0</v>
      </c>
      <c r="D124">
        <v>0</v>
      </c>
      <c r="E124" s="9">
        <v>43951</v>
      </c>
      <c r="F124" s="23">
        <v>0</v>
      </c>
      <c r="G124" s="23">
        <v>0</v>
      </c>
      <c r="H124">
        <v>543</v>
      </c>
    </row>
    <row r="125" spans="1:8" x14ac:dyDescent="0.3">
      <c r="A125" s="8">
        <v>43952</v>
      </c>
      <c r="B125">
        <v>55</v>
      </c>
      <c r="C125">
        <v>0</v>
      </c>
      <c r="D125">
        <v>0</v>
      </c>
      <c r="E125" s="9">
        <v>43952</v>
      </c>
      <c r="F125" s="23">
        <v>0</v>
      </c>
      <c r="G125" s="23">
        <v>0</v>
      </c>
      <c r="H125">
        <v>539</v>
      </c>
    </row>
    <row r="126" spans="1:8" x14ac:dyDescent="0.3">
      <c r="A126" s="8">
        <v>43953</v>
      </c>
      <c r="B126">
        <v>100</v>
      </c>
      <c r="C126">
        <v>0</v>
      </c>
      <c r="D126">
        <v>0</v>
      </c>
      <c r="E126" s="9">
        <v>43953</v>
      </c>
      <c r="F126" s="23">
        <v>0</v>
      </c>
      <c r="G126" s="23">
        <v>0</v>
      </c>
      <c r="H126">
        <v>0</v>
      </c>
    </row>
    <row r="127" spans="1:8" x14ac:dyDescent="0.3">
      <c r="A127" s="8">
        <v>43954</v>
      </c>
      <c r="B127">
        <v>38</v>
      </c>
      <c r="C127">
        <v>0</v>
      </c>
      <c r="D127">
        <v>0</v>
      </c>
      <c r="E127" s="9">
        <v>43954</v>
      </c>
      <c r="F127" s="23">
        <v>0</v>
      </c>
      <c r="G127" s="23">
        <v>0</v>
      </c>
      <c r="H127">
        <v>0</v>
      </c>
    </row>
    <row r="128" spans="1:8" x14ac:dyDescent="0.3">
      <c r="A128" s="8">
        <v>43955</v>
      </c>
      <c r="B128">
        <v>37</v>
      </c>
      <c r="C128">
        <v>0</v>
      </c>
      <c r="D128">
        <v>0</v>
      </c>
      <c r="E128" s="9">
        <v>43955</v>
      </c>
      <c r="F128" s="23">
        <v>0</v>
      </c>
      <c r="G128" s="23">
        <v>0</v>
      </c>
      <c r="H128">
        <v>106</v>
      </c>
    </row>
    <row r="129" spans="1:8" x14ac:dyDescent="0.3">
      <c r="A129" s="8">
        <v>43956</v>
      </c>
      <c r="B129">
        <v>63</v>
      </c>
      <c r="C129">
        <v>0</v>
      </c>
      <c r="D129">
        <v>0</v>
      </c>
      <c r="E129" s="9">
        <v>43956</v>
      </c>
      <c r="F129" s="23">
        <v>1</v>
      </c>
      <c r="G129" s="23">
        <v>0</v>
      </c>
      <c r="H129">
        <v>347</v>
      </c>
    </row>
    <row r="130" spans="1:8" x14ac:dyDescent="0.3">
      <c r="A130" s="8">
        <v>43957</v>
      </c>
      <c r="B130">
        <v>34</v>
      </c>
      <c r="C130">
        <v>0</v>
      </c>
      <c r="D130">
        <v>0</v>
      </c>
      <c r="E130" s="9">
        <v>43957</v>
      </c>
      <c r="F130" s="23">
        <v>0</v>
      </c>
      <c r="G130" s="23">
        <v>0</v>
      </c>
      <c r="H130">
        <v>186</v>
      </c>
    </row>
    <row r="131" spans="1:8" x14ac:dyDescent="0.3">
      <c r="A131" s="8">
        <v>43958</v>
      </c>
      <c r="B131">
        <v>0</v>
      </c>
      <c r="C131">
        <v>0</v>
      </c>
      <c r="D131">
        <v>0</v>
      </c>
      <c r="E131" s="9">
        <v>43958</v>
      </c>
      <c r="F131" s="23">
        <v>0</v>
      </c>
      <c r="G131" s="23">
        <v>0</v>
      </c>
      <c r="H131">
        <v>305</v>
      </c>
    </row>
    <row r="132" spans="1:8" x14ac:dyDescent="0.3">
      <c r="A132" s="8">
        <v>43959</v>
      </c>
      <c r="B132">
        <v>0</v>
      </c>
      <c r="C132">
        <v>36</v>
      </c>
      <c r="D132">
        <v>0</v>
      </c>
      <c r="E132" s="9">
        <v>43959</v>
      </c>
      <c r="F132" s="23">
        <v>0</v>
      </c>
      <c r="G132" s="23">
        <v>0</v>
      </c>
      <c r="H132">
        <v>158</v>
      </c>
    </row>
    <row r="133" spans="1:8" x14ac:dyDescent="0.3">
      <c r="A133" s="8">
        <v>43960</v>
      </c>
      <c r="B133">
        <v>0</v>
      </c>
      <c r="C133">
        <v>0</v>
      </c>
      <c r="D133">
        <v>0</v>
      </c>
      <c r="E133" s="9">
        <v>43960</v>
      </c>
      <c r="F133" s="23">
        <v>0</v>
      </c>
      <c r="G133" s="23">
        <v>0</v>
      </c>
      <c r="H133">
        <v>0</v>
      </c>
    </row>
    <row r="134" spans="1:8" x14ac:dyDescent="0.3">
      <c r="A134" s="8">
        <v>43961</v>
      </c>
      <c r="B134">
        <v>42</v>
      </c>
      <c r="C134">
        <v>0</v>
      </c>
      <c r="D134">
        <v>0</v>
      </c>
      <c r="E134" s="9">
        <v>43961</v>
      </c>
      <c r="F134" s="23">
        <v>0</v>
      </c>
      <c r="G134" s="23">
        <v>0</v>
      </c>
      <c r="H134">
        <v>0</v>
      </c>
    </row>
    <row r="135" spans="1:8" x14ac:dyDescent="0.3">
      <c r="A135" s="8">
        <v>43962</v>
      </c>
      <c r="B135">
        <v>0</v>
      </c>
      <c r="C135">
        <v>0</v>
      </c>
      <c r="D135">
        <v>0</v>
      </c>
      <c r="E135" s="9">
        <v>43962</v>
      </c>
      <c r="F135" s="23">
        <v>0</v>
      </c>
      <c r="G135" s="23">
        <v>0</v>
      </c>
      <c r="H135">
        <v>182</v>
      </c>
    </row>
    <row r="136" spans="1:8" x14ac:dyDescent="0.3">
      <c r="A136" s="8">
        <v>43963</v>
      </c>
      <c r="B136">
        <v>37</v>
      </c>
      <c r="C136">
        <v>0</v>
      </c>
      <c r="D136">
        <v>0</v>
      </c>
      <c r="E136" s="9">
        <v>43963</v>
      </c>
      <c r="F136" s="23">
        <v>0</v>
      </c>
      <c r="G136" s="23">
        <v>0</v>
      </c>
      <c r="H136">
        <v>214</v>
      </c>
    </row>
    <row r="137" spans="1:8" x14ac:dyDescent="0.3">
      <c r="A137" s="8">
        <v>43964</v>
      </c>
      <c r="B137">
        <v>34</v>
      </c>
      <c r="C137">
        <v>0</v>
      </c>
      <c r="D137">
        <v>0</v>
      </c>
      <c r="E137" s="9">
        <v>43964</v>
      </c>
      <c r="F137" s="23">
        <v>0</v>
      </c>
      <c r="G137" s="23">
        <v>0</v>
      </c>
      <c r="H137">
        <v>317</v>
      </c>
    </row>
    <row r="138" spans="1:8" x14ac:dyDescent="0.3">
      <c r="A138" s="8">
        <v>43965</v>
      </c>
      <c r="B138">
        <v>52</v>
      </c>
      <c r="C138">
        <v>0</v>
      </c>
      <c r="D138">
        <v>0</v>
      </c>
      <c r="E138" s="9">
        <v>43965</v>
      </c>
      <c r="F138" s="23">
        <v>0</v>
      </c>
      <c r="G138" s="23">
        <v>0</v>
      </c>
      <c r="H138">
        <v>260</v>
      </c>
    </row>
    <row r="139" spans="1:8" x14ac:dyDescent="0.3">
      <c r="A139" s="8">
        <v>43966</v>
      </c>
      <c r="B139">
        <v>33</v>
      </c>
      <c r="C139">
        <v>0</v>
      </c>
      <c r="D139">
        <v>0</v>
      </c>
      <c r="E139" s="9">
        <v>43966</v>
      </c>
      <c r="F139" s="23">
        <v>0</v>
      </c>
      <c r="G139" s="23">
        <v>0</v>
      </c>
      <c r="H139">
        <v>362</v>
      </c>
    </row>
    <row r="140" spans="1:8" x14ac:dyDescent="0.3">
      <c r="A140" s="8">
        <v>43967</v>
      </c>
      <c r="B140">
        <v>55</v>
      </c>
      <c r="C140">
        <v>36</v>
      </c>
      <c r="D140">
        <v>0</v>
      </c>
      <c r="E140" s="9">
        <v>43967</v>
      </c>
      <c r="F140" s="23">
        <v>0</v>
      </c>
      <c r="G140" s="23">
        <v>0</v>
      </c>
      <c r="H140">
        <v>0</v>
      </c>
    </row>
    <row r="141" spans="1:8" x14ac:dyDescent="0.3">
      <c r="A141" s="8">
        <v>43968</v>
      </c>
      <c r="B141">
        <v>63</v>
      </c>
      <c r="C141">
        <v>0</v>
      </c>
      <c r="D141">
        <v>0</v>
      </c>
      <c r="E141" s="9">
        <v>43968</v>
      </c>
      <c r="F141" s="23">
        <v>0</v>
      </c>
      <c r="G141" s="23">
        <v>0</v>
      </c>
      <c r="H141">
        <v>0</v>
      </c>
    </row>
    <row r="142" spans="1:8" x14ac:dyDescent="0.3">
      <c r="A142" s="8">
        <v>43969</v>
      </c>
      <c r="B142">
        <v>32</v>
      </c>
      <c r="C142">
        <v>37</v>
      </c>
      <c r="D142">
        <v>0</v>
      </c>
      <c r="E142" s="9">
        <v>43969</v>
      </c>
      <c r="F142" s="23">
        <v>0</v>
      </c>
      <c r="G142" s="23">
        <v>0</v>
      </c>
      <c r="H142">
        <v>414</v>
      </c>
    </row>
    <row r="143" spans="1:8" x14ac:dyDescent="0.3">
      <c r="A143" s="8">
        <v>43970</v>
      </c>
      <c r="B143">
        <v>62</v>
      </c>
      <c r="C143">
        <v>0</v>
      </c>
      <c r="D143">
        <v>0</v>
      </c>
      <c r="E143" s="9">
        <v>43970</v>
      </c>
      <c r="F143" s="23">
        <v>0</v>
      </c>
      <c r="G143" s="23">
        <v>0</v>
      </c>
      <c r="H143">
        <v>258</v>
      </c>
    </row>
    <row r="144" spans="1:8" x14ac:dyDescent="0.3">
      <c r="A144" s="8">
        <v>43971</v>
      </c>
      <c r="B144">
        <v>34</v>
      </c>
      <c r="C144">
        <v>0</v>
      </c>
      <c r="D144">
        <v>0</v>
      </c>
      <c r="E144" s="9">
        <v>43971</v>
      </c>
      <c r="F144" s="23">
        <v>0</v>
      </c>
      <c r="G144" s="23">
        <v>0</v>
      </c>
      <c r="H144">
        <v>308</v>
      </c>
    </row>
    <row r="145" spans="1:8" x14ac:dyDescent="0.3">
      <c r="A145" s="8">
        <v>43972</v>
      </c>
      <c r="B145">
        <v>31</v>
      </c>
      <c r="C145">
        <v>0</v>
      </c>
      <c r="D145">
        <v>0</v>
      </c>
      <c r="E145" s="9">
        <v>43972</v>
      </c>
      <c r="F145" s="23">
        <v>0</v>
      </c>
      <c r="G145" s="23">
        <v>0</v>
      </c>
      <c r="H145">
        <v>319</v>
      </c>
    </row>
    <row r="146" spans="1:8" x14ac:dyDescent="0.3">
      <c r="A146" s="8">
        <v>43973</v>
      </c>
      <c r="B146">
        <v>0</v>
      </c>
      <c r="C146">
        <v>0</v>
      </c>
      <c r="D146">
        <v>0</v>
      </c>
      <c r="E146" s="9">
        <v>43973</v>
      </c>
      <c r="F146" s="23">
        <v>0</v>
      </c>
      <c r="G146" s="23">
        <v>0</v>
      </c>
      <c r="H146">
        <v>523</v>
      </c>
    </row>
    <row r="147" spans="1:8" x14ac:dyDescent="0.3">
      <c r="A147" s="8">
        <v>43974</v>
      </c>
      <c r="B147">
        <v>0</v>
      </c>
      <c r="C147">
        <v>0</v>
      </c>
      <c r="D147">
        <v>0</v>
      </c>
      <c r="E147" s="9">
        <v>43974</v>
      </c>
      <c r="F147" s="23">
        <v>1</v>
      </c>
      <c r="G147" s="23">
        <v>0</v>
      </c>
      <c r="H147">
        <v>319</v>
      </c>
    </row>
    <row r="148" spans="1:8" x14ac:dyDescent="0.3">
      <c r="A148" s="8">
        <v>43975</v>
      </c>
      <c r="B148">
        <v>38</v>
      </c>
      <c r="C148">
        <v>42</v>
      </c>
      <c r="D148">
        <v>0</v>
      </c>
      <c r="E148" s="9">
        <v>43975</v>
      </c>
      <c r="F148" s="23">
        <v>0</v>
      </c>
      <c r="G148" s="23">
        <v>0</v>
      </c>
      <c r="H148">
        <v>380</v>
      </c>
    </row>
    <row r="149" spans="1:8" x14ac:dyDescent="0.3">
      <c r="A149" s="8">
        <v>43976</v>
      </c>
      <c r="B149">
        <v>0</v>
      </c>
      <c r="C149">
        <v>0</v>
      </c>
      <c r="D149">
        <v>0</v>
      </c>
      <c r="E149" s="9">
        <v>43976</v>
      </c>
      <c r="F149" s="23">
        <v>0</v>
      </c>
      <c r="G149" s="23">
        <v>0</v>
      </c>
      <c r="H149">
        <v>407</v>
      </c>
    </row>
    <row r="150" spans="1:8" x14ac:dyDescent="0.3">
      <c r="A150" s="8">
        <v>43977</v>
      </c>
      <c r="B150">
        <v>0</v>
      </c>
      <c r="C150">
        <v>0</v>
      </c>
      <c r="D150">
        <v>0</v>
      </c>
      <c r="E150" s="9">
        <v>43977</v>
      </c>
      <c r="F150" s="23">
        <v>0</v>
      </c>
      <c r="G150" s="23">
        <v>0</v>
      </c>
      <c r="H150">
        <v>303</v>
      </c>
    </row>
    <row r="151" spans="1:8" x14ac:dyDescent="0.3">
      <c r="A151" s="8">
        <v>43978</v>
      </c>
      <c r="B151">
        <v>33</v>
      </c>
      <c r="C151">
        <v>31</v>
      </c>
      <c r="D151">
        <v>0</v>
      </c>
      <c r="E151" s="9">
        <v>43978</v>
      </c>
      <c r="F151" s="23">
        <v>0</v>
      </c>
      <c r="G151" s="23">
        <v>0</v>
      </c>
      <c r="H151">
        <v>484</v>
      </c>
    </row>
    <row r="152" spans="1:8" x14ac:dyDescent="0.3">
      <c r="A152" s="8">
        <v>43979</v>
      </c>
      <c r="B152">
        <v>0</v>
      </c>
      <c r="C152">
        <v>0</v>
      </c>
      <c r="D152">
        <v>0</v>
      </c>
      <c r="E152" s="9">
        <v>43979</v>
      </c>
      <c r="F152" s="23">
        <v>0</v>
      </c>
      <c r="G152" s="23">
        <v>0</v>
      </c>
      <c r="H152">
        <v>305</v>
      </c>
    </row>
    <row r="153" spans="1:8" x14ac:dyDescent="0.3">
      <c r="A153" s="8">
        <v>43980</v>
      </c>
      <c r="B153">
        <v>36</v>
      </c>
      <c r="C153">
        <v>0</v>
      </c>
      <c r="D153">
        <v>0</v>
      </c>
      <c r="E153" s="9">
        <v>43980</v>
      </c>
      <c r="F153" s="23">
        <v>0</v>
      </c>
      <c r="G153" s="23">
        <v>0</v>
      </c>
      <c r="H153">
        <v>300</v>
      </c>
    </row>
    <row r="154" spans="1:8" x14ac:dyDescent="0.3">
      <c r="A154" s="8">
        <v>43981</v>
      </c>
      <c r="B154">
        <v>39</v>
      </c>
      <c r="C154">
        <v>39</v>
      </c>
      <c r="D154">
        <v>0</v>
      </c>
      <c r="E154" s="9">
        <v>43981</v>
      </c>
      <c r="F154" s="23">
        <v>0</v>
      </c>
      <c r="G154" s="23">
        <v>0</v>
      </c>
      <c r="H154">
        <v>0</v>
      </c>
    </row>
    <row r="155" spans="1:8" x14ac:dyDescent="0.3">
      <c r="A155" s="8">
        <v>43982</v>
      </c>
      <c r="B155">
        <v>0</v>
      </c>
      <c r="C155">
        <v>41</v>
      </c>
      <c r="D155">
        <v>0</v>
      </c>
      <c r="E155" s="9">
        <v>43982</v>
      </c>
      <c r="F155" s="23">
        <v>0</v>
      </c>
      <c r="G155" s="23">
        <v>0</v>
      </c>
      <c r="H155">
        <v>0</v>
      </c>
    </row>
  </sheetData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339A9-B0CF-4A69-813E-613AC11094F8}">
  <dimension ref="A3:E155"/>
  <sheetViews>
    <sheetView workbookViewId="0">
      <selection activeCell="E1" sqref="E1:E1048576"/>
    </sheetView>
  </sheetViews>
  <sheetFormatPr defaultRowHeight="14.4" x14ac:dyDescent="0.3"/>
  <cols>
    <col min="5" max="5" width="8.88671875" style="28"/>
  </cols>
  <sheetData>
    <row r="3" spans="1:5" x14ac:dyDescent="0.3">
      <c r="A3" s="12" t="s">
        <v>56</v>
      </c>
      <c r="B3" t="s">
        <v>155</v>
      </c>
      <c r="C3" t="s">
        <v>154</v>
      </c>
      <c r="D3" t="s">
        <v>153</v>
      </c>
      <c r="E3" s="27" t="s">
        <v>59</v>
      </c>
    </row>
    <row r="4" spans="1:5" x14ac:dyDescent="0.3">
      <c r="A4" s="9">
        <v>43831</v>
      </c>
      <c r="B4">
        <v>0</v>
      </c>
      <c r="C4">
        <v>0</v>
      </c>
      <c r="D4">
        <v>0</v>
      </c>
      <c r="E4" s="27">
        <v>0</v>
      </c>
    </row>
    <row r="5" spans="1:5" x14ac:dyDescent="0.3">
      <c r="A5" s="9">
        <v>43832</v>
      </c>
      <c r="B5">
        <v>0</v>
      </c>
      <c r="C5">
        <v>0</v>
      </c>
      <c r="D5">
        <v>0</v>
      </c>
      <c r="E5" s="27">
        <v>0</v>
      </c>
    </row>
    <row r="6" spans="1:5" x14ac:dyDescent="0.3">
      <c r="A6" s="9">
        <v>43833</v>
      </c>
      <c r="B6">
        <v>0</v>
      </c>
      <c r="C6">
        <v>0</v>
      </c>
      <c r="D6">
        <v>0</v>
      </c>
      <c r="E6" s="27">
        <v>0</v>
      </c>
    </row>
    <row r="7" spans="1:5" x14ac:dyDescent="0.3">
      <c r="A7" s="9">
        <v>43834</v>
      </c>
      <c r="B7">
        <v>0</v>
      </c>
      <c r="C7">
        <v>0</v>
      </c>
      <c r="D7">
        <v>0</v>
      </c>
      <c r="E7" s="27">
        <v>0</v>
      </c>
    </row>
    <row r="8" spans="1:5" x14ac:dyDescent="0.3">
      <c r="A8" s="9">
        <v>43835</v>
      </c>
      <c r="B8">
        <v>0</v>
      </c>
      <c r="C8">
        <v>0</v>
      </c>
      <c r="D8">
        <v>0</v>
      </c>
      <c r="E8" s="27">
        <v>0</v>
      </c>
    </row>
    <row r="9" spans="1:5" x14ac:dyDescent="0.3">
      <c r="A9" s="9">
        <v>43836</v>
      </c>
      <c r="B9">
        <v>0</v>
      </c>
      <c r="C9">
        <v>0</v>
      </c>
      <c r="D9">
        <v>0</v>
      </c>
      <c r="E9" s="27">
        <v>0</v>
      </c>
    </row>
    <row r="10" spans="1:5" x14ac:dyDescent="0.3">
      <c r="A10" s="9">
        <v>43837</v>
      </c>
      <c r="B10">
        <v>0</v>
      </c>
      <c r="C10">
        <v>0</v>
      </c>
      <c r="D10">
        <v>0</v>
      </c>
      <c r="E10" s="27">
        <v>0</v>
      </c>
    </row>
    <row r="11" spans="1:5" x14ac:dyDescent="0.3">
      <c r="A11" s="9">
        <v>43838</v>
      </c>
      <c r="B11">
        <v>0</v>
      </c>
      <c r="C11">
        <v>0</v>
      </c>
      <c r="D11">
        <v>0</v>
      </c>
      <c r="E11" s="27">
        <v>0</v>
      </c>
    </row>
    <row r="12" spans="1:5" x14ac:dyDescent="0.3">
      <c r="A12" s="9">
        <v>43839</v>
      </c>
      <c r="B12">
        <v>0</v>
      </c>
      <c r="C12">
        <v>0</v>
      </c>
      <c r="D12">
        <v>0</v>
      </c>
      <c r="E12" s="27">
        <v>0</v>
      </c>
    </row>
    <row r="13" spans="1:5" x14ac:dyDescent="0.3">
      <c r="A13" s="9">
        <v>43840</v>
      </c>
      <c r="B13">
        <v>0</v>
      </c>
      <c r="C13">
        <v>0</v>
      </c>
      <c r="D13">
        <v>0</v>
      </c>
      <c r="E13" s="27">
        <v>0</v>
      </c>
    </row>
    <row r="14" spans="1:5" x14ac:dyDescent="0.3">
      <c r="A14" s="9">
        <v>43841</v>
      </c>
      <c r="B14">
        <v>0</v>
      </c>
      <c r="C14">
        <v>0</v>
      </c>
      <c r="D14">
        <v>0</v>
      </c>
      <c r="E14" s="27">
        <v>0</v>
      </c>
    </row>
    <row r="15" spans="1:5" x14ac:dyDescent="0.3">
      <c r="A15" s="9">
        <v>43842</v>
      </c>
      <c r="B15">
        <v>0</v>
      </c>
      <c r="C15">
        <v>0</v>
      </c>
      <c r="D15">
        <v>0</v>
      </c>
      <c r="E15" s="27">
        <v>0</v>
      </c>
    </row>
    <row r="16" spans="1:5" x14ac:dyDescent="0.3">
      <c r="A16" s="9">
        <v>43843</v>
      </c>
      <c r="B16">
        <v>0</v>
      </c>
      <c r="C16">
        <v>0</v>
      </c>
      <c r="D16">
        <v>0</v>
      </c>
      <c r="E16" s="27">
        <v>0</v>
      </c>
    </row>
    <row r="17" spans="1:5" x14ac:dyDescent="0.3">
      <c r="A17" s="9">
        <v>43844</v>
      </c>
      <c r="B17">
        <v>0</v>
      </c>
      <c r="C17">
        <v>0</v>
      </c>
      <c r="D17">
        <v>0</v>
      </c>
      <c r="E17" s="27">
        <v>0</v>
      </c>
    </row>
    <row r="18" spans="1:5" x14ac:dyDescent="0.3">
      <c r="A18" s="9">
        <v>43845</v>
      </c>
      <c r="B18">
        <v>0</v>
      </c>
      <c r="C18">
        <v>0</v>
      </c>
      <c r="D18">
        <v>0</v>
      </c>
      <c r="E18" s="27">
        <v>0</v>
      </c>
    </row>
    <row r="19" spans="1:5" x14ac:dyDescent="0.3">
      <c r="A19" s="9">
        <v>43846</v>
      </c>
      <c r="B19">
        <v>0</v>
      </c>
      <c r="C19">
        <v>0</v>
      </c>
      <c r="D19">
        <v>0</v>
      </c>
      <c r="E19" s="27">
        <v>0</v>
      </c>
    </row>
    <row r="20" spans="1:5" x14ac:dyDescent="0.3">
      <c r="A20" s="9">
        <v>43847</v>
      </c>
      <c r="B20">
        <v>0</v>
      </c>
      <c r="C20">
        <v>0</v>
      </c>
      <c r="D20">
        <v>0</v>
      </c>
      <c r="E20" s="27">
        <v>0</v>
      </c>
    </row>
    <row r="21" spans="1:5" x14ac:dyDescent="0.3">
      <c r="A21" s="9">
        <v>43848</v>
      </c>
      <c r="B21">
        <v>0</v>
      </c>
      <c r="C21">
        <v>0</v>
      </c>
      <c r="D21">
        <v>0</v>
      </c>
      <c r="E21" s="27">
        <v>0</v>
      </c>
    </row>
    <row r="22" spans="1:5" x14ac:dyDescent="0.3">
      <c r="A22" s="9">
        <v>43849</v>
      </c>
      <c r="B22">
        <v>0</v>
      </c>
      <c r="C22">
        <v>0</v>
      </c>
      <c r="D22">
        <v>0</v>
      </c>
      <c r="E22" s="27">
        <v>0</v>
      </c>
    </row>
    <row r="23" spans="1:5" x14ac:dyDescent="0.3">
      <c r="A23" s="9">
        <v>43850</v>
      </c>
      <c r="B23">
        <v>0</v>
      </c>
      <c r="C23">
        <v>0</v>
      </c>
      <c r="D23">
        <v>0</v>
      </c>
      <c r="E23" s="27">
        <v>0</v>
      </c>
    </row>
    <row r="24" spans="1:5" x14ac:dyDescent="0.3">
      <c r="A24" s="9">
        <v>43851</v>
      </c>
      <c r="B24">
        <v>0</v>
      </c>
      <c r="C24">
        <v>0</v>
      </c>
      <c r="D24">
        <v>0</v>
      </c>
      <c r="E24" s="27">
        <v>0</v>
      </c>
    </row>
    <row r="25" spans="1:5" x14ac:dyDescent="0.3">
      <c r="A25" s="9">
        <v>43852</v>
      </c>
      <c r="B25">
        <v>0</v>
      </c>
      <c r="C25">
        <v>0</v>
      </c>
      <c r="D25">
        <v>0</v>
      </c>
      <c r="E25" s="27">
        <v>0</v>
      </c>
    </row>
    <row r="26" spans="1:5" x14ac:dyDescent="0.3">
      <c r="A26" s="9">
        <v>43853</v>
      </c>
      <c r="B26">
        <v>0</v>
      </c>
      <c r="C26">
        <v>0</v>
      </c>
      <c r="D26">
        <v>0</v>
      </c>
      <c r="E26" s="27">
        <v>0</v>
      </c>
    </row>
    <row r="27" spans="1:5" x14ac:dyDescent="0.3">
      <c r="A27" s="9">
        <v>43854</v>
      </c>
      <c r="B27">
        <v>0</v>
      </c>
      <c r="C27">
        <v>0</v>
      </c>
      <c r="D27">
        <v>0</v>
      </c>
      <c r="E27" s="27">
        <v>0</v>
      </c>
    </row>
    <row r="28" spans="1:5" x14ac:dyDescent="0.3">
      <c r="A28" s="9">
        <v>43855</v>
      </c>
      <c r="B28">
        <v>0</v>
      </c>
      <c r="C28">
        <v>0</v>
      </c>
      <c r="D28">
        <v>0</v>
      </c>
      <c r="E28" s="27">
        <v>0</v>
      </c>
    </row>
    <row r="29" spans="1:5" x14ac:dyDescent="0.3">
      <c r="A29" s="9">
        <v>43856</v>
      </c>
      <c r="B29">
        <v>0</v>
      </c>
      <c r="C29">
        <v>0</v>
      </c>
      <c r="D29">
        <v>0</v>
      </c>
      <c r="E29" s="27">
        <v>0</v>
      </c>
    </row>
    <row r="30" spans="1:5" x14ac:dyDescent="0.3">
      <c r="A30" s="9">
        <v>43857</v>
      </c>
      <c r="B30">
        <v>0</v>
      </c>
      <c r="C30">
        <v>0</v>
      </c>
      <c r="D30">
        <v>0</v>
      </c>
      <c r="E30" s="27">
        <v>0</v>
      </c>
    </row>
    <row r="31" spans="1:5" x14ac:dyDescent="0.3">
      <c r="A31" s="9">
        <v>43858</v>
      </c>
      <c r="B31">
        <v>0</v>
      </c>
      <c r="C31">
        <v>0</v>
      </c>
      <c r="D31">
        <v>0</v>
      </c>
      <c r="E31" s="27">
        <v>0</v>
      </c>
    </row>
    <row r="32" spans="1:5" x14ac:dyDescent="0.3">
      <c r="A32" s="9">
        <v>43859</v>
      </c>
      <c r="B32">
        <v>0</v>
      </c>
      <c r="C32">
        <v>0</v>
      </c>
      <c r="D32">
        <v>0</v>
      </c>
      <c r="E32" s="27">
        <v>0</v>
      </c>
    </row>
    <row r="33" spans="1:5" x14ac:dyDescent="0.3">
      <c r="A33" s="9">
        <v>43860</v>
      </c>
      <c r="B33">
        <v>0</v>
      </c>
      <c r="C33">
        <v>0</v>
      </c>
      <c r="D33">
        <v>0</v>
      </c>
      <c r="E33" s="27">
        <f ca="1">IFERROR(__xludf.DUMMYFUNCTION("""COMPUTED_VALUE"""),1)</f>
        <v>1</v>
      </c>
    </row>
    <row r="34" spans="1:5" x14ac:dyDescent="0.3">
      <c r="A34" s="9">
        <v>43861</v>
      </c>
      <c r="B34">
        <v>0</v>
      </c>
      <c r="C34">
        <v>0</v>
      </c>
      <c r="D34">
        <v>0</v>
      </c>
      <c r="E34" s="27">
        <f ca="1">IFERROR(__xludf.DUMMYFUNCTION("""COMPUTED_VALUE"""),0)</f>
        <v>0</v>
      </c>
    </row>
    <row r="35" spans="1:5" x14ac:dyDescent="0.3">
      <c r="A35" s="9">
        <v>43862</v>
      </c>
      <c r="B35">
        <v>0</v>
      </c>
      <c r="C35">
        <v>0</v>
      </c>
      <c r="D35">
        <v>0</v>
      </c>
      <c r="E35" s="27">
        <f ca="1">IFERROR(__xludf.DUMMYFUNCTION("""COMPUTED_VALUE"""),0)</f>
        <v>0</v>
      </c>
    </row>
    <row r="36" spans="1:5" x14ac:dyDescent="0.3">
      <c r="A36" s="9">
        <v>43863</v>
      </c>
      <c r="B36">
        <v>0</v>
      </c>
      <c r="C36">
        <v>0</v>
      </c>
      <c r="D36">
        <v>0</v>
      </c>
      <c r="E36" s="27">
        <f ca="1">IFERROR(__xludf.DUMMYFUNCTION("""COMPUTED_VALUE"""),1)</f>
        <v>1</v>
      </c>
    </row>
    <row r="37" spans="1:5" x14ac:dyDescent="0.3">
      <c r="A37" s="9">
        <v>43864</v>
      </c>
      <c r="B37">
        <v>0</v>
      </c>
      <c r="C37">
        <v>0</v>
      </c>
      <c r="D37">
        <v>0</v>
      </c>
      <c r="E37" s="27">
        <f ca="1">IFERROR(__xludf.DUMMYFUNCTION("""COMPUTED_VALUE"""),1)</f>
        <v>1</v>
      </c>
    </row>
    <row r="38" spans="1:5" x14ac:dyDescent="0.3">
      <c r="A38" s="9">
        <v>43865</v>
      </c>
      <c r="B38">
        <v>0</v>
      </c>
      <c r="C38">
        <v>0</v>
      </c>
      <c r="D38">
        <v>0</v>
      </c>
      <c r="E38" s="27">
        <f ca="1">IFERROR(__xludf.DUMMYFUNCTION("""COMPUTED_VALUE"""),0)</f>
        <v>0</v>
      </c>
    </row>
    <row r="39" spans="1:5" x14ac:dyDescent="0.3">
      <c r="A39" s="9">
        <v>43866</v>
      </c>
      <c r="B39">
        <v>0</v>
      </c>
      <c r="C39">
        <v>0</v>
      </c>
      <c r="D39">
        <v>0</v>
      </c>
      <c r="E39" s="27">
        <f ca="1">IFERROR(__xludf.DUMMYFUNCTION("""COMPUTED_VALUE"""),0)</f>
        <v>0</v>
      </c>
    </row>
    <row r="40" spans="1:5" x14ac:dyDescent="0.3">
      <c r="A40" s="9">
        <v>43867</v>
      </c>
      <c r="B40">
        <v>0</v>
      </c>
      <c r="C40">
        <v>0</v>
      </c>
      <c r="D40">
        <v>0</v>
      </c>
      <c r="E40" s="27">
        <f ca="1">IFERROR(__xludf.DUMMYFUNCTION("""COMPUTED_VALUE"""),0)</f>
        <v>0</v>
      </c>
    </row>
    <row r="41" spans="1:5" x14ac:dyDescent="0.3">
      <c r="A41" s="9">
        <v>43868</v>
      </c>
      <c r="B41">
        <v>0</v>
      </c>
      <c r="C41">
        <v>0</v>
      </c>
      <c r="D41">
        <v>0</v>
      </c>
      <c r="E41" s="27">
        <f ca="1">IFERROR(__xludf.DUMMYFUNCTION("""COMPUTED_VALUE"""),0)</f>
        <v>0</v>
      </c>
    </row>
    <row r="42" spans="1:5" x14ac:dyDescent="0.3">
      <c r="A42" s="9">
        <v>43869</v>
      </c>
      <c r="B42">
        <v>0</v>
      </c>
      <c r="C42">
        <v>0</v>
      </c>
      <c r="D42">
        <v>0</v>
      </c>
      <c r="E42" s="27">
        <f ca="1">IFERROR(__xludf.DUMMYFUNCTION("""COMPUTED_VALUE"""),0)</f>
        <v>0</v>
      </c>
    </row>
    <row r="43" spans="1:5" x14ac:dyDescent="0.3">
      <c r="A43" s="9">
        <v>43870</v>
      </c>
      <c r="B43">
        <v>0</v>
      </c>
      <c r="C43">
        <v>0</v>
      </c>
      <c r="D43">
        <v>0</v>
      </c>
      <c r="E43" s="27">
        <f ca="1">IFERROR(__xludf.DUMMYFUNCTION("""COMPUTED_VALUE"""),0)</f>
        <v>0</v>
      </c>
    </row>
    <row r="44" spans="1:5" x14ac:dyDescent="0.3">
      <c r="A44" s="9">
        <v>43871</v>
      </c>
      <c r="B44">
        <v>0</v>
      </c>
      <c r="C44">
        <v>0</v>
      </c>
      <c r="D44">
        <v>0</v>
      </c>
      <c r="E44" s="27">
        <f ca="1">IFERROR(__xludf.DUMMYFUNCTION("""COMPUTED_VALUE"""),0)</f>
        <v>0</v>
      </c>
    </row>
    <row r="45" spans="1:5" x14ac:dyDescent="0.3">
      <c r="A45" s="9">
        <v>43872</v>
      </c>
      <c r="B45">
        <v>0</v>
      </c>
      <c r="C45">
        <v>0</v>
      </c>
      <c r="D45">
        <v>0</v>
      </c>
      <c r="E45" s="27">
        <f ca="1">IFERROR(__xludf.DUMMYFUNCTION("""COMPUTED_VALUE"""),0)</f>
        <v>0</v>
      </c>
    </row>
    <row r="46" spans="1:5" x14ac:dyDescent="0.3">
      <c r="A46" s="9">
        <v>43873</v>
      </c>
      <c r="B46">
        <v>0</v>
      </c>
      <c r="C46">
        <v>0</v>
      </c>
      <c r="D46">
        <v>0</v>
      </c>
      <c r="E46" s="27">
        <f ca="1">IFERROR(__xludf.DUMMYFUNCTION("""COMPUTED_VALUE"""),0)</f>
        <v>0</v>
      </c>
    </row>
    <row r="47" spans="1:5" x14ac:dyDescent="0.3">
      <c r="A47" s="9">
        <v>43874</v>
      </c>
      <c r="B47">
        <v>0</v>
      </c>
      <c r="C47">
        <v>0</v>
      </c>
      <c r="D47">
        <v>0</v>
      </c>
      <c r="E47" s="27">
        <f ca="1">IFERROR(__xludf.DUMMYFUNCTION("""COMPUTED_VALUE"""),0)</f>
        <v>0</v>
      </c>
    </row>
    <row r="48" spans="1:5" x14ac:dyDescent="0.3">
      <c r="A48" s="9">
        <v>43875</v>
      </c>
      <c r="B48">
        <v>0</v>
      </c>
      <c r="C48">
        <v>0</v>
      </c>
      <c r="D48">
        <v>0</v>
      </c>
      <c r="E48" s="27">
        <f ca="1">IFERROR(__xludf.DUMMYFUNCTION("""COMPUTED_VALUE"""),0)</f>
        <v>0</v>
      </c>
    </row>
    <row r="49" spans="1:5" x14ac:dyDescent="0.3">
      <c r="A49" s="9">
        <v>43876</v>
      </c>
      <c r="B49">
        <v>0</v>
      </c>
      <c r="C49">
        <v>35</v>
      </c>
      <c r="D49">
        <v>0</v>
      </c>
      <c r="E49" s="27">
        <f ca="1">IFERROR(__xludf.DUMMYFUNCTION("""COMPUTED_VALUE"""),0)</f>
        <v>0</v>
      </c>
    </row>
    <row r="50" spans="1:5" x14ac:dyDescent="0.3">
      <c r="A50" s="9">
        <v>43877</v>
      </c>
      <c r="B50">
        <v>0</v>
      </c>
      <c r="C50">
        <v>0</v>
      </c>
      <c r="D50">
        <v>0</v>
      </c>
      <c r="E50" s="27">
        <f ca="1">IFERROR(__xludf.DUMMYFUNCTION("""COMPUTED_VALUE"""),0)</f>
        <v>0</v>
      </c>
    </row>
    <row r="51" spans="1:5" x14ac:dyDescent="0.3">
      <c r="A51" s="9">
        <v>43878</v>
      </c>
      <c r="B51">
        <v>0</v>
      </c>
      <c r="C51">
        <v>0</v>
      </c>
      <c r="D51">
        <v>0</v>
      </c>
      <c r="E51" s="27">
        <f ca="1">IFERROR(__xludf.DUMMYFUNCTION("""COMPUTED_VALUE"""),0)</f>
        <v>0</v>
      </c>
    </row>
    <row r="52" spans="1:5" x14ac:dyDescent="0.3">
      <c r="A52" s="9">
        <v>43879</v>
      </c>
      <c r="B52">
        <v>0</v>
      </c>
      <c r="C52">
        <v>0</v>
      </c>
      <c r="D52">
        <v>0</v>
      </c>
      <c r="E52" s="27">
        <f ca="1">IFERROR(__xludf.DUMMYFUNCTION("""COMPUTED_VALUE"""),0)</f>
        <v>0</v>
      </c>
    </row>
    <row r="53" spans="1:5" x14ac:dyDescent="0.3">
      <c r="A53" s="9">
        <v>43880</v>
      </c>
      <c r="B53">
        <v>0</v>
      </c>
      <c r="C53">
        <v>0</v>
      </c>
      <c r="D53">
        <v>0</v>
      </c>
      <c r="E53" s="27">
        <f ca="1">IFERROR(__xludf.DUMMYFUNCTION("""COMPUTED_VALUE"""),0)</f>
        <v>0</v>
      </c>
    </row>
    <row r="54" spans="1:5" x14ac:dyDescent="0.3">
      <c r="A54" s="9">
        <v>43881</v>
      </c>
      <c r="B54">
        <v>0</v>
      </c>
      <c r="C54">
        <v>0</v>
      </c>
      <c r="D54">
        <v>0</v>
      </c>
      <c r="E54" s="27">
        <f ca="1">IFERROR(__xludf.DUMMYFUNCTION("""COMPUTED_VALUE"""),0)</f>
        <v>0</v>
      </c>
    </row>
    <row r="55" spans="1:5" x14ac:dyDescent="0.3">
      <c r="A55" s="9">
        <v>43882</v>
      </c>
      <c r="B55">
        <v>0</v>
      </c>
      <c r="C55">
        <v>0</v>
      </c>
      <c r="D55">
        <v>0</v>
      </c>
      <c r="E55" s="27">
        <f ca="1">IFERROR(__xludf.DUMMYFUNCTION("""COMPUTED_VALUE"""),0)</f>
        <v>0</v>
      </c>
    </row>
    <row r="56" spans="1:5" x14ac:dyDescent="0.3">
      <c r="A56" s="9">
        <v>43883</v>
      </c>
      <c r="B56">
        <v>0</v>
      </c>
      <c r="C56">
        <v>0</v>
      </c>
      <c r="D56">
        <v>0</v>
      </c>
      <c r="E56" s="27">
        <f ca="1">IFERROR(__xludf.DUMMYFUNCTION("""COMPUTED_VALUE"""),0)</f>
        <v>0</v>
      </c>
    </row>
    <row r="57" spans="1:5" x14ac:dyDescent="0.3">
      <c r="A57" s="9">
        <v>43884</v>
      </c>
      <c r="B57">
        <v>0</v>
      </c>
      <c r="C57">
        <v>0</v>
      </c>
      <c r="D57">
        <v>0</v>
      </c>
      <c r="E57" s="27">
        <f ca="1">IFERROR(__xludf.DUMMYFUNCTION("""COMPUTED_VALUE"""),0)</f>
        <v>0</v>
      </c>
    </row>
    <row r="58" spans="1:5" x14ac:dyDescent="0.3">
      <c r="A58" s="9">
        <v>43885</v>
      </c>
      <c r="B58">
        <v>0</v>
      </c>
      <c r="C58">
        <v>0</v>
      </c>
      <c r="D58">
        <v>0</v>
      </c>
      <c r="E58" s="27">
        <f ca="1">IFERROR(__xludf.DUMMYFUNCTION("""COMPUTED_VALUE"""),0)</f>
        <v>0</v>
      </c>
    </row>
    <row r="59" spans="1:5" x14ac:dyDescent="0.3">
      <c r="A59" s="9">
        <v>43886</v>
      </c>
      <c r="B59">
        <v>0</v>
      </c>
      <c r="C59">
        <v>0</v>
      </c>
      <c r="D59">
        <v>0</v>
      </c>
      <c r="E59" s="27">
        <f ca="1">IFERROR(__xludf.DUMMYFUNCTION("""COMPUTED_VALUE"""),0)</f>
        <v>0</v>
      </c>
    </row>
    <row r="60" spans="1:5" x14ac:dyDescent="0.3">
      <c r="A60" s="9">
        <v>43887</v>
      </c>
      <c r="B60">
        <v>0</v>
      </c>
      <c r="C60">
        <v>0</v>
      </c>
      <c r="D60">
        <v>0</v>
      </c>
      <c r="E60" s="27">
        <f ca="1">IFERROR(__xludf.DUMMYFUNCTION("""COMPUTED_VALUE"""),0)</f>
        <v>0</v>
      </c>
    </row>
    <row r="61" spans="1:5" x14ac:dyDescent="0.3">
      <c r="A61" s="9">
        <v>43888</v>
      </c>
      <c r="B61">
        <v>0</v>
      </c>
      <c r="C61">
        <v>0</v>
      </c>
      <c r="D61">
        <v>0</v>
      </c>
      <c r="E61" s="27">
        <f ca="1">IFERROR(__xludf.DUMMYFUNCTION("""COMPUTED_VALUE"""),0)</f>
        <v>0</v>
      </c>
    </row>
    <row r="62" spans="1:5" x14ac:dyDescent="0.3">
      <c r="A62" s="9">
        <v>43889</v>
      </c>
      <c r="B62">
        <v>0</v>
      </c>
      <c r="C62">
        <v>0</v>
      </c>
      <c r="D62">
        <v>0</v>
      </c>
      <c r="E62" s="27">
        <f ca="1">IFERROR(__xludf.DUMMYFUNCTION("""COMPUTED_VALUE"""),0)</f>
        <v>0</v>
      </c>
    </row>
    <row r="63" spans="1:5" x14ac:dyDescent="0.3">
      <c r="A63" s="9">
        <v>43890</v>
      </c>
      <c r="B63">
        <v>0</v>
      </c>
      <c r="C63">
        <v>0</v>
      </c>
      <c r="D63">
        <v>0</v>
      </c>
      <c r="E63" s="27">
        <f ca="1">IFERROR(__xludf.DUMMYFUNCTION("""COMPUTED_VALUE"""),0)</f>
        <v>0</v>
      </c>
    </row>
    <row r="64" spans="1:5" x14ac:dyDescent="0.3">
      <c r="A64" s="9">
        <v>43891</v>
      </c>
      <c r="B64">
        <v>0</v>
      </c>
      <c r="C64">
        <v>0</v>
      </c>
      <c r="D64">
        <v>0</v>
      </c>
      <c r="E64" s="27">
        <f ca="1">IFERROR(__xludf.DUMMYFUNCTION("""COMPUTED_VALUE"""),0)</f>
        <v>0</v>
      </c>
    </row>
    <row r="65" spans="1:5" x14ac:dyDescent="0.3">
      <c r="A65" s="9">
        <v>43892</v>
      </c>
      <c r="B65">
        <v>0</v>
      </c>
      <c r="C65">
        <v>0</v>
      </c>
      <c r="D65">
        <v>0</v>
      </c>
      <c r="E65" s="27">
        <f ca="1">IFERROR(__xludf.DUMMYFUNCTION("""COMPUTED_VALUE"""),0)</f>
        <v>0</v>
      </c>
    </row>
    <row r="66" spans="1:5" x14ac:dyDescent="0.3">
      <c r="A66" s="9">
        <v>43893</v>
      </c>
      <c r="B66">
        <v>0</v>
      </c>
      <c r="C66">
        <v>0</v>
      </c>
      <c r="D66">
        <v>0</v>
      </c>
      <c r="E66" s="27">
        <f ca="1">IFERROR(__xludf.DUMMYFUNCTION("""COMPUTED_VALUE"""),0)</f>
        <v>0</v>
      </c>
    </row>
    <row r="67" spans="1:5" x14ac:dyDescent="0.3">
      <c r="A67" s="9">
        <v>43894</v>
      </c>
      <c r="B67">
        <v>0</v>
      </c>
      <c r="C67">
        <v>0</v>
      </c>
      <c r="D67">
        <v>0</v>
      </c>
      <c r="E67" s="27">
        <f ca="1">IFERROR(__xludf.DUMMYFUNCTION("""COMPUTED_VALUE"""),0)</f>
        <v>0</v>
      </c>
    </row>
    <row r="68" spans="1:5" x14ac:dyDescent="0.3">
      <c r="A68" s="9">
        <v>43895</v>
      </c>
      <c r="B68">
        <v>0</v>
      </c>
      <c r="C68">
        <v>0</v>
      </c>
      <c r="D68">
        <v>0</v>
      </c>
      <c r="E68" s="27">
        <f ca="1">IFERROR(__xludf.DUMMYFUNCTION("""COMPUTED_VALUE"""),0)</f>
        <v>0</v>
      </c>
    </row>
    <row r="69" spans="1:5" x14ac:dyDescent="0.3">
      <c r="A69" s="9">
        <v>43896</v>
      </c>
      <c r="B69">
        <v>0</v>
      </c>
      <c r="C69">
        <v>0</v>
      </c>
      <c r="D69">
        <v>0</v>
      </c>
      <c r="E69" s="27">
        <f ca="1">IFERROR(__xludf.DUMMYFUNCTION("""COMPUTED_VALUE"""),0)</f>
        <v>0</v>
      </c>
    </row>
    <row r="70" spans="1:5" x14ac:dyDescent="0.3">
      <c r="A70" s="9">
        <v>43897</v>
      </c>
      <c r="B70">
        <v>0</v>
      </c>
      <c r="C70">
        <v>0</v>
      </c>
      <c r="D70">
        <v>0</v>
      </c>
      <c r="E70" s="27">
        <f ca="1">IFERROR(__xludf.DUMMYFUNCTION("""COMPUTED_VALUE"""),0)</f>
        <v>0</v>
      </c>
    </row>
    <row r="71" spans="1:5" x14ac:dyDescent="0.3">
      <c r="A71" s="9">
        <v>43898</v>
      </c>
      <c r="B71">
        <v>0</v>
      </c>
      <c r="C71">
        <v>0</v>
      </c>
      <c r="D71">
        <v>0</v>
      </c>
      <c r="E71" s="27">
        <f ca="1">IFERROR(__xludf.DUMMYFUNCTION("""COMPUTED_VALUE"""),0)</f>
        <v>0</v>
      </c>
    </row>
    <row r="72" spans="1:5" x14ac:dyDescent="0.3">
      <c r="A72" s="9">
        <v>43899</v>
      </c>
      <c r="B72">
        <v>0</v>
      </c>
      <c r="C72">
        <v>0</v>
      </c>
      <c r="D72">
        <v>0</v>
      </c>
      <c r="E72" s="27">
        <f ca="1">IFERROR(__xludf.DUMMYFUNCTION("""COMPUTED_VALUE"""),0)</f>
        <v>0</v>
      </c>
    </row>
    <row r="73" spans="1:5" x14ac:dyDescent="0.3">
      <c r="A73" s="9">
        <v>43900</v>
      </c>
      <c r="B73">
        <v>0</v>
      </c>
      <c r="C73">
        <v>0</v>
      </c>
      <c r="D73">
        <v>0</v>
      </c>
      <c r="E73" s="27">
        <f ca="1">IFERROR(__xludf.DUMMYFUNCTION("""COMPUTED_VALUE"""),0)</f>
        <v>0</v>
      </c>
    </row>
    <row r="74" spans="1:5" x14ac:dyDescent="0.3">
      <c r="A74" s="9">
        <v>43901</v>
      </c>
      <c r="B74">
        <v>0</v>
      </c>
      <c r="C74">
        <v>0</v>
      </c>
      <c r="D74">
        <v>0</v>
      </c>
      <c r="E74" s="27">
        <f ca="1">IFERROR(__xludf.DUMMYFUNCTION("""COMPUTED_VALUE"""),0)</f>
        <v>0</v>
      </c>
    </row>
    <row r="75" spans="1:5" x14ac:dyDescent="0.3">
      <c r="A75" s="9">
        <v>43902</v>
      </c>
      <c r="B75">
        <v>0</v>
      </c>
      <c r="C75">
        <v>0</v>
      </c>
      <c r="D75">
        <v>0</v>
      </c>
      <c r="E75" s="27">
        <f ca="1">IFERROR(__xludf.DUMMYFUNCTION("""COMPUTED_VALUE"""),0)</f>
        <v>0</v>
      </c>
    </row>
    <row r="76" spans="1:5" x14ac:dyDescent="0.3">
      <c r="A76" s="9">
        <v>43903</v>
      </c>
      <c r="B76">
        <v>0</v>
      </c>
      <c r="C76">
        <v>0</v>
      </c>
      <c r="D76">
        <v>0</v>
      </c>
      <c r="E76" s="27">
        <f ca="1">IFERROR(__xludf.DUMMYFUNCTION("""COMPUTED_VALUE"""),0)</f>
        <v>0</v>
      </c>
    </row>
    <row r="77" spans="1:5" x14ac:dyDescent="0.3">
      <c r="A77" s="9">
        <v>43904</v>
      </c>
      <c r="B77">
        <v>0</v>
      </c>
      <c r="C77">
        <v>0</v>
      </c>
      <c r="D77">
        <v>0</v>
      </c>
      <c r="E77" s="27">
        <v>0</v>
      </c>
    </row>
    <row r="78" spans="1:5" x14ac:dyDescent="0.3">
      <c r="A78" s="9">
        <v>43905</v>
      </c>
      <c r="B78">
        <v>0</v>
      </c>
      <c r="C78">
        <v>0</v>
      </c>
      <c r="D78">
        <v>0</v>
      </c>
      <c r="E78" s="27">
        <v>0</v>
      </c>
    </row>
    <row r="79" spans="1:5" x14ac:dyDescent="0.3">
      <c r="A79" s="9">
        <v>43906</v>
      </c>
      <c r="B79">
        <v>0</v>
      </c>
      <c r="C79">
        <v>0</v>
      </c>
      <c r="D79">
        <v>0</v>
      </c>
      <c r="E79" s="27">
        <v>0</v>
      </c>
    </row>
    <row r="80" spans="1:5" x14ac:dyDescent="0.3">
      <c r="A80" s="9">
        <v>43907</v>
      </c>
      <c r="B80">
        <v>0</v>
      </c>
      <c r="C80">
        <v>64</v>
      </c>
      <c r="D80">
        <v>0</v>
      </c>
      <c r="E80" s="27">
        <v>0</v>
      </c>
    </row>
    <row r="81" spans="1:5" x14ac:dyDescent="0.3">
      <c r="A81" s="9">
        <v>43908</v>
      </c>
      <c r="B81">
        <v>0</v>
      </c>
      <c r="C81">
        <v>0</v>
      </c>
      <c r="D81">
        <v>0</v>
      </c>
      <c r="E81" s="27">
        <v>0</v>
      </c>
    </row>
    <row r="82" spans="1:5" x14ac:dyDescent="0.3">
      <c r="A82" s="9">
        <v>43909</v>
      </c>
      <c r="B82">
        <v>0</v>
      </c>
      <c r="C82">
        <v>35</v>
      </c>
      <c r="D82">
        <v>0</v>
      </c>
      <c r="E82" s="27">
        <v>0</v>
      </c>
    </row>
    <row r="83" spans="1:5" x14ac:dyDescent="0.3">
      <c r="A83" s="9">
        <v>43910</v>
      </c>
      <c r="B83">
        <v>0</v>
      </c>
      <c r="C83">
        <v>33</v>
      </c>
      <c r="D83">
        <v>33</v>
      </c>
      <c r="E83" s="27">
        <v>0</v>
      </c>
    </row>
    <row r="84" spans="1:5" x14ac:dyDescent="0.3">
      <c r="A84" s="9">
        <v>43911</v>
      </c>
      <c r="B84">
        <v>0</v>
      </c>
      <c r="C84">
        <v>68</v>
      </c>
      <c r="D84">
        <v>37</v>
      </c>
      <c r="E84" s="27">
        <v>0</v>
      </c>
    </row>
    <row r="85" spans="1:5" x14ac:dyDescent="0.3">
      <c r="A85" s="9">
        <v>43912</v>
      </c>
      <c r="B85">
        <v>40</v>
      </c>
      <c r="C85">
        <v>42</v>
      </c>
      <c r="D85">
        <v>42</v>
      </c>
      <c r="E85" s="27">
        <v>0</v>
      </c>
    </row>
    <row r="86" spans="1:5" x14ac:dyDescent="0.3">
      <c r="A86" s="9">
        <v>43913</v>
      </c>
      <c r="B86">
        <v>35</v>
      </c>
      <c r="C86">
        <v>31</v>
      </c>
      <c r="D86">
        <v>0</v>
      </c>
      <c r="E86" s="27">
        <v>0</v>
      </c>
    </row>
    <row r="87" spans="1:5" x14ac:dyDescent="0.3">
      <c r="A87" s="9">
        <v>43914</v>
      </c>
      <c r="B87">
        <v>72</v>
      </c>
      <c r="C87">
        <v>73</v>
      </c>
      <c r="D87">
        <v>0</v>
      </c>
      <c r="E87" s="27">
        <v>0</v>
      </c>
    </row>
    <row r="88" spans="1:5" x14ac:dyDescent="0.3">
      <c r="A88" s="9">
        <v>43915</v>
      </c>
      <c r="B88">
        <v>36</v>
      </c>
      <c r="C88">
        <v>39</v>
      </c>
      <c r="D88">
        <v>0</v>
      </c>
      <c r="E88" s="27">
        <v>0</v>
      </c>
    </row>
    <row r="89" spans="1:5" x14ac:dyDescent="0.3">
      <c r="A89" s="9">
        <v>43916</v>
      </c>
      <c r="B89">
        <v>0</v>
      </c>
      <c r="C89">
        <v>0</v>
      </c>
      <c r="D89">
        <v>0</v>
      </c>
      <c r="E89" s="27">
        <v>0</v>
      </c>
    </row>
    <row r="90" spans="1:5" x14ac:dyDescent="0.3">
      <c r="A90" s="9">
        <v>43917</v>
      </c>
      <c r="B90">
        <v>55</v>
      </c>
      <c r="C90">
        <v>0</v>
      </c>
      <c r="D90">
        <v>0</v>
      </c>
      <c r="E90" s="27">
        <v>0</v>
      </c>
    </row>
    <row r="91" spans="1:5" x14ac:dyDescent="0.3">
      <c r="A91" s="9">
        <v>43918</v>
      </c>
      <c r="B91">
        <v>0</v>
      </c>
      <c r="C91">
        <v>76</v>
      </c>
      <c r="D91">
        <v>0</v>
      </c>
      <c r="E91" s="27">
        <v>0</v>
      </c>
    </row>
    <row r="92" spans="1:5" x14ac:dyDescent="0.3">
      <c r="A92" s="9">
        <v>43919</v>
      </c>
      <c r="B92">
        <v>0</v>
      </c>
      <c r="C92">
        <v>0</v>
      </c>
      <c r="D92">
        <v>0</v>
      </c>
      <c r="E92" s="27">
        <v>0</v>
      </c>
    </row>
    <row r="93" spans="1:5" x14ac:dyDescent="0.3">
      <c r="A93" s="9">
        <v>43920</v>
      </c>
      <c r="B93">
        <v>36</v>
      </c>
      <c r="C93">
        <v>0</v>
      </c>
      <c r="D93">
        <v>0</v>
      </c>
      <c r="E93" s="27">
        <v>0</v>
      </c>
    </row>
    <row r="94" spans="1:5" x14ac:dyDescent="0.3">
      <c r="A94" s="9">
        <v>43921</v>
      </c>
      <c r="B94">
        <v>55</v>
      </c>
      <c r="C94">
        <v>34</v>
      </c>
      <c r="D94">
        <v>0</v>
      </c>
      <c r="E94" s="27">
        <v>0</v>
      </c>
    </row>
    <row r="95" spans="1:5" x14ac:dyDescent="0.3">
      <c r="A95" s="9">
        <v>43922</v>
      </c>
      <c r="B95">
        <v>35</v>
      </c>
      <c r="C95">
        <v>71</v>
      </c>
      <c r="D95">
        <v>35</v>
      </c>
      <c r="E95" s="27">
        <v>0</v>
      </c>
    </row>
    <row r="96" spans="1:5" x14ac:dyDescent="0.3">
      <c r="A96" s="9">
        <v>43923</v>
      </c>
      <c r="B96">
        <v>44</v>
      </c>
      <c r="C96">
        <v>38</v>
      </c>
      <c r="D96">
        <v>0</v>
      </c>
      <c r="E96" s="27">
        <v>0</v>
      </c>
    </row>
    <row r="97" spans="1:5" x14ac:dyDescent="0.3">
      <c r="A97" s="9">
        <v>43924</v>
      </c>
      <c r="B97">
        <v>0</v>
      </c>
      <c r="C97">
        <v>35</v>
      </c>
      <c r="D97">
        <v>0</v>
      </c>
      <c r="E97" s="27">
        <v>0</v>
      </c>
    </row>
    <row r="98" spans="1:5" x14ac:dyDescent="0.3">
      <c r="A98" s="9">
        <v>43925</v>
      </c>
      <c r="B98">
        <v>75</v>
      </c>
      <c r="C98">
        <v>0</v>
      </c>
      <c r="D98">
        <v>0</v>
      </c>
      <c r="E98" s="27">
        <v>0</v>
      </c>
    </row>
    <row r="99" spans="1:5" x14ac:dyDescent="0.3">
      <c r="A99" s="9">
        <v>43926</v>
      </c>
      <c r="B99">
        <v>40</v>
      </c>
      <c r="C99">
        <v>0</v>
      </c>
      <c r="D99">
        <v>0</v>
      </c>
      <c r="E99" s="27">
        <v>0</v>
      </c>
    </row>
    <row r="100" spans="1:5" x14ac:dyDescent="0.3">
      <c r="A100" s="9">
        <v>43927</v>
      </c>
      <c r="B100">
        <v>0</v>
      </c>
      <c r="C100">
        <v>34</v>
      </c>
      <c r="D100">
        <v>0</v>
      </c>
      <c r="E100" s="27">
        <v>0</v>
      </c>
    </row>
    <row r="101" spans="1:5" x14ac:dyDescent="0.3">
      <c r="A101" s="9">
        <v>43928</v>
      </c>
      <c r="B101">
        <v>0</v>
      </c>
      <c r="C101">
        <v>0</v>
      </c>
      <c r="D101">
        <v>0</v>
      </c>
      <c r="E101" s="27">
        <v>0</v>
      </c>
    </row>
    <row r="102" spans="1:5" x14ac:dyDescent="0.3">
      <c r="A102" s="9">
        <v>43929</v>
      </c>
      <c r="B102">
        <v>38</v>
      </c>
      <c r="C102">
        <v>0</v>
      </c>
      <c r="D102">
        <v>38</v>
      </c>
      <c r="E102" s="27">
        <v>0</v>
      </c>
    </row>
    <row r="103" spans="1:5" x14ac:dyDescent="0.3">
      <c r="A103" s="9">
        <v>43930</v>
      </c>
      <c r="B103">
        <v>39</v>
      </c>
      <c r="C103">
        <v>39</v>
      </c>
      <c r="D103">
        <v>0</v>
      </c>
      <c r="E103" s="27">
        <v>0</v>
      </c>
    </row>
    <row r="104" spans="1:5" x14ac:dyDescent="0.3">
      <c r="A104" s="9">
        <v>43931</v>
      </c>
      <c r="B104">
        <v>39</v>
      </c>
      <c r="C104">
        <v>88</v>
      </c>
      <c r="D104">
        <v>0</v>
      </c>
      <c r="E104" s="27">
        <v>0</v>
      </c>
    </row>
    <row r="105" spans="1:5" x14ac:dyDescent="0.3">
      <c r="A105" s="9">
        <v>43932</v>
      </c>
      <c r="B105">
        <v>51</v>
      </c>
      <c r="C105">
        <v>0</v>
      </c>
      <c r="D105">
        <v>0</v>
      </c>
      <c r="E105" s="27">
        <v>0</v>
      </c>
    </row>
    <row r="106" spans="1:5" x14ac:dyDescent="0.3">
      <c r="A106" s="9">
        <v>43933</v>
      </c>
      <c r="B106">
        <v>38</v>
      </c>
      <c r="C106">
        <v>41</v>
      </c>
      <c r="D106">
        <v>0</v>
      </c>
      <c r="E106" s="27">
        <v>0</v>
      </c>
    </row>
    <row r="107" spans="1:5" x14ac:dyDescent="0.3">
      <c r="A107" s="9">
        <v>43934</v>
      </c>
      <c r="B107">
        <v>38</v>
      </c>
      <c r="C107">
        <v>39</v>
      </c>
      <c r="D107">
        <v>0</v>
      </c>
      <c r="E107" s="27">
        <v>0</v>
      </c>
    </row>
    <row r="108" spans="1:5" x14ac:dyDescent="0.3">
      <c r="A108" s="9">
        <v>43935</v>
      </c>
      <c r="B108">
        <v>38</v>
      </c>
      <c r="C108">
        <v>38</v>
      </c>
      <c r="D108">
        <v>0</v>
      </c>
      <c r="E108" s="27">
        <v>0</v>
      </c>
    </row>
    <row r="109" spans="1:5" x14ac:dyDescent="0.3">
      <c r="A109" s="9">
        <v>43936</v>
      </c>
      <c r="B109">
        <v>72</v>
      </c>
      <c r="C109">
        <v>0</v>
      </c>
      <c r="D109">
        <v>0</v>
      </c>
      <c r="E109" s="27">
        <v>0</v>
      </c>
    </row>
    <row r="110" spans="1:5" x14ac:dyDescent="0.3">
      <c r="A110" s="9">
        <v>43937</v>
      </c>
      <c r="B110">
        <v>0</v>
      </c>
      <c r="C110">
        <v>0</v>
      </c>
      <c r="D110">
        <v>0</v>
      </c>
      <c r="E110" s="27">
        <v>0</v>
      </c>
    </row>
    <row r="111" spans="1:5" x14ac:dyDescent="0.3">
      <c r="A111" s="9">
        <v>43938</v>
      </c>
      <c r="B111">
        <v>0</v>
      </c>
      <c r="C111">
        <v>0</v>
      </c>
      <c r="D111">
        <v>0</v>
      </c>
      <c r="E111" s="27">
        <v>0</v>
      </c>
    </row>
    <row r="112" spans="1:5" x14ac:dyDescent="0.3">
      <c r="A112" s="9">
        <v>43939</v>
      </c>
      <c r="B112">
        <v>0</v>
      </c>
      <c r="C112">
        <v>39</v>
      </c>
      <c r="D112">
        <v>0</v>
      </c>
      <c r="E112" s="27">
        <v>0</v>
      </c>
    </row>
    <row r="113" spans="1:5" x14ac:dyDescent="0.3">
      <c r="A113" s="9">
        <v>43940</v>
      </c>
      <c r="B113">
        <v>42</v>
      </c>
      <c r="C113">
        <v>44</v>
      </c>
      <c r="D113">
        <v>41</v>
      </c>
      <c r="E113" s="27">
        <v>0</v>
      </c>
    </row>
    <row r="114" spans="1:5" x14ac:dyDescent="0.3">
      <c r="A114" s="9">
        <v>43941</v>
      </c>
      <c r="B114">
        <v>74</v>
      </c>
      <c r="C114">
        <v>0</v>
      </c>
      <c r="D114">
        <v>0</v>
      </c>
      <c r="E114" s="27">
        <v>0</v>
      </c>
    </row>
    <row r="115" spans="1:5" x14ac:dyDescent="0.3">
      <c r="A115" s="9">
        <v>43942</v>
      </c>
      <c r="B115">
        <v>39</v>
      </c>
      <c r="C115">
        <v>0</v>
      </c>
      <c r="D115">
        <v>0</v>
      </c>
      <c r="E115" s="27">
        <v>0</v>
      </c>
    </row>
    <row r="116" spans="1:5" x14ac:dyDescent="0.3">
      <c r="A116" s="9">
        <v>43943</v>
      </c>
      <c r="B116">
        <v>38</v>
      </c>
      <c r="C116">
        <v>0</v>
      </c>
      <c r="D116">
        <v>0</v>
      </c>
      <c r="E116" s="27">
        <v>0</v>
      </c>
    </row>
    <row r="117" spans="1:5" x14ac:dyDescent="0.3">
      <c r="A117" s="9">
        <v>43944</v>
      </c>
      <c r="B117">
        <v>78</v>
      </c>
      <c r="C117">
        <v>35</v>
      </c>
      <c r="D117">
        <v>0</v>
      </c>
      <c r="E117" s="27">
        <v>0</v>
      </c>
    </row>
    <row r="118" spans="1:5" x14ac:dyDescent="0.3">
      <c r="A118" s="9">
        <v>43945</v>
      </c>
      <c r="B118">
        <v>0</v>
      </c>
      <c r="C118">
        <v>40</v>
      </c>
      <c r="D118">
        <v>0</v>
      </c>
      <c r="E118" s="27">
        <v>0</v>
      </c>
    </row>
    <row r="119" spans="1:5" x14ac:dyDescent="0.3">
      <c r="A119" s="9">
        <v>43946</v>
      </c>
      <c r="B119">
        <v>39</v>
      </c>
      <c r="C119">
        <v>38</v>
      </c>
      <c r="D119">
        <v>0</v>
      </c>
      <c r="E119" s="27">
        <v>0</v>
      </c>
    </row>
    <row r="120" spans="1:5" x14ac:dyDescent="0.3">
      <c r="A120" s="9">
        <v>43947</v>
      </c>
      <c r="B120">
        <v>39</v>
      </c>
      <c r="C120">
        <v>0</v>
      </c>
      <c r="D120">
        <v>0</v>
      </c>
      <c r="E120" s="27">
        <v>0</v>
      </c>
    </row>
    <row r="121" spans="1:5" x14ac:dyDescent="0.3">
      <c r="A121" s="9">
        <v>43948</v>
      </c>
      <c r="B121">
        <v>41</v>
      </c>
      <c r="C121">
        <v>0</v>
      </c>
      <c r="D121">
        <v>0</v>
      </c>
      <c r="E121" s="27">
        <v>0</v>
      </c>
    </row>
    <row r="122" spans="1:5" x14ac:dyDescent="0.3">
      <c r="A122" s="9">
        <v>43949</v>
      </c>
      <c r="B122">
        <v>75</v>
      </c>
      <c r="C122">
        <v>39</v>
      </c>
      <c r="D122">
        <v>0</v>
      </c>
      <c r="E122" s="27">
        <v>0</v>
      </c>
    </row>
    <row r="123" spans="1:5" x14ac:dyDescent="0.3">
      <c r="A123" s="9">
        <v>43950</v>
      </c>
      <c r="B123">
        <v>0</v>
      </c>
      <c r="C123">
        <v>0</v>
      </c>
      <c r="D123">
        <v>0</v>
      </c>
      <c r="E123" s="27">
        <v>0</v>
      </c>
    </row>
    <row r="124" spans="1:5" x14ac:dyDescent="0.3">
      <c r="A124" s="9">
        <v>43951</v>
      </c>
      <c r="B124">
        <v>38</v>
      </c>
      <c r="C124">
        <v>0</v>
      </c>
      <c r="D124">
        <v>0</v>
      </c>
      <c r="E124" s="27">
        <v>0</v>
      </c>
    </row>
    <row r="125" spans="1:5" x14ac:dyDescent="0.3">
      <c r="A125" s="9">
        <v>43952</v>
      </c>
      <c r="B125">
        <v>55</v>
      </c>
      <c r="C125">
        <v>0</v>
      </c>
      <c r="D125">
        <v>0</v>
      </c>
      <c r="E125" s="27">
        <v>0</v>
      </c>
    </row>
    <row r="126" spans="1:5" x14ac:dyDescent="0.3">
      <c r="A126" s="9">
        <v>43953</v>
      </c>
      <c r="B126">
        <v>100</v>
      </c>
      <c r="C126">
        <v>0</v>
      </c>
      <c r="D126">
        <v>0</v>
      </c>
      <c r="E126" s="27">
        <v>0</v>
      </c>
    </row>
    <row r="127" spans="1:5" x14ac:dyDescent="0.3">
      <c r="A127" s="9">
        <v>43954</v>
      </c>
      <c r="B127">
        <v>38</v>
      </c>
      <c r="C127">
        <v>0</v>
      </c>
      <c r="D127">
        <v>0</v>
      </c>
      <c r="E127" s="27">
        <v>0</v>
      </c>
    </row>
    <row r="128" spans="1:5" x14ac:dyDescent="0.3">
      <c r="A128" s="9">
        <v>43955</v>
      </c>
      <c r="B128">
        <v>37</v>
      </c>
      <c r="C128">
        <v>0</v>
      </c>
      <c r="D128">
        <v>0</v>
      </c>
      <c r="E128" s="27">
        <v>0</v>
      </c>
    </row>
    <row r="129" spans="1:5" x14ac:dyDescent="0.3">
      <c r="A129" s="9">
        <v>43956</v>
      </c>
      <c r="B129">
        <v>63</v>
      </c>
      <c r="C129">
        <v>0</v>
      </c>
      <c r="D129">
        <v>0</v>
      </c>
      <c r="E129" s="27">
        <v>1</v>
      </c>
    </row>
    <row r="130" spans="1:5" x14ac:dyDescent="0.3">
      <c r="A130" s="9">
        <v>43957</v>
      </c>
      <c r="B130">
        <v>34</v>
      </c>
      <c r="C130">
        <v>0</v>
      </c>
      <c r="D130">
        <v>0</v>
      </c>
      <c r="E130" s="27">
        <v>0</v>
      </c>
    </row>
    <row r="131" spans="1:5" x14ac:dyDescent="0.3">
      <c r="A131" s="9">
        <v>43958</v>
      </c>
      <c r="B131">
        <v>0</v>
      </c>
      <c r="C131">
        <v>0</v>
      </c>
      <c r="D131">
        <v>0</v>
      </c>
      <c r="E131" s="27">
        <v>0</v>
      </c>
    </row>
    <row r="132" spans="1:5" x14ac:dyDescent="0.3">
      <c r="A132" s="9">
        <v>43959</v>
      </c>
      <c r="B132">
        <v>0</v>
      </c>
      <c r="C132">
        <v>36</v>
      </c>
      <c r="D132">
        <v>0</v>
      </c>
      <c r="E132" s="27">
        <v>0</v>
      </c>
    </row>
    <row r="133" spans="1:5" x14ac:dyDescent="0.3">
      <c r="A133" s="9">
        <v>43960</v>
      </c>
      <c r="B133">
        <v>0</v>
      </c>
      <c r="C133">
        <v>0</v>
      </c>
      <c r="D133">
        <v>0</v>
      </c>
      <c r="E133" s="27">
        <v>0</v>
      </c>
    </row>
    <row r="134" spans="1:5" x14ac:dyDescent="0.3">
      <c r="A134" s="9">
        <v>43961</v>
      </c>
      <c r="B134">
        <v>42</v>
      </c>
      <c r="C134">
        <v>0</v>
      </c>
      <c r="D134">
        <v>0</v>
      </c>
      <c r="E134" s="27">
        <v>0</v>
      </c>
    </row>
    <row r="135" spans="1:5" x14ac:dyDescent="0.3">
      <c r="A135" s="9">
        <v>43962</v>
      </c>
      <c r="B135">
        <v>0</v>
      </c>
      <c r="C135">
        <v>0</v>
      </c>
      <c r="D135">
        <v>0</v>
      </c>
      <c r="E135" s="27">
        <v>0</v>
      </c>
    </row>
    <row r="136" spans="1:5" x14ac:dyDescent="0.3">
      <c r="A136" s="9">
        <v>43963</v>
      </c>
      <c r="B136">
        <v>37</v>
      </c>
      <c r="C136">
        <v>0</v>
      </c>
      <c r="D136">
        <v>0</v>
      </c>
      <c r="E136" s="27">
        <v>0</v>
      </c>
    </row>
    <row r="137" spans="1:5" x14ac:dyDescent="0.3">
      <c r="A137" s="9">
        <v>43964</v>
      </c>
      <c r="B137">
        <v>34</v>
      </c>
      <c r="C137">
        <v>0</v>
      </c>
      <c r="D137">
        <v>0</v>
      </c>
      <c r="E137" s="27">
        <v>0</v>
      </c>
    </row>
    <row r="138" spans="1:5" x14ac:dyDescent="0.3">
      <c r="A138" s="9">
        <v>43965</v>
      </c>
      <c r="B138">
        <v>52</v>
      </c>
      <c r="C138">
        <v>0</v>
      </c>
      <c r="D138">
        <v>0</v>
      </c>
      <c r="E138" s="27">
        <v>0</v>
      </c>
    </row>
    <row r="139" spans="1:5" x14ac:dyDescent="0.3">
      <c r="A139" s="9">
        <v>43966</v>
      </c>
      <c r="B139">
        <v>33</v>
      </c>
      <c r="C139">
        <v>0</v>
      </c>
      <c r="D139">
        <v>0</v>
      </c>
      <c r="E139" s="27">
        <v>0</v>
      </c>
    </row>
    <row r="140" spans="1:5" x14ac:dyDescent="0.3">
      <c r="A140" s="9">
        <v>43967</v>
      </c>
      <c r="B140">
        <v>55</v>
      </c>
      <c r="C140">
        <v>36</v>
      </c>
      <c r="D140">
        <v>0</v>
      </c>
      <c r="E140" s="27">
        <v>0</v>
      </c>
    </row>
    <row r="141" spans="1:5" x14ac:dyDescent="0.3">
      <c r="A141" s="9">
        <v>43968</v>
      </c>
      <c r="B141">
        <v>63</v>
      </c>
      <c r="C141">
        <v>0</v>
      </c>
      <c r="D141">
        <v>0</v>
      </c>
      <c r="E141" s="27">
        <v>0</v>
      </c>
    </row>
    <row r="142" spans="1:5" x14ac:dyDescent="0.3">
      <c r="A142" s="9">
        <v>43969</v>
      </c>
      <c r="B142">
        <v>32</v>
      </c>
      <c r="C142">
        <v>37</v>
      </c>
      <c r="D142">
        <v>0</v>
      </c>
      <c r="E142" s="27">
        <v>0</v>
      </c>
    </row>
    <row r="143" spans="1:5" x14ac:dyDescent="0.3">
      <c r="A143" s="9">
        <v>43970</v>
      </c>
      <c r="B143">
        <v>62</v>
      </c>
      <c r="C143">
        <v>0</v>
      </c>
      <c r="D143">
        <v>0</v>
      </c>
      <c r="E143" s="27">
        <v>0</v>
      </c>
    </row>
    <row r="144" spans="1:5" x14ac:dyDescent="0.3">
      <c r="A144" s="9">
        <v>43971</v>
      </c>
      <c r="B144">
        <v>34</v>
      </c>
      <c r="C144">
        <v>0</v>
      </c>
      <c r="D144">
        <v>0</v>
      </c>
      <c r="E144" s="27">
        <v>0</v>
      </c>
    </row>
    <row r="145" spans="1:5" x14ac:dyDescent="0.3">
      <c r="A145" s="9">
        <v>43972</v>
      </c>
      <c r="B145">
        <v>31</v>
      </c>
      <c r="C145">
        <v>0</v>
      </c>
      <c r="D145">
        <v>0</v>
      </c>
      <c r="E145" s="27">
        <v>0</v>
      </c>
    </row>
    <row r="146" spans="1:5" x14ac:dyDescent="0.3">
      <c r="A146" s="9">
        <v>43973</v>
      </c>
      <c r="B146">
        <v>0</v>
      </c>
      <c r="C146">
        <v>0</v>
      </c>
      <c r="D146">
        <v>0</v>
      </c>
      <c r="E146" s="27">
        <v>0</v>
      </c>
    </row>
    <row r="147" spans="1:5" x14ac:dyDescent="0.3">
      <c r="A147" s="9">
        <v>43974</v>
      </c>
      <c r="B147">
        <v>0</v>
      </c>
      <c r="C147">
        <v>0</v>
      </c>
      <c r="D147">
        <v>0</v>
      </c>
      <c r="E147" s="27">
        <v>1</v>
      </c>
    </row>
    <row r="148" spans="1:5" x14ac:dyDescent="0.3">
      <c r="A148" s="9">
        <v>43975</v>
      </c>
      <c r="B148">
        <v>38</v>
      </c>
      <c r="C148">
        <v>42</v>
      </c>
      <c r="D148">
        <v>0</v>
      </c>
      <c r="E148" s="27">
        <v>0</v>
      </c>
    </row>
    <row r="149" spans="1:5" x14ac:dyDescent="0.3">
      <c r="A149" s="9">
        <v>43976</v>
      </c>
      <c r="B149">
        <v>0</v>
      </c>
      <c r="C149">
        <v>0</v>
      </c>
      <c r="D149">
        <v>0</v>
      </c>
      <c r="E149" s="27">
        <v>0</v>
      </c>
    </row>
    <row r="150" spans="1:5" x14ac:dyDescent="0.3">
      <c r="A150" s="9">
        <v>43977</v>
      </c>
      <c r="B150">
        <v>0</v>
      </c>
      <c r="C150">
        <v>0</v>
      </c>
      <c r="D150">
        <v>0</v>
      </c>
      <c r="E150" s="27">
        <v>0</v>
      </c>
    </row>
    <row r="151" spans="1:5" x14ac:dyDescent="0.3">
      <c r="A151" s="9">
        <v>43978</v>
      </c>
      <c r="B151">
        <v>33</v>
      </c>
      <c r="C151">
        <v>31</v>
      </c>
      <c r="D151">
        <v>0</v>
      </c>
      <c r="E151" s="27">
        <v>0</v>
      </c>
    </row>
    <row r="152" spans="1:5" x14ac:dyDescent="0.3">
      <c r="A152" s="9">
        <v>43979</v>
      </c>
      <c r="B152">
        <v>0</v>
      </c>
      <c r="C152">
        <v>0</v>
      </c>
      <c r="D152">
        <v>0</v>
      </c>
      <c r="E152" s="27">
        <v>0</v>
      </c>
    </row>
    <row r="153" spans="1:5" x14ac:dyDescent="0.3">
      <c r="A153" s="9">
        <v>43980</v>
      </c>
      <c r="B153">
        <v>36</v>
      </c>
      <c r="C153">
        <v>0</v>
      </c>
      <c r="D153">
        <v>0</v>
      </c>
      <c r="E153" s="27">
        <v>0</v>
      </c>
    </row>
    <row r="154" spans="1:5" x14ac:dyDescent="0.3">
      <c r="A154" s="9">
        <v>43981</v>
      </c>
      <c r="B154">
        <v>39</v>
      </c>
      <c r="C154">
        <v>39</v>
      </c>
      <c r="D154">
        <v>0</v>
      </c>
      <c r="E154" s="27">
        <v>0</v>
      </c>
    </row>
    <row r="155" spans="1:5" x14ac:dyDescent="0.3">
      <c r="A155" s="9">
        <v>43982</v>
      </c>
      <c r="B155">
        <v>0</v>
      </c>
      <c r="C155">
        <v>41</v>
      </c>
      <c r="D155">
        <v>0</v>
      </c>
      <c r="E155" s="27">
        <v>0</v>
      </c>
    </row>
  </sheetData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1E389-96A2-4170-B82F-918EF0865278}">
  <dimension ref="A3:E155"/>
  <sheetViews>
    <sheetView workbookViewId="0">
      <selection activeCell="V8" sqref="V8"/>
    </sheetView>
  </sheetViews>
  <sheetFormatPr defaultRowHeight="14.4" x14ac:dyDescent="0.3"/>
  <sheetData>
    <row r="3" spans="1:5" x14ac:dyDescent="0.3">
      <c r="A3" s="12" t="s">
        <v>56</v>
      </c>
      <c r="B3" t="s">
        <v>155</v>
      </c>
      <c r="C3" t="s">
        <v>154</v>
      </c>
      <c r="D3" t="s">
        <v>153</v>
      </c>
      <c r="E3" s="10" t="s">
        <v>57</v>
      </c>
    </row>
    <row r="4" spans="1:5" x14ac:dyDescent="0.3">
      <c r="A4" s="9">
        <v>43831</v>
      </c>
      <c r="B4">
        <v>0</v>
      </c>
      <c r="C4">
        <v>0</v>
      </c>
      <c r="D4">
        <v>0</v>
      </c>
      <c r="E4" s="10">
        <v>0</v>
      </c>
    </row>
    <row r="5" spans="1:5" x14ac:dyDescent="0.3">
      <c r="A5" s="9">
        <v>43832</v>
      </c>
      <c r="B5">
        <v>0</v>
      </c>
      <c r="C5">
        <v>0</v>
      </c>
      <c r="D5">
        <v>0</v>
      </c>
      <c r="E5" s="10">
        <v>0</v>
      </c>
    </row>
    <row r="6" spans="1:5" x14ac:dyDescent="0.3">
      <c r="A6" s="9">
        <v>43833</v>
      </c>
      <c r="B6">
        <v>0</v>
      </c>
      <c r="C6">
        <v>0</v>
      </c>
      <c r="D6">
        <v>0</v>
      </c>
      <c r="E6" s="10">
        <v>0</v>
      </c>
    </row>
    <row r="7" spans="1:5" x14ac:dyDescent="0.3">
      <c r="A7" s="9">
        <v>43834</v>
      </c>
      <c r="B7">
        <v>0</v>
      </c>
      <c r="C7">
        <v>0</v>
      </c>
      <c r="D7">
        <v>0</v>
      </c>
      <c r="E7" s="10">
        <v>0</v>
      </c>
    </row>
    <row r="8" spans="1:5" x14ac:dyDescent="0.3">
      <c r="A8" s="9">
        <v>43835</v>
      </c>
      <c r="B8">
        <v>0</v>
      </c>
      <c r="C8">
        <v>0</v>
      </c>
      <c r="D8">
        <v>0</v>
      </c>
      <c r="E8" s="10">
        <v>0</v>
      </c>
    </row>
    <row r="9" spans="1:5" x14ac:dyDescent="0.3">
      <c r="A9" s="9">
        <v>43836</v>
      </c>
      <c r="B9">
        <v>0</v>
      </c>
      <c r="C9">
        <v>0</v>
      </c>
      <c r="D9">
        <v>0</v>
      </c>
      <c r="E9" s="10">
        <v>0</v>
      </c>
    </row>
    <row r="10" spans="1:5" x14ac:dyDescent="0.3">
      <c r="A10" s="9">
        <v>43837</v>
      </c>
      <c r="B10">
        <v>0</v>
      </c>
      <c r="C10">
        <v>0</v>
      </c>
      <c r="D10">
        <v>0</v>
      </c>
      <c r="E10" s="10">
        <v>0</v>
      </c>
    </row>
    <row r="11" spans="1:5" x14ac:dyDescent="0.3">
      <c r="A11" s="9">
        <v>43838</v>
      </c>
      <c r="B11">
        <v>0</v>
      </c>
      <c r="C11">
        <v>0</v>
      </c>
      <c r="D11">
        <v>0</v>
      </c>
      <c r="E11" s="10">
        <v>0</v>
      </c>
    </row>
    <row r="12" spans="1:5" x14ac:dyDescent="0.3">
      <c r="A12" s="9">
        <v>43839</v>
      </c>
      <c r="B12">
        <v>0</v>
      </c>
      <c r="C12">
        <v>0</v>
      </c>
      <c r="D12">
        <v>0</v>
      </c>
      <c r="E12" s="10">
        <v>0</v>
      </c>
    </row>
    <row r="13" spans="1:5" x14ac:dyDescent="0.3">
      <c r="A13" s="9">
        <v>43840</v>
      </c>
      <c r="B13">
        <v>0</v>
      </c>
      <c r="C13">
        <v>0</v>
      </c>
      <c r="D13">
        <v>0</v>
      </c>
      <c r="E13" s="10">
        <v>0</v>
      </c>
    </row>
    <row r="14" spans="1:5" x14ac:dyDescent="0.3">
      <c r="A14" s="9">
        <v>43841</v>
      </c>
      <c r="B14">
        <v>0</v>
      </c>
      <c r="C14">
        <v>0</v>
      </c>
      <c r="D14">
        <v>0</v>
      </c>
      <c r="E14" s="10">
        <v>0</v>
      </c>
    </row>
    <row r="15" spans="1:5" x14ac:dyDescent="0.3">
      <c r="A15" s="9">
        <v>43842</v>
      </c>
      <c r="B15">
        <v>0</v>
      </c>
      <c r="C15">
        <v>0</v>
      </c>
      <c r="D15">
        <v>0</v>
      </c>
      <c r="E15" s="10">
        <v>0</v>
      </c>
    </row>
    <row r="16" spans="1:5" x14ac:dyDescent="0.3">
      <c r="A16" s="9">
        <v>43843</v>
      </c>
      <c r="B16">
        <v>0</v>
      </c>
      <c r="C16">
        <v>0</v>
      </c>
      <c r="D16">
        <v>0</v>
      </c>
      <c r="E16" s="10">
        <v>0</v>
      </c>
    </row>
    <row r="17" spans="1:5" x14ac:dyDescent="0.3">
      <c r="A17" s="9">
        <v>43844</v>
      </c>
      <c r="B17">
        <v>0</v>
      </c>
      <c r="C17">
        <v>0</v>
      </c>
      <c r="D17">
        <v>0</v>
      </c>
      <c r="E17" s="10">
        <v>0</v>
      </c>
    </row>
    <row r="18" spans="1:5" x14ac:dyDescent="0.3">
      <c r="A18" s="9">
        <v>43845</v>
      </c>
      <c r="B18">
        <v>0</v>
      </c>
      <c r="C18">
        <v>0</v>
      </c>
      <c r="D18">
        <v>0</v>
      </c>
      <c r="E18" s="10">
        <v>0</v>
      </c>
    </row>
    <row r="19" spans="1:5" x14ac:dyDescent="0.3">
      <c r="A19" s="9">
        <v>43846</v>
      </c>
      <c r="B19">
        <v>0</v>
      </c>
      <c r="C19">
        <v>0</v>
      </c>
      <c r="D19">
        <v>0</v>
      </c>
      <c r="E19" s="10">
        <v>0</v>
      </c>
    </row>
    <row r="20" spans="1:5" x14ac:dyDescent="0.3">
      <c r="A20" s="9">
        <v>43847</v>
      </c>
      <c r="B20">
        <v>0</v>
      </c>
      <c r="C20">
        <v>0</v>
      </c>
      <c r="D20">
        <v>0</v>
      </c>
      <c r="E20" s="10">
        <v>0</v>
      </c>
    </row>
    <row r="21" spans="1:5" x14ac:dyDescent="0.3">
      <c r="A21" s="9">
        <v>43848</v>
      </c>
      <c r="B21">
        <v>0</v>
      </c>
      <c r="C21">
        <v>0</v>
      </c>
      <c r="D21">
        <v>0</v>
      </c>
      <c r="E21" s="10">
        <v>0</v>
      </c>
    </row>
    <row r="22" spans="1:5" x14ac:dyDescent="0.3">
      <c r="A22" s="9">
        <v>43849</v>
      </c>
      <c r="B22">
        <v>0</v>
      </c>
      <c r="C22">
        <v>0</v>
      </c>
      <c r="D22">
        <v>0</v>
      </c>
      <c r="E22" s="10">
        <v>0</v>
      </c>
    </row>
    <row r="23" spans="1:5" x14ac:dyDescent="0.3">
      <c r="A23" s="9">
        <v>43850</v>
      </c>
      <c r="B23">
        <v>0</v>
      </c>
      <c r="C23">
        <v>0</v>
      </c>
      <c r="D23">
        <v>0</v>
      </c>
      <c r="E23" s="10">
        <v>0</v>
      </c>
    </row>
    <row r="24" spans="1:5" x14ac:dyDescent="0.3">
      <c r="A24" s="9">
        <v>43851</v>
      </c>
      <c r="B24">
        <v>0</v>
      </c>
      <c r="C24">
        <v>0</v>
      </c>
      <c r="D24">
        <v>0</v>
      </c>
      <c r="E24" s="10">
        <v>0</v>
      </c>
    </row>
    <row r="25" spans="1:5" x14ac:dyDescent="0.3">
      <c r="A25" s="9">
        <v>43852</v>
      </c>
      <c r="B25">
        <v>0</v>
      </c>
      <c r="C25">
        <v>0</v>
      </c>
      <c r="D25">
        <v>0</v>
      </c>
      <c r="E25" s="10">
        <v>0</v>
      </c>
    </row>
    <row r="26" spans="1:5" x14ac:dyDescent="0.3">
      <c r="A26" s="9">
        <v>43853</v>
      </c>
      <c r="B26">
        <v>0</v>
      </c>
      <c r="C26">
        <v>0</v>
      </c>
      <c r="D26">
        <v>0</v>
      </c>
      <c r="E26" s="10">
        <v>0</v>
      </c>
    </row>
    <row r="27" spans="1:5" x14ac:dyDescent="0.3">
      <c r="A27" s="9">
        <v>43854</v>
      </c>
      <c r="B27">
        <v>0</v>
      </c>
      <c r="C27">
        <v>0</v>
      </c>
      <c r="D27">
        <v>0</v>
      </c>
      <c r="E27" s="10">
        <v>0</v>
      </c>
    </row>
    <row r="28" spans="1:5" x14ac:dyDescent="0.3">
      <c r="A28" s="9">
        <v>43855</v>
      </c>
      <c r="B28">
        <v>0</v>
      </c>
      <c r="C28">
        <v>0</v>
      </c>
      <c r="D28">
        <v>0</v>
      </c>
      <c r="E28" s="10">
        <v>0</v>
      </c>
    </row>
    <row r="29" spans="1:5" x14ac:dyDescent="0.3">
      <c r="A29" s="9">
        <v>43856</v>
      </c>
      <c r="B29">
        <v>0</v>
      </c>
      <c r="C29">
        <v>0</v>
      </c>
      <c r="D29">
        <v>0</v>
      </c>
      <c r="E29" s="10">
        <v>0</v>
      </c>
    </row>
    <row r="30" spans="1:5" x14ac:dyDescent="0.3">
      <c r="A30" s="9">
        <v>43857</v>
      </c>
      <c r="B30">
        <v>0</v>
      </c>
      <c r="C30">
        <v>0</v>
      </c>
      <c r="D30">
        <v>0</v>
      </c>
      <c r="E30" s="10">
        <v>0</v>
      </c>
    </row>
    <row r="31" spans="1:5" x14ac:dyDescent="0.3">
      <c r="A31" s="9">
        <v>43858</v>
      </c>
      <c r="B31">
        <v>0</v>
      </c>
      <c r="C31">
        <v>0</v>
      </c>
      <c r="D31">
        <v>0</v>
      </c>
      <c r="E31" s="10">
        <v>0</v>
      </c>
    </row>
    <row r="32" spans="1:5" x14ac:dyDescent="0.3">
      <c r="A32" s="9">
        <v>43859</v>
      </c>
      <c r="B32">
        <v>0</v>
      </c>
      <c r="C32">
        <v>0</v>
      </c>
      <c r="D32">
        <v>0</v>
      </c>
      <c r="E32" s="10">
        <v>0</v>
      </c>
    </row>
    <row r="33" spans="1:5" x14ac:dyDescent="0.3">
      <c r="A33" s="9">
        <v>43860</v>
      </c>
      <c r="B33">
        <v>0</v>
      </c>
      <c r="C33">
        <v>0</v>
      </c>
      <c r="D33">
        <v>0</v>
      </c>
      <c r="E33" s="10">
        <v>0</v>
      </c>
    </row>
    <row r="34" spans="1:5" x14ac:dyDescent="0.3">
      <c r="A34" s="9">
        <v>43861</v>
      </c>
      <c r="B34">
        <v>0</v>
      </c>
      <c r="C34">
        <v>0</v>
      </c>
      <c r="D34">
        <v>0</v>
      </c>
      <c r="E34" s="10">
        <v>0</v>
      </c>
    </row>
    <row r="35" spans="1:5" x14ac:dyDescent="0.3">
      <c r="A35" s="9">
        <v>43862</v>
      </c>
      <c r="B35">
        <v>0</v>
      </c>
      <c r="C35">
        <v>0</v>
      </c>
      <c r="D35">
        <v>0</v>
      </c>
      <c r="E35" s="10">
        <v>0</v>
      </c>
    </row>
    <row r="36" spans="1:5" x14ac:dyDescent="0.3">
      <c r="A36" s="9">
        <v>43863</v>
      </c>
      <c r="B36">
        <v>0</v>
      </c>
      <c r="C36">
        <v>0</v>
      </c>
      <c r="D36">
        <v>0</v>
      </c>
      <c r="E36" s="10">
        <v>0</v>
      </c>
    </row>
    <row r="37" spans="1:5" x14ac:dyDescent="0.3">
      <c r="A37" s="9">
        <v>43864</v>
      </c>
      <c r="B37">
        <v>0</v>
      </c>
      <c r="C37">
        <v>0</v>
      </c>
      <c r="D37">
        <v>0</v>
      </c>
      <c r="E37" s="10">
        <v>0</v>
      </c>
    </row>
    <row r="38" spans="1:5" x14ac:dyDescent="0.3">
      <c r="A38" s="9">
        <v>43865</v>
      </c>
      <c r="B38">
        <v>0</v>
      </c>
      <c r="C38">
        <v>0</v>
      </c>
      <c r="D38">
        <v>0</v>
      </c>
      <c r="E38" s="10">
        <v>0</v>
      </c>
    </row>
    <row r="39" spans="1:5" x14ac:dyDescent="0.3">
      <c r="A39" s="9">
        <v>43866</v>
      </c>
      <c r="B39">
        <v>0</v>
      </c>
      <c r="C39">
        <v>0</v>
      </c>
      <c r="D39">
        <v>0</v>
      </c>
      <c r="E39" s="10">
        <v>0</v>
      </c>
    </row>
    <row r="40" spans="1:5" x14ac:dyDescent="0.3">
      <c r="A40" s="9">
        <v>43867</v>
      </c>
      <c r="B40">
        <v>0</v>
      </c>
      <c r="C40">
        <v>0</v>
      </c>
      <c r="D40">
        <v>0</v>
      </c>
      <c r="E40" s="10">
        <v>0</v>
      </c>
    </row>
    <row r="41" spans="1:5" x14ac:dyDescent="0.3">
      <c r="A41" s="9">
        <v>43868</v>
      </c>
      <c r="B41">
        <v>0</v>
      </c>
      <c r="C41">
        <v>0</v>
      </c>
      <c r="D41">
        <v>0</v>
      </c>
      <c r="E41" s="10">
        <v>0</v>
      </c>
    </row>
    <row r="42" spans="1:5" x14ac:dyDescent="0.3">
      <c r="A42" s="9">
        <v>43869</v>
      </c>
      <c r="B42">
        <v>0</v>
      </c>
      <c r="C42">
        <v>0</v>
      </c>
      <c r="D42">
        <v>0</v>
      </c>
      <c r="E42" s="10">
        <v>0</v>
      </c>
    </row>
    <row r="43" spans="1:5" x14ac:dyDescent="0.3">
      <c r="A43" s="9">
        <v>43870</v>
      </c>
      <c r="B43">
        <v>0</v>
      </c>
      <c r="C43">
        <v>0</v>
      </c>
      <c r="D43">
        <v>0</v>
      </c>
      <c r="E43" s="10">
        <v>0</v>
      </c>
    </row>
    <row r="44" spans="1:5" x14ac:dyDescent="0.3">
      <c r="A44" s="9">
        <v>43871</v>
      </c>
      <c r="B44">
        <v>0</v>
      </c>
      <c r="C44">
        <v>0</v>
      </c>
      <c r="D44">
        <v>0</v>
      </c>
      <c r="E44" s="10">
        <v>0</v>
      </c>
    </row>
    <row r="45" spans="1:5" x14ac:dyDescent="0.3">
      <c r="A45" s="9">
        <v>43872</v>
      </c>
      <c r="B45">
        <v>0</v>
      </c>
      <c r="C45">
        <v>0</v>
      </c>
      <c r="D45">
        <v>0</v>
      </c>
      <c r="E45" s="10">
        <v>0</v>
      </c>
    </row>
    <row r="46" spans="1:5" x14ac:dyDescent="0.3">
      <c r="A46" s="9">
        <v>43873</v>
      </c>
      <c r="B46">
        <v>0</v>
      </c>
      <c r="C46">
        <v>0</v>
      </c>
      <c r="D46">
        <v>0</v>
      </c>
      <c r="E46" s="10">
        <v>0</v>
      </c>
    </row>
    <row r="47" spans="1:5" x14ac:dyDescent="0.3">
      <c r="A47" s="9">
        <v>43874</v>
      </c>
      <c r="B47">
        <v>0</v>
      </c>
      <c r="C47">
        <v>0</v>
      </c>
      <c r="D47">
        <v>0</v>
      </c>
      <c r="E47" s="10">
        <v>0</v>
      </c>
    </row>
    <row r="48" spans="1:5" x14ac:dyDescent="0.3">
      <c r="A48" s="9">
        <v>43875</v>
      </c>
      <c r="B48">
        <v>0</v>
      </c>
      <c r="C48">
        <v>0</v>
      </c>
      <c r="D48">
        <v>0</v>
      </c>
      <c r="E48" s="10">
        <v>0</v>
      </c>
    </row>
    <row r="49" spans="1:5" x14ac:dyDescent="0.3">
      <c r="A49" s="9">
        <v>43876</v>
      </c>
      <c r="B49">
        <v>0</v>
      </c>
      <c r="C49">
        <v>35</v>
      </c>
      <c r="D49">
        <v>0</v>
      </c>
      <c r="E49" s="10">
        <v>0</v>
      </c>
    </row>
    <row r="50" spans="1:5" x14ac:dyDescent="0.3">
      <c r="A50" s="9">
        <v>43877</v>
      </c>
      <c r="B50">
        <v>0</v>
      </c>
      <c r="C50">
        <v>0</v>
      </c>
      <c r="D50">
        <v>0</v>
      </c>
      <c r="E50" s="10">
        <v>0</v>
      </c>
    </row>
    <row r="51" spans="1:5" x14ac:dyDescent="0.3">
      <c r="A51" s="9">
        <v>43878</v>
      </c>
      <c r="B51">
        <v>0</v>
      </c>
      <c r="C51">
        <v>0</v>
      </c>
      <c r="D51">
        <v>0</v>
      </c>
      <c r="E51" s="10">
        <v>0</v>
      </c>
    </row>
    <row r="52" spans="1:5" x14ac:dyDescent="0.3">
      <c r="A52" s="9">
        <v>43879</v>
      </c>
      <c r="B52">
        <v>0</v>
      </c>
      <c r="C52">
        <v>0</v>
      </c>
      <c r="D52">
        <v>0</v>
      </c>
      <c r="E52" s="10">
        <v>0</v>
      </c>
    </row>
    <row r="53" spans="1:5" x14ac:dyDescent="0.3">
      <c r="A53" s="9">
        <v>43880</v>
      </c>
      <c r="B53">
        <v>0</v>
      </c>
      <c r="C53">
        <v>0</v>
      </c>
      <c r="D53">
        <v>0</v>
      </c>
      <c r="E53" s="10">
        <v>0</v>
      </c>
    </row>
    <row r="54" spans="1:5" x14ac:dyDescent="0.3">
      <c r="A54" s="9">
        <v>43881</v>
      </c>
      <c r="B54">
        <v>0</v>
      </c>
      <c r="C54">
        <v>0</v>
      </c>
      <c r="D54">
        <v>0</v>
      </c>
      <c r="E54" s="10">
        <v>0</v>
      </c>
    </row>
    <row r="55" spans="1:5" x14ac:dyDescent="0.3">
      <c r="A55" s="9">
        <v>43882</v>
      </c>
      <c r="B55">
        <v>0</v>
      </c>
      <c r="C55">
        <v>0</v>
      </c>
      <c r="D55">
        <v>0</v>
      </c>
      <c r="E55" s="10">
        <v>0</v>
      </c>
    </row>
    <row r="56" spans="1:5" x14ac:dyDescent="0.3">
      <c r="A56" s="9">
        <v>43883</v>
      </c>
      <c r="B56">
        <v>0</v>
      </c>
      <c r="C56">
        <v>0</v>
      </c>
      <c r="D56">
        <v>0</v>
      </c>
      <c r="E56" s="10">
        <v>0</v>
      </c>
    </row>
    <row r="57" spans="1:5" x14ac:dyDescent="0.3">
      <c r="A57" s="9">
        <v>43884</v>
      </c>
      <c r="B57">
        <v>0</v>
      </c>
      <c r="C57">
        <v>0</v>
      </c>
      <c r="D57">
        <v>0</v>
      </c>
      <c r="E57" s="10">
        <v>0</v>
      </c>
    </row>
    <row r="58" spans="1:5" x14ac:dyDescent="0.3">
      <c r="A58" s="9">
        <v>43885</v>
      </c>
      <c r="B58">
        <v>0</v>
      </c>
      <c r="C58">
        <v>0</v>
      </c>
      <c r="D58">
        <v>0</v>
      </c>
      <c r="E58" s="10">
        <v>0</v>
      </c>
    </row>
    <row r="59" spans="1:5" x14ac:dyDescent="0.3">
      <c r="A59" s="9">
        <v>43886</v>
      </c>
      <c r="B59">
        <v>0</v>
      </c>
      <c r="C59">
        <v>0</v>
      </c>
      <c r="D59">
        <v>0</v>
      </c>
      <c r="E59" s="10">
        <v>0</v>
      </c>
    </row>
    <row r="60" spans="1:5" x14ac:dyDescent="0.3">
      <c r="A60" s="9">
        <v>43887</v>
      </c>
      <c r="B60">
        <v>0</v>
      </c>
      <c r="C60">
        <v>0</v>
      </c>
      <c r="D60">
        <v>0</v>
      </c>
      <c r="E60" s="10">
        <v>0</v>
      </c>
    </row>
    <row r="61" spans="1:5" x14ac:dyDescent="0.3">
      <c r="A61" s="9">
        <v>43888</v>
      </c>
      <c r="B61">
        <v>0</v>
      </c>
      <c r="C61">
        <v>0</v>
      </c>
      <c r="D61">
        <v>0</v>
      </c>
      <c r="E61" s="10">
        <v>0</v>
      </c>
    </row>
    <row r="62" spans="1:5" x14ac:dyDescent="0.3">
      <c r="A62" s="9">
        <v>43889</v>
      </c>
      <c r="B62">
        <v>0</v>
      </c>
      <c r="C62">
        <v>0</v>
      </c>
      <c r="D62">
        <v>0</v>
      </c>
      <c r="E62" s="10">
        <v>0</v>
      </c>
    </row>
    <row r="63" spans="1:5" x14ac:dyDescent="0.3">
      <c r="A63" s="9">
        <v>43890</v>
      </c>
      <c r="B63">
        <v>0</v>
      </c>
      <c r="C63">
        <v>0</v>
      </c>
      <c r="D63">
        <v>0</v>
      </c>
      <c r="E63" s="10">
        <v>0</v>
      </c>
    </row>
    <row r="64" spans="1:5" x14ac:dyDescent="0.3">
      <c r="A64" s="9">
        <v>43891</v>
      </c>
      <c r="B64">
        <v>0</v>
      </c>
      <c r="C64">
        <v>0</v>
      </c>
      <c r="D64">
        <v>0</v>
      </c>
      <c r="E64" s="10">
        <v>0</v>
      </c>
    </row>
    <row r="65" spans="1:5" x14ac:dyDescent="0.3">
      <c r="A65" s="9">
        <v>43892</v>
      </c>
      <c r="B65">
        <v>0</v>
      </c>
      <c r="C65">
        <v>0</v>
      </c>
      <c r="D65">
        <v>0</v>
      </c>
      <c r="E65" s="10">
        <v>0</v>
      </c>
    </row>
    <row r="66" spans="1:5" x14ac:dyDescent="0.3">
      <c r="A66" s="9">
        <v>43893</v>
      </c>
      <c r="B66">
        <v>0</v>
      </c>
      <c r="C66">
        <v>0</v>
      </c>
      <c r="D66">
        <v>0</v>
      </c>
      <c r="E66" s="10">
        <v>0</v>
      </c>
    </row>
    <row r="67" spans="1:5" x14ac:dyDescent="0.3">
      <c r="A67" s="9">
        <v>43894</v>
      </c>
      <c r="B67">
        <v>0</v>
      </c>
      <c r="C67">
        <v>0</v>
      </c>
      <c r="D67">
        <v>0</v>
      </c>
      <c r="E67" s="10">
        <v>0</v>
      </c>
    </row>
    <row r="68" spans="1:5" x14ac:dyDescent="0.3">
      <c r="A68" s="9">
        <v>43895</v>
      </c>
      <c r="B68">
        <v>0</v>
      </c>
      <c r="C68">
        <v>0</v>
      </c>
      <c r="D68">
        <v>0</v>
      </c>
      <c r="E68" s="10">
        <v>0</v>
      </c>
    </row>
    <row r="69" spans="1:5" x14ac:dyDescent="0.3">
      <c r="A69" s="9">
        <v>43896</v>
      </c>
      <c r="B69">
        <v>0</v>
      </c>
      <c r="C69">
        <v>0</v>
      </c>
      <c r="D69">
        <v>0</v>
      </c>
      <c r="E69" s="10">
        <v>0</v>
      </c>
    </row>
    <row r="70" spans="1:5" x14ac:dyDescent="0.3">
      <c r="A70" s="9">
        <v>43897</v>
      </c>
      <c r="B70">
        <v>0</v>
      </c>
      <c r="C70">
        <v>0</v>
      </c>
      <c r="D70">
        <v>0</v>
      </c>
      <c r="E70" s="10">
        <v>0</v>
      </c>
    </row>
    <row r="71" spans="1:5" x14ac:dyDescent="0.3">
      <c r="A71" s="9">
        <v>43898</v>
      </c>
      <c r="B71">
        <v>0</v>
      </c>
      <c r="C71">
        <v>0</v>
      </c>
      <c r="D71">
        <v>0</v>
      </c>
      <c r="E71" s="10">
        <v>0</v>
      </c>
    </row>
    <row r="72" spans="1:5" x14ac:dyDescent="0.3">
      <c r="A72" s="9">
        <v>43899</v>
      </c>
      <c r="B72">
        <v>0</v>
      </c>
      <c r="C72">
        <v>0</v>
      </c>
      <c r="D72">
        <v>0</v>
      </c>
      <c r="E72" s="10">
        <v>0</v>
      </c>
    </row>
    <row r="73" spans="1:5" x14ac:dyDescent="0.3">
      <c r="A73" s="9">
        <v>43900</v>
      </c>
      <c r="B73">
        <v>0</v>
      </c>
      <c r="C73">
        <v>0</v>
      </c>
      <c r="D73">
        <v>0</v>
      </c>
      <c r="E73" s="10">
        <v>0</v>
      </c>
    </row>
    <row r="74" spans="1:5" x14ac:dyDescent="0.3">
      <c r="A74" s="9">
        <v>43901</v>
      </c>
      <c r="B74">
        <v>0</v>
      </c>
      <c r="C74">
        <v>0</v>
      </c>
      <c r="D74">
        <v>0</v>
      </c>
      <c r="E74" s="10">
        <v>0</v>
      </c>
    </row>
    <row r="75" spans="1:5" x14ac:dyDescent="0.3">
      <c r="A75" s="9">
        <v>43902</v>
      </c>
      <c r="B75">
        <v>0</v>
      </c>
      <c r="C75">
        <v>0</v>
      </c>
      <c r="D75">
        <v>0</v>
      </c>
      <c r="E75" s="10">
        <v>0</v>
      </c>
    </row>
    <row r="76" spans="1:5" x14ac:dyDescent="0.3">
      <c r="A76" s="9">
        <v>43903</v>
      </c>
      <c r="B76">
        <v>0</v>
      </c>
      <c r="C76">
        <v>0</v>
      </c>
      <c r="D76">
        <v>0</v>
      </c>
      <c r="E76" s="10">
        <v>0</v>
      </c>
    </row>
    <row r="77" spans="1:5" x14ac:dyDescent="0.3">
      <c r="A77" s="9">
        <v>43904</v>
      </c>
      <c r="B77">
        <v>0</v>
      </c>
      <c r="C77">
        <v>0</v>
      </c>
      <c r="D77">
        <v>0</v>
      </c>
      <c r="E77" s="10">
        <v>0</v>
      </c>
    </row>
    <row r="78" spans="1:5" x14ac:dyDescent="0.3">
      <c r="A78" s="9">
        <v>43905</v>
      </c>
      <c r="B78">
        <v>0</v>
      </c>
      <c r="C78">
        <v>0</v>
      </c>
      <c r="D78">
        <v>0</v>
      </c>
      <c r="E78" s="10">
        <v>0</v>
      </c>
    </row>
    <row r="79" spans="1:5" x14ac:dyDescent="0.3">
      <c r="A79" s="9">
        <v>43906</v>
      </c>
      <c r="B79">
        <v>0</v>
      </c>
      <c r="C79">
        <v>0</v>
      </c>
      <c r="D79">
        <v>0</v>
      </c>
      <c r="E79" s="10">
        <v>0</v>
      </c>
    </row>
    <row r="80" spans="1:5" x14ac:dyDescent="0.3">
      <c r="A80" s="9">
        <v>43907</v>
      </c>
      <c r="B80">
        <v>0</v>
      </c>
      <c r="C80">
        <v>64</v>
      </c>
      <c r="D80">
        <v>0</v>
      </c>
      <c r="E80" s="10">
        <v>0</v>
      </c>
    </row>
    <row r="81" spans="1:5" x14ac:dyDescent="0.3">
      <c r="A81" s="9">
        <v>43908</v>
      </c>
      <c r="B81">
        <v>0</v>
      </c>
      <c r="C81">
        <v>0</v>
      </c>
      <c r="D81">
        <v>0</v>
      </c>
      <c r="E81" s="10">
        <v>0</v>
      </c>
    </row>
    <row r="82" spans="1:5" x14ac:dyDescent="0.3">
      <c r="A82" s="9">
        <v>43909</v>
      </c>
      <c r="B82">
        <v>0</v>
      </c>
      <c r="C82">
        <v>35</v>
      </c>
      <c r="D82">
        <v>0</v>
      </c>
      <c r="E82" s="10">
        <v>0</v>
      </c>
    </row>
    <row r="83" spans="1:5" x14ac:dyDescent="0.3">
      <c r="A83" s="9">
        <v>43910</v>
      </c>
      <c r="B83">
        <v>0</v>
      </c>
      <c r="C83">
        <v>33</v>
      </c>
      <c r="D83">
        <v>33</v>
      </c>
      <c r="E83" s="10">
        <v>0</v>
      </c>
    </row>
    <row r="84" spans="1:5" x14ac:dyDescent="0.3">
      <c r="A84" s="9">
        <v>43911</v>
      </c>
      <c r="B84">
        <v>0</v>
      </c>
      <c r="C84">
        <v>68</v>
      </c>
      <c r="D84">
        <v>37</v>
      </c>
      <c r="E84" s="10">
        <v>0</v>
      </c>
    </row>
    <row r="85" spans="1:5" x14ac:dyDescent="0.3">
      <c r="A85" s="9">
        <v>43912</v>
      </c>
      <c r="B85">
        <v>40</v>
      </c>
      <c r="C85">
        <v>42</v>
      </c>
      <c r="D85">
        <v>42</v>
      </c>
      <c r="E85" s="10">
        <v>0</v>
      </c>
    </row>
    <row r="86" spans="1:5" x14ac:dyDescent="0.3">
      <c r="A86" s="9">
        <v>43913</v>
      </c>
      <c r="B86">
        <v>35</v>
      </c>
      <c r="C86">
        <v>31</v>
      </c>
      <c r="D86">
        <v>0</v>
      </c>
      <c r="E86" s="10">
        <v>0</v>
      </c>
    </row>
    <row r="87" spans="1:5" x14ac:dyDescent="0.3">
      <c r="A87" s="9">
        <v>43914</v>
      </c>
      <c r="B87">
        <v>72</v>
      </c>
      <c r="C87">
        <v>73</v>
      </c>
      <c r="D87">
        <v>0</v>
      </c>
      <c r="E87" s="10">
        <v>0</v>
      </c>
    </row>
    <row r="88" spans="1:5" x14ac:dyDescent="0.3">
      <c r="A88" s="9">
        <v>43915</v>
      </c>
      <c r="B88">
        <v>36</v>
      </c>
      <c r="C88">
        <v>39</v>
      </c>
      <c r="D88">
        <v>0</v>
      </c>
      <c r="E88" s="10">
        <v>0</v>
      </c>
    </row>
    <row r="89" spans="1:5" x14ac:dyDescent="0.3">
      <c r="A89" s="9">
        <v>43916</v>
      </c>
      <c r="B89">
        <v>0</v>
      </c>
      <c r="C89">
        <v>0</v>
      </c>
      <c r="D89">
        <v>0</v>
      </c>
      <c r="E89" s="10">
        <v>0</v>
      </c>
    </row>
    <row r="90" spans="1:5" x14ac:dyDescent="0.3">
      <c r="A90" s="9">
        <v>43917</v>
      </c>
      <c r="B90">
        <v>55</v>
      </c>
      <c r="C90">
        <v>0</v>
      </c>
      <c r="D90">
        <v>0</v>
      </c>
      <c r="E90" s="10">
        <v>0</v>
      </c>
    </row>
    <row r="91" spans="1:5" x14ac:dyDescent="0.3">
      <c r="A91" s="9">
        <v>43918</v>
      </c>
      <c r="B91">
        <v>0</v>
      </c>
      <c r="C91">
        <v>76</v>
      </c>
      <c r="D91">
        <v>0</v>
      </c>
      <c r="E91" s="10">
        <v>0</v>
      </c>
    </row>
    <row r="92" spans="1:5" x14ac:dyDescent="0.3">
      <c r="A92" s="9">
        <v>43919</v>
      </c>
      <c r="B92">
        <v>0</v>
      </c>
      <c r="C92">
        <v>0</v>
      </c>
      <c r="D92">
        <v>0</v>
      </c>
      <c r="E92" s="10">
        <v>0</v>
      </c>
    </row>
    <row r="93" spans="1:5" x14ac:dyDescent="0.3">
      <c r="A93" s="9">
        <v>43920</v>
      </c>
      <c r="B93">
        <v>36</v>
      </c>
      <c r="C93">
        <v>0</v>
      </c>
      <c r="D93">
        <v>0</v>
      </c>
      <c r="E93" s="10">
        <v>0</v>
      </c>
    </row>
    <row r="94" spans="1:5" x14ac:dyDescent="0.3">
      <c r="A94" s="9">
        <v>43921</v>
      </c>
      <c r="B94">
        <v>55</v>
      </c>
      <c r="C94">
        <v>34</v>
      </c>
      <c r="D94">
        <v>0</v>
      </c>
      <c r="E94" s="10">
        <v>0</v>
      </c>
    </row>
    <row r="95" spans="1:5" x14ac:dyDescent="0.3">
      <c r="A95" s="9">
        <v>43922</v>
      </c>
      <c r="B95">
        <v>35</v>
      </c>
      <c r="C95">
        <v>71</v>
      </c>
      <c r="D95">
        <v>35</v>
      </c>
      <c r="E95" s="10">
        <v>0</v>
      </c>
    </row>
    <row r="96" spans="1:5" x14ac:dyDescent="0.3">
      <c r="A96" s="9">
        <v>43923</v>
      </c>
      <c r="B96">
        <v>44</v>
      </c>
      <c r="C96">
        <v>38</v>
      </c>
      <c r="D96">
        <v>0</v>
      </c>
      <c r="E96" s="10">
        <v>0</v>
      </c>
    </row>
    <row r="97" spans="1:5" x14ac:dyDescent="0.3">
      <c r="A97" s="9">
        <v>43924</v>
      </c>
      <c r="B97">
        <v>0</v>
      </c>
      <c r="C97">
        <v>35</v>
      </c>
      <c r="D97">
        <v>0</v>
      </c>
      <c r="E97" s="10">
        <v>0</v>
      </c>
    </row>
    <row r="98" spans="1:5" x14ac:dyDescent="0.3">
      <c r="A98" s="9">
        <v>43925</v>
      </c>
      <c r="B98">
        <v>75</v>
      </c>
      <c r="C98">
        <v>0</v>
      </c>
      <c r="D98">
        <v>0</v>
      </c>
      <c r="E98" s="10">
        <v>0</v>
      </c>
    </row>
    <row r="99" spans="1:5" x14ac:dyDescent="0.3">
      <c r="A99" s="9">
        <v>43926</v>
      </c>
      <c r="B99">
        <v>40</v>
      </c>
      <c r="C99">
        <v>0</v>
      </c>
      <c r="D99">
        <v>0</v>
      </c>
      <c r="E99" s="10">
        <v>0</v>
      </c>
    </row>
    <row r="100" spans="1:5" x14ac:dyDescent="0.3">
      <c r="A100" s="9">
        <v>43927</v>
      </c>
      <c r="B100">
        <v>0</v>
      </c>
      <c r="C100">
        <v>34</v>
      </c>
      <c r="D100">
        <v>0</v>
      </c>
      <c r="E100" s="10">
        <v>0</v>
      </c>
    </row>
    <row r="101" spans="1:5" x14ac:dyDescent="0.3">
      <c r="A101" s="9">
        <v>43928</v>
      </c>
      <c r="B101">
        <v>0</v>
      </c>
      <c r="C101">
        <v>0</v>
      </c>
      <c r="D101">
        <v>0</v>
      </c>
      <c r="E101" s="10">
        <v>0</v>
      </c>
    </row>
    <row r="102" spans="1:5" x14ac:dyDescent="0.3">
      <c r="A102" s="9">
        <v>43929</v>
      </c>
      <c r="B102">
        <v>38</v>
      </c>
      <c r="C102">
        <v>0</v>
      </c>
      <c r="D102">
        <v>38</v>
      </c>
      <c r="E102" s="10">
        <v>0</v>
      </c>
    </row>
    <row r="103" spans="1:5" x14ac:dyDescent="0.3">
      <c r="A103" s="9">
        <v>43930</v>
      </c>
      <c r="B103">
        <v>39</v>
      </c>
      <c r="C103">
        <v>39</v>
      </c>
      <c r="D103">
        <v>0</v>
      </c>
      <c r="E103" s="10">
        <v>0</v>
      </c>
    </row>
    <row r="104" spans="1:5" x14ac:dyDescent="0.3">
      <c r="A104" s="9">
        <v>43931</v>
      </c>
      <c r="B104">
        <v>39</v>
      </c>
      <c r="C104">
        <v>88</v>
      </c>
      <c r="D104">
        <v>0</v>
      </c>
      <c r="E104">
        <v>50</v>
      </c>
    </row>
    <row r="105" spans="1:5" x14ac:dyDescent="0.3">
      <c r="A105" s="9">
        <v>43932</v>
      </c>
      <c r="B105">
        <v>51</v>
      </c>
      <c r="C105">
        <v>0</v>
      </c>
      <c r="D105">
        <v>0</v>
      </c>
      <c r="E105">
        <v>81</v>
      </c>
    </row>
    <row r="106" spans="1:5" x14ac:dyDescent="0.3">
      <c r="A106" s="9">
        <v>43933</v>
      </c>
      <c r="B106">
        <v>38</v>
      </c>
      <c r="C106">
        <v>41</v>
      </c>
      <c r="D106">
        <v>0</v>
      </c>
      <c r="E106">
        <v>0</v>
      </c>
    </row>
    <row r="107" spans="1:5" x14ac:dyDescent="0.3">
      <c r="A107" s="9">
        <v>43934</v>
      </c>
      <c r="B107">
        <v>38</v>
      </c>
      <c r="C107">
        <v>39</v>
      </c>
      <c r="D107">
        <v>0</v>
      </c>
      <c r="E107">
        <v>0</v>
      </c>
    </row>
    <row r="108" spans="1:5" x14ac:dyDescent="0.3">
      <c r="A108" s="9">
        <v>43935</v>
      </c>
      <c r="B108">
        <v>38</v>
      </c>
      <c r="C108">
        <v>38</v>
      </c>
      <c r="D108">
        <v>0</v>
      </c>
      <c r="E108">
        <v>0</v>
      </c>
    </row>
    <row r="109" spans="1:5" x14ac:dyDescent="0.3">
      <c r="A109" s="9">
        <v>43936</v>
      </c>
      <c r="B109">
        <v>72</v>
      </c>
      <c r="C109">
        <v>0</v>
      </c>
      <c r="D109">
        <v>0</v>
      </c>
      <c r="E109">
        <v>0</v>
      </c>
    </row>
    <row r="110" spans="1:5" x14ac:dyDescent="0.3">
      <c r="A110" s="9">
        <v>43937</v>
      </c>
      <c r="B110">
        <v>0</v>
      </c>
      <c r="C110">
        <v>0</v>
      </c>
      <c r="D110">
        <v>0</v>
      </c>
      <c r="E110">
        <v>26</v>
      </c>
    </row>
    <row r="111" spans="1:5" x14ac:dyDescent="0.3">
      <c r="A111" s="9">
        <v>43938</v>
      </c>
      <c r="B111">
        <v>0</v>
      </c>
      <c r="C111">
        <v>0</v>
      </c>
      <c r="D111">
        <v>0</v>
      </c>
      <c r="E111">
        <v>0</v>
      </c>
    </row>
    <row r="112" spans="1:5" x14ac:dyDescent="0.3">
      <c r="A112" s="9">
        <v>43939</v>
      </c>
      <c r="B112">
        <v>0</v>
      </c>
      <c r="C112">
        <v>39</v>
      </c>
      <c r="D112">
        <v>0</v>
      </c>
      <c r="E112">
        <v>0</v>
      </c>
    </row>
    <row r="113" spans="1:5" x14ac:dyDescent="0.3">
      <c r="A113" s="9">
        <v>43940</v>
      </c>
      <c r="B113">
        <v>42</v>
      </c>
      <c r="C113">
        <v>44</v>
      </c>
      <c r="D113">
        <v>41</v>
      </c>
      <c r="E113">
        <v>0</v>
      </c>
    </row>
    <row r="114" spans="1:5" x14ac:dyDescent="0.3">
      <c r="A114" s="9">
        <v>43941</v>
      </c>
      <c r="B114">
        <v>74</v>
      </c>
      <c r="C114">
        <v>0</v>
      </c>
      <c r="D114">
        <v>0</v>
      </c>
      <c r="E114">
        <v>0</v>
      </c>
    </row>
    <row r="115" spans="1:5" x14ac:dyDescent="0.3">
      <c r="A115" s="9">
        <v>43942</v>
      </c>
      <c r="B115">
        <v>39</v>
      </c>
      <c r="C115">
        <v>0</v>
      </c>
      <c r="D115">
        <v>0</v>
      </c>
      <c r="E115">
        <v>0</v>
      </c>
    </row>
    <row r="116" spans="1:5" x14ac:dyDescent="0.3">
      <c r="A116" s="9">
        <v>43943</v>
      </c>
      <c r="B116">
        <v>38</v>
      </c>
      <c r="C116">
        <v>0</v>
      </c>
      <c r="D116">
        <v>0</v>
      </c>
      <c r="E116">
        <v>200</v>
      </c>
    </row>
    <row r="117" spans="1:5" x14ac:dyDescent="0.3">
      <c r="A117" s="9">
        <v>43944</v>
      </c>
      <c r="B117">
        <v>78</v>
      </c>
      <c r="C117">
        <v>35</v>
      </c>
      <c r="D117">
        <v>0</v>
      </c>
      <c r="E117">
        <v>239</v>
      </c>
    </row>
    <row r="118" spans="1:5" x14ac:dyDescent="0.3">
      <c r="A118" s="9">
        <v>43945</v>
      </c>
      <c r="B118">
        <v>0</v>
      </c>
      <c r="C118">
        <v>40</v>
      </c>
      <c r="D118">
        <v>0</v>
      </c>
      <c r="E118">
        <v>0</v>
      </c>
    </row>
    <row r="119" spans="1:5" x14ac:dyDescent="0.3">
      <c r="A119" s="9">
        <v>43946</v>
      </c>
      <c r="B119">
        <v>39</v>
      </c>
      <c r="C119">
        <v>38</v>
      </c>
      <c r="D119">
        <v>0</v>
      </c>
      <c r="E119">
        <v>0</v>
      </c>
    </row>
    <row r="120" spans="1:5" x14ac:dyDescent="0.3">
      <c r="A120" s="9">
        <v>43947</v>
      </c>
      <c r="B120">
        <v>39</v>
      </c>
      <c r="C120">
        <v>0</v>
      </c>
      <c r="D120">
        <v>0</v>
      </c>
      <c r="E120">
        <v>515</v>
      </c>
    </row>
    <row r="121" spans="1:5" x14ac:dyDescent="0.3">
      <c r="A121" s="9">
        <v>43948</v>
      </c>
      <c r="B121">
        <v>41</v>
      </c>
      <c r="C121">
        <v>0</v>
      </c>
      <c r="D121">
        <v>0</v>
      </c>
      <c r="E121">
        <v>478</v>
      </c>
    </row>
    <row r="122" spans="1:5" x14ac:dyDescent="0.3">
      <c r="A122" s="9">
        <v>43949</v>
      </c>
      <c r="B122">
        <v>75</v>
      </c>
      <c r="C122">
        <v>39</v>
      </c>
      <c r="D122">
        <v>0</v>
      </c>
      <c r="E122">
        <v>0</v>
      </c>
    </row>
    <row r="123" spans="1:5" x14ac:dyDescent="0.3">
      <c r="A123" s="9">
        <v>43950</v>
      </c>
      <c r="B123">
        <v>0</v>
      </c>
      <c r="C123">
        <v>0</v>
      </c>
      <c r="D123">
        <v>0</v>
      </c>
      <c r="E123">
        <v>0</v>
      </c>
    </row>
    <row r="124" spans="1:5" x14ac:dyDescent="0.3">
      <c r="A124" s="9">
        <v>43951</v>
      </c>
      <c r="B124">
        <v>38</v>
      </c>
      <c r="C124">
        <v>0</v>
      </c>
      <c r="D124">
        <v>0</v>
      </c>
      <c r="E124">
        <v>543</v>
      </c>
    </row>
    <row r="125" spans="1:5" x14ac:dyDescent="0.3">
      <c r="A125" s="9">
        <v>43952</v>
      </c>
      <c r="B125">
        <v>55</v>
      </c>
      <c r="C125">
        <v>0</v>
      </c>
      <c r="D125">
        <v>0</v>
      </c>
      <c r="E125">
        <v>539</v>
      </c>
    </row>
    <row r="126" spans="1:5" x14ac:dyDescent="0.3">
      <c r="A126" s="9">
        <v>43953</v>
      </c>
      <c r="B126">
        <v>100</v>
      </c>
      <c r="C126">
        <v>0</v>
      </c>
      <c r="D126">
        <v>0</v>
      </c>
      <c r="E126">
        <v>0</v>
      </c>
    </row>
    <row r="127" spans="1:5" x14ac:dyDescent="0.3">
      <c r="A127" s="9">
        <v>43954</v>
      </c>
      <c r="B127">
        <v>38</v>
      </c>
      <c r="C127">
        <v>0</v>
      </c>
      <c r="D127">
        <v>0</v>
      </c>
      <c r="E127">
        <v>0</v>
      </c>
    </row>
    <row r="128" spans="1:5" x14ac:dyDescent="0.3">
      <c r="A128" s="9">
        <v>43955</v>
      </c>
      <c r="B128">
        <v>37</v>
      </c>
      <c r="C128">
        <v>0</v>
      </c>
      <c r="D128">
        <v>0</v>
      </c>
      <c r="E128">
        <v>106</v>
      </c>
    </row>
    <row r="129" spans="1:5" x14ac:dyDescent="0.3">
      <c r="A129" s="9">
        <v>43956</v>
      </c>
      <c r="B129">
        <v>63</v>
      </c>
      <c r="C129">
        <v>0</v>
      </c>
      <c r="D129">
        <v>0</v>
      </c>
      <c r="E129">
        <v>347</v>
      </c>
    </row>
    <row r="130" spans="1:5" x14ac:dyDescent="0.3">
      <c r="A130" s="9">
        <v>43957</v>
      </c>
      <c r="B130">
        <v>34</v>
      </c>
      <c r="C130">
        <v>0</v>
      </c>
      <c r="D130">
        <v>0</v>
      </c>
      <c r="E130">
        <v>186</v>
      </c>
    </row>
    <row r="131" spans="1:5" x14ac:dyDescent="0.3">
      <c r="A131" s="9">
        <v>43958</v>
      </c>
      <c r="B131">
        <v>0</v>
      </c>
      <c r="C131">
        <v>0</v>
      </c>
      <c r="D131">
        <v>0</v>
      </c>
      <c r="E131">
        <v>305</v>
      </c>
    </row>
    <row r="132" spans="1:5" x14ac:dyDescent="0.3">
      <c r="A132" s="9">
        <v>43959</v>
      </c>
      <c r="B132">
        <v>0</v>
      </c>
      <c r="C132">
        <v>36</v>
      </c>
      <c r="D132">
        <v>0</v>
      </c>
      <c r="E132">
        <v>158</v>
      </c>
    </row>
    <row r="133" spans="1:5" x14ac:dyDescent="0.3">
      <c r="A133" s="9">
        <v>43960</v>
      </c>
      <c r="B133">
        <v>0</v>
      </c>
      <c r="C133">
        <v>0</v>
      </c>
      <c r="D133">
        <v>0</v>
      </c>
      <c r="E133">
        <v>0</v>
      </c>
    </row>
    <row r="134" spans="1:5" x14ac:dyDescent="0.3">
      <c r="A134" s="9">
        <v>43961</v>
      </c>
      <c r="B134">
        <v>42</v>
      </c>
      <c r="C134">
        <v>0</v>
      </c>
      <c r="D134">
        <v>0</v>
      </c>
      <c r="E134">
        <v>0</v>
      </c>
    </row>
    <row r="135" spans="1:5" x14ac:dyDescent="0.3">
      <c r="A135" s="9">
        <v>43962</v>
      </c>
      <c r="B135">
        <v>0</v>
      </c>
      <c r="C135">
        <v>0</v>
      </c>
      <c r="D135">
        <v>0</v>
      </c>
      <c r="E135">
        <v>182</v>
      </c>
    </row>
    <row r="136" spans="1:5" x14ac:dyDescent="0.3">
      <c r="A136" s="9">
        <v>43963</v>
      </c>
      <c r="B136">
        <v>37</v>
      </c>
      <c r="C136">
        <v>0</v>
      </c>
      <c r="D136">
        <v>0</v>
      </c>
      <c r="E136">
        <v>214</v>
      </c>
    </row>
    <row r="137" spans="1:5" x14ac:dyDescent="0.3">
      <c r="A137" s="9">
        <v>43964</v>
      </c>
      <c r="B137">
        <v>34</v>
      </c>
      <c r="C137">
        <v>0</v>
      </c>
      <c r="D137">
        <v>0</v>
      </c>
      <c r="E137">
        <v>317</v>
      </c>
    </row>
    <row r="138" spans="1:5" x14ac:dyDescent="0.3">
      <c r="A138" s="9">
        <v>43965</v>
      </c>
      <c r="B138">
        <v>52</v>
      </c>
      <c r="C138">
        <v>0</v>
      </c>
      <c r="D138">
        <v>0</v>
      </c>
      <c r="E138">
        <v>260</v>
      </c>
    </row>
    <row r="139" spans="1:5" x14ac:dyDescent="0.3">
      <c r="A139" s="9">
        <v>43966</v>
      </c>
      <c r="B139">
        <v>33</v>
      </c>
      <c r="C139">
        <v>0</v>
      </c>
      <c r="D139">
        <v>0</v>
      </c>
      <c r="E139">
        <v>362</v>
      </c>
    </row>
    <row r="140" spans="1:5" x14ac:dyDescent="0.3">
      <c r="A140" s="9">
        <v>43967</v>
      </c>
      <c r="B140">
        <v>55</v>
      </c>
      <c r="C140">
        <v>36</v>
      </c>
      <c r="D140">
        <v>0</v>
      </c>
      <c r="E140">
        <v>0</v>
      </c>
    </row>
    <row r="141" spans="1:5" x14ac:dyDescent="0.3">
      <c r="A141" s="9">
        <v>43968</v>
      </c>
      <c r="B141">
        <v>63</v>
      </c>
      <c r="C141">
        <v>0</v>
      </c>
      <c r="D141">
        <v>0</v>
      </c>
      <c r="E141">
        <v>0</v>
      </c>
    </row>
    <row r="142" spans="1:5" x14ac:dyDescent="0.3">
      <c r="A142" s="9">
        <v>43969</v>
      </c>
      <c r="B142">
        <v>32</v>
      </c>
      <c r="C142">
        <v>37</v>
      </c>
      <c r="D142">
        <v>0</v>
      </c>
      <c r="E142">
        <v>414</v>
      </c>
    </row>
    <row r="143" spans="1:5" x14ac:dyDescent="0.3">
      <c r="A143" s="9">
        <v>43970</v>
      </c>
      <c r="B143">
        <v>62</v>
      </c>
      <c r="C143">
        <v>0</v>
      </c>
      <c r="D143">
        <v>0</v>
      </c>
      <c r="E143">
        <v>258</v>
      </c>
    </row>
    <row r="144" spans="1:5" x14ac:dyDescent="0.3">
      <c r="A144" s="9">
        <v>43971</v>
      </c>
      <c r="B144">
        <v>34</v>
      </c>
      <c r="C144">
        <v>0</v>
      </c>
      <c r="D144">
        <v>0</v>
      </c>
      <c r="E144">
        <v>308</v>
      </c>
    </row>
    <row r="145" spans="1:5" x14ac:dyDescent="0.3">
      <c r="A145" s="9">
        <v>43972</v>
      </c>
      <c r="B145">
        <v>31</v>
      </c>
      <c r="C145">
        <v>0</v>
      </c>
      <c r="D145">
        <v>0</v>
      </c>
      <c r="E145">
        <v>319</v>
      </c>
    </row>
    <row r="146" spans="1:5" x14ac:dyDescent="0.3">
      <c r="A146" s="9">
        <v>43973</v>
      </c>
      <c r="B146">
        <v>0</v>
      </c>
      <c r="C146">
        <v>0</v>
      </c>
      <c r="D146">
        <v>0</v>
      </c>
      <c r="E146">
        <v>523</v>
      </c>
    </row>
    <row r="147" spans="1:5" x14ac:dyDescent="0.3">
      <c r="A147" s="9">
        <v>43974</v>
      </c>
      <c r="B147">
        <v>0</v>
      </c>
      <c r="C147">
        <v>0</v>
      </c>
      <c r="D147">
        <v>0</v>
      </c>
      <c r="E147">
        <v>319</v>
      </c>
    </row>
    <row r="148" spans="1:5" x14ac:dyDescent="0.3">
      <c r="A148" s="9">
        <v>43975</v>
      </c>
      <c r="B148">
        <v>38</v>
      </c>
      <c r="C148">
        <v>42</v>
      </c>
      <c r="D148">
        <v>0</v>
      </c>
      <c r="E148">
        <v>380</v>
      </c>
    </row>
    <row r="149" spans="1:5" x14ac:dyDescent="0.3">
      <c r="A149" s="9">
        <v>43976</v>
      </c>
      <c r="B149">
        <v>0</v>
      </c>
      <c r="C149">
        <v>0</v>
      </c>
      <c r="D149">
        <v>0</v>
      </c>
      <c r="E149">
        <v>407</v>
      </c>
    </row>
    <row r="150" spans="1:5" x14ac:dyDescent="0.3">
      <c r="A150" s="9">
        <v>43977</v>
      </c>
      <c r="B150">
        <v>0</v>
      </c>
      <c r="C150">
        <v>0</v>
      </c>
      <c r="D150">
        <v>0</v>
      </c>
      <c r="E150">
        <v>303</v>
      </c>
    </row>
    <row r="151" spans="1:5" x14ac:dyDescent="0.3">
      <c r="A151" s="9">
        <v>43978</v>
      </c>
      <c r="B151">
        <v>33</v>
      </c>
      <c r="C151">
        <v>31</v>
      </c>
      <c r="D151">
        <v>0</v>
      </c>
      <c r="E151">
        <v>484</v>
      </c>
    </row>
    <row r="152" spans="1:5" x14ac:dyDescent="0.3">
      <c r="A152" s="9">
        <v>43979</v>
      </c>
      <c r="B152">
        <v>0</v>
      </c>
      <c r="C152">
        <v>0</v>
      </c>
      <c r="D152">
        <v>0</v>
      </c>
      <c r="E152">
        <v>305</v>
      </c>
    </row>
    <row r="153" spans="1:5" x14ac:dyDescent="0.3">
      <c r="A153" s="9">
        <v>43980</v>
      </c>
      <c r="B153">
        <v>36</v>
      </c>
      <c r="C153">
        <v>0</v>
      </c>
      <c r="D153">
        <v>0</v>
      </c>
      <c r="E153">
        <v>300</v>
      </c>
    </row>
    <row r="154" spans="1:5" x14ac:dyDescent="0.3">
      <c r="A154" s="9">
        <v>43981</v>
      </c>
      <c r="B154">
        <v>39</v>
      </c>
      <c r="C154">
        <v>39</v>
      </c>
      <c r="D154">
        <v>0</v>
      </c>
      <c r="E154">
        <v>0</v>
      </c>
    </row>
    <row r="155" spans="1:5" x14ac:dyDescent="0.3">
      <c r="A155" s="9">
        <v>43982</v>
      </c>
      <c r="B155">
        <v>0</v>
      </c>
      <c r="C155">
        <v>41</v>
      </c>
      <c r="D155">
        <v>0</v>
      </c>
      <c r="E155">
        <v>0</v>
      </c>
    </row>
  </sheetData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60906-A343-467D-BA82-1D56AC69EB85}">
  <dimension ref="A1:Y155"/>
  <sheetViews>
    <sheetView workbookViewId="0">
      <selection activeCell="F1" sqref="F1:G1048576"/>
    </sheetView>
  </sheetViews>
  <sheetFormatPr defaultRowHeight="14.4" x14ac:dyDescent="0.3"/>
  <cols>
    <col min="2" max="4" width="8.88671875" style="13"/>
    <col min="6" max="7" width="8.88671875" style="28"/>
  </cols>
  <sheetData>
    <row r="1" spans="1:25" x14ac:dyDescent="0.3">
      <c r="A1" t="s">
        <v>63</v>
      </c>
    </row>
    <row r="3" spans="1:25" x14ac:dyDescent="0.3">
      <c r="A3" t="s">
        <v>62</v>
      </c>
      <c r="B3" s="13" t="s">
        <v>158</v>
      </c>
      <c r="C3" s="13" t="s">
        <v>157</v>
      </c>
      <c r="D3" s="13" t="s">
        <v>156</v>
      </c>
      <c r="E3" s="12" t="s">
        <v>56</v>
      </c>
      <c r="F3" s="27" t="s">
        <v>60</v>
      </c>
      <c r="G3" s="27" t="s">
        <v>58</v>
      </c>
      <c r="H3" s="10" t="s">
        <v>57</v>
      </c>
    </row>
    <row r="4" spans="1:25" x14ac:dyDescent="0.3">
      <c r="A4" s="8">
        <v>43831</v>
      </c>
      <c r="B4" s="13">
        <v>0</v>
      </c>
      <c r="C4" s="13" t="s">
        <v>61</v>
      </c>
      <c r="D4" s="13" t="s">
        <v>61</v>
      </c>
      <c r="E4" s="9">
        <v>43831</v>
      </c>
      <c r="F4" s="27">
        <v>0</v>
      </c>
      <c r="G4" s="27">
        <v>0</v>
      </c>
      <c r="H4" s="10">
        <v>0</v>
      </c>
    </row>
    <row r="5" spans="1:25" x14ac:dyDescent="0.3">
      <c r="A5" s="8">
        <v>43832</v>
      </c>
      <c r="B5" s="13">
        <v>0</v>
      </c>
      <c r="C5" s="13" t="s">
        <v>61</v>
      </c>
      <c r="D5" s="13">
        <v>0</v>
      </c>
      <c r="E5" s="9">
        <v>43832</v>
      </c>
      <c r="F5" s="27">
        <v>0</v>
      </c>
      <c r="G5" s="27">
        <v>0</v>
      </c>
      <c r="H5" s="10">
        <v>0</v>
      </c>
    </row>
    <row r="6" spans="1:25" x14ac:dyDescent="0.3">
      <c r="A6" s="8">
        <v>43833</v>
      </c>
      <c r="B6" s="13">
        <v>0</v>
      </c>
      <c r="C6" s="13" t="s">
        <v>61</v>
      </c>
      <c r="D6" s="13">
        <v>0</v>
      </c>
      <c r="E6" s="9">
        <v>43833</v>
      </c>
      <c r="F6" s="27">
        <v>0</v>
      </c>
      <c r="G6" s="27">
        <v>0</v>
      </c>
      <c r="H6" s="10">
        <v>0</v>
      </c>
    </row>
    <row r="7" spans="1:25" x14ac:dyDescent="0.3">
      <c r="A7" s="8">
        <v>43834</v>
      </c>
      <c r="B7" s="13">
        <v>0</v>
      </c>
      <c r="C7" s="13" t="s">
        <v>61</v>
      </c>
      <c r="D7" s="13">
        <v>0</v>
      </c>
      <c r="E7" s="9">
        <v>43834</v>
      </c>
      <c r="F7" s="27">
        <v>0</v>
      </c>
      <c r="G7" s="27">
        <v>0</v>
      </c>
      <c r="H7" s="10">
        <v>0</v>
      </c>
      <c r="P7" t="s">
        <v>59</v>
      </c>
      <c r="W7" t="s">
        <v>149</v>
      </c>
    </row>
    <row r="8" spans="1:25" x14ac:dyDescent="0.3">
      <c r="A8" s="8">
        <v>43835</v>
      </c>
      <c r="B8" s="13">
        <v>0</v>
      </c>
      <c r="C8" s="13" t="s">
        <v>61</v>
      </c>
      <c r="D8" s="13">
        <v>0</v>
      </c>
      <c r="E8" s="9">
        <v>43835</v>
      </c>
      <c r="F8" s="27">
        <v>0</v>
      </c>
      <c r="G8" s="27">
        <v>0</v>
      </c>
      <c r="H8" s="10">
        <v>0</v>
      </c>
      <c r="O8" t="s">
        <v>67</v>
      </c>
      <c r="P8" t="s">
        <v>31</v>
      </c>
      <c r="Q8" t="s">
        <v>148</v>
      </c>
      <c r="R8" t="s">
        <v>34</v>
      </c>
      <c r="V8" t="s">
        <v>67</v>
      </c>
      <c r="W8" t="s">
        <v>31</v>
      </c>
      <c r="X8" t="s">
        <v>148</v>
      </c>
      <c r="Y8" t="s">
        <v>34</v>
      </c>
    </row>
    <row r="9" spans="1:25" x14ac:dyDescent="0.3">
      <c r="A9" s="8">
        <v>43836</v>
      </c>
      <c r="B9" s="13">
        <v>0</v>
      </c>
      <c r="C9" s="13" t="s">
        <v>61</v>
      </c>
      <c r="D9" s="13">
        <v>0</v>
      </c>
      <c r="E9" s="9">
        <v>43836</v>
      </c>
      <c r="F9" s="27">
        <v>0</v>
      </c>
      <c r="G9" s="27">
        <v>0</v>
      </c>
      <c r="H9" s="10">
        <v>0</v>
      </c>
      <c r="O9">
        <v>0</v>
      </c>
      <c r="P9">
        <v>0.35410952795744965</v>
      </c>
      <c r="Q9">
        <v>2.3877906559010363E-2</v>
      </c>
      <c r="R9">
        <v>-0.10271393235800785</v>
      </c>
      <c r="V9">
        <v>0</v>
      </c>
      <c r="W9">
        <v>0.39574954021628894</v>
      </c>
      <c r="X9">
        <v>5.3206154112874389E-3</v>
      </c>
      <c r="Y9">
        <v>-9.883435889316898E-2</v>
      </c>
    </row>
    <row r="10" spans="1:25" x14ac:dyDescent="0.3">
      <c r="A10" s="8">
        <v>43837</v>
      </c>
      <c r="B10" s="13">
        <v>0</v>
      </c>
      <c r="C10" s="13" t="s">
        <v>61</v>
      </c>
      <c r="D10" s="13">
        <v>0</v>
      </c>
      <c r="E10" s="9">
        <v>43837</v>
      </c>
      <c r="F10" s="27">
        <v>0</v>
      </c>
      <c r="G10" s="27">
        <v>0</v>
      </c>
      <c r="H10" s="10">
        <v>0</v>
      </c>
      <c r="O10">
        <v>1</v>
      </c>
      <c r="P10">
        <v>0.35586122573538953</v>
      </c>
      <c r="Q10">
        <v>2.5627923302745579E-2</v>
      </c>
      <c r="R10">
        <v>-9.8678803558724229E-2</v>
      </c>
      <c r="V10">
        <v>1</v>
      </c>
      <c r="W10">
        <v>0.48387756953081773</v>
      </c>
      <c r="X10">
        <v>4.3362949034021856E-3</v>
      </c>
      <c r="Y10">
        <v>-9.7878761968437408E-2</v>
      </c>
    </row>
    <row r="11" spans="1:25" x14ac:dyDescent="0.3">
      <c r="A11" s="8">
        <v>43838</v>
      </c>
      <c r="B11" s="13">
        <v>0</v>
      </c>
      <c r="C11" s="13">
        <v>0</v>
      </c>
      <c r="D11" s="13" t="s">
        <v>61</v>
      </c>
      <c r="E11" s="9">
        <v>43838</v>
      </c>
      <c r="F11" s="27">
        <v>0</v>
      </c>
      <c r="G11" s="27">
        <v>0</v>
      </c>
      <c r="H11" s="10">
        <v>0</v>
      </c>
      <c r="O11">
        <v>2</v>
      </c>
      <c r="P11">
        <v>0.3643638134131516</v>
      </c>
      <c r="Q11">
        <v>3.2550909350328561E-2</v>
      </c>
      <c r="R11">
        <v>-9.2601449956128012E-2</v>
      </c>
      <c r="V11">
        <v>2</v>
      </c>
      <c r="W11">
        <v>0.42798356160115181</v>
      </c>
      <c r="X11">
        <v>1.0494295891477325E-2</v>
      </c>
      <c r="Y11">
        <v>-9.3342859222054E-2</v>
      </c>
    </row>
    <row r="12" spans="1:25" x14ac:dyDescent="0.3">
      <c r="A12" s="8">
        <v>43839</v>
      </c>
      <c r="B12" s="13">
        <v>0</v>
      </c>
      <c r="C12" s="13">
        <v>0</v>
      </c>
      <c r="D12" s="13" t="s">
        <v>61</v>
      </c>
      <c r="E12" s="9">
        <v>43839</v>
      </c>
      <c r="F12" s="27">
        <v>0</v>
      </c>
      <c r="G12" s="27">
        <v>0</v>
      </c>
      <c r="H12" s="10">
        <v>0</v>
      </c>
      <c r="O12">
        <v>3</v>
      </c>
      <c r="P12">
        <v>0.35873520927554353</v>
      </c>
      <c r="Q12">
        <v>3.8712821912544063E-2</v>
      </c>
      <c r="R12">
        <v>-9.1721416514494863E-2</v>
      </c>
      <c r="V12">
        <v>3</v>
      </c>
      <c r="W12">
        <v>0.41035470370573823</v>
      </c>
      <c r="X12">
        <v>1.8793871726878259E-2</v>
      </c>
      <c r="Y12">
        <v>-8.9863899970665115E-2</v>
      </c>
    </row>
    <row r="13" spans="1:25" x14ac:dyDescent="0.3">
      <c r="A13" s="8">
        <v>43840</v>
      </c>
      <c r="B13" s="13">
        <v>0</v>
      </c>
      <c r="C13" s="13" t="s">
        <v>61</v>
      </c>
      <c r="D13" s="13" t="s">
        <v>61</v>
      </c>
      <c r="E13" s="9">
        <v>43840</v>
      </c>
      <c r="F13" s="27">
        <v>0</v>
      </c>
      <c r="G13" s="27">
        <v>0</v>
      </c>
      <c r="H13" s="10">
        <v>0</v>
      </c>
      <c r="O13">
        <v>4</v>
      </c>
      <c r="P13">
        <v>0.36245207460006856</v>
      </c>
      <c r="Q13">
        <v>5.3034701208193077E-2</v>
      </c>
      <c r="R13">
        <v>-8.3658635430905126E-2</v>
      </c>
      <c r="V13">
        <v>4</v>
      </c>
      <c r="W13">
        <v>0.41450050894065488</v>
      </c>
      <c r="X13">
        <v>2.4431816910956774E-2</v>
      </c>
      <c r="Y13">
        <v>-8.5719791853934996E-2</v>
      </c>
    </row>
    <row r="14" spans="1:25" x14ac:dyDescent="0.3">
      <c r="A14" s="8">
        <v>43841</v>
      </c>
      <c r="B14" s="13">
        <v>0</v>
      </c>
      <c r="C14" s="13" t="s">
        <v>61</v>
      </c>
      <c r="D14" s="13" t="s">
        <v>61</v>
      </c>
      <c r="E14" s="9">
        <v>43841</v>
      </c>
      <c r="F14" s="27">
        <v>0</v>
      </c>
      <c r="G14" s="27">
        <v>0</v>
      </c>
      <c r="H14" s="10">
        <v>0</v>
      </c>
      <c r="O14">
        <v>5</v>
      </c>
      <c r="P14">
        <v>0.39534078973097692</v>
      </c>
      <c r="Q14">
        <v>5.8855749459692026E-2</v>
      </c>
      <c r="R14">
        <v>-7.5595114140385708E-2</v>
      </c>
      <c r="V14">
        <v>5</v>
      </c>
      <c r="W14">
        <v>0.45869020643564162</v>
      </c>
      <c r="X14">
        <v>3.2876178822099464E-2</v>
      </c>
      <c r="Y14">
        <v>-7.3759295299683267E-2</v>
      </c>
    </row>
    <row r="15" spans="1:25" x14ac:dyDescent="0.3">
      <c r="A15" s="8">
        <v>43842</v>
      </c>
      <c r="B15" s="13" t="s">
        <v>61</v>
      </c>
      <c r="C15" s="13">
        <v>0</v>
      </c>
      <c r="D15" s="13">
        <v>0</v>
      </c>
      <c r="E15" s="9">
        <v>43842</v>
      </c>
      <c r="F15" s="27">
        <v>0</v>
      </c>
      <c r="G15" s="27">
        <v>0</v>
      </c>
      <c r="H15" s="10">
        <v>0</v>
      </c>
      <c r="O15">
        <v>6</v>
      </c>
      <c r="P15">
        <v>0.39516920279062129</v>
      </c>
      <c r="Q15">
        <v>5.9464686359455975E-2</v>
      </c>
      <c r="R15">
        <v>-6.9411994757511669E-2</v>
      </c>
      <c r="V15">
        <v>6</v>
      </c>
      <c r="W15">
        <v>0.45501326902084999</v>
      </c>
      <c r="X15">
        <v>3.086703343046077E-2</v>
      </c>
      <c r="Y15">
        <v>-5.7072882742655082E-2</v>
      </c>
    </row>
    <row r="16" spans="1:25" x14ac:dyDescent="0.3">
      <c r="A16" s="8">
        <v>43843</v>
      </c>
      <c r="B16" s="13">
        <v>0</v>
      </c>
      <c r="C16" s="13" t="s">
        <v>61</v>
      </c>
      <c r="D16" s="13" t="s">
        <v>61</v>
      </c>
      <c r="E16" s="9">
        <v>43843</v>
      </c>
      <c r="F16" s="27">
        <v>0</v>
      </c>
      <c r="G16" s="27">
        <v>0</v>
      </c>
      <c r="H16" s="10">
        <v>0</v>
      </c>
      <c r="O16">
        <v>7</v>
      </c>
      <c r="P16">
        <v>0.39589560204669816</v>
      </c>
      <c r="Q16">
        <v>5.4534339731375669E-2</v>
      </c>
      <c r="R16">
        <v>-6.6032598501889722E-2</v>
      </c>
      <c r="V16">
        <v>7</v>
      </c>
      <c r="W16">
        <v>0.4558103600267141</v>
      </c>
      <c r="X16">
        <v>2.6878114668418621E-2</v>
      </c>
      <c r="Y16">
        <v>-6.265321671332022E-2</v>
      </c>
    </row>
    <row r="17" spans="1:25" x14ac:dyDescent="0.3">
      <c r="A17" s="8">
        <v>43844</v>
      </c>
      <c r="B17" s="13">
        <v>0</v>
      </c>
      <c r="C17" s="13">
        <v>0</v>
      </c>
      <c r="D17" s="13">
        <v>0</v>
      </c>
      <c r="E17" s="9">
        <v>43844</v>
      </c>
      <c r="F17" s="27">
        <v>0</v>
      </c>
      <c r="G17" s="27">
        <v>0</v>
      </c>
      <c r="H17" s="10">
        <v>0</v>
      </c>
      <c r="O17">
        <v>8</v>
      </c>
      <c r="P17">
        <v>0.3996237873763302</v>
      </c>
      <c r="Q17">
        <v>3.4955433765061023E-2</v>
      </c>
      <c r="R17">
        <v>-6.3710716068374335E-2</v>
      </c>
      <c r="V17">
        <v>8</v>
      </c>
      <c r="W17">
        <v>0.47820589068846958</v>
      </c>
      <c r="X17">
        <v>3.135028071032113E-2</v>
      </c>
      <c r="Y17">
        <v>-2.1624191118237664E-2</v>
      </c>
    </row>
    <row r="18" spans="1:25" x14ac:dyDescent="0.3">
      <c r="A18" s="8">
        <v>43845</v>
      </c>
      <c r="B18" s="13">
        <v>0</v>
      </c>
      <c r="C18" s="13" t="s">
        <v>61</v>
      </c>
      <c r="D18" s="13">
        <v>0</v>
      </c>
      <c r="E18" s="9">
        <v>43845</v>
      </c>
      <c r="F18" s="27">
        <v>0</v>
      </c>
      <c r="G18" s="27">
        <v>0</v>
      </c>
      <c r="H18" s="10">
        <v>0</v>
      </c>
      <c r="O18">
        <v>9</v>
      </c>
      <c r="P18">
        <v>0.42497705511410866</v>
      </c>
      <c r="Q18">
        <v>3.1111223238225495E-2</v>
      </c>
      <c r="R18">
        <v>-4.7408407730176655E-2</v>
      </c>
      <c r="V18">
        <v>9</v>
      </c>
      <c r="W18">
        <v>0.52727016550251338</v>
      </c>
      <c r="X18">
        <v>4.353947945325197E-2</v>
      </c>
      <c r="Y18">
        <v>1.5333432157287662E-4</v>
      </c>
    </row>
    <row r="19" spans="1:25" x14ac:dyDescent="0.3">
      <c r="A19" s="8">
        <v>43846</v>
      </c>
      <c r="B19" s="13">
        <v>0</v>
      </c>
      <c r="C19" s="13" t="s">
        <v>61</v>
      </c>
      <c r="D19" s="13" t="s">
        <v>61</v>
      </c>
      <c r="E19" s="9">
        <v>43846</v>
      </c>
      <c r="F19" s="27">
        <v>0</v>
      </c>
      <c r="G19" s="27">
        <v>0</v>
      </c>
      <c r="H19" s="10">
        <v>0</v>
      </c>
      <c r="O19">
        <v>10</v>
      </c>
      <c r="P19">
        <v>0.48840087403045729</v>
      </c>
      <c r="Q19">
        <v>3.3084362147900066E-2</v>
      </c>
      <c r="R19">
        <v>-1.9838727691801828E-2</v>
      </c>
      <c r="V19">
        <v>10</v>
      </c>
      <c r="W19">
        <v>0.56607161670067141</v>
      </c>
      <c r="X19">
        <v>4.4600975459107059E-2</v>
      </c>
      <c r="Y19">
        <v>-1.8053052931515034E-3</v>
      </c>
    </row>
    <row r="20" spans="1:25" x14ac:dyDescent="0.3">
      <c r="A20" s="8">
        <v>43847</v>
      </c>
      <c r="B20" s="13">
        <v>0</v>
      </c>
      <c r="C20" s="13" t="s">
        <v>61</v>
      </c>
      <c r="D20" s="13">
        <v>0</v>
      </c>
      <c r="E20" s="9">
        <v>43847</v>
      </c>
      <c r="F20" s="27">
        <v>0</v>
      </c>
      <c r="G20" s="27">
        <v>0</v>
      </c>
      <c r="H20" s="10">
        <v>0</v>
      </c>
      <c r="O20">
        <v>11</v>
      </c>
      <c r="P20">
        <v>0.57108255596969948</v>
      </c>
      <c r="Q20">
        <v>3.9072626337404125E-2</v>
      </c>
      <c r="R20">
        <v>-8.6422115516287274E-3</v>
      </c>
      <c r="V20">
        <v>11</v>
      </c>
      <c r="W20">
        <v>0.59775727526138334</v>
      </c>
      <c r="X20">
        <v>5.4228020014168883E-2</v>
      </c>
      <c r="Y20">
        <v>-4.1831103206956093E-3</v>
      </c>
    </row>
    <row r="21" spans="1:25" x14ac:dyDescent="0.3">
      <c r="A21" s="8">
        <v>43848</v>
      </c>
      <c r="B21" s="13">
        <v>0</v>
      </c>
      <c r="C21" s="13">
        <v>0</v>
      </c>
      <c r="D21" s="13" t="s">
        <v>61</v>
      </c>
      <c r="E21" s="9">
        <v>43848</v>
      </c>
      <c r="F21" s="27">
        <v>0</v>
      </c>
      <c r="G21" s="27">
        <v>0</v>
      </c>
      <c r="H21" s="10">
        <v>0</v>
      </c>
      <c r="O21">
        <v>12</v>
      </c>
      <c r="P21">
        <v>0.59828139827461158</v>
      </c>
      <c r="Q21">
        <v>5.8762423020902108E-2</v>
      </c>
      <c r="R21">
        <v>-6.7220057831215603E-3</v>
      </c>
      <c r="V21">
        <v>12</v>
      </c>
      <c r="W21">
        <v>0.59392703952015224</v>
      </c>
      <c r="X21">
        <v>7.9132894724129058E-2</v>
      </c>
      <c r="Y21">
        <v>-1.1375852338348711E-2</v>
      </c>
    </row>
    <row r="22" spans="1:25" x14ac:dyDescent="0.3">
      <c r="A22" s="8">
        <v>43849</v>
      </c>
      <c r="B22" s="13" t="s">
        <v>61</v>
      </c>
      <c r="C22" s="13" t="s">
        <v>61</v>
      </c>
      <c r="D22" s="13">
        <v>0</v>
      </c>
      <c r="E22" s="9">
        <v>43849</v>
      </c>
      <c r="F22" s="27">
        <v>0</v>
      </c>
      <c r="G22" s="27">
        <v>0</v>
      </c>
      <c r="H22" s="10">
        <v>0</v>
      </c>
      <c r="O22">
        <v>13</v>
      </c>
      <c r="P22">
        <v>0.61319678145719325</v>
      </c>
      <c r="Q22">
        <v>6.7372086641614662E-2</v>
      </c>
      <c r="R22">
        <v>-1.1580909191370149E-2</v>
      </c>
      <c r="V22">
        <v>13</v>
      </c>
      <c r="W22">
        <v>0.59231853877265228</v>
      </c>
      <c r="X22">
        <v>8.5594881005928741E-2</v>
      </c>
      <c r="Y22">
        <v>-2.2509610614656825E-3</v>
      </c>
    </row>
    <row r="23" spans="1:25" x14ac:dyDescent="0.3">
      <c r="A23" s="8">
        <v>43850</v>
      </c>
      <c r="B23" s="13">
        <v>0</v>
      </c>
      <c r="C23" s="13" t="s">
        <v>61</v>
      </c>
      <c r="D23" s="13">
        <v>0</v>
      </c>
      <c r="E23" s="9">
        <v>43850</v>
      </c>
      <c r="F23" s="27">
        <v>0</v>
      </c>
      <c r="G23" s="27">
        <v>0</v>
      </c>
      <c r="H23" s="10">
        <v>0</v>
      </c>
      <c r="O23">
        <v>14</v>
      </c>
      <c r="P23">
        <v>0.57424455207278502</v>
      </c>
      <c r="Q23">
        <v>6.4332617222210897E-2</v>
      </c>
      <c r="R23">
        <v>-1.3933415092717423E-2</v>
      </c>
      <c r="V23">
        <v>14</v>
      </c>
      <c r="W23">
        <v>0.55356646030717682</v>
      </c>
      <c r="X23">
        <v>0.10071399847689093</v>
      </c>
      <c r="Y23">
        <v>5.1498975143891963E-2</v>
      </c>
    </row>
    <row r="24" spans="1:25" x14ac:dyDescent="0.3">
      <c r="A24" s="8">
        <v>43851</v>
      </c>
      <c r="B24" s="13">
        <v>0</v>
      </c>
      <c r="C24" s="13" t="s">
        <v>61</v>
      </c>
      <c r="D24" s="13" t="s">
        <v>61</v>
      </c>
      <c r="E24" s="9">
        <v>43851</v>
      </c>
      <c r="F24" s="27">
        <v>0</v>
      </c>
      <c r="G24" s="27">
        <v>0</v>
      </c>
      <c r="H24" s="10">
        <v>0</v>
      </c>
    </row>
    <row r="25" spans="1:25" x14ac:dyDescent="0.3">
      <c r="A25" s="8">
        <v>43852</v>
      </c>
      <c r="B25" s="13">
        <v>0</v>
      </c>
      <c r="C25" s="13" t="s">
        <v>61</v>
      </c>
      <c r="D25" s="13">
        <v>0</v>
      </c>
      <c r="E25" s="9">
        <v>43852</v>
      </c>
      <c r="F25" s="27">
        <v>0</v>
      </c>
      <c r="G25" s="27">
        <v>0</v>
      </c>
      <c r="H25" s="10">
        <v>0</v>
      </c>
    </row>
    <row r="26" spans="1:25" x14ac:dyDescent="0.3">
      <c r="A26" s="8">
        <v>43853</v>
      </c>
      <c r="B26" s="13" t="s">
        <v>61</v>
      </c>
      <c r="C26" s="13" t="s">
        <v>61</v>
      </c>
      <c r="D26" s="13">
        <v>0</v>
      </c>
      <c r="E26" s="9">
        <v>43853</v>
      </c>
      <c r="F26" s="27">
        <v>0</v>
      </c>
      <c r="G26" s="27">
        <v>0</v>
      </c>
      <c r="H26" s="10">
        <v>0</v>
      </c>
    </row>
    <row r="27" spans="1:25" x14ac:dyDescent="0.3">
      <c r="A27" s="8">
        <v>43854</v>
      </c>
      <c r="B27" s="13" t="s">
        <v>61</v>
      </c>
      <c r="C27" s="13" t="s">
        <v>61</v>
      </c>
      <c r="D27" s="13">
        <v>0</v>
      </c>
      <c r="E27" s="9">
        <v>43854</v>
      </c>
      <c r="F27" s="27">
        <v>0</v>
      </c>
      <c r="G27" s="27">
        <v>0</v>
      </c>
      <c r="H27" s="10">
        <v>0</v>
      </c>
    </row>
    <row r="28" spans="1:25" x14ac:dyDescent="0.3">
      <c r="A28" s="8">
        <v>43855</v>
      </c>
      <c r="B28" s="13" t="s">
        <v>61</v>
      </c>
      <c r="C28" s="13" t="s">
        <v>61</v>
      </c>
      <c r="D28" s="13" t="s">
        <v>61</v>
      </c>
      <c r="E28" s="9">
        <v>43855</v>
      </c>
      <c r="F28" s="27">
        <v>0</v>
      </c>
      <c r="G28" s="27">
        <v>0</v>
      </c>
      <c r="H28" s="10">
        <v>0</v>
      </c>
    </row>
    <row r="29" spans="1:25" x14ac:dyDescent="0.3">
      <c r="A29" s="8">
        <v>43856</v>
      </c>
      <c r="B29" s="13">
        <v>0</v>
      </c>
      <c r="C29" s="13">
        <v>0</v>
      </c>
      <c r="D29" s="13">
        <v>0</v>
      </c>
      <c r="E29" s="9">
        <v>43856</v>
      </c>
      <c r="F29" s="27">
        <v>0</v>
      </c>
      <c r="G29" s="27">
        <v>0</v>
      </c>
      <c r="H29" s="10">
        <v>0</v>
      </c>
    </row>
    <row r="30" spans="1:25" x14ac:dyDescent="0.3">
      <c r="A30" s="8">
        <v>43857</v>
      </c>
      <c r="B30" s="13">
        <v>0</v>
      </c>
      <c r="C30" s="13" t="s">
        <v>61</v>
      </c>
      <c r="D30" s="13">
        <v>0</v>
      </c>
      <c r="E30" s="9">
        <v>43857</v>
      </c>
      <c r="F30" s="27">
        <v>0</v>
      </c>
      <c r="G30" s="27">
        <v>0</v>
      </c>
      <c r="H30" s="10">
        <v>0</v>
      </c>
    </row>
    <row r="31" spans="1:25" x14ac:dyDescent="0.3">
      <c r="A31" s="8">
        <v>43858</v>
      </c>
      <c r="B31" s="13" t="s">
        <v>61</v>
      </c>
      <c r="C31" s="13">
        <v>1</v>
      </c>
      <c r="D31" s="13">
        <v>0</v>
      </c>
      <c r="E31" s="9">
        <v>43858</v>
      </c>
      <c r="F31" s="27">
        <v>0</v>
      </c>
      <c r="G31" s="27">
        <v>0</v>
      </c>
      <c r="H31" s="10">
        <v>0</v>
      </c>
    </row>
    <row r="32" spans="1:25" x14ac:dyDescent="0.3">
      <c r="A32" s="8">
        <v>43859</v>
      </c>
      <c r="B32" s="13" t="s">
        <v>61</v>
      </c>
      <c r="C32" s="13">
        <v>1</v>
      </c>
      <c r="D32" s="13">
        <v>0</v>
      </c>
      <c r="E32" s="9">
        <v>43859</v>
      </c>
      <c r="F32" s="27">
        <v>0</v>
      </c>
      <c r="G32" s="27">
        <v>0</v>
      </c>
      <c r="H32" s="10">
        <v>0</v>
      </c>
    </row>
    <row r="33" spans="1:8" x14ac:dyDescent="0.3">
      <c r="A33" s="8">
        <v>43860</v>
      </c>
      <c r="B33" s="13" t="s">
        <v>61</v>
      </c>
      <c r="C33" s="13">
        <v>1</v>
      </c>
      <c r="D33" s="13" t="s">
        <v>61</v>
      </c>
      <c r="E33" s="9">
        <v>43860</v>
      </c>
      <c r="F33" s="27">
        <f ca="1">IFERROR(__xludf.DUMMYFUNCTION("""COMPUTED_VALUE"""),1)</f>
        <v>1</v>
      </c>
      <c r="G33" s="27">
        <f ca="1">IFERROR(__xludf.DUMMYFUNCTION("""COMPUTED_VALUE"""),0)</f>
        <v>0</v>
      </c>
      <c r="H33" s="10">
        <v>0</v>
      </c>
    </row>
    <row r="34" spans="1:8" x14ac:dyDescent="0.3">
      <c r="A34" s="8">
        <v>43861</v>
      </c>
      <c r="B34" s="13">
        <v>0</v>
      </c>
      <c r="C34" s="13">
        <v>2</v>
      </c>
      <c r="D34" s="13" t="s">
        <v>61</v>
      </c>
      <c r="E34" s="9">
        <v>43861</v>
      </c>
      <c r="F34" s="27">
        <f ca="1">IFERROR(__xludf.DUMMYFUNCTION("""COMPUTED_VALUE"""),0)</f>
        <v>0</v>
      </c>
      <c r="G34" s="27">
        <f ca="1">IFERROR(__xludf.DUMMYFUNCTION("""COMPUTED_VALUE"""),0)</f>
        <v>0</v>
      </c>
      <c r="H34" s="10">
        <v>0</v>
      </c>
    </row>
    <row r="35" spans="1:8" x14ac:dyDescent="0.3">
      <c r="A35" s="8">
        <v>43862</v>
      </c>
      <c r="B35" s="13">
        <v>0</v>
      </c>
      <c r="C35" s="13">
        <v>1</v>
      </c>
      <c r="D35" s="13" t="s">
        <v>61</v>
      </c>
      <c r="E35" s="9">
        <v>43862</v>
      </c>
      <c r="F35" s="27">
        <f ca="1">IFERROR(__xludf.DUMMYFUNCTION("""COMPUTED_VALUE"""),0)</f>
        <v>0</v>
      </c>
      <c r="G35" s="27">
        <f ca="1">IFERROR(__xludf.DUMMYFUNCTION("""COMPUTED_VALUE"""),0)</f>
        <v>0</v>
      </c>
      <c r="H35" s="10">
        <v>0</v>
      </c>
    </row>
    <row r="36" spans="1:8" x14ac:dyDescent="0.3">
      <c r="A36" s="8">
        <v>43863</v>
      </c>
      <c r="B36" s="13">
        <v>0</v>
      </c>
      <c r="C36" s="13">
        <v>1</v>
      </c>
      <c r="D36" s="13">
        <v>0</v>
      </c>
      <c r="E36" s="9">
        <v>43863</v>
      </c>
      <c r="F36" s="27">
        <f ca="1">IFERROR(__xludf.DUMMYFUNCTION("""COMPUTED_VALUE"""),1)</f>
        <v>1</v>
      </c>
      <c r="G36" s="27">
        <f ca="1">IFERROR(__xludf.DUMMYFUNCTION("""COMPUTED_VALUE"""),0)</f>
        <v>0</v>
      </c>
      <c r="H36" s="10">
        <v>0</v>
      </c>
    </row>
    <row r="37" spans="1:8" x14ac:dyDescent="0.3">
      <c r="A37" s="8">
        <v>43864</v>
      </c>
      <c r="B37" s="13">
        <v>0</v>
      </c>
      <c r="C37" s="13">
        <v>1</v>
      </c>
      <c r="D37" s="13" t="s">
        <v>61</v>
      </c>
      <c r="E37" s="9">
        <v>43864</v>
      </c>
      <c r="F37" s="27">
        <f ca="1">IFERROR(__xludf.DUMMYFUNCTION("""COMPUTED_VALUE"""),1)</f>
        <v>1</v>
      </c>
      <c r="G37" s="27">
        <f ca="1">IFERROR(__xludf.DUMMYFUNCTION("""COMPUTED_VALUE"""),0)</f>
        <v>0</v>
      </c>
      <c r="H37" s="10">
        <v>0</v>
      </c>
    </row>
    <row r="38" spans="1:8" x14ac:dyDescent="0.3">
      <c r="A38" s="8">
        <v>43865</v>
      </c>
      <c r="B38" s="13">
        <v>0</v>
      </c>
      <c r="C38" s="13">
        <v>1</v>
      </c>
      <c r="D38" s="13" t="s">
        <v>61</v>
      </c>
      <c r="E38" s="9">
        <v>43865</v>
      </c>
      <c r="F38" s="27">
        <f ca="1">IFERROR(__xludf.DUMMYFUNCTION("""COMPUTED_VALUE"""),0)</f>
        <v>0</v>
      </c>
      <c r="G38" s="27">
        <f ca="1">IFERROR(__xludf.DUMMYFUNCTION("""COMPUTED_VALUE"""),0)</f>
        <v>0</v>
      </c>
      <c r="H38" s="10">
        <v>0</v>
      </c>
    </row>
    <row r="39" spans="1:8" x14ac:dyDescent="0.3">
      <c r="A39" s="8">
        <v>43866</v>
      </c>
      <c r="B39" s="13">
        <v>0</v>
      </c>
      <c r="C39" s="13">
        <v>1</v>
      </c>
      <c r="D39" s="13" t="s">
        <v>61</v>
      </c>
      <c r="E39" s="9">
        <v>43866</v>
      </c>
      <c r="F39" s="27">
        <f ca="1">IFERROR(__xludf.DUMMYFUNCTION("""COMPUTED_VALUE"""),0)</f>
        <v>0</v>
      </c>
      <c r="G39" s="27">
        <f ca="1">IFERROR(__xludf.DUMMYFUNCTION("""COMPUTED_VALUE"""),0)</f>
        <v>0</v>
      </c>
      <c r="H39" s="10">
        <v>0</v>
      </c>
    </row>
    <row r="40" spans="1:8" x14ac:dyDescent="0.3">
      <c r="A40" s="8">
        <v>43867</v>
      </c>
      <c r="B40" s="13">
        <v>0</v>
      </c>
      <c r="C40" s="13">
        <v>1</v>
      </c>
      <c r="D40" s="13" t="s">
        <v>61</v>
      </c>
      <c r="E40" s="9">
        <v>43867</v>
      </c>
      <c r="F40" s="27">
        <f ca="1">IFERROR(__xludf.DUMMYFUNCTION("""COMPUTED_VALUE"""),0)</f>
        <v>0</v>
      </c>
      <c r="G40" s="27">
        <f ca="1">IFERROR(__xludf.DUMMYFUNCTION("""COMPUTED_VALUE"""),0)</f>
        <v>0</v>
      </c>
      <c r="H40" s="10">
        <v>0</v>
      </c>
    </row>
    <row r="41" spans="1:8" x14ac:dyDescent="0.3">
      <c r="A41" s="8">
        <v>43868</v>
      </c>
      <c r="B41" s="13">
        <v>0</v>
      </c>
      <c r="C41" s="13">
        <v>1</v>
      </c>
      <c r="D41" s="13" t="s">
        <v>61</v>
      </c>
      <c r="E41" s="9">
        <v>43868</v>
      </c>
      <c r="F41" s="27">
        <f ca="1">IFERROR(__xludf.DUMMYFUNCTION("""COMPUTED_VALUE"""),0)</f>
        <v>0</v>
      </c>
      <c r="G41" s="27">
        <f ca="1">IFERROR(__xludf.DUMMYFUNCTION("""COMPUTED_VALUE"""),0)</f>
        <v>0</v>
      </c>
      <c r="H41" s="10">
        <v>0</v>
      </c>
    </row>
    <row r="42" spans="1:8" x14ac:dyDescent="0.3">
      <c r="A42" s="8">
        <v>43869</v>
      </c>
      <c r="B42" s="13">
        <v>0</v>
      </c>
      <c r="C42" s="13">
        <v>1</v>
      </c>
      <c r="D42" s="13">
        <v>0</v>
      </c>
      <c r="E42" s="9">
        <v>43869</v>
      </c>
      <c r="F42" s="27">
        <f ca="1">IFERROR(__xludf.DUMMYFUNCTION("""COMPUTED_VALUE"""),0)</f>
        <v>0</v>
      </c>
      <c r="G42" s="27">
        <f ca="1">IFERROR(__xludf.DUMMYFUNCTION("""COMPUTED_VALUE"""),0)</f>
        <v>0</v>
      </c>
      <c r="H42" s="10">
        <v>0</v>
      </c>
    </row>
    <row r="43" spans="1:8" x14ac:dyDescent="0.3">
      <c r="A43" s="8">
        <v>43870</v>
      </c>
      <c r="B43" s="13">
        <v>0</v>
      </c>
      <c r="C43" s="13">
        <v>1</v>
      </c>
      <c r="D43" s="13">
        <v>0</v>
      </c>
      <c r="E43" s="9">
        <v>43870</v>
      </c>
      <c r="F43" s="27">
        <f ca="1">IFERROR(__xludf.DUMMYFUNCTION("""COMPUTED_VALUE"""),0)</f>
        <v>0</v>
      </c>
      <c r="G43" s="27">
        <f ca="1">IFERROR(__xludf.DUMMYFUNCTION("""COMPUTED_VALUE"""),0)</f>
        <v>0</v>
      </c>
      <c r="H43" s="10">
        <v>0</v>
      </c>
    </row>
    <row r="44" spans="1:8" x14ac:dyDescent="0.3">
      <c r="A44" s="8">
        <v>43871</v>
      </c>
      <c r="B44" s="13">
        <v>0</v>
      </c>
      <c r="C44" s="13">
        <v>1</v>
      </c>
      <c r="D44" s="13">
        <v>0</v>
      </c>
      <c r="E44" s="9">
        <v>43871</v>
      </c>
      <c r="F44" s="27">
        <f ca="1">IFERROR(__xludf.DUMMYFUNCTION("""COMPUTED_VALUE"""),0)</f>
        <v>0</v>
      </c>
      <c r="G44" s="27">
        <f ca="1">IFERROR(__xludf.DUMMYFUNCTION("""COMPUTED_VALUE"""),0)</f>
        <v>0</v>
      </c>
      <c r="H44" s="10">
        <v>0</v>
      </c>
    </row>
    <row r="45" spans="1:8" x14ac:dyDescent="0.3">
      <c r="A45" s="8">
        <v>43872</v>
      </c>
      <c r="B45" s="13">
        <v>0</v>
      </c>
      <c r="C45" s="13">
        <v>1</v>
      </c>
      <c r="D45" s="13">
        <v>0</v>
      </c>
      <c r="E45" s="9">
        <v>43872</v>
      </c>
      <c r="F45" s="27">
        <f ca="1">IFERROR(__xludf.DUMMYFUNCTION("""COMPUTED_VALUE"""),0)</f>
        <v>0</v>
      </c>
      <c r="G45" s="27">
        <f ca="1">IFERROR(__xludf.DUMMYFUNCTION("""COMPUTED_VALUE"""),0)</f>
        <v>0</v>
      </c>
      <c r="H45" s="10">
        <v>0</v>
      </c>
    </row>
    <row r="46" spans="1:8" x14ac:dyDescent="0.3">
      <c r="A46" s="8">
        <v>43873</v>
      </c>
      <c r="B46" s="13" t="s">
        <v>61</v>
      </c>
      <c r="C46" s="13">
        <v>1</v>
      </c>
      <c r="D46" s="13" t="s">
        <v>61</v>
      </c>
      <c r="E46" s="9">
        <v>43873</v>
      </c>
      <c r="F46" s="27">
        <f ca="1">IFERROR(__xludf.DUMMYFUNCTION("""COMPUTED_VALUE"""),0)</f>
        <v>0</v>
      </c>
      <c r="G46" s="27">
        <f ca="1">IFERROR(__xludf.DUMMYFUNCTION("""COMPUTED_VALUE"""),0)</f>
        <v>0</v>
      </c>
      <c r="H46" s="10">
        <v>0</v>
      </c>
    </row>
    <row r="47" spans="1:8" x14ac:dyDescent="0.3">
      <c r="A47" s="8">
        <v>43874</v>
      </c>
      <c r="B47" s="13">
        <v>0</v>
      </c>
      <c r="C47" s="13">
        <v>1</v>
      </c>
      <c r="D47" s="13">
        <v>0</v>
      </c>
      <c r="E47" s="9">
        <v>43874</v>
      </c>
      <c r="F47" s="27">
        <f ca="1">IFERROR(__xludf.DUMMYFUNCTION("""COMPUTED_VALUE"""),0)</f>
        <v>0</v>
      </c>
      <c r="G47" s="27">
        <f ca="1">IFERROR(__xludf.DUMMYFUNCTION("""COMPUTED_VALUE"""),0)</f>
        <v>0</v>
      </c>
      <c r="H47" s="10">
        <v>0</v>
      </c>
    </row>
    <row r="48" spans="1:8" x14ac:dyDescent="0.3">
      <c r="A48" s="8">
        <v>43875</v>
      </c>
      <c r="B48" s="13">
        <v>0</v>
      </c>
      <c r="C48" s="13">
        <v>2</v>
      </c>
      <c r="D48" s="13" t="s">
        <v>61</v>
      </c>
      <c r="E48" s="9">
        <v>43875</v>
      </c>
      <c r="F48" s="27">
        <f ca="1">IFERROR(__xludf.DUMMYFUNCTION("""COMPUTED_VALUE"""),0)</f>
        <v>0</v>
      </c>
      <c r="G48" s="27">
        <f ca="1">IFERROR(__xludf.DUMMYFUNCTION("""COMPUTED_VALUE"""),0)</f>
        <v>0</v>
      </c>
      <c r="H48" s="10">
        <v>0</v>
      </c>
    </row>
    <row r="49" spans="1:8" x14ac:dyDescent="0.3">
      <c r="A49" s="8">
        <v>43876</v>
      </c>
      <c r="B49" s="13">
        <v>0</v>
      </c>
      <c r="C49" s="13">
        <v>1</v>
      </c>
      <c r="D49" s="13" t="s">
        <v>61</v>
      </c>
      <c r="E49" s="9">
        <v>43876</v>
      </c>
      <c r="F49" s="27">
        <f ca="1">IFERROR(__xludf.DUMMYFUNCTION("""COMPUTED_VALUE"""),0)</f>
        <v>0</v>
      </c>
      <c r="G49" s="27">
        <f ca="1">IFERROR(__xludf.DUMMYFUNCTION("""COMPUTED_VALUE"""),0)</f>
        <v>0</v>
      </c>
      <c r="H49" s="10">
        <v>0</v>
      </c>
    </row>
    <row r="50" spans="1:8" x14ac:dyDescent="0.3">
      <c r="A50" s="8">
        <v>43877</v>
      </c>
      <c r="B50" s="13">
        <v>0</v>
      </c>
      <c r="C50" s="13" t="s">
        <v>61</v>
      </c>
      <c r="D50" s="13">
        <v>0</v>
      </c>
      <c r="E50" s="9">
        <v>43877</v>
      </c>
      <c r="F50" s="27">
        <f ca="1">IFERROR(__xludf.DUMMYFUNCTION("""COMPUTED_VALUE"""),0)</f>
        <v>0</v>
      </c>
      <c r="G50" s="27">
        <f ca="1">IFERROR(__xludf.DUMMYFUNCTION("""COMPUTED_VALUE"""),0)</f>
        <v>0</v>
      </c>
      <c r="H50" s="10">
        <v>0</v>
      </c>
    </row>
    <row r="51" spans="1:8" x14ac:dyDescent="0.3">
      <c r="A51" s="8">
        <v>43878</v>
      </c>
      <c r="B51" s="13" t="s">
        <v>61</v>
      </c>
      <c r="C51" s="13">
        <v>1</v>
      </c>
      <c r="D51" s="13" t="s">
        <v>61</v>
      </c>
      <c r="E51" s="9">
        <v>43878</v>
      </c>
      <c r="F51" s="27">
        <f ca="1">IFERROR(__xludf.DUMMYFUNCTION("""COMPUTED_VALUE"""),0)</f>
        <v>0</v>
      </c>
      <c r="G51" s="27">
        <f ca="1">IFERROR(__xludf.DUMMYFUNCTION("""COMPUTED_VALUE"""),0)</f>
        <v>0</v>
      </c>
      <c r="H51" s="10">
        <v>0</v>
      </c>
    </row>
    <row r="52" spans="1:8" x14ac:dyDescent="0.3">
      <c r="A52" s="8">
        <v>43879</v>
      </c>
      <c r="B52" s="13" t="s">
        <v>61</v>
      </c>
      <c r="C52" s="13">
        <v>1</v>
      </c>
      <c r="D52" s="13">
        <v>0</v>
      </c>
      <c r="E52" s="9">
        <v>43879</v>
      </c>
      <c r="F52" s="27">
        <f ca="1">IFERROR(__xludf.DUMMYFUNCTION("""COMPUTED_VALUE"""),0)</f>
        <v>0</v>
      </c>
      <c r="G52" s="27">
        <f ca="1">IFERROR(__xludf.DUMMYFUNCTION("""COMPUTED_VALUE"""),0)</f>
        <v>0</v>
      </c>
      <c r="H52" s="10">
        <v>0</v>
      </c>
    </row>
    <row r="53" spans="1:8" x14ac:dyDescent="0.3">
      <c r="A53" s="8">
        <v>43880</v>
      </c>
      <c r="B53" s="13" t="s">
        <v>61</v>
      </c>
      <c r="C53" s="13" t="s">
        <v>61</v>
      </c>
      <c r="D53" s="13" t="s">
        <v>61</v>
      </c>
      <c r="E53" s="9">
        <v>43880</v>
      </c>
      <c r="F53" s="27">
        <f ca="1">IFERROR(__xludf.DUMMYFUNCTION("""COMPUTED_VALUE"""),0)</f>
        <v>0</v>
      </c>
      <c r="G53" s="27">
        <f ca="1">IFERROR(__xludf.DUMMYFUNCTION("""COMPUTED_VALUE"""),0)</f>
        <v>0</v>
      </c>
      <c r="H53" s="10">
        <v>0</v>
      </c>
    </row>
    <row r="54" spans="1:8" x14ac:dyDescent="0.3">
      <c r="A54" s="8">
        <v>43881</v>
      </c>
      <c r="B54" s="13">
        <v>0</v>
      </c>
      <c r="C54" s="13">
        <v>1</v>
      </c>
      <c r="D54" s="13" t="s">
        <v>61</v>
      </c>
      <c r="E54" s="9">
        <v>43881</v>
      </c>
      <c r="F54" s="27">
        <f ca="1">IFERROR(__xludf.DUMMYFUNCTION("""COMPUTED_VALUE"""),0)</f>
        <v>0</v>
      </c>
      <c r="G54" s="27">
        <f ca="1">IFERROR(__xludf.DUMMYFUNCTION("""COMPUTED_VALUE"""),0)</f>
        <v>0</v>
      </c>
      <c r="H54" s="10">
        <v>0</v>
      </c>
    </row>
    <row r="55" spans="1:8" x14ac:dyDescent="0.3">
      <c r="A55" s="8">
        <v>43882</v>
      </c>
      <c r="B55" s="13">
        <v>0</v>
      </c>
      <c r="C55" s="13" t="s">
        <v>61</v>
      </c>
      <c r="D55" s="13" t="s">
        <v>61</v>
      </c>
      <c r="E55" s="9">
        <v>43882</v>
      </c>
      <c r="F55" s="27">
        <f ca="1">IFERROR(__xludf.DUMMYFUNCTION("""COMPUTED_VALUE"""),0)</f>
        <v>0</v>
      </c>
      <c r="G55" s="27">
        <f ca="1">IFERROR(__xludf.DUMMYFUNCTION("""COMPUTED_VALUE"""),0)</f>
        <v>0</v>
      </c>
      <c r="H55" s="10">
        <v>0</v>
      </c>
    </row>
    <row r="56" spans="1:8" x14ac:dyDescent="0.3">
      <c r="A56" s="8">
        <v>43883</v>
      </c>
      <c r="B56" s="13">
        <v>1</v>
      </c>
      <c r="C56" s="13" t="s">
        <v>61</v>
      </c>
      <c r="D56" s="13" t="s">
        <v>61</v>
      </c>
      <c r="E56" s="9">
        <v>43883</v>
      </c>
      <c r="F56" s="27">
        <f ca="1">IFERROR(__xludf.DUMMYFUNCTION("""COMPUTED_VALUE"""),0)</f>
        <v>0</v>
      </c>
      <c r="G56" s="27">
        <f ca="1">IFERROR(__xludf.DUMMYFUNCTION("""COMPUTED_VALUE"""),0)</f>
        <v>0</v>
      </c>
      <c r="H56" s="10">
        <v>0</v>
      </c>
    </row>
    <row r="57" spans="1:8" x14ac:dyDescent="0.3">
      <c r="A57" s="8">
        <v>43884</v>
      </c>
      <c r="B57" s="13" t="s">
        <v>61</v>
      </c>
      <c r="C57" s="13" t="s">
        <v>61</v>
      </c>
      <c r="D57" s="13" t="s">
        <v>61</v>
      </c>
      <c r="E57" s="9">
        <v>43884</v>
      </c>
      <c r="F57" s="27">
        <f ca="1">IFERROR(__xludf.DUMMYFUNCTION("""COMPUTED_VALUE"""),0)</f>
        <v>0</v>
      </c>
      <c r="G57" s="27">
        <f ca="1">IFERROR(__xludf.DUMMYFUNCTION("""COMPUTED_VALUE"""),0)</f>
        <v>0</v>
      </c>
      <c r="H57" s="10">
        <v>0</v>
      </c>
    </row>
    <row r="58" spans="1:8" x14ac:dyDescent="0.3">
      <c r="A58" s="8">
        <v>43885</v>
      </c>
      <c r="B58" s="13">
        <v>0</v>
      </c>
      <c r="C58" s="13">
        <v>1</v>
      </c>
      <c r="D58" s="13">
        <v>1</v>
      </c>
      <c r="E58" s="9">
        <v>43885</v>
      </c>
      <c r="F58" s="27">
        <f ca="1">IFERROR(__xludf.DUMMYFUNCTION("""COMPUTED_VALUE"""),0)</f>
        <v>0</v>
      </c>
      <c r="G58" s="27">
        <f ca="1">IFERROR(__xludf.DUMMYFUNCTION("""COMPUTED_VALUE"""),0)</f>
        <v>0</v>
      </c>
      <c r="H58" s="10">
        <v>0</v>
      </c>
    </row>
    <row r="59" spans="1:8" x14ac:dyDescent="0.3">
      <c r="A59" s="8">
        <v>43886</v>
      </c>
      <c r="B59" s="13">
        <v>0</v>
      </c>
      <c r="C59" s="13" t="s">
        <v>61</v>
      </c>
      <c r="D59" s="13">
        <v>9</v>
      </c>
      <c r="E59" s="9">
        <v>43886</v>
      </c>
      <c r="F59" s="27">
        <f ca="1">IFERROR(__xludf.DUMMYFUNCTION("""COMPUTED_VALUE"""),0)</f>
        <v>0</v>
      </c>
      <c r="G59" s="27">
        <f ca="1">IFERROR(__xludf.DUMMYFUNCTION("""COMPUTED_VALUE"""),0)</f>
        <v>0</v>
      </c>
      <c r="H59" s="10">
        <v>0</v>
      </c>
    </row>
    <row r="60" spans="1:8" x14ac:dyDescent="0.3">
      <c r="A60" s="8">
        <v>43887</v>
      </c>
      <c r="B60" s="13" t="s">
        <v>61</v>
      </c>
      <c r="C60" s="13" t="s">
        <v>61</v>
      </c>
      <c r="D60" s="13">
        <v>6</v>
      </c>
      <c r="E60" s="9">
        <v>43887</v>
      </c>
      <c r="F60" s="27">
        <f ca="1">IFERROR(__xludf.DUMMYFUNCTION("""COMPUTED_VALUE"""),0)</f>
        <v>0</v>
      </c>
      <c r="G60" s="27">
        <f ca="1">IFERROR(__xludf.DUMMYFUNCTION("""COMPUTED_VALUE"""),0)</f>
        <v>0</v>
      </c>
      <c r="H60" s="10">
        <v>0</v>
      </c>
    </row>
    <row r="61" spans="1:8" x14ac:dyDescent="0.3">
      <c r="A61" s="8">
        <v>43888</v>
      </c>
      <c r="B61" s="13" t="s">
        <v>61</v>
      </c>
      <c r="C61" s="13" t="s">
        <v>61</v>
      </c>
      <c r="D61" s="13">
        <v>2</v>
      </c>
      <c r="E61" s="9">
        <v>43888</v>
      </c>
      <c r="F61" s="27">
        <f ca="1">IFERROR(__xludf.DUMMYFUNCTION("""COMPUTED_VALUE"""),0)</f>
        <v>0</v>
      </c>
      <c r="G61" s="27">
        <f ca="1">IFERROR(__xludf.DUMMYFUNCTION("""COMPUTED_VALUE"""),0)</f>
        <v>0</v>
      </c>
      <c r="H61" s="10">
        <v>0</v>
      </c>
    </row>
    <row r="62" spans="1:8" x14ac:dyDescent="0.3">
      <c r="A62" s="8">
        <v>43889</v>
      </c>
      <c r="B62" s="13">
        <v>0</v>
      </c>
      <c r="C62" s="13">
        <v>1</v>
      </c>
      <c r="D62" s="13">
        <v>1</v>
      </c>
      <c r="E62" s="9">
        <v>43889</v>
      </c>
      <c r="F62" s="27">
        <f ca="1">IFERROR(__xludf.DUMMYFUNCTION("""COMPUTED_VALUE"""),0)</f>
        <v>0</v>
      </c>
      <c r="G62" s="27">
        <f ca="1">IFERROR(__xludf.DUMMYFUNCTION("""COMPUTED_VALUE"""),0)</f>
        <v>0</v>
      </c>
      <c r="H62" s="10">
        <v>0</v>
      </c>
    </row>
    <row r="63" spans="1:8" x14ac:dyDescent="0.3">
      <c r="A63" s="8">
        <v>43890</v>
      </c>
      <c r="B63" s="13">
        <v>0</v>
      </c>
      <c r="C63" s="13">
        <v>1</v>
      </c>
      <c r="D63" s="13">
        <v>1</v>
      </c>
      <c r="E63" s="9">
        <v>43890</v>
      </c>
      <c r="F63" s="27">
        <f ca="1">IFERROR(__xludf.DUMMYFUNCTION("""COMPUTED_VALUE"""),0)</f>
        <v>0</v>
      </c>
      <c r="G63" s="27">
        <f ca="1">IFERROR(__xludf.DUMMYFUNCTION("""COMPUTED_VALUE"""),0)</f>
        <v>0</v>
      </c>
      <c r="H63" s="10">
        <v>0</v>
      </c>
    </row>
    <row r="64" spans="1:8" x14ac:dyDescent="0.3">
      <c r="A64" s="8">
        <v>43891</v>
      </c>
      <c r="B64" s="13">
        <v>0</v>
      </c>
      <c r="C64" s="13" t="s">
        <v>61</v>
      </c>
      <c r="D64" s="13">
        <v>3</v>
      </c>
      <c r="E64" s="9">
        <v>43891</v>
      </c>
      <c r="F64" s="27">
        <f ca="1">IFERROR(__xludf.DUMMYFUNCTION("""COMPUTED_VALUE"""),0)</f>
        <v>0</v>
      </c>
      <c r="G64" s="27">
        <f ca="1">IFERROR(__xludf.DUMMYFUNCTION("""COMPUTED_VALUE"""),0)</f>
        <v>0</v>
      </c>
      <c r="H64" s="10">
        <v>0</v>
      </c>
    </row>
    <row r="65" spans="1:8" x14ac:dyDescent="0.3">
      <c r="A65" s="8">
        <v>43892</v>
      </c>
      <c r="B65" s="13">
        <v>0</v>
      </c>
      <c r="C65" s="13">
        <v>1</v>
      </c>
      <c r="D65" s="13">
        <v>1</v>
      </c>
      <c r="E65" s="9">
        <v>43892</v>
      </c>
      <c r="F65" s="27">
        <f ca="1">IFERROR(__xludf.DUMMYFUNCTION("""COMPUTED_VALUE"""),0)</f>
        <v>0</v>
      </c>
      <c r="G65" s="27">
        <f ca="1">IFERROR(__xludf.DUMMYFUNCTION("""COMPUTED_VALUE"""),0)</f>
        <v>0</v>
      </c>
      <c r="H65" s="10">
        <v>0</v>
      </c>
    </row>
    <row r="66" spans="1:8" x14ac:dyDescent="0.3">
      <c r="A66" s="8">
        <v>43893</v>
      </c>
      <c r="B66" s="13" t="s">
        <v>61</v>
      </c>
      <c r="C66" s="13">
        <v>3</v>
      </c>
      <c r="D66" s="13">
        <v>1</v>
      </c>
      <c r="E66" s="9">
        <v>43893</v>
      </c>
      <c r="F66" s="27">
        <f ca="1">IFERROR(__xludf.DUMMYFUNCTION("""COMPUTED_VALUE"""),0)</f>
        <v>0</v>
      </c>
      <c r="G66" s="27">
        <f ca="1">IFERROR(__xludf.DUMMYFUNCTION("""COMPUTED_VALUE"""),0)</f>
        <v>0</v>
      </c>
      <c r="H66" s="10">
        <v>0</v>
      </c>
    </row>
    <row r="67" spans="1:8" x14ac:dyDescent="0.3">
      <c r="A67" s="8">
        <v>43894</v>
      </c>
      <c r="B67" s="13">
        <v>0</v>
      </c>
      <c r="C67" s="13">
        <v>3</v>
      </c>
      <c r="D67" s="13" t="s">
        <v>61</v>
      </c>
      <c r="E67" s="9">
        <v>43894</v>
      </c>
      <c r="F67" s="27">
        <f ca="1">IFERROR(__xludf.DUMMYFUNCTION("""COMPUTED_VALUE"""),0)</f>
        <v>0</v>
      </c>
      <c r="G67" s="27">
        <f ca="1">IFERROR(__xludf.DUMMYFUNCTION("""COMPUTED_VALUE"""),0)</f>
        <v>0</v>
      </c>
      <c r="H67" s="10">
        <v>0</v>
      </c>
    </row>
    <row r="68" spans="1:8" x14ac:dyDescent="0.3">
      <c r="A68" s="8">
        <v>43895</v>
      </c>
      <c r="B68" s="13">
        <v>0</v>
      </c>
      <c r="C68" s="13">
        <v>2</v>
      </c>
      <c r="D68" s="13" t="s">
        <v>61</v>
      </c>
      <c r="E68" s="9">
        <v>43895</v>
      </c>
      <c r="F68" s="27">
        <f ca="1">IFERROR(__xludf.DUMMYFUNCTION("""COMPUTED_VALUE"""),0)</f>
        <v>0</v>
      </c>
      <c r="G68" s="27">
        <f ca="1">IFERROR(__xludf.DUMMYFUNCTION("""COMPUTED_VALUE"""),0)</f>
        <v>0</v>
      </c>
      <c r="H68" s="10">
        <v>0</v>
      </c>
    </row>
    <row r="69" spans="1:8" x14ac:dyDescent="0.3">
      <c r="A69" s="8">
        <v>43896</v>
      </c>
      <c r="B69" s="13" t="s">
        <v>61</v>
      </c>
      <c r="C69" s="13">
        <v>2</v>
      </c>
      <c r="D69" s="13" t="s">
        <v>61</v>
      </c>
      <c r="E69" s="9">
        <v>43896</v>
      </c>
      <c r="F69" s="27">
        <f ca="1">IFERROR(__xludf.DUMMYFUNCTION("""COMPUTED_VALUE"""),0)</f>
        <v>0</v>
      </c>
      <c r="G69" s="27">
        <f ca="1">IFERROR(__xludf.DUMMYFUNCTION("""COMPUTED_VALUE"""),0)</f>
        <v>0</v>
      </c>
      <c r="H69" s="10">
        <v>0</v>
      </c>
    </row>
    <row r="70" spans="1:8" x14ac:dyDescent="0.3">
      <c r="A70" s="8">
        <v>43897</v>
      </c>
      <c r="B70" s="13">
        <v>0</v>
      </c>
      <c r="C70" s="13">
        <v>2</v>
      </c>
      <c r="D70" s="13" t="s">
        <v>61</v>
      </c>
      <c r="E70" s="9">
        <v>43897</v>
      </c>
      <c r="F70" s="27">
        <f ca="1">IFERROR(__xludf.DUMMYFUNCTION("""COMPUTED_VALUE"""),0)</f>
        <v>0</v>
      </c>
      <c r="G70" s="27">
        <f ca="1">IFERROR(__xludf.DUMMYFUNCTION("""COMPUTED_VALUE"""),0)</f>
        <v>0</v>
      </c>
      <c r="H70" s="10">
        <v>0</v>
      </c>
    </row>
    <row r="71" spans="1:8" x14ac:dyDescent="0.3">
      <c r="A71" s="8">
        <v>43898</v>
      </c>
      <c r="B71" s="13">
        <v>0</v>
      </c>
      <c r="C71" s="13">
        <v>4</v>
      </c>
      <c r="D71" s="13">
        <v>0</v>
      </c>
      <c r="E71" s="9">
        <v>43898</v>
      </c>
      <c r="F71" s="27">
        <f ca="1">IFERROR(__xludf.DUMMYFUNCTION("""COMPUTED_VALUE"""),0)</f>
        <v>0</v>
      </c>
      <c r="G71" s="27">
        <f ca="1">IFERROR(__xludf.DUMMYFUNCTION("""COMPUTED_VALUE"""),0)</f>
        <v>0</v>
      </c>
      <c r="H71" s="10">
        <v>0</v>
      </c>
    </row>
    <row r="72" spans="1:8" x14ac:dyDescent="0.3">
      <c r="A72" s="8">
        <v>43899</v>
      </c>
      <c r="B72" s="13">
        <v>0</v>
      </c>
      <c r="C72" s="13">
        <v>2</v>
      </c>
      <c r="D72" s="13" t="s">
        <v>61</v>
      </c>
      <c r="E72" s="9">
        <v>43899</v>
      </c>
      <c r="F72" s="27">
        <f ca="1">IFERROR(__xludf.DUMMYFUNCTION("""COMPUTED_VALUE"""),0)</f>
        <v>0</v>
      </c>
      <c r="G72" s="27">
        <f ca="1">IFERROR(__xludf.DUMMYFUNCTION("""COMPUTED_VALUE"""),0)</f>
        <v>0</v>
      </c>
      <c r="H72" s="10">
        <v>0</v>
      </c>
    </row>
    <row r="73" spans="1:8" x14ac:dyDescent="0.3">
      <c r="A73" s="8">
        <v>43900</v>
      </c>
      <c r="B73" s="13" t="s">
        <v>61</v>
      </c>
      <c r="C73" s="13">
        <v>2</v>
      </c>
      <c r="D73" s="13">
        <v>0</v>
      </c>
      <c r="E73" s="9">
        <v>43900</v>
      </c>
      <c r="F73" s="27">
        <f ca="1">IFERROR(__xludf.DUMMYFUNCTION("""COMPUTED_VALUE"""),0)</f>
        <v>0</v>
      </c>
      <c r="G73" s="27">
        <f ca="1">IFERROR(__xludf.DUMMYFUNCTION("""COMPUTED_VALUE"""),0)</f>
        <v>0</v>
      </c>
      <c r="H73" s="10">
        <v>0</v>
      </c>
    </row>
    <row r="74" spans="1:8" x14ac:dyDescent="0.3">
      <c r="A74" s="8">
        <v>43901</v>
      </c>
      <c r="B74" s="13" t="s">
        <v>61</v>
      </c>
      <c r="C74" s="13">
        <v>2</v>
      </c>
      <c r="D74" s="13" t="s">
        <v>61</v>
      </c>
      <c r="E74" s="9">
        <v>43901</v>
      </c>
      <c r="F74" s="27">
        <f ca="1">IFERROR(__xludf.DUMMYFUNCTION("""COMPUTED_VALUE"""),0)</f>
        <v>0</v>
      </c>
      <c r="G74" s="27">
        <f ca="1">IFERROR(__xludf.DUMMYFUNCTION("""COMPUTED_VALUE"""),0)</f>
        <v>0</v>
      </c>
      <c r="H74" s="10">
        <v>0</v>
      </c>
    </row>
    <row r="75" spans="1:8" x14ac:dyDescent="0.3">
      <c r="A75" s="8">
        <v>43902</v>
      </c>
      <c r="B75" s="13" t="s">
        <v>61</v>
      </c>
      <c r="C75" s="13">
        <v>7</v>
      </c>
      <c r="D75" s="13" t="s">
        <v>61</v>
      </c>
      <c r="E75" s="9">
        <v>43902</v>
      </c>
      <c r="F75" s="27">
        <f ca="1">IFERROR(__xludf.DUMMYFUNCTION("""COMPUTED_VALUE"""),0)</f>
        <v>0</v>
      </c>
      <c r="G75" s="27">
        <f ca="1">IFERROR(__xludf.DUMMYFUNCTION("""COMPUTED_VALUE"""),0)</f>
        <v>0</v>
      </c>
      <c r="H75" s="10">
        <v>0</v>
      </c>
    </row>
    <row r="76" spans="1:8" x14ac:dyDescent="0.3">
      <c r="A76" s="8">
        <v>43903</v>
      </c>
      <c r="B76" s="13" t="s">
        <v>61</v>
      </c>
      <c r="C76" s="13">
        <v>6</v>
      </c>
      <c r="D76" s="13" t="s">
        <v>61</v>
      </c>
      <c r="E76" s="9">
        <v>43903</v>
      </c>
      <c r="F76" s="27">
        <f ca="1">IFERROR(__xludf.DUMMYFUNCTION("""COMPUTED_VALUE"""),0)</f>
        <v>0</v>
      </c>
      <c r="G76" s="27">
        <f ca="1">IFERROR(__xludf.DUMMYFUNCTION("""COMPUTED_VALUE"""),0)</f>
        <v>0</v>
      </c>
      <c r="H76" s="10">
        <v>0</v>
      </c>
    </row>
    <row r="77" spans="1:8" x14ac:dyDescent="0.3">
      <c r="A77" s="8">
        <v>43904</v>
      </c>
      <c r="B77" s="13">
        <v>1</v>
      </c>
      <c r="C77" s="13">
        <v>8</v>
      </c>
      <c r="D77" s="13" t="s">
        <v>61</v>
      </c>
      <c r="E77" s="9">
        <v>43904</v>
      </c>
      <c r="F77" s="27">
        <v>7</v>
      </c>
      <c r="G77" s="27">
        <v>1</v>
      </c>
      <c r="H77">
        <v>0</v>
      </c>
    </row>
    <row r="78" spans="1:8" x14ac:dyDescent="0.3">
      <c r="A78" s="8">
        <v>43905</v>
      </c>
      <c r="B78" s="13">
        <v>1</v>
      </c>
      <c r="C78" s="13">
        <v>8</v>
      </c>
      <c r="D78" s="13" t="s">
        <v>61</v>
      </c>
      <c r="E78" s="9">
        <v>43905</v>
      </c>
      <c r="F78" s="27">
        <v>0</v>
      </c>
      <c r="G78" s="27">
        <v>0</v>
      </c>
      <c r="H78">
        <v>0</v>
      </c>
    </row>
    <row r="79" spans="1:8" x14ac:dyDescent="0.3">
      <c r="A79" s="8">
        <v>43906</v>
      </c>
      <c r="B79" s="13">
        <v>1</v>
      </c>
      <c r="C79" s="13">
        <v>11</v>
      </c>
      <c r="D79" s="13">
        <v>1</v>
      </c>
      <c r="E79" s="9">
        <v>43906</v>
      </c>
      <c r="F79" s="27">
        <v>0</v>
      </c>
      <c r="G79" s="27">
        <v>0</v>
      </c>
      <c r="H79">
        <v>0</v>
      </c>
    </row>
    <row r="80" spans="1:8" x14ac:dyDescent="0.3">
      <c r="A80" s="8">
        <v>43907</v>
      </c>
      <c r="B80" s="13">
        <v>2</v>
      </c>
      <c r="C80" s="13">
        <v>20</v>
      </c>
      <c r="D80" s="13" t="s">
        <v>61</v>
      </c>
      <c r="E80" s="9">
        <v>43907</v>
      </c>
      <c r="F80" s="27">
        <v>1</v>
      </c>
      <c r="G80" s="27">
        <v>0</v>
      </c>
      <c r="H80">
        <v>0</v>
      </c>
    </row>
    <row r="81" spans="1:8" x14ac:dyDescent="0.3">
      <c r="A81" s="8">
        <v>43908</v>
      </c>
      <c r="B81" s="13">
        <v>1</v>
      </c>
      <c r="C81" s="13">
        <v>22</v>
      </c>
      <c r="D81" s="13">
        <v>1</v>
      </c>
      <c r="E81" s="9">
        <v>43908</v>
      </c>
      <c r="F81" s="27">
        <v>2</v>
      </c>
      <c r="G81" s="27">
        <v>0</v>
      </c>
      <c r="H81">
        <v>0</v>
      </c>
    </row>
    <row r="82" spans="1:8" x14ac:dyDescent="0.3">
      <c r="A82" s="8">
        <v>43909</v>
      </c>
      <c r="B82" s="13">
        <v>9</v>
      </c>
      <c r="C82" s="13">
        <v>27</v>
      </c>
      <c r="D82" s="13">
        <v>22</v>
      </c>
      <c r="E82" s="9">
        <v>43909</v>
      </c>
      <c r="F82" s="27">
        <v>4</v>
      </c>
      <c r="G82" s="27">
        <v>0</v>
      </c>
      <c r="H82">
        <v>0</v>
      </c>
    </row>
    <row r="83" spans="1:8" x14ac:dyDescent="0.3">
      <c r="A83" s="8">
        <v>43910</v>
      </c>
      <c r="B83" s="13">
        <v>6</v>
      </c>
      <c r="C83" s="13">
        <v>30</v>
      </c>
      <c r="D83" s="13">
        <v>19</v>
      </c>
      <c r="E83" s="9">
        <v>43910</v>
      </c>
      <c r="F83" s="27">
        <v>6</v>
      </c>
      <c r="G83" s="27">
        <v>0</v>
      </c>
      <c r="H83">
        <v>0</v>
      </c>
    </row>
    <row r="84" spans="1:8" x14ac:dyDescent="0.3">
      <c r="A84" s="8">
        <v>43911</v>
      </c>
      <c r="B84" s="13">
        <v>12</v>
      </c>
      <c r="C84" s="13">
        <v>40</v>
      </c>
      <c r="D84" s="13">
        <v>32</v>
      </c>
      <c r="E84" s="9">
        <v>43911</v>
      </c>
      <c r="F84" s="27">
        <v>7</v>
      </c>
      <c r="G84" s="27">
        <v>0</v>
      </c>
      <c r="H84">
        <v>0</v>
      </c>
    </row>
    <row r="85" spans="1:8" x14ac:dyDescent="0.3">
      <c r="A85" s="8">
        <v>43912</v>
      </c>
      <c r="B85" s="13">
        <v>100</v>
      </c>
      <c r="C85" s="13">
        <v>34</v>
      </c>
      <c r="D85" s="13">
        <v>54</v>
      </c>
      <c r="E85" s="9">
        <v>43912</v>
      </c>
      <c r="F85" s="27">
        <v>0</v>
      </c>
      <c r="G85" s="27">
        <v>0</v>
      </c>
      <c r="H85">
        <v>0</v>
      </c>
    </row>
    <row r="86" spans="1:8" x14ac:dyDescent="0.3">
      <c r="A86" s="8">
        <v>43913</v>
      </c>
      <c r="B86" s="13">
        <v>27</v>
      </c>
      <c r="C86" s="13">
        <v>32</v>
      </c>
      <c r="D86" s="13">
        <v>61</v>
      </c>
      <c r="E86" s="9">
        <v>43913</v>
      </c>
      <c r="F86" s="27">
        <v>3</v>
      </c>
      <c r="G86" s="27">
        <v>0</v>
      </c>
      <c r="H86">
        <v>0</v>
      </c>
    </row>
    <row r="87" spans="1:8" x14ac:dyDescent="0.3">
      <c r="A87" s="8">
        <v>43914</v>
      </c>
      <c r="B87" s="13">
        <v>35</v>
      </c>
      <c r="C87" s="13">
        <v>30</v>
      </c>
      <c r="D87" s="13">
        <v>42</v>
      </c>
      <c r="E87" s="9">
        <v>43914</v>
      </c>
      <c r="F87" s="27">
        <v>0</v>
      </c>
      <c r="G87" s="27">
        <v>0</v>
      </c>
      <c r="H87">
        <v>0</v>
      </c>
    </row>
    <row r="88" spans="1:8" x14ac:dyDescent="0.3">
      <c r="A88" s="8">
        <v>43915</v>
      </c>
      <c r="B88" s="13">
        <v>21</v>
      </c>
      <c r="C88" s="13">
        <v>23</v>
      </c>
      <c r="D88" s="13">
        <v>13</v>
      </c>
      <c r="E88" s="9">
        <v>43915</v>
      </c>
      <c r="F88" s="27">
        <v>5</v>
      </c>
      <c r="G88" s="27">
        <v>0</v>
      </c>
      <c r="H88">
        <v>0</v>
      </c>
    </row>
    <row r="89" spans="1:8" x14ac:dyDescent="0.3">
      <c r="A89" s="8">
        <v>43916</v>
      </c>
      <c r="B89" s="13">
        <v>20</v>
      </c>
      <c r="C89" s="13">
        <v>26</v>
      </c>
      <c r="D89" s="13">
        <v>14</v>
      </c>
      <c r="E89" s="9">
        <v>43916</v>
      </c>
      <c r="F89" s="27">
        <v>1</v>
      </c>
      <c r="G89" s="27">
        <v>0</v>
      </c>
      <c r="H89">
        <v>0</v>
      </c>
    </row>
    <row r="90" spans="1:8" x14ac:dyDescent="0.3">
      <c r="A90" s="8">
        <v>43917</v>
      </c>
      <c r="B90" s="13">
        <v>25</v>
      </c>
      <c r="C90" s="13">
        <v>19</v>
      </c>
      <c r="D90" s="13">
        <v>12</v>
      </c>
      <c r="E90" s="9">
        <v>43917</v>
      </c>
      <c r="F90" s="27">
        <v>4</v>
      </c>
      <c r="G90" s="27">
        <v>0</v>
      </c>
      <c r="H90">
        <v>0</v>
      </c>
    </row>
    <row r="91" spans="1:8" x14ac:dyDescent="0.3">
      <c r="A91" s="8">
        <v>43918</v>
      </c>
      <c r="B91" s="13">
        <v>24</v>
      </c>
      <c r="C91" s="13">
        <v>19</v>
      </c>
      <c r="D91" s="13">
        <v>9</v>
      </c>
      <c r="E91" s="9">
        <v>43918</v>
      </c>
      <c r="F91" s="27">
        <v>9</v>
      </c>
      <c r="G91" s="27">
        <v>0</v>
      </c>
      <c r="H91">
        <v>0</v>
      </c>
    </row>
    <row r="92" spans="1:8" x14ac:dyDescent="0.3">
      <c r="A92" s="8">
        <v>43919</v>
      </c>
      <c r="B92" s="13">
        <v>21</v>
      </c>
      <c r="C92" s="13">
        <v>21</v>
      </c>
      <c r="D92" s="13">
        <v>11</v>
      </c>
      <c r="E92" s="9">
        <v>43919</v>
      </c>
      <c r="F92" s="27">
        <v>23</v>
      </c>
      <c r="G92" s="27">
        <v>1</v>
      </c>
      <c r="H92">
        <v>0</v>
      </c>
    </row>
    <row r="93" spans="1:8" x14ac:dyDescent="0.3">
      <c r="A93" s="8">
        <v>43920</v>
      </c>
      <c r="B93" s="13">
        <v>22</v>
      </c>
      <c r="C93" s="13">
        <v>14</v>
      </c>
      <c r="D93" s="13">
        <v>11</v>
      </c>
      <c r="E93" s="9">
        <v>43920</v>
      </c>
      <c r="F93" s="27">
        <v>25</v>
      </c>
      <c r="G93" s="27">
        <v>0</v>
      </c>
      <c r="H93">
        <v>0</v>
      </c>
    </row>
    <row r="94" spans="1:8" x14ac:dyDescent="0.3">
      <c r="A94" s="8">
        <v>43921</v>
      </c>
      <c r="B94" s="13">
        <v>18</v>
      </c>
      <c r="C94" s="13">
        <v>14</v>
      </c>
      <c r="D94" s="13">
        <v>9</v>
      </c>
      <c r="E94" s="9">
        <v>43921</v>
      </c>
      <c r="F94" s="27">
        <v>23</v>
      </c>
      <c r="G94" s="27">
        <v>0</v>
      </c>
      <c r="H94">
        <v>0</v>
      </c>
    </row>
    <row r="95" spans="1:8" x14ac:dyDescent="0.3">
      <c r="A95" s="8">
        <v>43922</v>
      </c>
      <c r="B95" s="13">
        <v>17</v>
      </c>
      <c r="C95" s="13">
        <v>12</v>
      </c>
      <c r="D95" s="13">
        <v>8</v>
      </c>
      <c r="E95" s="9">
        <v>43922</v>
      </c>
      <c r="F95" s="27">
        <v>32</v>
      </c>
      <c r="G95" s="27">
        <v>0</v>
      </c>
      <c r="H95">
        <v>2621</v>
      </c>
    </row>
    <row r="96" spans="1:8" x14ac:dyDescent="0.3">
      <c r="A96" s="8">
        <v>43923</v>
      </c>
      <c r="B96" s="13">
        <v>23</v>
      </c>
      <c r="C96" s="13">
        <v>12</v>
      </c>
      <c r="D96" s="13">
        <v>5</v>
      </c>
      <c r="E96" s="9">
        <v>43923</v>
      </c>
      <c r="F96" s="27">
        <v>141</v>
      </c>
      <c r="G96" s="27">
        <v>2</v>
      </c>
      <c r="H96">
        <v>0</v>
      </c>
    </row>
    <row r="97" spans="1:8" x14ac:dyDescent="0.3">
      <c r="A97" s="8">
        <v>43924</v>
      </c>
      <c r="B97" s="13">
        <v>17</v>
      </c>
      <c r="C97" s="13">
        <v>9</v>
      </c>
      <c r="D97" s="13">
        <v>5</v>
      </c>
      <c r="E97" s="9">
        <v>43924</v>
      </c>
      <c r="F97" s="27">
        <v>93</v>
      </c>
      <c r="G97" s="27">
        <v>2</v>
      </c>
      <c r="H97">
        <v>0</v>
      </c>
    </row>
    <row r="98" spans="1:8" x14ac:dyDescent="0.3">
      <c r="A98" s="8">
        <v>43925</v>
      </c>
      <c r="B98" s="13">
        <v>22</v>
      </c>
      <c r="C98" s="13">
        <v>12</v>
      </c>
      <c r="D98" s="13">
        <v>3</v>
      </c>
      <c r="E98" s="9">
        <v>43925</v>
      </c>
      <c r="F98" s="27">
        <v>59</v>
      </c>
      <c r="G98" s="27">
        <v>0</v>
      </c>
      <c r="H98">
        <v>0</v>
      </c>
    </row>
    <row r="99" spans="1:8" x14ac:dyDescent="0.3">
      <c r="A99" s="8">
        <v>43926</v>
      </c>
      <c r="B99" s="13">
        <v>30</v>
      </c>
      <c r="C99" s="13">
        <v>9</v>
      </c>
      <c r="D99" s="13">
        <v>3</v>
      </c>
      <c r="E99" s="9">
        <v>43926</v>
      </c>
      <c r="F99" s="27">
        <v>58</v>
      </c>
      <c r="G99" s="27">
        <v>1</v>
      </c>
      <c r="H99">
        <v>0</v>
      </c>
    </row>
    <row r="100" spans="1:8" x14ac:dyDescent="0.3">
      <c r="A100" s="8">
        <v>43927</v>
      </c>
      <c r="B100" s="13">
        <v>37</v>
      </c>
      <c r="C100" s="13">
        <v>8</v>
      </c>
      <c r="D100" s="13">
        <v>4</v>
      </c>
      <c r="E100" s="9">
        <v>43927</v>
      </c>
      <c r="F100" s="27">
        <v>22</v>
      </c>
      <c r="G100" s="27">
        <v>0</v>
      </c>
      <c r="H100">
        <v>0</v>
      </c>
    </row>
    <row r="101" spans="1:8" x14ac:dyDescent="0.3">
      <c r="A101" s="8">
        <v>43928</v>
      </c>
      <c r="B101" s="13">
        <v>31</v>
      </c>
      <c r="C101" s="13">
        <v>8</v>
      </c>
      <c r="D101" s="13">
        <v>4</v>
      </c>
      <c r="E101" s="9">
        <v>43928</v>
      </c>
      <c r="F101" s="27">
        <v>51</v>
      </c>
      <c r="G101" s="27">
        <v>2</v>
      </c>
      <c r="H101">
        <v>6420</v>
      </c>
    </row>
    <row r="102" spans="1:8" x14ac:dyDescent="0.3">
      <c r="A102" s="8">
        <v>43929</v>
      </c>
      <c r="B102" s="13">
        <v>37</v>
      </c>
      <c r="C102" s="13">
        <v>9</v>
      </c>
      <c r="D102" s="13">
        <v>7</v>
      </c>
      <c r="E102" s="9">
        <v>43929</v>
      </c>
      <c r="F102" s="27">
        <v>93</v>
      </c>
      <c r="G102" s="27">
        <v>0</v>
      </c>
      <c r="H102">
        <v>0</v>
      </c>
    </row>
    <row r="103" spans="1:8" x14ac:dyDescent="0.3">
      <c r="A103" s="8">
        <v>43930</v>
      </c>
      <c r="B103" s="13">
        <v>29</v>
      </c>
      <c r="C103" s="13">
        <v>7</v>
      </c>
      <c r="D103" s="13">
        <v>4</v>
      </c>
      <c r="E103" s="9">
        <v>43930</v>
      </c>
      <c r="F103" s="27">
        <v>51</v>
      </c>
      <c r="G103" s="27">
        <v>3</v>
      </c>
      <c r="H103">
        <v>927</v>
      </c>
    </row>
    <row r="104" spans="1:8" x14ac:dyDescent="0.3">
      <c r="A104" s="8">
        <v>43931</v>
      </c>
      <c r="B104" s="13">
        <v>29</v>
      </c>
      <c r="C104" s="13">
        <v>9</v>
      </c>
      <c r="D104" s="13">
        <v>5</v>
      </c>
      <c r="E104" s="9">
        <v>43931</v>
      </c>
      <c r="F104" s="27">
        <v>183</v>
      </c>
      <c r="G104" s="27">
        <v>2</v>
      </c>
      <c r="H104">
        <v>1093</v>
      </c>
    </row>
    <row r="105" spans="1:8" x14ac:dyDescent="0.3">
      <c r="A105" s="8">
        <v>43932</v>
      </c>
      <c r="B105" s="13">
        <v>77</v>
      </c>
      <c r="C105" s="13">
        <v>9</v>
      </c>
      <c r="D105" s="13">
        <v>4</v>
      </c>
      <c r="E105" s="9">
        <v>43932</v>
      </c>
      <c r="F105" s="27">
        <v>166</v>
      </c>
      <c r="G105" s="27">
        <v>5</v>
      </c>
      <c r="H105">
        <v>648</v>
      </c>
    </row>
    <row r="106" spans="1:8" x14ac:dyDescent="0.3">
      <c r="A106" s="8">
        <v>43933</v>
      </c>
      <c r="B106" s="13">
        <v>50</v>
      </c>
      <c r="C106" s="13">
        <v>7</v>
      </c>
      <c r="D106" s="13">
        <v>6</v>
      </c>
      <c r="E106" s="9">
        <v>43933</v>
      </c>
      <c r="F106" s="27">
        <v>85</v>
      </c>
      <c r="G106" s="27">
        <v>5</v>
      </c>
      <c r="H106">
        <v>2327</v>
      </c>
    </row>
    <row r="107" spans="1:8" x14ac:dyDescent="0.3">
      <c r="A107" s="8">
        <v>43934</v>
      </c>
      <c r="B107" s="13">
        <v>43</v>
      </c>
      <c r="C107" s="13">
        <v>6</v>
      </c>
      <c r="D107" s="13">
        <v>5</v>
      </c>
      <c r="E107" s="9">
        <v>43934</v>
      </c>
      <c r="F107" s="27">
        <v>356</v>
      </c>
      <c r="G107" s="27">
        <v>4</v>
      </c>
      <c r="H107">
        <v>996</v>
      </c>
    </row>
    <row r="108" spans="1:8" x14ac:dyDescent="0.3">
      <c r="A108" s="8">
        <v>43935</v>
      </c>
      <c r="B108" s="13">
        <v>41</v>
      </c>
      <c r="C108" s="13">
        <v>7</v>
      </c>
      <c r="D108" s="13">
        <v>7</v>
      </c>
      <c r="E108" s="9">
        <v>43935</v>
      </c>
      <c r="F108" s="27">
        <v>51</v>
      </c>
      <c r="G108" s="27">
        <v>2</v>
      </c>
      <c r="H108">
        <v>1250</v>
      </c>
    </row>
    <row r="109" spans="1:8" x14ac:dyDescent="0.3">
      <c r="A109" s="8">
        <v>43936</v>
      </c>
      <c r="B109" s="13">
        <v>38</v>
      </c>
      <c r="C109" s="13">
        <v>7</v>
      </c>
      <c r="D109" s="13">
        <v>7</v>
      </c>
      <c r="E109" s="9">
        <v>43936</v>
      </c>
      <c r="F109" s="27">
        <v>17</v>
      </c>
      <c r="G109" s="27">
        <v>2</v>
      </c>
      <c r="H109">
        <v>323</v>
      </c>
    </row>
    <row r="110" spans="1:8" x14ac:dyDescent="0.3">
      <c r="A110" s="8">
        <v>43937</v>
      </c>
      <c r="B110" s="13">
        <v>21</v>
      </c>
      <c r="C110" s="13">
        <v>8</v>
      </c>
      <c r="D110" s="13">
        <v>5</v>
      </c>
      <c r="E110" s="9">
        <v>43937</v>
      </c>
      <c r="F110" s="27">
        <v>62</v>
      </c>
      <c r="G110" s="27">
        <v>6</v>
      </c>
      <c r="H110">
        <v>2179</v>
      </c>
    </row>
    <row r="111" spans="1:8" x14ac:dyDescent="0.3">
      <c r="A111" s="8">
        <v>43938</v>
      </c>
      <c r="B111" s="13">
        <v>16</v>
      </c>
      <c r="C111" s="13">
        <v>7</v>
      </c>
      <c r="D111" s="13">
        <v>4</v>
      </c>
      <c r="E111" s="9">
        <v>43938</v>
      </c>
      <c r="F111" s="27">
        <v>67</v>
      </c>
      <c r="G111" s="27">
        <v>4</v>
      </c>
      <c r="H111">
        <v>2625</v>
      </c>
    </row>
    <row r="112" spans="1:8" x14ac:dyDescent="0.3">
      <c r="A112" s="8">
        <v>43939</v>
      </c>
      <c r="B112" s="13">
        <v>19</v>
      </c>
      <c r="C112" s="13">
        <v>6</v>
      </c>
      <c r="D112" s="13">
        <v>4</v>
      </c>
      <c r="E112" s="9">
        <v>43939</v>
      </c>
      <c r="F112" s="27">
        <v>186</v>
      </c>
      <c r="G112" s="27">
        <v>1</v>
      </c>
      <c r="H112">
        <v>874</v>
      </c>
    </row>
    <row r="113" spans="1:8" x14ac:dyDescent="0.3">
      <c r="A113" s="8">
        <v>43940</v>
      </c>
      <c r="B113" s="13">
        <v>22</v>
      </c>
      <c r="C113" s="13">
        <v>8</v>
      </c>
      <c r="D113" s="13">
        <v>3</v>
      </c>
      <c r="E113" s="9">
        <v>43940</v>
      </c>
      <c r="F113" s="27">
        <v>110</v>
      </c>
      <c r="G113" s="27">
        <v>2</v>
      </c>
      <c r="H113">
        <v>2104</v>
      </c>
    </row>
    <row r="114" spans="1:8" x14ac:dyDescent="0.3">
      <c r="A114" s="8">
        <v>43941</v>
      </c>
      <c r="B114" s="13">
        <v>20</v>
      </c>
      <c r="C114" s="13">
        <v>6</v>
      </c>
      <c r="D114" s="13">
        <v>4</v>
      </c>
      <c r="E114" s="9">
        <v>43941</v>
      </c>
      <c r="F114" s="27">
        <v>78</v>
      </c>
      <c r="G114" s="27">
        <v>2</v>
      </c>
      <c r="H114">
        <v>1513</v>
      </c>
    </row>
    <row r="115" spans="1:8" x14ac:dyDescent="0.3">
      <c r="A115" s="8">
        <v>43942</v>
      </c>
      <c r="B115" s="13">
        <v>17</v>
      </c>
      <c r="C115" s="13">
        <v>6</v>
      </c>
      <c r="D115" s="13">
        <v>3</v>
      </c>
      <c r="E115" s="9">
        <v>43942</v>
      </c>
      <c r="F115" s="27">
        <v>75</v>
      </c>
      <c r="G115" s="27">
        <v>0</v>
      </c>
      <c r="H115">
        <v>727</v>
      </c>
    </row>
    <row r="116" spans="1:8" x14ac:dyDescent="0.3">
      <c r="A116" s="8">
        <v>43943</v>
      </c>
      <c r="B116" s="13">
        <v>17</v>
      </c>
      <c r="C116" s="13">
        <v>5</v>
      </c>
      <c r="D116" s="13">
        <v>4</v>
      </c>
      <c r="E116" s="9">
        <v>43943</v>
      </c>
      <c r="F116" s="27">
        <v>92</v>
      </c>
      <c r="G116" s="27">
        <v>1</v>
      </c>
      <c r="H116">
        <v>1682</v>
      </c>
    </row>
    <row r="117" spans="1:8" x14ac:dyDescent="0.3">
      <c r="A117" s="8">
        <v>43944</v>
      </c>
      <c r="B117" s="13">
        <v>17</v>
      </c>
      <c r="C117" s="13">
        <v>6</v>
      </c>
      <c r="D117" s="13">
        <v>3</v>
      </c>
      <c r="E117" s="9">
        <v>43944</v>
      </c>
      <c r="F117" s="27">
        <v>128</v>
      </c>
      <c r="G117" s="27">
        <v>2</v>
      </c>
      <c r="H117">
        <v>2251</v>
      </c>
    </row>
    <row r="118" spans="1:8" x14ac:dyDescent="0.3">
      <c r="A118" s="8">
        <v>43945</v>
      </c>
      <c r="B118" s="13">
        <v>22</v>
      </c>
      <c r="C118" s="13">
        <v>6</v>
      </c>
      <c r="D118" s="13">
        <v>3</v>
      </c>
      <c r="E118" s="9">
        <v>43945</v>
      </c>
      <c r="F118" s="27">
        <v>138</v>
      </c>
      <c r="G118" s="27">
        <v>3</v>
      </c>
      <c r="H118">
        <v>3112</v>
      </c>
    </row>
    <row r="119" spans="1:8" x14ac:dyDescent="0.3">
      <c r="A119" s="8">
        <v>43946</v>
      </c>
      <c r="B119" s="13">
        <v>26</v>
      </c>
      <c r="C119" s="13">
        <v>6</v>
      </c>
      <c r="D119" s="13">
        <v>3</v>
      </c>
      <c r="E119" s="9">
        <v>43946</v>
      </c>
      <c r="F119" s="27">
        <v>111</v>
      </c>
      <c r="G119" s="27">
        <v>1</v>
      </c>
      <c r="H119">
        <v>1847</v>
      </c>
    </row>
    <row r="120" spans="1:8" x14ac:dyDescent="0.3">
      <c r="A120" s="8">
        <v>43947</v>
      </c>
      <c r="B120" s="13">
        <v>24</v>
      </c>
      <c r="C120" s="13">
        <v>5</v>
      </c>
      <c r="D120" s="13">
        <v>5</v>
      </c>
      <c r="E120" s="9">
        <v>43947</v>
      </c>
      <c r="F120" s="27">
        <v>293</v>
      </c>
      <c r="G120" s="27">
        <v>0</v>
      </c>
      <c r="H120">
        <v>2094</v>
      </c>
    </row>
    <row r="121" spans="1:8" x14ac:dyDescent="0.3">
      <c r="A121" s="8">
        <v>43948</v>
      </c>
      <c r="B121" s="13">
        <v>28</v>
      </c>
      <c r="C121" s="13">
        <v>6</v>
      </c>
      <c r="D121" s="13">
        <v>5</v>
      </c>
      <c r="E121" s="9">
        <v>43948</v>
      </c>
      <c r="F121" s="27">
        <v>190</v>
      </c>
      <c r="G121" s="27">
        <v>0</v>
      </c>
      <c r="H121">
        <v>2298</v>
      </c>
    </row>
    <row r="122" spans="1:8" x14ac:dyDescent="0.3">
      <c r="A122" s="8">
        <v>43949</v>
      </c>
      <c r="B122" s="13">
        <v>21</v>
      </c>
      <c r="C122" s="13">
        <v>5</v>
      </c>
      <c r="D122" s="13">
        <v>3</v>
      </c>
      <c r="E122" s="9">
        <v>43949</v>
      </c>
      <c r="F122" s="27">
        <v>206</v>
      </c>
      <c r="G122" s="27">
        <v>0</v>
      </c>
      <c r="H122">
        <v>3459</v>
      </c>
    </row>
    <row r="123" spans="1:8" x14ac:dyDescent="0.3">
      <c r="A123" s="8">
        <v>43950</v>
      </c>
      <c r="B123" s="13">
        <v>22</v>
      </c>
      <c r="C123" s="13">
        <v>4</v>
      </c>
      <c r="D123" s="13">
        <v>5</v>
      </c>
      <c r="E123" s="9">
        <v>43950</v>
      </c>
      <c r="F123" s="27">
        <v>125</v>
      </c>
      <c r="G123" s="27">
        <v>2</v>
      </c>
      <c r="H123">
        <v>3855</v>
      </c>
    </row>
    <row r="124" spans="1:8" x14ac:dyDescent="0.3">
      <c r="A124" s="8">
        <v>43951</v>
      </c>
      <c r="B124" s="13">
        <v>27</v>
      </c>
      <c r="C124" s="13">
        <v>5</v>
      </c>
      <c r="D124" s="13">
        <v>3</v>
      </c>
      <c r="E124" s="9">
        <v>43951</v>
      </c>
      <c r="F124" s="27">
        <v>76</v>
      </c>
      <c r="G124" s="27">
        <v>3</v>
      </c>
      <c r="H124">
        <v>0</v>
      </c>
    </row>
    <row r="125" spans="1:8" x14ac:dyDescent="0.3">
      <c r="A125" s="8">
        <v>43952</v>
      </c>
      <c r="B125" s="13">
        <v>72</v>
      </c>
      <c r="C125" s="13">
        <v>4</v>
      </c>
      <c r="D125" s="13">
        <v>4</v>
      </c>
      <c r="E125" s="9">
        <v>43952</v>
      </c>
      <c r="F125" s="27">
        <v>223</v>
      </c>
      <c r="G125" s="27">
        <v>2</v>
      </c>
      <c r="H125">
        <v>0</v>
      </c>
    </row>
    <row r="126" spans="1:8" x14ac:dyDescent="0.3">
      <c r="A126" s="8">
        <v>43953</v>
      </c>
      <c r="B126" s="13">
        <v>37</v>
      </c>
      <c r="C126" s="13">
        <v>5</v>
      </c>
      <c r="D126" s="13">
        <v>5</v>
      </c>
      <c r="E126" s="9">
        <v>43953</v>
      </c>
      <c r="F126" s="27">
        <v>384</v>
      </c>
      <c r="G126" s="27">
        <v>3</v>
      </c>
      <c r="H126">
        <v>10985</v>
      </c>
    </row>
    <row r="127" spans="1:8" x14ac:dyDescent="0.3">
      <c r="A127" s="8">
        <v>43954</v>
      </c>
      <c r="B127" s="13">
        <v>38</v>
      </c>
      <c r="C127" s="13">
        <v>3</v>
      </c>
      <c r="D127" s="13">
        <v>3</v>
      </c>
      <c r="E127" s="9">
        <v>43954</v>
      </c>
      <c r="F127" s="27">
        <v>427</v>
      </c>
      <c r="G127" s="27">
        <v>0</v>
      </c>
      <c r="H127">
        <v>3026</v>
      </c>
    </row>
    <row r="128" spans="1:8" x14ac:dyDescent="0.3">
      <c r="A128" s="8">
        <v>43955</v>
      </c>
      <c r="B128" s="13">
        <v>32</v>
      </c>
      <c r="C128" s="13">
        <v>4</v>
      </c>
      <c r="D128" s="13">
        <v>4</v>
      </c>
      <c r="E128" s="9">
        <v>43955</v>
      </c>
      <c r="F128" s="27">
        <v>349</v>
      </c>
      <c r="G128" s="27">
        <v>0</v>
      </c>
      <c r="H128">
        <v>3862</v>
      </c>
    </row>
    <row r="129" spans="1:8" x14ac:dyDescent="0.3">
      <c r="A129" s="8">
        <v>43956</v>
      </c>
      <c r="B129" s="13">
        <v>24</v>
      </c>
      <c r="C129" s="13">
        <v>5</v>
      </c>
      <c r="D129" s="13">
        <v>3</v>
      </c>
      <c r="E129" s="9">
        <v>43956</v>
      </c>
      <c r="F129" s="27">
        <v>206</v>
      </c>
      <c r="G129" s="27">
        <v>0</v>
      </c>
      <c r="H129">
        <v>3744</v>
      </c>
    </row>
    <row r="130" spans="1:8" x14ac:dyDescent="0.3">
      <c r="A130" s="8">
        <v>43957</v>
      </c>
      <c r="B130" s="13">
        <v>21</v>
      </c>
      <c r="C130" s="13">
        <v>5</v>
      </c>
      <c r="D130" s="13">
        <v>3</v>
      </c>
      <c r="E130" s="9">
        <v>43957</v>
      </c>
      <c r="F130" s="27">
        <v>428</v>
      </c>
      <c r="G130" s="27">
        <v>1</v>
      </c>
      <c r="H130">
        <v>4082</v>
      </c>
    </row>
    <row r="131" spans="1:8" x14ac:dyDescent="0.3">
      <c r="A131" s="8">
        <v>43958</v>
      </c>
      <c r="B131" s="13">
        <v>18</v>
      </c>
      <c r="C131" s="13">
        <v>3</v>
      </c>
      <c r="D131" s="13">
        <v>2</v>
      </c>
      <c r="E131" s="9">
        <v>43958</v>
      </c>
      <c r="F131" s="27">
        <v>448</v>
      </c>
      <c r="G131" s="27">
        <v>1</v>
      </c>
      <c r="H131">
        <v>5300</v>
      </c>
    </row>
    <row r="132" spans="1:8" x14ac:dyDescent="0.3">
      <c r="A132" s="8">
        <v>43959</v>
      </c>
      <c r="B132" s="13">
        <v>20</v>
      </c>
      <c r="C132" s="13">
        <v>5</v>
      </c>
      <c r="D132" s="13">
        <v>2</v>
      </c>
      <c r="E132" s="9">
        <v>43959</v>
      </c>
      <c r="F132" s="27">
        <v>338</v>
      </c>
      <c r="G132" s="27">
        <v>2</v>
      </c>
      <c r="H132">
        <v>4133</v>
      </c>
    </row>
    <row r="133" spans="1:8" x14ac:dyDescent="0.3">
      <c r="A133" s="8">
        <v>43960</v>
      </c>
      <c r="B133" s="13">
        <v>22</v>
      </c>
      <c r="C133" s="13">
        <v>5</v>
      </c>
      <c r="D133" s="13">
        <v>1</v>
      </c>
      <c r="E133" s="9">
        <v>43960</v>
      </c>
      <c r="F133" s="27">
        <v>224</v>
      </c>
      <c r="G133" s="27">
        <v>0</v>
      </c>
      <c r="H133">
        <v>2859</v>
      </c>
    </row>
    <row r="134" spans="1:8" x14ac:dyDescent="0.3">
      <c r="A134" s="8">
        <v>43961</v>
      </c>
      <c r="B134" s="13">
        <v>22</v>
      </c>
      <c r="C134" s="13">
        <v>5</v>
      </c>
      <c r="D134" s="13">
        <v>1</v>
      </c>
      <c r="E134" s="9">
        <v>43961</v>
      </c>
      <c r="F134" s="27">
        <v>381</v>
      </c>
      <c r="G134" s="27">
        <v>5</v>
      </c>
      <c r="H134">
        <v>9584</v>
      </c>
    </row>
    <row r="135" spans="1:8" x14ac:dyDescent="0.3">
      <c r="A135" s="8">
        <v>43962</v>
      </c>
      <c r="B135" s="13">
        <v>30</v>
      </c>
      <c r="C135" s="13">
        <v>4</v>
      </c>
      <c r="D135" s="13">
        <v>1</v>
      </c>
      <c r="E135" s="9">
        <v>43962</v>
      </c>
      <c r="F135" s="27">
        <v>310</v>
      </c>
      <c r="G135" s="27">
        <v>0</v>
      </c>
      <c r="H135">
        <v>3868</v>
      </c>
    </row>
    <row r="136" spans="1:8" x14ac:dyDescent="0.3">
      <c r="A136" s="8">
        <v>43963</v>
      </c>
      <c r="B136" s="13">
        <v>28</v>
      </c>
      <c r="C136" s="13">
        <v>5</v>
      </c>
      <c r="D136" s="13">
        <v>1</v>
      </c>
      <c r="E136" s="9">
        <v>43963</v>
      </c>
      <c r="F136" s="27">
        <v>406</v>
      </c>
      <c r="G136" s="27">
        <v>13</v>
      </c>
      <c r="H136">
        <v>8431</v>
      </c>
    </row>
    <row r="137" spans="1:8" x14ac:dyDescent="0.3">
      <c r="A137" s="8">
        <v>43964</v>
      </c>
      <c r="B137" s="13">
        <v>21</v>
      </c>
      <c r="C137" s="13">
        <v>5</v>
      </c>
      <c r="D137" s="13">
        <v>2</v>
      </c>
      <c r="E137" s="9">
        <v>43964</v>
      </c>
      <c r="F137" s="27">
        <v>359</v>
      </c>
      <c r="G137" s="27">
        <v>20</v>
      </c>
      <c r="H137">
        <v>7236</v>
      </c>
    </row>
    <row r="138" spans="1:8" x14ac:dyDescent="0.3">
      <c r="A138" s="8">
        <v>43965</v>
      </c>
      <c r="B138" s="13">
        <v>18</v>
      </c>
      <c r="C138" s="13">
        <v>5</v>
      </c>
      <c r="D138" s="13">
        <v>1</v>
      </c>
      <c r="E138" s="9">
        <v>43965</v>
      </c>
      <c r="F138" s="27">
        <v>472</v>
      </c>
      <c r="G138" s="27">
        <v>9</v>
      </c>
      <c r="H138">
        <v>6391</v>
      </c>
    </row>
    <row r="139" spans="1:8" x14ac:dyDescent="0.3">
      <c r="A139" s="8">
        <v>43966</v>
      </c>
      <c r="B139" s="13">
        <v>24</v>
      </c>
      <c r="C139" s="13">
        <v>6</v>
      </c>
      <c r="D139" s="13">
        <v>1</v>
      </c>
      <c r="E139" s="9">
        <v>43966</v>
      </c>
      <c r="F139" s="27">
        <v>425</v>
      </c>
      <c r="G139" s="27">
        <v>8</v>
      </c>
      <c r="H139">
        <v>5453</v>
      </c>
    </row>
    <row r="140" spans="1:8" x14ac:dyDescent="0.3">
      <c r="A140" s="8">
        <v>43967</v>
      </c>
      <c r="B140" s="13">
        <v>40</v>
      </c>
      <c r="C140" s="13">
        <v>5</v>
      </c>
      <c r="D140" s="13">
        <v>1</v>
      </c>
      <c r="E140" s="9">
        <v>43967</v>
      </c>
      <c r="F140" s="27">
        <v>438</v>
      </c>
      <c r="G140" s="27">
        <v>6</v>
      </c>
      <c r="H140">
        <v>5656</v>
      </c>
    </row>
    <row r="141" spans="1:8" x14ac:dyDescent="0.3">
      <c r="A141" s="8">
        <v>43968</v>
      </c>
      <c r="B141" s="13">
        <v>97</v>
      </c>
      <c r="C141" s="13">
        <v>4</v>
      </c>
      <c r="D141" s="13">
        <v>2</v>
      </c>
      <c r="E141" s="9">
        <v>43968</v>
      </c>
      <c r="F141" s="27">
        <v>422</v>
      </c>
      <c r="G141" s="27">
        <v>19</v>
      </c>
      <c r="H141">
        <v>4946</v>
      </c>
    </row>
    <row r="142" spans="1:8" x14ac:dyDescent="0.3">
      <c r="A142" s="8">
        <v>43969</v>
      </c>
      <c r="B142" s="13">
        <v>56</v>
      </c>
      <c r="C142" s="13">
        <v>6</v>
      </c>
      <c r="D142" s="13">
        <v>3</v>
      </c>
      <c r="E142" s="9">
        <v>43969</v>
      </c>
      <c r="F142" s="27">
        <v>299</v>
      </c>
      <c r="G142" s="27">
        <v>12</v>
      </c>
      <c r="H142">
        <v>3936</v>
      </c>
    </row>
    <row r="143" spans="1:8" x14ac:dyDescent="0.3">
      <c r="A143" s="8">
        <v>43970</v>
      </c>
      <c r="B143" s="13">
        <v>25</v>
      </c>
      <c r="C143" s="13">
        <v>5</v>
      </c>
      <c r="D143" s="13">
        <v>1</v>
      </c>
      <c r="E143" s="9">
        <v>43970</v>
      </c>
      <c r="F143" s="27">
        <v>500</v>
      </c>
      <c r="G143" s="27">
        <v>6</v>
      </c>
      <c r="H143">
        <v>6127</v>
      </c>
    </row>
    <row r="144" spans="1:8" x14ac:dyDescent="0.3">
      <c r="A144" s="8">
        <v>43971</v>
      </c>
      <c r="B144" s="13">
        <v>16</v>
      </c>
      <c r="C144" s="13">
        <v>4</v>
      </c>
      <c r="D144" s="13">
        <v>1</v>
      </c>
      <c r="E144" s="9">
        <v>43971</v>
      </c>
      <c r="F144" s="27">
        <v>534</v>
      </c>
      <c r="G144" s="27">
        <v>10</v>
      </c>
      <c r="H144">
        <v>4428</v>
      </c>
    </row>
    <row r="145" spans="1:8" x14ac:dyDescent="0.3">
      <c r="A145" s="8">
        <v>43972</v>
      </c>
      <c r="B145" s="13">
        <v>16</v>
      </c>
      <c r="C145" s="13">
        <v>5</v>
      </c>
      <c r="D145" s="13">
        <v>1</v>
      </c>
      <c r="E145" s="9">
        <v>43972</v>
      </c>
      <c r="F145" s="27">
        <v>571</v>
      </c>
      <c r="G145" s="27">
        <v>18</v>
      </c>
      <c r="H145">
        <v>4103</v>
      </c>
    </row>
    <row r="146" spans="1:8" x14ac:dyDescent="0.3">
      <c r="A146" s="8">
        <v>43973</v>
      </c>
      <c r="B146" s="13">
        <v>15</v>
      </c>
      <c r="C146" s="13">
        <v>6</v>
      </c>
      <c r="D146" s="13">
        <v>1</v>
      </c>
      <c r="E146" s="9">
        <v>43973</v>
      </c>
      <c r="F146" s="27">
        <v>660</v>
      </c>
      <c r="G146" s="27">
        <v>14</v>
      </c>
      <c r="H146">
        <v>5870</v>
      </c>
    </row>
    <row r="147" spans="1:8" x14ac:dyDescent="0.3">
      <c r="A147" s="8">
        <v>43974</v>
      </c>
      <c r="B147" s="13">
        <v>11</v>
      </c>
      <c r="C147" s="13">
        <v>9</v>
      </c>
      <c r="D147" s="13">
        <v>2</v>
      </c>
      <c r="E147" s="9">
        <v>43974</v>
      </c>
      <c r="F147" s="27">
        <v>591</v>
      </c>
      <c r="G147" s="27">
        <v>23</v>
      </c>
      <c r="H147">
        <v>4792</v>
      </c>
    </row>
    <row r="148" spans="1:8" x14ac:dyDescent="0.3">
      <c r="A148" s="8">
        <v>43975</v>
      </c>
      <c r="B148" s="13">
        <v>11</v>
      </c>
      <c r="C148" s="13">
        <v>11</v>
      </c>
      <c r="D148" s="13">
        <v>2</v>
      </c>
      <c r="E148" s="9">
        <v>43975</v>
      </c>
      <c r="F148" s="27">
        <v>508</v>
      </c>
      <c r="G148" s="27">
        <v>30</v>
      </c>
      <c r="H148">
        <v>4826</v>
      </c>
    </row>
    <row r="149" spans="1:8" x14ac:dyDescent="0.3">
      <c r="A149" s="8">
        <v>43976</v>
      </c>
      <c r="B149" s="13">
        <v>14</v>
      </c>
      <c r="C149" s="13">
        <v>9</v>
      </c>
      <c r="D149" s="13">
        <v>2</v>
      </c>
      <c r="E149" s="9">
        <v>43976</v>
      </c>
      <c r="F149" s="27">
        <v>635</v>
      </c>
      <c r="G149" s="27">
        <v>15</v>
      </c>
      <c r="H149">
        <v>4596</v>
      </c>
    </row>
    <row r="150" spans="1:8" x14ac:dyDescent="0.3">
      <c r="A150" s="8">
        <v>43977</v>
      </c>
      <c r="B150" s="13">
        <v>13</v>
      </c>
      <c r="C150" s="13">
        <v>8</v>
      </c>
      <c r="D150" s="13">
        <v>1</v>
      </c>
      <c r="E150" s="9">
        <v>43977</v>
      </c>
      <c r="F150" s="27">
        <v>412</v>
      </c>
      <c r="G150" s="27">
        <v>12</v>
      </c>
      <c r="H150">
        <v>4110</v>
      </c>
    </row>
    <row r="151" spans="1:8" x14ac:dyDescent="0.3">
      <c r="A151" s="8">
        <v>43978</v>
      </c>
      <c r="B151" s="13">
        <v>14</v>
      </c>
      <c r="C151" s="13">
        <v>7</v>
      </c>
      <c r="D151" s="13">
        <v>1</v>
      </c>
      <c r="E151" s="9">
        <v>43978</v>
      </c>
      <c r="F151" s="27">
        <v>792</v>
      </c>
      <c r="G151" s="27">
        <v>15</v>
      </c>
      <c r="H151">
        <v>5783</v>
      </c>
    </row>
    <row r="152" spans="1:8" x14ac:dyDescent="0.3">
      <c r="A152" s="8">
        <v>43979</v>
      </c>
      <c r="B152" s="13">
        <v>16</v>
      </c>
      <c r="C152" s="13">
        <v>6</v>
      </c>
      <c r="D152" s="13">
        <v>1</v>
      </c>
      <c r="E152" s="9">
        <v>43979</v>
      </c>
      <c r="F152" s="27">
        <v>1024</v>
      </c>
      <c r="G152" s="27">
        <v>13</v>
      </c>
      <c r="H152">
        <v>7615</v>
      </c>
    </row>
    <row r="153" spans="1:8" x14ac:dyDescent="0.3">
      <c r="A153" s="8">
        <v>43980</v>
      </c>
      <c r="B153" s="13">
        <v>15</v>
      </c>
      <c r="C153" s="13">
        <v>6</v>
      </c>
      <c r="D153" s="13">
        <v>2</v>
      </c>
      <c r="E153" s="9">
        <v>43980</v>
      </c>
      <c r="F153" s="27">
        <v>1105</v>
      </c>
      <c r="G153" s="27">
        <v>82</v>
      </c>
      <c r="H153">
        <v>7649</v>
      </c>
    </row>
    <row r="154" spans="1:8" x14ac:dyDescent="0.3">
      <c r="A154" s="8">
        <v>43981</v>
      </c>
      <c r="B154" s="13">
        <v>35</v>
      </c>
      <c r="C154" s="13">
        <v>6</v>
      </c>
      <c r="D154" s="13">
        <v>1</v>
      </c>
      <c r="E154" s="9">
        <v>43981</v>
      </c>
      <c r="F154" s="27">
        <v>1163</v>
      </c>
      <c r="G154" s="27">
        <v>18</v>
      </c>
      <c r="H154">
        <v>7113</v>
      </c>
    </row>
    <row r="155" spans="1:8" x14ac:dyDescent="0.3">
      <c r="A155" s="8">
        <v>43982</v>
      </c>
      <c r="B155" s="13">
        <v>22</v>
      </c>
      <c r="C155" s="13">
        <v>7</v>
      </c>
      <c r="D155" s="13">
        <v>1</v>
      </c>
      <c r="E155" s="9">
        <v>43982</v>
      </c>
      <c r="F155" s="27">
        <v>1295</v>
      </c>
      <c r="G155" s="27">
        <v>57</v>
      </c>
      <c r="H155">
        <v>6045</v>
      </c>
    </row>
  </sheetData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049D4-1C7D-4146-A0F4-9BF06CF55DA0}">
  <dimension ref="A3:E155"/>
  <sheetViews>
    <sheetView workbookViewId="0">
      <selection activeCell="E1" sqref="E1:E1048576"/>
    </sheetView>
  </sheetViews>
  <sheetFormatPr defaultRowHeight="14.4" x14ac:dyDescent="0.3"/>
  <cols>
    <col min="2" max="4" width="8.88671875" style="13"/>
    <col min="5" max="5" width="8.88671875" style="28"/>
  </cols>
  <sheetData>
    <row r="3" spans="1:5" x14ac:dyDescent="0.3">
      <c r="A3" s="12" t="s">
        <v>56</v>
      </c>
      <c r="B3" s="13" t="s">
        <v>158</v>
      </c>
      <c r="C3" s="13" t="s">
        <v>157</v>
      </c>
      <c r="D3" s="13" t="s">
        <v>156</v>
      </c>
      <c r="E3" s="27" t="s">
        <v>60</v>
      </c>
    </row>
    <row r="4" spans="1:5" x14ac:dyDescent="0.3">
      <c r="A4" s="9">
        <v>43831</v>
      </c>
      <c r="B4" s="13">
        <v>0</v>
      </c>
      <c r="C4" s="13">
        <v>1</v>
      </c>
      <c r="D4" s="13">
        <v>1</v>
      </c>
      <c r="E4" s="27">
        <v>0</v>
      </c>
    </row>
    <row r="5" spans="1:5" x14ac:dyDescent="0.3">
      <c r="A5" s="9">
        <v>43832</v>
      </c>
      <c r="B5" s="13">
        <v>0</v>
      </c>
      <c r="C5" s="13">
        <v>1</v>
      </c>
      <c r="D5" s="13">
        <v>0</v>
      </c>
      <c r="E5" s="27">
        <v>0</v>
      </c>
    </row>
    <row r="6" spans="1:5" x14ac:dyDescent="0.3">
      <c r="A6" s="9">
        <v>43833</v>
      </c>
      <c r="B6" s="13">
        <v>0</v>
      </c>
      <c r="C6" s="13">
        <v>1</v>
      </c>
      <c r="D6" s="13">
        <v>0</v>
      </c>
      <c r="E6" s="27">
        <v>0</v>
      </c>
    </row>
    <row r="7" spans="1:5" x14ac:dyDescent="0.3">
      <c r="A7" s="9">
        <v>43834</v>
      </c>
      <c r="B7" s="13">
        <v>0</v>
      </c>
      <c r="C7" s="13">
        <v>1</v>
      </c>
      <c r="D7" s="13">
        <v>0</v>
      </c>
      <c r="E7" s="27">
        <v>0</v>
      </c>
    </row>
    <row r="8" spans="1:5" x14ac:dyDescent="0.3">
      <c r="A8" s="9">
        <v>43835</v>
      </c>
      <c r="B8" s="13">
        <v>0</v>
      </c>
      <c r="C8" s="13">
        <v>1</v>
      </c>
      <c r="D8" s="13">
        <v>0</v>
      </c>
      <c r="E8" s="27">
        <v>0</v>
      </c>
    </row>
    <row r="9" spans="1:5" x14ac:dyDescent="0.3">
      <c r="A9" s="9">
        <v>43836</v>
      </c>
      <c r="B9" s="13">
        <v>0</v>
      </c>
      <c r="C9" s="13">
        <v>1</v>
      </c>
      <c r="D9" s="13">
        <v>0</v>
      </c>
      <c r="E9" s="27">
        <v>0</v>
      </c>
    </row>
    <row r="10" spans="1:5" x14ac:dyDescent="0.3">
      <c r="A10" s="9">
        <v>43837</v>
      </c>
      <c r="B10" s="13">
        <v>0</v>
      </c>
      <c r="C10" s="13">
        <v>1</v>
      </c>
      <c r="D10" s="13">
        <v>0</v>
      </c>
      <c r="E10" s="27">
        <v>0</v>
      </c>
    </row>
    <row r="11" spans="1:5" x14ac:dyDescent="0.3">
      <c r="A11" s="9">
        <v>43838</v>
      </c>
      <c r="B11" s="13">
        <v>0</v>
      </c>
      <c r="C11" s="13">
        <v>0</v>
      </c>
      <c r="D11" s="13">
        <v>1</v>
      </c>
      <c r="E11" s="27">
        <v>0</v>
      </c>
    </row>
    <row r="12" spans="1:5" x14ac:dyDescent="0.3">
      <c r="A12" s="9">
        <v>43839</v>
      </c>
      <c r="B12" s="13">
        <v>0</v>
      </c>
      <c r="C12" s="13">
        <v>0</v>
      </c>
      <c r="D12" s="13">
        <v>1</v>
      </c>
      <c r="E12" s="27">
        <v>0</v>
      </c>
    </row>
    <row r="13" spans="1:5" x14ac:dyDescent="0.3">
      <c r="A13" s="9">
        <v>43840</v>
      </c>
      <c r="B13" s="13">
        <v>0</v>
      </c>
      <c r="C13" s="13">
        <v>1</v>
      </c>
      <c r="D13" s="13">
        <v>1</v>
      </c>
      <c r="E13" s="27">
        <v>0</v>
      </c>
    </row>
    <row r="14" spans="1:5" x14ac:dyDescent="0.3">
      <c r="A14" s="9">
        <v>43841</v>
      </c>
      <c r="B14" s="13">
        <v>0</v>
      </c>
      <c r="C14" s="13">
        <v>1</v>
      </c>
      <c r="D14" s="13">
        <v>1</v>
      </c>
      <c r="E14" s="27">
        <v>0</v>
      </c>
    </row>
    <row r="15" spans="1:5" x14ac:dyDescent="0.3">
      <c r="A15" s="9">
        <v>43842</v>
      </c>
      <c r="B15" s="13" t="s">
        <v>61</v>
      </c>
      <c r="C15" s="13">
        <v>0</v>
      </c>
      <c r="D15" s="13">
        <v>0</v>
      </c>
      <c r="E15" s="27">
        <v>0</v>
      </c>
    </row>
    <row r="16" spans="1:5" x14ac:dyDescent="0.3">
      <c r="A16" s="9">
        <v>43843</v>
      </c>
      <c r="B16" s="13">
        <v>0</v>
      </c>
      <c r="C16" s="13">
        <v>1</v>
      </c>
      <c r="D16" s="13">
        <v>1</v>
      </c>
      <c r="E16" s="27">
        <v>0</v>
      </c>
    </row>
    <row r="17" spans="1:5" x14ac:dyDescent="0.3">
      <c r="A17" s="9">
        <v>43844</v>
      </c>
      <c r="B17" s="13">
        <v>0</v>
      </c>
      <c r="C17" s="13">
        <v>0</v>
      </c>
      <c r="D17" s="13">
        <v>0</v>
      </c>
      <c r="E17" s="27">
        <v>0</v>
      </c>
    </row>
    <row r="18" spans="1:5" x14ac:dyDescent="0.3">
      <c r="A18" s="9">
        <v>43845</v>
      </c>
      <c r="B18" s="13">
        <v>0</v>
      </c>
      <c r="C18" s="13">
        <v>1</v>
      </c>
      <c r="D18" s="13">
        <v>0</v>
      </c>
      <c r="E18" s="27">
        <v>0</v>
      </c>
    </row>
    <row r="19" spans="1:5" x14ac:dyDescent="0.3">
      <c r="A19" s="9">
        <v>43846</v>
      </c>
      <c r="B19" s="13">
        <v>0</v>
      </c>
      <c r="C19" s="13">
        <v>1</v>
      </c>
      <c r="D19" s="13">
        <v>1</v>
      </c>
      <c r="E19" s="27">
        <v>0</v>
      </c>
    </row>
    <row r="20" spans="1:5" x14ac:dyDescent="0.3">
      <c r="A20" s="9">
        <v>43847</v>
      </c>
      <c r="B20" s="13">
        <v>0</v>
      </c>
      <c r="C20" s="13">
        <v>1</v>
      </c>
      <c r="D20" s="13">
        <v>0</v>
      </c>
      <c r="E20" s="27">
        <v>0</v>
      </c>
    </row>
    <row r="21" spans="1:5" x14ac:dyDescent="0.3">
      <c r="A21" s="9">
        <v>43848</v>
      </c>
      <c r="B21" s="13">
        <v>0</v>
      </c>
      <c r="C21" s="13">
        <v>0</v>
      </c>
      <c r="D21" s="13">
        <v>1</v>
      </c>
      <c r="E21" s="27">
        <v>0</v>
      </c>
    </row>
    <row r="22" spans="1:5" x14ac:dyDescent="0.3">
      <c r="A22" s="9">
        <v>43849</v>
      </c>
      <c r="B22" s="13" t="s">
        <v>61</v>
      </c>
      <c r="C22" s="13">
        <v>1</v>
      </c>
      <c r="D22" s="13">
        <v>0</v>
      </c>
      <c r="E22" s="27">
        <v>0</v>
      </c>
    </row>
    <row r="23" spans="1:5" x14ac:dyDescent="0.3">
      <c r="A23" s="9">
        <v>43850</v>
      </c>
      <c r="B23" s="13">
        <v>0</v>
      </c>
      <c r="C23" s="13">
        <v>1</v>
      </c>
      <c r="D23" s="13">
        <v>0</v>
      </c>
      <c r="E23" s="27">
        <v>0</v>
      </c>
    </row>
    <row r="24" spans="1:5" x14ac:dyDescent="0.3">
      <c r="A24" s="9">
        <v>43851</v>
      </c>
      <c r="B24" s="13">
        <v>0</v>
      </c>
      <c r="C24" s="13">
        <v>1</v>
      </c>
      <c r="D24" s="13">
        <v>1</v>
      </c>
      <c r="E24" s="27">
        <v>0</v>
      </c>
    </row>
    <row r="25" spans="1:5" x14ac:dyDescent="0.3">
      <c r="A25" s="9">
        <v>43852</v>
      </c>
      <c r="B25" s="13">
        <v>0</v>
      </c>
      <c r="C25" s="13">
        <v>1</v>
      </c>
      <c r="D25" s="13">
        <v>0</v>
      </c>
      <c r="E25" s="27">
        <v>0</v>
      </c>
    </row>
    <row r="26" spans="1:5" x14ac:dyDescent="0.3">
      <c r="A26" s="9">
        <v>43853</v>
      </c>
      <c r="B26" s="13" t="s">
        <v>61</v>
      </c>
      <c r="C26" s="13">
        <v>1</v>
      </c>
      <c r="D26" s="13">
        <v>0</v>
      </c>
      <c r="E26" s="27">
        <v>0</v>
      </c>
    </row>
    <row r="27" spans="1:5" x14ac:dyDescent="0.3">
      <c r="A27" s="9">
        <v>43854</v>
      </c>
      <c r="B27" s="13" t="s">
        <v>61</v>
      </c>
      <c r="C27" s="13">
        <v>1</v>
      </c>
      <c r="D27" s="13">
        <v>0</v>
      </c>
      <c r="E27" s="27">
        <v>0</v>
      </c>
    </row>
    <row r="28" spans="1:5" x14ac:dyDescent="0.3">
      <c r="A28" s="9">
        <v>43855</v>
      </c>
      <c r="B28" s="13" t="s">
        <v>61</v>
      </c>
      <c r="C28" s="13">
        <v>1</v>
      </c>
      <c r="D28" s="13">
        <v>1</v>
      </c>
      <c r="E28" s="27">
        <v>0</v>
      </c>
    </row>
    <row r="29" spans="1:5" x14ac:dyDescent="0.3">
      <c r="A29" s="9">
        <v>43856</v>
      </c>
      <c r="B29" s="13">
        <v>0</v>
      </c>
      <c r="C29" s="13">
        <v>0</v>
      </c>
      <c r="D29" s="13">
        <v>0</v>
      </c>
      <c r="E29" s="27">
        <v>0</v>
      </c>
    </row>
    <row r="30" spans="1:5" x14ac:dyDescent="0.3">
      <c r="A30" s="9">
        <v>43857</v>
      </c>
      <c r="B30" s="13">
        <v>0</v>
      </c>
      <c r="C30" s="13">
        <v>1</v>
      </c>
      <c r="D30" s="13">
        <v>0</v>
      </c>
      <c r="E30" s="27">
        <v>0</v>
      </c>
    </row>
    <row r="31" spans="1:5" x14ac:dyDescent="0.3">
      <c r="A31" s="9">
        <v>43858</v>
      </c>
      <c r="B31" s="13" t="s">
        <v>61</v>
      </c>
      <c r="C31" s="13">
        <v>1</v>
      </c>
      <c r="D31" s="13">
        <v>0</v>
      </c>
      <c r="E31" s="27">
        <v>0</v>
      </c>
    </row>
    <row r="32" spans="1:5" x14ac:dyDescent="0.3">
      <c r="A32" s="9">
        <v>43859</v>
      </c>
      <c r="B32" s="13" t="s">
        <v>61</v>
      </c>
      <c r="C32" s="13">
        <v>1</v>
      </c>
      <c r="D32" s="13">
        <v>0</v>
      </c>
      <c r="E32" s="27">
        <v>0</v>
      </c>
    </row>
    <row r="33" spans="1:5" x14ac:dyDescent="0.3">
      <c r="A33" s="9">
        <v>43860</v>
      </c>
      <c r="B33" s="13" t="s">
        <v>61</v>
      </c>
      <c r="C33" s="13">
        <v>1</v>
      </c>
      <c r="D33" s="13">
        <v>1</v>
      </c>
      <c r="E33" s="27">
        <f ca="1">IFERROR(__xludf.DUMMYFUNCTION("""COMPUTED_VALUE"""),1)</f>
        <v>1</v>
      </c>
    </row>
    <row r="34" spans="1:5" x14ac:dyDescent="0.3">
      <c r="A34" s="9">
        <v>43861</v>
      </c>
      <c r="B34" s="13">
        <v>0</v>
      </c>
      <c r="C34" s="13">
        <v>2</v>
      </c>
      <c r="D34" s="13">
        <v>1</v>
      </c>
      <c r="E34" s="27">
        <f ca="1">IFERROR(__xludf.DUMMYFUNCTION("""COMPUTED_VALUE"""),0)</f>
        <v>0</v>
      </c>
    </row>
    <row r="35" spans="1:5" x14ac:dyDescent="0.3">
      <c r="A35" s="9">
        <v>43862</v>
      </c>
      <c r="B35" s="13">
        <v>0</v>
      </c>
      <c r="C35" s="13">
        <v>1</v>
      </c>
      <c r="D35" s="13">
        <v>1</v>
      </c>
      <c r="E35" s="27">
        <f ca="1">IFERROR(__xludf.DUMMYFUNCTION("""COMPUTED_VALUE"""),0)</f>
        <v>0</v>
      </c>
    </row>
    <row r="36" spans="1:5" x14ac:dyDescent="0.3">
      <c r="A36" s="9">
        <v>43863</v>
      </c>
      <c r="B36" s="13">
        <v>0</v>
      </c>
      <c r="C36" s="13">
        <v>1</v>
      </c>
      <c r="D36" s="13">
        <v>0</v>
      </c>
      <c r="E36" s="27">
        <f ca="1">IFERROR(__xludf.DUMMYFUNCTION("""COMPUTED_VALUE"""),1)</f>
        <v>1</v>
      </c>
    </row>
    <row r="37" spans="1:5" x14ac:dyDescent="0.3">
      <c r="A37" s="9">
        <v>43864</v>
      </c>
      <c r="B37" s="13">
        <v>0</v>
      </c>
      <c r="C37" s="13">
        <v>1</v>
      </c>
      <c r="D37" s="13">
        <v>1</v>
      </c>
      <c r="E37" s="27">
        <f ca="1">IFERROR(__xludf.DUMMYFUNCTION("""COMPUTED_VALUE"""),1)</f>
        <v>1</v>
      </c>
    </row>
    <row r="38" spans="1:5" x14ac:dyDescent="0.3">
      <c r="A38" s="9">
        <v>43865</v>
      </c>
      <c r="B38" s="13">
        <v>0</v>
      </c>
      <c r="C38" s="13">
        <v>1</v>
      </c>
      <c r="D38" s="13">
        <v>1</v>
      </c>
      <c r="E38" s="27">
        <f ca="1">IFERROR(__xludf.DUMMYFUNCTION("""COMPUTED_VALUE"""),0)</f>
        <v>0</v>
      </c>
    </row>
    <row r="39" spans="1:5" x14ac:dyDescent="0.3">
      <c r="A39" s="9">
        <v>43866</v>
      </c>
      <c r="B39" s="13">
        <v>0</v>
      </c>
      <c r="C39" s="13">
        <v>1</v>
      </c>
      <c r="D39" s="13">
        <v>1</v>
      </c>
      <c r="E39" s="27">
        <f ca="1">IFERROR(__xludf.DUMMYFUNCTION("""COMPUTED_VALUE"""),0)</f>
        <v>0</v>
      </c>
    </row>
    <row r="40" spans="1:5" x14ac:dyDescent="0.3">
      <c r="A40" s="9">
        <v>43867</v>
      </c>
      <c r="B40" s="13">
        <v>0</v>
      </c>
      <c r="C40" s="13">
        <v>1</v>
      </c>
      <c r="D40" s="13">
        <v>1</v>
      </c>
      <c r="E40" s="27">
        <f ca="1">IFERROR(__xludf.DUMMYFUNCTION("""COMPUTED_VALUE"""),0)</f>
        <v>0</v>
      </c>
    </row>
    <row r="41" spans="1:5" x14ac:dyDescent="0.3">
      <c r="A41" s="9">
        <v>43868</v>
      </c>
      <c r="B41" s="13">
        <v>0</v>
      </c>
      <c r="C41" s="13">
        <v>1</v>
      </c>
      <c r="D41" s="13">
        <v>1</v>
      </c>
      <c r="E41" s="27">
        <f ca="1">IFERROR(__xludf.DUMMYFUNCTION("""COMPUTED_VALUE"""),0)</f>
        <v>0</v>
      </c>
    </row>
    <row r="42" spans="1:5" x14ac:dyDescent="0.3">
      <c r="A42" s="9">
        <v>43869</v>
      </c>
      <c r="B42" s="13">
        <v>0</v>
      </c>
      <c r="C42" s="13">
        <v>1</v>
      </c>
      <c r="D42" s="13">
        <v>0</v>
      </c>
      <c r="E42" s="27">
        <f ca="1">IFERROR(__xludf.DUMMYFUNCTION("""COMPUTED_VALUE"""),0)</f>
        <v>0</v>
      </c>
    </row>
    <row r="43" spans="1:5" x14ac:dyDescent="0.3">
      <c r="A43" s="9">
        <v>43870</v>
      </c>
      <c r="B43" s="13">
        <v>0</v>
      </c>
      <c r="C43" s="13">
        <v>1</v>
      </c>
      <c r="D43" s="13">
        <v>0</v>
      </c>
      <c r="E43" s="27">
        <f ca="1">IFERROR(__xludf.DUMMYFUNCTION("""COMPUTED_VALUE"""),0)</f>
        <v>0</v>
      </c>
    </row>
    <row r="44" spans="1:5" x14ac:dyDescent="0.3">
      <c r="A44" s="9">
        <v>43871</v>
      </c>
      <c r="B44" s="13">
        <v>0</v>
      </c>
      <c r="C44" s="13">
        <v>1</v>
      </c>
      <c r="D44" s="13">
        <v>0</v>
      </c>
      <c r="E44" s="27">
        <f ca="1">IFERROR(__xludf.DUMMYFUNCTION("""COMPUTED_VALUE"""),0)</f>
        <v>0</v>
      </c>
    </row>
    <row r="45" spans="1:5" x14ac:dyDescent="0.3">
      <c r="A45" s="9">
        <v>43872</v>
      </c>
      <c r="B45" s="13">
        <v>0</v>
      </c>
      <c r="C45" s="13">
        <v>1</v>
      </c>
      <c r="D45" s="13">
        <v>0</v>
      </c>
      <c r="E45" s="27">
        <f ca="1">IFERROR(__xludf.DUMMYFUNCTION("""COMPUTED_VALUE"""),0)</f>
        <v>0</v>
      </c>
    </row>
    <row r="46" spans="1:5" x14ac:dyDescent="0.3">
      <c r="A46" s="9">
        <v>43873</v>
      </c>
      <c r="B46" s="13" t="s">
        <v>61</v>
      </c>
      <c r="C46" s="13">
        <v>1</v>
      </c>
      <c r="D46" s="13">
        <v>1</v>
      </c>
      <c r="E46" s="27">
        <f ca="1">IFERROR(__xludf.DUMMYFUNCTION("""COMPUTED_VALUE"""),0)</f>
        <v>0</v>
      </c>
    </row>
    <row r="47" spans="1:5" x14ac:dyDescent="0.3">
      <c r="A47" s="9">
        <v>43874</v>
      </c>
      <c r="B47" s="13">
        <v>0</v>
      </c>
      <c r="C47" s="13">
        <v>1</v>
      </c>
      <c r="D47" s="13">
        <v>0</v>
      </c>
      <c r="E47" s="27">
        <f ca="1">IFERROR(__xludf.DUMMYFUNCTION("""COMPUTED_VALUE"""),0)</f>
        <v>0</v>
      </c>
    </row>
    <row r="48" spans="1:5" x14ac:dyDescent="0.3">
      <c r="A48" s="9">
        <v>43875</v>
      </c>
      <c r="B48" s="13">
        <v>0</v>
      </c>
      <c r="C48" s="13">
        <v>2</v>
      </c>
      <c r="D48" s="13">
        <v>1</v>
      </c>
      <c r="E48" s="27">
        <f ca="1">IFERROR(__xludf.DUMMYFUNCTION("""COMPUTED_VALUE"""),0)</f>
        <v>0</v>
      </c>
    </row>
    <row r="49" spans="1:5" x14ac:dyDescent="0.3">
      <c r="A49" s="9">
        <v>43876</v>
      </c>
      <c r="B49" s="13">
        <v>0</v>
      </c>
      <c r="C49" s="13">
        <v>1</v>
      </c>
      <c r="D49" s="13">
        <v>1</v>
      </c>
      <c r="E49" s="27">
        <f ca="1">IFERROR(__xludf.DUMMYFUNCTION("""COMPUTED_VALUE"""),0)</f>
        <v>0</v>
      </c>
    </row>
    <row r="50" spans="1:5" x14ac:dyDescent="0.3">
      <c r="A50" s="9">
        <v>43877</v>
      </c>
      <c r="B50" s="13">
        <v>0</v>
      </c>
      <c r="C50" s="13">
        <v>1</v>
      </c>
      <c r="D50" s="13">
        <v>0</v>
      </c>
      <c r="E50" s="27">
        <f ca="1">IFERROR(__xludf.DUMMYFUNCTION("""COMPUTED_VALUE"""),0)</f>
        <v>0</v>
      </c>
    </row>
    <row r="51" spans="1:5" x14ac:dyDescent="0.3">
      <c r="A51" s="9">
        <v>43878</v>
      </c>
      <c r="B51" s="13" t="s">
        <v>61</v>
      </c>
      <c r="C51" s="13">
        <v>1</v>
      </c>
      <c r="D51" s="13">
        <v>1</v>
      </c>
      <c r="E51" s="27">
        <f ca="1">IFERROR(__xludf.DUMMYFUNCTION("""COMPUTED_VALUE"""),0)</f>
        <v>0</v>
      </c>
    </row>
    <row r="52" spans="1:5" x14ac:dyDescent="0.3">
      <c r="A52" s="9">
        <v>43879</v>
      </c>
      <c r="B52" s="13" t="s">
        <v>61</v>
      </c>
      <c r="C52" s="13">
        <v>1</v>
      </c>
      <c r="D52" s="13">
        <v>0</v>
      </c>
      <c r="E52" s="27">
        <f ca="1">IFERROR(__xludf.DUMMYFUNCTION("""COMPUTED_VALUE"""),0)</f>
        <v>0</v>
      </c>
    </row>
    <row r="53" spans="1:5" x14ac:dyDescent="0.3">
      <c r="A53" s="9">
        <v>43880</v>
      </c>
      <c r="B53" s="13" t="s">
        <v>61</v>
      </c>
      <c r="C53" s="13">
        <v>1</v>
      </c>
      <c r="D53" s="13">
        <v>1</v>
      </c>
      <c r="E53" s="27">
        <f ca="1">IFERROR(__xludf.DUMMYFUNCTION("""COMPUTED_VALUE"""),0)</f>
        <v>0</v>
      </c>
    </row>
    <row r="54" spans="1:5" x14ac:dyDescent="0.3">
      <c r="A54" s="9">
        <v>43881</v>
      </c>
      <c r="B54" s="13">
        <v>0</v>
      </c>
      <c r="C54" s="13">
        <v>1</v>
      </c>
      <c r="D54" s="13">
        <v>1</v>
      </c>
      <c r="E54" s="27">
        <f ca="1">IFERROR(__xludf.DUMMYFUNCTION("""COMPUTED_VALUE"""),0)</f>
        <v>0</v>
      </c>
    </row>
    <row r="55" spans="1:5" x14ac:dyDescent="0.3">
      <c r="A55" s="9">
        <v>43882</v>
      </c>
      <c r="B55" s="13">
        <v>0</v>
      </c>
      <c r="C55" s="13">
        <v>1</v>
      </c>
      <c r="D55" s="13">
        <v>1</v>
      </c>
      <c r="E55" s="27">
        <f ca="1">IFERROR(__xludf.DUMMYFUNCTION("""COMPUTED_VALUE"""),0)</f>
        <v>0</v>
      </c>
    </row>
    <row r="56" spans="1:5" x14ac:dyDescent="0.3">
      <c r="A56" s="9">
        <v>43883</v>
      </c>
      <c r="B56" s="13">
        <v>1</v>
      </c>
      <c r="C56" s="13">
        <v>1</v>
      </c>
      <c r="D56" s="13">
        <v>1</v>
      </c>
      <c r="E56" s="27">
        <f ca="1">IFERROR(__xludf.DUMMYFUNCTION("""COMPUTED_VALUE"""),0)</f>
        <v>0</v>
      </c>
    </row>
    <row r="57" spans="1:5" x14ac:dyDescent="0.3">
      <c r="A57" s="9">
        <v>43884</v>
      </c>
      <c r="B57" s="13" t="s">
        <v>61</v>
      </c>
      <c r="C57" s="13">
        <v>1</v>
      </c>
      <c r="D57" s="13">
        <v>1</v>
      </c>
      <c r="E57" s="27">
        <f ca="1">IFERROR(__xludf.DUMMYFUNCTION("""COMPUTED_VALUE"""),0)</f>
        <v>0</v>
      </c>
    </row>
    <row r="58" spans="1:5" x14ac:dyDescent="0.3">
      <c r="A58" s="9">
        <v>43885</v>
      </c>
      <c r="B58" s="13">
        <v>0</v>
      </c>
      <c r="C58" s="13">
        <v>1</v>
      </c>
      <c r="D58" s="13">
        <v>1</v>
      </c>
      <c r="E58" s="27">
        <f ca="1">IFERROR(__xludf.DUMMYFUNCTION("""COMPUTED_VALUE"""),0)</f>
        <v>0</v>
      </c>
    </row>
    <row r="59" spans="1:5" x14ac:dyDescent="0.3">
      <c r="A59" s="9">
        <v>43886</v>
      </c>
      <c r="B59" s="13">
        <v>0</v>
      </c>
      <c r="C59" s="13">
        <v>1</v>
      </c>
      <c r="D59" s="13">
        <v>9</v>
      </c>
      <c r="E59" s="27">
        <f ca="1">IFERROR(__xludf.DUMMYFUNCTION("""COMPUTED_VALUE"""),0)</f>
        <v>0</v>
      </c>
    </row>
    <row r="60" spans="1:5" x14ac:dyDescent="0.3">
      <c r="A60" s="9">
        <v>43887</v>
      </c>
      <c r="B60" s="13" t="s">
        <v>61</v>
      </c>
      <c r="C60" s="13">
        <v>1</v>
      </c>
      <c r="D60" s="13">
        <v>6</v>
      </c>
      <c r="E60" s="27">
        <f ca="1">IFERROR(__xludf.DUMMYFUNCTION("""COMPUTED_VALUE"""),0)</f>
        <v>0</v>
      </c>
    </row>
    <row r="61" spans="1:5" x14ac:dyDescent="0.3">
      <c r="A61" s="9">
        <v>43888</v>
      </c>
      <c r="B61" s="13" t="s">
        <v>61</v>
      </c>
      <c r="C61" s="13">
        <v>1</v>
      </c>
      <c r="D61" s="13">
        <v>2</v>
      </c>
      <c r="E61" s="27">
        <f ca="1">IFERROR(__xludf.DUMMYFUNCTION("""COMPUTED_VALUE"""),0)</f>
        <v>0</v>
      </c>
    </row>
    <row r="62" spans="1:5" x14ac:dyDescent="0.3">
      <c r="A62" s="9">
        <v>43889</v>
      </c>
      <c r="B62" s="13">
        <v>0</v>
      </c>
      <c r="C62" s="13">
        <v>1</v>
      </c>
      <c r="D62" s="13">
        <v>1</v>
      </c>
      <c r="E62" s="27">
        <f ca="1">IFERROR(__xludf.DUMMYFUNCTION("""COMPUTED_VALUE"""),0)</f>
        <v>0</v>
      </c>
    </row>
    <row r="63" spans="1:5" x14ac:dyDescent="0.3">
      <c r="A63" s="9">
        <v>43890</v>
      </c>
      <c r="B63" s="13">
        <v>0</v>
      </c>
      <c r="C63" s="13">
        <v>1</v>
      </c>
      <c r="D63" s="13">
        <v>1</v>
      </c>
      <c r="E63" s="27">
        <f ca="1">IFERROR(__xludf.DUMMYFUNCTION("""COMPUTED_VALUE"""),0)</f>
        <v>0</v>
      </c>
    </row>
    <row r="64" spans="1:5" x14ac:dyDescent="0.3">
      <c r="A64" s="9">
        <v>43891</v>
      </c>
      <c r="B64" s="13">
        <v>0</v>
      </c>
      <c r="C64" s="13">
        <v>1</v>
      </c>
      <c r="D64" s="13">
        <v>3</v>
      </c>
      <c r="E64" s="27">
        <f ca="1">IFERROR(__xludf.DUMMYFUNCTION("""COMPUTED_VALUE"""),0)</f>
        <v>0</v>
      </c>
    </row>
    <row r="65" spans="1:5" x14ac:dyDescent="0.3">
      <c r="A65" s="9">
        <v>43892</v>
      </c>
      <c r="B65" s="13">
        <v>0</v>
      </c>
      <c r="C65" s="13">
        <v>1</v>
      </c>
      <c r="D65" s="13">
        <v>1</v>
      </c>
      <c r="E65" s="27">
        <f ca="1">IFERROR(__xludf.DUMMYFUNCTION("""COMPUTED_VALUE"""),0)</f>
        <v>0</v>
      </c>
    </row>
    <row r="66" spans="1:5" x14ac:dyDescent="0.3">
      <c r="A66" s="9">
        <v>43893</v>
      </c>
      <c r="B66" s="13" t="s">
        <v>61</v>
      </c>
      <c r="C66" s="13">
        <v>3</v>
      </c>
      <c r="D66" s="13">
        <v>1</v>
      </c>
      <c r="E66" s="27">
        <f ca="1">IFERROR(__xludf.DUMMYFUNCTION("""COMPUTED_VALUE"""),0)</f>
        <v>0</v>
      </c>
    </row>
    <row r="67" spans="1:5" x14ac:dyDescent="0.3">
      <c r="A67" s="9">
        <v>43894</v>
      </c>
      <c r="B67" s="13">
        <v>0</v>
      </c>
      <c r="C67" s="13">
        <v>3</v>
      </c>
      <c r="D67" s="13">
        <v>1</v>
      </c>
      <c r="E67" s="27">
        <f ca="1">IFERROR(__xludf.DUMMYFUNCTION("""COMPUTED_VALUE"""),0)</f>
        <v>0</v>
      </c>
    </row>
    <row r="68" spans="1:5" x14ac:dyDescent="0.3">
      <c r="A68" s="9">
        <v>43895</v>
      </c>
      <c r="B68" s="13">
        <v>0</v>
      </c>
      <c r="C68" s="13">
        <v>2</v>
      </c>
      <c r="D68" s="13">
        <v>1</v>
      </c>
      <c r="E68" s="27">
        <f ca="1">IFERROR(__xludf.DUMMYFUNCTION("""COMPUTED_VALUE"""),0)</f>
        <v>0</v>
      </c>
    </row>
    <row r="69" spans="1:5" x14ac:dyDescent="0.3">
      <c r="A69" s="9">
        <v>43896</v>
      </c>
      <c r="B69" s="13" t="s">
        <v>61</v>
      </c>
      <c r="C69" s="13">
        <v>2</v>
      </c>
      <c r="D69" s="13">
        <v>1</v>
      </c>
      <c r="E69" s="27">
        <f ca="1">IFERROR(__xludf.DUMMYFUNCTION("""COMPUTED_VALUE"""),0)</f>
        <v>0</v>
      </c>
    </row>
    <row r="70" spans="1:5" x14ac:dyDescent="0.3">
      <c r="A70" s="9">
        <v>43897</v>
      </c>
      <c r="B70" s="13">
        <v>0</v>
      </c>
      <c r="C70" s="13">
        <v>2</v>
      </c>
      <c r="D70" s="13">
        <v>1</v>
      </c>
      <c r="E70" s="27">
        <f ca="1">IFERROR(__xludf.DUMMYFUNCTION("""COMPUTED_VALUE"""),0)</f>
        <v>0</v>
      </c>
    </row>
    <row r="71" spans="1:5" x14ac:dyDescent="0.3">
      <c r="A71" s="9">
        <v>43898</v>
      </c>
      <c r="B71" s="13">
        <v>0</v>
      </c>
      <c r="C71" s="13">
        <v>4</v>
      </c>
      <c r="D71" s="13">
        <v>0</v>
      </c>
      <c r="E71" s="27">
        <f ca="1">IFERROR(__xludf.DUMMYFUNCTION("""COMPUTED_VALUE"""),0)</f>
        <v>0</v>
      </c>
    </row>
    <row r="72" spans="1:5" x14ac:dyDescent="0.3">
      <c r="A72" s="9">
        <v>43899</v>
      </c>
      <c r="B72" s="13">
        <v>0</v>
      </c>
      <c r="C72" s="13">
        <v>2</v>
      </c>
      <c r="D72" s="13">
        <v>1</v>
      </c>
      <c r="E72" s="27">
        <f ca="1">IFERROR(__xludf.DUMMYFUNCTION("""COMPUTED_VALUE"""),0)</f>
        <v>0</v>
      </c>
    </row>
    <row r="73" spans="1:5" x14ac:dyDescent="0.3">
      <c r="A73" s="9">
        <v>43900</v>
      </c>
      <c r="B73" s="13" t="s">
        <v>61</v>
      </c>
      <c r="C73" s="13">
        <v>2</v>
      </c>
      <c r="D73" s="13">
        <v>0</v>
      </c>
      <c r="E73" s="27">
        <f ca="1">IFERROR(__xludf.DUMMYFUNCTION("""COMPUTED_VALUE"""),0)</f>
        <v>0</v>
      </c>
    </row>
    <row r="74" spans="1:5" x14ac:dyDescent="0.3">
      <c r="A74" s="9">
        <v>43901</v>
      </c>
      <c r="B74" s="13" t="s">
        <v>61</v>
      </c>
      <c r="C74" s="13">
        <v>2</v>
      </c>
      <c r="D74" s="13">
        <v>1</v>
      </c>
      <c r="E74" s="27">
        <f ca="1">IFERROR(__xludf.DUMMYFUNCTION("""COMPUTED_VALUE"""),0)</f>
        <v>0</v>
      </c>
    </row>
    <row r="75" spans="1:5" x14ac:dyDescent="0.3">
      <c r="A75" s="9">
        <v>43902</v>
      </c>
      <c r="B75" s="13" t="s">
        <v>61</v>
      </c>
      <c r="C75" s="13">
        <v>7</v>
      </c>
      <c r="D75" s="13">
        <v>1</v>
      </c>
      <c r="E75" s="27">
        <f ca="1">IFERROR(__xludf.DUMMYFUNCTION("""COMPUTED_VALUE"""),0)</f>
        <v>0</v>
      </c>
    </row>
    <row r="76" spans="1:5" x14ac:dyDescent="0.3">
      <c r="A76" s="9">
        <v>43903</v>
      </c>
      <c r="B76" s="13" t="s">
        <v>61</v>
      </c>
      <c r="C76" s="13">
        <v>6</v>
      </c>
      <c r="D76" s="13">
        <v>1</v>
      </c>
      <c r="E76" s="27">
        <f ca="1">IFERROR(__xludf.DUMMYFUNCTION("""COMPUTED_VALUE"""),0)</f>
        <v>0</v>
      </c>
    </row>
    <row r="77" spans="1:5" x14ac:dyDescent="0.3">
      <c r="A77" s="9">
        <v>43904</v>
      </c>
      <c r="B77" s="13">
        <v>1</v>
      </c>
      <c r="C77" s="13">
        <v>8</v>
      </c>
      <c r="D77" s="13">
        <v>1</v>
      </c>
      <c r="E77" s="27">
        <v>7</v>
      </c>
    </row>
    <row r="78" spans="1:5" x14ac:dyDescent="0.3">
      <c r="A78" s="9">
        <v>43905</v>
      </c>
      <c r="B78" s="13">
        <v>1</v>
      </c>
      <c r="C78" s="13">
        <v>8</v>
      </c>
      <c r="D78" s="13">
        <v>1</v>
      </c>
      <c r="E78" s="27">
        <v>0</v>
      </c>
    </row>
    <row r="79" spans="1:5" x14ac:dyDescent="0.3">
      <c r="A79" s="9">
        <v>43906</v>
      </c>
      <c r="B79" s="13">
        <v>1</v>
      </c>
      <c r="C79" s="13">
        <v>11</v>
      </c>
      <c r="D79" s="13">
        <v>1</v>
      </c>
      <c r="E79" s="27">
        <v>0</v>
      </c>
    </row>
    <row r="80" spans="1:5" x14ac:dyDescent="0.3">
      <c r="A80" s="9">
        <v>43907</v>
      </c>
      <c r="B80" s="13">
        <v>2</v>
      </c>
      <c r="C80" s="13">
        <v>20</v>
      </c>
      <c r="D80" s="13">
        <v>1</v>
      </c>
      <c r="E80" s="27">
        <v>1</v>
      </c>
    </row>
    <row r="81" spans="1:5" x14ac:dyDescent="0.3">
      <c r="A81" s="9">
        <v>43908</v>
      </c>
      <c r="B81" s="13">
        <v>1</v>
      </c>
      <c r="C81" s="13">
        <v>22</v>
      </c>
      <c r="D81" s="13">
        <v>1</v>
      </c>
      <c r="E81" s="27">
        <v>2</v>
      </c>
    </row>
    <row r="82" spans="1:5" x14ac:dyDescent="0.3">
      <c r="A82" s="9">
        <v>43909</v>
      </c>
      <c r="B82" s="13">
        <v>9</v>
      </c>
      <c r="C82" s="13">
        <v>27</v>
      </c>
      <c r="D82" s="13">
        <v>22</v>
      </c>
      <c r="E82" s="27">
        <v>4</v>
      </c>
    </row>
    <row r="83" spans="1:5" x14ac:dyDescent="0.3">
      <c r="A83" s="9">
        <v>43910</v>
      </c>
      <c r="B83" s="13">
        <v>6</v>
      </c>
      <c r="C83" s="13">
        <v>30</v>
      </c>
      <c r="D83" s="13">
        <v>19</v>
      </c>
      <c r="E83" s="27">
        <v>6</v>
      </c>
    </row>
    <row r="84" spans="1:5" x14ac:dyDescent="0.3">
      <c r="A84" s="9">
        <v>43911</v>
      </c>
      <c r="B84" s="13">
        <v>12</v>
      </c>
      <c r="C84" s="13">
        <v>40</v>
      </c>
      <c r="D84" s="13">
        <v>32</v>
      </c>
      <c r="E84" s="27">
        <v>7</v>
      </c>
    </row>
    <row r="85" spans="1:5" x14ac:dyDescent="0.3">
      <c r="A85" s="9">
        <v>43912</v>
      </c>
      <c r="B85" s="13">
        <v>100</v>
      </c>
      <c r="C85" s="13">
        <v>34</v>
      </c>
      <c r="D85" s="13">
        <v>54</v>
      </c>
      <c r="E85" s="27">
        <v>0</v>
      </c>
    </row>
    <row r="86" spans="1:5" x14ac:dyDescent="0.3">
      <c r="A86" s="9">
        <v>43913</v>
      </c>
      <c r="B86" s="13">
        <v>27</v>
      </c>
      <c r="C86" s="13">
        <v>32</v>
      </c>
      <c r="D86" s="13">
        <v>61</v>
      </c>
      <c r="E86" s="27">
        <v>3</v>
      </c>
    </row>
    <row r="87" spans="1:5" x14ac:dyDescent="0.3">
      <c r="A87" s="9">
        <v>43914</v>
      </c>
      <c r="B87" s="13">
        <v>35</v>
      </c>
      <c r="C87" s="13">
        <v>30</v>
      </c>
      <c r="D87" s="13">
        <v>42</v>
      </c>
      <c r="E87" s="27">
        <v>0</v>
      </c>
    </row>
    <row r="88" spans="1:5" x14ac:dyDescent="0.3">
      <c r="A88" s="9">
        <v>43915</v>
      </c>
      <c r="B88" s="13">
        <v>21</v>
      </c>
      <c r="C88" s="13">
        <v>23</v>
      </c>
      <c r="D88" s="13">
        <v>13</v>
      </c>
      <c r="E88" s="27">
        <v>5</v>
      </c>
    </row>
    <row r="89" spans="1:5" x14ac:dyDescent="0.3">
      <c r="A89" s="9">
        <v>43916</v>
      </c>
      <c r="B89" s="13">
        <v>20</v>
      </c>
      <c r="C89" s="13">
        <v>26</v>
      </c>
      <c r="D89" s="13">
        <v>14</v>
      </c>
      <c r="E89" s="27">
        <v>1</v>
      </c>
    </row>
    <row r="90" spans="1:5" x14ac:dyDescent="0.3">
      <c r="A90" s="9">
        <v>43917</v>
      </c>
      <c r="B90" s="13">
        <v>25</v>
      </c>
      <c r="C90" s="13">
        <v>19</v>
      </c>
      <c r="D90" s="13">
        <v>12</v>
      </c>
      <c r="E90" s="27">
        <v>4</v>
      </c>
    </row>
    <row r="91" spans="1:5" x14ac:dyDescent="0.3">
      <c r="A91" s="9">
        <v>43918</v>
      </c>
      <c r="B91" s="13">
        <v>24</v>
      </c>
      <c r="C91" s="13">
        <v>19</v>
      </c>
      <c r="D91" s="13">
        <v>9</v>
      </c>
      <c r="E91" s="27">
        <v>9</v>
      </c>
    </row>
    <row r="92" spans="1:5" x14ac:dyDescent="0.3">
      <c r="A92" s="9">
        <v>43919</v>
      </c>
      <c r="B92" s="13">
        <v>21</v>
      </c>
      <c r="C92" s="13">
        <v>21</v>
      </c>
      <c r="D92" s="13">
        <v>11</v>
      </c>
      <c r="E92" s="27">
        <v>23</v>
      </c>
    </row>
    <row r="93" spans="1:5" x14ac:dyDescent="0.3">
      <c r="A93" s="9">
        <v>43920</v>
      </c>
      <c r="B93" s="13">
        <v>22</v>
      </c>
      <c r="C93" s="13">
        <v>14</v>
      </c>
      <c r="D93" s="13">
        <v>11</v>
      </c>
      <c r="E93" s="27">
        <v>25</v>
      </c>
    </row>
    <row r="94" spans="1:5" x14ac:dyDescent="0.3">
      <c r="A94" s="9">
        <v>43921</v>
      </c>
      <c r="B94" s="13">
        <v>18</v>
      </c>
      <c r="C94" s="13">
        <v>14</v>
      </c>
      <c r="D94" s="13">
        <v>9</v>
      </c>
      <c r="E94" s="27">
        <v>23</v>
      </c>
    </row>
    <row r="95" spans="1:5" x14ac:dyDescent="0.3">
      <c r="A95" s="9">
        <v>43922</v>
      </c>
      <c r="B95" s="13">
        <v>17</v>
      </c>
      <c r="C95" s="13">
        <v>12</v>
      </c>
      <c r="D95" s="13">
        <v>8</v>
      </c>
      <c r="E95" s="27">
        <v>32</v>
      </c>
    </row>
    <row r="96" spans="1:5" x14ac:dyDescent="0.3">
      <c r="A96" s="9">
        <v>43923</v>
      </c>
      <c r="B96" s="13">
        <v>23</v>
      </c>
      <c r="C96" s="13">
        <v>12</v>
      </c>
      <c r="D96" s="13">
        <v>5</v>
      </c>
      <c r="E96" s="27">
        <v>141</v>
      </c>
    </row>
    <row r="97" spans="1:5" x14ac:dyDescent="0.3">
      <c r="A97" s="9">
        <v>43924</v>
      </c>
      <c r="B97" s="13">
        <v>17</v>
      </c>
      <c r="C97" s="13">
        <v>9</v>
      </c>
      <c r="D97" s="13">
        <v>5</v>
      </c>
      <c r="E97" s="27">
        <v>93</v>
      </c>
    </row>
    <row r="98" spans="1:5" x14ac:dyDescent="0.3">
      <c r="A98" s="9">
        <v>43925</v>
      </c>
      <c r="B98" s="13">
        <v>22</v>
      </c>
      <c r="C98" s="13">
        <v>12</v>
      </c>
      <c r="D98" s="13">
        <v>3</v>
      </c>
      <c r="E98" s="27">
        <v>59</v>
      </c>
    </row>
    <row r="99" spans="1:5" x14ac:dyDescent="0.3">
      <c r="A99" s="9">
        <v>43926</v>
      </c>
      <c r="B99" s="13">
        <v>30</v>
      </c>
      <c r="C99" s="13">
        <v>9</v>
      </c>
      <c r="D99" s="13">
        <v>3</v>
      </c>
      <c r="E99" s="27">
        <v>58</v>
      </c>
    </row>
    <row r="100" spans="1:5" x14ac:dyDescent="0.3">
      <c r="A100" s="9">
        <v>43927</v>
      </c>
      <c r="B100" s="13">
        <v>37</v>
      </c>
      <c r="C100" s="13">
        <v>8</v>
      </c>
      <c r="D100" s="13">
        <v>4</v>
      </c>
      <c r="E100" s="27">
        <v>22</v>
      </c>
    </row>
    <row r="101" spans="1:5" x14ac:dyDescent="0.3">
      <c r="A101" s="9">
        <v>43928</v>
      </c>
      <c r="B101" s="13">
        <v>31</v>
      </c>
      <c r="C101" s="13">
        <v>8</v>
      </c>
      <c r="D101" s="13">
        <v>4</v>
      </c>
      <c r="E101" s="27">
        <v>51</v>
      </c>
    </row>
    <row r="102" spans="1:5" x14ac:dyDescent="0.3">
      <c r="A102" s="9">
        <v>43929</v>
      </c>
      <c r="B102" s="13">
        <v>37</v>
      </c>
      <c r="C102" s="13">
        <v>9</v>
      </c>
      <c r="D102" s="13">
        <v>7</v>
      </c>
      <c r="E102" s="27">
        <v>93</v>
      </c>
    </row>
    <row r="103" spans="1:5" x14ac:dyDescent="0.3">
      <c r="A103" s="9">
        <v>43930</v>
      </c>
      <c r="B103" s="13">
        <v>29</v>
      </c>
      <c r="C103" s="13">
        <v>7</v>
      </c>
      <c r="D103" s="13">
        <v>4</v>
      </c>
      <c r="E103" s="27">
        <v>51</v>
      </c>
    </row>
    <row r="104" spans="1:5" x14ac:dyDescent="0.3">
      <c r="A104" s="9">
        <v>43931</v>
      </c>
      <c r="B104" s="13">
        <v>29</v>
      </c>
      <c r="C104" s="13">
        <v>9</v>
      </c>
      <c r="D104" s="13">
        <v>5</v>
      </c>
      <c r="E104" s="27">
        <v>183</v>
      </c>
    </row>
    <row r="105" spans="1:5" x14ac:dyDescent="0.3">
      <c r="A105" s="9">
        <v>43932</v>
      </c>
      <c r="B105" s="13">
        <v>77</v>
      </c>
      <c r="C105" s="13">
        <v>9</v>
      </c>
      <c r="D105" s="13">
        <v>4</v>
      </c>
      <c r="E105" s="27">
        <v>166</v>
      </c>
    </row>
    <row r="106" spans="1:5" x14ac:dyDescent="0.3">
      <c r="A106" s="9">
        <v>43933</v>
      </c>
      <c r="B106" s="13">
        <v>50</v>
      </c>
      <c r="C106" s="13">
        <v>7</v>
      </c>
      <c r="D106" s="13">
        <v>6</v>
      </c>
      <c r="E106" s="27">
        <v>85</v>
      </c>
    </row>
    <row r="107" spans="1:5" x14ac:dyDescent="0.3">
      <c r="A107" s="9">
        <v>43934</v>
      </c>
      <c r="B107" s="13">
        <v>43</v>
      </c>
      <c r="C107" s="13">
        <v>6</v>
      </c>
      <c r="D107" s="13">
        <v>5</v>
      </c>
      <c r="E107" s="27">
        <v>356</v>
      </c>
    </row>
    <row r="108" spans="1:5" x14ac:dyDescent="0.3">
      <c r="A108" s="9">
        <v>43935</v>
      </c>
      <c r="B108" s="13">
        <v>41</v>
      </c>
      <c r="C108" s="13">
        <v>7</v>
      </c>
      <c r="D108" s="13">
        <v>7</v>
      </c>
      <c r="E108" s="27">
        <v>51</v>
      </c>
    </row>
    <row r="109" spans="1:5" x14ac:dyDescent="0.3">
      <c r="A109" s="9">
        <v>43936</v>
      </c>
      <c r="B109" s="13">
        <v>38</v>
      </c>
      <c r="C109" s="13">
        <v>7</v>
      </c>
      <c r="D109" s="13">
        <v>7</v>
      </c>
      <c r="E109" s="27">
        <v>17</v>
      </c>
    </row>
    <row r="110" spans="1:5" x14ac:dyDescent="0.3">
      <c r="A110" s="9">
        <v>43937</v>
      </c>
      <c r="B110" s="13">
        <v>21</v>
      </c>
      <c r="C110" s="13">
        <v>8</v>
      </c>
      <c r="D110" s="13">
        <v>5</v>
      </c>
      <c r="E110" s="27">
        <v>62</v>
      </c>
    </row>
    <row r="111" spans="1:5" x14ac:dyDescent="0.3">
      <c r="A111" s="9">
        <v>43938</v>
      </c>
      <c r="B111" s="13">
        <v>16</v>
      </c>
      <c r="C111" s="13">
        <v>7</v>
      </c>
      <c r="D111" s="13">
        <v>4</v>
      </c>
      <c r="E111" s="27">
        <v>67</v>
      </c>
    </row>
    <row r="112" spans="1:5" x14ac:dyDescent="0.3">
      <c r="A112" s="9">
        <v>43939</v>
      </c>
      <c r="B112" s="13">
        <v>19</v>
      </c>
      <c r="C112" s="13">
        <v>6</v>
      </c>
      <c r="D112" s="13">
        <v>4</v>
      </c>
      <c r="E112" s="27">
        <v>186</v>
      </c>
    </row>
    <row r="113" spans="1:5" x14ac:dyDescent="0.3">
      <c r="A113" s="9">
        <v>43940</v>
      </c>
      <c r="B113" s="13">
        <v>22</v>
      </c>
      <c r="C113" s="13">
        <v>8</v>
      </c>
      <c r="D113" s="13">
        <v>3</v>
      </c>
      <c r="E113" s="27">
        <v>110</v>
      </c>
    </row>
    <row r="114" spans="1:5" x14ac:dyDescent="0.3">
      <c r="A114" s="9">
        <v>43941</v>
      </c>
      <c r="B114" s="13">
        <v>20</v>
      </c>
      <c r="C114" s="13">
        <v>6</v>
      </c>
      <c r="D114" s="13">
        <v>4</v>
      </c>
      <c r="E114" s="27">
        <v>78</v>
      </c>
    </row>
    <row r="115" spans="1:5" x14ac:dyDescent="0.3">
      <c r="A115" s="9">
        <v>43942</v>
      </c>
      <c r="B115" s="13">
        <v>17</v>
      </c>
      <c r="C115" s="13">
        <v>6</v>
      </c>
      <c r="D115" s="13">
        <v>3</v>
      </c>
      <c r="E115" s="27">
        <v>75</v>
      </c>
    </row>
    <row r="116" spans="1:5" x14ac:dyDescent="0.3">
      <c r="A116" s="9">
        <v>43943</v>
      </c>
      <c r="B116" s="13">
        <v>17</v>
      </c>
      <c r="C116" s="13">
        <v>5</v>
      </c>
      <c r="D116" s="13">
        <v>4</v>
      </c>
      <c r="E116" s="27">
        <v>92</v>
      </c>
    </row>
    <row r="117" spans="1:5" x14ac:dyDescent="0.3">
      <c r="A117" s="9">
        <v>43944</v>
      </c>
      <c r="B117" s="13">
        <v>17</v>
      </c>
      <c r="C117" s="13">
        <v>6</v>
      </c>
      <c r="D117" s="13">
        <v>3</v>
      </c>
      <c r="E117" s="27">
        <v>128</v>
      </c>
    </row>
    <row r="118" spans="1:5" x14ac:dyDescent="0.3">
      <c r="A118" s="9">
        <v>43945</v>
      </c>
      <c r="B118" s="13">
        <v>22</v>
      </c>
      <c r="C118" s="13">
        <v>6</v>
      </c>
      <c r="D118" s="13">
        <v>3</v>
      </c>
      <c r="E118" s="27">
        <v>138</v>
      </c>
    </row>
    <row r="119" spans="1:5" x14ac:dyDescent="0.3">
      <c r="A119" s="9">
        <v>43946</v>
      </c>
      <c r="B119" s="13">
        <v>26</v>
      </c>
      <c r="C119" s="13">
        <v>6</v>
      </c>
      <c r="D119" s="13">
        <v>3</v>
      </c>
      <c r="E119" s="27">
        <v>111</v>
      </c>
    </row>
    <row r="120" spans="1:5" x14ac:dyDescent="0.3">
      <c r="A120" s="9">
        <v>43947</v>
      </c>
      <c r="B120" s="13">
        <v>24</v>
      </c>
      <c r="C120" s="13">
        <v>5</v>
      </c>
      <c r="D120" s="13">
        <v>5</v>
      </c>
      <c r="E120" s="27">
        <v>293</v>
      </c>
    </row>
    <row r="121" spans="1:5" x14ac:dyDescent="0.3">
      <c r="A121" s="9">
        <v>43948</v>
      </c>
      <c r="B121" s="13">
        <v>28</v>
      </c>
      <c r="C121" s="13">
        <v>6</v>
      </c>
      <c r="D121" s="13">
        <v>5</v>
      </c>
      <c r="E121" s="27">
        <v>190</v>
      </c>
    </row>
    <row r="122" spans="1:5" x14ac:dyDescent="0.3">
      <c r="A122" s="9">
        <v>43949</v>
      </c>
      <c r="B122" s="13">
        <v>21</v>
      </c>
      <c r="C122" s="13">
        <v>5</v>
      </c>
      <c r="D122" s="13">
        <v>3</v>
      </c>
      <c r="E122" s="27">
        <v>206</v>
      </c>
    </row>
    <row r="123" spans="1:5" x14ac:dyDescent="0.3">
      <c r="A123" s="9">
        <v>43950</v>
      </c>
      <c r="B123" s="13">
        <v>22</v>
      </c>
      <c r="C123" s="13">
        <v>4</v>
      </c>
      <c r="D123" s="13">
        <v>5</v>
      </c>
      <c r="E123" s="27">
        <v>125</v>
      </c>
    </row>
    <row r="124" spans="1:5" x14ac:dyDescent="0.3">
      <c r="A124" s="9">
        <v>43951</v>
      </c>
      <c r="B124" s="13">
        <v>27</v>
      </c>
      <c r="C124" s="13">
        <v>5</v>
      </c>
      <c r="D124" s="13">
        <v>3</v>
      </c>
      <c r="E124" s="27">
        <v>76</v>
      </c>
    </row>
    <row r="125" spans="1:5" x14ac:dyDescent="0.3">
      <c r="A125" s="9">
        <v>43952</v>
      </c>
      <c r="B125" s="13">
        <v>72</v>
      </c>
      <c r="C125" s="13">
        <v>4</v>
      </c>
      <c r="D125" s="13">
        <v>4</v>
      </c>
      <c r="E125" s="27">
        <v>223</v>
      </c>
    </row>
    <row r="126" spans="1:5" x14ac:dyDescent="0.3">
      <c r="A126" s="9">
        <v>43953</v>
      </c>
      <c r="B126" s="13">
        <v>37</v>
      </c>
      <c r="C126" s="13">
        <v>5</v>
      </c>
      <c r="D126" s="13">
        <v>5</v>
      </c>
      <c r="E126" s="27">
        <v>384</v>
      </c>
    </row>
    <row r="127" spans="1:5" x14ac:dyDescent="0.3">
      <c r="A127" s="9">
        <v>43954</v>
      </c>
      <c r="B127" s="13">
        <v>38</v>
      </c>
      <c r="C127" s="13">
        <v>3</v>
      </c>
      <c r="D127" s="13">
        <v>3</v>
      </c>
      <c r="E127" s="27">
        <v>427</v>
      </c>
    </row>
    <row r="128" spans="1:5" x14ac:dyDescent="0.3">
      <c r="A128" s="9">
        <v>43955</v>
      </c>
      <c r="B128" s="13">
        <v>32</v>
      </c>
      <c r="C128" s="13">
        <v>4</v>
      </c>
      <c r="D128" s="13">
        <v>4</v>
      </c>
      <c r="E128" s="27">
        <v>349</v>
      </c>
    </row>
    <row r="129" spans="1:5" x14ac:dyDescent="0.3">
      <c r="A129" s="9">
        <v>43956</v>
      </c>
      <c r="B129" s="13">
        <v>24</v>
      </c>
      <c r="C129" s="13">
        <v>5</v>
      </c>
      <c r="D129" s="13">
        <v>3</v>
      </c>
      <c r="E129" s="27">
        <v>206</v>
      </c>
    </row>
    <row r="130" spans="1:5" x14ac:dyDescent="0.3">
      <c r="A130" s="9">
        <v>43957</v>
      </c>
      <c r="B130" s="13">
        <v>21</v>
      </c>
      <c r="C130" s="13">
        <v>5</v>
      </c>
      <c r="D130" s="13">
        <v>3</v>
      </c>
      <c r="E130" s="27">
        <v>428</v>
      </c>
    </row>
    <row r="131" spans="1:5" x14ac:dyDescent="0.3">
      <c r="A131" s="9">
        <v>43958</v>
      </c>
      <c r="B131" s="13">
        <v>18</v>
      </c>
      <c r="C131" s="13">
        <v>3</v>
      </c>
      <c r="D131" s="13">
        <v>2</v>
      </c>
      <c r="E131" s="27">
        <v>448</v>
      </c>
    </row>
    <row r="132" spans="1:5" x14ac:dyDescent="0.3">
      <c r="A132" s="9">
        <v>43959</v>
      </c>
      <c r="B132" s="13">
        <v>20</v>
      </c>
      <c r="C132" s="13">
        <v>5</v>
      </c>
      <c r="D132" s="13">
        <v>2</v>
      </c>
      <c r="E132" s="27">
        <v>338</v>
      </c>
    </row>
    <row r="133" spans="1:5" x14ac:dyDescent="0.3">
      <c r="A133" s="9">
        <v>43960</v>
      </c>
      <c r="B133" s="13">
        <v>22</v>
      </c>
      <c r="C133" s="13">
        <v>5</v>
      </c>
      <c r="D133" s="13">
        <v>1</v>
      </c>
      <c r="E133" s="27">
        <v>224</v>
      </c>
    </row>
    <row r="134" spans="1:5" x14ac:dyDescent="0.3">
      <c r="A134" s="9">
        <v>43961</v>
      </c>
      <c r="B134" s="13">
        <v>22</v>
      </c>
      <c r="C134" s="13">
        <v>5</v>
      </c>
      <c r="D134" s="13">
        <v>1</v>
      </c>
      <c r="E134" s="27">
        <v>381</v>
      </c>
    </row>
    <row r="135" spans="1:5" x14ac:dyDescent="0.3">
      <c r="A135" s="9">
        <v>43962</v>
      </c>
      <c r="B135" s="13">
        <v>30</v>
      </c>
      <c r="C135" s="13">
        <v>4</v>
      </c>
      <c r="D135" s="13">
        <v>1</v>
      </c>
      <c r="E135" s="27">
        <v>310</v>
      </c>
    </row>
    <row r="136" spans="1:5" x14ac:dyDescent="0.3">
      <c r="A136" s="9">
        <v>43963</v>
      </c>
      <c r="B136" s="13">
        <v>28</v>
      </c>
      <c r="C136" s="13">
        <v>5</v>
      </c>
      <c r="D136" s="13">
        <v>1</v>
      </c>
      <c r="E136" s="27">
        <v>406</v>
      </c>
    </row>
    <row r="137" spans="1:5" x14ac:dyDescent="0.3">
      <c r="A137" s="9">
        <v>43964</v>
      </c>
      <c r="B137" s="13">
        <v>21</v>
      </c>
      <c r="C137" s="13">
        <v>5</v>
      </c>
      <c r="D137" s="13">
        <v>2</v>
      </c>
      <c r="E137" s="27">
        <v>359</v>
      </c>
    </row>
    <row r="138" spans="1:5" x14ac:dyDescent="0.3">
      <c r="A138" s="9">
        <v>43965</v>
      </c>
      <c r="B138" s="13">
        <v>18</v>
      </c>
      <c r="C138" s="13">
        <v>5</v>
      </c>
      <c r="D138" s="13">
        <v>1</v>
      </c>
      <c r="E138" s="27">
        <v>472</v>
      </c>
    </row>
    <row r="139" spans="1:5" x14ac:dyDescent="0.3">
      <c r="A139" s="9">
        <v>43966</v>
      </c>
      <c r="B139" s="13">
        <v>24</v>
      </c>
      <c r="C139" s="13">
        <v>6</v>
      </c>
      <c r="D139" s="13">
        <v>1</v>
      </c>
      <c r="E139" s="27">
        <v>425</v>
      </c>
    </row>
    <row r="140" spans="1:5" x14ac:dyDescent="0.3">
      <c r="A140" s="9">
        <v>43967</v>
      </c>
      <c r="B140" s="13">
        <v>40</v>
      </c>
      <c r="C140" s="13">
        <v>5</v>
      </c>
      <c r="D140" s="13">
        <v>1</v>
      </c>
      <c r="E140" s="27">
        <v>438</v>
      </c>
    </row>
    <row r="141" spans="1:5" x14ac:dyDescent="0.3">
      <c r="A141" s="9">
        <v>43968</v>
      </c>
      <c r="B141" s="13">
        <v>97</v>
      </c>
      <c r="C141" s="13">
        <v>4</v>
      </c>
      <c r="D141" s="13">
        <v>2</v>
      </c>
      <c r="E141" s="27">
        <v>422</v>
      </c>
    </row>
    <row r="142" spans="1:5" x14ac:dyDescent="0.3">
      <c r="A142" s="9">
        <v>43969</v>
      </c>
      <c r="B142" s="13">
        <v>56</v>
      </c>
      <c r="C142" s="13">
        <v>6</v>
      </c>
      <c r="D142" s="13">
        <v>3</v>
      </c>
      <c r="E142" s="27">
        <v>299</v>
      </c>
    </row>
    <row r="143" spans="1:5" x14ac:dyDescent="0.3">
      <c r="A143" s="9">
        <v>43970</v>
      </c>
      <c r="B143" s="13">
        <v>25</v>
      </c>
      <c r="C143" s="13">
        <v>5</v>
      </c>
      <c r="D143" s="13">
        <v>1</v>
      </c>
      <c r="E143" s="27">
        <v>500</v>
      </c>
    </row>
    <row r="144" spans="1:5" x14ac:dyDescent="0.3">
      <c r="A144" s="9">
        <v>43971</v>
      </c>
      <c r="B144" s="13">
        <v>16</v>
      </c>
      <c r="C144" s="13">
        <v>4</v>
      </c>
      <c r="D144" s="13">
        <v>1</v>
      </c>
      <c r="E144" s="27">
        <v>534</v>
      </c>
    </row>
    <row r="145" spans="1:5" x14ac:dyDescent="0.3">
      <c r="A145" s="9">
        <v>43972</v>
      </c>
      <c r="B145" s="13">
        <v>16</v>
      </c>
      <c r="C145" s="13">
        <v>5</v>
      </c>
      <c r="D145" s="13">
        <v>1</v>
      </c>
      <c r="E145" s="27">
        <v>571</v>
      </c>
    </row>
    <row r="146" spans="1:5" x14ac:dyDescent="0.3">
      <c r="A146" s="9">
        <v>43973</v>
      </c>
      <c r="B146" s="13">
        <v>15</v>
      </c>
      <c r="C146" s="13">
        <v>6</v>
      </c>
      <c r="D146" s="13">
        <v>1</v>
      </c>
      <c r="E146" s="27">
        <v>660</v>
      </c>
    </row>
    <row r="147" spans="1:5" x14ac:dyDescent="0.3">
      <c r="A147" s="9">
        <v>43974</v>
      </c>
      <c r="B147" s="13">
        <v>11</v>
      </c>
      <c r="C147" s="13">
        <v>9</v>
      </c>
      <c r="D147" s="13">
        <v>2</v>
      </c>
      <c r="E147" s="27">
        <v>591</v>
      </c>
    </row>
    <row r="148" spans="1:5" x14ac:dyDescent="0.3">
      <c r="A148" s="9">
        <v>43975</v>
      </c>
      <c r="B148" s="13">
        <v>11</v>
      </c>
      <c r="C148" s="13">
        <v>11</v>
      </c>
      <c r="D148" s="13">
        <v>2</v>
      </c>
      <c r="E148" s="27">
        <v>508</v>
      </c>
    </row>
    <row r="149" spans="1:5" x14ac:dyDescent="0.3">
      <c r="A149" s="9">
        <v>43976</v>
      </c>
      <c r="B149" s="13">
        <v>14</v>
      </c>
      <c r="C149" s="13">
        <v>9</v>
      </c>
      <c r="D149" s="13">
        <v>2</v>
      </c>
      <c r="E149" s="27">
        <v>635</v>
      </c>
    </row>
    <row r="150" spans="1:5" x14ac:dyDescent="0.3">
      <c r="A150" s="9">
        <v>43977</v>
      </c>
      <c r="B150" s="13">
        <v>13</v>
      </c>
      <c r="C150" s="13">
        <v>8</v>
      </c>
      <c r="D150" s="13">
        <v>1</v>
      </c>
      <c r="E150" s="27">
        <v>412</v>
      </c>
    </row>
    <row r="151" spans="1:5" x14ac:dyDescent="0.3">
      <c r="A151" s="9">
        <v>43978</v>
      </c>
      <c r="B151" s="13">
        <v>14</v>
      </c>
      <c r="C151" s="13">
        <v>7</v>
      </c>
      <c r="D151" s="13">
        <v>1</v>
      </c>
      <c r="E151" s="27">
        <v>792</v>
      </c>
    </row>
    <row r="152" spans="1:5" x14ac:dyDescent="0.3">
      <c r="A152" s="9">
        <v>43979</v>
      </c>
      <c r="B152" s="13">
        <v>16</v>
      </c>
      <c r="C152" s="13">
        <v>6</v>
      </c>
      <c r="D152" s="13">
        <v>1</v>
      </c>
      <c r="E152" s="27">
        <v>1024</v>
      </c>
    </row>
    <row r="153" spans="1:5" x14ac:dyDescent="0.3">
      <c r="A153" s="9">
        <v>43980</v>
      </c>
      <c r="B153" s="13">
        <v>15</v>
      </c>
      <c r="C153" s="13">
        <v>6</v>
      </c>
      <c r="D153" s="13">
        <v>2</v>
      </c>
      <c r="E153" s="27">
        <v>1105</v>
      </c>
    </row>
    <row r="154" spans="1:5" x14ac:dyDescent="0.3">
      <c r="A154" s="9">
        <v>43981</v>
      </c>
      <c r="B154" s="13">
        <v>35</v>
      </c>
      <c r="C154" s="13">
        <v>6</v>
      </c>
      <c r="D154" s="13">
        <v>1</v>
      </c>
      <c r="E154" s="27">
        <v>1163</v>
      </c>
    </row>
    <row r="155" spans="1:5" x14ac:dyDescent="0.3">
      <c r="A155" s="9">
        <v>43982</v>
      </c>
      <c r="B155" s="13">
        <v>22</v>
      </c>
      <c r="C155" s="13">
        <v>7</v>
      </c>
      <c r="D155" s="13">
        <v>1</v>
      </c>
      <c r="E155" s="27">
        <v>1295</v>
      </c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65D34-F515-4F9C-A763-77403941C8CB}">
  <dimension ref="A3:E155"/>
  <sheetViews>
    <sheetView workbookViewId="0">
      <selection activeCell="P22" sqref="P22"/>
    </sheetView>
  </sheetViews>
  <sheetFormatPr defaultRowHeight="14.4" x14ac:dyDescent="0.3"/>
  <cols>
    <col min="2" max="4" width="8.88671875" style="13"/>
  </cols>
  <sheetData>
    <row r="3" spans="1:5" x14ac:dyDescent="0.3">
      <c r="A3" s="12" t="s">
        <v>56</v>
      </c>
      <c r="B3" s="13" t="s">
        <v>158</v>
      </c>
      <c r="C3" s="13" t="s">
        <v>157</v>
      </c>
      <c r="D3" s="13" t="s">
        <v>156</v>
      </c>
      <c r="E3" s="10" t="s">
        <v>57</v>
      </c>
    </row>
    <row r="4" spans="1:5" x14ac:dyDescent="0.3">
      <c r="A4" s="9">
        <v>43831</v>
      </c>
      <c r="B4" s="13">
        <v>0</v>
      </c>
      <c r="C4" s="13">
        <v>1</v>
      </c>
      <c r="D4" s="13">
        <v>1</v>
      </c>
      <c r="E4" s="10">
        <v>0</v>
      </c>
    </row>
    <row r="5" spans="1:5" x14ac:dyDescent="0.3">
      <c r="A5" s="9">
        <v>43832</v>
      </c>
      <c r="B5" s="13">
        <v>0</v>
      </c>
      <c r="C5" s="13">
        <v>1</v>
      </c>
      <c r="D5" s="13">
        <v>0</v>
      </c>
      <c r="E5" s="10">
        <v>0</v>
      </c>
    </row>
    <row r="6" spans="1:5" x14ac:dyDescent="0.3">
      <c r="A6" s="9">
        <v>43833</v>
      </c>
      <c r="B6" s="13">
        <v>0</v>
      </c>
      <c r="C6" s="13">
        <v>1</v>
      </c>
      <c r="D6" s="13">
        <v>0</v>
      </c>
      <c r="E6" s="10">
        <v>0</v>
      </c>
    </row>
    <row r="7" spans="1:5" x14ac:dyDescent="0.3">
      <c r="A7" s="9">
        <v>43834</v>
      </c>
      <c r="B7" s="13">
        <v>0</v>
      </c>
      <c r="C7" s="13">
        <v>1</v>
      </c>
      <c r="D7" s="13">
        <v>0</v>
      </c>
      <c r="E7" s="10">
        <v>0</v>
      </c>
    </row>
    <row r="8" spans="1:5" x14ac:dyDescent="0.3">
      <c r="A8" s="9">
        <v>43835</v>
      </c>
      <c r="B8" s="13">
        <v>0</v>
      </c>
      <c r="C8" s="13">
        <v>1</v>
      </c>
      <c r="D8" s="13">
        <v>0</v>
      </c>
      <c r="E8" s="10">
        <v>0</v>
      </c>
    </row>
    <row r="9" spans="1:5" x14ac:dyDescent="0.3">
      <c r="A9" s="9">
        <v>43836</v>
      </c>
      <c r="B9" s="13">
        <v>0</v>
      </c>
      <c r="C9" s="13">
        <v>1</v>
      </c>
      <c r="D9" s="13">
        <v>0</v>
      </c>
      <c r="E9" s="10">
        <v>0</v>
      </c>
    </row>
    <row r="10" spans="1:5" x14ac:dyDescent="0.3">
      <c r="A10" s="9">
        <v>43837</v>
      </c>
      <c r="B10" s="13">
        <v>0</v>
      </c>
      <c r="C10" s="13">
        <v>1</v>
      </c>
      <c r="D10" s="13">
        <v>0</v>
      </c>
      <c r="E10" s="10">
        <v>0</v>
      </c>
    </row>
    <row r="11" spans="1:5" x14ac:dyDescent="0.3">
      <c r="A11" s="9">
        <v>43838</v>
      </c>
      <c r="B11" s="13">
        <v>0</v>
      </c>
      <c r="C11" s="13">
        <v>0</v>
      </c>
      <c r="D11" s="13">
        <v>1</v>
      </c>
      <c r="E11" s="10">
        <v>0</v>
      </c>
    </row>
    <row r="12" spans="1:5" x14ac:dyDescent="0.3">
      <c r="A12" s="9">
        <v>43839</v>
      </c>
      <c r="B12" s="13">
        <v>0</v>
      </c>
      <c r="C12" s="13">
        <v>0</v>
      </c>
      <c r="D12" s="13">
        <v>1</v>
      </c>
      <c r="E12" s="10">
        <v>0</v>
      </c>
    </row>
    <row r="13" spans="1:5" x14ac:dyDescent="0.3">
      <c r="A13" s="9">
        <v>43840</v>
      </c>
      <c r="B13" s="13">
        <v>0</v>
      </c>
      <c r="C13" s="13">
        <v>1</v>
      </c>
      <c r="D13" s="13">
        <v>1</v>
      </c>
      <c r="E13" s="10">
        <v>0</v>
      </c>
    </row>
    <row r="14" spans="1:5" x14ac:dyDescent="0.3">
      <c r="A14" s="9">
        <v>43841</v>
      </c>
      <c r="B14" s="13">
        <v>0</v>
      </c>
      <c r="C14" s="13">
        <v>1</v>
      </c>
      <c r="D14" s="13">
        <v>1</v>
      </c>
      <c r="E14" s="10">
        <v>0</v>
      </c>
    </row>
    <row r="15" spans="1:5" x14ac:dyDescent="0.3">
      <c r="A15" s="9">
        <v>43842</v>
      </c>
      <c r="B15" s="13" t="s">
        <v>61</v>
      </c>
      <c r="C15" s="13">
        <v>0</v>
      </c>
      <c r="D15" s="13">
        <v>0</v>
      </c>
      <c r="E15" s="10">
        <v>0</v>
      </c>
    </row>
    <row r="16" spans="1:5" x14ac:dyDescent="0.3">
      <c r="A16" s="9">
        <v>43843</v>
      </c>
      <c r="B16" s="13">
        <v>0</v>
      </c>
      <c r="C16" s="13">
        <v>1</v>
      </c>
      <c r="D16" s="13">
        <v>1</v>
      </c>
      <c r="E16" s="10">
        <v>0</v>
      </c>
    </row>
    <row r="17" spans="1:5" x14ac:dyDescent="0.3">
      <c r="A17" s="9">
        <v>43844</v>
      </c>
      <c r="B17" s="13">
        <v>0</v>
      </c>
      <c r="C17" s="13">
        <v>0</v>
      </c>
      <c r="D17" s="13">
        <v>0</v>
      </c>
      <c r="E17" s="10">
        <v>0</v>
      </c>
    </row>
    <row r="18" spans="1:5" x14ac:dyDescent="0.3">
      <c r="A18" s="9">
        <v>43845</v>
      </c>
      <c r="B18" s="13">
        <v>0</v>
      </c>
      <c r="C18" s="13">
        <v>1</v>
      </c>
      <c r="D18" s="13">
        <v>0</v>
      </c>
      <c r="E18" s="10">
        <v>0</v>
      </c>
    </row>
    <row r="19" spans="1:5" x14ac:dyDescent="0.3">
      <c r="A19" s="9">
        <v>43846</v>
      </c>
      <c r="B19" s="13">
        <v>0</v>
      </c>
      <c r="C19" s="13">
        <v>1</v>
      </c>
      <c r="D19" s="13">
        <v>1</v>
      </c>
      <c r="E19" s="10">
        <v>0</v>
      </c>
    </row>
    <row r="20" spans="1:5" x14ac:dyDescent="0.3">
      <c r="A20" s="9">
        <v>43847</v>
      </c>
      <c r="B20" s="13">
        <v>0</v>
      </c>
      <c r="C20" s="13">
        <v>1</v>
      </c>
      <c r="D20" s="13">
        <v>0</v>
      </c>
      <c r="E20" s="10">
        <v>0</v>
      </c>
    </row>
    <row r="21" spans="1:5" x14ac:dyDescent="0.3">
      <c r="A21" s="9">
        <v>43848</v>
      </c>
      <c r="B21" s="13">
        <v>0</v>
      </c>
      <c r="C21" s="13">
        <v>0</v>
      </c>
      <c r="D21" s="13">
        <v>1</v>
      </c>
      <c r="E21" s="10">
        <v>0</v>
      </c>
    </row>
    <row r="22" spans="1:5" x14ac:dyDescent="0.3">
      <c r="A22" s="9">
        <v>43849</v>
      </c>
      <c r="B22" s="13" t="s">
        <v>61</v>
      </c>
      <c r="C22" s="13">
        <v>1</v>
      </c>
      <c r="D22" s="13">
        <v>0</v>
      </c>
      <c r="E22" s="10">
        <v>0</v>
      </c>
    </row>
    <row r="23" spans="1:5" x14ac:dyDescent="0.3">
      <c r="A23" s="9">
        <v>43850</v>
      </c>
      <c r="B23" s="13">
        <v>0</v>
      </c>
      <c r="C23" s="13">
        <v>1</v>
      </c>
      <c r="D23" s="13">
        <v>0</v>
      </c>
      <c r="E23" s="10">
        <v>0</v>
      </c>
    </row>
    <row r="24" spans="1:5" x14ac:dyDescent="0.3">
      <c r="A24" s="9">
        <v>43851</v>
      </c>
      <c r="B24" s="13">
        <v>0</v>
      </c>
      <c r="C24" s="13">
        <v>1</v>
      </c>
      <c r="D24" s="13">
        <v>1</v>
      </c>
      <c r="E24" s="10">
        <v>0</v>
      </c>
    </row>
    <row r="25" spans="1:5" x14ac:dyDescent="0.3">
      <c r="A25" s="9">
        <v>43852</v>
      </c>
      <c r="B25" s="13">
        <v>0</v>
      </c>
      <c r="C25" s="13">
        <v>1</v>
      </c>
      <c r="D25" s="13">
        <v>0</v>
      </c>
      <c r="E25" s="10">
        <v>0</v>
      </c>
    </row>
    <row r="26" spans="1:5" x14ac:dyDescent="0.3">
      <c r="A26" s="9">
        <v>43853</v>
      </c>
      <c r="B26" s="13" t="s">
        <v>61</v>
      </c>
      <c r="C26" s="13">
        <v>1</v>
      </c>
      <c r="D26" s="13">
        <v>0</v>
      </c>
      <c r="E26" s="10">
        <v>0</v>
      </c>
    </row>
    <row r="27" spans="1:5" x14ac:dyDescent="0.3">
      <c r="A27" s="9">
        <v>43854</v>
      </c>
      <c r="B27" s="13" t="s">
        <v>61</v>
      </c>
      <c r="C27" s="13">
        <v>1</v>
      </c>
      <c r="D27" s="13">
        <v>0</v>
      </c>
      <c r="E27" s="10">
        <v>0</v>
      </c>
    </row>
    <row r="28" spans="1:5" x14ac:dyDescent="0.3">
      <c r="A28" s="9">
        <v>43855</v>
      </c>
      <c r="B28" s="13" t="s">
        <v>61</v>
      </c>
      <c r="C28" s="13">
        <v>1</v>
      </c>
      <c r="D28" s="13">
        <v>1</v>
      </c>
      <c r="E28" s="10">
        <v>0</v>
      </c>
    </row>
    <row r="29" spans="1:5" x14ac:dyDescent="0.3">
      <c r="A29" s="9">
        <v>43856</v>
      </c>
      <c r="B29" s="13">
        <v>0</v>
      </c>
      <c r="C29" s="13">
        <v>0</v>
      </c>
      <c r="D29" s="13">
        <v>0</v>
      </c>
      <c r="E29" s="10">
        <v>0</v>
      </c>
    </row>
    <row r="30" spans="1:5" x14ac:dyDescent="0.3">
      <c r="A30" s="9">
        <v>43857</v>
      </c>
      <c r="B30" s="13">
        <v>0</v>
      </c>
      <c r="C30" s="13">
        <v>1</v>
      </c>
      <c r="D30" s="13">
        <v>0</v>
      </c>
      <c r="E30" s="10">
        <v>0</v>
      </c>
    </row>
    <row r="31" spans="1:5" x14ac:dyDescent="0.3">
      <c r="A31" s="9">
        <v>43858</v>
      </c>
      <c r="B31" s="13" t="s">
        <v>61</v>
      </c>
      <c r="C31" s="13">
        <v>1</v>
      </c>
      <c r="D31" s="13">
        <v>0</v>
      </c>
      <c r="E31" s="10">
        <v>0</v>
      </c>
    </row>
    <row r="32" spans="1:5" x14ac:dyDescent="0.3">
      <c r="A32" s="9">
        <v>43859</v>
      </c>
      <c r="B32" s="13" t="s">
        <v>61</v>
      </c>
      <c r="C32" s="13">
        <v>1</v>
      </c>
      <c r="D32" s="13">
        <v>0</v>
      </c>
      <c r="E32" s="10">
        <v>0</v>
      </c>
    </row>
    <row r="33" spans="1:5" x14ac:dyDescent="0.3">
      <c r="A33" s="9">
        <v>43860</v>
      </c>
      <c r="B33" s="13" t="s">
        <v>61</v>
      </c>
      <c r="C33" s="13">
        <v>1</v>
      </c>
      <c r="D33" s="13">
        <v>1</v>
      </c>
      <c r="E33" s="10">
        <v>0</v>
      </c>
    </row>
    <row r="34" spans="1:5" x14ac:dyDescent="0.3">
      <c r="A34" s="9">
        <v>43861</v>
      </c>
      <c r="B34" s="13">
        <v>0</v>
      </c>
      <c r="C34" s="13">
        <v>2</v>
      </c>
      <c r="D34" s="13">
        <v>1</v>
      </c>
      <c r="E34" s="10">
        <v>0</v>
      </c>
    </row>
    <row r="35" spans="1:5" x14ac:dyDescent="0.3">
      <c r="A35" s="9">
        <v>43862</v>
      </c>
      <c r="B35" s="13">
        <v>0</v>
      </c>
      <c r="C35" s="13">
        <v>1</v>
      </c>
      <c r="D35" s="13">
        <v>1</v>
      </c>
      <c r="E35" s="10">
        <v>0</v>
      </c>
    </row>
    <row r="36" spans="1:5" x14ac:dyDescent="0.3">
      <c r="A36" s="9">
        <v>43863</v>
      </c>
      <c r="B36" s="13">
        <v>0</v>
      </c>
      <c r="C36" s="13">
        <v>1</v>
      </c>
      <c r="D36" s="13">
        <v>0</v>
      </c>
      <c r="E36" s="10">
        <v>0</v>
      </c>
    </row>
    <row r="37" spans="1:5" x14ac:dyDescent="0.3">
      <c r="A37" s="9">
        <v>43864</v>
      </c>
      <c r="B37" s="13">
        <v>0</v>
      </c>
      <c r="C37" s="13">
        <v>1</v>
      </c>
      <c r="D37" s="13">
        <v>1</v>
      </c>
      <c r="E37" s="10">
        <v>0</v>
      </c>
    </row>
    <row r="38" spans="1:5" x14ac:dyDescent="0.3">
      <c r="A38" s="9">
        <v>43865</v>
      </c>
      <c r="B38" s="13">
        <v>0</v>
      </c>
      <c r="C38" s="13">
        <v>1</v>
      </c>
      <c r="D38" s="13">
        <v>1</v>
      </c>
      <c r="E38" s="10">
        <v>0</v>
      </c>
    </row>
    <row r="39" spans="1:5" x14ac:dyDescent="0.3">
      <c r="A39" s="9">
        <v>43866</v>
      </c>
      <c r="B39" s="13">
        <v>0</v>
      </c>
      <c r="C39" s="13">
        <v>1</v>
      </c>
      <c r="D39" s="13">
        <v>1</v>
      </c>
      <c r="E39" s="10">
        <v>0</v>
      </c>
    </row>
    <row r="40" spans="1:5" x14ac:dyDescent="0.3">
      <c r="A40" s="9">
        <v>43867</v>
      </c>
      <c r="B40" s="13">
        <v>0</v>
      </c>
      <c r="C40" s="13">
        <v>1</v>
      </c>
      <c r="D40" s="13">
        <v>1</v>
      </c>
      <c r="E40" s="10">
        <v>0</v>
      </c>
    </row>
    <row r="41" spans="1:5" x14ac:dyDescent="0.3">
      <c r="A41" s="9">
        <v>43868</v>
      </c>
      <c r="B41" s="13">
        <v>0</v>
      </c>
      <c r="C41" s="13">
        <v>1</v>
      </c>
      <c r="D41" s="13">
        <v>1</v>
      </c>
      <c r="E41" s="10">
        <v>0</v>
      </c>
    </row>
    <row r="42" spans="1:5" x14ac:dyDescent="0.3">
      <c r="A42" s="9">
        <v>43869</v>
      </c>
      <c r="B42" s="13">
        <v>0</v>
      </c>
      <c r="C42" s="13">
        <v>1</v>
      </c>
      <c r="D42" s="13">
        <v>0</v>
      </c>
      <c r="E42" s="10">
        <v>0</v>
      </c>
    </row>
    <row r="43" spans="1:5" x14ac:dyDescent="0.3">
      <c r="A43" s="9">
        <v>43870</v>
      </c>
      <c r="B43" s="13">
        <v>0</v>
      </c>
      <c r="C43" s="13">
        <v>1</v>
      </c>
      <c r="D43" s="13">
        <v>0</v>
      </c>
      <c r="E43" s="10">
        <v>0</v>
      </c>
    </row>
    <row r="44" spans="1:5" x14ac:dyDescent="0.3">
      <c r="A44" s="9">
        <v>43871</v>
      </c>
      <c r="B44" s="13">
        <v>0</v>
      </c>
      <c r="C44" s="13">
        <v>1</v>
      </c>
      <c r="D44" s="13">
        <v>0</v>
      </c>
      <c r="E44" s="10">
        <v>0</v>
      </c>
    </row>
    <row r="45" spans="1:5" x14ac:dyDescent="0.3">
      <c r="A45" s="9">
        <v>43872</v>
      </c>
      <c r="B45" s="13">
        <v>0</v>
      </c>
      <c r="C45" s="13">
        <v>1</v>
      </c>
      <c r="D45" s="13">
        <v>0</v>
      </c>
      <c r="E45" s="10">
        <v>0</v>
      </c>
    </row>
    <row r="46" spans="1:5" x14ac:dyDescent="0.3">
      <c r="A46" s="9">
        <v>43873</v>
      </c>
      <c r="B46" s="13" t="s">
        <v>61</v>
      </c>
      <c r="C46" s="13">
        <v>1</v>
      </c>
      <c r="D46" s="13">
        <v>1</v>
      </c>
      <c r="E46" s="10">
        <v>0</v>
      </c>
    </row>
    <row r="47" spans="1:5" x14ac:dyDescent="0.3">
      <c r="A47" s="9">
        <v>43874</v>
      </c>
      <c r="B47" s="13">
        <v>0</v>
      </c>
      <c r="C47" s="13">
        <v>1</v>
      </c>
      <c r="D47" s="13">
        <v>0</v>
      </c>
      <c r="E47" s="10">
        <v>0</v>
      </c>
    </row>
    <row r="48" spans="1:5" x14ac:dyDescent="0.3">
      <c r="A48" s="9">
        <v>43875</v>
      </c>
      <c r="B48" s="13">
        <v>0</v>
      </c>
      <c r="C48" s="13">
        <v>2</v>
      </c>
      <c r="D48" s="13">
        <v>1</v>
      </c>
      <c r="E48" s="10">
        <v>0</v>
      </c>
    </row>
    <row r="49" spans="1:5" x14ac:dyDescent="0.3">
      <c r="A49" s="9">
        <v>43876</v>
      </c>
      <c r="B49" s="13">
        <v>0</v>
      </c>
      <c r="C49" s="13">
        <v>1</v>
      </c>
      <c r="D49" s="13">
        <v>1</v>
      </c>
      <c r="E49" s="10">
        <v>0</v>
      </c>
    </row>
    <row r="50" spans="1:5" x14ac:dyDescent="0.3">
      <c r="A50" s="9">
        <v>43877</v>
      </c>
      <c r="B50" s="13">
        <v>0</v>
      </c>
      <c r="C50" s="13">
        <v>1</v>
      </c>
      <c r="D50" s="13">
        <v>0</v>
      </c>
      <c r="E50" s="10">
        <v>0</v>
      </c>
    </row>
    <row r="51" spans="1:5" x14ac:dyDescent="0.3">
      <c r="A51" s="9">
        <v>43878</v>
      </c>
      <c r="B51" s="13" t="s">
        <v>61</v>
      </c>
      <c r="C51" s="13">
        <v>1</v>
      </c>
      <c r="D51" s="13">
        <v>1</v>
      </c>
      <c r="E51" s="10">
        <v>0</v>
      </c>
    </row>
    <row r="52" spans="1:5" x14ac:dyDescent="0.3">
      <c r="A52" s="9">
        <v>43879</v>
      </c>
      <c r="B52" s="13" t="s">
        <v>61</v>
      </c>
      <c r="C52" s="13">
        <v>1</v>
      </c>
      <c r="D52" s="13">
        <v>0</v>
      </c>
      <c r="E52" s="10">
        <v>0</v>
      </c>
    </row>
    <row r="53" spans="1:5" x14ac:dyDescent="0.3">
      <c r="A53" s="9">
        <v>43880</v>
      </c>
      <c r="B53" s="13" t="s">
        <v>61</v>
      </c>
      <c r="C53" s="13">
        <v>1</v>
      </c>
      <c r="D53" s="13">
        <v>1</v>
      </c>
      <c r="E53" s="10">
        <v>0</v>
      </c>
    </row>
    <row r="54" spans="1:5" x14ac:dyDescent="0.3">
      <c r="A54" s="9">
        <v>43881</v>
      </c>
      <c r="B54" s="13">
        <v>0</v>
      </c>
      <c r="C54" s="13">
        <v>1</v>
      </c>
      <c r="D54" s="13">
        <v>1</v>
      </c>
      <c r="E54" s="10">
        <v>0</v>
      </c>
    </row>
    <row r="55" spans="1:5" x14ac:dyDescent="0.3">
      <c r="A55" s="9">
        <v>43882</v>
      </c>
      <c r="B55" s="13">
        <v>0</v>
      </c>
      <c r="C55" s="13">
        <v>1</v>
      </c>
      <c r="D55" s="13">
        <v>1</v>
      </c>
      <c r="E55" s="10">
        <v>0</v>
      </c>
    </row>
    <row r="56" spans="1:5" x14ac:dyDescent="0.3">
      <c r="A56" s="9">
        <v>43883</v>
      </c>
      <c r="B56" s="13">
        <v>1</v>
      </c>
      <c r="C56" s="13">
        <v>1</v>
      </c>
      <c r="D56" s="13">
        <v>1</v>
      </c>
      <c r="E56" s="10">
        <v>0</v>
      </c>
    </row>
    <row r="57" spans="1:5" x14ac:dyDescent="0.3">
      <c r="A57" s="9">
        <v>43884</v>
      </c>
      <c r="B57" s="13" t="s">
        <v>61</v>
      </c>
      <c r="C57" s="13">
        <v>1</v>
      </c>
      <c r="D57" s="13">
        <v>1</v>
      </c>
      <c r="E57" s="10">
        <v>0</v>
      </c>
    </row>
    <row r="58" spans="1:5" x14ac:dyDescent="0.3">
      <c r="A58" s="9">
        <v>43885</v>
      </c>
      <c r="B58" s="13">
        <v>0</v>
      </c>
      <c r="C58" s="13">
        <v>1</v>
      </c>
      <c r="D58" s="13">
        <v>1</v>
      </c>
      <c r="E58" s="10">
        <v>0</v>
      </c>
    </row>
    <row r="59" spans="1:5" x14ac:dyDescent="0.3">
      <c r="A59" s="9">
        <v>43886</v>
      </c>
      <c r="B59" s="13">
        <v>0</v>
      </c>
      <c r="C59" s="13">
        <v>1</v>
      </c>
      <c r="D59" s="13">
        <v>9</v>
      </c>
      <c r="E59" s="10">
        <v>0</v>
      </c>
    </row>
    <row r="60" spans="1:5" x14ac:dyDescent="0.3">
      <c r="A60" s="9">
        <v>43887</v>
      </c>
      <c r="B60" s="13" t="s">
        <v>61</v>
      </c>
      <c r="C60" s="13">
        <v>1</v>
      </c>
      <c r="D60" s="13">
        <v>6</v>
      </c>
      <c r="E60" s="10">
        <v>0</v>
      </c>
    </row>
    <row r="61" spans="1:5" x14ac:dyDescent="0.3">
      <c r="A61" s="9">
        <v>43888</v>
      </c>
      <c r="B61" s="13" t="s">
        <v>61</v>
      </c>
      <c r="C61" s="13">
        <v>1</v>
      </c>
      <c r="D61" s="13">
        <v>2</v>
      </c>
      <c r="E61" s="10">
        <v>0</v>
      </c>
    </row>
    <row r="62" spans="1:5" x14ac:dyDescent="0.3">
      <c r="A62" s="9">
        <v>43889</v>
      </c>
      <c r="B62" s="13">
        <v>0</v>
      </c>
      <c r="C62" s="13">
        <v>1</v>
      </c>
      <c r="D62" s="13">
        <v>1</v>
      </c>
      <c r="E62" s="10">
        <v>0</v>
      </c>
    </row>
    <row r="63" spans="1:5" x14ac:dyDescent="0.3">
      <c r="A63" s="9">
        <v>43890</v>
      </c>
      <c r="B63" s="13">
        <v>0</v>
      </c>
      <c r="C63" s="13">
        <v>1</v>
      </c>
      <c r="D63" s="13">
        <v>1</v>
      </c>
      <c r="E63" s="10">
        <v>0</v>
      </c>
    </row>
    <row r="64" spans="1:5" x14ac:dyDescent="0.3">
      <c r="A64" s="9">
        <v>43891</v>
      </c>
      <c r="B64" s="13">
        <v>0</v>
      </c>
      <c r="C64" s="13">
        <v>1</v>
      </c>
      <c r="D64" s="13">
        <v>3</v>
      </c>
      <c r="E64" s="10">
        <v>0</v>
      </c>
    </row>
    <row r="65" spans="1:5" x14ac:dyDescent="0.3">
      <c r="A65" s="9">
        <v>43892</v>
      </c>
      <c r="B65" s="13">
        <v>0</v>
      </c>
      <c r="C65" s="13">
        <v>1</v>
      </c>
      <c r="D65" s="13">
        <v>1</v>
      </c>
      <c r="E65" s="10">
        <v>0</v>
      </c>
    </row>
    <row r="66" spans="1:5" x14ac:dyDescent="0.3">
      <c r="A66" s="9">
        <v>43893</v>
      </c>
      <c r="B66" s="13" t="s">
        <v>61</v>
      </c>
      <c r="C66" s="13">
        <v>3</v>
      </c>
      <c r="D66" s="13">
        <v>1</v>
      </c>
      <c r="E66" s="10">
        <v>0</v>
      </c>
    </row>
    <row r="67" spans="1:5" x14ac:dyDescent="0.3">
      <c r="A67" s="9">
        <v>43894</v>
      </c>
      <c r="B67" s="13">
        <v>0</v>
      </c>
      <c r="C67" s="13">
        <v>3</v>
      </c>
      <c r="D67" s="13">
        <v>1</v>
      </c>
      <c r="E67" s="10">
        <v>0</v>
      </c>
    </row>
    <row r="68" spans="1:5" x14ac:dyDescent="0.3">
      <c r="A68" s="9">
        <v>43895</v>
      </c>
      <c r="B68" s="13">
        <v>0</v>
      </c>
      <c r="C68" s="13">
        <v>2</v>
      </c>
      <c r="D68" s="13">
        <v>1</v>
      </c>
      <c r="E68" s="10">
        <v>0</v>
      </c>
    </row>
    <row r="69" spans="1:5" x14ac:dyDescent="0.3">
      <c r="A69" s="9">
        <v>43896</v>
      </c>
      <c r="B69" s="13" t="s">
        <v>61</v>
      </c>
      <c r="C69" s="13">
        <v>2</v>
      </c>
      <c r="D69" s="13">
        <v>1</v>
      </c>
      <c r="E69" s="10">
        <v>0</v>
      </c>
    </row>
    <row r="70" spans="1:5" x14ac:dyDescent="0.3">
      <c r="A70" s="9">
        <v>43897</v>
      </c>
      <c r="B70" s="13">
        <v>0</v>
      </c>
      <c r="C70" s="13">
        <v>2</v>
      </c>
      <c r="D70" s="13">
        <v>1</v>
      </c>
      <c r="E70" s="10">
        <v>0</v>
      </c>
    </row>
    <row r="71" spans="1:5" x14ac:dyDescent="0.3">
      <c r="A71" s="9">
        <v>43898</v>
      </c>
      <c r="B71" s="13">
        <v>0</v>
      </c>
      <c r="C71" s="13">
        <v>4</v>
      </c>
      <c r="D71" s="13">
        <v>0</v>
      </c>
      <c r="E71" s="10">
        <v>0</v>
      </c>
    </row>
    <row r="72" spans="1:5" x14ac:dyDescent="0.3">
      <c r="A72" s="9">
        <v>43899</v>
      </c>
      <c r="B72" s="13">
        <v>0</v>
      </c>
      <c r="C72" s="13">
        <v>2</v>
      </c>
      <c r="D72" s="13">
        <v>1</v>
      </c>
      <c r="E72" s="10">
        <v>0</v>
      </c>
    </row>
    <row r="73" spans="1:5" x14ac:dyDescent="0.3">
      <c r="A73" s="9">
        <v>43900</v>
      </c>
      <c r="B73" s="13" t="s">
        <v>61</v>
      </c>
      <c r="C73" s="13">
        <v>2</v>
      </c>
      <c r="D73" s="13">
        <v>0</v>
      </c>
      <c r="E73" s="10">
        <v>0</v>
      </c>
    </row>
    <row r="74" spans="1:5" x14ac:dyDescent="0.3">
      <c r="A74" s="9">
        <v>43901</v>
      </c>
      <c r="B74" s="13" t="s">
        <v>61</v>
      </c>
      <c r="C74" s="13">
        <v>2</v>
      </c>
      <c r="D74" s="13">
        <v>1</v>
      </c>
      <c r="E74" s="10">
        <v>0</v>
      </c>
    </row>
    <row r="75" spans="1:5" x14ac:dyDescent="0.3">
      <c r="A75" s="9">
        <v>43902</v>
      </c>
      <c r="B75" s="13" t="s">
        <v>61</v>
      </c>
      <c r="C75" s="13">
        <v>7</v>
      </c>
      <c r="D75" s="13">
        <v>1</v>
      </c>
      <c r="E75" s="10">
        <v>0</v>
      </c>
    </row>
    <row r="76" spans="1:5" x14ac:dyDescent="0.3">
      <c r="A76" s="9">
        <v>43903</v>
      </c>
      <c r="B76" s="13" t="s">
        <v>61</v>
      </c>
      <c r="C76" s="13">
        <v>6</v>
      </c>
      <c r="D76" s="13">
        <v>1</v>
      </c>
      <c r="E76" s="10">
        <v>0</v>
      </c>
    </row>
    <row r="77" spans="1:5" x14ac:dyDescent="0.3">
      <c r="A77" s="9">
        <v>43904</v>
      </c>
      <c r="B77" s="13">
        <v>1</v>
      </c>
      <c r="C77" s="13">
        <v>8</v>
      </c>
      <c r="D77" s="13">
        <v>1</v>
      </c>
      <c r="E77">
        <v>0</v>
      </c>
    </row>
    <row r="78" spans="1:5" x14ac:dyDescent="0.3">
      <c r="A78" s="9">
        <v>43905</v>
      </c>
      <c r="B78" s="13">
        <v>1</v>
      </c>
      <c r="C78" s="13">
        <v>8</v>
      </c>
      <c r="D78" s="13">
        <v>1</v>
      </c>
      <c r="E78">
        <v>0</v>
      </c>
    </row>
    <row r="79" spans="1:5" x14ac:dyDescent="0.3">
      <c r="A79" s="9">
        <v>43906</v>
      </c>
      <c r="B79" s="13">
        <v>1</v>
      </c>
      <c r="C79" s="13">
        <v>11</v>
      </c>
      <c r="D79" s="13">
        <v>1</v>
      </c>
      <c r="E79">
        <v>0</v>
      </c>
    </row>
    <row r="80" spans="1:5" x14ac:dyDescent="0.3">
      <c r="A80" s="9">
        <v>43907</v>
      </c>
      <c r="B80" s="13">
        <v>2</v>
      </c>
      <c r="C80" s="13">
        <v>20</v>
      </c>
      <c r="D80" s="13">
        <v>1</v>
      </c>
      <c r="E80">
        <v>0</v>
      </c>
    </row>
    <row r="81" spans="1:5" x14ac:dyDescent="0.3">
      <c r="A81" s="9">
        <v>43908</v>
      </c>
      <c r="B81" s="13">
        <v>1</v>
      </c>
      <c r="C81" s="13">
        <v>22</v>
      </c>
      <c r="D81" s="13">
        <v>1</v>
      </c>
      <c r="E81">
        <v>0</v>
      </c>
    </row>
    <row r="82" spans="1:5" x14ac:dyDescent="0.3">
      <c r="A82" s="9">
        <v>43909</v>
      </c>
      <c r="B82" s="13">
        <v>9</v>
      </c>
      <c r="C82" s="13">
        <v>27</v>
      </c>
      <c r="D82" s="13">
        <v>22</v>
      </c>
      <c r="E82">
        <v>0</v>
      </c>
    </row>
    <row r="83" spans="1:5" x14ac:dyDescent="0.3">
      <c r="A83" s="9">
        <v>43910</v>
      </c>
      <c r="B83" s="13">
        <v>6</v>
      </c>
      <c r="C83" s="13">
        <v>30</v>
      </c>
      <c r="D83" s="13">
        <v>19</v>
      </c>
      <c r="E83">
        <v>0</v>
      </c>
    </row>
    <row r="84" spans="1:5" x14ac:dyDescent="0.3">
      <c r="A84" s="9">
        <v>43911</v>
      </c>
      <c r="B84" s="13">
        <v>12</v>
      </c>
      <c r="C84" s="13">
        <v>40</v>
      </c>
      <c r="D84" s="13">
        <v>32</v>
      </c>
      <c r="E84">
        <v>0</v>
      </c>
    </row>
    <row r="85" spans="1:5" x14ac:dyDescent="0.3">
      <c r="A85" s="9">
        <v>43912</v>
      </c>
      <c r="B85" s="13">
        <v>100</v>
      </c>
      <c r="C85" s="13">
        <v>34</v>
      </c>
      <c r="D85" s="13">
        <v>54</v>
      </c>
      <c r="E85">
        <v>0</v>
      </c>
    </row>
    <row r="86" spans="1:5" x14ac:dyDescent="0.3">
      <c r="A86" s="9">
        <v>43913</v>
      </c>
      <c r="B86" s="13">
        <v>27</v>
      </c>
      <c r="C86" s="13">
        <v>32</v>
      </c>
      <c r="D86" s="13">
        <v>61</v>
      </c>
      <c r="E86">
        <v>0</v>
      </c>
    </row>
    <row r="87" spans="1:5" x14ac:dyDescent="0.3">
      <c r="A87" s="9">
        <v>43914</v>
      </c>
      <c r="B87" s="13">
        <v>35</v>
      </c>
      <c r="C87" s="13">
        <v>30</v>
      </c>
      <c r="D87" s="13">
        <v>42</v>
      </c>
      <c r="E87">
        <v>0</v>
      </c>
    </row>
    <row r="88" spans="1:5" x14ac:dyDescent="0.3">
      <c r="A88" s="9">
        <v>43915</v>
      </c>
      <c r="B88" s="13">
        <v>21</v>
      </c>
      <c r="C88" s="13">
        <v>23</v>
      </c>
      <c r="D88" s="13">
        <v>13</v>
      </c>
      <c r="E88">
        <v>0</v>
      </c>
    </row>
    <row r="89" spans="1:5" x14ac:dyDescent="0.3">
      <c r="A89" s="9">
        <v>43916</v>
      </c>
      <c r="B89" s="13">
        <v>20</v>
      </c>
      <c r="C89" s="13">
        <v>26</v>
      </c>
      <c r="D89" s="13">
        <v>14</v>
      </c>
      <c r="E89">
        <v>0</v>
      </c>
    </row>
    <row r="90" spans="1:5" x14ac:dyDescent="0.3">
      <c r="A90" s="9">
        <v>43917</v>
      </c>
      <c r="B90" s="13">
        <v>25</v>
      </c>
      <c r="C90" s="13">
        <v>19</v>
      </c>
      <c r="D90" s="13">
        <v>12</v>
      </c>
      <c r="E90">
        <v>0</v>
      </c>
    </row>
    <row r="91" spans="1:5" x14ac:dyDescent="0.3">
      <c r="A91" s="9">
        <v>43918</v>
      </c>
      <c r="B91" s="13">
        <v>24</v>
      </c>
      <c r="C91" s="13">
        <v>19</v>
      </c>
      <c r="D91" s="13">
        <v>9</v>
      </c>
      <c r="E91">
        <v>0</v>
      </c>
    </row>
    <row r="92" spans="1:5" x14ac:dyDescent="0.3">
      <c r="A92" s="9">
        <v>43919</v>
      </c>
      <c r="B92" s="13">
        <v>21</v>
      </c>
      <c r="C92" s="13">
        <v>21</v>
      </c>
      <c r="D92" s="13">
        <v>11</v>
      </c>
      <c r="E92">
        <v>0</v>
      </c>
    </row>
    <row r="93" spans="1:5" x14ac:dyDescent="0.3">
      <c r="A93" s="9">
        <v>43920</v>
      </c>
      <c r="B93" s="13">
        <v>22</v>
      </c>
      <c r="C93" s="13">
        <v>14</v>
      </c>
      <c r="D93" s="13">
        <v>11</v>
      </c>
      <c r="E93">
        <v>0</v>
      </c>
    </row>
    <row r="94" spans="1:5" x14ac:dyDescent="0.3">
      <c r="A94" s="9">
        <v>43921</v>
      </c>
      <c r="B94" s="13">
        <v>18</v>
      </c>
      <c r="C94" s="13">
        <v>14</v>
      </c>
      <c r="D94" s="13">
        <v>9</v>
      </c>
      <c r="E94">
        <v>0</v>
      </c>
    </row>
    <row r="95" spans="1:5" x14ac:dyDescent="0.3">
      <c r="A95" s="9">
        <v>43922</v>
      </c>
      <c r="B95" s="13">
        <v>17</v>
      </c>
      <c r="C95" s="13">
        <v>12</v>
      </c>
      <c r="D95" s="13">
        <v>8</v>
      </c>
      <c r="E95">
        <v>2621</v>
      </c>
    </row>
    <row r="96" spans="1:5" x14ac:dyDescent="0.3">
      <c r="A96" s="9">
        <v>43923</v>
      </c>
      <c r="B96" s="13">
        <v>23</v>
      </c>
      <c r="C96" s="13">
        <v>12</v>
      </c>
      <c r="D96" s="13">
        <v>5</v>
      </c>
      <c r="E96">
        <v>0</v>
      </c>
    </row>
    <row r="97" spans="1:5" x14ac:dyDescent="0.3">
      <c r="A97" s="9">
        <v>43924</v>
      </c>
      <c r="B97" s="13">
        <v>17</v>
      </c>
      <c r="C97" s="13">
        <v>9</v>
      </c>
      <c r="D97" s="13">
        <v>5</v>
      </c>
      <c r="E97">
        <v>0</v>
      </c>
    </row>
    <row r="98" spans="1:5" x14ac:dyDescent="0.3">
      <c r="A98" s="9">
        <v>43925</v>
      </c>
      <c r="B98" s="13">
        <v>22</v>
      </c>
      <c r="C98" s="13">
        <v>12</v>
      </c>
      <c r="D98" s="13">
        <v>3</v>
      </c>
      <c r="E98">
        <v>0</v>
      </c>
    </row>
    <row r="99" spans="1:5" x14ac:dyDescent="0.3">
      <c r="A99" s="9">
        <v>43926</v>
      </c>
      <c r="B99" s="13">
        <v>30</v>
      </c>
      <c r="C99" s="13">
        <v>9</v>
      </c>
      <c r="D99" s="13">
        <v>3</v>
      </c>
      <c r="E99">
        <v>0</v>
      </c>
    </row>
    <row r="100" spans="1:5" x14ac:dyDescent="0.3">
      <c r="A100" s="9">
        <v>43927</v>
      </c>
      <c r="B100" s="13">
        <v>37</v>
      </c>
      <c r="C100" s="13">
        <v>8</v>
      </c>
      <c r="D100" s="13">
        <v>4</v>
      </c>
      <c r="E100">
        <v>0</v>
      </c>
    </row>
    <row r="101" spans="1:5" x14ac:dyDescent="0.3">
      <c r="A101" s="9">
        <v>43928</v>
      </c>
      <c r="B101" s="13">
        <v>31</v>
      </c>
      <c r="C101" s="13">
        <v>8</v>
      </c>
      <c r="D101" s="13">
        <v>4</v>
      </c>
      <c r="E101">
        <v>6420</v>
      </c>
    </row>
    <row r="102" spans="1:5" x14ac:dyDescent="0.3">
      <c r="A102" s="9">
        <v>43929</v>
      </c>
      <c r="B102" s="13">
        <v>37</v>
      </c>
      <c r="C102" s="13">
        <v>9</v>
      </c>
      <c r="D102" s="13">
        <v>7</v>
      </c>
      <c r="E102">
        <v>0</v>
      </c>
    </row>
    <row r="103" spans="1:5" x14ac:dyDescent="0.3">
      <c r="A103" s="9">
        <v>43930</v>
      </c>
      <c r="B103" s="13">
        <v>29</v>
      </c>
      <c r="C103" s="13">
        <v>7</v>
      </c>
      <c r="D103" s="13">
        <v>4</v>
      </c>
      <c r="E103">
        <v>927</v>
      </c>
    </row>
    <row r="104" spans="1:5" x14ac:dyDescent="0.3">
      <c r="A104" s="9">
        <v>43931</v>
      </c>
      <c r="B104" s="13">
        <v>29</v>
      </c>
      <c r="C104" s="13">
        <v>9</v>
      </c>
      <c r="D104" s="13">
        <v>5</v>
      </c>
      <c r="E104">
        <v>1093</v>
      </c>
    </row>
    <row r="105" spans="1:5" x14ac:dyDescent="0.3">
      <c r="A105" s="9">
        <v>43932</v>
      </c>
      <c r="B105" s="13">
        <v>77</v>
      </c>
      <c r="C105" s="13">
        <v>9</v>
      </c>
      <c r="D105" s="13">
        <v>4</v>
      </c>
      <c r="E105">
        <v>648</v>
      </c>
    </row>
    <row r="106" spans="1:5" x14ac:dyDescent="0.3">
      <c r="A106" s="9">
        <v>43933</v>
      </c>
      <c r="B106" s="13">
        <v>50</v>
      </c>
      <c r="C106" s="13">
        <v>7</v>
      </c>
      <c r="D106" s="13">
        <v>6</v>
      </c>
      <c r="E106">
        <v>2327</v>
      </c>
    </row>
    <row r="107" spans="1:5" x14ac:dyDescent="0.3">
      <c r="A107" s="9">
        <v>43934</v>
      </c>
      <c r="B107" s="13">
        <v>43</v>
      </c>
      <c r="C107" s="13">
        <v>6</v>
      </c>
      <c r="D107" s="13">
        <v>5</v>
      </c>
      <c r="E107">
        <v>996</v>
      </c>
    </row>
    <row r="108" spans="1:5" x14ac:dyDescent="0.3">
      <c r="A108" s="9">
        <v>43935</v>
      </c>
      <c r="B108" s="13">
        <v>41</v>
      </c>
      <c r="C108" s="13">
        <v>7</v>
      </c>
      <c r="D108" s="13">
        <v>7</v>
      </c>
      <c r="E108">
        <v>1250</v>
      </c>
    </row>
    <row r="109" spans="1:5" x14ac:dyDescent="0.3">
      <c r="A109" s="9">
        <v>43936</v>
      </c>
      <c r="B109" s="13">
        <v>38</v>
      </c>
      <c r="C109" s="13">
        <v>7</v>
      </c>
      <c r="D109" s="13">
        <v>7</v>
      </c>
      <c r="E109">
        <v>323</v>
      </c>
    </row>
    <row r="110" spans="1:5" x14ac:dyDescent="0.3">
      <c r="A110" s="9">
        <v>43937</v>
      </c>
      <c r="B110" s="13">
        <v>21</v>
      </c>
      <c r="C110" s="13">
        <v>8</v>
      </c>
      <c r="D110" s="13">
        <v>5</v>
      </c>
      <c r="E110">
        <v>2179</v>
      </c>
    </row>
    <row r="111" spans="1:5" x14ac:dyDescent="0.3">
      <c r="A111" s="9">
        <v>43938</v>
      </c>
      <c r="B111" s="13">
        <v>16</v>
      </c>
      <c r="C111" s="13">
        <v>7</v>
      </c>
      <c r="D111" s="13">
        <v>4</v>
      </c>
      <c r="E111">
        <v>2625</v>
      </c>
    </row>
    <row r="112" spans="1:5" x14ac:dyDescent="0.3">
      <c r="A112" s="9">
        <v>43939</v>
      </c>
      <c r="B112" s="13">
        <v>19</v>
      </c>
      <c r="C112" s="13">
        <v>6</v>
      </c>
      <c r="D112" s="13">
        <v>4</v>
      </c>
      <c r="E112">
        <v>874</v>
      </c>
    </row>
    <row r="113" spans="1:5" x14ac:dyDescent="0.3">
      <c r="A113" s="9">
        <v>43940</v>
      </c>
      <c r="B113" s="13">
        <v>22</v>
      </c>
      <c r="C113" s="13">
        <v>8</v>
      </c>
      <c r="D113" s="13">
        <v>3</v>
      </c>
      <c r="E113">
        <v>2104</v>
      </c>
    </row>
    <row r="114" spans="1:5" x14ac:dyDescent="0.3">
      <c r="A114" s="9">
        <v>43941</v>
      </c>
      <c r="B114" s="13">
        <v>20</v>
      </c>
      <c r="C114" s="13">
        <v>6</v>
      </c>
      <c r="D114" s="13">
        <v>4</v>
      </c>
      <c r="E114">
        <v>1513</v>
      </c>
    </row>
    <row r="115" spans="1:5" x14ac:dyDescent="0.3">
      <c r="A115" s="9">
        <v>43942</v>
      </c>
      <c r="B115" s="13">
        <v>17</v>
      </c>
      <c r="C115" s="13">
        <v>6</v>
      </c>
      <c r="D115" s="13">
        <v>3</v>
      </c>
      <c r="E115">
        <v>727</v>
      </c>
    </row>
    <row r="116" spans="1:5" x14ac:dyDescent="0.3">
      <c r="A116" s="9">
        <v>43943</v>
      </c>
      <c r="B116" s="13">
        <v>17</v>
      </c>
      <c r="C116" s="13">
        <v>5</v>
      </c>
      <c r="D116" s="13">
        <v>4</v>
      </c>
      <c r="E116">
        <v>1682</v>
      </c>
    </row>
    <row r="117" spans="1:5" x14ac:dyDescent="0.3">
      <c r="A117" s="9">
        <v>43944</v>
      </c>
      <c r="B117" s="13">
        <v>17</v>
      </c>
      <c r="C117" s="13">
        <v>6</v>
      </c>
      <c r="D117" s="13">
        <v>3</v>
      </c>
      <c r="E117">
        <v>2251</v>
      </c>
    </row>
    <row r="118" spans="1:5" x14ac:dyDescent="0.3">
      <c r="A118" s="9">
        <v>43945</v>
      </c>
      <c r="B118" s="13">
        <v>22</v>
      </c>
      <c r="C118" s="13">
        <v>6</v>
      </c>
      <c r="D118" s="13">
        <v>3</v>
      </c>
      <c r="E118">
        <v>3112</v>
      </c>
    </row>
    <row r="119" spans="1:5" x14ac:dyDescent="0.3">
      <c r="A119" s="9">
        <v>43946</v>
      </c>
      <c r="B119" s="13">
        <v>26</v>
      </c>
      <c r="C119" s="13">
        <v>6</v>
      </c>
      <c r="D119" s="13">
        <v>3</v>
      </c>
      <c r="E119">
        <v>1847</v>
      </c>
    </row>
    <row r="120" spans="1:5" x14ac:dyDescent="0.3">
      <c r="A120" s="9">
        <v>43947</v>
      </c>
      <c r="B120" s="13">
        <v>24</v>
      </c>
      <c r="C120" s="13">
        <v>5</v>
      </c>
      <c r="D120" s="13">
        <v>5</v>
      </c>
      <c r="E120">
        <v>2094</v>
      </c>
    </row>
    <row r="121" spans="1:5" x14ac:dyDescent="0.3">
      <c r="A121" s="9">
        <v>43948</v>
      </c>
      <c r="B121" s="13">
        <v>28</v>
      </c>
      <c r="C121" s="13">
        <v>6</v>
      </c>
      <c r="D121" s="13">
        <v>5</v>
      </c>
      <c r="E121">
        <v>2298</v>
      </c>
    </row>
    <row r="122" spans="1:5" x14ac:dyDescent="0.3">
      <c r="A122" s="9">
        <v>43949</v>
      </c>
      <c r="B122" s="13">
        <v>21</v>
      </c>
      <c r="C122" s="13">
        <v>5</v>
      </c>
      <c r="D122" s="13">
        <v>3</v>
      </c>
      <c r="E122">
        <v>3459</v>
      </c>
    </row>
    <row r="123" spans="1:5" x14ac:dyDescent="0.3">
      <c r="A123" s="9">
        <v>43950</v>
      </c>
      <c r="B123" s="13">
        <v>22</v>
      </c>
      <c r="C123" s="13">
        <v>4</v>
      </c>
      <c r="D123" s="13">
        <v>5</v>
      </c>
      <c r="E123">
        <v>3855</v>
      </c>
    </row>
    <row r="124" spans="1:5" x14ac:dyDescent="0.3">
      <c r="A124" s="9">
        <v>43951</v>
      </c>
      <c r="B124" s="13">
        <v>27</v>
      </c>
      <c r="C124" s="13">
        <v>5</v>
      </c>
      <c r="D124" s="13">
        <v>3</v>
      </c>
      <c r="E124">
        <v>0</v>
      </c>
    </row>
    <row r="125" spans="1:5" x14ac:dyDescent="0.3">
      <c r="A125" s="9">
        <v>43952</v>
      </c>
      <c r="B125" s="13">
        <v>72</v>
      </c>
      <c r="C125" s="13">
        <v>4</v>
      </c>
      <c r="D125" s="13">
        <v>4</v>
      </c>
      <c r="E125">
        <v>0</v>
      </c>
    </row>
    <row r="126" spans="1:5" x14ac:dyDescent="0.3">
      <c r="A126" s="9">
        <v>43953</v>
      </c>
      <c r="B126" s="13">
        <v>37</v>
      </c>
      <c r="C126" s="13">
        <v>5</v>
      </c>
      <c r="D126" s="13">
        <v>5</v>
      </c>
      <c r="E126">
        <v>10985</v>
      </c>
    </row>
    <row r="127" spans="1:5" x14ac:dyDescent="0.3">
      <c r="A127" s="9">
        <v>43954</v>
      </c>
      <c r="B127" s="13">
        <v>38</v>
      </c>
      <c r="C127" s="13">
        <v>3</v>
      </c>
      <c r="D127" s="13">
        <v>3</v>
      </c>
      <c r="E127">
        <v>3026</v>
      </c>
    </row>
    <row r="128" spans="1:5" x14ac:dyDescent="0.3">
      <c r="A128" s="9">
        <v>43955</v>
      </c>
      <c r="B128" s="13">
        <v>32</v>
      </c>
      <c r="C128" s="13">
        <v>4</v>
      </c>
      <c r="D128" s="13">
        <v>4</v>
      </c>
      <c r="E128">
        <v>3862</v>
      </c>
    </row>
    <row r="129" spans="1:5" x14ac:dyDescent="0.3">
      <c r="A129" s="9">
        <v>43956</v>
      </c>
      <c r="B129" s="13">
        <v>24</v>
      </c>
      <c r="C129" s="13">
        <v>5</v>
      </c>
      <c r="D129" s="13">
        <v>3</v>
      </c>
      <c r="E129">
        <v>3744</v>
      </c>
    </row>
    <row r="130" spans="1:5" x14ac:dyDescent="0.3">
      <c r="A130" s="9">
        <v>43957</v>
      </c>
      <c r="B130" s="13">
        <v>21</v>
      </c>
      <c r="C130" s="13">
        <v>5</v>
      </c>
      <c r="D130" s="13">
        <v>3</v>
      </c>
      <c r="E130">
        <v>4082</v>
      </c>
    </row>
    <row r="131" spans="1:5" x14ac:dyDescent="0.3">
      <c r="A131" s="9">
        <v>43958</v>
      </c>
      <c r="B131" s="13">
        <v>18</v>
      </c>
      <c r="C131" s="13">
        <v>3</v>
      </c>
      <c r="D131" s="13">
        <v>2</v>
      </c>
      <c r="E131">
        <v>5300</v>
      </c>
    </row>
    <row r="132" spans="1:5" x14ac:dyDescent="0.3">
      <c r="A132" s="9">
        <v>43959</v>
      </c>
      <c r="B132" s="13">
        <v>20</v>
      </c>
      <c r="C132" s="13">
        <v>5</v>
      </c>
      <c r="D132" s="13">
        <v>2</v>
      </c>
      <c r="E132">
        <v>4133</v>
      </c>
    </row>
    <row r="133" spans="1:5" x14ac:dyDescent="0.3">
      <c r="A133" s="9">
        <v>43960</v>
      </c>
      <c r="B133" s="13">
        <v>22</v>
      </c>
      <c r="C133" s="13">
        <v>5</v>
      </c>
      <c r="D133" s="13">
        <v>1</v>
      </c>
      <c r="E133">
        <v>2859</v>
      </c>
    </row>
    <row r="134" spans="1:5" x14ac:dyDescent="0.3">
      <c r="A134" s="9">
        <v>43961</v>
      </c>
      <c r="B134" s="13">
        <v>22</v>
      </c>
      <c r="C134" s="13">
        <v>5</v>
      </c>
      <c r="D134" s="13">
        <v>1</v>
      </c>
      <c r="E134">
        <v>9584</v>
      </c>
    </row>
    <row r="135" spans="1:5" x14ac:dyDescent="0.3">
      <c r="A135" s="9">
        <v>43962</v>
      </c>
      <c r="B135" s="13">
        <v>30</v>
      </c>
      <c r="C135" s="13">
        <v>4</v>
      </c>
      <c r="D135" s="13">
        <v>1</v>
      </c>
      <c r="E135">
        <v>3868</v>
      </c>
    </row>
    <row r="136" spans="1:5" x14ac:dyDescent="0.3">
      <c r="A136" s="9">
        <v>43963</v>
      </c>
      <c r="B136" s="13">
        <v>28</v>
      </c>
      <c r="C136" s="13">
        <v>5</v>
      </c>
      <c r="D136" s="13">
        <v>1</v>
      </c>
      <c r="E136">
        <v>8431</v>
      </c>
    </row>
    <row r="137" spans="1:5" x14ac:dyDescent="0.3">
      <c r="A137" s="9">
        <v>43964</v>
      </c>
      <c r="B137" s="13">
        <v>21</v>
      </c>
      <c r="C137" s="13">
        <v>5</v>
      </c>
      <c r="D137" s="13">
        <v>2</v>
      </c>
      <c r="E137">
        <v>7236</v>
      </c>
    </row>
    <row r="138" spans="1:5" x14ac:dyDescent="0.3">
      <c r="A138" s="9">
        <v>43965</v>
      </c>
      <c r="B138" s="13">
        <v>18</v>
      </c>
      <c r="C138" s="13">
        <v>5</v>
      </c>
      <c r="D138" s="13">
        <v>1</v>
      </c>
      <c r="E138">
        <v>6391</v>
      </c>
    </row>
    <row r="139" spans="1:5" x14ac:dyDescent="0.3">
      <c r="A139" s="9">
        <v>43966</v>
      </c>
      <c r="B139" s="13">
        <v>24</v>
      </c>
      <c r="C139" s="13">
        <v>6</v>
      </c>
      <c r="D139" s="13">
        <v>1</v>
      </c>
      <c r="E139">
        <v>5453</v>
      </c>
    </row>
    <row r="140" spans="1:5" x14ac:dyDescent="0.3">
      <c r="A140" s="9">
        <v>43967</v>
      </c>
      <c r="B140" s="13">
        <v>40</v>
      </c>
      <c r="C140" s="13">
        <v>5</v>
      </c>
      <c r="D140" s="13">
        <v>1</v>
      </c>
      <c r="E140">
        <v>5656</v>
      </c>
    </row>
    <row r="141" spans="1:5" x14ac:dyDescent="0.3">
      <c r="A141" s="9">
        <v>43968</v>
      </c>
      <c r="B141" s="13">
        <v>97</v>
      </c>
      <c r="C141" s="13">
        <v>4</v>
      </c>
      <c r="D141" s="13">
        <v>2</v>
      </c>
      <c r="E141">
        <v>4946</v>
      </c>
    </row>
    <row r="142" spans="1:5" x14ac:dyDescent="0.3">
      <c r="A142" s="9">
        <v>43969</v>
      </c>
      <c r="B142" s="13">
        <v>56</v>
      </c>
      <c r="C142" s="13">
        <v>6</v>
      </c>
      <c r="D142" s="13">
        <v>3</v>
      </c>
      <c r="E142">
        <v>3936</v>
      </c>
    </row>
    <row r="143" spans="1:5" x14ac:dyDescent="0.3">
      <c r="A143" s="9">
        <v>43970</v>
      </c>
      <c r="B143" s="13">
        <v>25</v>
      </c>
      <c r="C143" s="13">
        <v>5</v>
      </c>
      <c r="D143" s="13">
        <v>1</v>
      </c>
      <c r="E143">
        <v>6127</v>
      </c>
    </row>
    <row r="144" spans="1:5" x14ac:dyDescent="0.3">
      <c r="A144" s="9">
        <v>43971</v>
      </c>
      <c r="B144" s="13">
        <v>16</v>
      </c>
      <c r="C144" s="13">
        <v>4</v>
      </c>
      <c r="D144" s="13">
        <v>1</v>
      </c>
      <c r="E144">
        <v>4428</v>
      </c>
    </row>
    <row r="145" spans="1:5" x14ac:dyDescent="0.3">
      <c r="A145" s="9">
        <v>43972</v>
      </c>
      <c r="B145" s="13">
        <v>16</v>
      </c>
      <c r="C145" s="13">
        <v>5</v>
      </c>
      <c r="D145" s="13">
        <v>1</v>
      </c>
      <c r="E145">
        <v>4103</v>
      </c>
    </row>
    <row r="146" spans="1:5" x14ac:dyDescent="0.3">
      <c r="A146" s="9">
        <v>43973</v>
      </c>
      <c r="B146" s="13">
        <v>15</v>
      </c>
      <c r="C146" s="13">
        <v>6</v>
      </c>
      <c r="D146" s="13">
        <v>1</v>
      </c>
      <c r="E146">
        <v>5870</v>
      </c>
    </row>
    <row r="147" spans="1:5" x14ac:dyDescent="0.3">
      <c r="A147" s="9">
        <v>43974</v>
      </c>
      <c r="B147" s="13">
        <v>11</v>
      </c>
      <c r="C147" s="13">
        <v>9</v>
      </c>
      <c r="D147" s="13">
        <v>2</v>
      </c>
      <c r="E147">
        <v>4792</v>
      </c>
    </row>
    <row r="148" spans="1:5" x14ac:dyDescent="0.3">
      <c r="A148" s="9">
        <v>43975</v>
      </c>
      <c r="B148" s="13">
        <v>11</v>
      </c>
      <c r="C148" s="13">
        <v>11</v>
      </c>
      <c r="D148" s="13">
        <v>2</v>
      </c>
      <c r="E148">
        <v>4826</v>
      </c>
    </row>
    <row r="149" spans="1:5" x14ac:dyDescent="0.3">
      <c r="A149" s="9">
        <v>43976</v>
      </c>
      <c r="B149" s="13">
        <v>14</v>
      </c>
      <c r="C149" s="13">
        <v>9</v>
      </c>
      <c r="D149" s="13">
        <v>2</v>
      </c>
      <c r="E149">
        <v>4596</v>
      </c>
    </row>
    <row r="150" spans="1:5" x14ac:dyDescent="0.3">
      <c r="A150" s="9">
        <v>43977</v>
      </c>
      <c r="B150" s="13">
        <v>13</v>
      </c>
      <c r="C150" s="13">
        <v>8</v>
      </c>
      <c r="D150" s="13">
        <v>1</v>
      </c>
      <c r="E150">
        <v>4110</v>
      </c>
    </row>
    <row r="151" spans="1:5" x14ac:dyDescent="0.3">
      <c r="A151" s="9">
        <v>43978</v>
      </c>
      <c r="B151" s="13">
        <v>14</v>
      </c>
      <c r="C151" s="13">
        <v>7</v>
      </c>
      <c r="D151" s="13">
        <v>1</v>
      </c>
      <c r="E151">
        <v>5783</v>
      </c>
    </row>
    <row r="152" spans="1:5" x14ac:dyDescent="0.3">
      <c r="A152" s="9">
        <v>43979</v>
      </c>
      <c r="B152" s="13">
        <v>16</v>
      </c>
      <c r="C152" s="13">
        <v>6</v>
      </c>
      <c r="D152" s="13">
        <v>1</v>
      </c>
      <c r="E152">
        <v>7615</v>
      </c>
    </row>
    <row r="153" spans="1:5" x14ac:dyDescent="0.3">
      <c r="A153" s="9">
        <v>43980</v>
      </c>
      <c r="B153" s="13">
        <v>15</v>
      </c>
      <c r="C153" s="13">
        <v>6</v>
      </c>
      <c r="D153" s="13">
        <v>2</v>
      </c>
      <c r="E153">
        <v>7649</v>
      </c>
    </row>
    <row r="154" spans="1:5" x14ac:dyDescent="0.3">
      <c r="A154" s="9">
        <v>43981</v>
      </c>
      <c r="B154" s="13">
        <v>35</v>
      </c>
      <c r="C154" s="13">
        <v>6</v>
      </c>
      <c r="D154" s="13">
        <v>1</v>
      </c>
      <c r="E154">
        <v>7113</v>
      </c>
    </row>
    <row r="155" spans="1:5" x14ac:dyDescent="0.3">
      <c r="A155" s="9">
        <v>43982</v>
      </c>
      <c r="B155" s="13">
        <v>22</v>
      </c>
      <c r="C155" s="13">
        <v>7</v>
      </c>
      <c r="D155" s="13">
        <v>1</v>
      </c>
      <c r="E155">
        <v>6045</v>
      </c>
    </row>
  </sheetData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1E1B6-0B3F-469A-B3AB-B92955A237D9}">
  <dimension ref="A1:Y155"/>
  <sheetViews>
    <sheetView workbookViewId="0">
      <selection activeCell="F1" sqref="F1:G1048576"/>
    </sheetView>
  </sheetViews>
  <sheetFormatPr defaultRowHeight="14.4" x14ac:dyDescent="0.3"/>
  <cols>
    <col min="6" max="7" width="8.88671875" style="28"/>
  </cols>
  <sheetData>
    <row r="1" spans="1:25" x14ac:dyDescent="0.3">
      <c r="A1" t="s">
        <v>63</v>
      </c>
    </row>
    <row r="3" spans="1:25" x14ac:dyDescent="0.3">
      <c r="A3" t="s">
        <v>62</v>
      </c>
      <c r="B3" t="s">
        <v>161</v>
      </c>
      <c r="C3" t="s">
        <v>160</v>
      </c>
      <c r="D3" t="s">
        <v>159</v>
      </c>
      <c r="E3" s="12" t="s">
        <v>54</v>
      </c>
      <c r="F3" s="27" t="s">
        <v>59</v>
      </c>
      <c r="G3" s="27" t="s">
        <v>58</v>
      </c>
      <c r="H3" s="10" t="s">
        <v>57</v>
      </c>
    </row>
    <row r="4" spans="1:25" x14ac:dyDescent="0.3">
      <c r="A4" s="8">
        <v>43831</v>
      </c>
      <c r="B4">
        <v>0</v>
      </c>
      <c r="C4">
        <v>1</v>
      </c>
      <c r="D4">
        <v>0</v>
      </c>
      <c r="E4" s="9">
        <v>43831</v>
      </c>
      <c r="F4" s="27">
        <v>0</v>
      </c>
      <c r="G4" s="27">
        <v>0</v>
      </c>
      <c r="H4" s="10">
        <v>0</v>
      </c>
    </row>
    <row r="5" spans="1:25" x14ac:dyDescent="0.3">
      <c r="A5" s="8">
        <v>43832</v>
      </c>
      <c r="B5">
        <v>0</v>
      </c>
      <c r="C5">
        <v>0</v>
      </c>
      <c r="D5">
        <v>0</v>
      </c>
      <c r="E5" s="9">
        <v>43832</v>
      </c>
      <c r="F5" s="27">
        <v>0</v>
      </c>
      <c r="G5" s="27">
        <v>0</v>
      </c>
      <c r="H5" s="10">
        <v>0</v>
      </c>
    </row>
    <row r="6" spans="1:25" x14ac:dyDescent="0.3">
      <c r="A6" s="8">
        <v>43833</v>
      </c>
      <c r="B6">
        <v>0</v>
      </c>
      <c r="C6">
        <v>0</v>
      </c>
      <c r="D6">
        <v>0</v>
      </c>
      <c r="E6" s="9">
        <v>43833</v>
      </c>
      <c r="F6" s="27">
        <v>0</v>
      </c>
      <c r="G6" s="27">
        <v>0</v>
      </c>
      <c r="H6" s="10">
        <v>0</v>
      </c>
    </row>
    <row r="7" spans="1:25" x14ac:dyDescent="0.3">
      <c r="A7" s="8">
        <v>43834</v>
      </c>
      <c r="B7">
        <v>0</v>
      </c>
      <c r="C7">
        <v>1</v>
      </c>
      <c r="D7">
        <v>0</v>
      </c>
      <c r="E7" s="9">
        <v>43834</v>
      </c>
      <c r="F7" s="27">
        <v>0</v>
      </c>
      <c r="G7" s="27">
        <v>0</v>
      </c>
      <c r="H7" s="10">
        <v>0</v>
      </c>
      <c r="P7" t="s">
        <v>59</v>
      </c>
      <c r="W7" t="s">
        <v>149</v>
      </c>
    </row>
    <row r="8" spans="1:25" x14ac:dyDescent="0.3">
      <c r="A8" s="8">
        <v>43835</v>
      </c>
      <c r="B8">
        <v>0</v>
      </c>
      <c r="C8">
        <v>0</v>
      </c>
      <c r="D8">
        <v>0</v>
      </c>
      <c r="E8" s="9">
        <v>43835</v>
      </c>
      <c r="F8" s="27">
        <v>0</v>
      </c>
      <c r="G8" s="27">
        <v>0</v>
      </c>
      <c r="H8" s="10">
        <v>0</v>
      </c>
      <c r="O8" t="s">
        <v>67</v>
      </c>
      <c r="P8" t="s">
        <v>31</v>
      </c>
      <c r="Q8" t="s">
        <v>148</v>
      </c>
      <c r="R8" t="s">
        <v>34</v>
      </c>
      <c r="V8" t="s">
        <v>67</v>
      </c>
      <c r="W8" t="s">
        <v>31</v>
      </c>
      <c r="X8" t="s">
        <v>148</v>
      </c>
      <c r="Y8" t="s">
        <v>34</v>
      </c>
    </row>
    <row r="9" spans="1:25" x14ac:dyDescent="0.3">
      <c r="A9" s="8">
        <v>43836</v>
      </c>
      <c r="B9">
        <v>0</v>
      </c>
      <c r="C9">
        <v>0</v>
      </c>
      <c r="D9">
        <v>0</v>
      </c>
      <c r="E9" s="9">
        <v>43836</v>
      </c>
      <c r="F9" s="27">
        <v>0</v>
      </c>
      <c r="G9" s="27">
        <v>0</v>
      </c>
      <c r="H9" s="10">
        <v>0</v>
      </c>
      <c r="O9">
        <v>0</v>
      </c>
      <c r="P9">
        <v>0.57233562726394338</v>
      </c>
      <c r="Q9">
        <v>6.2083262978909239E-2</v>
      </c>
      <c r="R9">
        <v>3.7370096475759645E-3</v>
      </c>
      <c r="V9">
        <v>0</v>
      </c>
      <c r="W9">
        <v>0.63720818861196982</v>
      </c>
      <c r="X9">
        <v>6.0483652249109128E-2</v>
      </c>
      <c r="Y9">
        <v>1.4620437531354625E-2</v>
      </c>
    </row>
    <row r="10" spans="1:25" x14ac:dyDescent="0.3">
      <c r="A10" s="8">
        <v>43837</v>
      </c>
      <c r="B10">
        <v>0</v>
      </c>
      <c r="C10">
        <v>0</v>
      </c>
      <c r="D10">
        <v>0</v>
      </c>
      <c r="E10" s="9">
        <v>43837</v>
      </c>
      <c r="F10" s="27">
        <v>0</v>
      </c>
      <c r="G10" s="27">
        <v>0</v>
      </c>
      <c r="H10" s="10">
        <v>0</v>
      </c>
      <c r="O10">
        <v>1</v>
      </c>
      <c r="P10">
        <v>0.57367972360713171</v>
      </c>
      <c r="Q10">
        <v>7.1925865197221814E-2</v>
      </c>
      <c r="R10">
        <v>6.9626475182148493E-3</v>
      </c>
      <c r="V10">
        <v>1</v>
      </c>
      <c r="W10">
        <v>0.64980165242810406</v>
      </c>
      <c r="X10">
        <v>6.2740759793216402E-2</v>
      </c>
      <c r="Y10">
        <v>1.2828667132585283E-2</v>
      </c>
    </row>
    <row r="11" spans="1:25" x14ac:dyDescent="0.3">
      <c r="A11" s="8">
        <v>43838</v>
      </c>
      <c r="B11">
        <v>0</v>
      </c>
      <c r="C11">
        <v>0</v>
      </c>
      <c r="D11">
        <v>0</v>
      </c>
      <c r="E11" s="9">
        <v>43838</v>
      </c>
      <c r="F11" s="27">
        <v>0</v>
      </c>
      <c r="G11" s="27">
        <v>0</v>
      </c>
      <c r="H11" s="10">
        <v>0</v>
      </c>
      <c r="O11">
        <v>2</v>
      </c>
      <c r="P11">
        <v>0.57779846477329355</v>
      </c>
      <c r="Q11">
        <v>7.7567481298790819E-2</v>
      </c>
      <c r="R11">
        <v>1.0750617025706784E-2</v>
      </c>
      <c r="V11">
        <v>2</v>
      </c>
      <c r="W11">
        <v>0.65367571027810834</v>
      </c>
      <c r="X11">
        <v>6.4336400584641365E-2</v>
      </c>
      <c r="Y11">
        <v>3.4716083516306072E-3</v>
      </c>
    </row>
    <row r="12" spans="1:25" x14ac:dyDescent="0.3">
      <c r="A12" s="8">
        <v>43839</v>
      </c>
      <c r="B12">
        <v>0</v>
      </c>
      <c r="C12">
        <v>0</v>
      </c>
      <c r="D12">
        <v>0</v>
      </c>
      <c r="E12" s="9">
        <v>43839</v>
      </c>
      <c r="F12" s="27">
        <v>0</v>
      </c>
      <c r="G12" s="27">
        <v>0</v>
      </c>
      <c r="H12" s="10">
        <v>0</v>
      </c>
      <c r="O12">
        <v>3</v>
      </c>
      <c r="P12">
        <v>0.60252531237914897</v>
      </c>
      <c r="Q12">
        <v>7.9398049411348162E-2</v>
      </c>
      <c r="R12">
        <v>1.2268410424141729E-2</v>
      </c>
      <c r="V12">
        <v>3</v>
      </c>
      <c r="W12">
        <v>0.65324254899848944</v>
      </c>
      <c r="X12">
        <v>7.8076084014661457E-2</v>
      </c>
      <c r="Y12">
        <v>-2.3626257743382829E-3</v>
      </c>
    </row>
    <row r="13" spans="1:25" x14ac:dyDescent="0.3">
      <c r="A13" s="8">
        <v>43840</v>
      </c>
      <c r="B13">
        <v>0</v>
      </c>
      <c r="C13">
        <v>0</v>
      </c>
      <c r="D13">
        <v>1</v>
      </c>
      <c r="E13" s="9">
        <v>43840</v>
      </c>
      <c r="F13" s="27">
        <v>0</v>
      </c>
      <c r="G13" s="27">
        <v>0</v>
      </c>
      <c r="H13" s="10">
        <v>0</v>
      </c>
      <c r="O13">
        <v>4</v>
      </c>
      <c r="P13">
        <v>0.64614745197282264</v>
      </c>
      <c r="Q13">
        <v>7.4409536852394653E-2</v>
      </c>
      <c r="R13">
        <v>1.4511735377811998E-2</v>
      </c>
      <c r="V13">
        <v>4</v>
      </c>
      <c r="W13">
        <v>0.69908686924328978</v>
      </c>
      <c r="X13">
        <v>8.5238956998837434E-2</v>
      </c>
      <c r="Y13">
        <v>-1.1578350405780206E-2</v>
      </c>
    </row>
    <row r="14" spans="1:25" x14ac:dyDescent="0.3">
      <c r="A14" s="8">
        <v>43841</v>
      </c>
      <c r="B14">
        <v>0</v>
      </c>
      <c r="C14">
        <v>1</v>
      </c>
      <c r="D14">
        <v>0</v>
      </c>
      <c r="E14" s="9">
        <v>43841</v>
      </c>
      <c r="F14" s="27">
        <v>0</v>
      </c>
      <c r="G14" s="27">
        <v>0</v>
      </c>
      <c r="H14" s="10">
        <v>0</v>
      </c>
      <c r="O14">
        <v>5</v>
      </c>
      <c r="P14">
        <v>0.65434926148304218</v>
      </c>
      <c r="Q14">
        <v>7.7927740494131564E-2</v>
      </c>
      <c r="R14">
        <v>1.4761810055317896E-2</v>
      </c>
      <c r="V14">
        <v>5</v>
      </c>
      <c r="W14">
        <v>0.69150018424628612</v>
      </c>
      <c r="X14">
        <v>8.1764449277174966E-2</v>
      </c>
      <c r="Y14">
        <v>-9.7345708270619516E-3</v>
      </c>
    </row>
    <row r="15" spans="1:25" x14ac:dyDescent="0.3">
      <c r="A15" s="8">
        <v>43842</v>
      </c>
      <c r="B15">
        <v>0</v>
      </c>
      <c r="C15">
        <v>0</v>
      </c>
      <c r="D15">
        <v>0</v>
      </c>
      <c r="E15" s="9">
        <v>43842</v>
      </c>
      <c r="F15" s="27">
        <v>0</v>
      </c>
      <c r="G15" s="27">
        <v>0</v>
      </c>
      <c r="H15" s="10">
        <v>0</v>
      </c>
      <c r="O15">
        <v>6</v>
      </c>
      <c r="P15">
        <v>0.67615012809695407</v>
      </c>
      <c r="Q15">
        <v>8.9927767736654132E-2</v>
      </c>
      <c r="R15">
        <v>1.7611162956942004E-2</v>
      </c>
      <c r="V15">
        <v>6</v>
      </c>
      <c r="W15">
        <v>0.67738675042612351</v>
      </c>
      <c r="X15">
        <v>8.6353055805770476E-2</v>
      </c>
      <c r="Y15">
        <v>-7.4914636610448051E-4</v>
      </c>
    </row>
    <row r="16" spans="1:25" x14ac:dyDescent="0.3">
      <c r="A16" s="8">
        <v>43843</v>
      </c>
      <c r="B16">
        <v>0</v>
      </c>
      <c r="C16">
        <v>0</v>
      </c>
      <c r="D16">
        <v>0</v>
      </c>
      <c r="E16" s="9">
        <v>43843</v>
      </c>
      <c r="F16" s="27">
        <v>0</v>
      </c>
      <c r="G16" s="27">
        <v>0</v>
      </c>
      <c r="H16" s="10">
        <v>0</v>
      </c>
      <c r="O16">
        <v>7</v>
      </c>
      <c r="P16">
        <v>0.69424196821336093</v>
      </c>
      <c r="Q16">
        <v>8.591420325656908E-2</v>
      </c>
      <c r="R16">
        <v>1.4104633072987755E-2</v>
      </c>
      <c r="V16">
        <v>7</v>
      </c>
      <c r="W16">
        <v>0.66551970764617674</v>
      </c>
      <c r="X16">
        <v>9.5928861932644299E-2</v>
      </c>
      <c r="Y16">
        <v>-3.0943328092499292E-3</v>
      </c>
    </row>
    <row r="17" spans="1:25" x14ac:dyDescent="0.3">
      <c r="A17" s="8">
        <v>43844</v>
      </c>
      <c r="B17">
        <v>0</v>
      </c>
      <c r="C17">
        <v>0</v>
      </c>
      <c r="D17">
        <v>0</v>
      </c>
      <c r="E17" s="9">
        <v>43844</v>
      </c>
      <c r="F17" s="27">
        <v>0</v>
      </c>
      <c r="G17" s="27">
        <v>0</v>
      </c>
      <c r="H17" s="10">
        <v>0</v>
      </c>
      <c r="O17">
        <v>8</v>
      </c>
      <c r="P17">
        <v>0.70456851296739487</v>
      </c>
      <c r="Q17">
        <v>8.7446786680905539E-2</v>
      </c>
      <c r="R17">
        <v>1.6272866187717637E-2</v>
      </c>
      <c r="V17">
        <v>8</v>
      </c>
      <c r="W17">
        <v>0.66222651023737422</v>
      </c>
      <c r="X17">
        <v>0.10019844310118523</v>
      </c>
      <c r="Y17">
        <v>-1.0280097189040355E-2</v>
      </c>
    </row>
    <row r="18" spans="1:25" x14ac:dyDescent="0.3">
      <c r="A18" s="8">
        <v>43845</v>
      </c>
      <c r="B18">
        <v>0</v>
      </c>
      <c r="C18">
        <v>0</v>
      </c>
      <c r="D18">
        <v>0</v>
      </c>
      <c r="E18" s="9">
        <v>43845</v>
      </c>
      <c r="F18" s="27">
        <v>0</v>
      </c>
      <c r="G18" s="27">
        <v>0</v>
      </c>
      <c r="H18" s="10">
        <v>0</v>
      </c>
      <c r="O18">
        <v>9</v>
      </c>
      <c r="P18">
        <v>0.68322948851929233</v>
      </c>
      <c r="Q18">
        <v>9.6492722937386546E-2</v>
      </c>
      <c r="R18">
        <v>2.8076427452315637E-2</v>
      </c>
      <c r="V18">
        <v>9</v>
      </c>
      <c r="W18">
        <v>0.65880414241518626</v>
      </c>
      <c r="X18">
        <v>0.10640751652143252</v>
      </c>
      <c r="Y18">
        <v>7.8582675529593176E-3</v>
      </c>
    </row>
    <row r="19" spans="1:25" x14ac:dyDescent="0.3">
      <c r="A19" s="8">
        <v>43846</v>
      </c>
      <c r="B19">
        <v>0</v>
      </c>
      <c r="C19">
        <v>1</v>
      </c>
      <c r="D19">
        <v>0</v>
      </c>
      <c r="E19" s="9">
        <v>43846</v>
      </c>
      <c r="F19" s="27">
        <v>0</v>
      </c>
      <c r="G19" s="27">
        <v>0</v>
      </c>
      <c r="H19" s="10">
        <v>0</v>
      </c>
      <c r="O19">
        <v>10</v>
      </c>
      <c r="P19">
        <v>0.7021404563455077</v>
      </c>
      <c r="Q19">
        <v>0.10833374498135839</v>
      </c>
      <c r="R19">
        <v>4.2301181937516995E-2</v>
      </c>
      <c r="V19">
        <v>10</v>
      </c>
      <c r="W19">
        <v>0.66660028529555537</v>
      </c>
      <c r="X19">
        <v>0.11913267864766022</v>
      </c>
      <c r="Y19">
        <v>3.6413744670043123E-2</v>
      </c>
    </row>
    <row r="20" spans="1:25" x14ac:dyDescent="0.3">
      <c r="A20" s="8">
        <v>43847</v>
      </c>
      <c r="B20">
        <v>0</v>
      </c>
      <c r="C20">
        <v>0</v>
      </c>
      <c r="D20">
        <v>0</v>
      </c>
      <c r="E20" s="9">
        <v>43847</v>
      </c>
      <c r="F20" s="27">
        <v>0</v>
      </c>
      <c r="G20" s="27">
        <v>0</v>
      </c>
      <c r="H20" s="10">
        <v>0</v>
      </c>
      <c r="O20">
        <v>11</v>
      </c>
      <c r="P20">
        <v>0.72400808782045301</v>
      </c>
      <c r="Q20">
        <v>0.12324586661797407</v>
      </c>
      <c r="R20">
        <v>8.6244853393981635E-3</v>
      </c>
      <c r="V20">
        <v>11</v>
      </c>
      <c r="W20">
        <v>0.68615622179794922</v>
      </c>
      <c r="X20">
        <v>0.12880509832773979</v>
      </c>
      <c r="Y20">
        <v>-5.8601974573688287E-3</v>
      </c>
    </row>
    <row r="21" spans="1:25" x14ac:dyDescent="0.3">
      <c r="A21" s="8">
        <v>43848</v>
      </c>
      <c r="B21">
        <v>0</v>
      </c>
      <c r="C21">
        <v>0</v>
      </c>
      <c r="D21">
        <v>0</v>
      </c>
      <c r="E21" s="9">
        <v>43848</v>
      </c>
      <c r="F21" s="27">
        <v>0</v>
      </c>
      <c r="G21" s="27">
        <v>0</v>
      </c>
      <c r="H21" s="10">
        <v>0</v>
      </c>
      <c r="O21">
        <v>12</v>
      </c>
      <c r="P21">
        <v>0.75443774045551704</v>
      </c>
      <c r="Q21">
        <v>0.13441538287120389</v>
      </c>
      <c r="R21">
        <v>8.6293400209048569E-3</v>
      </c>
      <c r="V21">
        <v>12</v>
      </c>
      <c r="W21">
        <v>0.71208064582016051</v>
      </c>
      <c r="X21">
        <v>0.15544015537965183</v>
      </c>
      <c r="Y21">
        <v>1.1183275062045202E-2</v>
      </c>
    </row>
    <row r="22" spans="1:25" x14ac:dyDescent="0.3">
      <c r="A22" s="8">
        <v>43849</v>
      </c>
      <c r="B22">
        <v>0</v>
      </c>
      <c r="C22">
        <v>0</v>
      </c>
      <c r="D22">
        <v>0</v>
      </c>
      <c r="E22" s="9">
        <v>43849</v>
      </c>
      <c r="F22" s="27">
        <v>0</v>
      </c>
      <c r="G22" s="27">
        <v>0</v>
      </c>
      <c r="H22" s="10">
        <v>0</v>
      </c>
      <c r="O22">
        <v>13</v>
      </c>
      <c r="P22">
        <v>0.76638106020473529</v>
      </c>
      <c r="Q22">
        <v>0.13940213520601255</v>
      </c>
      <c r="R22">
        <v>1.7752193534571092E-2</v>
      </c>
      <c r="V22">
        <v>13</v>
      </c>
      <c r="W22">
        <v>0.73525283967674393</v>
      </c>
      <c r="X22">
        <v>0.17104218434419635</v>
      </c>
      <c r="Y22">
        <v>1.8295474905361615E-2</v>
      </c>
    </row>
    <row r="23" spans="1:25" x14ac:dyDescent="0.3">
      <c r="A23" s="8">
        <v>43850</v>
      </c>
      <c r="B23">
        <v>0</v>
      </c>
      <c r="C23">
        <v>0</v>
      </c>
      <c r="D23">
        <v>0</v>
      </c>
      <c r="E23" s="9">
        <v>43850</v>
      </c>
      <c r="F23" s="27">
        <v>0</v>
      </c>
      <c r="G23" s="27">
        <v>0</v>
      </c>
      <c r="H23" s="10">
        <v>0</v>
      </c>
      <c r="O23">
        <v>14</v>
      </c>
      <c r="P23">
        <v>0.78364061214970382</v>
      </c>
      <c r="Q23">
        <v>5.9586594375891533E-2</v>
      </c>
      <c r="R23">
        <v>1.3611810793778446E-2</v>
      </c>
      <c r="V23">
        <v>14</v>
      </c>
      <c r="W23">
        <v>0.76307370776958783</v>
      </c>
      <c r="X23">
        <v>0.19357198746604279</v>
      </c>
      <c r="Y23">
        <v>1.9198700424256872E-2</v>
      </c>
    </row>
    <row r="24" spans="1:25" x14ac:dyDescent="0.3">
      <c r="A24" s="8">
        <v>43851</v>
      </c>
      <c r="B24">
        <v>0</v>
      </c>
      <c r="C24">
        <v>1</v>
      </c>
      <c r="D24">
        <v>1</v>
      </c>
      <c r="E24" s="9">
        <v>43851</v>
      </c>
      <c r="F24" s="27">
        <v>0</v>
      </c>
      <c r="G24" s="27">
        <v>0</v>
      </c>
      <c r="H24" s="10">
        <v>0</v>
      </c>
    </row>
    <row r="25" spans="1:25" x14ac:dyDescent="0.3">
      <c r="A25" s="8">
        <v>43852</v>
      </c>
      <c r="B25">
        <v>0</v>
      </c>
      <c r="C25">
        <v>1</v>
      </c>
      <c r="D25">
        <v>0</v>
      </c>
      <c r="E25" s="9">
        <v>43852</v>
      </c>
      <c r="F25" s="27">
        <v>0</v>
      </c>
      <c r="G25" s="27">
        <v>0</v>
      </c>
      <c r="H25" s="10">
        <v>0</v>
      </c>
    </row>
    <row r="26" spans="1:25" x14ac:dyDescent="0.3">
      <c r="A26" s="8">
        <v>43853</v>
      </c>
      <c r="B26">
        <v>0</v>
      </c>
      <c r="C26">
        <v>0</v>
      </c>
      <c r="D26">
        <v>0</v>
      </c>
      <c r="E26" s="9">
        <v>43853</v>
      </c>
      <c r="F26" s="27">
        <v>0</v>
      </c>
      <c r="G26" s="27">
        <v>0</v>
      </c>
      <c r="H26" s="10">
        <v>0</v>
      </c>
    </row>
    <row r="27" spans="1:25" x14ac:dyDescent="0.3">
      <c r="A27" s="8">
        <v>43854</v>
      </c>
      <c r="B27">
        <v>1</v>
      </c>
      <c r="C27">
        <v>1</v>
      </c>
      <c r="D27">
        <v>0</v>
      </c>
      <c r="E27" s="9">
        <v>43854</v>
      </c>
      <c r="F27" s="27">
        <v>0</v>
      </c>
      <c r="G27" s="27">
        <v>0</v>
      </c>
      <c r="H27" s="10">
        <v>0</v>
      </c>
    </row>
    <row r="28" spans="1:25" x14ac:dyDescent="0.3">
      <c r="A28" s="8">
        <v>43855</v>
      </c>
      <c r="B28">
        <v>0</v>
      </c>
      <c r="C28">
        <v>0</v>
      </c>
      <c r="D28">
        <v>0</v>
      </c>
      <c r="E28" s="9">
        <v>43855</v>
      </c>
      <c r="F28" s="27">
        <v>0</v>
      </c>
      <c r="G28" s="27">
        <v>0</v>
      </c>
      <c r="H28" s="10">
        <v>0</v>
      </c>
    </row>
    <row r="29" spans="1:25" x14ac:dyDescent="0.3">
      <c r="A29" s="8">
        <v>43856</v>
      </c>
      <c r="B29">
        <v>0</v>
      </c>
      <c r="C29">
        <v>1</v>
      </c>
      <c r="D29">
        <v>0</v>
      </c>
      <c r="E29" s="9">
        <v>43856</v>
      </c>
      <c r="F29" s="27">
        <v>0</v>
      </c>
      <c r="G29" s="27">
        <v>0</v>
      </c>
      <c r="H29" s="10">
        <v>0</v>
      </c>
    </row>
    <row r="30" spans="1:25" x14ac:dyDescent="0.3">
      <c r="A30" s="8">
        <v>43857</v>
      </c>
      <c r="B30">
        <v>0</v>
      </c>
      <c r="C30">
        <v>1</v>
      </c>
      <c r="D30">
        <v>0</v>
      </c>
      <c r="E30" s="9">
        <v>43857</v>
      </c>
      <c r="F30" s="27">
        <v>0</v>
      </c>
      <c r="G30" s="27">
        <v>0</v>
      </c>
      <c r="H30" s="10">
        <v>0</v>
      </c>
    </row>
    <row r="31" spans="1:25" x14ac:dyDescent="0.3">
      <c r="A31" s="8">
        <v>43858</v>
      </c>
      <c r="B31">
        <v>0</v>
      </c>
      <c r="C31">
        <v>1</v>
      </c>
      <c r="D31">
        <v>0</v>
      </c>
      <c r="E31" s="9">
        <v>43858</v>
      </c>
      <c r="F31" s="27">
        <v>0</v>
      </c>
      <c r="G31" s="27">
        <v>0</v>
      </c>
      <c r="H31" s="10">
        <v>0</v>
      </c>
    </row>
    <row r="32" spans="1:25" x14ac:dyDescent="0.3">
      <c r="A32" s="8">
        <v>43859</v>
      </c>
      <c r="B32">
        <v>0</v>
      </c>
      <c r="C32">
        <v>1</v>
      </c>
      <c r="D32">
        <v>0</v>
      </c>
      <c r="E32" s="9">
        <v>43859</v>
      </c>
      <c r="F32" s="27">
        <v>0</v>
      </c>
      <c r="G32" s="27">
        <v>0</v>
      </c>
      <c r="H32" s="10">
        <v>0</v>
      </c>
    </row>
    <row r="33" spans="1:8" x14ac:dyDescent="0.3">
      <c r="A33" s="8">
        <v>43860</v>
      </c>
      <c r="B33">
        <v>0</v>
      </c>
      <c r="C33">
        <v>1</v>
      </c>
      <c r="D33">
        <v>0</v>
      </c>
      <c r="E33" s="9">
        <v>43860</v>
      </c>
      <c r="F33" s="27">
        <f ca="1">IFERROR(__xludf.DUMMYFUNCTION("""COMPUTED_VALUE"""),1)</f>
        <v>1</v>
      </c>
      <c r="G33" s="27">
        <f ca="1">IFERROR(__xludf.DUMMYFUNCTION("""COMPUTED_VALUE"""),0)</f>
        <v>0</v>
      </c>
      <c r="H33" s="10">
        <v>0</v>
      </c>
    </row>
    <row r="34" spans="1:8" x14ac:dyDescent="0.3">
      <c r="A34" s="8">
        <v>43861</v>
      </c>
      <c r="B34">
        <v>0</v>
      </c>
      <c r="C34">
        <v>2</v>
      </c>
      <c r="D34">
        <v>0</v>
      </c>
      <c r="E34" s="9">
        <v>43861</v>
      </c>
      <c r="F34" s="27">
        <f ca="1">IFERROR(__xludf.DUMMYFUNCTION("""COMPUTED_VALUE"""),0)</f>
        <v>0</v>
      </c>
      <c r="G34" s="27">
        <f ca="1">IFERROR(__xludf.DUMMYFUNCTION("""COMPUTED_VALUE"""),0)</f>
        <v>0</v>
      </c>
      <c r="H34" s="10">
        <v>0</v>
      </c>
    </row>
    <row r="35" spans="1:8" x14ac:dyDescent="0.3">
      <c r="A35" s="8">
        <v>43862</v>
      </c>
      <c r="B35">
        <v>1</v>
      </c>
      <c r="C35">
        <v>1</v>
      </c>
      <c r="D35">
        <v>0</v>
      </c>
      <c r="E35" s="9">
        <v>43862</v>
      </c>
      <c r="F35" s="27">
        <f ca="1">IFERROR(__xludf.DUMMYFUNCTION("""COMPUTED_VALUE"""),0)</f>
        <v>0</v>
      </c>
      <c r="G35" s="27">
        <f ca="1">IFERROR(__xludf.DUMMYFUNCTION("""COMPUTED_VALUE"""),0)</f>
        <v>0</v>
      </c>
      <c r="H35" s="10">
        <v>0</v>
      </c>
    </row>
    <row r="36" spans="1:8" x14ac:dyDescent="0.3">
      <c r="A36" s="8">
        <v>43863</v>
      </c>
      <c r="B36">
        <v>0</v>
      </c>
      <c r="C36">
        <v>1</v>
      </c>
      <c r="D36">
        <v>1</v>
      </c>
      <c r="E36" s="9">
        <v>43863</v>
      </c>
      <c r="F36" s="27">
        <f ca="1">IFERROR(__xludf.DUMMYFUNCTION("""COMPUTED_VALUE"""),1)</f>
        <v>1</v>
      </c>
      <c r="G36" s="27">
        <f ca="1">IFERROR(__xludf.DUMMYFUNCTION("""COMPUTED_VALUE"""),0)</f>
        <v>0</v>
      </c>
      <c r="H36" s="10">
        <v>0</v>
      </c>
    </row>
    <row r="37" spans="1:8" x14ac:dyDescent="0.3">
      <c r="A37" s="8">
        <v>43864</v>
      </c>
      <c r="B37">
        <v>1</v>
      </c>
      <c r="C37">
        <v>1</v>
      </c>
      <c r="D37">
        <v>0</v>
      </c>
      <c r="E37" s="9">
        <v>43864</v>
      </c>
      <c r="F37" s="27">
        <f ca="1">IFERROR(__xludf.DUMMYFUNCTION("""COMPUTED_VALUE"""),1)</f>
        <v>1</v>
      </c>
      <c r="G37" s="27">
        <f ca="1">IFERROR(__xludf.DUMMYFUNCTION("""COMPUTED_VALUE"""),0)</f>
        <v>0</v>
      </c>
      <c r="H37" s="10">
        <v>0</v>
      </c>
    </row>
    <row r="38" spans="1:8" x14ac:dyDescent="0.3">
      <c r="A38" s="8">
        <v>43865</v>
      </c>
      <c r="B38">
        <v>1</v>
      </c>
      <c r="C38">
        <v>1</v>
      </c>
      <c r="D38">
        <v>0</v>
      </c>
      <c r="E38" s="9">
        <v>43865</v>
      </c>
      <c r="F38" s="27">
        <f ca="1">IFERROR(__xludf.DUMMYFUNCTION("""COMPUTED_VALUE"""),0)</f>
        <v>0</v>
      </c>
      <c r="G38" s="27">
        <f ca="1">IFERROR(__xludf.DUMMYFUNCTION("""COMPUTED_VALUE"""),0)</f>
        <v>0</v>
      </c>
      <c r="H38" s="10">
        <v>0</v>
      </c>
    </row>
    <row r="39" spans="1:8" x14ac:dyDescent="0.3">
      <c r="A39" s="8">
        <v>43866</v>
      </c>
      <c r="B39">
        <v>0</v>
      </c>
      <c r="C39">
        <v>1</v>
      </c>
      <c r="D39">
        <v>0</v>
      </c>
      <c r="E39" s="9">
        <v>43866</v>
      </c>
      <c r="F39" s="27">
        <f ca="1">IFERROR(__xludf.DUMMYFUNCTION("""COMPUTED_VALUE"""),0)</f>
        <v>0</v>
      </c>
      <c r="G39" s="27">
        <f ca="1">IFERROR(__xludf.DUMMYFUNCTION("""COMPUTED_VALUE"""),0)</f>
        <v>0</v>
      </c>
      <c r="H39" s="10">
        <v>0</v>
      </c>
    </row>
    <row r="40" spans="1:8" x14ac:dyDescent="0.3">
      <c r="A40" s="8">
        <v>43867</v>
      </c>
      <c r="B40">
        <v>0</v>
      </c>
      <c r="C40">
        <v>2</v>
      </c>
      <c r="D40">
        <v>0</v>
      </c>
      <c r="E40" s="9">
        <v>43867</v>
      </c>
      <c r="F40" s="27">
        <f ca="1">IFERROR(__xludf.DUMMYFUNCTION("""COMPUTED_VALUE"""),0)</f>
        <v>0</v>
      </c>
      <c r="G40" s="27">
        <f ca="1">IFERROR(__xludf.DUMMYFUNCTION("""COMPUTED_VALUE"""),0)</f>
        <v>0</v>
      </c>
      <c r="H40" s="10">
        <v>0</v>
      </c>
    </row>
    <row r="41" spans="1:8" x14ac:dyDescent="0.3">
      <c r="A41" s="8">
        <v>43868</v>
      </c>
      <c r="B41">
        <v>0</v>
      </c>
      <c r="C41">
        <v>1</v>
      </c>
      <c r="D41">
        <v>0</v>
      </c>
      <c r="E41" s="9">
        <v>43868</v>
      </c>
      <c r="F41" s="27">
        <f ca="1">IFERROR(__xludf.DUMMYFUNCTION("""COMPUTED_VALUE"""),0)</f>
        <v>0</v>
      </c>
      <c r="G41" s="27">
        <f ca="1">IFERROR(__xludf.DUMMYFUNCTION("""COMPUTED_VALUE"""),0)</f>
        <v>0</v>
      </c>
      <c r="H41" s="10">
        <v>0</v>
      </c>
    </row>
    <row r="42" spans="1:8" x14ac:dyDescent="0.3">
      <c r="A42" s="8">
        <v>43869</v>
      </c>
      <c r="B42">
        <v>0</v>
      </c>
      <c r="C42">
        <v>1</v>
      </c>
      <c r="D42">
        <v>0</v>
      </c>
      <c r="E42" s="9">
        <v>43869</v>
      </c>
      <c r="F42" s="27">
        <f ca="1">IFERROR(__xludf.DUMMYFUNCTION("""COMPUTED_VALUE"""),0)</f>
        <v>0</v>
      </c>
      <c r="G42" s="27">
        <f ca="1">IFERROR(__xludf.DUMMYFUNCTION("""COMPUTED_VALUE"""),0)</f>
        <v>0</v>
      </c>
      <c r="H42" s="10">
        <v>0</v>
      </c>
    </row>
    <row r="43" spans="1:8" x14ac:dyDescent="0.3">
      <c r="A43" s="8">
        <v>43870</v>
      </c>
      <c r="B43">
        <v>0</v>
      </c>
      <c r="C43">
        <v>1</v>
      </c>
      <c r="D43">
        <v>0</v>
      </c>
      <c r="E43" s="9">
        <v>43870</v>
      </c>
      <c r="F43" s="27">
        <f ca="1">IFERROR(__xludf.DUMMYFUNCTION("""COMPUTED_VALUE"""),0)</f>
        <v>0</v>
      </c>
      <c r="G43" s="27">
        <f ca="1">IFERROR(__xludf.DUMMYFUNCTION("""COMPUTED_VALUE"""),0)</f>
        <v>0</v>
      </c>
      <c r="H43" s="10">
        <v>0</v>
      </c>
    </row>
    <row r="44" spans="1:8" x14ac:dyDescent="0.3">
      <c r="A44" s="8">
        <v>43871</v>
      </c>
      <c r="B44">
        <v>0</v>
      </c>
      <c r="C44">
        <v>0</v>
      </c>
      <c r="D44">
        <v>0</v>
      </c>
      <c r="E44" s="9">
        <v>43871</v>
      </c>
      <c r="F44" s="27">
        <f ca="1">IFERROR(__xludf.DUMMYFUNCTION("""COMPUTED_VALUE"""),0)</f>
        <v>0</v>
      </c>
      <c r="G44" s="27">
        <f ca="1">IFERROR(__xludf.DUMMYFUNCTION("""COMPUTED_VALUE"""),0)</f>
        <v>0</v>
      </c>
      <c r="H44" s="10">
        <v>0</v>
      </c>
    </row>
    <row r="45" spans="1:8" x14ac:dyDescent="0.3">
      <c r="A45" s="8">
        <v>43872</v>
      </c>
      <c r="B45">
        <v>0</v>
      </c>
      <c r="C45">
        <v>1</v>
      </c>
      <c r="D45">
        <v>0</v>
      </c>
      <c r="E45" s="9">
        <v>43872</v>
      </c>
      <c r="F45" s="27">
        <f ca="1">IFERROR(__xludf.DUMMYFUNCTION("""COMPUTED_VALUE"""),0)</f>
        <v>0</v>
      </c>
      <c r="G45" s="27">
        <f ca="1">IFERROR(__xludf.DUMMYFUNCTION("""COMPUTED_VALUE"""),0)</f>
        <v>0</v>
      </c>
      <c r="H45" s="10">
        <v>0</v>
      </c>
    </row>
    <row r="46" spans="1:8" x14ac:dyDescent="0.3">
      <c r="A46" s="8">
        <v>43873</v>
      </c>
      <c r="B46">
        <v>0</v>
      </c>
      <c r="C46">
        <v>1</v>
      </c>
      <c r="D46">
        <v>0</v>
      </c>
      <c r="E46" s="9">
        <v>43873</v>
      </c>
      <c r="F46" s="27">
        <f ca="1">IFERROR(__xludf.DUMMYFUNCTION("""COMPUTED_VALUE"""),0)</f>
        <v>0</v>
      </c>
      <c r="G46" s="27">
        <f ca="1">IFERROR(__xludf.DUMMYFUNCTION("""COMPUTED_VALUE"""),0)</f>
        <v>0</v>
      </c>
      <c r="H46" s="10">
        <v>0</v>
      </c>
    </row>
    <row r="47" spans="1:8" x14ac:dyDescent="0.3">
      <c r="A47" s="8">
        <v>43874</v>
      </c>
      <c r="B47">
        <v>0</v>
      </c>
      <c r="C47">
        <v>1</v>
      </c>
      <c r="D47">
        <v>1</v>
      </c>
      <c r="E47" s="9">
        <v>43874</v>
      </c>
      <c r="F47" s="27">
        <f ca="1">IFERROR(__xludf.DUMMYFUNCTION("""COMPUTED_VALUE"""),0)</f>
        <v>0</v>
      </c>
      <c r="G47" s="27">
        <f ca="1">IFERROR(__xludf.DUMMYFUNCTION("""COMPUTED_VALUE"""),0)</f>
        <v>0</v>
      </c>
      <c r="H47" s="10">
        <v>0</v>
      </c>
    </row>
    <row r="48" spans="1:8" x14ac:dyDescent="0.3">
      <c r="A48" s="8">
        <v>43875</v>
      </c>
      <c r="B48">
        <v>0</v>
      </c>
      <c r="C48">
        <v>0</v>
      </c>
      <c r="D48">
        <v>0</v>
      </c>
      <c r="E48" s="9">
        <v>43875</v>
      </c>
      <c r="F48" s="27">
        <f ca="1">IFERROR(__xludf.DUMMYFUNCTION("""COMPUTED_VALUE"""),0)</f>
        <v>0</v>
      </c>
      <c r="G48" s="27">
        <f ca="1">IFERROR(__xludf.DUMMYFUNCTION("""COMPUTED_VALUE"""),0)</f>
        <v>0</v>
      </c>
      <c r="H48" s="10">
        <v>0</v>
      </c>
    </row>
    <row r="49" spans="1:8" x14ac:dyDescent="0.3">
      <c r="A49" s="8">
        <v>43876</v>
      </c>
      <c r="B49">
        <v>0</v>
      </c>
      <c r="C49">
        <v>1</v>
      </c>
      <c r="D49">
        <v>0</v>
      </c>
      <c r="E49" s="9">
        <v>43876</v>
      </c>
      <c r="F49" s="27">
        <f ca="1">IFERROR(__xludf.DUMMYFUNCTION("""COMPUTED_VALUE"""),0)</f>
        <v>0</v>
      </c>
      <c r="G49" s="27">
        <f ca="1">IFERROR(__xludf.DUMMYFUNCTION("""COMPUTED_VALUE"""),0)</f>
        <v>0</v>
      </c>
      <c r="H49" s="10">
        <v>0</v>
      </c>
    </row>
    <row r="50" spans="1:8" x14ac:dyDescent="0.3">
      <c r="A50" s="8">
        <v>43877</v>
      </c>
      <c r="B50">
        <v>0</v>
      </c>
      <c r="C50">
        <v>1</v>
      </c>
      <c r="D50">
        <v>0</v>
      </c>
      <c r="E50" s="9">
        <v>43877</v>
      </c>
      <c r="F50" s="27">
        <f ca="1">IFERROR(__xludf.DUMMYFUNCTION("""COMPUTED_VALUE"""),0)</f>
        <v>0</v>
      </c>
      <c r="G50" s="27">
        <f ca="1">IFERROR(__xludf.DUMMYFUNCTION("""COMPUTED_VALUE"""),0)</f>
        <v>0</v>
      </c>
      <c r="H50" s="10">
        <v>0</v>
      </c>
    </row>
    <row r="51" spans="1:8" x14ac:dyDescent="0.3">
      <c r="A51" s="8">
        <v>43878</v>
      </c>
      <c r="B51">
        <v>0</v>
      </c>
      <c r="C51">
        <v>1</v>
      </c>
      <c r="D51">
        <v>0</v>
      </c>
      <c r="E51" s="9">
        <v>43878</v>
      </c>
      <c r="F51" s="27">
        <f ca="1">IFERROR(__xludf.DUMMYFUNCTION("""COMPUTED_VALUE"""),0)</f>
        <v>0</v>
      </c>
      <c r="G51" s="27">
        <f ca="1">IFERROR(__xludf.DUMMYFUNCTION("""COMPUTED_VALUE"""),0)</f>
        <v>0</v>
      </c>
      <c r="H51" s="10">
        <v>0</v>
      </c>
    </row>
    <row r="52" spans="1:8" x14ac:dyDescent="0.3">
      <c r="A52" s="8">
        <v>43879</v>
      </c>
      <c r="B52">
        <v>1</v>
      </c>
      <c r="C52">
        <v>1</v>
      </c>
      <c r="D52">
        <v>0</v>
      </c>
      <c r="E52" s="9">
        <v>43879</v>
      </c>
      <c r="F52" s="27">
        <f ca="1">IFERROR(__xludf.DUMMYFUNCTION("""COMPUTED_VALUE"""),0)</f>
        <v>0</v>
      </c>
      <c r="G52" s="27">
        <f ca="1">IFERROR(__xludf.DUMMYFUNCTION("""COMPUTED_VALUE"""),0)</f>
        <v>0</v>
      </c>
      <c r="H52" s="10">
        <v>0</v>
      </c>
    </row>
    <row r="53" spans="1:8" x14ac:dyDescent="0.3">
      <c r="A53" s="8">
        <v>43880</v>
      </c>
      <c r="B53">
        <v>0</v>
      </c>
      <c r="C53">
        <v>1</v>
      </c>
      <c r="D53">
        <v>0</v>
      </c>
      <c r="E53" s="9">
        <v>43880</v>
      </c>
      <c r="F53" s="27">
        <f ca="1">IFERROR(__xludf.DUMMYFUNCTION("""COMPUTED_VALUE"""),0)</f>
        <v>0</v>
      </c>
      <c r="G53" s="27">
        <f ca="1">IFERROR(__xludf.DUMMYFUNCTION("""COMPUTED_VALUE"""),0)</f>
        <v>0</v>
      </c>
      <c r="H53" s="10">
        <v>0</v>
      </c>
    </row>
    <row r="54" spans="1:8" x14ac:dyDescent="0.3">
      <c r="A54" s="8">
        <v>43881</v>
      </c>
      <c r="B54">
        <v>0</v>
      </c>
      <c r="C54">
        <v>1</v>
      </c>
      <c r="D54">
        <v>0</v>
      </c>
      <c r="E54" s="9">
        <v>43881</v>
      </c>
      <c r="F54" s="27">
        <f ca="1">IFERROR(__xludf.DUMMYFUNCTION("""COMPUTED_VALUE"""),0)</f>
        <v>0</v>
      </c>
      <c r="G54" s="27">
        <f ca="1">IFERROR(__xludf.DUMMYFUNCTION("""COMPUTED_VALUE"""),0)</f>
        <v>0</v>
      </c>
      <c r="H54" s="10">
        <v>0</v>
      </c>
    </row>
    <row r="55" spans="1:8" x14ac:dyDescent="0.3">
      <c r="A55" s="8">
        <v>43882</v>
      </c>
      <c r="B55">
        <v>0</v>
      </c>
      <c r="C55">
        <v>1</v>
      </c>
      <c r="D55">
        <v>0</v>
      </c>
      <c r="E55" s="9">
        <v>43882</v>
      </c>
      <c r="F55" s="27">
        <f ca="1">IFERROR(__xludf.DUMMYFUNCTION("""COMPUTED_VALUE"""),0)</f>
        <v>0</v>
      </c>
      <c r="G55" s="27">
        <f ca="1">IFERROR(__xludf.DUMMYFUNCTION("""COMPUTED_VALUE"""),0)</f>
        <v>0</v>
      </c>
      <c r="H55" s="10">
        <v>0</v>
      </c>
    </row>
    <row r="56" spans="1:8" x14ac:dyDescent="0.3">
      <c r="A56" s="8">
        <v>43883</v>
      </c>
      <c r="B56">
        <v>0</v>
      </c>
      <c r="C56">
        <v>0</v>
      </c>
      <c r="D56">
        <v>0</v>
      </c>
      <c r="E56" s="9">
        <v>43883</v>
      </c>
      <c r="F56" s="27">
        <f ca="1">IFERROR(__xludf.DUMMYFUNCTION("""COMPUTED_VALUE"""),0)</f>
        <v>0</v>
      </c>
      <c r="G56" s="27">
        <f ca="1">IFERROR(__xludf.DUMMYFUNCTION("""COMPUTED_VALUE"""),0)</f>
        <v>0</v>
      </c>
      <c r="H56" s="10">
        <v>0</v>
      </c>
    </row>
    <row r="57" spans="1:8" x14ac:dyDescent="0.3">
      <c r="A57" s="8">
        <v>43884</v>
      </c>
      <c r="B57">
        <v>0</v>
      </c>
      <c r="C57">
        <v>1</v>
      </c>
      <c r="D57">
        <v>0</v>
      </c>
      <c r="E57" s="9">
        <v>43884</v>
      </c>
      <c r="F57" s="27">
        <f ca="1">IFERROR(__xludf.DUMMYFUNCTION("""COMPUTED_VALUE"""),0)</f>
        <v>0</v>
      </c>
      <c r="G57" s="27">
        <f ca="1">IFERROR(__xludf.DUMMYFUNCTION("""COMPUTED_VALUE"""),0)</f>
        <v>0</v>
      </c>
      <c r="H57" s="10">
        <v>0</v>
      </c>
    </row>
    <row r="58" spans="1:8" x14ac:dyDescent="0.3">
      <c r="A58" s="8">
        <v>43885</v>
      </c>
      <c r="B58">
        <v>1</v>
      </c>
      <c r="C58">
        <v>1</v>
      </c>
      <c r="D58">
        <v>1</v>
      </c>
      <c r="E58" s="9">
        <v>43885</v>
      </c>
      <c r="F58" s="27">
        <f ca="1">IFERROR(__xludf.DUMMYFUNCTION("""COMPUTED_VALUE"""),0)</f>
        <v>0</v>
      </c>
      <c r="G58" s="27">
        <f ca="1">IFERROR(__xludf.DUMMYFUNCTION("""COMPUTED_VALUE"""),0)</f>
        <v>0</v>
      </c>
      <c r="H58" s="10">
        <v>0</v>
      </c>
    </row>
    <row r="59" spans="1:8" x14ac:dyDescent="0.3">
      <c r="A59" s="8">
        <v>43886</v>
      </c>
      <c r="B59">
        <v>0</v>
      </c>
      <c r="C59">
        <v>1</v>
      </c>
      <c r="D59">
        <v>1</v>
      </c>
      <c r="E59" s="9">
        <v>43886</v>
      </c>
      <c r="F59" s="27">
        <f ca="1">IFERROR(__xludf.DUMMYFUNCTION("""COMPUTED_VALUE"""),0)</f>
        <v>0</v>
      </c>
      <c r="G59" s="27">
        <f ca="1">IFERROR(__xludf.DUMMYFUNCTION("""COMPUTED_VALUE"""),0)</f>
        <v>0</v>
      </c>
      <c r="H59" s="10">
        <v>0</v>
      </c>
    </row>
    <row r="60" spans="1:8" x14ac:dyDescent="0.3">
      <c r="A60" s="8">
        <v>43887</v>
      </c>
      <c r="B60">
        <v>0</v>
      </c>
      <c r="C60">
        <v>1</v>
      </c>
      <c r="D60">
        <v>1</v>
      </c>
      <c r="E60" s="9">
        <v>43887</v>
      </c>
      <c r="F60" s="27">
        <f ca="1">IFERROR(__xludf.DUMMYFUNCTION("""COMPUTED_VALUE"""),0)</f>
        <v>0</v>
      </c>
      <c r="G60" s="27">
        <f ca="1">IFERROR(__xludf.DUMMYFUNCTION("""COMPUTED_VALUE"""),0)</f>
        <v>0</v>
      </c>
      <c r="H60" s="10">
        <v>0</v>
      </c>
    </row>
    <row r="61" spans="1:8" x14ac:dyDescent="0.3">
      <c r="A61" s="8">
        <v>43888</v>
      </c>
      <c r="B61">
        <v>0</v>
      </c>
      <c r="C61">
        <v>2</v>
      </c>
      <c r="D61">
        <v>1</v>
      </c>
      <c r="E61" s="9">
        <v>43888</v>
      </c>
      <c r="F61" s="27">
        <f ca="1">IFERROR(__xludf.DUMMYFUNCTION("""COMPUTED_VALUE"""),0)</f>
        <v>0</v>
      </c>
      <c r="G61" s="27">
        <f ca="1">IFERROR(__xludf.DUMMYFUNCTION("""COMPUTED_VALUE"""),0)</f>
        <v>0</v>
      </c>
      <c r="H61" s="10">
        <v>0</v>
      </c>
    </row>
    <row r="62" spans="1:8" x14ac:dyDescent="0.3">
      <c r="A62" s="8">
        <v>43889</v>
      </c>
      <c r="B62">
        <v>0</v>
      </c>
      <c r="C62">
        <v>0</v>
      </c>
      <c r="D62">
        <v>1</v>
      </c>
      <c r="E62" s="9">
        <v>43889</v>
      </c>
      <c r="F62" s="27">
        <f ca="1">IFERROR(__xludf.DUMMYFUNCTION("""COMPUTED_VALUE"""),0)</f>
        <v>0</v>
      </c>
      <c r="G62" s="27">
        <f ca="1">IFERROR(__xludf.DUMMYFUNCTION("""COMPUTED_VALUE"""),0)</f>
        <v>0</v>
      </c>
      <c r="H62" s="10">
        <v>0</v>
      </c>
    </row>
    <row r="63" spans="1:8" x14ac:dyDescent="0.3">
      <c r="A63" s="8">
        <v>43890</v>
      </c>
      <c r="B63">
        <v>0</v>
      </c>
      <c r="C63">
        <v>1</v>
      </c>
      <c r="D63">
        <v>1</v>
      </c>
      <c r="E63" s="9">
        <v>43890</v>
      </c>
      <c r="F63" s="27">
        <f ca="1">IFERROR(__xludf.DUMMYFUNCTION("""COMPUTED_VALUE"""),0)</f>
        <v>0</v>
      </c>
      <c r="G63" s="27">
        <f ca="1">IFERROR(__xludf.DUMMYFUNCTION("""COMPUTED_VALUE"""),0)</f>
        <v>0</v>
      </c>
      <c r="H63" s="10">
        <v>0</v>
      </c>
    </row>
    <row r="64" spans="1:8" x14ac:dyDescent="0.3">
      <c r="A64" s="8">
        <v>43891</v>
      </c>
      <c r="B64">
        <v>0</v>
      </c>
      <c r="C64">
        <v>0</v>
      </c>
      <c r="D64">
        <v>1</v>
      </c>
      <c r="E64" s="9">
        <v>43891</v>
      </c>
      <c r="F64" s="27">
        <f ca="1">IFERROR(__xludf.DUMMYFUNCTION("""COMPUTED_VALUE"""),0)</f>
        <v>0</v>
      </c>
      <c r="G64" s="27">
        <f ca="1">IFERROR(__xludf.DUMMYFUNCTION("""COMPUTED_VALUE"""),0)</f>
        <v>0</v>
      </c>
      <c r="H64" s="10">
        <v>0</v>
      </c>
    </row>
    <row r="65" spans="1:8" x14ac:dyDescent="0.3">
      <c r="A65" s="8">
        <v>43892</v>
      </c>
      <c r="B65">
        <v>0</v>
      </c>
      <c r="C65">
        <v>1</v>
      </c>
      <c r="D65">
        <v>1</v>
      </c>
      <c r="E65" s="9">
        <v>43892</v>
      </c>
      <c r="F65" s="27">
        <f ca="1">IFERROR(__xludf.DUMMYFUNCTION("""COMPUTED_VALUE"""),0)</f>
        <v>0</v>
      </c>
      <c r="G65" s="27">
        <f ca="1">IFERROR(__xludf.DUMMYFUNCTION("""COMPUTED_VALUE"""),0)</f>
        <v>0</v>
      </c>
      <c r="H65" s="10">
        <v>0</v>
      </c>
    </row>
    <row r="66" spans="1:8" x14ac:dyDescent="0.3">
      <c r="A66" s="8">
        <v>43893</v>
      </c>
      <c r="B66">
        <v>0</v>
      </c>
      <c r="C66">
        <v>1</v>
      </c>
      <c r="D66">
        <v>0</v>
      </c>
      <c r="E66" s="9">
        <v>43893</v>
      </c>
      <c r="F66" s="27">
        <f ca="1">IFERROR(__xludf.DUMMYFUNCTION("""COMPUTED_VALUE"""),0)</f>
        <v>0</v>
      </c>
      <c r="G66" s="27">
        <f ca="1">IFERROR(__xludf.DUMMYFUNCTION("""COMPUTED_VALUE"""),0)</f>
        <v>0</v>
      </c>
      <c r="H66" s="10">
        <v>0</v>
      </c>
    </row>
    <row r="67" spans="1:8" x14ac:dyDescent="0.3">
      <c r="A67" s="8">
        <v>43894</v>
      </c>
      <c r="B67">
        <v>0</v>
      </c>
      <c r="C67">
        <v>1</v>
      </c>
      <c r="D67">
        <v>0</v>
      </c>
      <c r="E67" s="9">
        <v>43894</v>
      </c>
      <c r="F67" s="27">
        <f ca="1">IFERROR(__xludf.DUMMYFUNCTION("""COMPUTED_VALUE"""),0)</f>
        <v>0</v>
      </c>
      <c r="G67" s="27">
        <f ca="1">IFERROR(__xludf.DUMMYFUNCTION("""COMPUTED_VALUE"""),0)</f>
        <v>0</v>
      </c>
      <c r="H67" s="10">
        <v>0</v>
      </c>
    </row>
    <row r="68" spans="1:8" x14ac:dyDescent="0.3">
      <c r="A68" s="8">
        <v>43895</v>
      </c>
      <c r="B68">
        <v>0</v>
      </c>
      <c r="C68">
        <v>1</v>
      </c>
      <c r="D68">
        <v>0</v>
      </c>
      <c r="E68" s="9">
        <v>43895</v>
      </c>
      <c r="F68" s="27">
        <f ca="1">IFERROR(__xludf.DUMMYFUNCTION("""COMPUTED_VALUE"""),0)</f>
        <v>0</v>
      </c>
      <c r="G68" s="27">
        <f ca="1">IFERROR(__xludf.DUMMYFUNCTION("""COMPUTED_VALUE"""),0)</f>
        <v>0</v>
      </c>
      <c r="H68" s="10">
        <v>0</v>
      </c>
    </row>
    <row r="69" spans="1:8" x14ac:dyDescent="0.3">
      <c r="A69" s="8">
        <v>43896</v>
      </c>
      <c r="B69">
        <v>0</v>
      </c>
      <c r="C69">
        <v>2</v>
      </c>
      <c r="D69">
        <v>0</v>
      </c>
      <c r="E69" s="9">
        <v>43896</v>
      </c>
      <c r="F69" s="27">
        <f ca="1">IFERROR(__xludf.DUMMYFUNCTION("""COMPUTED_VALUE"""),0)</f>
        <v>0</v>
      </c>
      <c r="G69" s="27">
        <f ca="1">IFERROR(__xludf.DUMMYFUNCTION("""COMPUTED_VALUE"""),0)</f>
        <v>0</v>
      </c>
      <c r="H69" s="10">
        <v>0</v>
      </c>
    </row>
    <row r="70" spans="1:8" x14ac:dyDescent="0.3">
      <c r="A70" s="8">
        <v>43897</v>
      </c>
      <c r="B70">
        <v>0</v>
      </c>
      <c r="C70">
        <v>1</v>
      </c>
      <c r="D70">
        <v>0</v>
      </c>
      <c r="E70" s="9">
        <v>43897</v>
      </c>
      <c r="F70" s="27">
        <f ca="1">IFERROR(__xludf.DUMMYFUNCTION("""COMPUTED_VALUE"""),0)</f>
        <v>0</v>
      </c>
      <c r="G70" s="27">
        <f ca="1">IFERROR(__xludf.DUMMYFUNCTION("""COMPUTED_VALUE"""),0)</f>
        <v>0</v>
      </c>
      <c r="H70" s="10">
        <v>0</v>
      </c>
    </row>
    <row r="71" spans="1:8" x14ac:dyDescent="0.3">
      <c r="A71" s="8">
        <v>43898</v>
      </c>
      <c r="B71">
        <v>0</v>
      </c>
      <c r="C71">
        <v>1</v>
      </c>
      <c r="D71">
        <v>0</v>
      </c>
      <c r="E71" s="9">
        <v>43898</v>
      </c>
      <c r="F71" s="27">
        <f ca="1">IFERROR(__xludf.DUMMYFUNCTION("""COMPUTED_VALUE"""),0)</f>
        <v>0</v>
      </c>
      <c r="G71" s="27">
        <f ca="1">IFERROR(__xludf.DUMMYFUNCTION("""COMPUTED_VALUE"""),0)</f>
        <v>0</v>
      </c>
      <c r="H71" s="10">
        <v>0</v>
      </c>
    </row>
    <row r="72" spans="1:8" x14ac:dyDescent="0.3">
      <c r="A72" s="8">
        <v>43899</v>
      </c>
      <c r="B72">
        <v>1</v>
      </c>
      <c r="C72">
        <v>1</v>
      </c>
      <c r="D72">
        <v>1</v>
      </c>
      <c r="E72" s="9">
        <v>43899</v>
      </c>
      <c r="F72" s="27">
        <f ca="1">IFERROR(__xludf.DUMMYFUNCTION("""COMPUTED_VALUE"""),0)</f>
        <v>0</v>
      </c>
      <c r="G72" s="27">
        <f ca="1">IFERROR(__xludf.DUMMYFUNCTION("""COMPUTED_VALUE"""),0)</f>
        <v>0</v>
      </c>
      <c r="H72" s="10">
        <v>0</v>
      </c>
    </row>
    <row r="73" spans="1:8" x14ac:dyDescent="0.3">
      <c r="A73" s="8">
        <v>43900</v>
      </c>
      <c r="B73">
        <v>1</v>
      </c>
      <c r="C73">
        <v>1</v>
      </c>
      <c r="D73">
        <v>0</v>
      </c>
      <c r="E73" s="9">
        <v>43900</v>
      </c>
      <c r="F73" s="27">
        <f ca="1">IFERROR(__xludf.DUMMYFUNCTION("""COMPUTED_VALUE"""),0)</f>
        <v>0</v>
      </c>
      <c r="G73" s="27">
        <f ca="1">IFERROR(__xludf.DUMMYFUNCTION("""COMPUTED_VALUE"""),0)</f>
        <v>0</v>
      </c>
      <c r="H73" s="10">
        <v>0</v>
      </c>
    </row>
    <row r="74" spans="1:8" x14ac:dyDescent="0.3">
      <c r="A74" s="8">
        <v>43901</v>
      </c>
      <c r="B74">
        <v>1</v>
      </c>
      <c r="C74">
        <v>1</v>
      </c>
      <c r="D74">
        <v>0</v>
      </c>
      <c r="E74" s="9">
        <v>43901</v>
      </c>
      <c r="F74" s="27">
        <f ca="1">IFERROR(__xludf.DUMMYFUNCTION("""COMPUTED_VALUE"""),0)</f>
        <v>0</v>
      </c>
      <c r="G74" s="27">
        <f ca="1">IFERROR(__xludf.DUMMYFUNCTION("""COMPUTED_VALUE"""),0)</f>
        <v>0</v>
      </c>
      <c r="H74" s="10">
        <v>0</v>
      </c>
    </row>
    <row r="75" spans="1:8" x14ac:dyDescent="0.3">
      <c r="A75" s="8">
        <v>43902</v>
      </c>
      <c r="B75">
        <v>1</v>
      </c>
      <c r="C75">
        <v>6</v>
      </c>
      <c r="D75">
        <v>0</v>
      </c>
      <c r="E75" s="9">
        <v>43902</v>
      </c>
      <c r="F75" s="27">
        <f ca="1">IFERROR(__xludf.DUMMYFUNCTION("""COMPUTED_VALUE"""),0)</f>
        <v>0</v>
      </c>
      <c r="G75" s="27">
        <f ca="1">IFERROR(__xludf.DUMMYFUNCTION("""COMPUTED_VALUE"""),0)</f>
        <v>0</v>
      </c>
      <c r="H75" s="10">
        <v>0</v>
      </c>
    </row>
    <row r="76" spans="1:8" x14ac:dyDescent="0.3">
      <c r="A76" s="8">
        <v>43903</v>
      </c>
      <c r="B76">
        <v>1</v>
      </c>
      <c r="C76">
        <v>6</v>
      </c>
      <c r="D76">
        <v>1</v>
      </c>
      <c r="E76" s="9">
        <v>43903</v>
      </c>
      <c r="F76" s="27">
        <f ca="1">IFERROR(__xludf.DUMMYFUNCTION("""COMPUTED_VALUE"""),0)</f>
        <v>0</v>
      </c>
      <c r="G76" s="27">
        <f ca="1">IFERROR(__xludf.DUMMYFUNCTION("""COMPUTED_VALUE"""),0)</f>
        <v>0</v>
      </c>
      <c r="H76" s="10">
        <v>0</v>
      </c>
    </row>
    <row r="77" spans="1:8" x14ac:dyDescent="0.3">
      <c r="A77" s="8">
        <v>43904</v>
      </c>
      <c r="B77">
        <v>1</v>
      </c>
      <c r="C77">
        <v>8</v>
      </c>
      <c r="D77">
        <v>1</v>
      </c>
      <c r="E77" s="9">
        <v>43904</v>
      </c>
      <c r="F77" s="27">
        <v>0</v>
      </c>
      <c r="G77" s="27">
        <v>0</v>
      </c>
      <c r="H77">
        <v>0</v>
      </c>
    </row>
    <row r="78" spans="1:8" x14ac:dyDescent="0.3">
      <c r="A78" s="8">
        <v>43905</v>
      </c>
      <c r="B78">
        <v>1</v>
      </c>
      <c r="C78">
        <v>6</v>
      </c>
      <c r="D78">
        <v>0</v>
      </c>
      <c r="E78" s="9">
        <v>43905</v>
      </c>
      <c r="F78" s="27">
        <v>0</v>
      </c>
      <c r="G78" s="27">
        <v>0</v>
      </c>
      <c r="H78">
        <v>0</v>
      </c>
    </row>
    <row r="79" spans="1:8" x14ac:dyDescent="0.3">
      <c r="A79" s="8">
        <v>43906</v>
      </c>
      <c r="B79">
        <v>1</v>
      </c>
      <c r="C79">
        <v>12</v>
      </c>
      <c r="D79">
        <v>1</v>
      </c>
      <c r="E79" s="9">
        <v>43906</v>
      </c>
      <c r="F79" s="27">
        <v>0</v>
      </c>
      <c r="G79" s="27">
        <v>0</v>
      </c>
      <c r="H79">
        <v>0</v>
      </c>
    </row>
    <row r="80" spans="1:8" x14ac:dyDescent="0.3">
      <c r="A80" s="8">
        <v>43907</v>
      </c>
      <c r="B80">
        <v>2</v>
      </c>
      <c r="C80">
        <v>22</v>
      </c>
      <c r="D80">
        <v>1</v>
      </c>
      <c r="E80" s="9">
        <v>43907</v>
      </c>
      <c r="F80" s="27">
        <v>0</v>
      </c>
      <c r="G80" s="27">
        <v>0</v>
      </c>
      <c r="H80">
        <v>0</v>
      </c>
    </row>
    <row r="81" spans="1:8" x14ac:dyDescent="0.3">
      <c r="A81" s="8">
        <v>43908</v>
      </c>
      <c r="B81">
        <v>1</v>
      </c>
      <c r="C81">
        <v>25</v>
      </c>
      <c r="D81">
        <v>1</v>
      </c>
      <c r="E81" s="9">
        <v>43908</v>
      </c>
      <c r="F81" s="27">
        <v>0</v>
      </c>
      <c r="G81" s="27">
        <v>0</v>
      </c>
      <c r="H81">
        <v>0</v>
      </c>
    </row>
    <row r="82" spans="1:8" x14ac:dyDescent="0.3">
      <c r="A82" s="8">
        <v>43909</v>
      </c>
      <c r="B82">
        <v>4</v>
      </c>
      <c r="C82">
        <v>34</v>
      </c>
      <c r="D82">
        <v>25</v>
      </c>
      <c r="E82" s="9">
        <v>43909</v>
      </c>
      <c r="F82" s="27">
        <v>2</v>
      </c>
      <c r="G82" s="27">
        <v>0</v>
      </c>
      <c r="H82">
        <v>0</v>
      </c>
    </row>
    <row r="83" spans="1:8" x14ac:dyDescent="0.3">
      <c r="A83" s="8">
        <v>43910</v>
      </c>
      <c r="B83">
        <v>6</v>
      </c>
      <c r="C83">
        <v>50</v>
      </c>
      <c r="D83">
        <v>31</v>
      </c>
      <c r="E83" s="9">
        <v>43910</v>
      </c>
      <c r="F83" s="27">
        <v>5</v>
      </c>
      <c r="G83" s="27">
        <v>0</v>
      </c>
      <c r="H83">
        <v>0</v>
      </c>
    </row>
    <row r="84" spans="1:8" x14ac:dyDescent="0.3">
      <c r="A84" s="8">
        <v>43911</v>
      </c>
      <c r="B84">
        <v>26</v>
      </c>
      <c r="C84">
        <v>53</v>
      </c>
      <c r="D84">
        <v>46</v>
      </c>
      <c r="E84" s="9">
        <v>43911</v>
      </c>
      <c r="F84" s="27">
        <v>7</v>
      </c>
      <c r="G84" s="27">
        <v>0</v>
      </c>
      <c r="H84">
        <v>0</v>
      </c>
    </row>
    <row r="85" spans="1:8" x14ac:dyDescent="0.3">
      <c r="A85" s="8">
        <v>43912</v>
      </c>
      <c r="B85">
        <v>48</v>
      </c>
      <c r="C85">
        <v>64</v>
      </c>
      <c r="D85">
        <v>72</v>
      </c>
      <c r="E85" s="9">
        <v>43912</v>
      </c>
      <c r="F85" s="27">
        <v>4</v>
      </c>
      <c r="G85" s="27">
        <v>1</v>
      </c>
      <c r="H85">
        <v>0</v>
      </c>
    </row>
    <row r="86" spans="1:8" x14ac:dyDescent="0.3">
      <c r="A86" s="8">
        <v>43913</v>
      </c>
      <c r="B86">
        <v>41</v>
      </c>
      <c r="C86">
        <v>52</v>
      </c>
      <c r="D86">
        <v>24</v>
      </c>
      <c r="E86" s="9">
        <v>43913</v>
      </c>
      <c r="F86" s="27">
        <v>12</v>
      </c>
      <c r="G86" s="27">
        <v>0</v>
      </c>
      <c r="H86">
        <v>0</v>
      </c>
    </row>
    <row r="87" spans="1:8" x14ac:dyDescent="0.3">
      <c r="A87" s="8">
        <v>43914</v>
      </c>
      <c r="B87">
        <v>42</v>
      </c>
      <c r="C87">
        <v>45</v>
      </c>
      <c r="D87">
        <v>12</v>
      </c>
      <c r="E87" s="9">
        <v>43914</v>
      </c>
      <c r="F87" s="27">
        <v>4</v>
      </c>
      <c r="G87" s="27">
        <v>0</v>
      </c>
      <c r="H87">
        <v>0</v>
      </c>
    </row>
    <row r="88" spans="1:8" x14ac:dyDescent="0.3">
      <c r="A88" s="8">
        <v>43915</v>
      </c>
      <c r="B88">
        <v>29</v>
      </c>
      <c r="C88">
        <v>33</v>
      </c>
      <c r="D88">
        <v>8</v>
      </c>
      <c r="E88" s="9">
        <v>43915</v>
      </c>
      <c r="F88" s="27">
        <v>4</v>
      </c>
      <c r="G88" s="27">
        <v>0</v>
      </c>
      <c r="H88">
        <v>0</v>
      </c>
    </row>
    <row r="89" spans="1:8" x14ac:dyDescent="0.3">
      <c r="A89" s="8">
        <v>43916</v>
      </c>
      <c r="B89">
        <v>21</v>
      </c>
      <c r="C89">
        <v>28</v>
      </c>
      <c r="D89">
        <v>6</v>
      </c>
      <c r="E89" s="9">
        <v>43916</v>
      </c>
      <c r="F89" s="27">
        <v>5</v>
      </c>
      <c r="G89" s="27">
        <v>2</v>
      </c>
      <c r="H89">
        <v>0</v>
      </c>
    </row>
    <row r="90" spans="1:8" x14ac:dyDescent="0.3">
      <c r="A90" s="8">
        <v>43917</v>
      </c>
      <c r="B90">
        <v>27</v>
      </c>
      <c r="C90">
        <v>29</v>
      </c>
      <c r="D90">
        <v>5</v>
      </c>
      <c r="E90" s="9">
        <v>43917</v>
      </c>
      <c r="F90" s="27">
        <v>4</v>
      </c>
      <c r="G90" s="27">
        <v>0</v>
      </c>
      <c r="H90">
        <v>0</v>
      </c>
    </row>
    <row r="91" spans="1:8" x14ac:dyDescent="0.3">
      <c r="A91" s="8">
        <v>43918</v>
      </c>
      <c r="B91">
        <v>27</v>
      </c>
      <c r="C91">
        <v>23</v>
      </c>
      <c r="D91">
        <v>3</v>
      </c>
      <c r="E91" s="9">
        <v>43918</v>
      </c>
      <c r="F91" s="27">
        <v>8</v>
      </c>
      <c r="G91" s="27">
        <v>1</v>
      </c>
      <c r="H91">
        <v>0</v>
      </c>
    </row>
    <row r="92" spans="1:8" x14ac:dyDescent="0.3">
      <c r="A92" s="8">
        <v>43919</v>
      </c>
      <c r="B92">
        <v>29</v>
      </c>
      <c r="C92">
        <v>24</v>
      </c>
      <c r="D92">
        <v>3</v>
      </c>
      <c r="E92" s="9">
        <v>43919</v>
      </c>
      <c r="F92" s="27">
        <v>8</v>
      </c>
      <c r="G92" s="27">
        <v>1</v>
      </c>
      <c r="H92">
        <v>0</v>
      </c>
    </row>
    <row r="93" spans="1:8" x14ac:dyDescent="0.3">
      <c r="A93" s="8">
        <v>43920</v>
      </c>
      <c r="B93">
        <v>23</v>
      </c>
      <c r="C93">
        <v>20</v>
      </c>
      <c r="D93">
        <v>1</v>
      </c>
      <c r="E93" s="9">
        <v>43920</v>
      </c>
      <c r="F93" s="27">
        <v>7</v>
      </c>
      <c r="G93" s="27">
        <v>1</v>
      </c>
      <c r="H93">
        <v>0</v>
      </c>
    </row>
    <row r="94" spans="1:8" x14ac:dyDescent="0.3">
      <c r="A94" s="8">
        <v>43921</v>
      </c>
      <c r="B94">
        <v>19</v>
      </c>
      <c r="C94">
        <v>16</v>
      </c>
      <c r="D94">
        <v>3</v>
      </c>
      <c r="E94" s="9">
        <v>43921</v>
      </c>
      <c r="F94" s="27">
        <v>4</v>
      </c>
      <c r="G94" s="27">
        <v>0</v>
      </c>
      <c r="H94">
        <v>0</v>
      </c>
    </row>
    <row r="95" spans="1:8" x14ac:dyDescent="0.3">
      <c r="A95" s="8">
        <v>43922</v>
      </c>
      <c r="B95">
        <v>17</v>
      </c>
      <c r="C95">
        <v>18</v>
      </c>
      <c r="D95">
        <v>2</v>
      </c>
      <c r="E95" s="9">
        <v>43922</v>
      </c>
      <c r="F95" s="27">
        <v>13</v>
      </c>
      <c r="G95" s="27">
        <v>0</v>
      </c>
      <c r="H95">
        <v>0</v>
      </c>
    </row>
    <row r="96" spans="1:8" x14ac:dyDescent="0.3">
      <c r="A96" s="8">
        <v>43923</v>
      </c>
      <c r="B96">
        <v>18</v>
      </c>
      <c r="C96">
        <v>15</v>
      </c>
      <c r="D96">
        <v>1</v>
      </c>
      <c r="E96" s="9">
        <v>43923</v>
      </c>
      <c r="F96" s="27">
        <v>1</v>
      </c>
      <c r="G96" s="27">
        <v>1</v>
      </c>
      <c r="H96">
        <v>0</v>
      </c>
    </row>
    <row r="97" spans="1:8" x14ac:dyDescent="0.3">
      <c r="A97" s="8">
        <v>43924</v>
      </c>
      <c r="B97">
        <v>20</v>
      </c>
      <c r="C97">
        <v>13</v>
      </c>
      <c r="D97">
        <v>2</v>
      </c>
      <c r="E97" s="9">
        <v>43924</v>
      </c>
      <c r="F97" s="27">
        <v>7</v>
      </c>
      <c r="G97" s="27">
        <v>2</v>
      </c>
      <c r="H97">
        <v>0</v>
      </c>
    </row>
    <row r="98" spans="1:8" x14ac:dyDescent="0.3">
      <c r="A98" s="8">
        <v>43925</v>
      </c>
      <c r="B98">
        <v>31</v>
      </c>
      <c r="C98">
        <v>14</v>
      </c>
      <c r="D98">
        <v>1</v>
      </c>
      <c r="E98" s="9">
        <v>43925</v>
      </c>
      <c r="F98" s="27">
        <v>13</v>
      </c>
      <c r="G98" s="27">
        <v>1</v>
      </c>
      <c r="H98">
        <v>0</v>
      </c>
    </row>
    <row r="99" spans="1:8" x14ac:dyDescent="0.3">
      <c r="A99" s="8">
        <v>43926</v>
      </c>
      <c r="B99">
        <v>36</v>
      </c>
      <c r="C99">
        <v>12</v>
      </c>
      <c r="D99">
        <v>2</v>
      </c>
      <c r="E99" s="9">
        <v>43926</v>
      </c>
      <c r="F99" s="27">
        <v>20</v>
      </c>
      <c r="G99" s="27">
        <v>1</v>
      </c>
      <c r="H99">
        <v>0</v>
      </c>
    </row>
    <row r="100" spans="1:8" x14ac:dyDescent="0.3">
      <c r="A100" s="8">
        <v>43927</v>
      </c>
      <c r="B100">
        <v>46</v>
      </c>
      <c r="C100">
        <v>11</v>
      </c>
      <c r="D100">
        <v>2</v>
      </c>
      <c r="E100" s="9">
        <v>43927</v>
      </c>
      <c r="F100" s="27">
        <v>18</v>
      </c>
      <c r="G100" s="27">
        <v>1</v>
      </c>
      <c r="H100">
        <v>0</v>
      </c>
    </row>
    <row r="101" spans="1:8" x14ac:dyDescent="0.3">
      <c r="A101" s="8">
        <v>43928</v>
      </c>
      <c r="B101">
        <v>43</v>
      </c>
      <c r="C101">
        <v>14</v>
      </c>
      <c r="D101">
        <v>1</v>
      </c>
      <c r="E101" s="9">
        <v>43928</v>
      </c>
      <c r="F101" s="27">
        <v>29</v>
      </c>
      <c r="G101" s="27">
        <v>2</v>
      </c>
      <c r="H101">
        <v>0</v>
      </c>
    </row>
    <row r="102" spans="1:8" x14ac:dyDescent="0.3">
      <c r="A102" s="8">
        <v>43929</v>
      </c>
      <c r="B102">
        <v>37</v>
      </c>
      <c r="C102">
        <v>11</v>
      </c>
      <c r="D102">
        <v>3</v>
      </c>
      <c r="E102" s="9">
        <v>43929</v>
      </c>
      <c r="F102" s="27">
        <v>11</v>
      </c>
      <c r="G102" s="27">
        <v>2</v>
      </c>
      <c r="H102">
        <v>4224</v>
      </c>
    </row>
    <row r="103" spans="1:8" x14ac:dyDescent="0.3">
      <c r="A103" s="8">
        <v>43930</v>
      </c>
      <c r="B103">
        <v>29</v>
      </c>
      <c r="C103">
        <v>12</v>
      </c>
      <c r="D103">
        <v>1</v>
      </c>
      <c r="E103" s="9">
        <v>43930</v>
      </c>
      <c r="F103" s="27">
        <v>76</v>
      </c>
      <c r="G103" s="27">
        <v>2</v>
      </c>
      <c r="H103">
        <v>0</v>
      </c>
    </row>
    <row r="104" spans="1:8" x14ac:dyDescent="0.3">
      <c r="A104" s="8">
        <v>43931</v>
      </c>
      <c r="B104">
        <v>31</v>
      </c>
      <c r="C104">
        <v>13</v>
      </c>
      <c r="D104">
        <v>2</v>
      </c>
      <c r="E104" s="9">
        <v>43931</v>
      </c>
      <c r="F104" s="27">
        <v>116</v>
      </c>
      <c r="G104" s="27">
        <v>1</v>
      </c>
      <c r="H104">
        <v>3494</v>
      </c>
    </row>
    <row r="105" spans="1:8" x14ac:dyDescent="0.3">
      <c r="A105" s="8">
        <v>43932</v>
      </c>
      <c r="B105">
        <v>83</v>
      </c>
      <c r="C105">
        <v>13</v>
      </c>
      <c r="D105">
        <v>2</v>
      </c>
      <c r="E105" s="9">
        <v>43932</v>
      </c>
      <c r="F105" s="27">
        <v>90</v>
      </c>
      <c r="G105" s="27">
        <v>3</v>
      </c>
      <c r="H105">
        <v>2045</v>
      </c>
    </row>
    <row r="106" spans="1:8" x14ac:dyDescent="0.3">
      <c r="A106" s="8">
        <v>43933</v>
      </c>
      <c r="B106">
        <v>81</v>
      </c>
      <c r="C106">
        <v>10</v>
      </c>
      <c r="D106">
        <v>1</v>
      </c>
      <c r="E106" s="9">
        <v>43933</v>
      </c>
      <c r="F106" s="27">
        <v>48</v>
      </c>
      <c r="G106" s="27">
        <v>2</v>
      </c>
      <c r="H106">
        <v>1952</v>
      </c>
    </row>
    <row r="107" spans="1:8" x14ac:dyDescent="0.3">
      <c r="A107" s="8">
        <v>43934</v>
      </c>
      <c r="B107">
        <v>68</v>
      </c>
      <c r="C107">
        <v>8</v>
      </c>
      <c r="D107">
        <v>1</v>
      </c>
      <c r="E107" s="9">
        <v>43934</v>
      </c>
      <c r="F107" s="27">
        <v>56</v>
      </c>
      <c r="G107" s="27">
        <v>2</v>
      </c>
      <c r="H107">
        <v>2536</v>
      </c>
    </row>
    <row r="108" spans="1:8" x14ac:dyDescent="0.3">
      <c r="A108" s="8">
        <v>43935</v>
      </c>
      <c r="B108">
        <v>44</v>
      </c>
      <c r="C108">
        <v>12</v>
      </c>
      <c r="D108">
        <v>8</v>
      </c>
      <c r="E108" s="9">
        <v>43935</v>
      </c>
      <c r="F108" s="27">
        <v>78</v>
      </c>
      <c r="G108" s="27">
        <v>2</v>
      </c>
      <c r="H108">
        <v>729</v>
      </c>
    </row>
    <row r="109" spans="1:8" x14ac:dyDescent="0.3">
      <c r="A109" s="8">
        <v>43936</v>
      </c>
      <c r="B109">
        <v>50</v>
      </c>
      <c r="C109">
        <v>13</v>
      </c>
      <c r="D109">
        <v>4</v>
      </c>
      <c r="E109" s="9">
        <v>43936</v>
      </c>
      <c r="F109" s="27">
        <v>116</v>
      </c>
      <c r="G109" s="27">
        <v>5</v>
      </c>
      <c r="H109">
        <v>4217</v>
      </c>
    </row>
    <row r="110" spans="1:8" x14ac:dyDescent="0.3">
      <c r="A110" s="8">
        <v>43937</v>
      </c>
      <c r="B110">
        <v>27</v>
      </c>
      <c r="C110">
        <v>15</v>
      </c>
      <c r="D110">
        <v>4</v>
      </c>
      <c r="E110" s="9">
        <v>43937</v>
      </c>
      <c r="F110" s="27">
        <v>163</v>
      </c>
      <c r="G110" s="27">
        <v>3</v>
      </c>
      <c r="H110">
        <v>1706</v>
      </c>
    </row>
    <row r="111" spans="1:8" x14ac:dyDescent="0.3">
      <c r="A111" s="8">
        <v>43938</v>
      </c>
      <c r="B111">
        <v>19</v>
      </c>
      <c r="C111">
        <v>11</v>
      </c>
      <c r="D111">
        <v>4</v>
      </c>
      <c r="E111" s="9">
        <v>43938</v>
      </c>
      <c r="F111" s="27">
        <v>170</v>
      </c>
      <c r="G111" s="27">
        <v>5</v>
      </c>
      <c r="H111">
        <v>2580</v>
      </c>
    </row>
    <row r="112" spans="1:8" x14ac:dyDescent="0.3">
      <c r="A112" s="8">
        <v>43939</v>
      </c>
      <c r="B112">
        <v>21</v>
      </c>
      <c r="C112">
        <v>12</v>
      </c>
      <c r="D112">
        <v>3</v>
      </c>
      <c r="E112" s="9">
        <v>43939</v>
      </c>
      <c r="F112" s="27">
        <v>277</v>
      </c>
      <c r="G112" s="27">
        <v>12</v>
      </c>
      <c r="H112">
        <v>2619</v>
      </c>
    </row>
    <row r="113" spans="1:8" x14ac:dyDescent="0.3">
      <c r="A113" s="8">
        <v>43940</v>
      </c>
      <c r="B113">
        <v>32</v>
      </c>
      <c r="C113">
        <v>11</v>
      </c>
      <c r="D113">
        <v>3</v>
      </c>
      <c r="E113" s="9">
        <v>43940</v>
      </c>
      <c r="F113" s="27">
        <v>367</v>
      </c>
      <c r="G113" s="27">
        <v>10</v>
      </c>
      <c r="H113">
        <v>3002</v>
      </c>
    </row>
    <row r="114" spans="1:8" x14ac:dyDescent="0.3">
      <c r="A114" s="8">
        <v>43941</v>
      </c>
      <c r="B114">
        <v>37</v>
      </c>
      <c r="C114">
        <v>9</v>
      </c>
      <c r="D114">
        <v>4</v>
      </c>
      <c r="E114" s="9">
        <v>43941</v>
      </c>
      <c r="F114" s="27">
        <v>196</v>
      </c>
      <c r="G114" s="27">
        <v>8</v>
      </c>
      <c r="H114">
        <v>4212</v>
      </c>
    </row>
    <row r="115" spans="1:8" x14ac:dyDescent="0.3">
      <c r="A115" s="8">
        <v>43942</v>
      </c>
      <c r="B115">
        <v>28</v>
      </c>
      <c r="C115">
        <v>11</v>
      </c>
      <c r="D115">
        <v>3</v>
      </c>
      <c r="E115" s="9">
        <v>43942</v>
      </c>
      <c r="F115" s="27">
        <v>239</v>
      </c>
      <c r="G115" s="27">
        <v>19</v>
      </c>
      <c r="H115">
        <v>3513</v>
      </c>
    </row>
    <row r="116" spans="1:8" x14ac:dyDescent="0.3">
      <c r="A116" s="8">
        <v>43943</v>
      </c>
      <c r="B116">
        <v>24</v>
      </c>
      <c r="C116">
        <v>10</v>
      </c>
      <c r="D116">
        <v>2</v>
      </c>
      <c r="E116" s="9">
        <v>43943</v>
      </c>
      <c r="F116" s="27">
        <v>229</v>
      </c>
      <c r="G116" s="27">
        <v>13</v>
      </c>
      <c r="H116">
        <v>2592</v>
      </c>
    </row>
    <row r="117" spans="1:8" x14ac:dyDescent="0.3">
      <c r="A117" s="8">
        <v>43944</v>
      </c>
      <c r="B117">
        <v>26</v>
      </c>
      <c r="C117">
        <v>10</v>
      </c>
      <c r="D117">
        <v>4</v>
      </c>
      <c r="E117" s="9">
        <v>43944</v>
      </c>
      <c r="F117" s="27">
        <v>217</v>
      </c>
      <c r="G117" s="27">
        <v>9</v>
      </c>
      <c r="H117">
        <v>2963</v>
      </c>
    </row>
    <row r="118" spans="1:8" x14ac:dyDescent="0.3">
      <c r="A118" s="8">
        <v>43945</v>
      </c>
      <c r="B118">
        <v>25</v>
      </c>
      <c r="C118">
        <v>10</v>
      </c>
      <c r="D118">
        <v>5</v>
      </c>
      <c r="E118" s="9">
        <v>43945</v>
      </c>
      <c r="F118" s="27">
        <v>191</v>
      </c>
      <c r="G118" s="27">
        <v>15</v>
      </c>
      <c r="H118">
        <v>4359</v>
      </c>
    </row>
    <row r="119" spans="1:8" x14ac:dyDescent="0.3">
      <c r="A119" s="8">
        <v>43946</v>
      </c>
      <c r="B119">
        <v>33</v>
      </c>
      <c r="C119">
        <v>8</v>
      </c>
      <c r="D119">
        <v>2</v>
      </c>
      <c r="E119" s="9">
        <v>43946</v>
      </c>
      <c r="F119" s="27">
        <v>256</v>
      </c>
      <c r="G119" s="27">
        <v>6</v>
      </c>
      <c r="H119">
        <v>1572</v>
      </c>
    </row>
    <row r="120" spans="1:8" x14ac:dyDescent="0.3">
      <c r="A120" s="8">
        <v>43947</v>
      </c>
      <c r="B120">
        <v>25</v>
      </c>
      <c r="C120">
        <v>7</v>
      </c>
      <c r="D120">
        <v>4</v>
      </c>
      <c r="E120" s="9">
        <v>43947</v>
      </c>
      <c r="F120" s="27">
        <v>230</v>
      </c>
      <c r="G120" s="27">
        <v>18</v>
      </c>
      <c r="H120">
        <v>2776</v>
      </c>
    </row>
    <row r="121" spans="1:8" x14ac:dyDescent="0.3">
      <c r="A121" s="8">
        <v>43948</v>
      </c>
      <c r="B121">
        <v>29</v>
      </c>
      <c r="C121">
        <v>8</v>
      </c>
      <c r="D121">
        <v>1</v>
      </c>
      <c r="E121" s="9">
        <v>43948</v>
      </c>
      <c r="F121" s="27">
        <v>247</v>
      </c>
      <c r="G121" s="27">
        <v>11</v>
      </c>
      <c r="H121">
        <v>2484</v>
      </c>
    </row>
    <row r="122" spans="1:8" x14ac:dyDescent="0.3">
      <c r="A122" s="8">
        <v>43949</v>
      </c>
      <c r="B122">
        <v>30</v>
      </c>
      <c r="C122">
        <v>10</v>
      </c>
      <c r="D122">
        <v>2</v>
      </c>
      <c r="E122" s="9">
        <v>43949</v>
      </c>
      <c r="F122" s="27">
        <v>226</v>
      </c>
      <c r="G122" s="27">
        <v>19</v>
      </c>
      <c r="H122">
        <v>2526</v>
      </c>
    </row>
    <row r="123" spans="1:8" x14ac:dyDescent="0.3">
      <c r="A123" s="8">
        <v>43950</v>
      </c>
      <c r="B123">
        <v>30</v>
      </c>
      <c r="C123">
        <v>7</v>
      </c>
      <c r="D123">
        <v>1</v>
      </c>
      <c r="E123" s="9">
        <v>43950</v>
      </c>
      <c r="F123" s="27">
        <v>308</v>
      </c>
      <c r="G123" s="27">
        <v>16</v>
      </c>
      <c r="H123">
        <v>3387</v>
      </c>
    </row>
    <row r="124" spans="1:8" x14ac:dyDescent="0.3">
      <c r="A124" s="8">
        <v>43951</v>
      </c>
      <c r="B124">
        <v>33</v>
      </c>
      <c r="C124">
        <v>7</v>
      </c>
      <c r="D124">
        <v>2</v>
      </c>
      <c r="E124" s="9">
        <v>43951</v>
      </c>
      <c r="F124" s="27">
        <v>313</v>
      </c>
      <c r="G124" s="27">
        <v>17</v>
      </c>
      <c r="H124">
        <v>4519</v>
      </c>
    </row>
    <row r="125" spans="1:8" x14ac:dyDescent="0.3">
      <c r="A125" s="8">
        <v>43952</v>
      </c>
      <c r="B125">
        <v>94</v>
      </c>
      <c r="C125">
        <v>6</v>
      </c>
      <c r="D125">
        <v>2</v>
      </c>
      <c r="E125" s="9">
        <v>43952</v>
      </c>
      <c r="F125" s="27">
        <v>326</v>
      </c>
      <c r="G125" s="27">
        <v>22</v>
      </c>
      <c r="H125">
        <v>4767</v>
      </c>
    </row>
    <row r="126" spans="1:8" x14ac:dyDescent="0.3">
      <c r="A126" s="8">
        <v>43953</v>
      </c>
      <c r="B126">
        <v>78</v>
      </c>
      <c r="C126">
        <v>7</v>
      </c>
      <c r="D126">
        <v>2</v>
      </c>
      <c r="E126" s="9">
        <v>43953</v>
      </c>
      <c r="F126" s="27">
        <v>333</v>
      </c>
      <c r="G126" s="27">
        <v>26</v>
      </c>
      <c r="H126">
        <v>5342</v>
      </c>
    </row>
    <row r="127" spans="1:8" x14ac:dyDescent="0.3">
      <c r="A127" s="8">
        <v>43954</v>
      </c>
      <c r="B127">
        <v>69</v>
      </c>
      <c r="C127">
        <v>11</v>
      </c>
      <c r="D127">
        <v>4</v>
      </c>
      <c r="E127" s="9">
        <v>43954</v>
      </c>
      <c r="F127" s="27">
        <v>374</v>
      </c>
      <c r="G127" s="27">
        <v>28</v>
      </c>
      <c r="H127">
        <v>5944</v>
      </c>
    </row>
    <row r="128" spans="1:8" x14ac:dyDescent="0.3">
      <c r="A128" s="8">
        <v>43955</v>
      </c>
      <c r="B128">
        <v>66</v>
      </c>
      <c r="C128">
        <v>10</v>
      </c>
      <c r="D128">
        <v>4</v>
      </c>
      <c r="E128" s="9">
        <v>43955</v>
      </c>
      <c r="F128" s="27">
        <v>376</v>
      </c>
      <c r="G128" s="27">
        <v>29</v>
      </c>
      <c r="H128">
        <v>4588</v>
      </c>
    </row>
    <row r="129" spans="1:8" x14ac:dyDescent="0.3">
      <c r="A129" s="8">
        <v>43956</v>
      </c>
      <c r="B129">
        <v>53</v>
      </c>
      <c r="C129">
        <v>8</v>
      </c>
      <c r="D129">
        <v>4</v>
      </c>
      <c r="E129" s="9">
        <v>43956</v>
      </c>
      <c r="F129" s="27">
        <v>441</v>
      </c>
      <c r="G129" s="27">
        <v>49</v>
      </c>
      <c r="H129">
        <v>4984</v>
      </c>
    </row>
    <row r="130" spans="1:8" x14ac:dyDescent="0.3">
      <c r="A130" s="8">
        <v>43957</v>
      </c>
      <c r="B130">
        <v>43</v>
      </c>
      <c r="C130">
        <v>8</v>
      </c>
      <c r="D130">
        <v>9</v>
      </c>
      <c r="E130" s="9">
        <v>43957</v>
      </c>
      <c r="F130" s="27">
        <v>380</v>
      </c>
      <c r="G130" s="27">
        <v>28</v>
      </c>
      <c r="H130">
        <v>5559</v>
      </c>
    </row>
    <row r="131" spans="1:8" x14ac:dyDescent="0.3">
      <c r="A131" s="8">
        <v>43958</v>
      </c>
      <c r="B131">
        <v>38</v>
      </c>
      <c r="C131">
        <v>7</v>
      </c>
      <c r="D131">
        <v>5</v>
      </c>
      <c r="E131" s="9">
        <v>43958</v>
      </c>
      <c r="F131" s="27">
        <v>388</v>
      </c>
      <c r="G131" s="27">
        <v>29</v>
      </c>
      <c r="H131">
        <v>5362</v>
      </c>
    </row>
    <row r="132" spans="1:8" x14ac:dyDescent="0.3">
      <c r="A132" s="8">
        <v>43959</v>
      </c>
      <c r="B132">
        <v>47</v>
      </c>
      <c r="C132">
        <v>7</v>
      </c>
      <c r="D132">
        <v>3</v>
      </c>
      <c r="E132" s="9">
        <v>43959</v>
      </c>
      <c r="F132" s="27">
        <v>390</v>
      </c>
      <c r="G132" s="27">
        <v>24</v>
      </c>
      <c r="H132">
        <v>4833</v>
      </c>
    </row>
    <row r="133" spans="1:8" x14ac:dyDescent="0.3">
      <c r="A133" s="8">
        <v>43960</v>
      </c>
      <c r="B133">
        <v>41</v>
      </c>
      <c r="C133">
        <v>9</v>
      </c>
      <c r="D133">
        <v>2</v>
      </c>
      <c r="E133" s="9">
        <v>43960</v>
      </c>
      <c r="F133" s="27">
        <v>394</v>
      </c>
      <c r="G133" s="27">
        <v>23</v>
      </c>
      <c r="H133">
        <v>4264</v>
      </c>
    </row>
    <row r="134" spans="1:8" x14ac:dyDescent="0.3">
      <c r="A134" s="8">
        <v>43961</v>
      </c>
      <c r="B134">
        <v>40</v>
      </c>
      <c r="C134">
        <v>7</v>
      </c>
      <c r="D134">
        <v>4</v>
      </c>
      <c r="E134" s="9">
        <v>43961</v>
      </c>
      <c r="F134" s="27">
        <v>398</v>
      </c>
      <c r="G134" s="27">
        <v>21</v>
      </c>
      <c r="H134">
        <v>3843</v>
      </c>
    </row>
    <row r="135" spans="1:8" x14ac:dyDescent="0.3">
      <c r="A135" s="8">
        <v>43962</v>
      </c>
      <c r="B135">
        <v>42</v>
      </c>
      <c r="C135">
        <v>7</v>
      </c>
      <c r="D135">
        <v>2</v>
      </c>
      <c r="E135" s="9">
        <v>43962</v>
      </c>
      <c r="F135" s="27">
        <v>347</v>
      </c>
      <c r="G135" s="27">
        <v>20</v>
      </c>
      <c r="H135">
        <v>2977</v>
      </c>
    </row>
    <row r="136" spans="1:8" x14ac:dyDescent="0.3">
      <c r="A136" s="8">
        <v>43963</v>
      </c>
      <c r="B136">
        <v>45</v>
      </c>
      <c r="C136">
        <v>10</v>
      </c>
      <c r="D136">
        <v>2</v>
      </c>
      <c r="E136" s="9">
        <v>43963</v>
      </c>
      <c r="F136" s="27">
        <v>362</v>
      </c>
      <c r="G136" s="27">
        <v>24</v>
      </c>
      <c r="H136">
        <v>3066</v>
      </c>
    </row>
    <row r="137" spans="1:8" x14ac:dyDescent="0.3">
      <c r="A137" s="8">
        <v>43964</v>
      </c>
      <c r="B137">
        <v>31</v>
      </c>
      <c r="C137">
        <v>10</v>
      </c>
      <c r="D137">
        <v>2</v>
      </c>
      <c r="E137" s="9">
        <v>43964</v>
      </c>
      <c r="F137" s="27">
        <v>364</v>
      </c>
      <c r="G137" s="27">
        <v>29</v>
      </c>
      <c r="H137">
        <v>2761</v>
      </c>
    </row>
    <row r="138" spans="1:8" x14ac:dyDescent="0.3">
      <c r="A138" s="8">
        <v>43965</v>
      </c>
      <c r="B138">
        <v>29</v>
      </c>
      <c r="C138">
        <v>10</v>
      </c>
      <c r="D138">
        <v>1</v>
      </c>
      <c r="E138" s="9">
        <v>43965</v>
      </c>
      <c r="F138" s="27">
        <v>324</v>
      </c>
      <c r="G138" s="27">
        <v>20</v>
      </c>
      <c r="H138">
        <v>2411</v>
      </c>
    </row>
    <row r="139" spans="1:8" x14ac:dyDescent="0.3">
      <c r="A139" s="8">
        <v>43966</v>
      </c>
      <c r="B139">
        <v>38</v>
      </c>
      <c r="C139">
        <v>7</v>
      </c>
      <c r="D139">
        <v>1</v>
      </c>
      <c r="E139" s="9">
        <v>43966</v>
      </c>
      <c r="F139" s="27">
        <v>340</v>
      </c>
      <c r="G139" s="27">
        <v>20</v>
      </c>
      <c r="H139">
        <v>3151</v>
      </c>
    </row>
    <row r="140" spans="1:8" x14ac:dyDescent="0.3">
      <c r="A140" s="8">
        <v>43967</v>
      </c>
      <c r="B140">
        <v>44</v>
      </c>
      <c r="C140">
        <v>7</v>
      </c>
      <c r="D140">
        <v>1</v>
      </c>
      <c r="E140" s="9">
        <v>43967</v>
      </c>
      <c r="F140" s="27">
        <v>1057</v>
      </c>
      <c r="G140" s="27">
        <v>19</v>
      </c>
      <c r="H140">
        <v>10548</v>
      </c>
    </row>
    <row r="141" spans="1:8" x14ac:dyDescent="0.3">
      <c r="A141" s="8">
        <v>43968</v>
      </c>
      <c r="B141">
        <v>100</v>
      </c>
      <c r="C141">
        <v>8</v>
      </c>
      <c r="D141">
        <v>2</v>
      </c>
      <c r="E141" s="9">
        <v>43968</v>
      </c>
      <c r="F141" s="27">
        <v>391</v>
      </c>
      <c r="G141" s="27">
        <v>34</v>
      </c>
      <c r="H141">
        <v>5193</v>
      </c>
    </row>
    <row r="142" spans="1:8" x14ac:dyDescent="0.3">
      <c r="A142" s="8">
        <v>43969</v>
      </c>
      <c r="B142">
        <v>69</v>
      </c>
      <c r="C142">
        <v>8</v>
      </c>
      <c r="D142">
        <v>3</v>
      </c>
      <c r="E142" s="9">
        <v>43969</v>
      </c>
      <c r="F142" s="27">
        <v>366</v>
      </c>
      <c r="G142" s="27">
        <v>35</v>
      </c>
      <c r="H142">
        <v>5224</v>
      </c>
    </row>
    <row r="143" spans="1:8" x14ac:dyDescent="0.3">
      <c r="A143" s="8">
        <v>43970</v>
      </c>
      <c r="B143">
        <v>35</v>
      </c>
      <c r="C143">
        <v>9</v>
      </c>
      <c r="D143">
        <v>1</v>
      </c>
      <c r="E143" s="9">
        <v>43970</v>
      </c>
      <c r="F143" s="27">
        <v>395</v>
      </c>
      <c r="G143" s="27">
        <v>25</v>
      </c>
      <c r="H143">
        <v>5850</v>
      </c>
    </row>
    <row r="144" spans="1:8" x14ac:dyDescent="0.3">
      <c r="A144" s="8">
        <v>43971</v>
      </c>
      <c r="B144">
        <v>21</v>
      </c>
      <c r="C144">
        <v>8</v>
      </c>
      <c r="D144">
        <v>2</v>
      </c>
      <c r="E144" s="9">
        <v>43971</v>
      </c>
      <c r="F144" s="27">
        <v>398</v>
      </c>
      <c r="G144" s="27">
        <v>30</v>
      </c>
      <c r="H144">
        <v>6098</v>
      </c>
    </row>
    <row r="145" spans="1:8" x14ac:dyDescent="0.3">
      <c r="A145" s="8">
        <v>43972</v>
      </c>
      <c r="B145">
        <v>20</v>
      </c>
      <c r="C145">
        <v>7</v>
      </c>
      <c r="D145">
        <v>14</v>
      </c>
      <c r="E145" s="9">
        <v>43972</v>
      </c>
      <c r="F145" s="27">
        <v>371</v>
      </c>
      <c r="G145" s="27">
        <v>24</v>
      </c>
      <c r="H145">
        <v>5380</v>
      </c>
    </row>
    <row r="146" spans="1:8" x14ac:dyDescent="0.3">
      <c r="A146" s="8">
        <v>43973</v>
      </c>
      <c r="B146">
        <v>14</v>
      </c>
      <c r="C146">
        <v>8</v>
      </c>
      <c r="D146">
        <v>4</v>
      </c>
      <c r="E146" s="9">
        <v>43973</v>
      </c>
      <c r="F146" s="27">
        <v>363</v>
      </c>
      <c r="G146" s="27">
        <v>29</v>
      </c>
      <c r="H146">
        <v>6410</v>
      </c>
    </row>
    <row r="147" spans="1:8" x14ac:dyDescent="0.3">
      <c r="A147" s="8">
        <v>43974</v>
      </c>
      <c r="B147">
        <v>16</v>
      </c>
      <c r="C147">
        <v>12</v>
      </c>
      <c r="D147">
        <v>2</v>
      </c>
      <c r="E147" s="9">
        <v>43974</v>
      </c>
      <c r="F147" s="27">
        <v>396</v>
      </c>
      <c r="G147" s="27">
        <v>27</v>
      </c>
      <c r="H147">
        <v>5506</v>
      </c>
    </row>
    <row r="148" spans="1:8" x14ac:dyDescent="0.3">
      <c r="A148" s="8">
        <v>43975</v>
      </c>
      <c r="B148">
        <v>14</v>
      </c>
      <c r="C148">
        <v>13</v>
      </c>
      <c r="D148">
        <v>2</v>
      </c>
      <c r="E148" s="9">
        <v>43975</v>
      </c>
      <c r="F148" s="27">
        <v>394</v>
      </c>
      <c r="G148" s="27">
        <v>29</v>
      </c>
      <c r="H148">
        <v>4800</v>
      </c>
    </row>
    <row r="149" spans="1:8" x14ac:dyDescent="0.3">
      <c r="A149" s="8">
        <v>43976</v>
      </c>
      <c r="B149">
        <v>11</v>
      </c>
      <c r="C149">
        <v>9</v>
      </c>
      <c r="D149">
        <v>1</v>
      </c>
      <c r="E149" s="9">
        <v>43976</v>
      </c>
      <c r="F149" s="27">
        <v>405</v>
      </c>
      <c r="G149" s="27">
        <v>30</v>
      </c>
      <c r="H149">
        <v>3493</v>
      </c>
    </row>
    <row r="150" spans="1:8" x14ac:dyDescent="0.3">
      <c r="A150" s="8">
        <v>43977</v>
      </c>
      <c r="B150">
        <v>15</v>
      </c>
      <c r="C150">
        <v>9</v>
      </c>
      <c r="D150">
        <v>2</v>
      </c>
      <c r="E150" s="9">
        <v>43977</v>
      </c>
      <c r="F150" s="27">
        <v>361</v>
      </c>
      <c r="G150" s="27">
        <v>27</v>
      </c>
      <c r="H150">
        <v>2952</v>
      </c>
    </row>
    <row r="151" spans="1:8" x14ac:dyDescent="0.3">
      <c r="A151" s="8">
        <v>43978</v>
      </c>
      <c r="B151">
        <v>16</v>
      </c>
      <c r="C151">
        <v>9</v>
      </c>
      <c r="D151">
        <v>0</v>
      </c>
      <c r="E151" s="9">
        <v>43978</v>
      </c>
      <c r="F151" s="27">
        <v>376</v>
      </c>
      <c r="G151" s="27">
        <v>23</v>
      </c>
      <c r="H151">
        <v>4550</v>
      </c>
    </row>
    <row r="152" spans="1:8" x14ac:dyDescent="0.3">
      <c r="A152" s="8">
        <v>43979</v>
      </c>
      <c r="B152">
        <v>12</v>
      </c>
      <c r="C152">
        <v>8</v>
      </c>
      <c r="D152">
        <v>1</v>
      </c>
      <c r="E152" s="9">
        <v>43979</v>
      </c>
      <c r="F152" s="27">
        <v>367</v>
      </c>
      <c r="G152" s="27">
        <v>22</v>
      </c>
      <c r="H152">
        <v>4185</v>
      </c>
    </row>
    <row r="153" spans="1:8" x14ac:dyDescent="0.3">
      <c r="A153" s="8">
        <v>43980</v>
      </c>
      <c r="B153">
        <v>18</v>
      </c>
      <c r="C153">
        <v>7</v>
      </c>
      <c r="D153">
        <v>2</v>
      </c>
      <c r="E153" s="9">
        <v>43980</v>
      </c>
      <c r="F153" s="27">
        <v>372</v>
      </c>
      <c r="G153" s="27">
        <v>20</v>
      </c>
      <c r="H153">
        <v>3433</v>
      </c>
    </row>
    <row r="154" spans="1:8" x14ac:dyDescent="0.3">
      <c r="A154" s="8">
        <v>43981</v>
      </c>
      <c r="B154">
        <v>36</v>
      </c>
      <c r="C154">
        <v>8</v>
      </c>
      <c r="D154">
        <v>1</v>
      </c>
      <c r="E154" s="9">
        <v>43981</v>
      </c>
      <c r="F154" s="27">
        <v>412</v>
      </c>
      <c r="G154" s="27">
        <v>27</v>
      </c>
      <c r="H154">
        <v>4299</v>
      </c>
    </row>
    <row r="155" spans="1:8" x14ac:dyDescent="0.3">
      <c r="A155" s="8">
        <v>43982</v>
      </c>
      <c r="B155">
        <v>26</v>
      </c>
      <c r="C155">
        <v>9</v>
      </c>
      <c r="D155">
        <v>3</v>
      </c>
      <c r="E155" s="9">
        <v>43982</v>
      </c>
      <c r="F155" s="27">
        <v>438</v>
      </c>
      <c r="G155" s="27">
        <v>31</v>
      </c>
      <c r="H155">
        <v>6150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0499F-15DF-4F44-84BD-8FD209EBDE24}">
  <dimension ref="A1:X155"/>
  <sheetViews>
    <sheetView workbookViewId="0">
      <selection activeCell="H1" sqref="H1:I1048576"/>
    </sheetView>
  </sheetViews>
  <sheetFormatPr defaultRowHeight="14.4" x14ac:dyDescent="0.3"/>
  <cols>
    <col min="3" max="3" width="8.88671875" style="13"/>
    <col min="5" max="5" width="8.88671875" style="13"/>
    <col min="8" max="9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198</v>
      </c>
      <c r="C3" s="13" t="s">
        <v>197</v>
      </c>
      <c r="D3" t="s">
        <v>196</v>
      </c>
      <c r="E3" s="13" t="s">
        <v>195</v>
      </c>
      <c r="F3" t="s">
        <v>194</v>
      </c>
      <c r="G3" s="12" t="s">
        <v>56</v>
      </c>
      <c r="H3" s="23" t="s">
        <v>60</v>
      </c>
      <c r="I3" s="23" t="s">
        <v>58</v>
      </c>
      <c r="J3" s="10" t="s">
        <v>57</v>
      </c>
    </row>
    <row r="4" spans="1:24" x14ac:dyDescent="0.3">
      <c r="A4" s="8">
        <v>43831</v>
      </c>
      <c r="B4">
        <v>3</v>
      </c>
      <c r="C4" s="13">
        <v>1</v>
      </c>
      <c r="D4">
        <v>0</v>
      </c>
      <c r="E4" s="13">
        <v>0</v>
      </c>
      <c r="F4">
        <v>3</v>
      </c>
      <c r="G4" s="9">
        <v>43831</v>
      </c>
      <c r="H4" s="23">
        <v>0</v>
      </c>
      <c r="I4" s="23">
        <v>0</v>
      </c>
      <c r="J4" s="10">
        <v>0</v>
      </c>
    </row>
    <row r="5" spans="1:24" x14ac:dyDescent="0.3">
      <c r="A5" s="8">
        <v>43832</v>
      </c>
      <c r="B5">
        <v>3</v>
      </c>
      <c r="C5" s="13">
        <v>1</v>
      </c>
      <c r="D5">
        <v>0</v>
      </c>
      <c r="E5" s="13">
        <v>1</v>
      </c>
      <c r="F5">
        <v>1</v>
      </c>
      <c r="G5" s="9">
        <v>43832</v>
      </c>
      <c r="H5" s="23">
        <v>0</v>
      </c>
      <c r="I5" s="23">
        <v>0</v>
      </c>
      <c r="J5" s="10">
        <v>0</v>
      </c>
    </row>
    <row r="6" spans="1:24" x14ac:dyDescent="0.3">
      <c r="A6" s="8">
        <v>43833</v>
      </c>
      <c r="B6">
        <v>5</v>
      </c>
      <c r="C6" s="13">
        <v>0</v>
      </c>
      <c r="D6">
        <v>0</v>
      </c>
      <c r="E6" s="13">
        <v>1</v>
      </c>
      <c r="F6">
        <v>3</v>
      </c>
      <c r="G6" s="9">
        <v>43833</v>
      </c>
      <c r="H6" s="23">
        <v>0</v>
      </c>
      <c r="I6" s="23">
        <v>0</v>
      </c>
      <c r="J6" s="10">
        <v>0</v>
      </c>
      <c r="O6" t="s">
        <v>123</v>
      </c>
      <c r="V6" t="s">
        <v>122</v>
      </c>
    </row>
    <row r="7" spans="1:24" ht="43.2" x14ac:dyDescent="0.3">
      <c r="A7" s="8">
        <v>43834</v>
      </c>
      <c r="B7">
        <v>3</v>
      </c>
      <c r="C7" s="13" t="s">
        <v>61</v>
      </c>
      <c r="D7">
        <v>0</v>
      </c>
      <c r="E7" s="13" t="s">
        <v>61</v>
      </c>
      <c r="F7">
        <v>2</v>
      </c>
      <c r="G7" s="9">
        <v>43834</v>
      </c>
      <c r="H7" s="23">
        <v>0</v>
      </c>
      <c r="I7" s="23">
        <v>0</v>
      </c>
      <c r="J7" s="10">
        <v>0</v>
      </c>
      <c r="L7" s="13" t="s">
        <v>121</v>
      </c>
      <c r="M7" s="13" t="s">
        <v>17</v>
      </c>
      <c r="N7" s="13" t="s">
        <v>19</v>
      </c>
      <c r="O7" s="19" t="s">
        <v>183</v>
      </c>
      <c r="P7" s="13" t="s">
        <v>22</v>
      </c>
      <c r="Q7" s="13" t="s">
        <v>24</v>
      </c>
      <c r="S7" s="13" t="s">
        <v>121</v>
      </c>
      <c r="T7" s="13" t="s">
        <v>17</v>
      </c>
      <c r="U7" s="13" t="s">
        <v>19</v>
      </c>
      <c r="V7" s="19" t="s">
        <v>183</v>
      </c>
      <c r="W7" s="13" t="s">
        <v>22</v>
      </c>
      <c r="X7" s="13" t="s">
        <v>24</v>
      </c>
    </row>
    <row r="8" spans="1:24" x14ac:dyDescent="0.3">
      <c r="A8" s="8">
        <v>43835</v>
      </c>
      <c r="B8">
        <v>5</v>
      </c>
      <c r="C8" s="13" t="s">
        <v>61</v>
      </c>
      <c r="D8">
        <v>0</v>
      </c>
      <c r="E8" s="13">
        <v>1</v>
      </c>
      <c r="F8">
        <v>3</v>
      </c>
      <c r="G8" s="9">
        <v>43835</v>
      </c>
      <c r="H8" s="23">
        <v>0</v>
      </c>
      <c r="I8" s="23">
        <v>0</v>
      </c>
      <c r="J8" s="10">
        <v>0</v>
      </c>
      <c r="L8">
        <v>0</v>
      </c>
      <c r="M8">
        <v>0.36281532652474774</v>
      </c>
      <c r="N8">
        <v>0.21067862799803003</v>
      </c>
      <c r="O8">
        <v>0.46571527971221283</v>
      </c>
      <c r="P8">
        <v>4.9460484845509793E-2</v>
      </c>
      <c r="Q8">
        <v>0.62418059110656854</v>
      </c>
      <c r="S8">
        <v>0</v>
      </c>
      <c r="T8">
        <v>0.33663051320865356</v>
      </c>
      <c r="U8">
        <v>0.17227916535523954</v>
      </c>
      <c r="V8">
        <v>0.49033446806305248</v>
      </c>
      <c r="W8">
        <v>2.2643179433236536E-2</v>
      </c>
      <c r="X8">
        <v>0.57516137575149529</v>
      </c>
    </row>
    <row r="9" spans="1:24" x14ac:dyDescent="0.3">
      <c r="A9" s="8">
        <v>43836</v>
      </c>
      <c r="B9">
        <v>4</v>
      </c>
      <c r="C9" s="13" t="s">
        <v>61</v>
      </c>
      <c r="D9">
        <v>0</v>
      </c>
      <c r="E9" s="13" t="s">
        <v>61</v>
      </c>
      <c r="F9">
        <v>2</v>
      </c>
      <c r="G9" s="9">
        <v>43836</v>
      </c>
      <c r="H9" s="23">
        <v>0</v>
      </c>
      <c r="I9" s="23">
        <v>0</v>
      </c>
      <c r="J9" s="10">
        <v>0</v>
      </c>
      <c r="L9">
        <v>1</v>
      </c>
      <c r="M9">
        <v>0.34425022426048418</v>
      </c>
      <c r="N9">
        <v>0.20210343571649828</v>
      </c>
      <c r="O9">
        <v>0.47166075679878261</v>
      </c>
      <c r="P9">
        <v>6.3972050936967867E-2</v>
      </c>
      <c r="Q9">
        <v>0.57028677986011322</v>
      </c>
      <c r="S9">
        <v>1</v>
      </c>
      <c r="T9">
        <v>0.32180506948398946</v>
      </c>
      <c r="U9">
        <v>0.16519179037415438</v>
      </c>
      <c r="V9">
        <v>0.54617630245970461</v>
      </c>
      <c r="W9">
        <v>1.4136792218258257E-2</v>
      </c>
      <c r="X9">
        <v>0.5626144008142786</v>
      </c>
    </row>
    <row r="10" spans="1:24" x14ac:dyDescent="0.3">
      <c r="A10" s="8">
        <v>43837</v>
      </c>
      <c r="B10">
        <v>5</v>
      </c>
      <c r="C10" s="13" t="s">
        <v>61</v>
      </c>
      <c r="D10">
        <v>0</v>
      </c>
      <c r="E10" s="13">
        <v>0</v>
      </c>
      <c r="F10">
        <v>2</v>
      </c>
      <c r="G10" s="9">
        <v>43837</v>
      </c>
      <c r="H10" s="23">
        <v>0</v>
      </c>
      <c r="I10" s="23">
        <v>0</v>
      </c>
      <c r="J10" s="10">
        <v>0</v>
      </c>
      <c r="L10">
        <v>2</v>
      </c>
      <c r="M10">
        <v>0.33559425116288522</v>
      </c>
      <c r="N10">
        <v>0.19991219450717063</v>
      </c>
      <c r="O10">
        <v>0.52533792844241967</v>
      </c>
      <c r="P10">
        <v>5.8146010286201956E-3</v>
      </c>
      <c r="Q10">
        <v>0.58166083752160036</v>
      </c>
      <c r="S10">
        <v>2</v>
      </c>
      <c r="T10">
        <v>0.30100912083718617</v>
      </c>
      <c r="U10">
        <v>0.15266172678622686</v>
      </c>
      <c r="V10">
        <v>0.51028369578062116</v>
      </c>
      <c r="W10">
        <v>-1.9209619086379387E-3</v>
      </c>
      <c r="X10">
        <v>0.52582858402042398</v>
      </c>
    </row>
    <row r="11" spans="1:24" x14ac:dyDescent="0.3">
      <c r="A11" s="8">
        <v>43838</v>
      </c>
      <c r="B11">
        <v>4</v>
      </c>
      <c r="C11" s="13" t="s">
        <v>61</v>
      </c>
      <c r="D11">
        <v>0</v>
      </c>
      <c r="E11" s="13" t="s">
        <v>61</v>
      </c>
      <c r="F11">
        <v>2</v>
      </c>
      <c r="G11" s="9">
        <v>43838</v>
      </c>
      <c r="H11" s="23">
        <v>0</v>
      </c>
      <c r="I11" s="23">
        <v>0</v>
      </c>
      <c r="J11" s="10">
        <v>0</v>
      </c>
      <c r="L11">
        <v>3</v>
      </c>
      <c r="M11">
        <v>0.33752798689280528</v>
      </c>
      <c r="N11">
        <v>0.19046903534416229</v>
      </c>
      <c r="O11">
        <v>0.54509382292174946</v>
      </c>
      <c r="P11">
        <v>3.6917230014669969E-2</v>
      </c>
      <c r="Q11">
        <v>0.56896949748645909</v>
      </c>
      <c r="S11">
        <v>3</v>
      </c>
      <c r="T11">
        <v>0.31008553156176177</v>
      </c>
      <c r="U11">
        <v>0.14156684456497851</v>
      </c>
      <c r="V11">
        <v>0.57358208967985458</v>
      </c>
      <c r="W11">
        <v>3.1669771638548089E-2</v>
      </c>
      <c r="X11">
        <v>0.52587321942334653</v>
      </c>
    </row>
    <row r="12" spans="1:24" x14ac:dyDescent="0.3">
      <c r="A12" s="8">
        <v>43839</v>
      </c>
      <c r="B12">
        <v>4</v>
      </c>
      <c r="C12" s="13">
        <v>0</v>
      </c>
      <c r="D12">
        <v>0</v>
      </c>
      <c r="E12" s="13">
        <v>0</v>
      </c>
      <c r="F12">
        <v>2</v>
      </c>
      <c r="G12" s="9">
        <v>43839</v>
      </c>
      <c r="H12" s="23">
        <v>0</v>
      </c>
      <c r="I12" s="23">
        <v>0</v>
      </c>
      <c r="J12" s="10">
        <v>0</v>
      </c>
      <c r="L12">
        <v>4</v>
      </c>
      <c r="M12">
        <v>0.33637988187379109</v>
      </c>
      <c r="N12">
        <v>0.19654553424324225</v>
      </c>
      <c r="O12">
        <v>0.51632494573998688</v>
      </c>
      <c r="P12">
        <v>4.3932090218934322E-2</v>
      </c>
      <c r="Q12">
        <v>0.58665174187300295</v>
      </c>
      <c r="S12">
        <v>4</v>
      </c>
      <c r="T12">
        <v>0.2918079380267935</v>
      </c>
      <c r="U12">
        <v>0.14249603414272896</v>
      </c>
      <c r="V12">
        <v>0.50303780455056146</v>
      </c>
      <c r="W12">
        <v>1.6999417473674183E-2</v>
      </c>
      <c r="X12">
        <v>0.53732704128683628</v>
      </c>
    </row>
    <row r="13" spans="1:24" x14ac:dyDescent="0.3">
      <c r="A13" s="8">
        <v>43840</v>
      </c>
      <c r="B13">
        <v>4</v>
      </c>
      <c r="C13" s="13" t="s">
        <v>61</v>
      </c>
      <c r="D13">
        <v>0</v>
      </c>
      <c r="E13" s="13" t="s">
        <v>61</v>
      </c>
      <c r="F13">
        <v>3</v>
      </c>
      <c r="G13" s="9">
        <v>43840</v>
      </c>
      <c r="H13" s="23">
        <v>0</v>
      </c>
      <c r="I13" s="23">
        <v>0</v>
      </c>
      <c r="J13" s="10">
        <v>0</v>
      </c>
      <c r="L13">
        <v>5</v>
      </c>
      <c r="M13">
        <v>0.33581716822947028</v>
      </c>
      <c r="N13">
        <v>0.18596386556037395</v>
      </c>
      <c r="O13">
        <v>0.47306220052919218</v>
      </c>
      <c r="P13">
        <v>5.1339262412165312E-2</v>
      </c>
      <c r="Q13">
        <v>0.56601839022707079</v>
      </c>
      <c r="S13">
        <v>5</v>
      </c>
      <c r="T13">
        <v>0.28601403261217045</v>
      </c>
      <c r="U13">
        <v>0.12972435804665772</v>
      </c>
      <c r="V13">
        <v>0.5370824525509913</v>
      </c>
      <c r="W13">
        <v>1.0568009446951212E-2</v>
      </c>
      <c r="X13">
        <v>0.51897964220486714</v>
      </c>
    </row>
    <row r="14" spans="1:24" x14ac:dyDescent="0.3">
      <c r="A14" s="8">
        <v>43841</v>
      </c>
      <c r="B14">
        <v>4</v>
      </c>
      <c r="C14" s="13" t="s">
        <v>61</v>
      </c>
      <c r="D14">
        <v>0</v>
      </c>
      <c r="E14" s="13">
        <v>1</v>
      </c>
      <c r="F14">
        <v>3</v>
      </c>
      <c r="G14" s="9">
        <v>43841</v>
      </c>
      <c r="H14" s="23">
        <v>0</v>
      </c>
      <c r="I14" s="23">
        <v>0</v>
      </c>
      <c r="J14" s="10">
        <v>0</v>
      </c>
      <c r="L14">
        <v>6</v>
      </c>
      <c r="M14">
        <v>0.33401172631400455</v>
      </c>
      <c r="N14">
        <v>0.19385416392298854</v>
      </c>
      <c r="O14">
        <v>0.5010571751498436</v>
      </c>
      <c r="P14">
        <v>8.1145619843637176E-2</v>
      </c>
      <c r="Q14">
        <v>0.60642831546274267</v>
      </c>
      <c r="S14">
        <v>6</v>
      </c>
      <c r="T14">
        <v>0.2780687636592426</v>
      </c>
      <c r="U14">
        <v>0.12314600804154036</v>
      </c>
      <c r="V14">
        <v>0.57542532129149149</v>
      </c>
      <c r="W14">
        <v>2.7184114183676843E-3</v>
      </c>
      <c r="X14">
        <v>0.53570940789345267</v>
      </c>
    </row>
    <row r="15" spans="1:24" x14ac:dyDescent="0.3">
      <c r="A15" s="8">
        <v>43842</v>
      </c>
      <c r="B15">
        <v>6</v>
      </c>
      <c r="C15" s="13" t="s">
        <v>61</v>
      </c>
      <c r="D15">
        <v>0</v>
      </c>
      <c r="E15" s="13">
        <v>0</v>
      </c>
      <c r="F15">
        <v>3</v>
      </c>
      <c r="G15" s="9">
        <v>43842</v>
      </c>
      <c r="H15" s="23">
        <v>0</v>
      </c>
      <c r="I15" s="23">
        <v>0</v>
      </c>
      <c r="J15" s="10">
        <v>0</v>
      </c>
      <c r="L15">
        <v>7</v>
      </c>
      <c r="M15">
        <v>0.3211252350924686</v>
      </c>
      <c r="N15">
        <v>0.18423784794053977</v>
      </c>
      <c r="O15">
        <v>0.48917481133316942</v>
      </c>
      <c r="P15">
        <v>0.10382877449153419</v>
      </c>
      <c r="Q15">
        <v>0.63532269356296811</v>
      </c>
      <c r="S15">
        <v>7</v>
      </c>
      <c r="T15">
        <v>0.27383485575218669</v>
      </c>
      <c r="U15">
        <v>0.11871117808586694</v>
      </c>
      <c r="V15">
        <v>0.50628937250577422</v>
      </c>
      <c r="W15">
        <v>7.5873175900241174E-2</v>
      </c>
      <c r="X15">
        <v>0.51185528754480625</v>
      </c>
    </row>
    <row r="16" spans="1:24" x14ac:dyDescent="0.3">
      <c r="A16" s="8">
        <v>43843</v>
      </c>
      <c r="B16">
        <v>2</v>
      </c>
      <c r="C16" s="13">
        <v>0</v>
      </c>
      <c r="D16">
        <v>0</v>
      </c>
      <c r="E16" s="13">
        <v>1</v>
      </c>
      <c r="F16">
        <v>2</v>
      </c>
      <c r="G16" s="9">
        <v>43843</v>
      </c>
      <c r="H16" s="23">
        <v>0</v>
      </c>
      <c r="I16" s="23">
        <v>0</v>
      </c>
      <c r="J16" s="10">
        <v>0</v>
      </c>
      <c r="L16">
        <v>8</v>
      </c>
      <c r="M16">
        <v>0.31726732045135841</v>
      </c>
      <c r="N16">
        <v>0.18400462325700892</v>
      </c>
      <c r="O16">
        <v>0.5212127097992868</v>
      </c>
      <c r="P16">
        <v>8.1301231817805991E-2</v>
      </c>
      <c r="Q16">
        <v>0.63933383857859927</v>
      </c>
      <c r="S16">
        <v>8</v>
      </c>
      <c r="T16">
        <v>0.26294053823729946</v>
      </c>
      <c r="U16">
        <v>0.1121628038625373</v>
      </c>
      <c r="V16">
        <v>0.59899440740884491</v>
      </c>
      <c r="W16">
        <v>1.1761313710482665E-2</v>
      </c>
      <c r="X16">
        <v>0.56590917291070431</v>
      </c>
    </row>
    <row r="17" spans="1:24" x14ac:dyDescent="0.3">
      <c r="A17" s="8">
        <v>43844</v>
      </c>
      <c r="B17">
        <v>4</v>
      </c>
      <c r="C17" s="13">
        <v>0</v>
      </c>
      <c r="D17">
        <v>0</v>
      </c>
      <c r="E17" s="13" t="s">
        <v>61</v>
      </c>
      <c r="F17">
        <v>2</v>
      </c>
      <c r="G17" s="9">
        <v>43844</v>
      </c>
      <c r="H17" s="23">
        <v>0</v>
      </c>
      <c r="I17" s="23">
        <v>0</v>
      </c>
      <c r="J17" s="10">
        <v>0</v>
      </c>
      <c r="L17">
        <v>9</v>
      </c>
      <c r="M17">
        <v>0.3136189190270216</v>
      </c>
      <c r="N17">
        <v>0.17852924062756201</v>
      </c>
      <c r="O17">
        <v>0.53108347312794357</v>
      </c>
      <c r="P17">
        <v>0.11282900207782849</v>
      </c>
      <c r="Q17">
        <v>0.65469558285570928</v>
      </c>
      <c r="S17">
        <v>9</v>
      </c>
      <c r="T17">
        <v>0.2554907016548611</v>
      </c>
      <c r="U17">
        <v>0.10537281827211986</v>
      </c>
      <c r="V17">
        <v>0.61850236861166574</v>
      </c>
      <c r="W17">
        <v>4.0687530202210394E-2</v>
      </c>
      <c r="X17">
        <v>0.56638636232840722</v>
      </c>
    </row>
    <row r="18" spans="1:24" x14ac:dyDescent="0.3">
      <c r="A18" s="8">
        <v>43845</v>
      </c>
      <c r="B18">
        <v>5</v>
      </c>
      <c r="C18" s="13">
        <v>1</v>
      </c>
      <c r="D18">
        <v>0</v>
      </c>
      <c r="E18" s="13">
        <v>1</v>
      </c>
      <c r="F18">
        <v>2</v>
      </c>
      <c r="G18" s="9">
        <v>43845</v>
      </c>
      <c r="H18" s="23">
        <v>0</v>
      </c>
      <c r="I18" s="23">
        <v>0</v>
      </c>
      <c r="J18" s="10">
        <v>0</v>
      </c>
      <c r="L18">
        <v>10</v>
      </c>
      <c r="M18">
        <v>0.29361493345867778</v>
      </c>
      <c r="N18">
        <v>0.16969503009741921</v>
      </c>
      <c r="O18">
        <v>0.56824002370766891</v>
      </c>
      <c r="P18">
        <v>8.4192293499561172E-2</v>
      </c>
      <c r="Q18">
        <v>0.60868508176692759</v>
      </c>
      <c r="S18">
        <v>10</v>
      </c>
      <c r="T18">
        <v>0.23477761873967368</v>
      </c>
      <c r="U18">
        <v>9.5017880264646165E-2</v>
      </c>
      <c r="V18">
        <v>0.57056827449755887</v>
      </c>
      <c r="W18">
        <v>5.6388744263389398E-2</v>
      </c>
      <c r="X18">
        <v>0.52587728266253986</v>
      </c>
    </row>
    <row r="19" spans="1:24" x14ac:dyDescent="0.3">
      <c r="A19" s="8">
        <v>43846</v>
      </c>
      <c r="B19">
        <v>3</v>
      </c>
      <c r="C19" s="13" t="s">
        <v>61</v>
      </c>
      <c r="D19">
        <v>0</v>
      </c>
      <c r="E19" s="13" t="s">
        <v>61</v>
      </c>
      <c r="F19">
        <v>3</v>
      </c>
      <c r="G19" s="9">
        <v>43846</v>
      </c>
      <c r="H19" s="23">
        <v>0</v>
      </c>
      <c r="I19" s="23">
        <v>0</v>
      </c>
      <c r="J19" s="10">
        <v>0</v>
      </c>
      <c r="L19">
        <v>11</v>
      </c>
      <c r="M19">
        <v>0.27900104516876378</v>
      </c>
      <c r="N19">
        <v>0.15097817045815723</v>
      </c>
      <c r="O19">
        <v>0.55775689025815278</v>
      </c>
      <c r="P19">
        <v>7.4453764703962713E-2</v>
      </c>
      <c r="Q19">
        <v>0.56885788814908778</v>
      </c>
      <c r="S19">
        <v>11</v>
      </c>
      <c r="T19">
        <v>0.2342833844114183</v>
      </c>
      <c r="U19">
        <v>9.3777534925497064E-2</v>
      </c>
      <c r="V19">
        <v>0.62703515434352353</v>
      </c>
      <c r="W19">
        <v>3.6735409413031432E-2</v>
      </c>
      <c r="X19">
        <v>0.53195455876239151</v>
      </c>
    </row>
    <row r="20" spans="1:24" x14ac:dyDescent="0.3">
      <c r="A20" s="8">
        <v>43847</v>
      </c>
      <c r="B20">
        <v>3</v>
      </c>
      <c r="C20" s="13">
        <v>0</v>
      </c>
      <c r="D20">
        <v>0</v>
      </c>
      <c r="E20" s="13" t="s">
        <v>61</v>
      </c>
      <c r="F20">
        <v>3</v>
      </c>
      <c r="G20" s="9">
        <v>43847</v>
      </c>
      <c r="H20" s="23">
        <v>0</v>
      </c>
      <c r="I20" s="23">
        <v>0</v>
      </c>
      <c r="J20" s="10">
        <v>0</v>
      </c>
      <c r="L20">
        <v>12</v>
      </c>
      <c r="M20">
        <v>0.27696376890956914</v>
      </c>
      <c r="N20">
        <v>0.14802906872379737</v>
      </c>
      <c r="O20">
        <v>0.57359763721540091</v>
      </c>
      <c r="P20">
        <v>9.6137719342290887E-2</v>
      </c>
      <c r="Q20">
        <v>0.56985608863389814</v>
      </c>
      <c r="S20">
        <v>12</v>
      </c>
      <c r="T20">
        <v>0.23718427648970172</v>
      </c>
      <c r="U20">
        <v>8.0910175010794408E-2</v>
      </c>
      <c r="V20">
        <v>0.60601377424745284</v>
      </c>
      <c r="W20">
        <v>3.013277899950818E-2</v>
      </c>
      <c r="X20">
        <v>0.48588760026252564</v>
      </c>
    </row>
    <row r="21" spans="1:24" x14ac:dyDescent="0.3">
      <c r="A21" s="8">
        <v>43848</v>
      </c>
      <c r="B21">
        <v>5</v>
      </c>
      <c r="C21" s="13" t="s">
        <v>61</v>
      </c>
      <c r="D21">
        <v>0</v>
      </c>
      <c r="E21" s="13" t="s">
        <v>61</v>
      </c>
      <c r="F21">
        <v>2</v>
      </c>
      <c r="G21" s="9">
        <v>43848</v>
      </c>
      <c r="H21" s="23">
        <v>0</v>
      </c>
      <c r="I21" s="23">
        <v>0</v>
      </c>
      <c r="J21" s="10">
        <v>0</v>
      </c>
      <c r="L21">
        <v>13</v>
      </c>
      <c r="M21">
        <v>0.27043634918851112</v>
      </c>
      <c r="N21">
        <v>0.13272317692180946</v>
      </c>
      <c r="O21">
        <v>0.56315618904023301</v>
      </c>
      <c r="P21">
        <v>7.7214441708939083E-2</v>
      </c>
      <c r="Q21">
        <v>0.61695089900589462</v>
      </c>
      <c r="S21">
        <v>13</v>
      </c>
      <c r="T21">
        <v>0.21440706282882968</v>
      </c>
      <c r="U21">
        <v>6.9285029685822577E-2</v>
      </c>
      <c r="V21">
        <v>0.61664007329981896</v>
      </c>
      <c r="W21">
        <v>3.6518647870882368E-2</v>
      </c>
      <c r="X21">
        <v>0.53426658377420067</v>
      </c>
    </row>
    <row r="22" spans="1:24" x14ac:dyDescent="0.3">
      <c r="A22" s="8">
        <v>43849</v>
      </c>
      <c r="B22">
        <v>4</v>
      </c>
      <c r="C22" s="13" t="s">
        <v>61</v>
      </c>
      <c r="D22">
        <v>0</v>
      </c>
      <c r="E22" s="13" t="s">
        <v>61</v>
      </c>
      <c r="F22">
        <v>2</v>
      </c>
      <c r="G22" s="9">
        <v>43849</v>
      </c>
      <c r="H22" s="23">
        <v>0</v>
      </c>
      <c r="I22" s="23">
        <v>0</v>
      </c>
      <c r="J22" s="10">
        <v>0</v>
      </c>
      <c r="L22">
        <v>14</v>
      </c>
      <c r="M22">
        <v>0.2690736550174313</v>
      </c>
      <c r="N22">
        <v>0.12288410830650699</v>
      </c>
      <c r="O22">
        <v>0.58120322207578234</v>
      </c>
      <c r="P22">
        <v>4.9214902065515431E-2</v>
      </c>
      <c r="Q22">
        <v>0.60648635711586507</v>
      </c>
      <c r="S22">
        <v>14</v>
      </c>
      <c r="T22">
        <v>0.21943572028237987</v>
      </c>
      <c r="U22">
        <v>6.3929058585511039E-2</v>
      </c>
      <c r="V22">
        <v>0.62143950949845284</v>
      </c>
      <c r="W22">
        <v>-2.8599043218454582E-2</v>
      </c>
      <c r="X22">
        <v>0.47139292033123331</v>
      </c>
    </row>
    <row r="23" spans="1:24" x14ac:dyDescent="0.3">
      <c r="A23" s="8">
        <v>43850</v>
      </c>
      <c r="B23">
        <v>4</v>
      </c>
      <c r="C23" s="13" t="s">
        <v>61</v>
      </c>
      <c r="D23">
        <v>0</v>
      </c>
      <c r="E23" s="13">
        <v>1</v>
      </c>
      <c r="F23">
        <v>2</v>
      </c>
      <c r="G23" s="9">
        <v>43850</v>
      </c>
      <c r="H23" s="23">
        <v>0</v>
      </c>
      <c r="I23" s="23">
        <v>0</v>
      </c>
      <c r="J23" s="10">
        <v>0</v>
      </c>
    </row>
    <row r="24" spans="1:24" x14ac:dyDescent="0.3">
      <c r="A24" s="8">
        <v>43851</v>
      </c>
      <c r="B24">
        <v>4</v>
      </c>
      <c r="C24" s="13" t="s">
        <v>61</v>
      </c>
      <c r="D24">
        <v>0</v>
      </c>
      <c r="E24" s="13" t="s">
        <v>61</v>
      </c>
      <c r="F24">
        <v>2</v>
      </c>
      <c r="G24" s="9">
        <v>43851</v>
      </c>
      <c r="H24" s="23">
        <v>0</v>
      </c>
      <c r="I24" s="23">
        <v>0</v>
      </c>
      <c r="J24" s="10">
        <v>0</v>
      </c>
    </row>
    <row r="25" spans="1:24" x14ac:dyDescent="0.3">
      <c r="A25" s="8">
        <v>43852</v>
      </c>
      <c r="B25">
        <v>5</v>
      </c>
      <c r="C25" s="13">
        <v>1</v>
      </c>
      <c r="D25">
        <v>0</v>
      </c>
      <c r="E25" s="13" t="s">
        <v>61</v>
      </c>
      <c r="F25">
        <v>2</v>
      </c>
      <c r="G25" s="9">
        <v>43852</v>
      </c>
      <c r="H25" s="23">
        <v>0</v>
      </c>
      <c r="I25" s="23">
        <v>0</v>
      </c>
      <c r="J25" s="10">
        <v>0</v>
      </c>
    </row>
    <row r="26" spans="1:24" x14ac:dyDescent="0.3">
      <c r="A26" s="8">
        <v>43853</v>
      </c>
      <c r="B26">
        <v>5</v>
      </c>
      <c r="C26" s="13" t="s">
        <v>61</v>
      </c>
      <c r="D26">
        <v>0</v>
      </c>
      <c r="E26" s="13" t="s">
        <v>61</v>
      </c>
      <c r="F26">
        <v>3</v>
      </c>
      <c r="G26" s="9">
        <v>43853</v>
      </c>
      <c r="H26" s="23">
        <v>0</v>
      </c>
      <c r="I26" s="23">
        <v>0</v>
      </c>
      <c r="J26" s="10">
        <v>0</v>
      </c>
    </row>
    <row r="27" spans="1:24" x14ac:dyDescent="0.3">
      <c r="A27" s="8">
        <v>43854</v>
      </c>
      <c r="B27">
        <v>3</v>
      </c>
      <c r="C27" s="13" t="s">
        <v>61</v>
      </c>
      <c r="D27">
        <v>0</v>
      </c>
      <c r="E27" s="13">
        <v>1</v>
      </c>
      <c r="F27">
        <v>3</v>
      </c>
      <c r="G27" s="9">
        <v>43854</v>
      </c>
      <c r="H27" s="23">
        <v>0</v>
      </c>
      <c r="I27" s="23">
        <v>0</v>
      </c>
      <c r="J27" s="10">
        <v>0</v>
      </c>
    </row>
    <row r="28" spans="1:24" x14ac:dyDescent="0.3">
      <c r="A28" s="8">
        <v>43855</v>
      </c>
      <c r="B28">
        <v>4</v>
      </c>
      <c r="C28" s="13">
        <v>0</v>
      </c>
      <c r="D28">
        <v>0</v>
      </c>
      <c r="E28" s="13">
        <v>1</v>
      </c>
      <c r="F28">
        <v>2</v>
      </c>
      <c r="G28" s="9">
        <v>43855</v>
      </c>
      <c r="H28" s="23">
        <v>0</v>
      </c>
      <c r="I28" s="23">
        <v>0</v>
      </c>
      <c r="J28" s="10">
        <v>0</v>
      </c>
    </row>
    <row r="29" spans="1:24" x14ac:dyDescent="0.3">
      <c r="A29" s="8">
        <v>43856</v>
      </c>
      <c r="B29">
        <v>5</v>
      </c>
      <c r="C29" s="13" t="s">
        <v>61</v>
      </c>
      <c r="D29">
        <v>0</v>
      </c>
      <c r="E29" s="13">
        <v>0</v>
      </c>
      <c r="F29">
        <v>2</v>
      </c>
      <c r="G29" s="9">
        <v>43856</v>
      </c>
      <c r="H29" s="23">
        <v>0</v>
      </c>
      <c r="I29" s="23">
        <v>0</v>
      </c>
      <c r="J29" s="10">
        <v>0</v>
      </c>
    </row>
    <row r="30" spans="1:24" x14ac:dyDescent="0.3">
      <c r="A30" s="8">
        <v>43857</v>
      </c>
      <c r="B30">
        <v>4</v>
      </c>
      <c r="C30" s="13">
        <v>0</v>
      </c>
      <c r="D30">
        <v>0</v>
      </c>
      <c r="E30" s="13">
        <v>1</v>
      </c>
      <c r="F30">
        <v>3</v>
      </c>
      <c r="G30" s="9">
        <v>43857</v>
      </c>
      <c r="H30" s="23">
        <v>0</v>
      </c>
      <c r="I30" s="23">
        <v>0</v>
      </c>
      <c r="J30" s="10">
        <v>0</v>
      </c>
    </row>
    <row r="31" spans="1:24" x14ac:dyDescent="0.3">
      <c r="A31" s="8">
        <v>43858</v>
      </c>
      <c r="B31">
        <v>7</v>
      </c>
      <c r="C31" s="13">
        <v>1</v>
      </c>
      <c r="D31">
        <v>0</v>
      </c>
      <c r="E31" s="13">
        <v>0</v>
      </c>
      <c r="F31">
        <v>3</v>
      </c>
      <c r="G31" s="9">
        <v>43858</v>
      </c>
      <c r="H31" s="23">
        <v>0</v>
      </c>
      <c r="I31" s="23">
        <v>0</v>
      </c>
      <c r="J31" s="10">
        <v>0</v>
      </c>
    </row>
    <row r="32" spans="1:24" x14ac:dyDescent="0.3">
      <c r="A32" s="8">
        <v>43859</v>
      </c>
      <c r="B32">
        <v>7</v>
      </c>
      <c r="C32" s="13">
        <v>1</v>
      </c>
      <c r="D32">
        <v>0</v>
      </c>
      <c r="E32" s="13" t="s">
        <v>61</v>
      </c>
      <c r="F32">
        <v>1</v>
      </c>
      <c r="G32" s="9">
        <v>43859</v>
      </c>
      <c r="H32" s="23">
        <v>0</v>
      </c>
      <c r="I32" s="23">
        <v>0</v>
      </c>
      <c r="J32" s="10">
        <v>0</v>
      </c>
    </row>
    <row r="33" spans="1:10" x14ac:dyDescent="0.3">
      <c r="A33" s="8">
        <v>43860</v>
      </c>
      <c r="B33">
        <v>9</v>
      </c>
      <c r="C33" s="13">
        <v>1</v>
      </c>
      <c r="D33">
        <v>0</v>
      </c>
      <c r="E33" s="13" t="s">
        <v>61</v>
      </c>
      <c r="F33">
        <v>3</v>
      </c>
      <c r="G33" s="9">
        <v>43860</v>
      </c>
      <c r="H33" s="23">
        <f ca="1">IFERROR(__xludf.DUMMYFUNCTION("""COMPUTED_VALUE"""),1)</f>
        <v>1</v>
      </c>
      <c r="I33" s="23">
        <f ca="1">IFERROR(__xludf.DUMMYFUNCTION("""COMPUTED_VALUE"""),0)</f>
        <v>0</v>
      </c>
      <c r="J33" s="10">
        <v>0</v>
      </c>
    </row>
    <row r="34" spans="1:10" x14ac:dyDescent="0.3">
      <c r="A34" s="8">
        <v>43861</v>
      </c>
      <c r="B34">
        <v>10</v>
      </c>
      <c r="C34" s="13">
        <v>1</v>
      </c>
      <c r="D34">
        <v>0</v>
      </c>
      <c r="E34" s="13">
        <v>1</v>
      </c>
      <c r="F34">
        <v>2</v>
      </c>
      <c r="G34" s="9">
        <v>43861</v>
      </c>
      <c r="H34" s="23">
        <f ca="1">IFERROR(__xludf.DUMMYFUNCTION("""COMPUTED_VALUE"""),0)</f>
        <v>0</v>
      </c>
      <c r="I34" s="23">
        <f ca="1">IFERROR(__xludf.DUMMYFUNCTION("""COMPUTED_VALUE"""),0)</f>
        <v>0</v>
      </c>
      <c r="J34" s="10">
        <v>0</v>
      </c>
    </row>
    <row r="35" spans="1:10" x14ac:dyDescent="0.3">
      <c r="A35" s="8">
        <v>43862</v>
      </c>
      <c r="B35">
        <v>9</v>
      </c>
      <c r="C35" s="13" t="s">
        <v>61</v>
      </c>
      <c r="D35">
        <v>0</v>
      </c>
      <c r="E35" s="13" t="s">
        <v>61</v>
      </c>
      <c r="F35">
        <v>3</v>
      </c>
      <c r="G35" s="9">
        <v>43862</v>
      </c>
      <c r="H35" s="23">
        <f ca="1">IFERROR(__xludf.DUMMYFUNCTION("""COMPUTED_VALUE"""),0)</f>
        <v>0</v>
      </c>
      <c r="I35" s="23">
        <f ca="1">IFERROR(__xludf.DUMMYFUNCTION("""COMPUTED_VALUE"""),0)</f>
        <v>0</v>
      </c>
      <c r="J35" s="10">
        <v>0</v>
      </c>
    </row>
    <row r="36" spans="1:10" x14ac:dyDescent="0.3">
      <c r="A36" s="8">
        <v>43863</v>
      </c>
      <c r="B36">
        <v>9</v>
      </c>
      <c r="C36" s="13">
        <v>2</v>
      </c>
      <c r="D36">
        <v>0</v>
      </c>
      <c r="E36" s="13" t="s">
        <v>61</v>
      </c>
      <c r="F36">
        <v>3</v>
      </c>
      <c r="G36" s="9">
        <v>43863</v>
      </c>
      <c r="H36" s="23">
        <f ca="1">IFERROR(__xludf.DUMMYFUNCTION("""COMPUTED_VALUE"""),1)</f>
        <v>1</v>
      </c>
      <c r="I36" s="23">
        <f ca="1">IFERROR(__xludf.DUMMYFUNCTION("""COMPUTED_VALUE"""),0)</f>
        <v>0</v>
      </c>
      <c r="J36" s="10">
        <v>0</v>
      </c>
    </row>
    <row r="37" spans="1:10" x14ac:dyDescent="0.3">
      <c r="A37" s="8">
        <v>43864</v>
      </c>
      <c r="B37">
        <v>7</v>
      </c>
      <c r="C37" s="13">
        <v>1</v>
      </c>
      <c r="D37">
        <v>0</v>
      </c>
      <c r="E37" s="13">
        <v>1</v>
      </c>
      <c r="F37">
        <v>3</v>
      </c>
      <c r="G37" s="9">
        <v>43864</v>
      </c>
      <c r="H37" s="23">
        <f ca="1">IFERROR(__xludf.DUMMYFUNCTION("""COMPUTED_VALUE"""),1)</f>
        <v>1</v>
      </c>
      <c r="I37" s="23">
        <f ca="1">IFERROR(__xludf.DUMMYFUNCTION("""COMPUTED_VALUE"""),0)</f>
        <v>0</v>
      </c>
      <c r="J37" s="10">
        <v>0</v>
      </c>
    </row>
    <row r="38" spans="1:10" x14ac:dyDescent="0.3">
      <c r="A38" s="8">
        <v>43865</v>
      </c>
      <c r="B38">
        <v>10</v>
      </c>
      <c r="C38" s="13">
        <v>1</v>
      </c>
      <c r="D38">
        <v>0</v>
      </c>
      <c r="E38" s="13" t="s">
        <v>61</v>
      </c>
      <c r="F38">
        <v>3</v>
      </c>
      <c r="G38" s="9">
        <v>43865</v>
      </c>
      <c r="H38" s="23">
        <f ca="1">IFERROR(__xludf.DUMMYFUNCTION("""COMPUTED_VALUE"""),0)</f>
        <v>0</v>
      </c>
      <c r="I38" s="23">
        <f ca="1">IFERROR(__xludf.DUMMYFUNCTION("""COMPUTED_VALUE"""),0)</f>
        <v>0</v>
      </c>
      <c r="J38" s="10">
        <v>0</v>
      </c>
    </row>
    <row r="39" spans="1:10" x14ac:dyDescent="0.3">
      <c r="A39" s="8">
        <v>43866</v>
      </c>
      <c r="B39">
        <v>7</v>
      </c>
      <c r="C39" s="13">
        <v>1</v>
      </c>
      <c r="D39">
        <v>0</v>
      </c>
      <c r="E39" s="13" t="s">
        <v>61</v>
      </c>
      <c r="F39">
        <v>3</v>
      </c>
      <c r="G39" s="9">
        <v>43866</v>
      </c>
      <c r="H39" s="23">
        <f ca="1">IFERROR(__xludf.DUMMYFUNCTION("""COMPUTED_VALUE"""),0)</f>
        <v>0</v>
      </c>
      <c r="I39" s="23">
        <f ca="1">IFERROR(__xludf.DUMMYFUNCTION("""COMPUTED_VALUE"""),0)</f>
        <v>0</v>
      </c>
      <c r="J39" s="10">
        <v>0</v>
      </c>
    </row>
    <row r="40" spans="1:10" x14ac:dyDescent="0.3">
      <c r="A40" s="8">
        <v>43867</v>
      </c>
      <c r="B40">
        <v>7</v>
      </c>
      <c r="C40" s="13" t="s">
        <v>61</v>
      </c>
      <c r="D40">
        <v>0</v>
      </c>
      <c r="E40" s="13" t="s">
        <v>61</v>
      </c>
      <c r="F40">
        <v>2</v>
      </c>
      <c r="G40" s="9">
        <v>43867</v>
      </c>
      <c r="H40" s="23">
        <f ca="1">IFERROR(__xludf.DUMMYFUNCTION("""COMPUTED_VALUE"""),0)</f>
        <v>0</v>
      </c>
      <c r="I40" s="23">
        <f ca="1">IFERROR(__xludf.DUMMYFUNCTION("""COMPUTED_VALUE"""),0)</f>
        <v>0</v>
      </c>
      <c r="J40" s="10">
        <v>0</v>
      </c>
    </row>
    <row r="41" spans="1:10" x14ac:dyDescent="0.3">
      <c r="A41" s="8">
        <v>43868</v>
      </c>
      <c r="B41">
        <v>7</v>
      </c>
      <c r="C41" s="13" t="s">
        <v>61</v>
      </c>
      <c r="D41">
        <v>0</v>
      </c>
      <c r="E41" s="13" t="s">
        <v>61</v>
      </c>
      <c r="F41">
        <v>4</v>
      </c>
      <c r="G41" s="9">
        <v>43868</v>
      </c>
      <c r="H41" s="23">
        <f ca="1">IFERROR(__xludf.DUMMYFUNCTION("""COMPUTED_VALUE"""),0)</f>
        <v>0</v>
      </c>
      <c r="I41" s="23">
        <f ca="1">IFERROR(__xludf.DUMMYFUNCTION("""COMPUTED_VALUE"""),0)</f>
        <v>0</v>
      </c>
      <c r="J41" s="10">
        <v>0</v>
      </c>
    </row>
    <row r="42" spans="1:10" x14ac:dyDescent="0.3">
      <c r="A42" s="8">
        <v>43869</v>
      </c>
      <c r="B42">
        <v>7</v>
      </c>
      <c r="C42" s="13">
        <v>1</v>
      </c>
      <c r="D42">
        <v>0</v>
      </c>
      <c r="E42" s="13" t="s">
        <v>61</v>
      </c>
      <c r="F42">
        <v>2</v>
      </c>
      <c r="G42" s="9">
        <v>43869</v>
      </c>
      <c r="H42" s="23">
        <f ca="1">IFERROR(__xludf.DUMMYFUNCTION("""COMPUTED_VALUE"""),0)</f>
        <v>0</v>
      </c>
      <c r="I42" s="23">
        <f ca="1">IFERROR(__xludf.DUMMYFUNCTION("""COMPUTED_VALUE"""),0)</f>
        <v>0</v>
      </c>
      <c r="J42" s="10">
        <v>0</v>
      </c>
    </row>
    <row r="43" spans="1:10" x14ac:dyDescent="0.3">
      <c r="A43" s="8">
        <v>43870</v>
      </c>
      <c r="B43">
        <v>8</v>
      </c>
      <c r="C43" s="13">
        <v>1</v>
      </c>
      <c r="D43">
        <v>0</v>
      </c>
      <c r="E43" s="13">
        <v>1</v>
      </c>
      <c r="F43">
        <v>2</v>
      </c>
      <c r="G43" s="9">
        <v>43870</v>
      </c>
      <c r="H43" s="23">
        <f ca="1">IFERROR(__xludf.DUMMYFUNCTION("""COMPUTED_VALUE"""),0)</f>
        <v>0</v>
      </c>
      <c r="I43" s="23">
        <f ca="1">IFERROR(__xludf.DUMMYFUNCTION("""COMPUTED_VALUE"""),0)</f>
        <v>0</v>
      </c>
      <c r="J43" s="10">
        <v>0</v>
      </c>
    </row>
    <row r="44" spans="1:10" x14ac:dyDescent="0.3">
      <c r="A44" s="8">
        <v>43871</v>
      </c>
      <c r="B44">
        <v>9</v>
      </c>
      <c r="C44" s="13" t="s">
        <v>61</v>
      </c>
      <c r="D44">
        <v>0</v>
      </c>
      <c r="E44" s="13">
        <v>1</v>
      </c>
      <c r="F44">
        <v>3</v>
      </c>
      <c r="G44" s="9">
        <v>43871</v>
      </c>
      <c r="H44" s="23">
        <f ca="1">IFERROR(__xludf.DUMMYFUNCTION("""COMPUTED_VALUE"""),0)</f>
        <v>0</v>
      </c>
      <c r="I44" s="23">
        <f ca="1">IFERROR(__xludf.DUMMYFUNCTION("""COMPUTED_VALUE"""),0)</f>
        <v>0</v>
      </c>
      <c r="J44" s="10">
        <v>0</v>
      </c>
    </row>
    <row r="45" spans="1:10" x14ac:dyDescent="0.3">
      <c r="A45" s="8">
        <v>43872</v>
      </c>
      <c r="B45">
        <v>8</v>
      </c>
      <c r="C45" s="13">
        <v>1</v>
      </c>
      <c r="D45">
        <v>0</v>
      </c>
      <c r="E45" s="13" t="s">
        <v>61</v>
      </c>
      <c r="F45">
        <v>2</v>
      </c>
      <c r="G45" s="9">
        <v>43872</v>
      </c>
      <c r="H45" s="23">
        <f ca="1">IFERROR(__xludf.DUMMYFUNCTION("""COMPUTED_VALUE"""),0)</f>
        <v>0</v>
      </c>
      <c r="I45" s="23">
        <f ca="1">IFERROR(__xludf.DUMMYFUNCTION("""COMPUTED_VALUE"""),0)</f>
        <v>0</v>
      </c>
      <c r="J45" s="10">
        <v>0</v>
      </c>
    </row>
    <row r="46" spans="1:10" x14ac:dyDescent="0.3">
      <c r="A46" s="8">
        <v>43873</v>
      </c>
      <c r="B46">
        <v>12</v>
      </c>
      <c r="C46" s="13" t="s">
        <v>61</v>
      </c>
      <c r="D46">
        <v>0</v>
      </c>
      <c r="E46" s="13" t="s">
        <v>61</v>
      </c>
      <c r="F46">
        <v>3</v>
      </c>
      <c r="G46" s="9">
        <v>43873</v>
      </c>
      <c r="H46" s="23">
        <f ca="1">IFERROR(__xludf.DUMMYFUNCTION("""COMPUTED_VALUE"""),0)</f>
        <v>0</v>
      </c>
      <c r="I46" s="23">
        <f ca="1">IFERROR(__xludf.DUMMYFUNCTION("""COMPUTED_VALUE"""),0)</f>
        <v>0</v>
      </c>
      <c r="J46" s="10">
        <v>0</v>
      </c>
    </row>
    <row r="47" spans="1:10" x14ac:dyDescent="0.3">
      <c r="A47" s="8">
        <v>43874</v>
      </c>
      <c r="B47">
        <v>10</v>
      </c>
      <c r="C47" s="13">
        <v>1</v>
      </c>
      <c r="D47">
        <v>0</v>
      </c>
      <c r="E47" s="13">
        <v>1</v>
      </c>
      <c r="F47">
        <v>3</v>
      </c>
      <c r="G47" s="9">
        <v>43874</v>
      </c>
      <c r="H47" s="23">
        <f ca="1">IFERROR(__xludf.DUMMYFUNCTION("""COMPUTED_VALUE"""),0)</f>
        <v>0</v>
      </c>
      <c r="I47" s="23">
        <f ca="1">IFERROR(__xludf.DUMMYFUNCTION("""COMPUTED_VALUE"""),0)</f>
        <v>0</v>
      </c>
      <c r="J47" s="10">
        <v>0</v>
      </c>
    </row>
    <row r="48" spans="1:10" x14ac:dyDescent="0.3">
      <c r="A48" s="8">
        <v>43875</v>
      </c>
      <c r="B48">
        <v>9</v>
      </c>
      <c r="C48" s="13" t="s">
        <v>61</v>
      </c>
      <c r="D48">
        <v>0</v>
      </c>
      <c r="E48" s="13">
        <v>1</v>
      </c>
      <c r="F48">
        <v>3</v>
      </c>
      <c r="G48" s="9">
        <v>43875</v>
      </c>
      <c r="H48" s="23">
        <f ca="1">IFERROR(__xludf.DUMMYFUNCTION("""COMPUTED_VALUE"""),0)</f>
        <v>0</v>
      </c>
      <c r="I48" s="23">
        <f ca="1">IFERROR(__xludf.DUMMYFUNCTION("""COMPUTED_VALUE"""),0)</f>
        <v>0</v>
      </c>
      <c r="J48" s="10">
        <v>0</v>
      </c>
    </row>
    <row r="49" spans="1:10" x14ac:dyDescent="0.3">
      <c r="A49" s="8">
        <v>43876</v>
      </c>
      <c r="B49">
        <v>14</v>
      </c>
      <c r="C49" s="13">
        <v>1</v>
      </c>
      <c r="D49">
        <v>0</v>
      </c>
      <c r="E49" s="13" t="s">
        <v>61</v>
      </c>
      <c r="F49">
        <v>2</v>
      </c>
      <c r="G49" s="9">
        <v>43876</v>
      </c>
      <c r="H49" s="23">
        <f ca="1">IFERROR(__xludf.DUMMYFUNCTION("""COMPUTED_VALUE"""),0)</f>
        <v>0</v>
      </c>
      <c r="I49" s="23">
        <f ca="1">IFERROR(__xludf.DUMMYFUNCTION("""COMPUTED_VALUE"""),0)</f>
        <v>0</v>
      </c>
      <c r="J49" s="10">
        <v>0</v>
      </c>
    </row>
    <row r="50" spans="1:10" x14ac:dyDescent="0.3">
      <c r="A50" s="8">
        <v>43877</v>
      </c>
      <c r="B50">
        <v>10</v>
      </c>
      <c r="C50" s="13">
        <v>1</v>
      </c>
      <c r="D50">
        <v>0</v>
      </c>
      <c r="E50" s="13">
        <v>1</v>
      </c>
      <c r="F50">
        <v>3</v>
      </c>
      <c r="G50" s="9">
        <v>43877</v>
      </c>
      <c r="H50" s="23">
        <f ca="1">IFERROR(__xludf.DUMMYFUNCTION("""COMPUTED_VALUE"""),0)</f>
        <v>0</v>
      </c>
      <c r="I50" s="23">
        <f ca="1">IFERROR(__xludf.DUMMYFUNCTION("""COMPUTED_VALUE"""),0)</f>
        <v>0</v>
      </c>
      <c r="J50" s="10">
        <v>0</v>
      </c>
    </row>
    <row r="51" spans="1:10" x14ac:dyDescent="0.3">
      <c r="A51" s="8">
        <v>43878</v>
      </c>
      <c r="B51">
        <v>12</v>
      </c>
      <c r="C51" s="13">
        <v>1</v>
      </c>
      <c r="D51">
        <v>0</v>
      </c>
      <c r="E51" s="13" t="s">
        <v>61</v>
      </c>
      <c r="F51">
        <v>2</v>
      </c>
      <c r="G51" s="9">
        <v>43878</v>
      </c>
      <c r="H51" s="23">
        <f ca="1">IFERROR(__xludf.DUMMYFUNCTION("""COMPUTED_VALUE"""),0)</f>
        <v>0</v>
      </c>
      <c r="I51" s="23">
        <f ca="1">IFERROR(__xludf.DUMMYFUNCTION("""COMPUTED_VALUE"""),0)</f>
        <v>0</v>
      </c>
      <c r="J51" s="10">
        <v>0</v>
      </c>
    </row>
    <row r="52" spans="1:10" x14ac:dyDescent="0.3">
      <c r="A52" s="8">
        <v>43879</v>
      </c>
      <c r="B52">
        <v>10</v>
      </c>
      <c r="C52" s="13">
        <v>1</v>
      </c>
      <c r="D52">
        <v>0</v>
      </c>
      <c r="E52" s="13">
        <v>1</v>
      </c>
      <c r="F52">
        <v>3</v>
      </c>
      <c r="G52" s="9">
        <v>43879</v>
      </c>
      <c r="H52" s="23">
        <f ca="1">IFERROR(__xludf.DUMMYFUNCTION("""COMPUTED_VALUE"""),0)</f>
        <v>0</v>
      </c>
      <c r="I52" s="23">
        <f ca="1">IFERROR(__xludf.DUMMYFUNCTION("""COMPUTED_VALUE"""),0)</f>
        <v>0</v>
      </c>
      <c r="J52" s="10">
        <v>0</v>
      </c>
    </row>
    <row r="53" spans="1:10" x14ac:dyDescent="0.3">
      <c r="A53" s="8">
        <v>43880</v>
      </c>
      <c r="B53">
        <v>9</v>
      </c>
      <c r="C53" s="13">
        <v>1</v>
      </c>
      <c r="D53">
        <v>0</v>
      </c>
      <c r="E53" s="13">
        <v>1</v>
      </c>
      <c r="F53">
        <v>3</v>
      </c>
      <c r="G53" s="9">
        <v>43880</v>
      </c>
      <c r="H53" s="23">
        <f ca="1">IFERROR(__xludf.DUMMYFUNCTION("""COMPUTED_VALUE"""),0)</f>
        <v>0</v>
      </c>
      <c r="I53" s="23">
        <f ca="1">IFERROR(__xludf.DUMMYFUNCTION("""COMPUTED_VALUE"""),0)</f>
        <v>0</v>
      </c>
      <c r="J53" s="10">
        <v>0</v>
      </c>
    </row>
    <row r="54" spans="1:10" x14ac:dyDescent="0.3">
      <c r="A54" s="8">
        <v>43881</v>
      </c>
      <c r="B54">
        <v>8</v>
      </c>
      <c r="C54" s="13">
        <v>1</v>
      </c>
      <c r="D54">
        <v>0</v>
      </c>
      <c r="E54" s="13" t="s">
        <v>61</v>
      </c>
      <c r="F54">
        <v>3</v>
      </c>
      <c r="G54" s="9">
        <v>43881</v>
      </c>
      <c r="H54" s="23">
        <f ca="1">IFERROR(__xludf.DUMMYFUNCTION("""COMPUTED_VALUE"""),0)</f>
        <v>0</v>
      </c>
      <c r="I54" s="23">
        <f ca="1">IFERROR(__xludf.DUMMYFUNCTION("""COMPUTED_VALUE"""),0)</f>
        <v>0</v>
      </c>
      <c r="J54" s="10">
        <v>0</v>
      </c>
    </row>
    <row r="55" spans="1:10" x14ac:dyDescent="0.3">
      <c r="A55" s="8">
        <v>43882</v>
      </c>
      <c r="B55">
        <v>9</v>
      </c>
      <c r="C55" s="13" t="s">
        <v>61</v>
      </c>
      <c r="D55">
        <v>0</v>
      </c>
      <c r="E55" s="13">
        <v>1</v>
      </c>
      <c r="F55">
        <v>2</v>
      </c>
      <c r="G55" s="9">
        <v>43882</v>
      </c>
      <c r="H55" s="23">
        <f ca="1">IFERROR(__xludf.DUMMYFUNCTION("""COMPUTED_VALUE"""),0)</f>
        <v>0</v>
      </c>
      <c r="I55" s="23">
        <f ca="1">IFERROR(__xludf.DUMMYFUNCTION("""COMPUTED_VALUE"""),0)</f>
        <v>0</v>
      </c>
      <c r="J55" s="10">
        <v>0</v>
      </c>
    </row>
    <row r="56" spans="1:10" x14ac:dyDescent="0.3">
      <c r="A56" s="8">
        <v>43883</v>
      </c>
      <c r="B56">
        <v>6</v>
      </c>
      <c r="C56" s="13">
        <v>1</v>
      </c>
      <c r="D56">
        <v>0</v>
      </c>
      <c r="E56" s="13">
        <v>1</v>
      </c>
      <c r="F56">
        <v>3</v>
      </c>
      <c r="G56" s="9">
        <v>43883</v>
      </c>
      <c r="H56" s="23">
        <f ca="1">IFERROR(__xludf.DUMMYFUNCTION("""COMPUTED_VALUE"""),0)</f>
        <v>0</v>
      </c>
      <c r="I56" s="23">
        <f ca="1">IFERROR(__xludf.DUMMYFUNCTION("""COMPUTED_VALUE"""),0)</f>
        <v>0</v>
      </c>
      <c r="J56" s="10">
        <v>0</v>
      </c>
    </row>
    <row r="57" spans="1:10" x14ac:dyDescent="0.3">
      <c r="A57" s="8">
        <v>43884</v>
      </c>
      <c r="B57">
        <v>8</v>
      </c>
      <c r="C57" s="13" t="s">
        <v>61</v>
      </c>
      <c r="D57">
        <v>0</v>
      </c>
      <c r="E57" s="13">
        <v>0</v>
      </c>
      <c r="F57">
        <v>3</v>
      </c>
      <c r="G57" s="9">
        <v>43884</v>
      </c>
      <c r="H57" s="23">
        <f ca="1">IFERROR(__xludf.DUMMYFUNCTION("""COMPUTED_VALUE"""),0)</f>
        <v>0</v>
      </c>
      <c r="I57" s="23">
        <f ca="1">IFERROR(__xludf.DUMMYFUNCTION("""COMPUTED_VALUE"""),0)</f>
        <v>0</v>
      </c>
      <c r="J57" s="10">
        <v>0</v>
      </c>
    </row>
    <row r="58" spans="1:10" x14ac:dyDescent="0.3">
      <c r="A58" s="8">
        <v>43885</v>
      </c>
      <c r="B58">
        <v>10</v>
      </c>
      <c r="C58" s="13">
        <v>1</v>
      </c>
      <c r="D58">
        <v>0</v>
      </c>
      <c r="E58" s="13" t="s">
        <v>61</v>
      </c>
      <c r="F58">
        <v>2</v>
      </c>
      <c r="G58" s="9">
        <v>43885</v>
      </c>
      <c r="H58" s="23">
        <f ca="1">IFERROR(__xludf.DUMMYFUNCTION("""COMPUTED_VALUE"""),0)</f>
        <v>0</v>
      </c>
      <c r="I58" s="23">
        <f ca="1">IFERROR(__xludf.DUMMYFUNCTION("""COMPUTED_VALUE"""),0)</f>
        <v>0</v>
      </c>
      <c r="J58" s="10">
        <v>0</v>
      </c>
    </row>
    <row r="59" spans="1:10" x14ac:dyDescent="0.3">
      <c r="A59" s="8">
        <v>43886</v>
      </c>
      <c r="B59">
        <v>8</v>
      </c>
      <c r="C59" s="13">
        <v>1</v>
      </c>
      <c r="D59">
        <v>0</v>
      </c>
      <c r="E59" s="13" t="s">
        <v>61</v>
      </c>
      <c r="F59">
        <v>2</v>
      </c>
      <c r="G59" s="9">
        <v>43886</v>
      </c>
      <c r="H59" s="23">
        <f ca="1">IFERROR(__xludf.DUMMYFUNCTION("""COMPUTED_VALUE"""),0)</f>
        <v>0</v>
      </c>
      <c r="I59" s="23">
        <f ca="1">IFERROR(__xludf.DUMMYFUNCTION("""COMPUTED_VALUE"""),0)</f>
        <v>0</v>
      </c>
      <c r="J59" s="10">
        <v>0</v>
      </c>
    </row>
    <row r="60" spans="1:10" x14ac:dyDescent="0.3">
      <c r="A60" s="8">
        <v>43887</v>
      </c>
      <c r="B60">
        <v>9</v>
      </c>
      <c r="C60" s="13">
        <v>1</v>
      </c>
      <c r="D60">
        <v>0</v>
      </c>
      <c r="E60" s="13" t="s">
        <v>61</v>
      </c>
      <c r="F60">
        <v>3</v>
      </c>
      <c r="G60" s="9">
        <v>43887</v>
      </c>
      <c r="H60" s="23">
        <f ca="1">IFERROR(__xludf.DUMMYFUNCTION("""COMPUTED_VALUE"""),0)</f>
        <v>0</v>
      </c>
      <c r="I60" s="23">
        <f ca="1">IFERROR(__xludf.DUMMYFUNCTION("""COMPUTED_VALUE"""),0)</f>
        <v>0</v>
      </c>
      <c r="J60" s="10">
        <v>0</v>
      </c>
    </row>
    <row r="61" spans="1:10" x14ac:dyDescent="0.3">
      <c r="A61" s="8">
        <v>43888</v>
      </c>
      <c r="B61">
        <v>7</v>
      </c>
      <c r="C61" s="13">
        <v>1</v>
      </c>
      <c r="D61">
        <v>0</v>
      </c>
      <c r="E61" s="13">
        <v>0</v>
      </c>
      <c r="F61">
        <v>2</v>
      </c>
      <c r="G61" s="9">
        <v>43888</v>
      </c>
      <c r="H61" s="23">
        <f ca="1">IFERROR(__xludf.DUMMYFUNCTION("""COMPUTED_VALUE"""),0)</f>
        <v>0</v>
      </c>
      <c r="I61" s="23">
        <f ca="1">IFERROR(__xludf.DUMMYFUNCTION("""COMPUTED_VALUE"""),0)</f>
        <v>0</v>
      </c>
      <c r="J61" s="10">
        <v>0</v>
      </c>
    </row>
    <row r="62" spans="1:10" x14ac:dyDescent="0.3">
      <c r="A62" s="8">
        <v>43889</v>
      </c>
      <c r="B62">
        <v>9</v>
      </c>
      <c r="C62" s="13">
        <v>1</v>
      </c>
      <c r="D62">
        <v>0</v>
      </c>
      <c r="E62" s="13" t="s">
        <v>61</v>
      </c>
      <c r="F62">
        <v>2</v>
      </c>
      <c r="G62" s="9">
        <v>43889</v>
      </c>
      <c r="H62" s="23">
        <f ca="1">IFERROR(__xludf.DUMMYFUNCTION("""COMPUTED_VALUE"""),0)</f>
        <v>0</v>
      </c>
      <c r="I62" s="23">
        <f ca="1">IFERROR(__xludf.DUMMYFUNCTION("""COMPUTED_VALUE"""),0)</f>
        <v>0</v>
      </c>
      <c r="J62" s="10">
        <v>0</v>
      </c>
    </row>
    <row r="63" spans="1:10" x14ac:dyDescent="0.3">
      <c r="A63" s="8">
        <v>43890</v>
      </c>
      <c r="B63">
        <v>10</v>
      </c>
      <c r="C63" s="13">
        <v>1</v>
      </c>
      <c r="D63">
        <v>0</v>
      </c>
      <c r="E63" s="13">
        <v>1</v>
      </c>
      <c r="F63">
        <v>2</v>
      </c>
      <c r="G63" s="9">
        <v>43890</v>
      </c>
      <c r="H63" s="23">
        <f ca="1">IFERROR(__xludf.DUMMYFUNCTION("""COMPUTED_VALUE"""),0)</f>
        <v>0</v>
      </c>
      <c r="I63" s="23">
        <f ca="1">IFERROR(__xludf.DUMMYFUNCTION("""COMPUTED_VALUE"""),0)</f>
        <v>0</v>
      </c>
      <c r="J63" s="10">
        <v>0</v>
      </c>
    </row>
    <row r="64" spans="1:10" x14ac:dyDescent="0.3">
      <c r="A64" s="8">
        <v>43891</v>
      </c>
      <c r="B64">
        <v>10</v>
      </c>
      <c r="C64" s="13">
        <v>1</v>
      </c>
      <c r="D64">
        <v>0</v>
      </c>
      <c r="E64" s="13" t="s">
        <v>61</v>
      </c>
      <c r="F64">
        <v>5</v>
      </c>
      <c r="G64" s="9">
        <v>43891</v>
      </c>
      <c r="H64" s="23">
        <f ca="1">IFERROR(__xludf.DUMMYFUNCTION("""COMPUTED_VALUE"""),0)</f>
        <v>0</v>
      </c>
      <c r="I64" s="23">
        <f ca="1">IFERROR(__xludf.DUMMYFUNCTION("""COMPUTED_VALUE"""),0)</f>
        <v>0</v>
      </c>
      <c r="J64" s="10">
        <v>0</v>
      </c>
    </row>
    <row r="65" spans="1:10" x14ac:dyDescent="0.3">
      <c r="A65" s="8">
        <v>43892</v>
      </c>
      <c r="B65">
        <v>17</v>
      </c>
      <c r="C65" s="13">
        <v>2</v>
      </c>
      <c r="D65">
        <v>0</v>
      </c>
      <c r="E65" s="13">
        <v>1</v>
      </c>
      <c r="F65">
        <v>4</v>
      </c>
      <c r="G65" s="9">
        <v>43892</v>
      </c>
      <c r="H65" s="23">
        <f ca="1">IFERROR(__xludf.DUMMYFUNCTION("""COMPUTED_VALUE"""),0)</f>
        <v>0</v>
      </c>
      <c r="I65" s="23">
        <f ca="1">IFERROR(__xludf.DUMMYFUNCTION("""COMPUTED_VALUE"""),0)</f>
        <v>0</v>
      </c>
      <c r="J65" s="10">
        <v>0</v>
      </c>
    </row>
    <row r="66" spans="1:10" x14ac:dyDescent="0.3">
      <c r="A66" s="8">
        <v>43893</v>
      </c>
      <c r="B66">
        <v>52</v>
      </c>
      <c r="C66" s="13">
        <v>14</v>
      </c>
      <c r="D66">
        <v>0</v>
      </c>
      <c r="E66" s="13">
        <v>1</v>
      </c>
      <c r="F66">
        <v>4</v>
      </c>
      <c r="G66" s="9">
        <v>43893</v>
      </c>
      <c r="H66" s="23">
        <f ca="1">IFERROR(__xludf.DUMMYFUNCTION("""COMPUTED_VALUE"""),0)</f>
        <v>0</v>
      </c>
      <c r="I66" s="23">
        <f ca="1">IFERROR(__xludf.DUMMYFUNCTION("""COMPUTED_VALUE"""),0)</f>
        <v>0</v>
      </c>
      <c r="J66" s="10">
        <v>0</v>
      </c>
    </row>
    <row r="67" spans="1:10" x14ac:dyDescent="0.3">
      <c r="A67" s="8">
        <v>43894</v>
      </c>
      <c r="B67">
        <v>100</v>
      </c>
      <c r="C67" s="13">
        <v>57</v>
      </c>
      <c r="D67">
        <v>0</v>
      </c>
      <c r="E67" s="13">
        <v>4</v>
      </c>
      <c r="F67">
        <v>4</v>
      </c>
      <c r="G67" s="9">
        <v>43894</v>
      </c>
      <c r="H67" s="23">
        <f ca="1">IFERROR(__xludf.DUMMYFUNCTION("""COMPUTED_VALUE"""),0)</f>
        <v>0</v>
      </c>
      <c r="I67" s="23">
        <f ca="1">IFERROR(__xludf.DUMMYFUNCTION("""COMPUTED_VALUE"""),0)</f>
        <v>0</v>
      </c>
      <c r="J67" s="10">
        <v>0</v>
      </c>
    </row>
    <row r="68" spans="1:10" x14ac:dyDescent="0.3">
      <c r="A68" s="8">
        <v>43895</v>
      </c>
      <c r="B68">
        <v>89</v>
      </c>
      <c r="C68" s="13">
        <v>65</v>
      </c>
      <c r="D68">
        <v>0</v>
      </c>
      <c r="E68" s="13">
        <v>2</v>
      </c>
      <c r="F68">
        <v>3</v>
      </c>
      <c r="G68" s="9">
        <v>43895</v>
      </c>
      <c r="H68" s="23">
        <f ca="1">IFERROR(__xludf.DUMMYFUNCTION("""COMPUTED_VALUE"""),0)</f>
        <v>0</v>
      </c>
      <c r="I68" s="23">
        <f ca="1">IFERROR(__xludf.DUMMYFUNCTION("""COMPUTED_VALUE"""),0)</f>
        <v>0</v>
      </c>
      <c r="J68" s="10">
        <v>0</v>
      </c>
    </row>
    <row r="69" spans="1:10" x14ac:dyDescent="0.3">
      <c r="A69" s="8">
        <v>43896</v>
      </c>
      <c r="B69">
        <v>53</v>
      </c>
      <c r="C69" s="13">
        <v>41</v>
      </c>
      <c r="D69" t="s">
        <v>61</v>
      </c>
      <c r="E69" s="13">
        <v>1</v>
      </c>
      <c r="F69">
        <v>4</v>
      </c>
      <c r="G69" s="9">
        <v>43896</v>
      </c>
      <c r="H69" s="23">
        <f ca="1">IFERROR(__xludf.DUMMYFUNCTION("""COMPUTED_VALUE"""),0)</f>
        <v>0</v>
      </c>
      <c r="I69" s="23">
        <f ca="1">IFERROR(__xludf.DUMMYFUNCTION("""COMPUTED_VALUE"""),0)</f>
        <v>0</v>
      </c>
      <c r="J69" s="10">
        <v>0</v>
      </c>
    </row>
    <row r="70" spans="1:10" x14ac:dyDescent="0.3">
      <c r="A70" s="8">
        <v>43897</v>
      </c>
      <c r="B70">
        <v>36</v>
      </c>
      <c r="C70" s="13">
        <v>33</v>
      </c>
      <c r="D70">
        <v>0</v>
      </c>
      <c r="E70" s="13">
        <v>1</v>
      </c>
      <c r="F70">
        <v>3</v>
      </c>
      <c r="G70" s="9">
        <v>43897</v>
      </c>
      <c r="H70" s="23">
        <f ca="1">IFERROR(__xludf.DUMMYFUNCTION("""COMPUTED_VALUE"""),0)</f>
        <v>0</v>
      </c>
      <c r="I70" s="23">
        <f ca="1">IFERROR(__xludf.DUMMYFUNCTION("""COMPUTED_VALUE"""),0)</f>
        <v>0</v>
      </c>
      <c r="J70" s="10">
        <v>0</v>
      </c>
    </row>
    <row r="71" spans="1:10" x14ac:dyDescent="0.3">
      <c r="A71" s="8">
        <v>43898</v>
      </c>
      <c r="B71">
        <v>23</v>
      </c>
      <c r="C71" s="13">
        <v>20</v>
      </c>
      <c r="D71">
        <v>0</v>
      </c>
      <c r="E71" s="13">
        <v>1</v>
      </c>
      <c r="F71">
        <v>3</v>
      </c>
      <c r="G71" s="9">
        <v>43898</v>
      </c>
      <c r="H71" s="23">
        <f ca="1">IFERROR(__xludf.DUMMYFUNCTION("""COMPUTED_VALUE"""),0)</f>
        <v>0</v>
      </c>
      <c r="I71" s="23">
        <f ca="1">IFERROR(__xludf.DUMMYFUNCTION("""COMPUTED_VALUE"""),0)</f>
        <v>0</v>
      </c>
      <c r="J71" s="10">
        <v>0</v>
      </c>
    </row>
    <row r="72" spans="1:10" x14ac:dyDescent="0.3">
      <c r="A72" s="8">
        <v>43899</v>
      </c>
      <c r="B72">
        <v>20</v>
      </c>
      <c r="C72" s="13">
        <v>15</v>
      </c>
      <c r="D72">
        <v>0</v>
      </c>
      <c r="E72" s="13">
        <v>1</v>
      </c>
      <c r="F72">
        <v>2</v>
      </c>
      <c r="G72" s="9">
        <v>43899</v>
      </c>
      <c r="H72" s="23">
        <f ca="1">IFERROR(__xludf.DUMMYFUNCTION("""COMPUTED_VALUE"""),0)</f>
        <v>0</v>
      </c>
      <c r="I72" s="23">
        <f ca="1">IFERROR(__xludf.DUMMYFUNCTION("""COMPUTED_VALUE"""),0)</f>
        <v>0</v>
      </c>
      <c r="J72" s="10">
        <v>0</v>
      </c>
    </row>
    <row r="73" spans="1:10" x14ac:dyDescent="0.3">
      <c r="A73" s="8">
        <v>43900</v>
      </c>
      <c r="B73">
        <v>13</v>
      </c>
      <c r="C73" s="13">
        <v>10</v>
      </c>
      <c r="D73">
        <v>0</v>
      </c>
      <c r="E73" s="13">
        <v>1</v>
      </c>
      <c r="F73">
        <v>3</v>
      </c>
      <c r="G73" s="9">
        <v>43900</v>
      </c>
      <c r="H73" s="23">
        <f ca="1">IFERROR(__xludf.DUMMYFUNCTION("""COMPUTED_VALUE"""),0)</f>
        <v>0</v>
      </c>
      <c r="I73" s="23">
        <f ca="1">IFERROR(__xludf.DUMMYFUNCTION("""COMPUTED_VALUE"""),0)</f>
        <v>0</v>
      </c>
      <c r="J73" s="10">
        <v>0</v>
      </c>
    </row>
    <row r="74" spans="1:10" x14ac:dyDescent="0.3">
      <c r="A74" s="8">
        <v>43901</v>
      </c>
      <c r="B74">
        <v>18</v>
      </c>
      <c r="C74" s="13">
        <v>15</v>
      </c>
      <c r="D74">
        <v>0</v>
      </c>
      <c r="E74" s="13">
        <v>1</v>
      </c>
      <c r="F74">
        <v>3</v>
      </c>
      <c r="G74" s="9">
        <v>43901</v>
      </c>
      <c r="H74" s="23">
        <f ca="1">IFERROR(__xludf.DUMMYFUNCTION("""COMPUTED_VALUE"""),0)</f>
        <v>0</v>
      </c>
      <c r="I74" s="23">
        <f ca="1">IFERROR(__xludf.DUMMYFUNCTION("""COMPUTED_VALUE"""),0)</f>
        <v>0</v>
      </c>
      <c r="J74" s="10">
        <v>0</v>
      </c>
    </row>
    <row r="75" spans="1:10" x14ac:dyDescent="0.3">
      <c r="A75" s="8">
        <v>43902</v>
      </c>
      <c r="B75">
        <v>21</v>
      </c>
      <c r="C75" s="13">
        <v>23</v>
      </c>
      <c r="D75" t="s">
        <v>61</v>
      </c>
      <c r="E75" s="13">
        <v>1</v>
      </c>
      <c r="F75">
        <v>3</v>
      </c>
      <c r="G75" s="9">
        <v>43902</v>
      </c>
      <c r="H75" s="23">
        <f ca="1">IFERROR(__xludf.DUMMYFUNCTION("""COMPUTED_VALUE"""),0)</f>
        <v>0</v>
      </c>
      <c r="I75" s="23">
        <f ca="1">IFERROR(__xludf.DUMMYFUNCTION("""COMPUTED_VALUE"""),0)</f>
        <v>0</v>
      </c>
      <c r="J75" s="10">
        <v>0</v>
      </c>
    </row>
    <row r="76" spans="1:10" x14ac:dyDescent="0.3">
      <c r="A76" s="8">
        <v>43903</v>
      </c>
      <c r="B76">
        <v>30</v>
      </c>
      <c r="C76" s="13">
        <v>34</v>
      </c>
      <c r="D76">
        <v>0</v>
      </c>
      <c r="E76" s="13">
        <v>2</v>
      </c>
      <c r="F76">
        <v>3</v>
      </c>
      <c r="G76" s="9">
        <v>43903</v>
      </c>
      <c r="H76" s="23">
        <f ca="1">IFERROR(__xludf.DUMMYFUNCTION("""COMPUTED_VALUE"""),0)</f>
        <v>0</v>
      </c>
      <c r="I76" s="23">
        <f ca="1">IFERROR(__xludf.DUMMYFUNCTION("""COMPUTED_VALUE"""),0)</f>
        <v>0</v>
      </c>
      <c r="J76" s="10">
        <v>0</v>
      </c>
    </row>
    <row r="77" spans="1:10" x14ac:dyDescent="0.3">
      <c r="A77" s="8">
        <v>43904</v>
      </c>
      <c r="B77">
        <v>34</v>
      </c>
      <c r="C77" s="13">
        <v>44</v>
      </c>
      <c r="D77" t="s">
        <v>61</v>
      </c>
      <c r="E77" s="13">
        <v>3</v>
      </c>
      <c r="F77">
        <v>2</v>
      </c>
      <c r="G77" s="9">
        <v>43904</v>
      </c>
      <c r="H77" s="23">
        <v>7</v>
      </c>
      <c r="I77" s="23">
        <v>1</v>
      </c>
      <c r="J77">
        <v>0</v>
      </c>
    </row>
    <row r="78" spans="1:10" x14ac:dyDescent="0.3">
      <c r="A78" s="8">
        <v>43905</v>
      </c>
      <c r="B78">
        <v>28</v>
      </c>
      <c r="C78" s="13">
        <v>40</v>
      </c>
      <c r="D78">
        <v>1</v>
      </c>
      <c r="E78" s="13">
        <v>3</v>
      </c>
      <c r="F78">
        <v>3</v>
      </c>
      <c r="G78" s="9">
        <v>43905</v>
      </c>
      <c r="H78" s="23">
        <v>0</v>
      </c>
      <c r="I78" s="23">
        <v>0</v>
      </c>
      <c r="J78">
        <v>0</v>
      </c>
    </row>
    <row r="79" spans="1:10" x14ac:dyDescent="0.3">
      <c r="A79" s="8">
        <v>43906</v>
      </c>
      <c r="B79">
        <v>27</v>
      </c>
      <c r="C79" s="13">
        <v>35</v>
      </c>
      <c r="D79" t="s">
        <v>61</v>
      </c>
      <c r="E79" s="13">
        <v>2</v>
      </c>
      <c r="F79">
        <v>3</v>
      </c>
      <c r="G79" s="9">
        <v>43906</v>
      </c>
      <c r="H79" s="23">
        <v>0</v>
      </c>
      <c r="I79" s="23">
        <v>0</v>
      </c>
      <c r="J79">
        <v>0</v>
      </c>
    </row>
    <row r="80" spans="1:10" x14ac:dyDescent="0.3">
      <c r="A80" s="8">
        <v>43907</v>
      </c>
      <c r="B80">
        <v>30</v>
      </c>
      <c r="C80" s="13">
        <v>41</v>
      </c>
      <c r="D80">
        <v>1</v>
      </c>
      <c r="E80" s="13">
        <v>2</v>
      </c>
      <c r="F80">
        <v>4</v>
      </c>
      <c r="G80" s="9">
        <v>43907</v>
      </c>
      <c r="H80" s="23">
        <v>1</v>
      </c>
      <c r="I80" s="23">
        <v>0</v>
      </c>
      <c r="J80">
        <v>0</v>
      </c>
    </row>
    <row r="81" spans="1:10" x14ac:dyDescent="0.3">
      <c r="A81" s="8">
        <v>43908</v>
      </c>
      <c r="B81">
        <v>33</v>
      </c>
      <c r="C81" s="13">
        <v>51</v>
      </c>
      <c r="D81">
        <v>1</v>
      </c>
      <c r="E81" s="13">
        <v>3</v>
      </c>
      <c r="F81">
        <v>5</v>
      </c>
      <c r="G81" s="9">
        <v>43908</v>
      </c>
      <c r="H81" s="23">
        <v>2</v>
      </c>
      <c r="I81" s="23">
        <v>0</v>
      </c>
      <c r="J81">
        <v>0</v>
      </c>
    </row>
    <row r="82" spans="1:10" x14ac:dyDescent="0.3">
      <c r="A82" s="8">
        <v>43909</v>
      </c>
      <c r="B82">
        <v>36</v>
      </c>
      <c r="C82" s="13">
        <v>54</v>
      </c>
      <c r="D82">
        <v>1</v>
      </c>
      <c r="E82" s="13">
        <v>4</v>
      </c>
      <c r="F82">
        <v>3</v>
      </c>
      <c r="G82" s="9">
        <v>43909</v>
      </c>
      <c r="H82" s="23">
        <v>4</v>
      </c>
      <c r="I82" s="23">
        <v>0</v>
      </c>
      <c r="J82">
        <v>0</v>
      </c>
    </row>
    <row r="83" spans="1:10" x14ac:dyDescent="0.3">
      <c r="A83" s="8">
        <v>43910</v>
      </c>
      <c r="B83">
        <v>37</v>
      </c>
      <c r="C83" s="13">
        <v>59</v>
      </c>
      <c r="D83">
        <v>2</v>
      </c>
      <c r="E83" s="13">
        <v>4</v>
      </c>
      <c r="F83">
        <v>4</v>
      </c>
      <c r="G83" s="9">
        <v>43910</v>
      </c>
      <c r="H83" s="23">
        <v>6</v>
      </c>
      <c r="I83" s="23">
        <v>0</v>
      </c>
      <c r="J83">
        <v>0</v>
      </c>
    </row>
    <row r="84" spans="1:10" x14ac:dyDescent="0.3">
      <c r="A84" s="8">
        <v>43911</v>
      </c>
      <c r="B84">
        <v>41</v>
      </c>
      <c r="C84" s="13">
        <v>68</v>
      </c>
      <c r="D84">
        <v>1</v>
      </c>
      <c r="E84" s="13">
        <v>5</v>
      </c>
      <c r="F84">
        <v>4</v>
      </c>
      <c r="G84" s="9">
        <v>43911</v>
      </c>
      <c r="H84" s="23">
        <v>7</v>
      </c>
      <c r="I84" s="23">
        <v>0</v>
      </c>
      <c r="J84">
        <v>0</v>
      </c>
    </row>
    <row r="85" spans="1:10" x14ac:dyDescent="0.3">
      <c r="A85" s="8">
        <v>43912</v>
      </c>
      <c r="B85">
        <v>21</v>
      </c>
      <c r="C85" s="13">
        <v>28</v>
      </c>
      <c r="D85">
        <v>1</v>
      </c>
      <c r="E85" s="13">
        <v>2</v>
      </c>
      <c r="F85">
        <v>2</v>
      </c>
      <c r="G85" s="9">
        <v>43912</v>
      </c>
      <c r="H85" s="23">
        <v>0</v>
      </c>
      <c r="I85" s="23">
        <v>0</v>
      </c>
      <c r="J85">
        <v>0</v>
      </c>
    </row>
    <row r="86" spans="1:10" x14ac:dyDescent="0.3">
      <c r="A86" s="8">
        <v>43913</v>
      </c>
      <c r="B86">
        <v>27</v>
      </c>
      <c r="C86" s="13">
        <v>33</v>
      </c>
      <c r="D86">
        <v>2</v>
      </c>
      <c r="E86" s="13">
        <v>2</v>
      </c>
      <c r="F86">
        <v>3</v>
      </c>
      <c r="G86" s="9">
        <v>43913</v>
      </c>
      <c r="H86" s="23">
        <v>3</v>
      </c>
      <c r="I86" s="23">
        <v>0</v>
      </c>
      <c r="J86">
        <v>0</v>
      </c>
    </row>
    <row r="87" spans="1:10" x14ac:dyDescent="0.3">
      <c r="A87" s="8">
        <v>43914</v>
      </c>
      <c r="B87">
        <v>19</v>
      </c>
      <c r="C87" s="13">
        <v>25</v>
      </c>
      <c r="D87">
        <v>1</v>
      </c>
      <c r="E87" s="13">
        <v>1</v>
      </c>
      <c r="F87">
        <v>3</v>
      </c>
      <c r="G87" s="9">
        <v>43914</v>
      </c>
      <c r="H87" s="23">
        <v>0</v>
      </c>
      <c r="I87" s="23">
        <v>0</v>
      </c>
      <c r="J87">
        <v>0</v>
      </c>
    </row>
    <row r="88" spans="1:10" x14ac:dyDescent="0.3">
      <c r="A88" s="8">
        <v>43915</v>
      </c>
      <c r="B88">
        <v>14</v>
      </c>
      <c r="C88" s="13">
        <v>17</v>
      </c>
      <c r="D88">
        <v>1</v>
      </c>
      <c r="E88" s="13">
        <v>2</v>
      </c>
      <c r="F88">
        <v>3</v>
      </c>
      <c r="G88" s="9">
        <v>43915</v>
      </c>
      <c r="H88" s="23">
        <v>5</v>
      </c>
      <c r="I88" s="23">
        <v>0</v>
      </c>
      <c r="J88">
        <v>0</v>
      </c>
    </row>
    <row r="89" spans="1:10" x14ac:dyDescent="0.3">
      <c r="A89" s="8">
        <v>43916</v>
      </c>
      <c r="B89">
        <v>18</v>
      </c>
      <c r="C89" s="13">
        <v>14</v>
      </c>
      <c r="D89">
        <v>2</v>
      </c>
      <c r="E89" s="13">
        <v>1</v>
      </c>
      <c r="F89">
        <v>3</v>
      </c>
      <c r="G89" s="9">
        <v>43916</v>
      </c>
      <c r="H89" s="23">
        <v>1</v>
      </c>
      <c r="I89" s="23">
        <v>0</v>
      </c>
      <c r="J89">
        <v>0</v>
      </c>
    </row>
    <row r="90" spans="1:10" x14ac:dyDescent="0.3">
      <c r="A90" s="8">
        <v>43917</v>
      </c>
      <c r="B90">
        <v>14</v>
      </c>
      <c r="C90" s="13">
        <v>13</v>
      </c>
      <c r="D90">
        <v>2</v>
      </c>
      <c r="E90" s="13">
        <v>1</v>
      </c>
      <c r="F90">
        <v>4</v>
      </c>
      <c r="G90" s="9">
        <v>43917</v>
      </c>
      <c r="H90" s="23">
        <v>4</v>
      </c>
      <c r="I90" s="23">
        <v>0</v>
      </c>
      <c r="J90">
        <v>0</v>
      </c>
    </row>
    <row r="91" spans="1:10" x14ac:dyDescent="0.3">
      <c r="A91" s="8">
        <v>43918</v>
      </c>
      <c r="B91">
        <v>15</v>
      </c>
      <c r="C91" s="13">
        <v>17</v>
      </c>
      <c r="D91">
        <v>1</v>
      </c>
      <c r="E91" s="13">
        <v>2</v>
      </c>
      <c r="F91">
        <v>5</v>
      </c>
      <c r="G91" s="9">
        <v>43918</v>
      </c>
      <c r="H91" s="23">
        <v>9</v>
      </c>
      <c r="I91" s="23">
        <v>0</v>
      </c>
      <c r="J91">
        <v>0</v>
      </c>
    </row>
    <row r="92" spans="1:10" x14ac:dyDescent="0.3">
      <c r="A92" s="8">
        <v>43919</v>
      </c>
      <c r="B92">
        <v>13</v>
      </c>
      <c r="C92" s="13">
        <v>10</v>
      </c>
      <c r="D92">
        <v>1</v>
      </c>
      <c r="E92" s="13">
        <v>1</v>
      </c>
      <c r="F92">
        <v>4</v>
      </c>
      <c r="G92" s="9">
        <v>43919</v>
      </c>
      <c r="H92" s="23">
        <v>23</v>
      </c>
      <c r="I92" s="23">
        <v>1</v>
      </c>
      <c r="J92">
        <v>0</v>
      </c>
    </row>
    <row r="93" spans="1:10" x14ac:dyDescent="0.3">
      <c r="A93" s="8">
        <v>43920</v>
      </c>
      <c r="B93">
        <v>12</v>
      </c>
      <c r="C93" s="13">
        <v>11</v>
      </c>
      <c r="D93">
        <v>2</v>
      </c>
      <c r="E93" s="13">
        <v>1</v>
      </c>
      <c r="F93">
        <v>4</v>
      </c>
      <c r="G93" s="9">
        <v>43920</v>
      </c>
      <c r="H93" s="23">
        <v>25</v>
      </c>
      <c r="I93" s="23">
        <v>0</v>
      </c>
      <c r="J93">
        <v>0</v>
      </c>
    </row>
    <row r="94" spans="1:10" x14ac:dyDescent="0.3">
      <c r="A94" s="8">
        <v>43921</v>
      </c>
      <c r="B94">
        <v>15</v>
      </c>
      <c r="C94" s="13">
        <v>10</v>
      </c>
      <c r="D94">
        <v>1</v>
      </c>
      <c r="E94" s="13">
        <v>1</v>
      </c>
      <c r="F94">
        <v>3</v>
      </c>
      <c r="G94" s="9">
        <v>43921</v>
      </c>
      <c r="H94" s="23">
        <v>23</v>
      </c>
      <c r="I94" s="23">
        <v>0</v>
      </c>
      <c r="J94">
        <v>0</v>
      </c>
    </row>
    <row r="95" spans="1:10" x14ac:dyDescent="0.3">
      <c r="A95" s="8">
        <v>43922</v>
      </c>
      <c r="B95">
        <v>12</v>
      </c>
      <c r="C95" s="13">
        <v>8</v>
      </c>
      <c r="D95">
        <v>2</v>
      </c>
      <c r="E95" s="13">
        <v>1</v>
      </c>
      <c r="F95">
        <v>4</v>
      </c>
      <c r="G95" s="9">
        <v>43922</v>
      </c>
      <c r="H95" s="23">
        <v>32</v>
      </c>
      <c r="I95" s="23">
        <v>0</v>
      </c>
      <c r="J95">
        <v>2621</v>
      </c>
    </row>
    <row r="96" spans="1:10" x14ac:dyDescent="0.3">
      <c r="A96" s="8">
        <v>43923</v>
      </c>
      <c r="B96">
        <v>13</v>
      </c>
      <c r="C96" s="13">
        <v>8</v>
      </c>
      <c r="D96">
        <v>2</v>
      </c>
      <c r="E96" s="13">
        <v>1</v>
      </c>
      <c r="F96">
        <v>3</v>
      </c>
      <c r="G96" s="9">
        <v>43923</v>
      </c>
      <c r="H96" s="23">
        <v>141</v>
      </c>
      <c r="I96" s="23">
        <v>2</v>
      </c>
      <c r="J96">
        <v>0</v>
      </c>
    </row>
    <row r="97" spans="1:10" x14ac:dyDescent="0.3">
      <c r="A97" s="8">
        <v>43924</v>
      </c>
      <c r="B97">
        <v>16</v>
      </c>
      <c r="C97" s="13">
        <v>8</v>
      </c>
      <c r="D97">
        <v>1</v>
      </c>
      <c r="E97" s="13">
        <v>1</v>
      </c>
      <c r="F97">
        <v>2</v>
      </c>
      <c r="G97" s="9">
        <v>43924</v>
      </c>
      <c r="H97" s="23">
        <v>93</v>
      </c>
      <c r="I97" s="23">
        <v>2</v>
      </c>
      <c r="J97">
        <v>0</v>
      </c>
    </row>
    <row r="98" spans="1:10" x14ac:dyDescent="0.3">
      <c r="A98" s="8">
        <v>43925</v>
      </c>
      <c r="B98">
        <v>24</v>
      </c>
      <c r="C98" s="13">
        <v>8</v>
      </c>
      <c r="D98">
        <v>1</v>
      </c>
      <c r="E98" s="13">
        <v>2</v>
      </c>
      <c r="F98">
        <v>4</v>
      </c>
      <c r="G98" s="9">
        <v>43925</v>
      </c>
      <c r="H98" s="23">
        <v>59</v>
      </c>
      <c r="I98" s="23">
        <v>0</v>
      </c>
      <c r="J98">
        <v>0</v>
      </c>
    </row>
    <row r="99" spans="1:10" x14ac:dyDescent="0.3">
      <c r="A99" s="8">
        <v>43926</v>
      </c>
      <c r="B99">
        <v>15</v>
      </c>
      <c r="C99" s="13">
        <v>10</v>
      </c>
      <c r="D99">
        <v>1</v>
      </c>
      <c r="E99" s="13">
        <v>1</v>
      </c>
      <c r="F99">
        <v>3</v>
      </c>
      <c r="G99" s="9">
        <v>43926</v>
      </c>
      <c r="H99" s="23">
        <v>58</v>
      </c>
      <c r="I99" s="23">
        <v>1</v>
      </c>
      <c r="J99">
        <v>0</v>
      </c>
    </row>
    <row r="100" spans="1:10" x14ac:dyDescent="0.3">
      <c r="A100" s="8">
        <v>43927</v>
      </c>
      <c r="B100">
        <v>18</v>
      </c>
      <c r="C100" s="13">
        <v>9</v>
      </c>
      <c r="D100">
        <v>1</v>
      </c>
      <c r="E100" s="13">
        <v>1</v>
      </c>
      <c r="F100">
        <v>3</v>
      </c>
      <c r="G100" s="9">
        <v>43927</v>
      </c>
      <c r="H100" s="23">
        <v>22</v>
      </c>
      <c r="I100" s="23">
        <v>0</v>
      </c>
      <c r="J100">
        <v>0</v>
      </c>
    </row>
    <row r="101" spans="1:10" x14ac:dyDescent="0.3">
      <c r="A101" s="8">
        <v>43928</v>
      </c>
      <c r="B101">
        <v>16</v>
      </c>
      <c r="C101" s="13">
        <v>10</v>
      </c>
      <c r="D101">
        <v>1</v>
      </c>
      <c r="E101" s="13">
        <v>1</v>
      </c>
      <c r="F101">
        <v>3</v>
      </c>
      <c r="G101" s="9">
        <v>43928</v>
      </c>
      <c r="H101" s="23">
        <v>51</v>
      </c>
      <c r="I101" s="23">
        <v>2</v>
      </c>
      <c r="J101">
        <v>6420</v>
      </c>
    </row>
    <row r="102" spans="1:10" x14ac:dyDescent="0.3">
      <c r="A102" s="8">
        <v>43929</v>
      </c>
      <c r="B102">
        <v>20</v>
      </c>
      <c r="C102" s="13">
        <v>8</v>
      </c>
      <c r="D102">
        <v>1</v>
      </c>
      <c r="E102" s="13">
        <v>1</v>
      </c>
      <c r="F102">
        <v>3</v>
      </c>
      <c r="G102" s="9">
        <v>43929</v>
      </c>
      <c r="H102" s="23">
        <v>93</v>
      </c>
      <c r="I102" s="23">
        <v>0</v>
      </c>
      <c r="J102">
        <v>0</v>
      </c>
    </row>
    <row r="103" spans="1:10" x14ac:dyDescent="0.3">
      <c r="A103" s="8">
        <v>43930</v>
      </c>
      <c r="B103">
        <v>20</v>
      </c>
      <c r="C103" s="13">
        <v>10</v>
      </c>
      <c r="D103">
        <v>2</v>
      </c>
      <c r="E103" s="13">
        <v>1</v>
      </c>
      <c r="F103">
        <v>4</v>
      </c>
      <c r="G103" s="9">
        <v>43930</v>
      </c>
      <c r="H103" s="23">
        <v>51</v>
      </c>
      <c r="I103" s="23">
        <v>3</v>
      </c>
      <c r="J103">
        <v>927</v>
      </c>
    </row>
    <row r="104" spans="1:10" x14ac:dyDescent="0.3">
      <c r="A104" s="8">
        <v>43931</v>
      </c>
      <c r="B104">
        <v>20</v>
      </c>
      <c r="C104" s="13">
        <v>9</v>
      </c>
      <c r="D104">
        <v>1</v>
      </c>
      <c r="E104" s="13">
        <v>1</v>
      </c>
      <c r="F104">
        <v>3</v>
      </c>
      <c r="G104" s="9">
        <v>43931</v>
      </c>
      <c r="H104" s="23">
        <v>183</v>
      </c>
      <c r="I104" s="23">
        <v>2</v>
      </c>
      <c r="J104">
        <v>1093</v>
      </c>
    </row>
    <row r="105" spans="1:10" x14ac:dyDescent="0.3">
      <c r="A105" s="8">
        <v>43932</v>
      </c>
      <c r="B105">
        <v>24</v>
      </c>
      <c r="C105" s="13">
        <v>11</v>
      </c>
      <c r="D105">
        <v>2</v>
      </c>
      <c r="E105" s="13">
        <v>1</v>
      </c>
      <c r="F105">
        <v>4</v>
      </c>
      <c r="G105" s="9">
        <v>43932</v>
      </c>
      <c r="H105" s="23">
        <v>166</v>
      </c>
      <c r="I105" s="23">
        <v>5</v>
      </c>
      <c r="J105">
        <v>648</v>
      </c>
    </row>
    <row r="106" spans="1:10" x14ac:dyDescent="0.3">
      <c r="A106" s="8">
        <v>43933</v>
      </c>
      <c r="B106">
        <v>16</v>
      </c>
      <c r="C106" s="13">
        <v>8</v>
      </c>
      <c r="D106">
        <v>1</v>
      </c>
      <c r="E106" s="13">
        <v>1</v>
      </c>
      <c r="F106">
        <v>3</v>
      </c>
      <c r="G106" s="9">
        <v>43933</v>
      </c>
      <c r="H106" s="23">
        <v>85</v>
      </c>
      <c r="I106" s="23">
        <v>5</v>
      </c>
      <c r="J106">
        <v>2327</v>
      </c>
    </row>
    <row r="107" spans="1:10" x14ac:dyDescent="0.3">
      <c r="A107" s="8">
        <v>43934</v>
      </c>
      <c r="B107">
        <v>15</v>
      </c>
      <c r="C107" s="13">
        <v>8</v>
      </c>
      <c r="D107">
        <v>1</v>
      </c>
      <c r="E107" s="13">
        <v>1</v>
      </c>
      <c r="F107">
        <v>4</v>
      </c>
      <c r="G107" s="9">
        <v>43934</v>
      </c>
      <c r="H107" s="23">
        <v>356</v>
      </c>
      <c r="I107" s="23">
        <v>4</v>
      </c>
      <c r="J107">
        <v>996</v>
      </c>
    </row>
    <row r="108" spans="1:10" x14ac:dyDescent="0.3">
      <c r="A108" s="8">
        <v>43935</v>
      </c>
      <c r="B108">
        <v>16</v>
      </c>
      <c r="C108" s="13">
        <v>7</v>
      </c>
      <c r="D108">
        <v>2</v>
      </c>
      <c r="E108" s="13">
        <v>2</v>
      </c>
      <c r="F108">
        <v>3</v>
      </c>
      <c r="G108" s="9">
        <v>43935</v>
      </c>
      <c r="H108" s="23">
        <v>51</v>
      </c>
      <c r="I108" s="23">
        <v>2</v>
      </c>
      <c r="J108">
        <v>1250</v>
      </c>
    </row>
    <row r="109" spans="1:10" x14ac:dyDescent="0.3">
      <c r="A109" s="8">
        <v>43936</v>
      </c>
      <c r="B109">
        <v>16</v>
      </c>
      <c r="C109" s="13">
        <v>8</v>
      </c>
      <c r="D109">
        <v>2</v>
      </c>
      <c r="E109" s="13">
        <v>1</v>
      </c>
      <c r="F109">
        <v>2</v>
      </c>
      <c r="G109" s="9">
        <v>43936</v>
      </c>
      <c r="H109" s="23">
        <v>17</v>
      </c>
      <c r="I109" s="23">
        <v>2</v>
      </c>
      <c r="J109">
        <v>323</v>
      </c>
    </row>
    <row r="110" spans="1:10" x14ac:dyDescent="0.3">
      <c r="A110" s="8">
        <v>43937</v>
      </c>
      <c r="B110">
        <v>14</v>
      </c>
      <c r="C110" s="13">
        <v>8</v>
      </c>
      <c r="D110">
        <v>2</v>
      </c>
      <c r="E110" s="13">
        <v>1</v>
      </c>
      <c r="F110">
        <v>3</v>
      </c>
      <c r="G110" s="9">
        <v>43937</v>
      </c>
      <c r="H110" s="23">
        <v>62</v>
      </c>
      <c r="I110" s="23">
        <v>6</v>
      </c>
      <c r="J110">
        <v>2179</v>
      </c>
    </row>
    <row r="111" spans="1:10" x14ac:dyDescent="0.3">
      <c r="A111" s="8">
        <v>43938</v>
      </c>
      <c r="B111">
        <v>18</v>
      </c>
      <c r="C111" s="13">
        <v>8</v>
      </c>
      <c r="D111">
        <v>1</v>
      </c>
      <c r="E111" s="13">
        <v>1</v>
      </c>
      <c r="F111">
        <v>3</v>
      </c>
      <c r="G111" s="9">
        <v>43938</v>
      </c>
      <c r="H111" s="23">
        <v>67</v>
      </c>
      <c r="I111" s="23">
        <v>4</v>
      </c>
      <c r="J111">
        <v>2625</v>
      </c>
    </row>
    <row r="112" spans="1:10" x14ac:dyDescent="0.3">
      <c r="A112" s="8">
        <v>43939</v>
      </c>
      <c r="B112">
        <v>19</v>
      </c>
      <c r="C112" s="13">
        <v>7</v>
      </c>
      <c r="D112">
        <v>1</v>
      </c>
      <c r="E112" s="13">
        <v>1</v>
      </c>
      <c r="F112">
        <v>3</v>
      </c>
      <c r="G112" s="9">
        <v>43939</v>
      </c>
      <c r="H112" s="23">
        <v>186</v>
      </c>
      <c r="I112" s="23">
        <v>1</v>
      </c>
      <c r="J112">
        <v>874</v>
      </c>
    </row>
    <row r="113" spans="1:10" x14ac:dyDescent="0.3">
      <c r="A113" s="8">
        <v>43940</v>
      </c>
      <c r="B113">
        <v>16</v>
      </c>
      <c r="C113" s="13">
        <v>7</v>
      </c>
      <c r="D113">
        <v>1</v>
      </c>
      <c r="E113" s="13">
        <v>1</v>
      </c>
      <c r="F113">
        <v>4</v>
      </c>
      <c r="G113" s="9">
        <v>43940</v>
      </c>
      <c r="H113" s="23">
        <v>110</v>
      </c>
      <c r="I113" s="23">
        <v>2</v>
      </c>
      <c r="J113">
        <v>2104</v>
      </c>
    </row>
    <row r="114" spans="1:10" x14ac:dyDescent="0.3">
      <c r="A114" s="8">
        <v>43941</v>
      </c>
      <c r="B114">
        <v>21</v>
      </c>
      <c r="C114" s="13">
        <v>8</v>
      </c>
      <c r="D114" t="s">
        <v>61</v>
      </c>
      <c r="E114" s="13">
        <v>1</v>
      </c>
      <c r="F114">
        <v>3</v>
      </c>
      <c r="G114" s="9">
        <v>43941</v>
      </c>
      <c r="H114" s="23">
        <v>78</v>
      </c>
      <c r="I114" s="23">
        <v>2</v>
      </c>
      <c r="J114">
        <v>1513</v>
      </c>
    </row>
    <row r="115" spans="1:10" x14ac:dyDescent="0.3">
      <c r="A115" s="8">
        <v>43942</v>
      </c>
      <c r="B115">
        <v>19</v>
      </c>
      <c r="C115" s="13">
        <v>8</v>
      </c>
      <c r="D115">
        <v>1</v>
      </c>
      <c r="E115" s="13">
        <v>1</v>
      </c>
      <c r="F115">
        <v>4</v>
      </c>
      <c r="G115" s="9">
        <v>43942</v>
      </c>
      <c r="H115" s="23">
        <v>75</v>
      </c>
      <c r="I115" s="23">
        <v>0</v>
      </c>
      <c r="J115">
        <v>727</v>
      </c>
    </row>
    <row r="116" spans="1:10" x14ac:dyDescent="0.3">
      <c r="A116" s="8">
        <v>43943</v>
      </c>
      <c r="B116">
        <v>18</v>
      </c>
      <c r="C116" s="13">
        <v>7</v>
      </c>
      <c r="D116">
        <v>1</v>
      </c>
      <c r="E116" s="13">
        <v>1</v>
      </c>
      <c r="F116">
        <v>3</v>
      </c>
      <c r="G116" s="9">
        <v>43943</v>
      </c>
      <c r="H116" s="23">
        <v>92</v>
      </c>
      <c r="I116" s="23">
        <v>1</v>
      </c>
      <c r="J116">
        <v>1682</v>
      </c>
    </row>
    <row r="117" spans="1:10" x14ac:dyDescent="0.3">
      <c r="A117" s="8">
        <v>43944</v>
      </c>
      <c r="B117">
        <v>20</v>
      </c>
      <c r="C117" s="13">
        <v>9</v>
      </c>
      <c r="D117">
        <v>2</v>
      </c>
      <c r="E117" s="13">
        <v>1</v>
      </c>
      <c r="F117">
        <v>5</v>
      </c>
      <c r="G117" s="9">
        <v>43944</v>
      </c>
      <c r="H117" s="23">
        <v>128</v>
      </c>
      <c r="I117" s="23">
        <v>2</v>
      </c>
      <c r="J117">
        <v>2251</v>
      </c>
    </row>
    <row r="118" spans="1:10" x14ac:dyDescent="0.3">
      <c r="A118" s="8">
        <v>43945</v>
      </c>
      <c r="B118">
        <v>18</v>
      </c>
      <c r="C118" s="13">
        <v>8</v>
      </c>
      <c r="D118">
        <v>2</v>
      </c>
      <c r="E118" s="13">
        <v>1</v>
      </c>
      <c r="F118">
        <v>5</v>
      </c>
      <c r="G118" s="9">
        <v>43945</v>
      </c>
      <c r="H118" s="23">
        <v>138</v>
      </c>
      <c r="I118" s="23">
        <v>3</v>
      </c>
      <c r="J118">
        <v>3112</v>
      </c>
    </row>
    <row r="119" spans="1:10" x14ac:dyDescent="0.3">
      <c r="A119" s="8">
        <v>43946</v>
      </c>
      <c r="B119">
        <v>22</v>
      </c>
      <c r="C119" s="13">
        <v>9</v>
      </c>
      <c r="D119">
        <v>1</v>
      </c>
      <c r="E119" s="13">
        <v>2</v>
      </c>
      <c r="F119">
        <v>4</v>
      </c>
      <c r="G119" s="9">
        <v>43946</v>
      </c>
      <c r="H119" s="23">
        <v>111</v>
      </c>
      <c r="I119" s="23">
        <v>1</v>
      </c>
      <c r="J119">
        <v>1847</v>
      </c>
    </row>
    <row r="120" spans="1:10" x14ac:dyDescent="0.3">
      <c r="A120" s="8">
        <v>43947</v>
      </c>
      <c r="B120">
        <v>20</v>
      </c>
      <c r="C120" s="13">
        <v>7</v>
      </c>
      <c r="D120">
        <v>2</v>
      </c>
      <c r="E120" s="13">
        <v>1</v>
      </c>
      <c r="F120">
        <v>2</v>
      </c>
      <c r="G120" s="9">
        <v>43947</v>
      </c>
      <c r="H120" s="23">
        <v>293</v>
      </c>
      <c r="I120" s="23">
        <v>0</v>
      </c>
      <c r="J120">
        <v>2094</v>
      </c>
    </row>
    <row r="121" spans="1:10" x14ac:dyDescent="0.3">
      <c r="A121" s="8">
        <v>43948</v>
      </c>
      <c r="B121">
        <v>21</v>
      </c>
      <c r="C121" s="13">
        <v>10</v>
      </c>
      <c r="D121">
        <v>1</v>
      </c>
      <c r="E121" s="13">
        <v>1</v>
      </c>
      <c r="F121">
        <v>4</v>
      </c>
      <c r="G121" s="9">
        <v>43948</v>
      </c>
      <c r="H121" s="23">
        <v>190</v>
      </c>
      <c r="I121" s="23">
        <v>0</v>
      </c>
      <c r="J121">
        <v>2298</v>
      </c>
    </row>
    <row r="122" spans="1:10" x14ac:dyDescent="0.3">
      <c r="A122" s="8">
        <v>43949</v>
      </c>
      <c r="B122">
        <v>19</v>
      </c>
      <c r="C122" s="13">
        <v>8</v>
      </c>
      <c r="D122">
        <v>1</v>
      </c>
      <c r="E122" s="13">
        <v>1</v>
      </c>
      <c r="F122">
        <v>4</v>
      </c>
      <c r="G122" s="9">
        <v>43949</v>
      </c>
      <c r="H122" s="23">
        <v>206</v>
      </c>
      <c r="I122" s="23">
        <v>0</v>
      </c>
      <c r="J122">
        <v>3459</v>
      </c>
    </row>
    <row r="123" spans="1:10" x14ac:dyDescent="0.3">
      <c r="A123" s="8">
        <v>43950</v>
      </c>
      <c r="B123">
        <v>16</v>
      </c>
      <c r="C123" s="13">
        <v>7</v>
      </c>
      <c r="D123">
        <v>2</v>
      </c>
      <c r="E123" s="13">
        <v>1</v>
      </c>
      <c r="F123">
        <v>4</v>
      </c>
      <c r="G123" s="9">
        <v>43950</v>
      </c>
      <c r="H123" s="23">
        <v>125</v>
      </c>
      <c r="I123" s="23">
        <v>2</v>
      </c>
      <c r="J123">
        <v>3855</v>
      </c>
    </row>
    <row r="124" spans="1:10" x14ac:dyDescent="0.3">
      <c r="A124" s="8">
        <v>43951</v>
      </c>
      <c r="B124">
        <v>15</v>
      </c>
      <c r="C124" s="13">
        <v>8</v>
      </c>
      <c r="D124">
        <v>1</v>
      </c>
      <c r="E124" s="13">
        <v>1</v>
      </c>
      <c r="F124">
        <v>4</v>
      </c>
      <c r="G124" s="9">
        <v>43951</v>
      </c>
      <c r="H124" s="23">
        <v>76</v>
      </c>
      <c r="I124" s="23">
        <v>3</v>
      </c>
      <c r="J124">
        <v>0</v>
      </c>
    </row>
    <row r="125" spans="1:10" x14ac:dyDescent="0.3">
      <c r="A125" s="8">
        <v>43952</v>
      </c>
      <c r="B125">
        <v>17</v>
      </c>
      <c r="C125" s="13">
        <v>8</v>
      </c>
      <c r="D125">
        <v>2</v>
      </c>
      <c r="E125" s="13">
        <v>1</v>
      </c>
      <c r="F125">
        <v>4</v>
      </c>
      <c r="G125" s="9">
        <v>43952</v>
      </c>
      <c r="H125" s="23">
        <v>223</v>
      </c>
      <c r="I125" s="23">
        <v>2</v>
      </c>
      <c r="J125">
        <v>0</v>
      </c>
    </row>
    <row r="126" spans="1:10" x14ac:dyDescent="0.3">
      <c r="A126" s="8">
        <v>43953</v>
      </c>
      <c r="B126">
        <v>23</v>
      </c>
      <c r="C126" s="13">
        <v>8</v>
      </c>
      <c r="D126">
        <v>1</v>
      </c>
      <c r="E126" s="13">
        <v>1</v>
      </c>
      <c r="F126">
        <v>3</v>
      </c>
      <c r="G126" s="9">
        <v>43953</v>
      </c>
      <c r="H126" s="23">
        <v>384</v>
      </c>
      <c r="I126" s="23">
        <v>3</v>
      </c>
      <c r="J126">
        <v>10985</v>
      </c>
    </row>
    <row r="127" spans="1:10" x14ac:dyDescent="0.3">
      <c r="A127" s="8">
        <v>43954</v>
      </c>
      <c r="B127">
        <v>23</v>
      </c>
      <c r="C127" s="13">
        <v>10</v>
      </c>
      <c r="D127">
        <v>2</v>
      </c>
      <c r="E127" s="13">
        <v>2</v>
      </c>
      <c r="F127">
        <v>4</v>
      </c>
      <c r="G127" s="9">
        <v>43954</v>
      </c>
      <c r="H127" s="23">
        <v>427</v>
      </c>
      <c r="I127" s="23">
        <v>0</v>
      </c>
      <c r="J127">
        <v>3026</v>
      </c>
    </row>
    <row r="128" spans="1:10" x14ac:dyDescent="0.3">
      <c r="A128" s="8">
        <v>43955</v>
      </c>
      <c r="B128">
        <v>19</v>
      </c>
      <c r="C128" s="13">
        <v>12</v>
      </c>
      <c r="D128">
        <v>2</v>
      </c>
      <c r="E128" s="13">
        <v>1</v>
      </c>
      <c r="F128">
        <v>6</v>
      </c>
      <c r="G128" s="9">
        <v>43955</v>
      </c>
      <c r="H128" s="23">
        <v>349</v>
      </c>
      <c r="I128" s="23">
        <v>0</v>
      </c>
      <c r="J128">
        <v>3862</v>
      </c>
    </row>
    <row r="129" spans="1:10" x14ac:dyDescent="0.3">
      <c r="A129" s="8">
        <v>43956</v>
      </c>
      <c r="B129">
        <v>21</v>
      </c>
      <c r="C129" s="13">
        <v>10</v>
      </c>
      <c r="D129">
        <v>1</v>
      </c>
      <c r="E129" s="13">
        <v>1</v>
      </c>
      <c r="F129">
        <v>3</v>
      </c>
      <c r="G129" s="9">
        <v>43956</v>
      </c>
      <c r="H129" s="23">
        <v>206</v>
      </c>
      <c r="I129" s="23">
        <v>0</v>
      </c>
      <c r="J129">
        <v>3744</v>
      </c>
    </row>
    <row r="130" spans="1:10" x14ac:dyDescent="0.3">
      <c r="A130" s="8">
        <v>43957</v>
      </c>
      <c r="B130">
        <v>20</v>
      </c>
      <c r="C130" s="13">
        <v>13</v>
      </c>
      <c r="D130">
        <v>1</v>
      </c>
      <c r="E130" s="13">
        <v>1</v>
      </c>
      <c r="F130">
        <v>4</v>
      </c>
      <c r="G130" s="9">
        <v>43957</v>
      </c>
      <c r="H130" s="23">
        <v>428</v>
      </c>
      <c r="I130" s="23">
        <v>1</v>
      </c>
      <c r="J130">
        <v>4082</v>
      </c>
    </row>
    <row r="131" spans="1:10" x14ac:dyDescent="0.3">
      <c r="A131" s="8">
        <v>43958</v>
      </c>
      <c r="B131">
        <v>22</v>
      </c>
      <c r="C131" s="13">
        <v>12</v>
      </c>
      <c r="D131" t="s">
        <v>61</v>
      </c>
      <c r="E131" s="13">
        <v>1</v>
      </c>
      <c r="F131">
        <v>3</v>
      </c>
      <c r="G131" s="9">
        <v>43958</v>
      </c>
      <c r="H131" s="23">
        <v>448</v>
      </c>
      <c r="I131" s="23">
        <v>1</v>
      </c>
      <c r="J131">
        <v>5300</v>
      </c>
    </row>
    <row r="132" spans="1:10" x14ac:dyDescent="0.3">
      <c r="A132" s="8">
        <v>43959</v>
      </c>
      <c r="B132">
        <v>21</v>
      </c>
      <c r="C132" s="13">
        <v>14</v>
      </c>
      <c r="D132">
        <v>1</v>
      </c>
      <c r="E132" s="13">
        <v>1</v>
      </c>
      <c r="F132">
        <v>4</v>
      </c>
      <c r="G132" s="9">
        <v>43959</v>
      </c>
      <c r="H132" s="23">
        <v>338</v>
      </c>
      <c r="I132" s="23">
        <v>2</v>
      </c>
      <c r="J132">
        <v>4133</v>
      </c>
    </row>
    <row r="133" spans="1:10" x14ac:dyDescent="0.3">
      <c r="A133" s="8">
        <v>43960</v>
      </c>
      <c r="B133">
        <v>21</v>
      </c>
      <c r="C133" s="13">
        <v>14</v>
      </c>
      <c r="D133">
        <v>2</v>
      </c>
      <c r="E133" s="13">
        <v>1</v>
      </c>
      <c r="F133">
        <v>3</v>
      </c>
      <c r="G133" s="9">
        <v>43960</v>
      </c>
      <c r="H133" s="23">
        <v>224</v>
      </c>
      <c r="I133" s="23">
        <v>0</v>
      </c>
      <c r="J133">
        <v>2859</v>
      </c>
    </row>
    <row r="134" spans="1:10" x14ac:dyDescent="0.3">
      <c r="A134" s="8">
        <v>43961</v>
      </c>
      <c r="B134">
        <v>21</v>
      </c>
      <c r="C134" s="13">
        <v>11</v>
      </c>
      <c r="D134">
        <v>1</v>
      </c>
      <c r="E134" s="13">
        <v>1</v>
      </c>
      <c r="F134">
        <v>2</v>
      </c>
      <c r="G134" s="9">
        <v>43961</v>
      </c>
      <c r="H134" s="23">
        <v>381</v>
      </c>
      <c r="I134" s="23">
        <v>5</v>
      </c>
      <c r="J134">
        <v>9584</v>
      </c>
    </row>
    <row r="135" spans="1:10" x14ac:dyDescent="0.3">
      <c r="A135" s="8">
        <v>43962</v>
      </c>
      <c r="B135">
        <v>25</v>
      </c>
      <c r="C135" s="13">
        <v>13</v>
      </c>
      <c r="D135" t="s">
        <v>61</v>
      </c>
      <c r="E135" s="13">
        <v>1</v>
      </c>
      <c r="F135">
        <v>3</v>
      </c>
      <c r="G135" s="9">
        <v>43962</v>
      </c>
      <c r="H135" s="23">
        <v>310</v>
      </c>
      <c r="I135" s="23">
        <v>0</v>
      </c>
      <c r="J135">
        <v>3868</v>
      </c>
    </row>
    <row r="136" spans="1:10" x14ac:dyDescent="0.3">
      <c r="A136" s="8">
        <v>43963</v>
      </c>
      <c r="B136">
        <v>29</v>
      </c>
      <c r="C136" s="13">
        <v>18</v>
      </c>
      <c r="D136">
        <v>1</v>
      </c>
      <c r="E136" s="13">
        <v>1</v>
      </c>
      <c r="F136">
        <v>5</v>
      </c>
      <c r="G136" s="9">
        <v>43963</v>
      </c>
      <c r="H136" s="23">
        <v>406</v>
      </c>
      <c r="I136" s="23">
        <v>13</v>
      </c>
      <c r="J136">
        <v>8431</v>
      </c>
    </row>
    <row r="137" spans="1:10" x14ac:dyDescent="0.3">
      <c r="A137" s="8">
        <v>43964</v>
      </c>
      <c r="B137">
        <v>29</v>
      </c>
      <c r="C137" s="13">
        <v>17</v>
      </c>
      <c r="D137">
        <v>1</v>
      </c>
      <c r="E137" s="13">
        <v>1</v>
      </c>
      <c r="F137">
        <v>8</v>
      </c>
      <c r="G137" s="9">
        <v>43964</v>
      </c>
      <c r="H137" s="23">
        <v>359</v>
      </c>
      <c r="I137" s="23">
        <v>20</v>
      </c>
      <c r="J137">
        <v>7236</v>
      </c>
    </row>
    <row r="138" spans="1:10" x14ac:dyDescent="0.3">
      <c r="A138" s="8">
        <v>43965</v>
      </c>
      <c r="B138">
        <v>28</v>
      </c>
      <c r="C138" s="13">
        <v>18</v>
      </c>
      <c r="D138">
        <v>2</v>
      </c>
      <c r="E138" s="13">
        <v>2</v>
      </c>
      <c r="F138">
        <v>6</v>
      </c>
      <c r="G138" s="9">
        <v>43965</v>
      </c>
      <c r="H138" s="23">
        <v>472</v>
      </c>
      <c r="I138" s="23">
        <v>9</v>
      </c>
      <c r="J138">
        <v>6391</v>
      </c>
    </row>
    <row r="139" spans="1:10" x14ac:dyDescent="0.3">
      <c r="A139" s="8">
        <v>43966</v>
      </c>
      <c r="B139">
        <v>31</v>
      </c>
      <c r="C139" s="13">
        <v>18</v>
      </c>
      <c r="D139">
        <v>2</v>
      </c>
      <c r="E139" s="13">
        <v>1</v>
      </c>
      <c r="F139">
        <v>6</v>
      </c>
      <c r="G139" s="9">
        <v>43966</v>
      </c>
      <c r="H139" s="23">
        <v>425</v>
      </c>
      <c r="I139" s="23">
        <v>8</v>
      </c>
      <c r="J139">
        <v>5453</v>
      </c>
    </row>
    <row r="140" spans="1:10" x14ac:dyDescent="0.3">
      <c r="A140" s="8">
        <v>43967</v>
      </c>
      <c r="B140">
        <v>35</v>
      </c>
      <c r="C140" s="13">
        <v>22</v>
      </c>
      <c r="D140">
        <v>1</v>
      </c>
      <c r="E140" s="13">
        <v>1</v>
      </c>
      <c r="F140">
        <v>5</v>
      </c>
      <c r="G140" s="9">
        <v>43967</v>
      </c>
      <c r="H140" s="23">
        <v>438</v>
      </c>
      <c r="I140" s="23">
        <v>6</v>
      </c>
      <c r="J140">
        <v>5656</v>
      </c>
    </row>
    <row r="141" spans="1:10" x14ac:dyDescent="0.3">
      <c r="A141" s="8">
        <v>43968</v>
      </c>
      <c r="B141">
        <v>29</v>
      </c>
      <c r="C141" s="13">
        <v>17</v>
      </c>
      <c r="D141">
        <v>2</v>
      </c>
      <c r="E141" s="13">
        <v>2</v>
      </c>
      <c r="F141">
        <v>6</v>
      </c>
      <c r="G141" s="9">
        <v>43968</v>
      </c>
      <c r="H141" s="23">
        <v>422</v>
      </c>
      <c r="I141" s="23">
        <v>19</v>
      </c>
      <c r="J141">
        <v>4946</v>
      </c>
    </row>
    <row r="142" spans="1:10" x14ac:dyDescent="0.3">
      <c r="A142" s="8">
        <v>43969</v>
      </c>
      <c r="B142">
        <v>27</v>
      </c>
      <c r="C142" s="13">
        <v>19</v>
      </c>
      <c r="D142">
        <v>1</v>
      </c>
      <c r="E142" s="13">
        <v>2</v>
      </c>
      <c r="F142">
        <v>6</v>
      </c>
      <c r="G142" s="9">
        <v>43969</v>
      </c>
      <c r="H142" s="23">
        <v>299</v>
      </c>
      <c r="I142" s="23">
        <v>12</v>
      </c>
      <c r="J142">
        <v>3936</v>
      </c>
    </row>
    <row r="143" spans="1:10" x14ac:dyDescent="0.3">
      <c r="A143" s="8">
        <v>43970</v>
      </c>
      <c r="B143">
        <v>31</v>
      </c>
      <c r="C143" s="13">
        <v>27</v>
      </c>
      <c r="D143">
        <v>2</v>
      </c>
      <c r="E143" s="13">
        <v>2</v>
      </c>
      <c r="F143">
        <v>4</v>
      </c>
      <c r="G143" s="9">
        <v>43970</v>
      </c>
      <c r="H143" s="23">
        <v>500</v>
      </c>
      <c r="I143" s="23">
        <v>6</v>
      </c>
      <c r="J143">
        <v>6127</v>
      </c>
    </row>
    <row r="144" spans="1:10" x14ac:dyDescent="0.3">
      <c r="A144" s="8">
        <v>43971</v>
      </c>
      <c r="B144">
        <v>31</v>
      </c>
      <c r="C144" s="13">
        <v>22</v>
      </c>
      <c r="D144">
        <v>1</v>
      </c>
      <c r="E144" s="13">
        <v>1</v>
      </c>
      <c r="F144">
        <v>6</v>
      </c>
      <c r="G144" s="9">
        <v>43971</v>
      </c>
      <c r="H144" s="23">
        <v>534</v>
      </c>
      <c r="I144" s="23">
        <v>10</v>
      </c>
      <c r="J144">
        <v>4428</v>
      </c>
    </row>
    <row r="145" spans="1:10" x14ac:dyDescent="0.3">
      <c r="A145" s="8">
        <v>43972</v>
      </c>
      <c r="B145">
        <v>33</v>
      </c>
      <c r="C145" s="13">
        <v>27</v>
      </c>
      <c r="D145">
        <v>2</v>
      </c>
      <c r="E145" s="13">
        <v>2</v>
      </c>
      <c r="F145">
        <v>6</v>
      </c>
      <c r="G145" s="9">
        <v>43972</v>
      </c>
      <c r="H145" s="23">
        <v>571</v>
      </c>
      <c r="I145" s="23">
        <v>18</v>
      </c>
      <c r="J145">
        <v>4103</v>
      </c>
    </row>
    <row r="146" spans="1:10" x14ac:dyDescent="0.3">
      <c r="A146" s="8">
        <v>43973</v>
      </c>
      <c r="B146">
        <v>33</v>
      </c>
      <c r="C146" s="13">
        <v>22</v>
      </c>
      <c r="D146">
        <v>1</v>
      </c>
      <c r="E146" s="13">
        <v>2</v>
      </c>
      <c r="F146">
        <v>6</v>
      </c>
      <c r="G146" s="9">
        <v>43973</v>
      </c>
      <c r="H146" s="23">
        <v>660</v>
      </c>
      <c r="I146" s="23">
        <v>14</v>
      </c>
      <c r="J146">
        <v>5870</v>
      </c>
    </row>
    <row r="147" spans="1:10" x14ac:dyDescent="0.3">
      <c r="A147" s="8">
        <v>43974</v>
      </c>
      <c r="B147">
        <v>32</v>
      </c>
      <c r="C147" s="13">
        <v>23</v>
      </c>
      <c r="D147">
        <v>1</v>
      </c>
      <c r="E147" s="13">
        <v>1</v>
      </c>
      <c r="F147">
        <v>5</v>
      </c>
      <c r="G147" s="9">
        <v>43974</v>
      </c>
      <c r="H147" s="23">
        <v>591</v>
      </c>
      <c r="I147" s="23">
        <v>23</v>
      </c>
      <c r="J147">
        <v>4792</v>
      </c>
    </row>
    <row r="148" spans="1:10" x14ac:dyDescent="0.3">
      <c r="A148" s="8">
        <v>43975</v>
      </c>
      <c r="B148">
        <v>30</v>
      </c>
      <c r="C148" s="13">
        <v>22</v>
      </c>
      <c r="D148">
        <v>1</v>
      </c>
      <c r="E148" s="13">
        <v>2</v>
      </c>
      <c r="F148">
        <v>5</v>
      </c>
      <c r="G148" s="9">
        <v>43975</v>
      </c>
      <c r="H148" s="23">
        <v>508</v>
      </c>
      <c r="I148" s="23">
        <v>30</v>
      </c>
      <c r="J148">
        <v>4826</v>
      </c>
    </row>
    <row r="149" spans="1:10" x14ac:dyDescent="0.3">
      <c r="A149" s="8">
        <v>43976</v>
      </c>
      <c r="B149">
        <v>36</v>
      </c>
      <c r="C149" s="13">
        <v>23</v>
      </c>
      <c r="D149">
        <v>2</v>
      </c>
      <c r="E149" s="13">
        <v>1</v>
      </c>
      <c r="F149">
        <v>5</v>
      </c>
      <c r="G149" s="9">
        <v>43976</v>
      </c>
      <c r="H149" s="23">
        <v>635</v>
      </c>
      <c r="I149" s="23">
        <v>15</v>
      </c>
      <c r="J149">
        <v>4596</v>
      </c>
    </row>
    <row r="150" spans="1:10" x14ac:dyDescent="0.3">
      <c r="A150" s="8">
        <v>43977</v>
      </c>
      <c r="B150">
        <v>31</v>
      </c>
      <c r="C150" s="13">
        <v>19</v>
      </c>
      <c r="D150">
        <v>1</v>
      </c>
      <c r="E150" s="13" t="s">
        <v>61</v>
      </c>
      <c r="F150">
        <v>4</v>
      </c>
      <c r="G150" s="9">
        <v>43977</v>
      </c>
      <c r="H150" s="23">
        <v>412</v>
      </c>
      <c r="I150" s="23">
        <v>12</v>
      </c>
      <c r="J150">
        <v>4110</v>
      </c>
    </row>
    <row r="151" spans="1:10" x14ac:dyDescent="0.3">
      <c r="A151" s="8">
        <v>43978</v>
      </c>
      <c r="B151">
        <v>30</v>
      </c>
      <c r="C151" s="13">
        <v>22</v>
      </c>
      <c r="D151">
        <v>2</v>
      </c>
      <c r="E151" s="13">
        <v>1</v>
      </c>
      <c r="F151">
        <v>5</v>
      </c>
      <c r="G151" s="9">
        <v>43978</v>
      </c>
      <c r="H151" s="23">
        <v>792</v>
      </c>
      <c r="I151" s="23">
        <v>15</v>
      </c>
      <c r="J151">
        <v>5783</v>
      </c>
    </row>
    <row r="152" spans="1:10" x14ac:dyDescent="0.3">
      <c r="A152" s="8">
        <v>43979</v>
      </c>
      <c r="B152">
        <v>30</v>
      </c>
      <c r="C152" s="13">
        <v>16</v>
      </c>
      <c r="D152">
        <v>2</v>
      </c>
      <c r="E152" s="13">
        <v>1</v>
      </c>
      <c r="F152">
        <v>4</v>
      </c>
      <c r="G152" s="9">
        <v>43979</v>
      </c>
      <c r="H152" s="23">
        <v>1024</v>
      </c>
      <c r="I152" s="23">
        <v>13</v>
      </c>
      <c r="J152">
        <v>7615</v>
      </c>
    </row>
    <row r="153" spans="1:10" x14ac:dyDescent="0.3">
      <c r="A153" s="8">
        <v>43980</v>
      </c>
      <c r="B153">
        <v>27</v>
      </c>
      <c r="C153" s="13">
        <v>22</v>
      </c>
      <c r="D153">
        <v>1</v>
      </c>
      <c r="E153" s="13">
        <v>1</v>
      </c>
      <c r="F153">
        <v>5</v>
      </c>
      <c r="G153" s="9">
        <v>43980</v>
      </c>
      <c r="H153" s="23">
        <v>1105</v>
      </c>
      <c r="I153" s="23">
        <v>82</v>
      </c>
      <c r="J153">
        <v>7649</v>
      </c>
    </row>
    <row r="154" spans="1:10" x14ac:dyDescent="0.3">
      <c r="A154" s="8">
        <v>43981</v>
      </c>
      <c r="B154">
        <v>32</v>
      </c>
      <c r="C154" s="13">
        <v>19</v>
      </c>
      <c r="D154">
        <v>1</v>
      </c>
      <c r="E154" s="13">
        <v>2</v>
      </c>
      <c r="F154">
        <v>5</v>
      </c>
      <c r="G154" s="9">
        <v>43981</v>
      </c>
      <c r="H154" s="23">
        <v>1163</v>
      </c>
      <c r="I154" s="23">
        <v>18</v>
      </c>
      <c r="J154">
        <v>7113</v>
      </c>
    </row>
    <row r="155" spans="1:10" x14ac:dyDescent="0.3">
      <c r="A155" s="8">
        <v>43982</v>
      </c>
      <c r="B155">
        <v>35</v>
      </c>
      <c r="C155" s="13">
        <v>21</v>
      </c>
      <c r="D155">
        <v>1</v>
      </c>
      <c r="E155" s="13">
        <v>1</v>
      </c>
      <c r="F155">
        <v>7</v>
      </c>
      <c r="G155" s="9">
        <v>43982</v>
      </c>
      <c r="H155" s="23">
        <v>1295</v>
      </c>
      <c r="I155" s="23">
        <v>57</v>
      </c>
      <c r="J155">
        <v>6045</v>
      </c>
    </row>
  </sheetData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1F36C-CDAE-41C0-98C2-E0430DF1E706}">
  <dimension ref="A3:E155"/>
  <sheetViews>
    <sheetView workbookViewId="0">
      <selection activeCell="E1" sqref="E1:E1048576"/>
    </sheetView>
  </sheetViews>
  <sheetFormatPr defaultRowHeight="14.4" x14ac:dyDescent="0.3"/>
  <cols>
    <col min="5" max="5" width="8.88671875" style="28"/>
  </cols>
  <sheetData>
    <row r="3" spans="1:5" x14ac:dyDescent="0.3">
      <c r="A3" s="12" t="s">
        <v>54</v>
      </c>
      <c r="B3" t="s">
        <v>161</v>
      </c>
      <c r="C3" t="s">
        <v>160</v>
      </c>
      <c r="D3" t="s">
        <v>159</v>
      </c>
      <c r="E3" s="27" t="s">
        <v>59</v>
      </c>
    </row>
    <row r="4" spans="1:5" x14ac:dyDescent="0.3">
      <c r="A4" s="9">
        <v>43831</v>
      </c>
      <c r="B4">
        <v>0</v>
      </c>
      <c r="C4">
        <v>1</v>
      </c>
      <c r="D4">
        <v>0</v>
      </c>
      <c r="E4" s="27">
        <v>0</v>
      </c>
    </row>
    <row r="5" spans="1:5" x14ac:dyDescent="0.3">
      <c r="A5" s="9">
        <v>43832</v>
      </c>
      <c r="B5">
        <v>0</v>
      </c>
      <c r="C5">
        <v>0</v>
      </c>
      <c r="D5">
        <v>0</v>
      </c>
      <c r="E5" s="27">
        <v>0</v>
      </c>
    </row>
    <row r="6" spans="1:5" x14ac:dyDescent="0.3">
      <c r="A6" s="9">
        <v>43833</v>
      </c>
      <c r="B6">
        <v>0</v>
      </c>
      <c r="C6">
        <v>0</v>
      </c>
      <c r="D6">
        <v>0</v>
      </c>
      <c r="E6" s="27">
        <v>0</v>
      </c>
    </row>
    <row r="7" spans="1:5" x14ac:dyDescent="0.3">
      <c r="A7" s="9">
        <v>43834</v>
      </c>
      <c r="B7">
        <v>0</v>
      </c>
      <c r="C7">
        <v>1</v>
      </c>
      <c r="D7">
        <v>0</v>
      </c>
      <c r="E7" s="27">
        <v>0</v>
      </c>
    </row>
    <row r="8" spans="1:5" x14ac:dyDescent="0.3">
      <c r="A8" s="9">
        <v>43835</v>
      </c>
      <c r="B8">
        <v>0</v>
      </c>
      <c r="C8">
        <v>0</v>
      </c>
      <c r="D8">
        <v>0</v>
      </c>
      <c r="E8" s="27">
        <v>0</v>
      </c>
    </row>
    <row r="9" spans="1:5" x14ac:dyDescent="0.3">
      <c r="A9" s="9">
        <v>43836</v>
      </c>
      <c r="B9">
        <v>0</v>
      </c>
      <c r="C9">
        <v>0</v>
      </c>
      <c r="D9">
        <v>0</v>
      </c>
      <c r="E9" s="27">
        <v>0</v>
      </c>
    </row>
    <row r="10" spans="1:5" x14ac:dyDescent="0.3">
      <c r="A10" s="9">
        <v>43837</v>
      </c>
      <c r="B10">
        <v>0</v>
      </c>
      <c r="C10">
        <v>0</v>
      </c>
      <c r="D10">
        <v>0</v>
      </c>
      <c r="E10" s="27">
        <v>0</v>
      </c>
    </row>
    <row r="11" spans="1:5" x14ac:dyDescent="0.3">
      <c r="A11" s="9">
        <v>43838</v>
      </c>
      <c r="B11">
        <v>0</v>
      </c>
      <c r="C11">
        <v>0</v>
      </c>
      <c r="D11">
        <v>0</v>
      </c>
      <c r="E11" s="27">
        <v>0</v>
      </c>
    </row>
    <row r="12" spans="1:5" x14ac:dyDescent="0.3">
      <c r="A12" s="9">
        <v>43839</v>
      </c>
      <c r="B12">
        <v>0</v>
      </c>
      <c r="C12">
        <v>0</v>
      </c>
      <c r="D12">
        <v>0</v>
      </c>
      <c r="E12" s="27">
        <v>0</v>
      </c>
    </row>
    <row r="13" spans="1:5" x14ac:dyDescent="0.3">
      <c r="A13" s="9">
        <v>43840</v>
      </c>
      <c r="B13">
        <v>0</v>
      </c>
      <c r="C13">
        <v>0</v>
      </c>
      <c r="D13">
        <v>1</v>
      </c>
      <c r="E13" s="27">
        <v>0</v>
      </c>
    </row>
    <row r="14" spans="1:5" x14ac:dyDescent="0.3">
      <c r="A14" s="9">
        <v>43841</v>
      </c>
      <c r="B14">
        <v>0</v>
      </c>
      <c r="C14">
        <v>1</v>
      </c>
      <c r="D14">
        <v>0</v>
      </c>
      <c r="E14" s="27">
        <v>0</v>
      </c>
    </row>
    <row r="15" spans="1:5" x14ac:dyDescent="0.3">
      <c r="A15" s="9">
        <v>43842</v>
      </c>
      <c r="B15">
        <v>0</v>
      </c>
      <c r="C15">
        <v>0</v>
      </c>
      <c r="D15">
        <v>0</v>
      </c>
      <c r="E15" s="27">
        <v>0</v>
      </c>
    </row>
    <row r="16" spans="1:5" x14ac:dyDescent="0.3">
      <c r="A16" s="9">
        <v>43843</v>
      </c>
      <c r="B16">
        <v>0</v>
      </c>
      <c r="C16">
        <v>0</v>
      </c>
      <c r="D16">
        <v>0</v>
      </c>
      <c r="E16" s="27">
        <v>0</v>
      </c>
    </row>
    <row r="17" spans="1:5" x14ac:dyDescent="0.3">
      <c r="A17" s="9">
        <v>43844</v>
      </c>
      <c r="B17">
        <v>0</v>
      </c>
      <c r="C17">
        <v>0</v>
      </c>
      <c r="D17">
        <v>0</v>
      </c>
      <c r="E17" s="27">
        <v>0</v>
      </c>
    </row>
    <row r="18" spans="1:5" x14ac:dyDescent="0.3">
      <c r="A18" s="9">
        <v>43845</v>
      </c>
      <c r="B18">
        <v>0</v>
      </c>
      <c r="C18">
        <v>0</v>
      </c>
      <c r="D18">
        <v>0</v>
      </c>
      <c r="E18" s="27">
        <v>0</v>
      </c>
    </row>
    <row r="19" spans="1:5" x14ac:dyDescent="0.3">
      <c r="A19" s="9">
        <v>43846</v>
      </c>
      <c r="B19">
        <v>0</v>
      </c>
      <c r="C19">
        <v>1</v>
      </c>
      <c r="D19">
        <v>0</v>
      </c>
      <c r="E19" s="27">
        <v>0</v>
      </c>
    </row>
    <row r="20" spans="1:5" x14ac:dyDescent="0.3">
      <c r="A20" s="9">
        <v>43847</v>
      </c>
      <c r="B20">
        <v>0</v>
      </c>
      <c r="C20">
        <v>0</v>
      </c>
      <c r="D20">
        <v>0</v>
      </c>
      <c r="E20" s="27">
        <v>0</v>
      </c>
    </row>
    <row r="21" spans="1:5" x14ac:dyDescent="0.3">
      <c r="A21" s="9">
        <v>43848</v>
      </c>
      <c r="B21">
        <v>0</v>
      </c>
      <c r="C21">
        <v>0</v>
      </c>
      <c r="D21">
        <v>0</v>
      </c>
      <c r="E21" s="27">
        <v>0</v>
      </c>
    </row>
    <row r="22" spans="1:5" x14ac:dyDescent="0.3">
      <c r="A22" s="9">
        <v>43849</v>
      </c>
      <c r="B22">
        <v>0</v>
      </c>
      <c r="C22">
        <v>0</v>
      </c>
      <c r="D22">
        <v>0</v>
      </c>
      <c r="E22" s="27">
        <v>0</v>
      </c>
    </row>
    <row r="23" spans="1:5" x14ac:dyDescent="0.3">
      <c r="A23" s="9">
        <v>43850</v>
      </c>
      <c r="B23">
        <v>0</v>
      </c>
      <c r="C23">
        <v>0</v>
      </c>
      <c r="D23">
        <v>0</v>
      </c>
      <c r="E23" s="27">
        <v>0</v>
      </c>
    </row>
    <row r="24" spans="1:5" x14ac:dyDescent="0.3">
      <c r="A24" s="9">
        <v>43851</v>
      </c>
      <c r="B24">
        <v>0</v>
      </c>
      <c r="C24">
        <v>1</v>
      </c>
      <c r="D24">
        <v>1</v>
      </c>
      <c r="E24" s="27">
        <v>0</v>
      </c>
    </row>
    <row r="25" spans="1:5" x14ac:dyDescent="0.3">
      <c r="A25" s="9">
        <v>43852</v>
      </c>
      <c r="B25">
        <v>0</v>
      </c>
      <c r="C25">
        <v>1</v>
      </c>
      <c r="D25">
        <v>0</v>
      </c>
      <c r="E25" s="27">
        <v>0</v>
      </c>
    </row>
    <row r="26" spans="1:5" x14ac:dyDescent="0.3">
      <c r="A26" s="9">
        <v>43853</v>
      </c>
      <c r="B26">
        <v>0</v>
      </c>
      <c r="C26">
        <v>0</v>
      </c>
      <c r="D26">
        <v>0</v>
      </c>
      <c r="E26" s="27">
        <v>0</v>
      </c>
    </row>
    <row r="27" spans="1:5" x14ac:dyDescent="0.3">
      <c r="A27" s="9">
        <v>43854</v>
      </c>
      <c r="B27">
        <v>1</v>
      </c>
      <c r="C27">
        <v>1</v>
      </c>
      <c r="D27">
        <v>0</v>
      </c>
      <c r="E27" s="27">
        <v>0</v>
      </c>
    </row>
    <row r="28" spans="1:5" x14ac:dyDescent="0.3">
      <c r="A28" s="9">
        <v>43855</v>
      </c>
      <c r="B28">
        <v>0</v>
      </c>
      <c r="C28">
        <v>0</v>
      </c>
      <c r="D28">
        <v>0</v>
      </c>
      <c r="E28" s="27">
        <v>0</v>
      </c>
    </row>
    <row r="29" spans="1:5" x14ac:dyDescent="0.3">
      <c r="A29" s="9">
        <v>43856</v>
      </c>
      <c r="B29">
        <v>0</v>
      </c>
      <c r="C29">
        <v>1</v>
      </c>
      <c r="D29">
        <v>0</v>
      </c>
      <c r="E29" s="27">
        <v>0</v>
      </c>
    </row>
    <row r="30" spans="1:5" x14ac:dyDescent="0.3">
      <c r="A30" s="9">
        <v>43857</v>
      </c>
      <c r="B30">
        <v>0</v>
      </c>
      <c r="C30">
        <v>1</v>
      </c>
      <c r="D30">
        <v>0</v>
      </c>
      <c r="E30" s="27">
        <v>0</v>
      </c>
    </row>
    <row r="31" spans="1:5" x14ac:dyDescent="0.3">
      <c r="A31" s="9">
        <v>43858</v>
      </c>
      <c r="B31">
        <v>0</v>
      </c>
      <c r="C31">
        <v>1</v>
      </c>
      <c r="D31">
        <v>0</v>
      </c>
      <c r="E31" s="27">
        <v>0</v>
      </c>
    </row>
    <row r="32" spans="1:5" x14ac:dyDescent="0.3">
      <c r="A32" s="9">
        <v>43859</v>
      </c>
      <c r="B32">
        <v>0</v>
      </c>
      <c r="C32">
        <v>1</v>
      </c>
      <c r="D32">
        <v>0</v>
      </c>
      <c r="E32" s="27">
        <v>0</v>
      </c>
    </row>
    <row r="33" spans="1:5" x14ac:dyDescent="0.3">
      <c r="A33" s="9">
        <v>43860</v>
      </c>
      <c r="B33">
        <v>0</v>
      </c>
      <c r="C33">
        <v>1</v>
      </c>
      <c r="D33">
        <v>0</v>
      </c>
      <c r="E33" s="27">
        <f ca="1">IFERROR(__xludf.DUMMYFUNCTION("""COMPUTED_VALUE"""),1)</f>
        <v>1</v>
      </c>
    </row>
    <row r="34" spans="1:5" x14ac:dyDescent="0.3">
      <c r="A34" s="9">
        <v>43861</v>
      </c>
      <c r="B34">
        <v>0</v>
      </c>
      <c r="C34">
        <v>2</v>
      </c>
      <c r="D34">
        <v>0</v>
      </c>
      <c r="E34" s="27">
        <f ca="1">IFERROR(__xludf.DUMMYFUNCTION("""COMPUTED_VALUE"""),0)</f>
        <v>0</v>
      </c>
    </row>
    <row r="35" spans="1:5" x14ac:dyDescent="0.3">
      <c r="A35" s="9">
        <v>43862</v>
      </c>
      <c r="B35">
        <v>1</v>
      </c>
      <c r="C35">
        <v>1</v>
      </c>
      <c r="D35">
        <v>0</v>
      </c>
      <c r="E35" s="27">
        <f ca="1">IFERROR(__xludf.DUMMYFUNCTION("""COMPUTED_VALUE"""),0)</f>
        <v>0</v>
      </c>
    </row>
    <row r="36" spans="1:5" x14ac:dyDescent="0.3">
      <c r="A36" s="9">
        <v>43863</v>
      </c>
      <c r="B36">
        <v>0</v>
      </c>
      <c r="C36">
        <v>1</v>
      </c>
      <c r="D36">
        <v>1</v>
      </c>
      <c r="E36" s="27">
        <f ca="1">IFERROR(__xludf.DUMMYFUNCTION("""COMPUTED_VALUE"""),1)</f>
        <v>1</v>
      </c>
    </row>
    <row r="37" spans="1:5" x14ac:dyDescent="0.3">
      <c r="A37" s="9">
        <v>43864</v>
      </c>
      <c r="B37">
        <v>1</v>
      </c>
      <c r="C37">
        <v>1</v>
      </c>
      <c r="D37">
        <v>0</v>
      </c>
      <c r="E37" s="27">
        <f ca="1">IFERROR(__xludf.DUMMYFUNCTION("""COMPUTED_VALUE"""),1)</f>
        <v>1</v>
      </c>
    </row>
    <row r="38" spans="1:5" x14ac:dyDescent="0.3">
      <c r="A38" s="9">
        <v>43865</v>
      </c>
      <c r="B38">
        <v>1</v>
      </c>
      <c r="C38">
        <v>1</v>
      </c>
      <c r="D38">
        <v>0</v>
      </c>
      <c r="E38" s="27">
        <f ca="1">IFERROR(__xludf.DUMMYFUNCTION("""COMPUTED_VALUE"""),0)</f>
        <v>0</v>
      </c>
    </row>
    <row r="39" spans="1:5" x14ac:dyDescent="0.3">
      <c r="A39" s="9">
        <v>43866</v>
      </c>
      <c r="B39">
        <v>0</v>
      </c>
      <c r="C39">
        <v>1</v>
      </c>
      <c r="D39">
        <v>0</v>
      </c>
      <c r="E39" s="27">
        <f ca="1">IFERROR(__xludf.DUMMYFUNCTION("""COMPUTED_VALUE"""),0)</f>
        <v>0</v>
      </c>
    </row>
    <row r="40" spans="1:5" x14ac:dyDescent="0.3">
      <c r="A40" s="9">
        <v>43867</v>
      </c>
      <c r="B40">
        <v>0</v>
      </c>
      <c r="C40">
        <v>2</v>
      </c>
      <c r="D40">
        <v>0</v>
      </c>
      <c r="E40" s="27">
        <f ca="1">IFERROR(__xludf.DUMMYFUNCTION("""COMPUTED_VALUE"""),0)</f>
        <v>0</v>
      </c>
    </row>
    <row r="41" spans="1:5" x14ac:dyDescent="0.3">
      <c r="A41" s="9">
        <v>43868</v>
      </c>
      <c r="B41">
        <v>0</v>
      </c>
      <c r="C41">
        <v>1</v>
      </c>
      <c r="D41">
        <v>0</v>
      </c>
      <c r="E41" s="27">
        <f ca="1">IFERROR(__xludf.DUMMYFUNCTION("""COMPUTED_VALUE"""),0)</f>
        <v>0</v>
      </c>
    </row>
    <row r="42" spans="1:5" x14ac:dyDescent="0.3">
      <c r="A42" s="9">
        <v>43869</v>
      </c>
      <c r="B42">
        <v>0</v>
      </c>
      <c r="C42">
        <v>1</v>
      </c>
      <c r="D42">
        <v>0</v>
      </c>
      <c r="E42" s="27">
        <f ca="1">IFERROR(__xludf.DUMMYFUNCTION("""COMPUTED_VALUE"""),0)</f>
        <v>0</v>
      </c>
    </row>
    <row r="43" spans="1:5" x14ac:dyDescent="0.3">
      <c r="A43" s="9">
        <v>43870</v>
      </c>
      <c r="B43">
        <v>0</v>
      </c>
      <c r="C43">
        <v>1</v>
      </c>
      <c r="D43">
        <v>0</v>
      </c>
      <c r="E43" s="27">
        <f ca="1">IFERROR(__xludf.DUMMYFUNCTION("""COMPUTED_VALUE"""),0)</f>
        <v>0</v>
      </c>
    </row>
    <row r="44" spans="1:5" x14ac:dyDescent="0.3">
      <c r="A44" s="9">
        <v>43871</v>
      </c>
      <c r="B44">
        <v>0</v>
      </c>
      <c r="C44">
        <v>0</v>
      </c>
      <c r="D44">
        <v>0</v>
      </c>
      <c r="E44" s="27">
        <f ca="1">IFERROR(__xludf.DUMMYFUNCTION("""COMPUTED_VALUE"""),0)</f>
        <v>0</v>
      </c>
    </row>
    <row r="45" spans="1:5" x14ac:dyDescent="0.3">
      <c r="A45" s="9">
        <v>43872</v>
      </c>
      <c r="B45">
        <v>0</v>
      </c>
      <c r="C45">
        <v>1</v>
      </c>
      <c r="D45">
        <v>0</v>
      </c>
      <c r="E45" s="27">
        <f ca="1">IFERROR(__xludf.DUMMYFUNCTION("""COMPUTED_VALUE"""),0)</f>
        <v>0</v>
      </c>
    </row>
    <row r="46" spans="1:5" x14ac:dyDescent="0.3">
      <c r="A46" s="9">
        <v>43873</v>
      </c>
      <c r="B46">
        <v>0</v>
      </c>
      <c r="C46">
        <v>1</v>
      </c>
      <c r="D46">
        <v>0</v>
      </c>
      <c r="E46" s="27">
        <f ca="1">IFERROR(__xludf.DUMMYFUNCTION("""COMPUTED_VALUE"""),0)</f>
        <v>0</v>
      </c>
    </row>
    <row r="47" spans="1:5" x14ac:dyDescent="0.3">
      <c r="A47" s="9">
        <v>43874</v>
      </c>
      <c r="B47">
        <v>0</v>
      </c>
      <c r="C47">
        <v>1</v>
      </c>
      <c r="D47">
        <v>1</v>
      </c>
      <c r="E47" s="27">
        <f ca="1">IFERROR(__xludf.DUMMYFUNCTION("""COMPUTED_VALUE"""),0)</f>
        <v>0</v>
      </c>
    </row>
    <row r="48" spans="1:5" x14ac:dyDescent="0.3">
      <c r="A48" s="9">
        <v>43875</v>
      </c>
      <c r="B48">
        <v>0</v>
      </c>
      <c r="C48">
        <v>0</v>
      </c>
      <c r="D48">
        <v>0</v>
      </c>
      <c r="E48" s="27">
        <f ca="1">IFERROR(__xludf.DUMMYFUNCTION("""COMPUTED_VALUE"""),0)</f>
        <v>0</v>
      </c>
    </row>
    <row r="49" spans="1:5" x14ac:dyDescent="0.3">
      <c r="A49" s="9">
        <v>43876</v>
      </c>
      <c r="B49">
        <v>0</v>
      </c>
      <c r="C49">
        <v>1</v>
      </c>
      <c r="D49">
        <v>0</v>
      </c>
      <c r="E49" s="27">
        <f ca="1">IFERROR(__xludf.DUMMYFUNCTION("""COMPUTED_VALUE"""),0)</f>
        <v>0</v>
      </c>
    </row>
    <row r="50" spans="1:5" x14ac:dyDescent="0.3">
      <c r="A50" s="9">
        <v>43877</v>
      </c>
      <c r="B50">
        <v>0</v>
      </c>
      <c r="C50">
        <v>1</v>
      </c>
      <c r="D50">
        <v>0</v>
      </c>
      <c r="E50" s="27">
        <f ca="1">IFERROR(__xludf.DUMMYFUNCTION("""COMPUTED_VALUE"""),0)</f>
        <v>0</v>
      </c>
    </row>
    <row r="51" spans="1:5" x14ac:dyDescent="0.3">
      <c r="A51" s="9">
        <v>43878</v>
      </c>
      <c r="B51">
        <v>0</v>
      </c>
      <c r="C51">
        <v>1</v>
      </c>
      <c r="D51">
        <v>0</v>
      </c>
      <c r="E51" s="27">
        <f ca="1">IFERROR(__xludf.DUMMYFUNCTION("""COMPUTED_VALUE"""),0)</f>
        <v>0</v>
      </c>
    </row>
    <row r="52" spans="1:5" x14ac:dyDescent="0.3">
      <c r="A52" s="9">
        <v>43879</v>
      </c>
      <c r="B52">
        <v>1</v>
      </c>
      <c r="C52">
        <v>1</v>
      </c>
      <c r="D52">
        <v>0</v>
      </c>
      <c r="E52" s="27">
        <f ca="1">IFERROR(__xludf.DUMMYFUNCTION("""COMPUTED_VALUE"""),0)</f>
        <v>0</v>
      </c>
    </row>
    <row r="53" spans="1:5" x14ac:dyDescent="0.3">
      <c r="A53" s="9">
        <v>43880</v>
      </c>
      <c r="B53">
        <v>0</v>
      </c>
      <c r="C53">
        <v>1</v>
      </c>
      <c r="D53">
        <v>0</v>
      </c>
      <c r="E53" s="27">
        <f ca="1">IFERROR(__xludf.DUMMYFUNCTION("""COMPUTED_VALUE"""),0)</f>
        <v>0</v>
      </c>
    </row>
    <row r="54" spans="1:5" x14ac:dyDescent="0.3">
      <c r="A54" s="9">
        <v>43881</v>
      </c>
      <c r="B54">
        <v>0</v>
      </c>
      <c r="C54">
        <v>1</v>
      </c>
      <c r="D54">
        <v>0</v>
      </c>
      <c r="E54" s="27">
        <f ca="1">IFERROR(__xludf.DUMMYFUNCTION("""COMPUTED_VALUE"""),0)</f>
        <v>0</v>
      </c>
    </row>
    <row r="55" spans="1:5" x14ac:dyDescent="0.3">
      <c r="A55" s="9">
        <v>43882</v>
      </c>
      <c r="B55">
        <v>0</v>
      </c>
      <c r="C55">
        <v>1</v>
      </c>
      <c r="D55">
        <v>0</v>
      </c>
      <c r="E55" s="27">
        <f ca="1">IFERROR(__xludf.DUMMYFUNCTION("""COMPUTED_VALUE"""),0)</f>
        <v>0</v>
      </c>
    </row>
    <row r="56" spans="1:5" x14ac:dyDescent="0.3">
      <c r="A56" s="9">
        <v>43883</v>
      </c>
      <c r="B56">
        <v>0</v>
      </c>
      <c r="C56">
        <v>0</v>
      </c>
      <c r="D56">
        <v>0</v>
      </c>
      <c r="E56" s="27">
        <f ca="1">IFERROR(__xludf.DUMMYFUNCTION("""COMPUTED_VALUE"""),0)</f>
        <v>0</v>
      </c>
    </row>
    <row r="57" spans="1:5" x14ac:dyDescent="0.3">
      <c r="A57" s="9">
        <v>43884</v>
      </c>
      <c r="B57">
        <v>0</v>
      </c>
      <c r="C57">
        <v>1</v>
      </c>
      <c r="D57">
        <v>0</v>
      </c>
      <c r="E57" s="27">
        <f ca="1">IFERROR(__xludf.DUMMYFUNCTION("""COMPUTED_VALUE"""),0)</f>
        <v>0</v>
      </c>
    </row>
    <row r="58" spans="1:5" x14ac:dyDescent="0.3">
      <c r="A58" s="9">
        <v>43885</v>
      </c>
      <c r="B58">
        <v>1</v>
      </c>
      <c r="C58">
        <v>1</v>
      </c>
      <c r="D58">
        <v>1</v>
      </c>
      <c r="E58" s="27">
        <f ca="1">IFERROR(__xludf.DUMMYFUNCTION("""COMPUTED_VALUE"""),0)</f>
        <v>0</v>
      </c>
    </row>
    <row r="59" spans="1:5" x14ac:dyDescent="0.3">
      <c r="A59" s="9">
        <v>43886</v>
      </c>
      <c r="B59">
        <v>0</v>
      </c>
      <c r="C59">
        <v>1</v>
      </c>
      <c r="D59">
        <v>1</v>
      </c>
      <c r="E59" s="27">
        <f ca="1">IFERROR(__xludf.DUMMYFUNCTION("""COMPUTED_VALUE"""),0)</f>
        <v>0</v>
      </c>
    </row>
    <row r="60" spans="1:5" x14ac:dyDescent="0.3">
      <c r="A60" s="9">
        <v>43887</v>
      </c>
      <c r="B60">
        <v>0</v>
      </c>
      <c r="C60">
        <v>1</v>
      </c>
      <c r="D60">
        <v>1</v>
      </c>
      <c r="E60" s="27">
        <f ca="1">IFERROR(__xludf.DUMMYFUNCTION("""COMPUTED_VALUE"""),0)</f>
        <v>0</v>
      </c>
    </row>
    <row r="61" spans="1:5" x14ac:dyDescent="0.3">
      <c r="A61" s="9">
        <v>43888</v>
      </c>
      <c r="B61">
        <v>0</v>
      </c>
      <c r="C61">
        <v>2</v>
      </c>
      <c r="D61">
        <v>1</v>
      </c>
      <c r="E61" s="27">
        <f ca="1">IFERROR(__xludf.DUMMYFUNCTION("""COMPUTED_VALUE"""),0)</f>
        <v>0</v>
      </c>
    </row>
    <row r="62" spans="1:5" x14ac:dyDescent="0.3">
      <c r="A62" s="9">
        <v>43889</v>
      </c>
      <c r="B62">
        <v>0</v>
      </c>
      <c r="C62">
        <v>0</v>
      </c>
      <c r="D62">
        <v>1</v>
      </c>
      <c r="E62" s="27">
        <f ca="1">IFERROR(__xludf.DUMMYFUNCTION("""COMPUTED_VALUE"""),0)</f>
        <v>0</v>
      </c>
    </row>
    <row r="63" spans="1:5" x14ac:dyDescent="0.3">
      <c r="A63" s="9">
        <v>43890</v>
      </c>
      <c r="B63">
        <v>0</v>
      </c>
      <c r="C63">
        <v>1</v>
      </c>
      <c r="D63">
        <v>1</v>
      </c>
      <c r="E63" s="27">
        <f ca="1">IFERROR(__xludf.DUMMYFUNCTION("""COMPUTED_VALUE"""),0)</f>
        <v>0</v>
      </c>
    </row>
    <row r="64" spans="1:5" x14ac:dyDescent="0.3">
      <c r="A64" s="9">
        <v>43891</v>
      </c>
      <c r="B64">
        <v>0</v>
      </c>
      <c r="C64">
        <v>0</v>
      </c>
      <c r="D64">
        <v>1</v>
      </c>
      <c r="E64" s="27">
        <f ca="1">IFERROR(__xludf.DUMMYFUNCTION("""COMPUTED_VALUE"""),0)</f>
        <v>0</v>
      </c>
    </row>
    <row r="65" spans="1:5" x14ac:dyDescent="0.3">
      <c r="A65" s="9">
        <v>43892</v>
      </c>
      <c r="B65">
        <v>0</v>
      </c>
      <c r="C65">
        <v>1</v>
      </c>
      <c r="D65">
        <v>1</v>
      </c>
      <c r="E65" s="27">
        <f ca="1">IFERROR(__xludf.DUMMYFUNCTION("""COMPUTED_VALUE"""),0)</f>
        <v>0</v>
      </c>
    </row>
    <row r="66" spans="1:5" x14ac:dyDescent="0.3">
      <c r="A66" s="9">
        <v>43893</v>
      </c>
      <c r="B66">
        <v>0</v>
      </c>
      <c r="C66">
        <v>1</v>
      </c>
      <c r="D66">
        <v>0</v>
      </c>
      <c r="E66" s="27">
        <f ca="1">IFERROR(__xludf.DUMMYFUNCTION("""COMPUTED_VALUE"""),0)</f>
        <v>0</v>
      </c>
    </row>
    <row r="67" spans="1:5" x14ac:dyDescent="0.3">
      <c r="A67" s="9">
        <v>43894</v>
      </c>
      <c r="B67">
        <v>0</v>
      </c>
      <c r="C67">
        <v>1</v>
      </c>
      <c r="D67">
        <v>0</v>
      </c>
      <c r="E67" s="27">
        <f ca="1">IFERROR(__xludf.DUMMYFUNCTION("""COMPUTED_VALUE"""),0)</f>
        <v>0</v>
      </c>
    </row>
    <row r="68" spans="1:5" x14ac:dyDescent="0.3">
      <c r="A68" s="9">
        <v>43895</v>
      </c>
      <c r="B68">
        <v>0</v>
      </c>
      <c r="C68">
        <v>1</v>
      </c>
      <c r="D68">
        <v>0</v>
      </c>
      <c r="E68" s="27">
        <f ca="1">IFERROR(__xludf.DUMMYFUNCTION("""COMPUTED_VALUE"""),0)</f>
        <v>0</v>
      </c>
    </row>
    <row r="69" spans="1:5" x14ac:dyDescent="0.3">
      <c r="A69" s="9">
        <v>43896</v>
      </c>
      <c r="B69">
        <v>0</v>
      </c>
      <c r="C69">
        <v>2</v>
      </c>
      <c r="D69">
        <v>0</v>
      </c>
      <c r="E69" s="27">
        <f ca="1">IFERROR(__xludf.DUMMYFUNCTION("""COMPUTED_VALUE"""),0)</f>
        <v>0</v>
      </c>
    </row>
    <row r="70" spans="1:5" x14ac:dyDescent="0.3">
      <c r="A70" s="9">
        <v>43897</v>
      </c>
      <c r="B70">
        <v>0</v>
      </c>
      <c r="C70">
        <v>1</v>
      </c>
      <c r="D70">
        <v>0</v>
      </c>
      <c r="E70" s="27">
        <f ca="1">IFERROR(__xludf.DUMMYFUNCTION("""COMPUTED_VALUE"""),0)</f>
        <v>0</v>
      </c>
    </row>
    <row r="71" spans="1:5" x14ac:dyDescent="0.3">
      <c r="A71" s="9">
        <v>43898</v>
      </c>
      <c r="B71">
        <v>0</v>
      </c>
      <c r="C71">
        <v>1</v>
      </c>
      <c r="D71">
        <v>0</v>
      </c>
      <c r="E71" s="27">
        <f ca="1">IFERROR(__xludf.DUMMYFUNCTION("""COMPUTED_VALUE"""),0)</f>
        <v>0</v>
      </c>
    </row>
    <row r="72" spans="1:5" x14ac:dyDescent="0.3">
      <c r="A72" s="9">
        <v>43899</v>
      </c>
      <c r="B72">
        <v>1</v>
      </c>
      <c r="C72">
        <v>1</v>
      </c>
      <c r="D72">
        <v>1</v>
      </c>
      <c r="E72" s="27">
        <f ca="1">IFERROR(__xludf.DUMMYFUNCTION("""COMPUTED_VALUE"""),0)</f>
        <v>0</v>
      </c>
    </row>
    <row r="73" spans="1:5" x14ac:dyDescent="0.3">
      <c r="A73" s="9">
        <v>43900</v>
      </c>
      <c r="B73">
        <v>1</v>
      </c>
      <c r="C73">
        <v>1</v>
      </c>
      <c r="D73">
        <v>0</v>
      </c>
      <c r="E73" s="27">
        <f ca="1">IFERROR(__xludf.DUMMYFUNCTION("""COMPUTED_VALUE"""),0)</f>
        <v>0</v>
      </c>
    </row>
    <row r="74" spans="1:5" x14ac:dyDescent="0.3">
      <c r="A74" s="9">
        <v>43901</v>
      </c>
      <c r="B74">
        <v>1</v>
      </c>
      <c r="C74">
        <v>1</v>
      </c>
      <c r="D74">
        <v>0</v>
      </c>
      <c r="E74" s="27">
        <f ca="1">IFERROR(__xludf.DUMMYFUNCTION("""COMPUTED_VALUE"""),0)</f>
        <v>0</v>
      </c>
    </row>
    <row r="75" spans="1:5" x14ac:dyDescent="0.3">
      <c r="A75" s="9">
        <v>43902</v>
      </c>
      <c r="B75">
        <v>1</v>
      </c>
      <c r="C75">
        <v>6</v>
      </c>
      <c r="D75">
        <v>0</v>
      </c>
      <c r="E75" s="27">
        <f ca="1">IFERROR(__xludf.DUMMYFUNCTION("""COMPUTED_VALUE"""),0)</f>
        <v>0</v>
      </c>
    </row>
    <row r="76" spans="1:5" x14ac:dyDescent="0.3">
      <c r="A76" s="9">
        <v>43903</v>
      </c>
      <c r="B76">
        <v>1</v>
      </c>
      <c r="C76">
        <v>6</v>
      </c>
      <c r="D76">
        <v>1</v>
      </c>
      <c r="E76" s="27">
        <f ca="1">IFERROR(__xludf.DUMMYFUNCTION("""COMPUTED_VALUE"""),0)</f>
        <v>0</v>
      </c>
    </row>
    <row r="77" spans="1:5" x14ac:dyDescent="0.3">
      <c r="A77" s="9">
        <v>43904</v>
      </c>
      <c r="B77">
        <v>1</v>
      </c>
      <c r="C77">
        <v>8</v>
      </c>
      <c r="D77">
        <v>1</v>
      </c>
      <c r="E77" s="27">
        <v>0</v>
      </c>
    </row>
    <row r="78" spans="1:5" x14ac:dyDescent="0.3">
      <c r="A78" s="9">
        <v>43905</v>
      </c>
      <c r="B78">
        <v>1</v>
      </c>
      <c r="C78">
        <v>6</v>
      </c>
      <c r="D78">
        <v>0</v>
      </c>
      <c r="E78" s="27">
        <v>0</v>
      </c>
    </row>
    <row r="79" spans="1:5" x14ac:dyDescent="0.3">
      <c r="A79" s="9">
        <v>43906</v>
      </c>
      <c r="B79">
        <v>1</v>
      </c>
      <c r="C79">
        <v>12</v>
      </c>
      <c r="D79">
        <v>1</v>
      </c>
      <c r="E79" s="27">
        <v>0</v>
      </c>
    </row>
    <row r="80" spans="1:5" x14ac:dyDescent="0.3">
      <c r="A80" s="9">
        <v>43907</v>
      </c>
      <c r="B80">
        <v>2</v>
      </c>
      <c r="C80">
        <v>22</v>
      </c>
      <c r="D80">
        <v>1</v>
      </c>
      <c r="E80" s="27">
        <v>0</v>
      </c>
    </row>
    <row r="81" spans="1:5" x14ac:dyDescent="0.3">
      <c r="A81" s="9">
        <v>43908</v>
      </c>
      <c r="B81">
        <v>1</v>
      </c>
      <c r="C81">
        <v>25</v>
      </c>
      <c r="D81">
        <v>1</v>
      </c>
      <c r="E81" s="27">
        <v>0</v>
      </c>
    </row>
    <row r="82" spans="1:5" x14ac:dyDescent="0.3">
      <c r="A82" s="9">
        <v>43909</v>
      </c>
      <c r="B82">
        <v>4</v>
      </c>
      <c r="C82">
        <v>34</v>
      </c>
      <c r="D82">
        <v>25</v>
      </c>
      <c r="E82" s="27">
        <v>2</v>
      </c>
    </row>
    <row r="83" spans="1:5" x14ac:dyDescent="0.3">
      <c r="A83" s="9">
        <v>43910</v>
      </c>
      <c r="B83">
        <v>6</v>
      </c>
      <c r="C83">
        <v>50</v>
      </c>
      <c r="D83">
        <v>31</v>
      </c>
      <c r="E83" s="27">
        <v>5</v>
      </c>
    </row>
    <row r="84" spans="1:5" x14ac:dyDescent="0.3">
      <c r="A84" s="9">
        <v>43911</v>
      </c>
      <c r="B84">
        <v>26</v>
      </c>
      <c r="C84">
        <v>53</v>
      </c>
      <c r="D84">
        <v>46</v>
      </c>
      <c r="E84" s="27">
        <v>7</v>
      </c>
    </row>
    <row r="85" spans="1:5" x14ac:dyDescent="0.3">
      <c r="A85" s="9">
        <v>43912</v>
      </c>
      <c r="B85">
        <v>48</v>
      </c>
      <c r="C85">
        <v>64</v>
      </c>
      <c r="D85">
        <v>72</v>
      </c>
      <c r="E85" s="27">
        <v>4</v>
      </c>
    </row>
    <row r="86" spans="1:5" x14ac:dyDescent="0.3">
      <c r="A86" s="9">
        <v>43913</v>
      </c>
      <c r="B86">
        <v>41</v>
      </c>
      <c r="C86">
        <v>52</v>
      </c>
      <c r="D86">
        <v>24</v>
      </c>
      <c r="E86" s="27">
        <v>12</v>
      </c>
    </row>
    <row r="87" spans="1:5" x14ac:dyDescent="0.3">
      <c r="A87" s="9">
        <v>43914</v>
      </c>
      <c r="B87">
        <v>42</v>
      </c>
      <c r="C87">
        <v>45</v>
      </c>
      <c r="D87">
        <v>12</v>
      </c>
      <c r="E87" s="27">
        <v>4</v>
      </c>
    </row>
    <row r="88" spans="1:5" x14ac:dyDescent="0.3">
      <c r="A88" s="9">
        <v>43915</v>
      </c>
      <c r="B88">
        <v>29</v>
      </c>
      <c r="C88">
        <v>33</v>
      </c>
      <c r="D88">
        <v>8</v>
      </c>
      <c r="E88" s="27">
        <v>4</v>
      </c>
    </row>
    <row r="89" spans="1:5" x14ac:dyDescent="0.3">
      <c r="A89" s="9">
        <v>43916</v>
      </c>
      <c r="B89">
        <v>21</v>
      </c>
      <c r="C89">
        <v>28</v>
      </c>
      <c r="D89">
        <v>6</v>
      </c>
      <c r="E89" s="27">
        <v>5</v>
      </c>
    </row>
    <row r="90" spans="1:5" x14ac:dyDescent="0.3">
      <c r="A90" s="9">
        <v>43917</v>
      </c>
      <c r="B90">
        <v>27</v>
      </c>
      <c r="C90">
        <v>29</v>
      </c>
      <c r="D90">
        <v>5</v>
      </c>
      <c r="E90" s="27">
        <v>4</v>
      </c>
    </row>
    <row r="91" spans="1:5" x14ac:dyDescent="0.3">
      <c r="A91" s="9">
        <v>43918</v>
      </c>
      <c r="B91">
        <v>27</v>
      </c>
      <c r="C91">
        <v>23</v>
      </c>
      <c r="D91">
        <v>3</v>
      </c>
      <c r="E91" s="27">
        <v>8</v>
      </c>
    </row>
    <row r="92" spans="1:5" x14ac:dyDescent="0.3">
      <c r="A92" s="9">
        <v>43919</v>
      </c>
      <c r="B92">
        <v>29</v>
      </c>
      <c r="C92">
        <v>24</v>
      </c>
      <c r="D92">
        <v>3</v>
      </c>
      <c r="E92" s="27">
        <v>8</v>
      </c>
    </row>
    <row r="93" spans="1:5" x14ac:dyDescent="0.3">
      <c r="A93" s="9">
        <v>43920</v>
      </c>
      <c r="B93">
        <v>23</v>
      </c>
      <c r="C93">
        <v>20</v>
      </c>
      <c r="D93">
        <v>1</v>
      </c>
      <c r="E93" s="27">
        <v>7</v>
      </c>
    </row>
    <row r="94" spans="1:5" x14ac:dyDescent="0.3">
      <c r="A94" s="9">
        <v>43921</v>
      </c>
      <c r="B94">
        <v>19</v>
      </c>
      <c r="C94">
        <v>16</v>
      </c>
      <c r="D94">
        <v>3</v>
      </c>
      <c r="E94" s="27">
        <v>4</v>
      </c>
    </row>
    <row r="95" spans="1:5" x14ac:dyDescent="0.3">
      <c r="A95" s="9">
        <v>43922</v>
      </c>
      <c r="B95">
        <v>17</v>
      </c>
      <c r="C95">
        <v>18</v>
      </c>
      <c r="D95">
        <v>2</v>
      </c>
      <c r="E95" s="27">
        <v>13</v>
      </c>
    </row>
    <row r="96" spans="1:5" x14ac:dyDescent="0.3">
      <c r="A96" s="9">
        <v>43923</v>
      </c>
      <c r="B96">
        <v>18</v>
      </c>
      <c r="C96">
        <v>15</v>
      </c>
      <c r="D96">
        <v>1</v>
      </c>
      <c r="E96" s="27">
        <v>1</v>
      </c>
    </row>
    <row r="97" spans="1:5" x14ac:dyDescent="0.3">
      <c r="A97" s="9">
        <v>43924</v>
      </c>
      <c r="B97">
        <v>20</v>
      </c>
      <c r="C97">
        <v>13</v>
      </c>
      <c r="D97">
        <v>2</v>
      </c>
      <c r="E97" s="27">
        <v>7</v>
      </c>
    </row>
    <row r="98" spans="1:5" x14ac:dyDescent="0.3">
      <c r="A98" s="9">
        <v>43925</v>
      </c>
      <c r="B98">
        <v>31</v>
      </c>
      <c r="C98">
        <v>14</v>
      </c>
      <c r="D98">
        <v>1</v>
      </c>
      <c r="E98" s="27">
        <v>13</v>
      </c>
    </row>
    <row r="99" spans="1:5" x14ac:dyDescent="0.3">
      <c r="A99" s="9">
        <v>43926</v>
      </c>
      <c r="B99">
        <v>36</v>
      </c>
      <c r="C99">
        <v>12</v>
      </c>
      <c r="D99">
        <v>2</v>
      </c>
      <c r="E99" s="27">
        <v>20</v>
      </c>
    </row>
    <row r="100" spans="1:5" x14ac:dyDescent="0.3">
      <c r="A100" s="9">
        <v>43927</v>
      </c>
      <c r="B100">
        <v>46</v>
      </c>
      <c r="C100">
        <v>11</v>
      </c>
      <c r="D100">
        <v>2</v>
      </c>
      <c r="E100" s="27">
        <v>18</v>
      </c>
    </row>
    <row r="101" spans="1:5" x14ac:dyDescent="0.3">
      <c r="A101" s="9">
        <v>43928</v>
      </c>
      <c r="B101">
        <v>43</v>
      </c>
      <c r="C101">
        <v>14</v>
      </c>
      <c r="D101">
        <v>1</v>
      </c>
      <c r="E101" s="27">
        <v>29</v>
      </c>
    </row>
    <row r="102" spans="1:5" x14ac:dyDescent="0.3">
      <c r="A102" s="9">
        <v>43929</v>
      </c>
      <c r="B102">
        <v>37</v>
      </c>
      <c r="C102">
        <v>11</v>
      </c>
      <c r="D102">
        <v>3</v>
      </c>
      <c r="E102" s="27">
        <v>11</v>
      </c>
    </row>
    <row r="103" spans="1:5" x14ac:dyDescent="0.3">
      <c r="A103" s="9">
        <v>43930</v>
      </c>
      <c r="B103">
        <v>29</v>
      </c>
      <c r="C103">
        <v>12</v>
      </c>
      <c r="D103">
        <v>1</v>
      </c>
      <c r="E103" s="27">
        <v>76</v>
      </c>
    </row>
    <row r="104" spans="1:5" x14ac:dyDescent="0.3">
      <c r="A104" s="9">
        <v>43931</v>
      </c>
      <c r="B104">
        <v>31</v>
      </c>
      <c r="C104">
        <v>13</v>
      </c>
      <c r="D104">
        <v>2</v>
      </c>
      <c r="E104" s="27">
        <v>116</v>
      </c>
    </row>
    <row r="105" spans="1:5" x14ac:dyDescent="0.3">
      <c r="A105" s="9">
        <v>43932</v>
      </c>
      <c r="B105">
        <v>83</v>
      </c>
      <c r="C105">
        <v>13</v>
      </c>
      <c r="D105">
        <v>2</v>
      </c>
      <c r="E105" s="27">
        <v>90</v>
      </c>
    </row>
    <row r="106" spans="1:5" x14ac:dyDescent="0.3">
      <c r="A106" s="9">
        <v>43933</v>
      </c>
      <c r="B106">
        <v>81</v>
      </c>
      <c r="C106">
        <v>10</v>
      </c>
      <c r="D106">
        <v>1</v>
      </c>
      <c r="E106" s="27">
        <v>48</v>
      </c>
    </row>
    <row r="107" spans="1:5" x14ac:dyDescent="0.3">
      <c r="A107" s="9">
        <v>43934</v>
      </c>
      <c r="B107">
        <v>68</v>
      </c>
      <c r="C107">
        <v>8</v>
      </c>
      <c r="D107">
        <v>1</v>
      </c>
      <c r="E107" s="27">
        <v>56</v>
      </c>
    </row>
    <row r="108" spans="1:5" x14ac:dyDescent="0.3">
      <c r="A108" s="9">
        <v>43935</v>
      </c>
      <c r="B108">
        <v>44</v>
      </c>
      <c r="C108">
        <v>12</v>
      </c>
      <c r="D108">
        <v>8</v>
      </c>
      <c r="E108" s="27">
        <v>78</v>
      </c>
    </row>
    <row r="109" spans="1:5" x14ac:dyDescent="0.3">
      <c r="A109" s="9">
        <v>43936</v>
      </c>
      <c r="B109">
        <v>50</v>
      </c>
      <c r="C109">
        <v>13</v>
      </c>
      <c r="D109">
        <v>4</v>
      </c>
      <c r="E109" s="27">
        <v>116</v>
      </c>
    </row>
    <row r="110" spans="1:5" x14ac:dyDescent="0.3">
      <c r="A110" s="9">
        <v>43937</v>
      </c>
      <c r="B110">
        <v>27</v>
      </c>
      <c r="C110">
        <v>15</v>
      </c>
      <c r="D110">
        <v>4</v>
      </c>
      <c r="E110" s="27">
        <v>163</v>
      </c>
    </row>
    <row r="111" spans="1:5" x14ac:dyDescent="0.3">
      <c r="A111" s="9">
        <v>43938</v>
      </c>
      <c r="B111">
        <v>19</v>
      </c>
      <c r="C111">
        <v>11</v>
      </c>
      <c r="D111">
        <v>4</v>
      </c>
      <c r="E111" s="27">
        <v>170</v>
      </c>
    </row>
    <row r="112" spans="1:5" x14ac:dyDescent="0.3">
      <c r="A112" s="9">
        <v>43939</v>
      </c>
      <c r="B112">
        <v>21</v>
      </c>
      <c r="C112">
        <v>12</v>
      </c>
      <c r="D112">
        <v>3</v>
      </c>
      <c r="E112" s="27">
        <v>277</v>
      </c>
    </row>
    <row r="113" spans="1:5" x14ac:dyDescent="0.3">
      <c r="A113" s="9">
        <v>43940</v>
      </c>
      <c r="B113">
        <v>32</v>
      </c>
      <c r="C113">
        <v>11</v>
      </c>
      <c r="D113">
        <v>3</v>
      </c>
      <c r="E113" s="27">
        <v>367</v>
      </c>
    </row>
    <row r="114" spans="1:5" x14ac:dyDescent="0.3">
      <c r="A114" s="9">
        <v>43941</v>
      </c>
      <c r="B114">
        <v>37</v>
      </c>
      <c r="C114">
        <v>9</v>
      </c>
      <c r="D114">
        <v>4</v>
      </c>
      <c r="E114" s="27">
        <v>196</v>
      </c>
    </row>
    <row r="115" spans="1:5" x14ac:dyDescent="0.3">
      <c r="A115" s="9">
        <v>43942</v>
      </c>
      <c r="B115">
        <v>28</v>
      </c>
      <c r="C115">
        <v>11</v>
      </c>
      <c r="D115">
        <v>3</v>
      </c>
      <c r="E115" s="27">
        <v>239</v>
      </c>
    </row>
    <row r="116" spans="1:5" x14ac:dyDescent="0.3">
      <c r="A116" s="9">
        <v>43943</v>
      </c>
      <c r="B116">
        <v>24</v>
      </c>
      <c r="C116">
        <v>10</v>
      </c>
      <c r="D116">
        <v>2</v>
      </c>
      <c r="E116" s="27">
        <v>229</v>
      </c>
    </row>
    <row r="117" spans="1:5" x14ac:dyDescent="0.3">
      <c r="A117" s="9">
        <v>43944</v>
      </c>
      <c r="B117">
        <v>26</v>
      </c>
      <c r="C117">
        <v>10</v>
      </c>
      <c r="D117">
        <v>4</v>
      </c>
      <c r="E117" s="27">
        <v>217</v>
      </c>
    </row>
    <row r="118" spans="1:5" x14ac:dyDescent="0.3">
      <c r="A118" s="9">
        <v>43945</v>
      </c>
      <c r="B118">
        <v>25</v>
      </c>
      <c r="C118">
        <v>10</v>
      </c>
      <c r="D118">
        <v>5</v>
      </c>
      <c r="E118" s="27">
        <v>191</v>
      </c>
    </row>
    <row r="119" spans="1:5" x14ac:dyDescent="0.3">
      <c r="A119" s="9">
        <v>43946</v>
      </c>
      <c r="B119">
        <v>33</v>
      </c>
      <c r="C119">
        <v>8</v>
      </c>
      <c r="D119">
        <v>2</v>
      </c>
      <c r="E119" s="27">
        <v>256</v>
      </c>
    </row>
    <row r="120" spans="1:5" x14ac:dyDescent="0.3">
      <c r="A120" s="9">
        <v>43947</v>
      </c>
      <c r="B120">
        <v>25</v>
      </c>
      <c r="C120">
        <v>7</v>
      </c>
      <c r="D120">
        <v>4</v>
      </c>
      <c r="E120" s="27">
        <v>230</v>
      </c>
    </row>
    <row r="121" spans="1:5" x14ac:dyDescent="0.3">
      <c r="A121" s="9">
        <v>43948</v>
      </c>
      <c r="B121">
        <v>29</v>
      </c>
      <c r="C121">
        <v>8</v>
      </c>
      <c r="D121">
        <v>1</v>
      </c>
      <c r="E121" s="27">
        <v>247</v>
      </c>
    </row>
    <row r="122" spans="1:5" x14ac:dyDescent="0.3">
      <c r="A122" s="9">
        <v>43949</v>
      </c>
      <c r="B122">
        <v>30</v>
      </c>
      <c r="C122">
        <v>10</v>
      </c>
      <c r="D122">
        <v>2</v>
      </c>
      <c r="E122" s="27">
        <v>226</v>
      </c>
    </row>
    <row r="123" spans="1:5" x14ac:dyDescent="0.3">
      <c r="A123" s="9">
        <v>43950</v>
      </c>
      <c r="B123">
        <v>30</v>
      </c>
      <c r="C123">
        <v>7</v>
      </c>
      <c r="D123">
        <v>1</v>
      </c>
      <c r="E123" s="27">
        <v>308</v>
      </c>
    </row>
    <row r="124" spans="1:5" x14ac:dyDescent="0.3">
      <c r="A124" s="9">
        <v>43951</v>
      </c>
      <c r="B124">
        <v>33</v>
      </c>
      <c r="C124">
        <v>7</v>
      </c>
      <c r="D124">
        <v>2</v>
      </c>
      <c r="E124" s="27">
        <v>313</v>
      </c>
    </row>
    <row r="125" spans="1:5" x14ac:dyDescent="0.3">
      <c r="A125" s="9">
        <v>43952</v>
      </c>
      <c r="B125">
        <v>94</v>
      </c>
      <c r="C125">
        <v>6</v>
      </c>
      <c r="D125">
        <v>2</v>
      </c>
      <c r="E125" s="27">
        <v>326</v>
      </c>
    </row>
    <row r="126" spans="1:5" x14ac:dyDescent="0.3">
      <c r="A126" s="9">
        <v>43953</v>
      </c>
      <c r="B126">
        <v>78</v>
      </c>
      <c r="C126">
        <v>7</v>
      </c>
      <c r="D126">
        <v>2</v>
      </c>
      <c r="E126" s="27">
        <v>333</v>
      </c>
    </row>
    <row r="127" spans="1:5" x14ac:dyDescent="0.3">
      <c r="A127" s="9">
        <v>43954</v>
      </c>
      <c r="B127">
        <v>69</v>
      </c>
      <c r="C127">
        <v>11</v>
      </c>
      <c r="D127">
        <v>4</v>
      </c>
      <c r="E127" s="27">
        <v>374</v>
      </c>
    </row>
    <row r="128" spans="1:5" x14ac:dyDescent="0.3">
      <c r="A128" s="9">
        <v>43955</v>
      </c>
      <c r="B128">
        <v>66</v>
      </c>
      <c r="C128">
        <v>10</v>
      </c>
      <c r="D128">
        <v>4</v>
      </c>
      <c r="E128" s="27">
        <v>376</v>
      </c>
    </row>
    <row r="129" spans="1:5" x14ac:dyDescent="0.3">
      <c r="A129" s="9">
        <v>43956</v>
      </c>
      <c r="B129">
        <v>53</v>
      </c>
      <c r="C129">
        <v>8</v>
      </c>
      <c r="D129">
        <v>4</v>
      </c>
      <c r="E129" s="27">
        <v>441</v>
      </c>
    </row>
    <row r="130" spans="1:5" x14ac:dyDescent="0.3">
      <c r="A130" s="9">
        <v>43957</v>
      </c>
      <c r="B130">
        <v>43</v>
      </c>
      <c r="C130">
        <v>8</v>
      </c>
      <c r="D130">
        <v>9</v>
      </c>
      <c r="E130" s="27">
        <v>380</v>
      </c>
    </row>
    <row r="131" spans="1:5" x14ac:dyDescent="0.3">
      <c r="A131" s="9">
        <v>43958</v>
      </c>
      <c r="B131">
        <v>38</v>
      </c>
      <c r="C131">
        <v>7</v>
      </c>
      <c r="D131">
        <v>5</v>
      </c>
      <c r="E131" s="27">
        <v>388</v>
      </c>
    </row>
    <row r="132" spans="1:5" x14ac:dyDescent="0.3">
      <c r="A132" s="9">
        <v>43959</v>
      </c>
      <c r="B132">
        <v>47</v>
      </c>
      <c r="C132">
        <v>7</v>
      </c>
      <c r="D132">
        <v>3</v>
      </c>
      <c r="E132" s="27">
        <v>390</v>
      </c>
    </row>
    <row r="133" spans="1:5" x14ac:dyDescent="0.3">
      <c r="A133" s="9">
        <v>43960</v>
      </c>
      <c r="B133">
        <v>41</v>
      </c>
      <c r="C133">
        <v>9</v>
      </c>
      <c r="D133">
        <v>2</v>
      </c>
      <c r="E133" s="27">
        <v>394</v>
      </c>
    </row>
    <row r="134" spans="1:5" x14ac:dyDescent="0.3">
      <c r="A134" s="9">
        <v>43961</v>
      </c>
      <c r="B134">
        <v>40</v>
      </c>
      <c r="C134">
        <v>7</v>
      </c>
      <c r="D134">
        <v>4</v>
      </c>
      <c r="E134" s="27">
        <v>398</v>
      </c>
    </row>
    <row r="135" spans="1:5" x14ac:dyDescent="0.3">
      <c r="A135" s="9">
        <v>43962</v>
      </c>
      <c r="B135">
        <v>42</v>
      </c>
      <c r="C135">
        <v>7</v>
      </c>
      <c r="D135">
        <v>2</v>
      </c>
      <c r="E135" s="27">
        <v>347</v>
      </c>
    </row>
    <row r="136" spans="1:5" x14ac:dyDescent="0.3">
      <c r="A136" s="9">
        <v>43963</v>
      </c>
      <c r="B136">
        <v>45</v>
      </c>
      <c r="C136">
        <v>10</v>
      </c>
      <c r="D136">
        <v>2</v>
      </c>
      <c r="E136" s="27">
        <v>362</v>
      </c>
    </row>
    <row r="137" spans="1:5" x14ac:dyDescent="0.3">
      <c r="A137" s="9">
        <v>43964</v>
      </c>
      <c r="B137">
        <v>31</v>
      </c>
      <c r="C137">
        <v>10</v>
      </c>
      <c r="D137">
        <v>2</v>
      </c>
      <c r="E137" s="27">
        <v>364</v>
      </c>
    </row>
    <row r="138" spans="1:5" x14ac:dyDescent="0.3">
      <c r="A138" s="9">
        <v>43965</v>
      </c>
      <c r="B138">
        <v>29</v>
      </c>
      <c r="C138">
        <v>10</v>
      </c>
      <c r="D138">
        <v>1</v>
      </c>
      <c r="E138" s="27">
        <v>324</v>
      </c>
    </row>
    <row r="139" spans="1:5" x14ac:dyDescent="0.3">
      <c r="A139" s="9">
        <v>43966</v>
      </c>
      <c r="B139">
        <v>38</v>
      </c>
      <c r="C139">
        <v>7</v>
      </c>
      <c r="D139">
        <v>1</v>
      </c>
      <c r="E139" s="27">
        <v>340</v>
      </c>
    </row>
    <row r="140" spans="1:5" x14ac:dyDescent="0.3">
      <c r="A140" s="9">
        <v>43967</v>
      </c>
      <c r="B140">
        <v>44</v>
      </c>
      <c r="C140">
        <v>7</v>
      </c>
      <c r="D140">
        <v>1</v>
      </c>
      <c r="E140" s="27">
        <v>1057</v>
      </c>
    </row>
    <row r="141" spans="1:5" x14ac:dyDescent="0.3">
      <c r="A141" s="9">
        <v>43968</v>
      </c>
      <c r="B141">
        <v>100</v>
      </c>
      <c r="C141">
        <v>8</v>
      </c>
      <c r="D141">
        <v>2</v>
      </c>
      <c r="E141" s="27">
        <v>391</v>
      </c>
    </row>
    <row r="142" spans="1:5" x14ac:dyDescent="0.3">
      <c r="A142" s="9">
        <v>43969</v>
      </c>
      <c r="B142">
        <v>69</v>
      </c>
      <c r="C142">
        <v>8</v>
      </c>
      <c r="D142">
        <v>3</v>
      </c>
      <c r="E142" s="27">
        <v>366</v>
      </c>
    </row>
    <row r="143" spans="1:5" x14ac:dyDescent="0.3">
      <c r="A143" s="9">
        <v>43970</v>
      </c>
      <c r="B143">
        <v>35</v>
      </c>
      <c r="C143">
        <v>9</v>
      </c>
      <c r="D143">
        <v>1</v>
      </c>
      <c r="E143" s="27">
        <v>395</v>
      </c>
    </row>
    <row r="144" spans="1:5" x14ac:dyDescent="0.3">
      <c r="A144" s="9">
        <v>43971</v>
      </c>
      <c r="B144">
        <v>21</v>
      </c>
      <c r="C144">
        <v>8</v>
      </c>
      <c r="D144">
        <v>2</v>
      </c>
      <c r="E144" s="27">
        <v>398</v>
      </c>
    </row>
    <row r="145" spans="1:5" x14ac:dyDescent="0.3">
      <c r="A145" s="9">
        <v>43972</v>
      </c>
      <c r="B145">
        <v>20</v>
      </c>
      <c r="C145">
        <v>7</v>
      </c>
      <c r="D145">
        <v>14</v>
      </c>
      <c r="E145" s="27">
        <v>371</v>
      </c>
    </row>
    <row r="146" spans="1:5" x14ac:dyDescent="0.3">
      <c r="A146" s="9">
        <v>43973</v>
      </c>
      <c r="B146">
        <v>14</v>
      </c>
      <c r="C146">
        <v>8</v>
      </c>
      <c r="D146">
        <v>4</v>
      </c>
      <c r="E146" s="27">
        <v>363</v>
      </c>
    </row>
    <row r="147" spans="1:5" x14ac:dyDescent="0.3">
      <c r="A147" s="9">
        <v>43974</v>
      </c>
      <c r="B147">
        <v>16</v>
      </c>
      <c r="C147">
        <v>12</v>
      </c>
      <c r="D147">
        <v>2</v>
      </c>
      <c r="E147" s="27">
        <v>396</v>
      </c>
    </row>
    <row r="148" spans="1:5" x14ac:dyDescent="0.3">
      <c r="A148" s="9">
        <v>43975</v>
      </c>
      <c r="B148">
        <v>14</v>
      </c>
      <c r="C148">
        <v>13</v>
      </c>
      <c r="D148">
        <v>2</v>
      </c>
      <c r="E148" s="27">
        <v>394</v>
      </c>
    </row>
    <row r="149" spans="1:5" x14ac:dyDescent="0.3">
      <c r="A149" s="9">
        <v>43976</v>
      </c>
      <c r="B149">
        <v>11</v>
      </c>
      <c r="C149">
        <v>9</v>
      </c>
      <c r="D149">
        <v>1</v>
      </c>
      <c r="E149" s="27">
        <v>405</v>
      </c>
    </row>
    <row r="150" spans="1:5" x14ac:dyDescent="0.3">
      <c r="A150" s="9">
        <v>43977</v>
      </c>
      <c r="B150">
        <v>15</v>
      </c>
      <c r="C150">
        <v>9</v>
      </c>
      <c r="D150">
        <v>2</v>
      </c>
      <c r="E150" s="27">
        <v>361</v>
      </c>
    </row>
    <row r="151" spans="1:5" x14ac:dyDescent="0.3">
      <c r="A151" s="9">
        <v>43978</v>
      </c>
      <c r="B151">
        <v>16</v>
      </c>
      <c r="C151">
        <v>9</v>
      </c>
      <c r="D151">
        <v>0</v>
      </c>
      <c r="E151" s="27">
        <v>376</v>
      </c>
    </row>
    <row r="152" spans="1:5" x14ac:dyDescent="0.3">
      <c r="A152" s="9">
        <v>43979</v>
      </c>
      <c r="B152">
        <v>12</v>
      </c>
      <c r="C152">
        <v>8</v>
      </c>
      <c r="D152">
        <v>1</v>
      </c>
      <c r="E152" s="27">
        <v>367</v>
      </c>
    </row>
    <row r="153" spans="1:5" x14ac:dyDescent="0.3">
      <c r="A153" s="9">
        <v>43980</v>
      </c>
      <c r="B153">
        <v>18</v>
      </c>
      <c r="C153">
        <v>7</v>
      </c>
      <c r="D153">
        <v>2</v>
      </c>
      <c r="E153" s="27">
        <v>372</v>
      </c>
    </row>
    <row r="154" spans="1:5" x14ac:dyDescent="0.3">
      <c r="A154" s="9">
        <v>43981</v>
      </c>
      <c r="B154">
        <v>36</v>
      </c>
      <c r="C154">
        <v>8</v>
      </c>
      <c r="D154">
        <v>1</v>
      </c>
      <c r="E154" s="27">
        <v>412</v>
      </c>
    </row>
    <row r="155" spans="1:5" x14ac:dyDescent="0.3">
      <c r="A155" s="9">
        <v>43982</v>
      </c>
      <c r="B155">
        <v>26</v>
      </c>
      <c r="C155">
        <v>9</v>
      </c>
      <c r="D155">
        <v>3</v>
      </c>
      <c r="E155" s="27">
        <v>438</v>
      </c>
    </row>
  </sheetData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5E72ED-D23E-4E14-BFAC-4DFB048BD1BD}">
  <dimension ref="A3:E155"/>
  <sheetViews>
    <sheetView workbookViewId="0">
      <selection activeCell="Q2" sqref="Q2"/>
    </sheetView>
  </sheetViews>
  <sheetFormatPr defaultRowHeight="14.4" x14ac:dyDescent="0.3"/>
  <sheetData>
    <row r="3" spans="1:5" x14ac:dyDescent="0.3">
      <c r="A3" s="12" t="s">
        <v>54</v>
      </c>
      <c r="B3" t="s">
        <v>161</v>
      </c>
      <c r="C3" t="s">
        <v>160</v>
      </c>
      <c r="D3" t="s">
        <v>159</v>
      </c>
      <c r="E3" s="10" t="s">
        <v>57</v>
      </c>
    </row>
    <row r="4" spans="1:5" x14ac:dyDescent="0.3">
      <c r="A4" s="9">
        <v>43831</v>
      </c>
      <c r="B4">
        <v>0</v>
      </c>
      <c r="C4">
        <v>1</v>
      </c>
      <c r="D4">
        <v>0</v>
      </c>
      <c r="E4" s="10">
        <v>0</v>
      </c>
    </row>
    <row r="5" spans="1:5" x14ac:dyDescent="0.3">
      <c r="A5" s="9">
        <v>43832</v>
      </c>
      <c r="B5">
        <v>0</v>
      </c>
      <c r="C5">
        <v>0</v>
      </c>
      <c r="D5">
        <v>0</v>
      </c>
      <c r="E5" s="10">
        <v>0</v>
      </c>
    </row>
    <row r="6" spans="1:5" x14ac:dyDescent="0.3">
      <c r="A6" s="9">
        <v>43833</v>
      </c>
      <c r="B6">
        <v>0</v>
      </c>
      <c r="C6">
        <v>0</v>
      </c>
      <c r="D6">
        <v>0</v>
      </c>
      <c r="E6" s="10">
        <v>0</v>
      </c>
    </row>
    <row r="7" spans="1:5" x14ac:dyDescent="0.3">
      <c r="A7" s="9">
        <v>43834</v>
      </c>
      <c r="B7">
        <v>0</v>
      </c>
      <c r="C7">
        <v>1</v>
      </c>
      <c r="D7">
        <v>0</v>
      </c>
      <c r="E7" s="10">
        <v>0</v>
      </c>
    </row>
    <row r="8" spans="1:5" x14ac:dyDescent="0.3">
      <c r="A8" s="9">
        <v>43835</v>
      </c>
      <c r="B8">
        <v>0</v>
      </c>
      <c r="C8">
        <v>0</v>
      </c>
      <c r="D8">
        <v>0</v>
      </c>
      <c r="E8" s="10">
        <v>0</v>
      </c>
    </row>
    <row r="9" spans="1:5" x14ac:dyDescent="0.3">
      <c r="A9" s="9">
        <v>43836</v>
      </c>
      <c r="B9">
        <v>0</v>
      </c>
      <c r="C9">
        <v>0</v>
      </c>
      <c r="D9">
        <v>0</v>
      </c>
      <c r="E9" s="10">
        <v>0</v>
      </c>
    </row>
    <row r="10" spans="1:5" x14ac:dyDescent="0.3">
      <c r="A10" s="9">
        <v>43837</v>
      </c>
      <c r="B10">
        <v>0</v>
      </c>
      <c r="C10">
        <v>0</v>
      </c>
      <c r="D10">
        <v>0</v>
      </c>
      <c r="E10" s="10">
        <v>0</v>
      </c>
    </row>
    <row r="11" spans="1:5" x14ac:dyDescent="0.3">
      <c r="A11" s="9">
        <v>43838</v>
      </c>
      <c r="B11">
        <v>0</v>
      </c>
      <c r="C11">
        <v>0</v>
      </c>
      <c r="D11">
        <v>0</v>
      </c>
      <c r="E11" s="10">
        <v>0</v>
      </c>
    </row>
    <row r="12" spans="1:5" x14ac:dyDescent="0.3">
      <c r="A12" s="9">
        <v>43839</v>
      </c>
      <c r="B12">
        <v>0</v>
      </c>
      <c r="C12">
        <v>0</v>
      </c>
      <c r="D12">
        <v>0</v>
      </c>
      <c r="E12" s="10">
        <v>0</v>
      </c>
    </row>
    <row r="13" spans="1:5" x14ac:dyDescent="0.3">
      <c r="A13" s="9">
        <v>43840</v>
      </c>
      <c r="B13">
        <v>0</v>
      </c>
      <c r="C13">
        <v>0</v>
      </c>
      <c r="D13">
        <v>1</v>
      </c>
      <c r="E13" s="10">
        <v>0</v>
      </c>
    </row>
    <row r="14" spans="1:5" x14ac:dyDescent="0.3">
      <c r="A14" s="9">
        <v>43841</v>
      </c>
      <c r="B14">
        <v>0</v>
      </c>
      <c r="C14">
        <v>1</v>
      </c>
      <c r="D14">
        <v>0</v>
      </c>
      <c r="E14" s="10">
        <v>0</v>
      </c>
    </row>
    <row r="15" spans="1:5" x14ac:dyDescent="0.3">
      <c r="A15" s="9">
        <v>43842</v>
      </c>
      <c r="B15">
        <v>0</v>
      </c>
      <c r="C15">
        <v>0</v>
      </c>
      <c r="D15">
        <v>0</v>
      </c>
      <c r="E15" s="10">
        <v>0</v>
      </c>
    </row>
    <row r="16" spans="1:5" x14ac:dyDescent="0.3">
      <c r="A16" s="9">
        <v>43843</v>
      </c>
      <c r="B16">
        <v>0</v>
      </c>
      <c r="C16">
        <v>0</v>
      </c>
      <c r="D16">
        <v>0</v>
      </c>
      <c r="E16" s="10">
        <v>0</v>
      </c>
    </row>
    <row r="17" spans="1:5" x14ac:dyDescent="0.3">
      <c r="A17" s="9">
        <v>43844</v>
      </c>
      <c r="B17">
        <v>0</v>
      </c>
      <c r="C17">
        <v>0</v>
      </c>
      <c r="D17">
        <v>0</v>
      </c>
      <c r="E17" s="10">
        <v>0</v>
      </c>
    </row>
    <row r="18" spans="1:5" x14ac:dyDescent="0.3">
      <c r="A18" s="9">
        <v>43845</v>
      </c>
      <c r="B18">
        <v>0</v>
      </c>
      <c r="C18">
        <v>0</v>
      </c>
      <c r="D18">
        <v>0</v>
      </c>
      <c r="E18" s="10">
        <v>0</v>
      </c>
    </row>
    <row r="19" spans="1:5" x14ac:dyDescent="0.3">
      <c r="A19" s="9">
        <v>43846</v>
      </c>
      <c r="B19">
        <v>0</v>
      </c>
      <c r="C19">
        <v>1</v>
      </c>
      <c r="D19">
        <v>0</v>
      </c>
      <c r="E19" s="10">
        <v>0</v>
      </c>
    </row>
    <row r="20" spans="1:5" x14ac:dyDescent="0.3">
      <c r="A20" s="9">
        <v>43847</v>
      </c>
      <c r="B20">
        <v>0</v>
      </c>
      <c r="C20">
        <v>0</v>
      </c>
      <c r="D20">
        <v>0</v>
      </c>
      <c r="E20" s="10">
        <v>0</v>
      </c>
    </row>
    <row r="21" spans="1:5" x14ac:dyDescent="0.3">
      <c r="A21" s="9">
        <v>43848</v>
      </c>
      <c r="B21">
        <v>0</v>
      </c>
      <c r="C21">
        <v>0</v>
      </c>
      <c r="D21">
        <v>0</v>
      </c>
      <c r="E21" s="10">
        <v>0</v>
      </c>
    </row>
    <row r="22" spans="1:5" x14ac:dyDescent="0.3">
      <c r="A22" s="9">
        <v>43849</v>
      </c>
      <c r="B22">
        <v>0</v>
      </c>
      <c r="C22">
        <v>0</v>
      </c>
      <c r="D22">
        <v>0</v>
      </c>
      <c r="E22" s="10">
        <v>0</v>
      </c>
    </row>
    <row r="23" spans="1:5" x14ac:dyDescent="0.3">
      <c r="A23" s="9">
        <v>43850</v>
      </c>
      <c r="B23">
        <v>0</v>
      </c>
      <c r="C23">
        <v>0</v>
      </c>
      <c r="D23">
        <v>0</v>
      </c>
      <c r="E23" s="10">
        <v>0</v>
      </c>
    </row>
    <row r="24" spans="1:5" x14ac:dyDescent="0.3">
      <c r="A24" s="9">
        <v>43851</v>
      </c>
      <c r="B24">
        <v>0</v>
      </c>
      <c r="C24">
        <v>1</v>
      </c>
      <c r="D24">
        <v>1</v>
      </c>
      <c r="E24" s="10">
        <v>0</v>
      </c>
    </row>
    <row r="25" spans="1:5" x14ac:dyDescent="0.3">
      <c r="A25" s="9">
        <v>43852</v>
      </c>
      <c r="B25">
        <v>0</v>
      </c>
      <c r="C25">
        <v>1</v>
      </c>
      <c r="D25">
        <v>0</v>
      </c>
      <c r="E25" s="10">
        <v>0</v>
      </c>
    </row>
    <row r="26" spans="1:5" x14ac:dyDescent="0.3">
      <c r="A26" s="9">
        <v>43853</v>
      </c>
      <c r="B26">
        <v>0</v>
      </c>
      <c r="C26">
        <v>0</v>
      </c>
      <c r="D26">
        <v>0</v>
      </c>
      <c r="E26" s="10">
        <v>0</v>
      </c>
    </row>
    <row r="27" spans="1:5" x14ac:dyDescent="0.3">
      <c r="A27" s="9">
        <v>43854</v>
      </c>
      <c r="B27">
        <v>1</v>
      </c>
      <c r="C27">
        <v>1</v>
      </c>
      <c r="D27">
        <v>0</v>
      </c>
      <c r="E27" s="10">
        <v>0</v>
      </c>
    </row>
    <row r="28" spans="1:5" x14ac:dyDescent="0.3">
      <c r="A28" s="9">
        <v>43855</v>
      </c>
      <c r="B28">
        <v>0</v>
      </c>
      <c r="C28">
        <v>0</v>
      </c>
      <c r="D28">
        <v>0</v>
      </c>
      <c r="E28" s="10">
        <v>0</v>
      </c>
    </row>
    <row r="29" spans="1:5" x14ac:dyDescent="0.3">
      <c r="A29" s="9">
        <v>43856</v>
      </c>
      <c r="B29">
        <v>0</v>
      </c>
      <c r="C29">
        <v>1</v>
      </c>
      <c r="D29">
        <v>0</v>
      </c>
      <c r="E29" s="10">
        <v>0</v>
      </c>
    </row>
    <row r="30" spans="1:5" x14ac:dyDescent="0.3">
      <c r="A30" s="9">
        <v>43857</v>
      </c>
      <c r="B30">
        <v>0</v>
      </c>
      <c r="C30">
        <v>1</v>
      </c>
      <c r="D30">
        <v>0</v>
      </c>
      <c r="E30" s="10">
        <v>0</v>
      </c>
    </row>
    <row r="31" spans="1:5" x14ac:dyDescent="0.3">
      <c r="A31" s="9">
        <v>43858</v>
      </c>
      <c r="B31">
        <v>0</v>
      </c>
      <c r="C31">
        <v>1</v>
      </c>
      <c r="D31">
        <v>0</v>
      </c>
      <c r="E31" s="10">
        <v>0</v>
      </c>
    </row>
    <row r="32" spans="1:5" x14ac:dyDescent="0.3">
      <c r="A32" s="9">
        <v>43859</v>
      </c>
      <c r="B32">
        <v>0</v>
      </c>
      <c r="C32">
        <v>1</v>
      </c>
      <c r="D32">
        <v>0</v>
      </c>
      <c r="E32" s="10">
        <v>0</v>
      </c>
    </row>
    <row r="33" spans="1:5" x14ac:dyDescent="0.3">
      <c r="A33" s="9">
        <v>43860</v>
      </c>
      <c r="B33">
        <v>0</v>
      </c>
      <c r="C33">
        <v>1</v>
      </c>
      <c r="D33">
        <v>0</v>
      </c>
      <c r="E33" s="10">
        <v>0</v>
      </c>
    </row>
    <row r="34" spans="1:5" x14ac:dyDescent="0.3">
      <c r="A34" s="9">
        <v>43861</v>
      </c>
      <c r="B34">
        <v>0</v>
      </c>
      <c r="C34">
        <v>2</v>
      </c>
      <c r="D34">
        <v>0</v>
      </c>
      <c r="E34" s="10">
        <v>0</v>
      </c>
    </row>
    <row r="35" spans="1:5" x14ac:dyDescent="0.3">
      <c r="A35" s="9">
        <v>43862</v>
      </c>
      <c r="B35">
        <v>1</v>
      </c>
      <c r="C35">
        <v>1</v>
      </c>
      <c r="D35">
        <v>0</v>
      </c>
      <c r="E35" s="10">
        <v>0</v>
      </c>
    </row>
    <row r="36" spans="1:5" x14ac:dyDescent="0.3">
      <c r="A36" s="9">
        <v>43863</v>
      </c>
      <c r="B36">
        <v>0</v>
      </c>
      <c r="C36">
        <v>1</v>
      </c>
      <c r="D36">
        <v>1</v>
      </c>
      <c r="E36" s="10">
        <v>0</v>
      </c>
    </row>
    <row r="37" spans="1:5" x14ac:dyDescent="0.3">
      <c r="A37" s="9">
        <v>43864</v>
      </c>
      <c r="B37">
        <v>1</v>
      </c>
      <c r="C37">
        <v>1</v>
      </c>
      <c r="D37">
        <v>0</v>
      </c>
      <c r="E37" s="10">
        <v>0</v>
      </c>
    </row>
    <row r="38" spans="1:5" x14ac:dyDescent="0.3">
      <c r="A38" s="9">
        <v>43865</v>
      </c>
      <c r="B38">
        <v>1</v>
      </c>
      <c r="C38">
        <v>1</v>
      </c>
      <c r="D38">
        <v>0</v>
      </c>
      <c r="E38" s="10">
        <v>0</v>
      </c>
    </row>
    <row r="39" spans="1:5" x14ac:dyDescent="0.3">
      <c r="A39" s="9">
        <v>43866</v>
      </c>
      <c r="B39">
        <v>0</v>
      </c>
      <c r="C39">
        <v>1</v>
      </c>
      <c r="D39">
        <v>0</v>
      </c>
      <c r="E39" s="10">
        <v>0</v>
      </c>
    </row>
    <row r="40" spans="1:5" x14ac:dyDescent="0.3">
      <c r="A40" s="9">
        <v>43867</v>
      </c>
      <c r="B40">
        <v>0</v>
      </c>
      <c r="C40">
        <v>2</v>
      </c>
      <c r="D40">
        <v>0</v>
      </c>
      <c r="E40" s="10">
        <v>0</v>
      </c>
    </row>
    <row r="41" spans="1:5" x14ac:dyDescent="0.3">
      <c r="A41" s="9">
        <v>43868</v>
      </c>
      <c r="B41">
        <v>0</v>
      </c>
      <c r="C41">
        <v>1</v>
      </c>
      <c r="D41">
        <v>0</v>
      </c>
      <c r="E41" s="10">
        <v>0</v>
      </c>
    </row>
    <row r="42" spans="1:5" x14ac:dyDescent="0.3">
      <c r="A42" s="9">
        <v>43869</v>
      </c>
      <c r="B42">
        <v>0</v>
      </c>
      <c r="C42">
        <v>1</v>
      </c>
      <c r="D42">
        <v>0</v>
      </c>
      <c r="E42" s="10">
        <v>0</v>
      </c>
    </row>
    <row r="43" spans="1:5" x14ac:dyDescent="0.3">
      <c r="A43" s="9">
        <v>43870</v>
      </c>
      <c r="B43">
        <v>0</v>
      </c>
      <c r="C43">
        <v>1</v>
      </c>
      <c r="D43">
        <v>0</v>
      </c>
      <c r="E43" s="10">
        <v>0</v>
      </c>
    </row>
    <row r="44" spans="1:5" x14ac:dyDescent="0.3">
      <c r="A44" s="9">
        <v>43871</v>
      </c>
      <c r="B44">
        <v>0</v>
      </c>
      <c r="C44">
        <v>0</v>
      </c>
      <c r="D44">
        <v>0</v>
      </c>
      <c r="E44" s="10">
        <v>0</v>
      </c>
    </row>
    <row r="45" spans="1:5" x14ac:dyDescent="0.3">
      <c r="A45" s="9">
        <v>43872</v>
      </c>
      <c r="B45">
        <v>0</v>
      </c>
      <c r="C45">
        <v>1</v>
      </c>
      <c r="D45">
        <v>0</v>
      </c>
      <c r="E45" s="10">
        <v>0</v>
      </c>
    </row>
    <row r="46" spans="1:5" x14ac:dyDescent="0.3">
      <c r="A46" s="9">
        <v>43873</v>
      </c>
      <c r="B46">
        <v>0</v>
      </c>
      <c r="C46">
        <v>1</v>
      </c>
      <c r="D46">
        <v>0</v>
      </c>
      <c r="E46" s="10">
        <v>0</v>
      </c>
    </row>
    <row r="47" spans="1:5" x14ac:dyDescent="0.3">
      <c r="A47" s="9">
        <v>43874</v>
      </c>
      <c r="B47">
        <v>0</v>
      </c>
      <c r="C47">
        <v>1</v>
      </c>
      <c r="D47">
        <v>1</v>
      </c>
      <c r="E47" s="10">
        <v>0</v>
      </c>
    </row>
    <row r="48" spans="1:5" x14ac:dyDescent="0.3">
      <c r="A48" s="9">
        <v>43875</v>
      </c>
      <c r="B48">
        <v>0</v>
      </c>
      <c r="C48">
        <v>0</v>
      </c>
      <c r="D48">
        <v>0</v>
      </c>
      <c r="E48" s="10">
        <v>0</v>
      </c>
    </row>
    <row r="49" spans="1:5" x14ac:dyDescent="0.3">
      <c r="A49" s="9">
        <v>43876</v>
      </c>
      <c r="B49">
        <v>0</v>
      </c>
      <c r="C49">
        <v>1</v>
      </c>
      <c r="D49">
        <v>0</v>
      </c>
      <c r="E49" s="10">
        <v>0</v>
      </c>
    </row>
    <row r="50" spans="1:5" x14ac:dyDescent="0.3">
      <c r="A50" s="9">
        <v>43877</v>
      </c>
      <c r="B50">
        <v>0</v>
      </c>
      <c r="C50">
        <v>1</v>
      </c>
      <c r="D50">
        <v>0</v>
      </c>
      <c r="E50" s="10">
        <v>0</v>
      </c>
    </row>
    <row r="51" spans="1:5" x14ac:dyDescent="0.3">
      <c r="A51" s="9">
        <v>43878</v>
      </c>
      <c r="B51">
        <v>0</v>
      </c>
      <c r="C51">
        <v>1</v>
      </c>
      <c r="D51">
        <v>0</v>
      </c>
      <c r="E51" s="10">
        <v>0</v>
      </c>
    </row>
    <row r="52" spans="1:5" x14ac:dyDescent="0.3">
      <c r="A52" s="9">
        <v>43879</v>
      </c>
      <c r="B52">
        <v>1</v>
      </c>
      <c r="C52">
        <v>1</v>
      </c>
      <c r="D52">
        <v>0</v>
      </c>
      <c r="E52" s="10">
        <v>0</v>
      </c>
    </row>
    <row r="53" spans="1:5" x14ac:dyDescent="0.3">
      <c r="A53" s="9">
        <v>43880</v>
      </c>
      <c r="B53">
        <v>0</v>
      </c>
      <c r="C53">
        <v>1</v>
      </c>
      <c r="D53">
        <v>0</v>
      </c>
      <c r="E53" s="10">
        <v>0</v>
      </c>
    </row>
    <row r="54" spans="1:5" x14ac:dyDescent="0.3">
      <c r="A54" s="9">
        <v>43881</v>
      </c>
      <c r="B54">
        <v>0</v>
      </c>
      <c r="C54">
        <v>1</v>
      </c>
      <c r="D54">
        <v>0</v>
      </c>
      <c r="E54" s="10">
        <v>0</v>
      </c>
    </row>
    <row r="55" spans="1:5" x14ac:dyDescent="0.3">
      <c r="A55" s="9">
        <v>43882</v>
      </c>
      <c r="B55">
        <v>0</v>
      </c>
      <c r="C55">
        <v>1</v>
      </c>
      <c r="D55">
        <v>0</v>
      </c>
      <c r="E55" s="10">
        <v>0</v>
      </c>
    </row>
    <row r="56" spans="1:5" x14ac:dyDescent="0.3">
      <c r="A56" s="9">
        <v>43883</v>
      </c>
      <c r="B56">
        <v>0</v>
      </c>
      <c r="C56">
        <v>0</v>
      </c>
      <c r="D56">
        <v>0</v>
      </c>
      <c r="E56" s="10">
        <v>0</v>
      </c>
    </row>
    <row r="57" spans="1:5" x14ac:dyDescent="0.3">
      <c r="A57" s="9">
        <v>43884</v>
      </c>
      <c r="B57">
        <v>0</v>
      </c>
      <c r="C57">
        <v>1</v>
      </c>
      <c r="D57">
        <v>0</v>
      </c>
      <c r="E57" s="10">
        <v>0</v>
      </c>
    </row>
    <row r="58" spans="1:5" x14ac:dyDescent="0.3">
      <c r="A58" s="9">
        <v>43885</v>
      </c>
      <c r="B58">
        <v>1</v>
      </c>
      <c r="C58">
        <v>1</v>
      </c>
      <c r="D58">
        <v>1</v>
      </c>
      <c r="E58" s="10">
        <v>0</v>
      </c>
    </row>
    <row r="59" spans="1:5" x14ac:dyDescent="0.3">
      <c r="A59" s="9">
        <v>43886</v>
      </c>
      <c r="B59">
        <v>0</v>
      </c>
      <c r="C59">
        <v>1</v>
      </c>
      <c r="D59">
        <v>1</v>
      </c>
      <c r="E59" s="10">
        <v>0</v>
      </c>
    </row>
    <row r="60" spans="1:5" x14ac:dyDescent="0.3">
      <c r="A60" s="9">
        <v>43887</v>
      </c>
      <c r="B60">
        <v>0</v>
      </c>
      <c r="C60">
        <v>1</v>
      </c>
      <c r="D60">
        <v>1</v>
      </c>
      <c r="E60" s="10">
        <v>0</v>
      </c>
    </row>
    <row r="61" spans="1:5" x14ac:dyDescent="0.3">
      <c r="A61" s="9">
        <v>43888</v>
      </c>
      <c r="B61">
        <v>0</v>
      </c>
      <c r="C61">
        <v>2</v>
      </c>
      <c r="D61">
        <v>1</v>
      </c>
      <c r="E61" s="10">
        <v>0</v>
      </c>
    </row>
    <row r="62" spans="1:5" x14ac:dyDescent="0.3">
      <c r="A62" s="9">
        <v>43889</v>
      </c>
      <c r="B62">
        <v>0</v>
      </c>
      <c r="C62">
        <v>0</v>
      </c>
      <c r="D62">
        <v>1</v>
      </c>
      <c r="E62" s="10">
        <v>0</v>
      </c>
    </row>
    <row r="63" spans="1:5" x14ac:dyDescent="0.3">
      <c r="A63" s="9">
        <v>43890</v>
      </c>
      <c r="B63">
        <v>0</v>
      </c>
      <c r="C63">
        <v>1</v>
      </c>
      <c r="D63">
        <v>1</v>
      </c>
      <c r="E63" s="10">
        <v>0</v>
      </c>
    </row>
    <row r="64" spans="1:5" x14ac:dyDescent="0.3">
      <c r="A64" s="9">
        <v>43891</v>
      </c>
      <c r="B64">
        <v>0</v>
      </c>
      <c r="C64">
        <v>0</v>
      </c>
      <c r="D64">
        <v>1</v>
      </c>
      <c r="E64" s="10">
        <v>0</v>
      </c>
    </row>
    <row r="65" spans="1:5" x14ac:dyDescent="0.3">
      <c r="A65" s="9">
        <v>43892</v>
      </c>
      <c r="B65">
        <v>0</v>
      </c>
      <c r="C65">
        <v>1</v>
      </c>
      <c r="D65">
        <v>1</v>
      </c>
      <c r="E65" s="10">
        <v>0</v>
      </c>
    </row>
    <row r="66" spans="1:5" x14ac:dyDescent="0.3">
      <c r="A66" s="9">
        <v>43893</v>
      </c>
      <c r="B66">
        <v>0</v>
      </c>
      <c r="C66">
        <v>1</v>
      </c>
      <c r="D66">
        <v>0</v>
      </c>
      <c r="E66" s="10">
        <v>0</v>
      </c>
    </row>
    <row r="67" spans="1:5" x14ac:dyDescent="0.3">
      <c r="A67" s="9">
        <v>43894</v>
      </c>
      <c r="B67">
        <v>0</v>
      </c>
      <c r="C67">
        <v>1</v>
      </c>
      <c r="D67">
        <v>0</v>
      </c>
      <c r="E67" s="10">
        <v>0</v>
      </c>
    </row>
    <row r="68" spans="1:5" x14ac:dyDescent="0.3">
      <c r="A68" s="9">
        <v>43895</v>
      </c>
      <c r="B68">
        <v>0</v>
      </c>
      <c r="C68">
        <v>1</v>
      </c>
      <c r="D68">
        <v>0</v>
      </c>
      <c r="E68" s="10">
        <v>0</v>
      </c>
    </row>
    <row r="69" spans="1:5" x14ac:dyDescent="0.3">
      <c r="A69" s="9">
        <v>43896</v>
      </c>
      <c r="B69">
        <v>0</v>
      </c>
      <c r="C69">
        <v>2</v>
      </c>
      <c r="D69">
        <v>0</v>
      </c>
      <c r="E69" s="10">
        <v>0</v>
      </c>
    </row>
    <row r="70" spans="1:5" x14ac:dyDescent="0.3">
      <c r="A70" s="9">
        <v>43897</v>
      </c>
      <c r="B70">
        <v>0</v>
      </c>
      <c r="C70">
        <v>1</v>
      </c>
      <c r="D70">
        <v>0</v>
      </c>
      <c r="E70" s="10">
        <v>0</v>
      </c>
    </row>
    <row r="71" spans="1:5" x14ac:dyDescent="0.3">
      <c r="A71" s="9">
        <v>43898</v>
      </c>
      <c r="B71">
        <v>0</v>
      </c>
      <c r="C71">
        <v>1</v>
      </c>
      <c r="D71">
        <v>0</v>
      </c>
      <c r="E71" s="10">
        <v>0</v>
      </c>
    </row>
    <row r="72" spans="1:5" x14ac:dyDescent="0.3">
      <c r="A72" s="9">
        <v>43899</v>
      </c>
      <c r="B72">
        <v>1</v>
      </c>
      <c r="C72">
        <v>1</v>
      </c>
      <c r="D72">
        <v>1</v>
      </c>
      <c r="E72" s="10">
        <v>0</v>
      </c>
    </row>
    <row r="73" spans="1:5" x14ac:dyDescent="0.3">
      <c r="A73" s="9">
        <v>43900</v>
      </c>
      <c r="B73">
        <v>1</v>
      </c>
      <c r="C73">
        <v>1</v>
      </c>
      <c r="D73">
        <v>0</v>
      </c>
      <c r="E73" s="10">
        <v>0</v>
      </c>
    </row>
    <row r="74" spans="1:5" x14ac:dyDescent="0.3">
      <c r="A74" s="9">
        <v>43901</v>
      </c>
      <c r="B74">
        <v>1</v>
      </c>
      <c r="C74">
        <v>1</v>
      </c>
      <c r="D74">
        <v>0</v>
      </c>
      <c r="E74" s="10">
        <v>0</v>
      </c>
    </row>
    <row r="75" spans="1:5" x14ac:dyDescent="0.3">
      <c r="A75" s="9">
        <v>43902</v>
      </c>
      <c r="B75">
        <v>1</v>
      </c>
      <c r="C75">
        <v>6</v>
      </c>
      <c r="D75">
        <v>0</v>
      </c>
      <c r="E75" s="10">
        <v>0</v>
      </c>
    </row>
    <row r="76" spans="1:5" x14ac:dyDescent="0.3">
      <c r="A76" s="9">
        <v>43903</v>
      </c>
      <c r="B76">
        <v>1</v>
      </c>
      <c r="C76">
        <v>6</v>
      </c>
      <c r="D76">
        <v>1</v>
      </c>
      <c r="E76" s="10">
        <v>0</v>
      </c>
    </row>
    <row r="77" spans="1:5" x14ac:dyDescent="0.3">
      <c r="A77" s="9">
        <v>43904</v>
      </c>
      <c r="B77">
        <v>1</v>
      </c>
      <c r="C77">
        <v>8</v>
      </c>
      <c r="D77">
        <v>1</v>
      </c>
      <c r="E77">
        <v>0</v>
      </c>
    </row>
    <row r="78" spans="1:5" x14ac:dyDescent="0.3">
      <c r="A78" s="9">
        <v>43905</v>
      </c>
      <c r="B78">
        <v>1</v>
      </c>
      <c r="C78">
        <v>6</v>
      </c>
      <c r="D78">
        <v>0</v>
      </c>
      <c r="E78">
        <v>0</v>
      </c>
    </row>
    <row r="79" spans="1:5" x14ac:dyDescent="0.3">
      <c r="A79" s="9">
        <v>43906</v>
      </c>
      <c r="B79">
        <v>1</v>
      </c>
      <c r="C79">
        <v>12</v>
      </c>
      <c r="D79">
        <v>1</v>
      </c>
      <c r="E79">
        <v>0</v>
      </c>
    </row>
    <row r="80" spans="1:5" x14ac:dyDescent="0.3">
      <c r="A80" s="9">
        <v>43907</v>
      </c>
      <c r="B80">
        <v>2</v>
      </c>
      <c r="C80">
        <v>22</v>
      </c>
      <c r="D80">
        <v>1</v>
      </c>
      <c r="E80">
        <v>0</v>
      </c>
    </row>
    <row r="81" spans="1:5" x14ac:dyDescent="0.3">
      <c r="A81" s="9">
        <v>43908</v>
      </c>
      <c r="B81">
        <v>1</v>
      </c>
      <c r="C81">
        <v>25</v>
      </c>
      <c r="D81">
        <v>1</v>
      </c>
      <c r="E81">
        <v>0</v>
      </c>
    </row>
    <row r="82" spans="1:5" x14ac:dyDescent="0.3">
      <c r="A82" s="9">
        <v>43909</v>
      </c>
      <c r="B82">
        <v>4</v>
      </c>
      <c r="C82">
        <v>34</v>
      </c>
      <c r="D82">
        <v>25</v>
      </c>
      <c r="E82">
        <v>0</v>
      </c>
    </row>
    <row r="83" spans="1:5" x14ac:dyDescent="0.3">
      <c r="A83" s="9">
        <v>43910</v>
      </c>
      <c r="B83">
        <v>6</v>
      </c>
      <c r="C83">
        <v>50</v>
      </c>
      <c r="D83">
        <v>31</v>
      </c>
      <c r="E83">
        <v>0</v>
      </c>
    </row>
    <row r="84" spans="1:5" x14ac:dyDescent="0.3">
      <c r="A84" s="9">
        <v>43911</v>
      </c>
      <c r="B84">
        <v>26</v>
      </c>
      <c r="C84">
        <v>53</v>
      </c>
      <c r="D84">
        <v>46</v>
      </c>
      <c r="E84">
        <v>0</v>
      </c>
    </row>
    <row r="85" spans="1:5" x14ac:dyDescent="0.3">
      <c r="A85" s="9">
        <v>43912</v>
      </c>
      <c r="B85">
        <v>48</v>
      </c>
      <c r="C85">
        <v>64</v>
      </c>
      <c r="D85">
        <v>72</v>
      </c>
      <c r="E85">
        <v>0</v>
      </c>
    </row>
    <row r="86" spans="1:5" x14ac:dyDescent="0.3">
      <c r="A86" s="9">
        <v>43913</v>
      </c>
      <c r="B86">
        <v>41</v>
      </c>
      <c r="C86">
        <v>52</v>
      </c>
      <c r="D86">
        <v>24</v>
      </c>
      <c r="E86">
        <v>0</v>
      </c>
    </row>
    <row r="87" spans="1:5" x14ac:dyDescent="0.3">
      <c r="A87" s="9">
        <v>43914</v>
      </c>
      <c r="B87">
        <v>42</v>
      </c>
      <c r="C87">
        <v>45</v>
      </c>
      <c r="D87">
        <v>12</v>
      </c>
      <c r="E87">
        <v>0</v>
      </c>
    </row>
    <row r="88" spans="1:5" x14ac:dyDescent="0.3">
      <c r="A88" s="9">
        <v>43915</v>
      </c>
      <c r="B88">
        <v>29</v>
      </c>
      <c r="C88">
        <v>33</v>
      </c>
      <c r="D88">
        <v>8</v>
      </c>
      <c r="E88">
        <v>0</v>
      </c>
    </row>
    <row r="89" spans="1:5" x14ac:dyDescent="0.3">
      <c r="A89" s="9">
        <v>43916</v>
      </c>
      <c r="B89">
        <v>21</v>
      </c>
      <c r="C89">
        <v>28</v>
      </c>
      <c r="D89">
        <v>6</v>
      </c>
      <c r="E89">
        <v>0</v>
      </c>
    </row>
    <row r="90" spans="1:5" x14ac:dyDescent="0.3">
      <c r="A90" s="9">
        <v>43917</v>
      </c>
      <c r="B90">
        <v>27</v>
      </c>
      <c r="C90">
        <v>29</v>
      </c>
      <c r="D90">
        <v>5</v>
      </c>
      <c r="E90">
        <v>0</v>
      </c>
    </row>
    <row r="91" spans="1:5" x14ac:dyDescent="0.3">
      <c r="A91" s="9">
        <v>43918</v>
      </c>
      <c r="B91">
        <v>27</v>
      </c>
      <c r="C91">
        <v>23</v>
      </c>
      <c r="D91">
        <v>3</v>
      </c>
      <c r="E91">
        <v>0</v>
      </c>
    </row>
    <row r="92" spans="1:5" x14ac:dyDescent="0.3">
      <c r="A92" s="9">
        <v>43919</v>
      </c>
      <c r="B92">
        <v>29</v>
      </c>
      <c r="C92">
        <v>24</v>
      </c>
      <c r="D92">
        <v>3</v>
      </c>
      <c r="E92">
        <v>0</v>
      </c>
    </row>
    <row r="93" spans="1:5" x14ac:dyDescent="0.3">
      <c r="A93" s="9">
        <v>43920</v>
      </c>
      <c r="B93">
        <v>23</v>
      </c>
      <c r="C93">
        <v>20</v>
      </c>
      <c r="D93">
        <v>1</v>
      </c>
      <c r="E93">
        <v>0</v>
      </c>
    </row>
    <row r="94" spans="1:5" x14ac:dyDescent="0.3">
      <c r="A94" s="9">
        <v>43921</v>
      </c>
      <c r="B94">
        <v>19</v>
      </c>
      <c r="C94">
        <v>16</v>
      </c>
      <c r="D94">
        <v>3</v>
      </c>
      <c r="E94">
        <v>0</v>
      </c>
    </row>
    <row r="95" spans="1:5" x14ac:dyDescent="0.3">
      <c r="A95" s="9">
        <v>43922</v>
      </c>
      <c r="B95">
        <v>17</v>
      </c>
      <c r="C95">
        <v>18</v>
      </c>
      <c r="D95">
        <v>2</v>
      </c>
      <c r="E95">
        <v>0</v>
      </c>
    </row>
    <row r="96" spans="1:5" x14ac:dyDescent="0.3">
      <c r="A96" s="9">
        <v>43923</v>
      </c>
      <c r="B96">
        <v>18</v>
      </c>
      <c r="C96">
        <v>15</v>
      </c>
      <c r="D96">
        <v>1</v>
      </c>
      <c r="E96">
        <v>0</v>
      </c>
    </row>
    <row r="97" spans="1:5" x14ac:dyDescent="0.3">
      <c r="A97" s="9">
        <v>43924</v>
      </c>
      <c r="B97">
        <v>20</v>
      </c>
      <c r="C97">
        <v>13</v>
      </c>
      <c r="D97">
        <v>2</v>
      </c>
      <c r="E97">
        <v>0</v>
      </c>
    </row>
    <row r="98" spans="1:5" x14ac:dyDescent="0.3">
      <c r="A98" s="9">
        <v>43925</v>
      </c>
      <c r="B98">
        <v>31</v>
      </c>
      <c r="C98">
        <v>14</v>
      </c>
      <c r="D98">
        <v>1</v>
      </c>
      <c r="E98">
        <v>0</v>
      </c>
    </row>
    <row r="99" spans="1:5" x14ac:dyDescent="0.3">
      <c r="A99" s="9">
        <v>43926</v>
      </c>
      <c r="B99">
        <v>36</v>
      </c>
      <c r="C99">
        <v>12</v>
      </c>
      <c r="D99">
        <v>2</v>
      </c>
      <c r="E99">
        <v>0</v>
      </c>
    </row>
    <row r="100" spans="1:5" x14ac:dyDescent="0.3">
      <c r="A100" s="9">
        <v>43927</v>
      </c>
      <c r="B100">
        <v>46</v>
      </c>
      <c r="C100">
        <v>11</v>
      </c>
      <c r="D100">
        <v>2</v>
      </c>
      <c r="E100">
        <v>0</v>
      </c>
    </row>
    <row r="101" spans="1:5" x14ac:dyDescent="0.3">
      <c r="A101" s="9">
        <v>43928</v>
      </c>
      <c r="B101">
        <v>43</v>
      </c>
      <c r="C101">
        <v>14</v>
      </c>
      <c r="D101">
        <v>1</v>
      </c>
      <c r="E101">
        <v>0</v>
      </c>
    </row>
    <row r="102" spans="1:5" x14ac:dyDescent="0.3">
      <c r="A102" s="9">
        <v>43929</v>
      </c>
      <c r="B102">
        <v>37</v>
      </c>
      <c r="C102">
        <v>11</v>
      </c>
      <c r="D102">
        <v>3</v>
      </c>
      <c r="E102">
        <v>4224</v>
      </c>
    </row>
    <row r="103" spans="1:5" x14ac:dyDescent="0.3">
      <c r="A103" s="9">
        <v>43930</v>
      </c>
      <c r="B103">
        <v>29</v>
      </c>
      <c r="C103">
        <v>12</v>
      </c>
      <c r="D103">
        <v>1</v>
      </c>
      <c r="E103">
        <v>0</v>
      </c>
    </row>
    <row r="104" spans="1:5" x14ac:dyDescent="0.3">
      <c r="A104" s="9">
        <v>43931</v>
      </c>
      <c r="B104">
        <v>31</v>
      </c>
      <c r="C104">
        <v>13</v>
      </c>
      <c r="D104">
        <v>2</v>
      </c>
      <c r="E104">
        <v>3494</v>
      </c>
    </row>
    <row r="105" spans="1:5" x14ac:dyDescent="0.3">
      <c r="A105" s="9">
        <v>43932</v>
      </c>
      <c r="B105">
        <v>83</v>
      </c>
      <c r="C105">
        <v>13</v>
      </c>
      <c r="D105">
        <v>2</v>
      </c>
      <c r="E105">
        <v>2045</v>
      </c>
    </row>
    <row r="106" spans="1:5" x14ac:dyDescent="0.3">
      <c r="A106" s="9">
        <v>43933</v>
      </c>
      <c r="B106">
        <v>81</v>
      </c>
      <c r="C106">
        <v>10</v>
      </c>
      <c r="D106">
        <v>1</v>
      </c>
      <c r="E106">
        <v>1952</v>
      </c>
    </row>
    <row r="107" spans="1:5" x14ac:dyDescent="0.3">
      <c r="A107" s="9">
        <v>43934</v>
      </c>
      <c r="B107">
        <v>68</v>
      </c>
      <c r="C107">
        <v>8</v>
      </c>
      <c r="D107">
        <v>1</v>
      </c>
      <c r="E107">
        <v>2536</v>
      </c>
    </row>
    <row r="108" spans="1:5" x14ac:dyDescent="0.3">
      <c r="A108" s="9">
        <v>43935</v>
      </c>
      <c r="B108">
        <v>44</v>
      </c>
      <c r="C108">
        <v>12</v>
      </c>
      <c r="D108">
        <v>8</v>
      </c>
      <c r="E108">
        <v>729</v>
      </c>
    </row>
    <row r="109" spans="1:5" x14ac:dyDescent="0.3">
      <c r="A109" s="9">
        <v>43936</v>
      </c>
      <c r="B109">
        <v>50</v>
      </c>
      <c r="C109">
        <v>13</v>
      </c>
      <c r="D109">
        <v>4</v>
      </c>
      <c r="E109">
        <v>4217</v>
      </c>
    </row>
    <row r="110" spans="1:5" x14ac:dyDescent="0.3">
      <c r="A110" s="9">
        <v>43937</v>
      </c>
      <c r="B110">
        <v>27</v>
      </c>
      <c r="C110">
        <v>15</v>
      </c>
      <c r="D110">
        <v>4</v>
      </c>
      <c r="E110">
        <v>1706</v>
      </c>
    </row>
    <row r="111" spans="1:5" x14ac:dyDescent="0.3">
      <c r="A111" s="9">
        <v>43938</v>
      </c>
      <c r="B111">
        <v>19</v>
      </c>
      <c r="C111">
        <v>11</v>
      </c>
      <c r="D111">
        <v>4</v>
      </c>
      <c r="E111">
        <v>2580</v>
      </c>
    </row>
    <row r="112" spans="1:5" x14ac:dyDescent="0.3">
      <c r="A112" s="9">
        <v>43939</v>
      </c>
      <c r="B112">
        <v>21</v>
      </c>
      <c r="C112">
        <v>12</v>
      </c>
      <c r="D112">
        <v>3</v>
      </c>
      <c r="E112">
        <v>2619</v>
      </c>
    </row>
    <row r="113" spans="1:5" x14ac:dyDescent="0.3">
      <c r="A113" s="9">
        <v>43940</v>
      </c>
      <c r="B113">
        <v>32</v>
      </c>
      <c r="C113">
        <v>11</v>
      </c>
      <c r="D113">
        <v>3</v>
      </c>
      <c r="E113">
        <v>3002</v>
      </c>
    </row>
    <row r="114" spans="1:5" x14ac:dyDescent="0.3">
      <c r="A114" s="9">
        <v>43941</v>
      </c>
      <c r="B114">
        <v>37</v>
      </c>
      <c r="C114">
        <v>9</v>
      </c>
      <c r="D114">
        <v>4</v>
      </c>
      <c r="E114">
        <v>4212</v>
      </c>
    </row>
    <row r="115" spans="1:5" x14ac:dyDescent="0.3">
      <c r="A115" s="9">
        <v>43942</v>
      </c>
      <c r="B115">
        <v>28</v>
      </c>
      <c r="C115">
        <v>11</v>
      </c>
      <c r="D115">
        <v>3</v>
      </c>
      <c r="E115">
        <v>3513</v>
      </c>
    </row>
    <row r="116" spans="1:5" x14ac:dyDescent="0.3">
      <c r="A116" s="9">
        <v>43943</v>
      </c>
      <c r="B116">
        <v>24</v>
      </c>
      <c r="C116">
        <v>10</v>
      </c>
      <c r="D116">
        <v>2</v>
      </c>
      <c r="E116">
        <v>2592</v>
      </c>
    </row>
    <row r="117" spans="1:5" x14ac:dyDescent="0.3">
      <c r="A117" s="9">
        <v>43944</v>
      </c>
      <c r="B117">
        <v>26</v>
      </c>
      <c r="C117">
        <v>10</v>
      </c>
      <c r="D117">
        <v>4</v>
      </c>
      <c r="E117">
        <v>2963</v>
      </c>
    </row>
    <row r="118" spans="1:5" x14ac:dyDescent="0.3">
      <c r="A118" s="9">
        <v>43945</v>
      </c>
      <c r="B118">
        <v>25</v>
      </c>
      <c r="C118">
        <v>10</v>
      </c>
      <c r="D118">
        <v>5</v>
      </c>
      <c r="E118">
        <v>4359</v>
      </c>
    </row>
    <row r="119" spans="1:5" x14ac:dyDescent="0.3">
      <c r="A119" s="9">
        <v>43946</v>
      </c>
      <c r="B119">
        <v>33</v>
      </c>
      <c r="C119">
        <v>8</v>
      </c>
      <c r="D119">
        <v>2</v>
      </c>
      <c r="E119">
        <v>1572</v>
      </c>
    </row>
    <row r="120" spans="1:5" x14ac:dyDescent="0.3">
      <c r="A120" s="9">
        <v>43947</v>
      </c>
      <c r="B120">
        <v>25</v>
      </c>
      <c r="C120">
        <v>7</v>
      </c>
      <c r="D120">
        <v>4</v>
      </c>
      <c r="E120">
        <v>2776</v>
      </c>
    </row>
    <row r="121" spans="1:5" x14ac:dyDescent="0.3">
      <c r="A121" s="9">
        <v>43948</v>
      </c>
      <c r="B121">
        <v>29</v>
      </c>
      <c r="C121">
        <v>8</v>
      </c>
      <c r="D121">
        <v>1</v>
      </c>
      <c r="E121">
        <v>2484</v>
      </c>
    </row>
    <row r="122" spans="1:5" x14ac:dyDescent="0.3">
      <c r="A122" s="9">
        <v>43949</v>
      </c>
      <c r="B122">
        <v>30</v>
      </c>
      <c r="C122">
        <v>10</v>
      </c>
      <c r="D122">
        <v>2</v>
      </c>
      <c r="E122">
        <v>2526</v>
      </c>
    </row>
    <row r="123" spans="1:5" x14ac:dyDescent="0.3">
      <c r="A123" s="9">
        <v>43950</v>
      </c>
      <c r="B123">
        <v>30</v>
      </c>
      <c r="C123">
        <v>7</v>
      </c>
      <c r="D123">
        <v>1</v>
      </c>
      <c r="E123">
        <v>3387</v>
      </c>
    </row>
    <row r="124" spans="1:5" x14ac:dyDescent="0.3">
      <c r="A124" s="9">
        <v>43951</v>
      </c>
      <c r="B124">
        <v>33</v>
      </c>
      <c r="C124">
        <v>7</v>
      </c>
      <c r="D124">
        <v>2</v>
      </c>
      <c r="E124">
        <v>4519</v>
      </c>
    </row>
    <row r="125" spans="1:5" x14ac:dyDescent="0.3">
      <c r="A125" s="9">
        <v>43952</v>
      </c>
      <c r="B125">
        <v>94</v>
      </c>
      <c r="C125">
        <v>6</v>
      </c>
      <c r="D125">
        <v>2</v>
      </c>
      <c r="E125">
        <v>4767</v>
      </c>
    </row>
    <row r="126" spans="1:5" x14ac:dyDescent="0.3">
      <c r="A126" s="9">
        <v>43953</v>
      </c>
      <c r="B126">
        <v>78</v>
      </c>
      <c r="C126">
        <v>7</v>
      </c>
      <c r="D126">
        <v>2</v>
      </c>
      <c r="E126">
        <v>5342</v>
      </c>
    </row>
    <row r="127" spans="1:5" x14ac:dyDescent="0.3">
      <c r="A127" s="9">
        <v>43954</v>
      </c>
      <c r="B127">
        <v>69</v>
      </c>
      <c r="C127">
        <v>11</v>
      </c>
      <c r="D127">
        <v>4</v>
      </c>
      <c r="E127">
        <v>5944</v>
      </c>
    </row>
    <row r="128" spans="1:5" x14ac:dyDescent="0.3">
      <c r="A128" s="9">
        <v>43955</v>
      </c>
      <c r="B128">
        <v>66</v>
      </c>
      <c r="C128">
        <v>10</v>
      </c>
      <c r="D128">
        <v>4</v>
      </c>
      <c r="E128">
        <v>4588</v>
      </c>
    </row>
    <row r="129" spans="1:5" x14ac:dyDescent="0.3">
      <c r="A129" s="9">
        <v>43956</v>
      </c>
      <c r="B129">
        <v>53</v>
      </c>
      <c r="C129">
        <v>8</v>
      </c>
      <c r="D129">
        <v>4</v>
      </c>
      <c r="E129">
        <v>4984</v>
      </c>
    </row>
    <row r="130" spans="1:5" x14ac:dyDescent="0.3">
      <c r="A130" s="9">
        <v>43957</v>
      </c>
      <c r="B130">
        <v>43</v>
      </c>
      <c r="C130">
        <v>8</v>
      </c>
      <c r="D130">
        <v>9</v>
      </c>
      <c r="E130">
        <v>5559</v>
      </c>
    </row>
    <row r="131" spans="1:5" x14ac:dyDescent="0.3">
      <c r="A131" s="9">
        <v>43958</v>
      </c>
      <c r="B131">
        <v>38</v>
      </c>
      <c r="C131">
        <v>7</v>
      </c>
      <c r="D131">
        <v>5</v>
      </c>
      <c r="E131">
        <v>5362</v>
      </c>
    </row>
    <row r="132" spans="1:5" x14ac:dyDescent="0.3">
      <c r="A132" s="9">
        <v>43959</v>
      </c>
      <c r="B132">
        <v>47</v>
      </c>
      <c r="C132">
        <v>7</v>
      </c>
      <c r="D132">
        <v>3</v>
      </c>
      <c r="E132">
        <v>4833</v>
      </c>
    </row>
    <row r="133" spans="1:5" x14ac:dyDescent="0.3">
      <c r="A133" s="9">
        <v>43960</v>
      </c>
      <c r="B133">
        <v>41</v>
      </c>
      <c r="C133">
        <v>9</v>
      </c>
      <c r="D133">
        <v>2</v>
      </c>
      <c r="E133">
        <v>4264</v>
      </c>
    </row>
    <row r="134" spans="1:5" x14ac:dyDescent="0.3">
      <c r="A134" s="9">
        <v>43961</v>
      </c>
      <c r="B134">
        <v>40</v>
      </c>
      <c r="C134">
        <v>7</v>
      </c>
      <c r="D134">
        <v>4</v>
      </c>
      <c r="E134">
        <v>3843</v>
      </c>
    </row>
    <row r="135" spans="1:5" x14ac:dyDescent="0.3">
      <c r="A135" s="9">
        <v>43962</v>
      </c>
      <c r="B135">
        <v>42</v>
      </c>
      <c r="C135">
        <v>7</v>
      </c>
      <c r="D135">
        <v>2</v>
      </c>
      <c r="E135">
        <v>2977</v>
      </c>
    </row>
    <row r="136" spans="1:5" x14ac:dyDescent="0.3">
      <c r="A136" s="9">
        <v>43963</v>
      </c>
      <c r="B136">
        <v>45</v>
      </c>
      <c r="C136">
        <v>10</v>
      </c>
      <c r="D136">
        <v>2</v>
      </c>
      <c r="E136">
        <v>3066</v>
      </c>
    </row>
    <row r="137" spans="1:5" x14ac:dyDescent="0.3">
      <c r="A137" s="9">
        <v>43964</v>
      </c>
      <c r="B137">
        <v>31</v>
      </c>
      <c r="C137">
        <v>10</v>
      </c>
      <c r="D137">
        <v>2</v>
      </c>
      <c r="E137">
        <v>2761</v>
      </c>
    </row>
    <row r="138" spans="1:5" x14ac:dyDescent="0.3">
      <c r="A138" s="9">
        <v>43965</v>
      </c>
      <c r="B138">
        <v>29</v>
      </c>
      <c r="C138">
        <v>10</v>
      </c>
      <c r="D138">
        <v>1</v>
      </c>
      <c r="E138">
        <v>2411</v>
      </c>
    </row>
    <row r="139" spans="1:5" x14ac:dyDescent="0.3">
      <c r="A139" s="9">
        <v>43966</v>
      </c>
      <c r="B139">
        <v>38</v>
      </c>
      <c r="C139">
        <v>7</v>
      </c>
      <c r="D139">
        <v>1</v>
      </c>
      <c r="E139">
        <v>3151</v>
      </c>
    </row>
    <row r="140" spans="1:5" x14ac:dyDescent="0.3">
      <c r="A140" s="9">
        <v>43967</v>
      </c>
      <c r="B140">
        <v>44</v>
      </c>
      <c r="C140">
        <v>7</v>
      </c>
      <c r="D140">
        <v>1</v>
      </c>
      <c r="E140">
        <v>10548</v>
      </c>
    </row>
    <row r="141" spans="1:5" x14ac:dyDescent="0.3">
      <c r="A141" s="9">
        <v>43968</v>
      </c>
      <c r="B141">
        <v>100</v>
      </c>
      <c r="C141">
        <v>8</v>
      </c>
      <c r="D141">
        <v>2</v>
      </c>
      <c r="E141">
        <v>5193</v>
      </c>
    </row>
    <row r="142" spans="1:5" x14ac:dyDescent="0.3">
      <c r="A142" s="9">
        <v>43969</v>
      </c>
      <c r="B142">
        <v>69</v>
      </c>
      <c r="C142">
        <v>8</v>
      </c>
      <c r="D142">
        <v>3</v>
      </c>
      <c r="E142">
        <v>5224</v>
      </c>
    </row>
    <row r="143" spans="1:5" x14ac:dyDescent="0.3">
      <c r="A143" s="9">
        <v>43970</v>
      </c>
      <c r="B143">
        <v>35</v>
      </c>
      <c r="C143">
        <v>9</v>
      </c>
      <c r="D143">
        <v>1</v>
      </c>
      <c r="E143">
        <v>5850</v>
      </c>
    </row>
    <row r="144" spans="1:5" x14ac:dyDescent="0.3">
      <c r="A144" s="9">
        <v>43971</v>
      </c>
      <c r="B144">
        <v>21</v>
      </c>
      <c r="C144">
        <v>8</v>
      </c>
      <c r="D144">
        <v>2</v>
      </c>
      <c r="E144">
        <v>6098</v>
      </c>
    </row>
    <row r="145" spans="1:5" x14ac:dyDescent="0.3">
      <c r="A145" s="9">
        <v>43972</v>
      </c>
      <c r="B145">
        <v>20</v>
      </c>
      <c r="C145">
        <v>7</v>
      </c>
      <c r="D145">
        <v>14</v>
      </c>
      <c r="E145">
        <v>5380</v>
      </c>
    </row>
    <row r="146" spans="1:5" x14ac:dyDescent="0.3">
      <c r="A146" s="9">
        <v>43973</v>
      </c>
      <c r="B146">
        <v>14</v>
      </c>
      <c r="C146">
        <v>8</v>
      </c>
      <c r="D146">
        <v>4</v>
      </c>
      <c r="E146">
        <v>6410</v>
      </c>
    </row>
    <row r="147" spans="1:5" x14ac:dyDescent="0.3">
      <c r="A147" s="9">
        <v>43974</v>
      </c>
      <c r="B147">
        <v>16</v>
      </c>
      <c r="C147">
        <v>12</v>
      </c>
      <c r="D147">
        <v>2</v>
      </c>
      <c r="E147">
        <v>5506</v>
      </c>
    </row>
    <row r="148" spans="1:5" x14ac:dyDescent="0.3">
      <c r="A148" s="9">
        <v>43975</v>
      </c>
      <c r="B148">
        <v>14</v>
      </c>
      <c r="C148">
        <v>13</v>
      </c>
      <c r="D148">
        <v>2</v>
      </c>
      <c r="E148">
        <v>4800</v>
      </c>
    </row>
    <row r="149" spans="1:5" x14ac:dyDescent="0.3">
      <c r="A149" s="9">
        <v>43976</v>
      </c>
      <c r="B149">
        <v>11</v>
      </c>
      <c r="C149">
        <v>9</v>
      </c>
      <c r="D149">
        <v>1</v>
      </c>
      <c r="E149">
        <v>3493</v>
      </c>
    </row>
    <row r="150" spans="1:5" x14ac:dyDescent="0.3">
      <c r="A150" s="9">
        <v>43977</v>
      </c>
      <c r="B150">
        <v>15</v>
      </c>
      <c r="C150">
        <v>9</v>
      </c>
      <c r="D150">
        <v>2</v>
      </c>
      <c r="E150">
        <v>2952</v>
      </c>
    </row>
    <row r="151" spans="1:5" x14ac:dyDescent="0.3">
      <c r="A151" s="9">
        <v>43978</v>
      </c>
      <c r="B151">
        <v>16</v>
      </c>
      <c r="C151">
        <v>9</v>
      </c>
      <c r="D151">
        <v>0</v>
      </c>
      <c r="E151">
        <v>4550</v>
      </c>
    </row>
    <row r="152" spans="1:5" x14ac:dyDescent="0.3">
      <c r="A152" s="9">
        <v>43979</v>
      </c>
      <c r="B152">
        <v>12</v>
      </c>
      <c r="C152">
        <v>8</v>
      </c>
      <c r="D152">
        <v>1</v>
      </c>
      <c r="E152">
        <v>4185</v>
      </c>
    </row>
    <row r="153" spans="1:5" x14ac:dyDescent="0.3">
      <c r="A153" s="9">
        <v>43980</v>
      </c>
      <c r="B153">
        <v>18</v>
      </c>
      <c r="C153">
        <v>7</v>
      </c>
      <c r="D153">
        <v>2</v>
      </c>
      <c r="E153">
        <v>3433</v>
      </c>
    </row>
    <row r="154" spans="1:5" x14ac:dyDescent="0.3">
      <c r="A154" s="9">
        <v>43981</v>
      </c>
      <c r="B154">
        <v>36</v>
      </c>
      <c r="C154">
        <v>8</v>
      </c>
      <c r="D154">
        <v>1</v>
      </c>
      <c r="E154">
        <v>4299</v>
      </c>
    </row>
    <row r="155" spans="1:5" x14ac:dyDescent="0.3">
      <c r="A155" s="9">
        <v>43982</v>
      </c>
      <c r="B155">
        <v>26</v>
      </c>
      <c r="C155">
        <v>9</v>
      </c>
      <c r="D155">
        <v>3</v>
      </c>
      <c r="E155">
        <v>6150</v>
      </c>
    </row>
  </sheetData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8FCC6-F3FB-4F25-A8D9-D2DB5E62363C}">
  <dimension ref="A1:W155"/>
  <sheetViews>
    <sheetView workbookViewId="0">
      <selection activeCell="S146" sqref="S146"/>
    </sheetView>
  </sheetViews>
  <sheetFormatPr defaultRowHeight="14.4" x14ac:dyDescent="0.3"/>
  <cols>
    <col min="2" max="2" width="8.88671875" style="13"/>
    <col min="4" max="4" width="8.88671875" style="13"/>
  </cols>
  <sheetData>
    <row r="1" spans="1:23" x14ac:dyDescent="0.3">
      <c r="A1" t="s">
        <v>63</v>
      </c>
    </row>
    <row r="3" spans="1:23" x14ac:dyDescent="0.3">
      <c r="A3" t="s">
        <v>62</v>
      </c>
      <c r="B3" s="13" t="s">
        <v>164</v>
      </c>
      <c r="C3" t="s">
        <v>163</v>
      </c>
      <c r="D3" s="13" t="s">
        <v>162</v>
      </c>
      <c r="E3" s="17" t="s">
        <v>56</v>
      </c>
      <c r="F3" s="11" t="s">
        <v>69</v>
      </c>
      <c r="G3" s="11" t="str">
        <f ca="1">IFERROR(__xludf.DUMMYFUNCTION("""COMPUTED_VALUE"""),"Daily Deceased")</f>
        <v>Daily Deceased</v>
      </c>
      <c r="H3" s="10" t="s">
        <v>57</v>
      </c>
    </row>
    <row r="4" spans="1:23" x14ac:dyDescent="0.3">
      <c r="A4" s="8">
        <v>43831</v>
      </c>
      <c r="B4" s="13">
        <v>0</v>
      </c>
      <c r="C4" t="s">
        <v>61</v>
      </c>
      <c r="D4" s="13" t="s">
        <v>61</v>
      </c>
      <c r="E4" s="15">
        <v>43831</v>
      </c>
      <c r="F4" s="11">
        <v>0</v>
      </c>
      <c r="G4" s="11">
        <v>0</v>
      </c>
      <c r="H4" s="10">
        <v>0</v>
      </c>
    </row>
    <row r="5" spans="1:23" x14ac:dyDescent="0.3">
      <c r="A5" s="8">
        <v>43832</v>
      </c>
      <c r="B5" s="13">
        <v>0</v>
      </c>
      <c r="C5" t="s">
        <v>61</v>
      </c>
      <c r="D5" s="13" t="s">
        <v>61</v>
      </c>
      <c r="E5" s="15">
        <v>43832</v>
      </c>
      <c r="F5" s="11">
        <v>0</v>
      </c>
      <c r="G5" s="11">
        <v>0</v>
      </c>
      <c r="H5" s="10">
        <v>0</v>
      </c>
    </row>
    <row r="6" spans="1:23" x14ac:dyDescent="0.3">
      <c r="A6" s="8">
        <v>43833</v>
      </c>
      <c r="B6" s="13" t="s">
        <v>61</v>
      </c>
      <c r="C6" t="s">
        <v>61</v>
      </c>
      <c r="D6" s="13">
        <v>0</v>
      </c>
      <c r="E6" s="15">
        <v>43833</v>
      </c>
      <c r="F6" s="11">
        <v>0</v>
      </c>
      <c r="G6" s="11">
        <v>0</v>
      </c>
      <c r="H6" s="10">
        <v>0</v>
      </c>
      <c r="N6" t="s">
        <v>59</v>
      </c>
      <c r="U6" t="s">
        <v>149</v>
      </c>
    </row>
    <row r="7" spans="1:23" x14ac:dyDescent="0.3">
      <c r="A7" s="8">
        <v>43834</v>
      </c>
      <c r="B7" s="13">
        <v>0</v>
      </c>
      <c r="C7" t="s">
        <v>61</v>
      </c>
      <c r="D7" s="13" t="s">
        <v>61</v>
      </c>
      <c r="E7" s="15">
        <v>43834</v>
      </c>
      <c r="F7" s="11">
        <v>0</v>
      </c>
      <c r="G7" s="11">
        <v>0</v>
      </c>
      <c r="H7" s="10">
        <v>0</v>
      </c>
      <c r="M7" t="s">
        <v>67</v>
      </c>
      <c r="N7" t="s">
        <v>31</v>
      </c>
      <c r="O7" t="s">
        <v>148</v>
      </c>
      <c r="P7" t="s">
        <v>34</v>
      </c>
      <c r="T7" t="s">
        <v>67</v>
      </c>
      <c r="U7" t="s">
        <v>31</v>
      </c>
      <c r="V7" t="s">
        <v>148</v>
      </c>
      <c r="W7" t="s">
        <v>34</v>
      </c>
    </row>
    <row r="8" spans="1:23" x14ac:dyDescent="0.3">
      <c r="A8" s="8">
        <v>43835</v>
      </c>
      <c r="B8" s="13" t="s">
        <v>61</v>
      </c>
      <c r="C8" t="s">
        <v>61</v>
      </c>
      <c r="D8" s="13" t="s">
        <v>61</v>
      </c>
      <c r="E8" s="15">
        <v>43835</v>
      </c>
      <c r="F8" s="11">
        <v>0</v>
      </c>
      <c r="G8" s="11">
        <v>0</v>
      </c>
      <c r="H8" s="10">
        <v>0</v>
      </c>
      <c r="M8">
        <v>0</v>
      </c>
      <c r="N8">
        <v>0.429016334538107</v>
      </c>
      <c r="O8">
        <v>4.6682759578107566E-2</v>
      </c>
      <c r="P8">
        <v>-6.8108658674759071E-2</v>
      </c>
      <c r="T8">
        <v>0</v>
      </c>
      <c r="U8">
        <v>0.4905043409112409</v>
      </c>
      <c r="V8">
        <v>3.6242334287575478E-2</v>
      </c>
      <c r="W8">
        <v>-6.7770287090647183E-2</v>
      </c>
    </row>
    <row r="9" spans="1:23" x14ac:dyDescent="0.3">
      <c r="A9" s="8">
        <v>43836</v>
      </c>
      <c r="B9" s="13" t="s">
        <v>61</v>
      </c>
      <c r="C9" t="s">
        <v>61</v>
      </c>
      <c r="D9" s="13" t="s">
        <v>61</v>
      </c>
      <c r="E9" s="15">
        <v>43836</v>
      </c>
      <c r="F9" s="11">
        <v>0</v>
      </c>
      <c r="G9" s="11">
        <v>0</v>
      </c>
      <c r="H9" s="10">
        <v>0</v>
      </c>
      <c r="M9">
        <v>1</v>
      </c>
      <c r="N9">
        <v>0.42864132799409754</v>
      </c>
      <c r="O9">
        <v>4.5648138371422488E-2</v>
      </c>
      <c r="P9">
        <v>-6.6462011847967642E-2</v>
      </c>
      <c r="T9">
        <v>1</v>
      </c>
      <c r="U9">
        <v>0.48782663697196432</v>
      </c>
      <c r="V9">
        <v>3.5858721259540031E-2</v>
      </c>
      <c r="W9">
        <v>-6.4708605767250349E-2</v>
      </c>
    </row>
    <row r="10" spans="1:23" x14ac:dyDescent="0.3">
      <c r="A10" s="8">
        <v>43837</v>
      </c>
      <c r="B10" s="13" t="s">
        <v>61</v>
      </c>
      <c r="C10" t="s">
        <v>61</v>
      </c>
      <c r="D10" s="13" t="s">
        <v>61</v>
      </c>
      <c r="E10" s="15">
        <v>43837</v>
      </c>
      <c r="F10" s="11">
        <v>0</v>
      </c>
      <c r="G10" s="11">
        <v>0</v>
      </c>
      <c r="H10" s="10">
        <v>0</v>
      </c>
      <c r="M10">
        <v>2</v>
      </c>
      <c r="N10">
        <v>0.42808766313173829</v>
      </c>
      <c r="O10">
        <v>4.949738661944994E-2</v>
      </c>
      <c r="P10">
        <v>-6.8784084137151202E-2</v>
      </c>
      <c r="T10">
        <v>2</v>
      </c>
      <c r="U10">
        <v>0.49474933982320646</v>
      </c>
      <c r="V10">
        <v>3.8718530788830641E-2</v>
      </c>
      <c r="W10">
        <v>-6.5139301438045513E-2</v>
      </c>
    </row>
    <row r="11" spans="1:23" x14ac:dyDescent="0.3">
      <c r="A11" s="8">
        <v>43838</v>
      </c>
      <c r="B11" s="13">
        <v>0</v>
      </c>
      <c r="C11" t="s">
        <v>61</v>
      </c>
      <c r="D11" s="13" t="s">
        <v>61</v>
      </c>
      <c r="E11" s="15">
        <v>43838</v>
      </c>
      <c r="F11" s="11">
        <v>0</v>
      </c>
      <c r="G11" s="11">
        <v>0</v>
      </c>
      <c r="H11" s="10">
        <v>0</v>
      </c>
      <c r="M11">
        <v>3</v>
      </c>
      <c r="N11">
        <v>0.44224036444500131</v>
      </c>
      <c r="O11">
        <v>5.3361364810857688E-2</v>
      </c>
      <c r="P11">
        <v>-6.639492962331113E-2</v>
      </c>
      <c r="T11">
        <v>3</v>
      </c>
      <c r="U11">
        <v>0.5139497274138134</v>
      </c>
      <c r="V11">
        <v>4.312669111136315E-2</v>
      </c>
      <c r="W11">
        <v>-6.2531386338176884E-2</v>
      </c>
    </row>
    <row r="12" spans="1:23" x14ac:dyDescent="0.3">
      <c r="A12" s="8">
        <v>43839</v>
      </c>
      <c r="B12" s="13" t="s">
        <v>61</v>
      </c>
      <c r="C12" t="s">
        <v>61</v>
      </c>
      <c r="D12" s="13" t="s">
        <v>61</v>
      </c>
      <c r="E12" s="15">
        <v>43839</v>
      </c>
      <c r="F12" s="11">
        <v>0</v>
      </c>
      <c r="G12" s="11">
        <v>0</v>
      </c>
      <c r="H12" s="10">
        <v>0</v>
      </c>
      <c r="M12">
        <v>4</v>
      </c>
      <c r="N12">
        <v>0.4545732959130897</v>
      </c>
      <c r="O12">
        <v>6.0426970364152448E-2</v>
      </c>
      <c r="P12">
        <v>-6.1984835526652612E-2</v>
      </c>
      <c r="T12">
        <v>4</v>
      </c>
      <c r="U12">
        <v>0.53702748360670494</v>
      </c>
      <c r="V12">
        <v>4.743742184236701E-2</v>
      </c>
      <c r="W12">
        <v>-6.2131708926140679E-2</v>
      </c>
    </row>
    <row r="13" spans="1:23" x14ac:dyDescent="0.3">
      <c r="A13" s="8">
        <v>43840</v>
      </c>
      <c r="B13" s="13">
        <v>0</v>
      </c>
      <c r="C13" t="s">
        <v>61</v>
      </c>
      <c r="D13" s="13" t="s">
        <v>61</v>
      </c>
      <c r="E13" s="15">
        <v>43840</v>
      </c>
      <c r="F13" s="11">
        <v>0</v>
      </c>
      <c r="G13" s="11">
        <v>0</v>
      </c>
      <c r="H13" s="10">
        <v>0</v>
      </c>
      <c r="M13">
        <v>5</v>
      </c>
      <c r="N13">
        <v>0.48275722090286377</v>
      </c>
      <c r="O13">
        <v>6.5703636099911034E-2</v>
      </c>
      <c r="P13">
        <v>-5.7465146352171072E-2</v>
      </c>
      <c r="T13">
        <v>5</v>
      </c>
      <c r="U13">
        <v>0.54656064175343755</v>
      </c>
      <c r="V13">
        <v>5.2797110730522942E-2</v>
      </c>
      <c r="W13">
        <v>-6.1653567657434363E-2</v>
      </c>
    </row>
    <row r="14" spans="1:23" x14ac:dyDescent="0.3">
      <c r="A14" s="8">
        <v>43841</v>
      </c>
      <c r="B14" s="13">
        <v>0</v>
      </c>
      <c r="C14" t="s">
        <v>61</v>
      </c>
      <c r="D14" s="13" t="s">
        <v>61</v>
      </c>
      <c r="E14" s="15">
        <v>43841</v>
      </c>
      <c r="F14" s="11">
        <v>0</v>
      </c>
      <c r="G14" s="11">
        <v>0</v>
      </c>
      <c r="H14" s="10">
        <v>0</v>
      </c>
      <c r="M14">
        <v>6</v>
      </c>
      <c r="N14">
        <v>0.49741410116095242</v>
      </c>
      <c r="O14">
        <v>6.9046233144701305E-2</v>
      </c>
      <c r="P14">
        <v>-5.2760341546803521E-2</v>
      </c>
      <c r="T14">
        <v>6</v>
      </c>
      <c r="U14">
        <v>0.55332814763792859</v>
      </c>
      <c r="V14">
        <v>5.5573551784927969E-2</v>
      </c>
      <c r="W14">
        <v>-5.9859634845972329E-2</v>
      </c>
    </row>
    <row r="15" spans="1:23" x14ac:dyDescent="0.3">
      <c r="A15" s="8">
        <v>43842</v>
      </c>
      <c r="B15" s="13" t="s">
        <v>61</v>
      </c>
      <c r="C15" t="s">
        <v>61</v>
      </c>
      <c r="D15" s="13" t="s">
        <v>61</v>
      </c>
      <c r="E15" s="15">
        <v>43842</v>
      </c>
      <c r="F15" s="11">
        <v>0</v>
      </c>
      <c r="G15" s="11">
        <v>0</v>
      </c>
      <c r="H15" s="10">
        <v>0</v>
      </c>
      <c r="M15">
        <v>7</v>
      </c>
      <c r="N15">
        <v>0.52035091855473592</v>
      </c>
      <c r="O15">
        <v>6.8318768874567823E-2</v>
      </c>
      <c r="P15">
        <v>-4.7906249380287161E-2</v>
      </c>
      <c r="T15">
        <v>7</v>
      </c>
      <c r="U15">
        <v>0.55468854449591753</v>
      </c>
      <c r="V15">
        <v>5.6829277891021913E-2</v>
      </c>
      <c r="W15">
        <v>-5.7660146969352864E-2</v>
      </c>
    </row>
    <row r="16" spans="1:23" x14ac:dyDescent="0.3">
      <c r="A16" s="8">
        <v>43843</v>
      </c>
      <c r="B16" s="13" t="s">
        <v>61</v>
      </c>
      <c r="C16" t="s">
        <v>61</v>
      </c>
      <c r="D16" s="13" t="s">
        <v>61</v>
      </c>
      <c r="E16" s="15">
        <v>43843</v>
      </c>
      <c r="F16" s="11">
        <v>0</v>
      </c>
      <c r="G16" s="11">
        <v>0</v>
      </c>
      <c r="H16" s="10">
        <v>0</v>
      </c>
      <c r="M16">
        <v>8</v>
      </c>
      <c r="N16">
        <v>0.53133967622155398</v>
      </c>
      <c r="O16">
        <v>6.5400070884243905E-2</v>
      </c>
      <c r="P16">
        <v>-4.3004343588916839E-2</v>
      </c>
      <c r="T16">
        <v>8</v>
      </c>
      <c r="U16">
        <v>0.55332850819210555</v>
      </c>
      <c r="V16">
        <v>5.8986311920807936E-2</v>
      </c>
      <c r="W16">
        <v>-5.2760446973325395E-2</v>
      </c>
    </row>
    <row r="17" spans="1:23" x14ac:dyDescent="0.3">
      <c r="A17" s="8">
        <v>43844</v>
      </c>
      <c r="B17" s="13">
        <v>0</v>
      </c>
      <c r="C17" t="s">
        <v>61</v>
      </c>
      <c r="D17" s="13" t="s">
        <v>61</v>
      </c>
      <c r="E17" s="15">
        <v>43844</v>
      </c>
      <c r="F17" s="11">
        <v>0</v>
      </c>
      <c r="G17" s="11">
        <v>0</v>
      </c>
      <c r="H17" s="10">
        <v>0</v>
      </c>
      <c r="M17">
        <v>9</v>
      </c>
      <c r="N17">
        <v>0.5500283135568369</v>
      </c>
      <c r="O17">
        <v>6.2038252461285734E-2</v>
      </c>
      <c r="P17">
        <v>-4.0809230078972518E-2</v>
      </c>
      <c r="T17">
        <v>9</v>
      </c>
      <c r="U17">
        <v>0.56306065329970711</v>
      </c>
      <c r="V17">
        <v>6.0109331994575674E-2</v>
      </c>
      <c r="W17">
        <v>-4.4741603333687305E-2</v>
      </c>
    </row>
    <row r="18" spans="1:23" x14ac:dyDescent="0.3">
      <c r="A18" s="8">
        <v>43845</v>
      </c>
      <c r="B18" s="13">
        <v>0</v>
      </c>
      <c r="C18" t="s">
        <v>61</v>
      </c>
      <c r="D18" s="13" t="s">
        <v>61</v>
      </c>
      <c r="E18" s="15">
        <v>43845</v>
      </c>
      <c r="F18" s="11">
        <v>0</v>
      </c>
      <c r="G18" s="11">
        <v>0</v>
      </c>
      <c r="H18" s="10">
        <v>0</v>
      </c>
      <c r="M18">
        <v>10</v>
      </c>
      <c r="N18">
        <v>0.57893925030691717</v>
      </c>
      <c r="O18">
        <v>6.2501324124186117E-2</v>
      </c>
      <c r="P18">
        <v>-3.235465290658629E-2</v>
      </c>
      <c r="T18">
        <v>10</v>
      </c>
      <c r="U18">
        <v>0.58845504662837955</v>
      </c>
      <c r="V18">
        <v>6.7041144894041213E-2</v>
      </c>
      <c r="W18">
        <v>-3.3538693038600562E-2</v>
      </c>
    </row>
    <row r="19" spans="1:23" x14ac:dyDescent="0.3">
      <c r="A19" s="8">
        <v>43846</v>
      </c>
      <c r="B19" s="13">
        <v>0</v>
      </c>
      <c r="C19" t="s">
        <v>61</v>
      </c>
      <c r="D19" s="13" t="s">
        <v>61</v>
      </c>
      <c r="E19" s="15">
        <v>43846</v>
      </c>
      <c r="F19" s="11">
        <v>0</v>
      </c>
      <c r="G19" s="11">
        <v>0</v>
      </c>
      <c r="H19" s="10">
        <v>0</v>
      </c>
      <c r="M19">
        <v>11</v>
      </c>
      <c r="N19">
        <v>0.5993800291560587</v>
      </c>
      <c r="O19">
        <v>6.8901407341899215E-2</v>
      </c>
      <c r="P19">
        <v>-2.4259115566854707E-2</v>
      </c>
      <c r="T19">
        <v>11</v>
      </c>
      <c r="U19">
        <v>0.62288145761028579</v>
      </c>
      <c r="V19">
        <v>7.6832484862618441E-2</v>
      </c>
      <c r="W19">
        <v>-2.304179962035079E-2</v>
      </c>
    </row>
    <row r="20" spans="1:23" x14ac:dyDescent="0.3">
      <c r="A20" s="8">
        <v>43847</v>
      </c>
      <c r="B20" s="13">
        <v>0</v>
      </c>
      <c r="C20" t="s">
        <v>61</v>
      </c>
      <c r="D20" s="13" t="s">
        <v>61</v>
      </c>
      <c r="E20" s="15">
        <v>43847</v>
      </c>
      <c r="F20" s="11">
        <v>0</v>
      </c>
      <c r="G20" s="11">
        <v>0</v>
      </c>
      <c r="H20" s="10">
        <v>0</v>
      </c>
      <c r="M20">
        <v>12</v>
      </c>
      <c r="N20">
        <v>0.63101608318179603</v>
      </c>
      <c r="O20">
        <v>7.7272984109325191E-2</v>
      </c>
      <c r="P20">
        <v>-1.58490746317799E-2</v>
      </c>
      <c r="T20">
        <v>12</v>
      </c>
      <c r="U20">
        <v>0.64779577200257932</v>
      </c>
      <c r="V20">
        <v>9.0374090600174248E-2</v>
      </c>
      <c r="W20">
        <v>-9.3719605434587107E-3</v>
      </c>
    </row>
    <row r="21" spans="1:23" x14ac:dyDescent="0.3">
      <c r="A21" s="8">
        <v>43848</v>
      </c>
      <c r="B21" s="13" t="s">
        <v>61</v>
      </c>
      <c r="C21" t="s">
        <v>61</v>
      </c>
      <c r="D21" s="13" t="s">
        <v>61</v>
      </c>
      <c r="E21" s="15">
        <v>43848</v>
      </c>
      <c r="F21" s="11">
        <v>0</v>
      </c>
      <c r="G21" s="11">
        <v>0</v>
      </c>
      <c r="H21" s="10">
        <v>0</v>
      </c>
      <c r="M21">
        <v>13</v>
      </c>
      <c r="N21">
        <v>0.6446276970732201</v>
      </c>
      <c r="O21">
        <v>8.8453318452159646E-2</v>
      </c>
      <c r="P21">
        <v>-7.6977349924227615E-3</v>
      </c>
      <c r="T21">
        <v>13</v>
      </c>
      <c r="U21">
        <v>0.66602943796940006</v>
      </c>
      <c r="V21">
        <v>0.10491190037325775</v>
      </c>
      <c r="W21">
        <v>-2.7088048634315541E-3</v>
      </c>
    </row>
    <row r="22" spans="1:23" x14ac:dyDescent="0.3">
      <c r="A22" s="8">
        <v>43849</v>
      </c>
      <c r="B22" s="13" t="s">
        <v>61</v>
      </c>
      <c r="C22" t="s">
        <v>61</v>
      </c>
      <c r="D22" s="13" t="s">
        <v>61</v>
      </c>
      <c r="E22" s="15">
        <v>43849</v>
      </c>
      <c r="F22" s="11">
        <v>0</v>
      </c>
      <c r="G22" s="11">
        <v>0</v>
      </c>
      <c r="H22" s="10">
        <v>0</v>
      </c>
      <c r="M22">
        <v>14</v>
      </c>
      <c r="N22">
        <v>0.63220187228210922</v>
      </c>
      <c r="O22">
        <v>9.4900731544989667E-2</v>
      </c>
      <c r="P22">
        <v>-5.8361023950716344E-3</v>
      </c>
      <c r="T22">
        <v>14</v>
      </c>
      <c r="U22">
        <v>0.64562883854123421</v>
      </c>
      <c r="V22">
        <v>0.11686216669606013</v>
      </c>
      <c r="W22">
        <v>1.9074317829659842E-3</v>
      </c>
    </row>
    <row r="23" spans="1:23" x14ac:dyDescent="0.3">
      <c r="A23" s="8">
        <v>43850</v>
      </c>
      <c r="B23" s="13">
        <v>0</v>
      </c>
      <c r="C23" t="s">
        <v>61</v>
      </c>
      <c r="D23" s="13" t="s">
        <v>61</v>
      </c>
      <c r="E23" s="15">
        <v>43850</v>
      </c>
      <c r="F23" s="11">
        <v>0</v>
      </c>
      <c r="G23" s="11">
        <v>0</v>
      </c>
      <c r="H23" s="10">
        <v>0</v>
      </c>
    </row>
    <row r="24" spans="1:23" x14ac:dyDescent="0.3">
      <c r="A24" s="8">
        <v>43851</v>
      </c>
      <c r="B24" s="13">
        <v>0</v>
      </c>
      <c r="C24" t="s">
        <v>61</v>
      </c>
      <c r="D24" s="13" t="s">
        <v>61</v>
      </c>
      <c r="E24" s="15">
        <v>43851</v>
      </c>
      <c r="F24" s="11">
        <v>0</v>
      </c>
      <c r="G24" s="11">
        <v>0</v>
      </c>
      <c r="H24" s="10">
        <v>0</v>
      </c>
    </row>
    <row r="25" spans="1:23" x14ac:dyDescent="0.3">
      <c r="A25" s="8">
        <v>43852</v>
      </c>
      <c r="B25" s="13">
        <v>0</v>
      </c>
      <c r="C25" t="s">
        <v>61</v>
      </c>
      <c r="D25" s="13" t="s">
        <v>61</v>
      </c>
      <c r="E25" s="15">
        <v>43852</v>
      </c>
      <c r="F25" s="11">
        <v>0</v>
      </c>
      <c r="G25" s="11">
        <v>0</v>
      </c>
      <c r="H25" s="10">
        <v>0</v>
      </c>
    </row>
    <row r="26" spans="1:23" x14ac:dyDescent="0.3">
      <c r="A26" s="8">
        <v>43853</v>
      </c>
      <c r="B26" s="13" t="s">
        <v>61</v>
      </c>
      <c r="C26" t="s">
        <v>61</v>
      </c>
      <c r="D26" s="13" t="s">
        <v>61</v>
      </c>
      <c r="E26" s="15">
        <v>43853</v>
      </c>
      <c r="F26" s="11">
        <v>0</v>
      </c>
      <c r="G26" s="11">
        <v>0</v>
      </c>
      <c r="H26" s="10">
        <v>0</v>
      </c>
    </row>
    <row r="27" spans="1:23" x14ac:dyDescent="0.3">
      <c r="A27" s="8">
        <v>43854</v>
      </c>
      <c r="B27" s="13" t="s">
        <v>61</v>
      </c>
      <c r="C27" t="s">
        <v>61</v>
      </c>
      <c r="D27" s="13" t="s">
        <v>61</v>
      </c>
      <c r="E27" s="15">
        <v>43854</v>
      </c>
      <c r="F27" s="11">
        <v>0</v>
      </c>
      <c r="G27" s="11">
        <v>0</v>
      </c>
      <c r="H27" s="10">
        <v>0</v>
      </c>
    </row>
    <row r="28" spans="1:23" x14ac:dyDescent="0.3">
      <c r="A28" s="8">
        <v>43855</v>
      </c>
      <c r="B28" s="13" t="s">
        <v>61</v>
      </c>
      <c r="C28" t="s">
        <v>61</v>
      </c>
      <c r="D28" s="13" t="s">
        <v>61</v>
      </c>
      <c r="E28" s="15">
        <v>43855</v>
      </c>
      <c r="F28" s="11">
        <v>0</v>
      </c>
      <c r="G28" s="11">
        <v>0</v>
      </c>
      <c r="H28" s="10">
        <v>0</v>
      </c>
    </row>
    <row r="29" spans="1:23" x14ac:dyDescent="0.3">
      <c r="A29" s="8">
        <v>43856</v>
      </c>
      <c r="B29" s="13" t="s">
        <v>61</v>
      </c>
      <c r="C29" t="s">
        <v>61</v>
      </c>
      <c r="D29" s="13" t="s">
        <v>61</v>
      </c>
      <c r="E29" s="15">
        <v>43856</v>
      </c>
      <c r="F29" s="11">
        <v>0</v>
      </c>
      <c r="G29" s="11">
        <v>0</v>
      </c>
      <c r="H29" s="10">
        <v>0</v>
      </c>
    </row>
    <row r="30" spans="1:23" x14ac:dyDescent="0.3">
      <c r="A30" s="8">
        <v>43857</v>
      </c>
      <c r="B30" s="13" t="s">
        <v>61</v>
      </c>
      <c r="C30" t="s">
        <v>61</v>
      </c>
      <c r="D30" s="13" t="s">
        <v>61</v>
      </c>
      <c r="E30" s="15">
        <v>43857</v>
      </c>
      <c r="F30" s="11">
        <v>0</v>
      </c>
      <c r="G30" s="11">
        <v>0</v>
      </c>
      <c r="H30" s="10">
        <v>0</v>
      </c>
    </row>
    <row r="31" spans="1:23" x14ac:dyDescent="0.3">
      <c r="A31" s="8">
        <v>43858</v>
      </c>
      <c r="B31" s="13" t="s">
        <v>61</v>
      </c>
      <c r="C31">
        <v>1</v>
      </c>
      <c r="D31" s="13" t="s">
        <v>61</v>
      </c>
      <c r="E31" s="15">
        <v>43858</v>
      </c>
      <c r="F31" s="11">
        <v>0</v>
      </c>
      <c r="G31" s="11">
        <v>0</v>
      </c>
      <c r="H31" s="10">
        <v>0</v>
      </c>
    </row>
    <row r="32" spans="1:23" x14ac:dyDescent="0.3">
      <c r="A32" s="8">
        <v>43859</v>
      </c>
      <c r="B32" s="13" t="s">
        <v>61</v>
      </c>
      <c r="C32">
        <v>1</v>
      </c>
      <c r="D32" s="13" t="s">
        <v>61</v>
      </c>
      <c r="E32" s="15">
        <v>43859</v>
      </c>
      <c r="F32" s="11">
        <v>0</v>
      </c>
      <c r="G32" s="11">
        <v>0</v>
      </c>
      <c r="H32" s="10">
        <v>0</v>
      </c>
    </row>
    <row r="33" spans="1:8" x14ac:dyDescent="0.3">
      <c r="A33" s="8">
        <v>43860</v>
      </c>
      <c r="B33" s="13" t="s">
        <v>61</v>
      </c>
      <c r="C33">
        <v>1</v>
      </c>
      <c r="D33" s="13" t="s">
        <v>61</v>
      </c>
      <c r="E33" s="15">
        <v>43860</v>
      </c>
      <c r="F33" s="11">
        <f ca="1">IFERROR(__xludf.DUMMYFUNCTION("""COMPUTED_VALUE"""),1)</f>
        <v>1</v>
      </c>
      <c r="G33" s="11">
        <f ca="1">IFERROR(__xludf.DUMMYFUNCTION("""COMPUTED_VALUE"""),0)</f>
        <v>0</v>
      </c>
      <c r="H33" s="10">
        <v>0</v>
      </c>
    </row>
    <row r="34" spans="1:8" x14ac:dyDescent="0.3">
      <c r="A34" s="8">
        <v>43861</v>
      </c>
      <c r="B34" s="13" t="s">
        <v>61</v>
      </c>
      <c r="C34">
        <v>1</v>
      </c>
      <c r="D34" s="13" t="s">
        <v>61</v>
      </c>
      <c r="E34" s="15">
        <v>43861</v>
      </c>
      <c r="F34" s="11">
        <f ca="1">IFERROR(__xludf.DUMMYFUNCTION("""COMPUTED_VALUE"""),0)</f>
        <v>0</v>
      </c>
      <c r="G34" s="11">
        <f ca="1">IFERROR(__xludf.DUMMYFUNCTION("""COMPUTED_VALUE"""),0)</f>
        <v>0</v>
      </c>
      <c r="H34" s="10">
        <v>0</v>
      </c>
    </row>
    <row r="35" spans="1:8" x14ac:dyDescent="0.3">
      <c r="A35" s="8">
        <v>43862</v>
      </c>
      <c r="B35" s="13" t="s">
        <v>61</v>
      </c>
      <c r="C35">
        <v>1</v>
      </c>
      <c r="D35" s="13" t="s">
        <v>61</v>
      </c>
      <c r="E35" s="15">
        <v>43862</v>
      </c>
      <c r="F35" s="11">
        <f ca="1">IFERROR(__xludf.DUMMYFUNCTION("""COMPUTED_VALUE"""),0)</f>
        <v>0</v>
      </c>
      <c r="G35" s="11">
        <f ca="1">IFERROR(__xludf.DUMMYFUNCTION("""COMPUTED_VALUE"""),0)</f>
        <v>0</v>
      </c>
      <c r="H35" s="10">
        <v>0</v>
      </c>
    </row>
    <row r="36" spans="1:8" x14ac:dyDescent="0.3">
      <c r="A36" s="8">
        <v>43863</v>
      </c>
      <c r="B36" s="13">
        <v>0</v>
      </c>
      <c r="C36">
        <v>1</v>
      </c>
      <c r="D36" s="13" t="s">
        <v>61</v>
      </c>
      <c r="E36" s="15">
        <v>43863</v>
      </c>
      <c r="F36" s="11">
        <f ca="1">IFERROR(__xludf.DUMMYFUNCTION("""COMPUTED_VALUE"""),1)</f>
        <v>1</v>
      </c>
      <c r="G36" s="11">
        <f ca="1">IFERROR(__xludf.DUMMYFUNCTION("""COMPUTED_VALUE"""),0)</f>
        <v>0</v>
      </c>
      <c r="H36" s="10">
        <v>0</v>
      </c>
    </row>
    <row r="37" spans="1:8" x14ac:dyDescent="0.3">
      <c r="A37" s="8">
        <v>43864</v>
      </c>
      <c r="B37" s="13" t="s">
        <v>61</v>
      </c>
      <c r="C37">
        <v>1</v>
      </c>
      <c r="D37" s="13" t="s">
        <v>61</v>
      </c>
      <c r="E37" s="15">
        <v>43864</v>
      </c>
      <c r="F37" s="11">
        <f ca="1">IFERROR(__xludf.DUMMYFUNCTION("""COMPUTED_VALUE"""),1)</f>
        <v>1</v>
      </c>
      <c r="G37" s="11">
        <f ca="1">IFERROR(__xludf.DUMMYFUNCTION("""COMPUTED_VALUE"""),0)</f>
        <v>0</v>
      </c>
      <c r="H37" s="10">
        <v>0</v>
      </c>
    </row>
    <row r="38" spans="1:8" x14ac:dyDescent="0.3">
      <c r="A38" s="8">
        <v>43865</v>
      </c>
      <c r="B38" s="13" t="s">
        <v>61</v>
      </c>
      <c r="C38">
        <v>1</v>
      </c>
      <c r="D38" s="13" t="s">
        <v>61</v>
      </c>
      <c r="E38" s="15">
        <v>43865</v>
      </c>
      <c r="F38" s="11">
        <f ca="1">IFERROR(__xludf.DUMMYFUNCTION("""COMPUTED_VALUE"""),0)</f>
        <v>0</v>
      </c>
      <c r="G38" s="11">
        <f ca="1">IFERROR(__xludf.DUMMYFUNCTION("""COMPUTED_VALUE"""),0)</f>
        <v>0</v>
      </c>
      <c r="H38" s="10">
        <v>0</v>
      </c>
    </row>
    <row r="39" spans="1:8" x14ac:dyDescent="0.3">
      <c r="A39" s="8">
        <v>43866</v>
      </c>
      <c r="B39" s="13" t="s">
        <v>61</v>
      </c>
      <c r="C39">
        <v>1</v>
      </c>
      <c r="D39" s="13" t="s">
        <v>61</v>
      </c>
      <c r="E39" s="15">
        <v>43866</v>
      </c>
      <c r="F39" s="11">
        <f ca="1">IFERROR(__xludf.DUMMYFUNCTION("""COMPUTED_VALUE"""),0)</f>
        <v>0</v>
      </c>
      <c r="G39" s="11">
        <f ca="1">IFERROR(__xludf.DUMMYFUNCTION("""COMPUTED_VALUE"""),0)</f>
        <v>0</v>
      </c>
      <c r="H39" s="10">
        <v>0</v>
      </c>
    </row>
    <row r="40" spans="1:8" x14ac:dyDescent="0.3">
      <c r="A40" s="8">
        <v>43867</v>
      </c>
      <c r="B40" s="13" t="s">
        <v>61</v>
      </c>
      <c r="C40">
        <v>1</v>
      </c>
      <c r="D40" s="13" t="s">
        <v>61</v>
      </c>
      <c r="E40" s="15">
        <v>43867</v>
      </c>
      <c r="F40" s="11">
        <f ca="1">IFERROR(__xludf.DUMMYFUNCTION("""COMPUTED_VALUE"""),0)</f>
        <v>0</v>
      </c>
      <c r="G40" s="11">
        <f ca="1">IFERROR(__xludf.DUMMYFUNCTION("""COMPUTED_VALUE"""),0)</f>
        <v>0</v>
      </c>
      <c r="H40" s="10">
        <v>0</v>
      </c>
    </row>
    <row r="41" spans="1:8" x14ac:dyDescent="0.3">
      <c r="A41" s="8">
        <v>43868</v>
      </c>
      <c r="B41" s="13" t="s">
        <v>61</v>
      </c>
      <c r="C41">
        <v>1</v>
      </c>
      <c r="D41" s="13" t="s">
        <v>61</v>
      </c>
      <c r="E41" s="15">
        <v>43868</v>
      </c>
      <c r="F41" s="11">
        <f ca="1">IFERROR(__xludf.DUMMYFUNCTION("""COMPUTED_VALUE"""),0)</f>
        <v>0</v>
      </c>
      <c r="G41" s="11">
        <f ca="1">IFERROR(__xludf.DUMMYFUNCTION("""COMPUTED_VALUE"""),0)</f>
        <v>0</v>
      </c>
      <c r="H41" s="10">
        <v>0</v>
      </c>
    </row>
    <row r="42" spans="1:8" x14ac:dyDescent="0.3">
      <c r="A42" s="8">
        <v>43869</v>
      </c>
      <c r="B42" s="13" t="s">
        <v>61</v>
      </c>
      <c r="C42">
        <v>1</v>
      </c>
      <c r="D42" s="13" t="s">
        <v>61</v>
      </c>
      <c r="E42" s="15">
        <v>43869</v>
      </c>
      <c r="F42" s="11">
        <f ca="1">IFERROR(__xludf.DUMMYFUNCTION("""COMPUTED_VALUE"""),0)</f>
        <v>0</v>
      </c>
      <c r="G42" s="11">
        <f ca="1">IFERROR(__xludf.DUMMYFUNCTION("""COMPUTED_VALUE"""),0)</f>
        <v>0</v>
      </c>
      <c r="H42" s="10">
        <v>0</v>
      </c>
    </row>
    <row r="43" spans="1:8" x14ac:dyDescent="0.3">
      <c r="A43" s="8">
        <v>43870</v>
      </c>
      <c r="B43" s="13" t="s">
        <v>61</v>
      </c>
      <c r="C43">
        <v>1</v>
      </c>
      <c r="D43" s="13" t="s">
        <v>61</v>
      </c>
      <c r="E43" s="15">
        <v>43870</v>
      </c>
      <c r="F43" s="11">
        <f ca="1">IFERROR(__xludf.DUMMYFUNCTION("""COMPUTED_VALUE"""),0)</f>
        <v>0</v>
      </c>
      <c r="G43" s="11">
        <f ca="1">IFERROR(__xludf.DUMMYFUNCTION("""COMPUTED_VALUE"""),0)</f>
        <v>0</v>
      </c>
      <c r="H43" s="10">
        <v>0</v>
      </c>
    </row>
    <row r="44" spans="1:8" x14ac:dyDescent="0.3">
      <c r="A44" s="8">
        <v>43871</v>
      </c>
      <c r="B44" s="13" t="s">
        <v>61</v>
      </c>
      <c r="C44">
        <v>1</v>
      </c>
      <c r="D44" s="13" t="s">
        <v>61</v>
      </c>
      <c r="E44" s="15">
        <v>43871</v>
      </c>
      <c r="F44" s="11">
        <f ca="1">IFERROR(__xludf.DUMMYFUNCTION("""COMPUTED_VALUE"""),0)</f>
        <v>0</v>
      </c>
      <c r="G44" s="11">
        <f ca="1">IFERROR(__xludf.DUMMYFUNCTION("""COMPUTED_VALUE"""),0)</f>
        <v>0</v>
      </c>
      <c r="H44" s="10">
        <v>0</v>
      </c>
    </row>
    <row r="45" spans="1:8" x14ac:dyDescent="0.3">
      <c r="A45" s="8">
        <v>43872</v>
      </c>
      <c r="B45" s="13" t="s">
        <v>61</v>
      </c>
      <c r="C45">
        <v>1</v>
      </c>
      <c r="D45" s="13" t="s">
        <v>61</v>
      </c>
      <c r="E45" s="15">
        <v>43872</v>
      </c>
      <c r="F45" s="11">
        <f ca="1">IFERROR(__xludf.DUMMYFUNCTION("""COMPUTED_VALUE"""),0)</f>
        <v>0</v>
      </c>
      <c r="G45" s="11">
        <f ca="1">IFERROR(__xludf.DUMMYFUNCTION("""COMPUTED_VALUE"""),0)</f>
        <v>0</v>
      </c>
      <c r="H45" s="10">
        <v>0</v>
      </c>
    </row>
    <row r="46" spans="1:8" x14ac:dyDescent="0.3">
      <c r="A46" s="8">
        <v>43873</v>
      </c>
      <c r="B46" s="13" t="s">
        <v>61</v>
      </c>
      <c r="C46">
        <v>1</v>
      </c>
      <c r="D46" s="13" t="s">
        <v>61</v>
      </c>
      <c r="E46" s="15">
        <v>43873</v>
      </c>
      <c r="F46" s="11">
        <f ca="1">IFERROR(__xludf.DUMMYFUNCTION("""COMPUTED_VALUE"""),0)</f>
        <v>0</v>
      </c>
      <c r="G46" s="11">
        <f ca="1">IFERROR(__xludf.DUMMYFUNCTION("""COMPUTED_VALUE"""),0)</f>
        <v>0</v>
      </c>
      <c r="H46" s="10">
        <v>0</v>
      </c>
    </row>
    <row r="47" spans="1:8" x14ac:dyDescent="0.3">
      <c r="A47" s="8">
        <v>43874</v>
      </c>
      <c r="B47" s="13" t="s">
        <v>61</v>
      </c>
      <c r="C47">
        <v>1</v>
      </c>
      <c r="D47" s="13" t="s">
        <v>61</v>
      </c>
      <c r="E47" s="15">
        <v>43874</v>
      </c>
      <c r="F47" s="11">
        <f ca="1">IFERROR(__xludf.DUMMYFUNCTION("""COMPUTED_VALUE"""),0)</f>
        <v>0</v>
      </c>
      <c r="G47" s="11">
        <f ca="1">IFERROR(__xludf.DUMMYFUNCTION("""COMPUTED_VALUE"""),0)</f>
        <v>0</v>
      </c>
      <c r="H47" s="10">
        <v>0</v>
      </c>
    </row>
    <row r="48" spans="1:8" x14ac:dyDescent="0.3">
      <c r="A48" s="8">
        <v>43875</v>
      </c>
      <c r="B48" s="13" t="s">
        <v>61</v>
      </c>
      <c r="C48">
        <v>1</v>
      </c>
      <c r="D48" s="13" t="s">
        <v>61</v>
      </c>
      <c r="E48" s="15">
        <v>43875</v>
      </c>
      <c r="F48" s="11">
        <f ca="1">IFERROR(__xludf.DUMMYFUNCTION("""COMPUTED_VALUE"""),0)</f>
        <v>0</v>
      </c>
      <c r="G48" s="11">
        <f ca="1">IFERROR(__xludf.DUMMYFUNCTION("""COMPUTED_VALUE"""),0)</f>
        <v>0</v>
      </c>
      <c r="H48" s="10">
        <v>0</v>
      </c>
    </row>
    <row r="49" spans="1:8" x14ac:dyDescent="0.3">
      <c r="A49" s="8">
        <v>43876</v>
      </c>
      <c r="B49" s="13" t="s">
        <v>61</v>
      </c>
      <c r="C49">
        <v>1</v>
      </c>
      <c r="D49" s="13" t="s">
        <v>61</v>
      </c>
      <c r="E49" s="15">
        <v>43876</v>
      </c>
      <c r="F49" s="11">
        <f ca="1">IFERROR(__xludf.DUMMYFUNCTION("""COMPUTED_VALUE"""),0)</f>
        <v>0</v>
      </c>
      <c r="G49" s="11">
        <f ca="1">IFERROR(__xludf.DUMMYFUNCTION("""COMPUTED_VALUE"""),0)</f>
        <v>0</v>
      </c>
      <c r="H49" s="10">
        <v>0</v>
      </c>
    </row>
    <row r="50" spans="1:8" x14ac:dyDescent="0.3">
      <c r="A50" s="8">
        <v>43877</v>
      </c>
      <c r="B50" s="13" t="s">
        <v>61</v>
      </c>
      <c r="C50">
        <v>1</v>
      </c>
      <c r="D50" s="13" t="s">
        <v>61</v>
      </c>
      <c r="E50" s="15">
        <v>43877</v>
      </c>
      <c r="F50" s="11">
        <f ca="1">IFERROR(__xludf.DUMMYFUNCTION("""COMPUTED_VALUE"""),0)</f>
        <v>0</v>
      </c>
      <c r="G50" s="11">
        <f ca="1">IFERROR(__xludf.DUMMYFUNCTION("""COMPUTED_VALUE"""),0)</f>
        <v>0</v>
      </c>
      <c r="H50" s="10">
        <v>0</v>
      </c>
    </row>
    <row r="51" spans="1:8" x14ac:dyDescent="0.3">
      <c r="A51" s="8">
        <v>43878</v>
      </c>
      <c r="B51" s="13" t="s">
        <v>61</v>
      </c>
      <c r="C51">
        <v>1</v>
      </c>
      <c r="D51" s="13" t="s">
        <v>61</v>
      </c>
      <c r="E51" s="15">
        <v>43878</v>
      </c>
      <c r="F51" s="11">
        <f ca="1">IFERROR(__xludf.DUMMYFUNCTION("""COMPUTED_VALUE"""),0)</f>
        <v>0</v>
      </c>
      <c r="G51" s="11">
        <f ca="1">IFERROR(__xludf.DUMMYFUNCTION("""COMPUTED_VALUE"""),0)</f>
        <v>0</v>
      </c>
      <c r="H51" s="10">
        <v>0</v>
      </c>
    </row>
    <row r="52" spans="1:8" x14ac:dyDescent="0.3">
      <c r="A52" s="8">
        <v>43879</v>
      </c>
      <c r="B52" s="13" t="s">
        <v>61</v>
      </c>
      <c r="C52">
        <v>1</v>
      </c>
      <c r="D52" s="13" t="s">
        <v>61</v>
      </c>
      <c r="E52" s="15">
        <v>43879</v>
      </c>
      <c r="F52" s="11">
        <f ca="1">IFERROR(__xludf.DUMMYFUNCTION("""COMPUTED_VALUE"""),0)</f>
        <v>0</v>
      </c>
      <c r="G52" s="11">
        <f ca="1">IFERROR(__xludf.DUMMYFUNCTION("""COMPUTED_VALUE"""),0)</f>
        <v>0</v>
      </c>
      <c r="H52" s="10">
        <v>0</v>
      </c>
    </row>
    <row r="53" spans="1:8" x14ac:dyDescent="0.3">
      <c r="A53" s="8">
        <v>43880</v>
      </c>
      <c r="B53" s="13" t="s">
        <v>61</v>
      </c>
      <c r="C53">
        <v>1</v>
      </c>
      <c r="D53" s="13" t="s">
        <v>61</v>
      </c>
      <c r="E53" s="15">
        <v>43880</v>
      </c>
      <c r="F53" s="11">
        <f ca="1">IFERROR(__xludf.DUMMYFUNCTION("""COMPUTED_VALUE"""),0)</f>
        <v>0</v>
      </c>
      <c r="G53" s="11">
        <f ca="1">IFERROR(__xludf.DUMMYFUNCTION("""COMPUTED_VALUE"""),0)</f>
        <v>0</v>
      </c>
      <c r="H53" s="10">
        <v>0</v>
      </c>
    </row>
    <row r="54" spans="1:8" x14ac:dyDescent="0.3">
      <c r="A54" s="8">
        <v>43881</v>
      </c>
      <c r="B54" s="13">
        <v>0</v>
      </c>
      <c r="C54" t="s">
        <v>61</v>
      </c>
      <c r="D54" s="13" t="s">
        <v>61</v>
      </c>
      <c r="E54" s="15">
        <v>43881</v>
      </c>
      <c r="F54" s="11">
        <f ca="1">IFERROR(__xludf.DUMMYFUNCTION("""COMPUTED_VALUE"""),0)</f>
        <v>0</v>
      </c>
      <c r="G54" s="11">
        <f ca="1">IFERROR(__xludf.DUMMYFUNCTION("""COMPUTED_VALUE"""),0)</f>
        <v>0</v>
      </c>
      <c r="H54" s="10">
        <v>0</v>
      </c>
    </row>
    <row r="55" spans="1:8" x14ac:dyDescent="0.3">
      <c r="A55" s="8">
        <v>43882</v>
      </c>
      <c r="B55" s="13" t="s">
        <v>61</v>
      </c>
      <c r="C55" t="s">
        <v>61</v>
      </c>
      <c r="D55" s="13" t="s">
        <v>61</v>
      </c>
      <c r="E55" s="15">
        <v>43882</v>
      </c>
      <c r="F55" s="11">
        <f ca="1">IFERROR(__xludf.DUMMYFUNCTION("""COMPUTED_VALUE"""),0)</f>
        <v>0</v>
      </c>
      <c r="G55" s="11">
        <f ca="1">IFERROR(__xludf.DUMMYFUNCTION("""COMPUTED_VALUE"""),0)</f>
        <v>0</v>
      </c>
      <c r="H55" s="10">
        <v>0</v>
      </c>
    </row>
    <row r="56" spans="1:8" x14ac:dyDescent="0.3">
      <c r="A56" s="8">
        <v>43883</v>
      </c>
      <c r="B56" s="13" t="s">
        <v>61</v>
      </c>
      <c r="C56" t="s">
        <v>61</v>
      </c>
      <c r="D56" s="13" t="s">
        <v>61</v>
      </c>
      <c r="E56" s="15">
        <v>43883</v>
      </c>
      <c r="F56" s="11">
        <f ca="1">IFERROR(__xludf.DUMMYFUNCTION("""COMPUTED_VALUE"""),0)</f>
        <v>0</v>
      </c>
      <c r="G56" s="11">
        <f ca="1">IFERROR(__xludf.DUMMYFUNCTION("""COMPUTED_VALUE"""),0)</f>
        <v>0</v>
      </c>
      <c r="H56" s="10">
        <v>0</v>
      </c>
    </row>
    <row r="57" spans="1:8" x14ac:dyDescent="0.3">
      <c r="A57" s="8">
        <v>43884</v>
      </c>
      <c r="B57" s="13" t="s">
        <v>61</v>
      </c>
      <c r="C57" t="s">
        <v>61</v>
      </c>
      <c r="D57" s="13" t="s">
        <v>61</v>
      </c>
      <c r="E57" s="15">
        <v>43884</v>
      </c>
      <c r="F57" s="11">
        <f ca="1">IFERROR(__xludf.DUMMYFUNCTION("""COMPUTED_VALUE"""),0)</f>
        <v>0</v>
      </c>
      <c r="G57" s="11">
        <f ca="1">IFERROR(__xludf.DUMMYFUNCTION("""COMPUTED_VALUE"""),0)</f>
        <v>0</v>
      </c>
      <c r="H57" s="10">
        <v>0</v>
      </c>
    </row>
    <row r="58" spans="1:8" x14ac:dyDescent="0.3">
      <c r="A58" s="8">
        <v>43885</v>
      </c>
      <c r="B58" s="13" t="s">
        <v>61</v>
      </c>
      <c r="C58" t="s">
        <v>61</v>
      </c>
      <c r="D58" s="13" t="s">
        <v>61</v>
      </c>
      <c r="E58" s="15">
        <v>43885</v>
      </c>
      <c r="F58" s="11">
        <f ca="1">IFERROR(__xludf.DUMMYFUNCTION("""COMPUTED_VALUE"""),0)</f>
        <v>0</v>
      </c>
      <c r="G58" s="11">
        <f ca="1">IFERROR(__xludf.DUMMYFUNCTION("""COMPUTED_VALUE"""),0)</f>
        <v>0</v>
      </c>
      <c r="H58" s="10">
        <v>0</v>
      </c>
    </row>
    <row r="59" spans="1:8" x14ac:dyDescent="0.3">
      <c r="A59" s="8">
        <v>43886</v>
      </c>
      <c r="B59" s="13" t="s">
        <v>61</v>
      </c>
      <c r="C59" t="s">
        <v>61</v>
      </c>
      <c r="D59" s="13">
        <v>2</v>
      </c>
      <c r="E59" s="15">
        <v>43886</v>
      </c>
      <c r="F59" s="11">
        <f ca="1">IFERROR(__xludf.DUMMYFUNCTION("""COMPUTED_VALUE"""),0)</f>
        <v>0</v>
      </c>
      <c r="G59" s="11">
        <f ca="1">IFERROR(__xludf.DUMMYFUNCTION("""COMPUTED_VALUE"""),0)</f>
        <v>0</v>
      </c>
      <c r="H59" s="10">
        <v>0</v>
      </c>
    </row>
    <row r="60" spans="1:8" x14ac:dyDescent="0.3">
      <c r="A60" s="8">
        <v>43887</v>
      </c>
      <c r="B60" s="13" t="s">
        <v>61</v>
      </c>
      <c r="C60" t="s">
        <v>61</v>
      </c>
      <c r="D60" s="13">
        <v>1</v>
      </c>
      <c r="E60" s="15">
        <v>43887</v>
      </c>
      <c r="F60" s="11">
        <f ca="1">IFERROR(__xludf.DUMMYFUNCTION("""COMPUTED_VALUE"""),0)</f>
        <v>0</v>
      </c>
      <c r="G60" s="11">
        <f ca="1">IFERROR(__xludf.DUMMYFUNCTION("""COMPUTED_VALUE"""),0)</f>
        <v>0</v>
      </c>
      <c r="H60" s="10">
        <v>0</v>
      </c>
    </row>
    <row r="61" spans="1:8" x14ac:dyDescent="0.3">
      <c r="A61" s="8">
        <v>43888</v>
      </c>
      <c r="B61" s="13" t="s">
        <v>61</v>
      </c>
      <c r="C61">
        <v>1</v>
      </c>
      <c r="D61" s="13">
        <v>1</v>
      </c>
      <c r="E61" s="15">
        <v>43888</v>
      </c>
      <c r="F61" s="11">
        <f ca="1">IFERROR(__xludf.DUMMYFUNCTION("""COMPUTED_VALUE"""),0)</f>
        <v>0</v>
      </c>
      <c r="G61" s="11">
        <f ca="1">IFERROR(__xludf.DUMMYFUNCTION("""COMPUTED_VALUE"""),0)</f>
        <v>0</v>
      </c>
      <c r="H61" s="10">
        <v>0</v>
      </c>
    </row>
    <row r="62" spans="1:8" x14ac:dyDescent="0.3">
      <c r="A62" s="8">
        <v>43889</v>
      </c>
      <c r="B62" s="13">
        <v>0</v>
      </c>
      <c r="C62">
        <v>1</v>
      </c>
      <c r="D62" s="13">
        <v>1</v>
      </c>
      <c r="E62" s="15">
        <v>43889</v>
      </c>
      <c r="F62" s="11">
        <f ca="1">IFERROR(__xludf.DUMMYFUNCTION("""COMPUTED_VALUE"""),0)</f>
        <v>0</v>
      </c>
      <c r="G62" s="11">
        <f ca="1">IFERROR(__xludf.DUMMYFUNCTION("""COMPUTED_VALUE"""),0)</f>
        <v>0</v>
      </c>
      <c r="H62" s="10">
        <v>0</v>
      </c>
    </row>
    <row r="63" spans="1:8" x14ac:dyDescent="0.3">
      <c r="A63" s="8">
        <v>43890</v>
      </c>
      <c r="B63" s="13" t="s">
        <v>61</v>
      </c>
      <c r="C63">
        <v>1</v>
      </c>
      <c r="D63" s="13">
        <v>1</v>
      </c>
      <c r="E63" s="15">
        <v>43890</v>
      </c>
      <c r="F63" s="11">
        <f ca="1">IFERROR(__xludf.DUMMYFUNCTION("""COMPUTED_VALUE"""),0)</f>
        <v>0</v>
      </c>
      <c r="G63" s="11">
        <f ca="1">IFERROR(__xludf.DUMMYFUNCTION("""COMPUTED_VALUE"""),0)</f>
        <v>0</v>
      </c>
      <c r="H63" s="10">
        <v>0</v>
      </c>
    </row>
    <row r="64" spans="1:8" x14ac:dyDescent="0.3">
      <c r="A64" s="8">
        <v>43891</v>
      </c>
      <c r="B64" s="13" t="s">
        <v>61</v>
      </c>
      <c r="C64">
        <v>1</v>
      </c>
      <c r="D64" s="13">
        <v>1</v>
      </c>
      <c r="E64" s="15">
        <v>43891</v>
      </c>
      <c r="F64" s="11">
        <f ca="1">IFERROR(__xludf.DUMMYFUNCTION("""COMPUTED_VALUE"""),0)</f>
        <v>0</v>
      </c>
      <c r="G64" s="11">
        <f ca="1">IFERROR(__xludf.DUMMYFUNCTION("""COMPUTED_VALUE"""),0)</f>
        <v>0</v>
      </c>
      <c r="H64" s="10">
        <v>0</v>
      </c>
    </row>
    <row r="65" spans="1:8" x14ac:dyDescent="0.3">
      <c r="A65" s="8">
        <v>43892</v>
      </c>
      <c r="B65" s="13" t="s">
        <v>61</v>
      </c>
      <c r="C65">
        <v>1</v>
      </c>
      <c r="D65" s="13" t="s">
        <v>61</v>
      </c>
      <c r="E65" s="15">
        <v>43892</v>
      </c>
      <c r="F65" s="11">
        <f ca="1">IFERROR(__xludf.DUMMYFUNCTION("""COMPUTED_VALUE"""),2)</f>
        <v>2</v>
      </c>
      <c r="G65" s="11">
        <f ca="1">IFERROR(__xludf.DUMMYFUNCTION("""COMPUTED_VALUE"""),0)</f>
        <v>0</v>
      </c>
      <c r="H65" s="10">
        <v>0</v>
      </c>
    </row>
    <row r="66" spans="1:8" x14ac:dyDescent="0.3">
      <c r="A66" s="8">
        <v>43893</v>
      </c>
      <c r="B66" s="13" t="s">
        <v>61</v>
      </c>
      <c r="C66">
        <v>3</v>
      </c>
      <c r="D66" s="13" t="s">
        <v>61</v>
      </c>
      <c r="E66" s="15">
        <v>43893</v>
      </c>
      <c r="F66" s="11">
        <f ca="1">IFERROR(__xludf.DUMMYFUNCTION("""COMPUTED_VALUE"""),1)</f>
        <v>1</v>
      </c>
      <c r="G66" s="11">
        <f ca="1">IFERROR(__xludf.DUMMYFUNCTION("""COMPUTED_VALUE"""),0)</f>
        <v>0</v>
      </c>
      <c r="H66" s="10">
        <v>0</v>
      </c>
    </row>
    <row r="67" spans="1:8" x14ac:dyDescent="0.3">
      <c r="A67" s="8">
        <v>43894</v>
      </c>
      <c r="B67" s="13" t="s">
        <v>61</v>
      </c>
      <c r="C67">
        <v>4</v>
      </c>
      <c r="D67" s="13" t="s">
        <v>61</v>
      </c>
      <c r="E67" s="15">
        <v>43894</v>
      </c>
      <c r="F67" s="11">
        <f ca="1">IFERROR(__xludf.DUMMYFUNCTION("""COMPUTED_VALUE"""),22)</f>
        <v>22</v>
      </c>
      <c r="G67" s="11">
        <f ca="1">IFERROR(__xludf.DUMMYFUNCTION("""COMPUTED_VALUE"""),0)</f>
        <v>0</v>
      </c>
      <c r="H67" s="10">
        <v>0</v>
      </c>
    </row>
    <row r="68" spans="1:8" x14ac:dyDescent="0.3">
      <c r="A68" s="8">
        <v>43895</v>
      </c>
      <c r="B68" s="13" t="s">
        <v>61</v>
      </c>
      <c r="C68">
        <v>2</v>
      </c>
      <c r="D68" s="13" t="s">
        <v>61</v>
      </c>
      <c r="E68" s="15">
        <v>43895</v>
      </c>
      <c r="F68" s="11">
        <f ca="1">IFERROR(__xludf.DUMMYFUNCTION("""COMPUTED_VALUE"""),2)</f>
        <v>2</v>
      </c>
      <c r="G68" s="11">
        <f ca="1">IFERROR(__xludf.DUMMYFUNCTION("""COMPUTED_VALUE"""),0)</f>
        <v>0</v>
      </c>
      <c r="H68" s="10">
        <v>0</v>
      </c>
    </row>
    <row r="69" spans="1:8" x14ac:dyDescent="0.3">
      <c r="A69" s="8">
        <v>43896</v>
      </c>
      <c r="B69" s="13" t="s">
        <v>61</v>
      </c>
      <c r="C69">
        <v>2</v>
      </c>
      <c r="D69" s="13" t="s">
        <v>61</v>
      </c>
      <c r="E69" s="15">
        <v>43896</v>
      </c>
      <c r="F69" s="11">
        <f ca="1">IFERROR(__xludf.DUMMYFUNCTION("""COMPUTED_VALUE"""),1)</f>
        <v>1</v>
      </c>
      <c r="G69" s="11">
        <f ca="1">IFERROR(__xludf.DUMMYFUNCTION("""COMPUTED_VALUE"""),0)</f>
        <v>0</v>
      </c>
      <c r="H69" s="10">
        <v>0</v>
      </c>
    </row>
    <row r="70" spans="1:8" x14ac:dyDescent="0.3">
      <c r="A70" s="8">
        <v>43897</v>
      </c>
      <c r="B70" s="13" t="s">
        <v>61</v>
      </c>
      <c r="C70">
        <v>2</v>
      </c>
      <c r="D70" s="13" t="s">
        <v>61</v>
      </c>
      <c r="E70" s="15">
        <v>43897</v>
      </c>
      <c r="F70" s="11">
        <f ca="1">IFERROR(__xludf.DUMMYFUNCTION("""COMPUTED_VALUE"""),3)</f>
        <v>3</v>
      </c>
      <c r="G70" s="11">
        <f ca="1">IFERROR(__xludf.DUMMYFUNCTION("""COMPUTED_VALUE"""),0)</f>
        <v>0</v>
      </c>
      <c r="H70" s="10">
        <v>0</v>
      </c>
    </row>
    <row r="71" spans="1:8" x14ac:dyDescent="0.3">
      <c r="A71" s="8">
        <v>43898</v>
      </c>
      <c r="B71" s="13" t="s">
        <v>61</v>
      </c>
      <c r="C71">
        <v>3</v>
      </c>
      <c r="D71" s="13" t="s">
        <v>61</v>
      </c>
      <c r="E71" s="15">
        <v>43898</v>
      </c>
      <c r="F71" s="11">
        <f ca="1">IFERROR(__xludf.DUMMYFUNCTION("""COMPUTED_VALUE"""),5)</f>
        <v>5</v>
      </c>
      <c r="G71" s="11">
        <f ca="1">IFERROR(__xludf.DUMMYFUNCTION("""COMPUTED_VALUE"""),0)</f>
        <v>0</v>
      </c>
      <c r="H71" s="10">
        <v>0</v>
      </c>
    </row>
    <row r="72" spans="1:8" x14ac:dyDescent="0.3">
      <c r="A72" s="8">
        <v>43899</v>
      </c>
      <c r="B72" s="13" t="s">
        <v>61</v>
      </c>
      <c r="C72">
        <v>3</v>
      </c>
      <c r="D72" s="13" t="s">
        <v>61</v>
      </c>
      <c r="E72" s="15">
        <v>43899</v>
      </c>
      <c r="F72" s="11">
        <f ca="1">IFERROR(__xludf.DUMMYFUNCTION("""COMPUTED_VALUE"""),9)</f>
        <v>9</v>
      </c>
      <c r="G72" s="11">
        <f ca="1">IFERROR(__xludf.DUMMYFUNCTION("""COMPUTED_VALUE"""),0)</f>
        <v>0</v>
      </c>
      <c r="H72" s="10">
        <v>0</v>
      </c>
    </row>
    <row r="73" spans="1:8" x14ac:dyDescent="0.3">
      <c r="A73" s="8">
        <v>43900</v>
      </c>
      <c r="B73" s="13" t="s">
        <v>61</v>
      </c>
      <c r="C73">
        <v>3</v>
      </c>
      <c r="D73" s="13" t="s">
        <v>61</v>
      </c>
      <c r="E73" s="15">
        <v>43900</v>
      </c>
      <c r="F73" s="11">
        <f ca="1">IFERROR(__xludf.DUMMYFUNCTION("""COMPUTED_VALUE"""),15)</f>
        <v>15</v>
      </c>
      <c r="G73" s="11">
        <f ca="1">IFERROR(__xludf.DUMMYFUNCTION("""COMPUTED_VALUE"""),0)</f>
        <v>0</v>
      </c>
      <c r="H73" s="10">
        <v>0</v>
      </c>
    </row>
    <row r="74" spans="1:8" x14ac:dyDescent="0.3">
      <c r="A74" s="8">
        <v>43901</v>
      </c>
      <c r="B74" s="13" t="s">
        <v>61</v>
      </c>
      <c r="C74">
        <v>3</v>
      </c>
      <c r="D74" s="13" t="s">
        <v>61</v>
      </c>
      <c r="E74" s="15">
        <v>43901</v>
      </c>
      <c r="F74" s="11">
        <f ca="1">IFERROR(__xludf.DUMMYFUNCTION("""COMPUTED_VALUE"""),8)</f>
        <v>8</v>
      </c>
      <c r="G74" s="11">
        <f ca="1">IFERROR(__xludf.DUMMYFUNCTION("""COMPUTED_VALUE"""),0)</f>
        <v>0</v>
      </c>
      <c r="H74" s="10">
        <v>0</v>
      </c>
    </row>
    <row r="75" spans="1:8" x14ac:dyDescent="0.3">
      <c r="A75" s="8">
        <v>43902</v>
      </c>
      <c r="B75" s="13" t="s">
        <v>61</v>
      </c>
      <c r="C75">
        <v>8</v>
      </c>
      <c r="D75" s="13" t="s">
        <v>61</v>
      </c>
      <c r="E75" s="15">
        <v>43902</v>
      </c>
      <c r="F75" s="11">
        <f ca="1">IFERROR(__xludf.DUMMYFUNCTION("""COMPUTED_VALUE"""),10)</f>
        <v>10</v>
      </c>
      <c r="G75" s="11">
        <f ca="1">IFERROR(__xludf.DUMMYFUNCTION("""COMPUTED_VALUE"""),1)</f>
        <v>1</v>
      </c>
      <c r="H75" s="10">
        <v>0</v>
      </c>
    </row>
    <row r="76" spans="1:8" x14ac:dyDescent="0.3">
      <c r="A76" s="8">
        <v>43903</v>
      </c>
      <c r="B76" s="13">
        <v>1</v>
      </c>
      <c r="C76">
        <v>9</v>
      </c>
      <c r="D76" s="13" t="s">
        <v>61</v>
      </c>
      <c r="E76" s="15">
        <v>43903</v>
      </c>
      <c r="F76" s="11">
        <f ca="1">IFERROR(__xludf.DUMMYFUNCTION("""COMPUTED_VALUE"""),10)</f>
        <v>10</v>
      </c>
      <c r="G76" s="11">
        <f ca="1">IFERROR(__xludf.DUMMYFUNCTION("""COMPUTED_VALUE"""),0)</f>
        <v>0</v>
      </c>
      <c r="H76" s="10">
        <v>0</v>
      </c>
    </row>
    <row r="77" spans="1:8" x14ac:dyDescent="0.3">
      <c r="A77" s="8">
        <v>43904</v>
      </c>
      <c r="B77" s="13">
        <v>1</v>
      </c>
      <c r="C77">
        <v>10</v>
      </c>
      <c r="D77" s="13" t="s">
        <v>61</v>
      </c>
      <c r="E77" s="15">
        <v>43904</v>
      </c>
      <c r="F77" s="11">
        <f ca="1">IFERROR(__xludf.DUMMYFUNCTION("""COMPUTED_VALUE"""),11)</f>
        <v>11</v>
      </c>
      <c r="G77" s="11">
        <f ca="1">IFERROR(__xludf.DUMMYFUNCTION("""COMPUTED_VALUE"""),1)</f>
        <v>1</v>
      </c>
      <c r="H77" s="10">
        <v>0</v>
      </c>
    </row>
    <row r="78" spans="1:8" x14ac:dyDescent="0.3">
      <c r="A78" s="8">
        <v>43905</v>
      </c>
      <c r="B78" s="13">
        <v>1</v>
      </c>
      <c r="C78">
        <v>11</v>
      </c>
      <c r="D78" s="13">
        <v>1</v>
      </c>
      <c r="E78" s="15">
        <v>43905</v>
      </c>
      <c r="F78" s="11">
        <f ca="1">IFERROR(__xludf.DUMMYFUNCTION("""COMPUTED_VALUE"""),10)</f>
        <v>10</v>
      </c>
      <c r="G78" s="11">
        <f ca="1">IFERROR(__xludf.DUMMYFUNCTION("""COMPUTED_VALUE"""),0)</f>
        <v>0</v>
      </c>
      <c r="H78" s="10">
        <v>0</v>
      </c>
    </row>
    <row r="79" spans="1:8" x14ac:dyDescent="0.3">
      <c r="A79" s="8">
        <v>43906</v>
      </c>
      <c r="B79" s="13">
        <v>1</v>
      </c>
      <c r="C79">
        <v>16</v>
      </c>
      <c r="D79" s="13">
        <v>1</v>
      </c>
      <c r="E79" s="15">
        <v>43906</v>
      </c>
      <c r="F79" s="11">
        <f ca="1">IFERROR(__xludf.DUMMYFUNCTION("""COMPUTED_VALUE"""),14)</f>
        <v>14</v>
      </c>
      <c r="G79" s="11">
        <f ca="1">IFERROR(__xludf.DUMMYFUNCTION("""COMPUTED_VALUE"""),0)</f>
        <v>0</v>
      </c>
      <c r="H79" s="10">
        <v>0</v>
      </c>
    </row>
    <row r="80" spans="1:8" x14ac:dyDescent="0.3">
      <c r="A80" s="8">
        <v>43907</v>
      </c>
      <c r="B80" s="13">
        <v>2</v>
      </c>
      <c r="C80">
        <v>28</v>
      </c>
      <c r="D80" s="13">
        <v>1</v>
      </c>
      <c r="E80" s="15">
        <v>43907</v>
      </c>
      <c r="F80" s="11">
        <f ca="1">IFERROR(__xludf.DUMMYFUNCTION("""COMPUTED_VALUE"""),20)</f>
        <v>20</v>
      </c>
      <c r="G80" s="11">
        <f ca="1">IFERROR(__xludf.DUMMYFUNCTION("""COMPUTED_VALUE"""),1)</f>
        <v>1</v>
      </c>
      <c r="H80" s="10">
        <v>0</v>
      </c>
    </row>
    <row r="81" spans="1:8" x14ac:dyDescent="0.3">
      <c r="A81" s="8">
        <v>43908</v>
      </c>
      <c r="B81" s="13">
        <v>2</v>
      </c>
      <c r="C81">
        <v>32</v>
      </c>
      <c r="D81" s="13">
        <v>1</v>
      </c>
      <c r="E81" s="15">
        <v>43908</v>
      </c>
      <c r="F81" s="11">
        <f ca="1">IFERROR(__xludf.DUMMYFUNCTION("""COMPUTED_VALUE"""),25)</f>
        <v>25</v>
      </c>
      <c r="G81" s="11">
        <f ca="1">IFERROR(__xludf.DUMMYFUNCTION("""COMPUTED_VALUE"""),0)</f>
        <v>0</v>
      </c>
      <c r="H81" s="10">
        <v>0</v>
      </c>
    </row>
    <row r="82" spans="1:8" x14ac:dyDescent="0.3">
      <c r="A82" s="8">
        <v>43909</v>
      </c>
      <c r="B82" s="13">
        <v>9</v>
      </c>
      <c r="C82">
        <v>37</v>
      </c>
      <c r="D82" s="13">
        <v>41</v>
      </c>
      <c r="E82" s="15">
        <v>43909</v>
      </c>
      <c r="F82" s="11">
        <f ca="1">IFERROR(__xludf.DUMMYFUNCTION("""COMPUTED_VALUE"""),27)</f>
        <v>27</v>
      </c>
      <c r="G82" s="11">
        <f ca="1">IFERROR(__xludf.DUMMYFUNCTION("""COMPUTED_VALUE"""),1)</f>
        <v>1</v>
      </c>
      <c r="H82">
        <v>1050</v>
      </c>
    </row>
    <row r="83" spans="1:8" x14ac:dyDescent="0.3">
      <c r="A83" s="8">
        <v>43910</v>
      </c>
      <c r="B83" s="13">
        <v>9</v>
      </c>
      <c r="C83">
        <v>45</v>
      </c>
      <c r="D83" s="13">
        <v>40</v>
      </c>
      <c r="E83" s="15">
        <v>43910</v>
      </c>
      <c r="F83" s="11">
        <f ca="1">IFERROR(__xludf.DUMMYFUNCTION("""COMPUTED_VALUE"""),58)</f>
        <v>58</v>
      </c>
      <c r="G83" s="11">
        <f ca="1">IFERROR(__xludf.DUMMYFUNCTION("""COMPUTED_VALUE"""),0)</f>
        <v>0</v>
      </c>
      <c r="H83">
        <v>1229</v>
      </c>
    </row>
    <row r="84" spans="1:8" x14ac:dyDescent="0.3">
      <c r="A84" s="8">
        <v>43911</v>
      </c>
      <c r="B84" s="13">
        <v>14</v>
      </c>
      <c r="C84">
        <v>57</v>
      </c>
      <c r="D84" s="13">
        <v>64</v>
      </c>
      <c r="E84" s="15">
        <v>43911</v>
      </c>
      <c r="F84" s="11">
        <f ca="1">IFERROR(__xludf.DUMMYFUNCTION("""COMPUTED_VALUE"""),78)</f>
        <v>78</v>
      </c>
      <c r="G84" s="11">
        <f ca="1">IFERROR(__xludf.DUMMYFUNCTION("""COMPUTED_VALUE"""),0)</f>
        <v>0</v>
      </c>
      <c r="H84">
        <v>1506</v>
      </c>
    </row>
    <row r="85" spans="1:8" x14ac:dyDescent="0.3">
      <c r="A85" s="8">
        <v>43912</v>
      </c>
      <c r="B85" s="13">
        <v>95</v>
      </c>
      <c r="C85">
        <v>48</v>
      </c>
      <c r="D85" s="13">
        <v>100</v>
      </c>
      <c r="E85" s="15">
        <v>43912</v>
      </c>
      <c r="F85" s="11">
        <f ca="1">IFERROR(__xludf.DUMMYFUNCTION("""COMPUTED_VALUE"""),69)</f>
        <v>69</v>
      </c>
      <c r="G85" s="11">
        <f ca="1">IFERROR(__xludf.DUMMYFUNCTION("""COMPUTED_VALUE"""),3)</f>
        <v>3</v>
      </c>
      <c r="H85">
        <v>1216</v>
      </c>
    </row>
    <row r="86" spans="1:8" x14ac:dyDescent="0.3">
      <c r="A86" s="8">
        <v>43913</v>
      </c>
      <c r="B86" s="13">
        <v>38</v>
      </c>
      <c r="C86">
        <v>47</v>
      </c>
      <c r="D86" s="13">
        <v>47</v>
      </c>
      <c r="E86" s="15">
        <v>43913</v>
      </c>
      <c r="F86" s="11">
        <f ca="1">IFERROR(__xludf.DUMMYFUNCTION("""COMPUTED_VALUE"""),94)</f>
        <v>94</v>
      </c>
      <c r="G86" s="11">
        <f ca="1">IFERROR(__xludf.DUMMYFUNCTION("""COMPUTED_VALUE"""),2)</f>
        <v>2</v>
      </c>
      <c r="H86">
        <v>2580</v>
      </c>
    </row>
    <row r="87" spans="1:8" x14ac:dyDescent="0.3">
      <c r="A87" s="8">
        <v>43914</v>
      </c>
      <c r="B87" s="13">
        <v>48</v>
      </c>
      <c r="C87">
        <v>47</v>
      </c>
      <c r="D87" s="13">
        <v>32</v>
      </c>
      <c r="E87" s="15">
        <v>43914</v>
      </c>
      <c r="F87" s="11">
        <f ca="1">IFERROR(__xludf.DUMMYFUNCTION("""COMPUTED_VALUE"""),74)</f>
        <v>74</v>
      </c>
      <c r="G87" s="11">
        <f ca="1">IFERROR(__xludf.DUMMYFUNCTION("""COMPUTED_VALUE"""),1)</f>
        <v>1</v>
      </c>
      <c r="H87">
        <v>1987</v>
      </c>
    </row>
    <row r="88" spans="1:8" x14ac:dyDescent="0.3">
      <c r="A88" s="8">
        <v>43915</v>
      </c>
      <c r="B88" s="13">
        <v>26</v>
      </c>
      <c r="C88">
        <v>44</v>
      </c>
      <c r="D88" s="13">
        <v>15</v>
      </c>
      <c r="E88" s="15">
        <v>43915</v>
      </c>
      <c r="F88" s="11">
        <f ca="1">IFERROR(__xludf.DUMMYFUNCTION("""COMPUTED_VALUE"""),86)</f>
        <v>86</v>
      </c>
      <c r="G88" s="11">
        <f ca="1">IFERROR(__xludf.DUMMYFUNCTION("""COMPUTED_VALUE"""),1)</f>
        <v>1</v>
      </c>
      <c r="H88">
        <v>2450</v>
      </c>
    </row>
    <row r="89" spans="1:8" x14ac:dyDescent="0.3">
      <c r="A89" s="8">
        <v>43916</v>
      </c>
      <c r="B89" s="13">
        <v>25</v>
      </c>
      <c r="C89">
        <v>43</v>
      </c>
      <c r="D89" s="13">
        <v>12</v>
      </c>
      <c r="E89" s="15">
        <v>43916</v>
      </c>
      <c r="F89" s="11">
        <f ca="1">IFERROR(__xludf.DUMMYFUNCTION("""COMPUTED_VALUE"""),73)</f>
        <v>73</v>
      </c>
      <c r="G89" s="11">
        <f ca="1">IFERROR(__xludf.DUMMYFUNCTION("""COMPUTED_VALUE"""),5)</f>
        <v>5</v>
      </c>
      <c r="H89">
        <v>0</v>
      </c>
    </row>
    <row r="90" spans="1:8" x14ac:dyDescent="0.3">
      <c r="A90" s="8">
        <v>43917</v>
      </c>
      <c r="B90" s="13">
        <v>33</v>
      </c>
      <c r="C90">
        <v>39</v>
      </c>
      <c r="D90" s="13">
        <v>10</v>
      </c>
      <c r="E90" s="15">
        <v>43917</v>
      </c>
      <c r="F90" s="11">
        <f ca="1">IFERROR(__xludf.DUMMYFUNCTION("""COMPUTED_VALUE"""),153)</f>
        <v>153</v>
      </c>
      <c r="G90" s="11">
        <f ca="1">IFERROR(__xludf.DUMMYFUNCTION("""COMPUTED_VALUE"""),3)</f>
        <v>3</v>
      </c>
      <c r="H90">
        <v>0</v>
      </c>
    </row>
    <row r="91" spans="1:8" x14ac:dyDescent="0.3">
      <c r="A91" s="8">
        <v>43918</v>
      </c>
      <c r="B91" s="13">
        <v>28</v>
      </c>
      <c r="C91">
        <v>33</v>
      </c>
      <c r="D91" s="13">
        <v>9</v>
      </c>
      <c r="E91" s="15">
        <v>43918</v>
      </c>
      <c r="F91" s="11">
        <f ca="1">IFERROR(__xludf.DUMMYFUNCTION("""COMPUTED_VALUE"""),136)</f>
        <v>136</v>
      </c>
      <c r="G91" s="11">
        <f ca="1">IFERROR(__xludf.DUMMYFUNCTION("""COMPUTED_VALUE"""),5)</f>
        <v>5</v>
      </c>
      <c r="H91">
        <v>0</v>
      </c>
    </row>
    <row r="92" spans="1:8" x14ac:dyDescent="0.3">
      <c r="A92" s="8">
        <v>43919</v>
      </c>
      <c r="B92" s="13">
        <v>26</v>
      </c>
      <c r="C92">
        <v>33</v>
      </c>
      <c r="D92" s="13">
        <v>9</v>
      </c>
      <c r="E92" s="15">
        <v>43919</v>
      </c>
      <c r="F92" s="11">
        <f ca="1">IFERROR(__xludf.DUMMYFUNCTION("""COMPUTED_VALUE"""),120)</f>
        <v>120</v>
      </c>
      <c r="G92" s="11">
        <f ca="1">IFERROR(__xludf.DUMMYFUNCTION("""COMPUTED_VALUE"""),3)</f>
        <v>3</v>
      </c>
      <c r="H92">
        <v>0</v>
      </c>
    </row>
    <row r="93" spans="1:8" x14ac:dyDescent="0.3">
      <c r="A93" s="8">
        <v>43920</v>
      </c>
      <c r="B93" s="13">
        <v>27</v>
      </c>
      <c r="C93">
        <v>26</v>
      </c>
      <c r="D93" s="13">
        <v>9</v>
      </c>
      <c r="E93" s="15">
        <v>43920</v>
      </c>
      <c r="F93" s="11">
        <f ca="1">IFERROR(__xludf.DUMMYFUNCTION("""COMPUTED_VALUE"""),187)</f>
        <v>187</v>
      </c>
      <c r="G93" s="11">
        <f ca="1">IFERROR(__xludf.DUMMYFUNCTION("""COMPUTED_VALUE"""),14)</f>
        <v>14</v>
      </c>
      <c r="H93">
        <v>0</v>
      </c>
    </row>
    <row r="94" spans="1:8" x14ac:dyDescent="0.3">
      <c r="A94" s="8">
        <v>43921</v>
      </c>
      <c r="B94" s="13">
        <v>23</v>
      </c>
      <c r="C94">
        <v>24</v>
      </c>
      <c r="D94" s="13">
        <v>9</v>
      </c>
      <c r="E94" s="15">
        <v>43921</v>
      </c>
      <c r="F94" s="11">
        <f ca="1">IFERROR(__xludf.DUMMYFUNCTION("""COMPUTED_VALUE"""),309)</f>
        <v>309</v>
      </c>
      <c r="G94" s="11">
        <f ca="1">IFERROR(__xludf.DUMMYFUNCTION("""COMPUTED_VALUE"""),6)</f>
        <v>6</v>
      </c>
      <c r="H94">
        <v>4346</v>
      </c>
    </row>
    <row r="95" spans="1:8" x14ac:dyDescent="0.3">
      <c r="A95" s="8">
        <v>43922</v>
      </c>
      <c r="B95" s="13">
        <v>22</v>
      </c>
      <c r="C95">
        <v>22</v>
      </c>
      <c r="D95" s="13">
        <v>6</v>
      </c>
      <c r="E95" s="15">
        <v>43922</v>
      </c>
      <c r="F95" s="11">
        <f ca="1">IFERROR(__xludf.DUMMYFUNCTION("""COMPUTED_VALUE"""),424)</f>
        <v>424</v>
      </c>
      <c r="G95" s="11">
        <f ca="1">IFERROR(__xludf.DUMMYFUNCTION("""COMPUTED_VALUE"""),6)</f>
        <v>6</v>
      </c>
      <c r="H95">
        <v>5163</v>
      </c>
    </row>
    <row r="96" spans="1:8" x14ac:dyDescent="0.3">
      <c r="A96" s="8">
        <v>43923</v>
      </c>
      <c r="B96" s="13">
        <v>30</v>
      </c>
      <c r="C96">
        <v>20</v>
      </c>
      <c r="D96" s="13">
        <v>5</v>
      </c>
      <c r="E96" s="15">
        <v>43923</v>
      </c>
      <c r="F96" s="11">
        <f ca="1">IFERROR(__xludf.DUMMYFUNCTION("""COMPUTED_VALUE"""),486)</f>
        <v>486</v>
      </c>
      <c r="G96" s="11">
        <f ca="1">IFERROR(__xludf.DUMMYFUNCTION("""COMPUTED_VALUE"""),16)</f>
        <v>16</v>
      </c>
      <c r="H96">
        <v>7900</v>
      </c>
    </row>
    <row r="97" spans="1:8" x14ac:dyDescent="0.3">
      <c r="A97" s="8">
        <v>43924</v>
      </c>
      <c r="B97" s="13">
        <v>25</v>
      </c>
      <c r="C97">
        <v>17</v>
      </c>
      <c r="D97" s="13">
        <v>5</v>
      </c>
      <c r="E97" s="15">
        <v>43924</v>
      </c>
      <c r="F97" s="11">
        <f ca="1">IFERROR(__xludf.DUMMYFUNCTION("""COMPUTED_VALUE"""),560)</f>
        <v>560</v>
      </c>
      <c r="G97" s="11">
        <f ca="1">IFERROR(__xludf.DUMMYFUNCTION("""COMPUTED_VALUE"""),14)</f>
        <v>14</v>
      </c>
      <c r="H97">
        <v>13394</v>
      </c>
    </row>
    <row r="98" spans="1:8" x14ac:dyDescent="0.3">
      <c r="A98" s="8">
        <v>43925</v>
      </c>
      <c r="B98" s="13">
        <v>31</v>
      </c>
      <c r="C98">
        <v>17</v>
      </c>
      <c r="D98" s="13">
        <v>4</v>
      </c>
      <c r="E98" s="15">
        <v>43925</v>
      </c>
      <c r="F98" s="11">
        <f ca="1">IFERROR(__xludf.DUMMYFUNCTION("""COMPUTED_VALUE"""),579)</f>
        <v>579</v>
      </c>
      <c r="G98" s="11">
        <f ca="1">IFERROR(__xludf.DUMMYFUNCTION("""COMPUTED_VALUE"""),13)</f>
        <v>13</v>
      </c>
      <c r="H98">
        <v>10705</v>
      </c>
    </row>
    <row r="99" spans="1:8" x14ac:dyDescent="0.3">
      <c r="A99" s="8">
        <v>43926</v>
      </c>
      <c r="B99" s="13">
        <v>37</v>
      </c>
      <c r="C99">
        <v>15</v>
      </c>
      <c r="D99" s="13">
        <v>4</v>
      </c>
      <c r="E99" s="15">
        <v>43926</v>
      </c>
      <c r="F99" s="11">
        <f ca="1">IFERROR(__xludf.DUMMYFUNCTION("""COMPUTED_VALUE"""),609)</f>
        <v>609</v>
      </c>
      <c r="G99" s="11">
        <f ca="1">IFERROR(__xludf.DUMMYFUNCTION("""COMPUTED_VALUE"""),22)</f>
        <v>22</v>
      </c>
      <c r="H99">
        <v>9584</v>
      </c>
    </row>
    <row r="100" spans="1:8" x14ac:dyDescent="0.3">
      <c r="A100" s="8">
        <v>43927</v>
      </c>
      <c r="B100" s="13">
        <v>55</v>
      </c>
      <c r="C100">
        <v>15</v>
      </c>
      <c r="D100" s="13">
        <v>5</v>
      </c>
      <c r="E100" s="15">
        <v>43927</v>
      </c>
      <c r="F100" s="11">
        <f ca="1">IFERROR(__xludf.DUMMYFUNCTION("""COMPUTED_VALUE"""),484)</f>
        <v>484</v>
      </c>
      <c r="G100" s="11">
        <f ca="1">IFERROR(__xludf.DUMMYFUNCTION("""COMPUTED_VALUE"""),16)</f>
        <v>16</v>
      </c>
      <c r="H100">
        <v>11534</v>
      </c>
    </row>
    <row r="101" spans="1:8" x14ac:dyDescent="0.3">
      <c r="A101" s="8">
        <v>43928</v>
      </c>
      <c r="B101" s="13">
        <v>40</v>
      </c>
      <c r="C101">
        <v>14</v>
      </c>
      <c r="D101" s="13">
        <v>4</v>
      </c>
      <c r="E101" s="15">
        <v>43928</v>
      </c>
      <c r="F101" s="11">
        <f ca="1">IFERROR(__xludf.DUMMYFUNCTION("""COMPUTED_VALUE"""),573)</f>
        <v>573</v>
      </c>
      <c r="G101" s="11">
        <f ca="1">IFERROR(__xludf.DUMMYFUNCTION("""COMPUTED_VALUE"""),27)</f>
        <v>27</v>
      </c>
      <c r="H101">
        <v>12947</v>
      </c>
    </row>
    <row r="102" spans="1:8" x14ac:dyDescent="0.3">
      <c r="A102" s="8">
        <v>43929</v>
      </c>
      <c r="B102" s="13">
        <v>48</v>
      </c>
      <c r="C102">
        <v>13</v>
      </c>
      <c r="D102" s="13">
        <v>7</v>
      </c>
      <c r="E102" s="15">
        <v>43929</v>
      </c>
      <c r="F102" s="11">
        <f ca="1">IFERROR(__xludf.DUMMYFUNCTION("""COMPUTED_VALUE"""),565)</f>
        <v>565</v>
      </c>
      <c r="G102" s="11">
        <f ca="1">IFERROR(__xludf.DUMMYFUNCTION("""COMPUTED_VALUE"""),20)</f>
        <v>20</v>
      </c>
      <c r="H102">
        <v>13904</v>
      </c>
    </row>
    <row r="103" spans="1:8" x14ac:dyDescent="0.3">
      <c r="A103" s="8">
        <v>43930</v>
      </c>
      <c r="B103" s="13">
        <v>39</v>
      </c>
      <c r="C103">
        <v>14</v>
      </c>
      <c r="D103" s="13">
        <v>5</v>
      </c>
      <c r="E103" s="15">
        <v>43930</v>
      </c>
      <c r="F103" s="11">
        <f ca="1">IFERROR(__xludf.DUMMYFUNCTION("""COMPUTED_VALUE"""),813)</f>
        <v>813</v>
      </c>
      <c r="G103" s="11">
        <f ca="1">IFERROR(__xludf.DUMMYFUNCTION("""COMPUTED_VALUE"""),46)</f>
        <v>46</v>
      </c>
      <c r="H103">
        <v>16991</v>
      </c>
    </row>
    <row r="104" spans="1:8" x14ac:dyDescent="0.3">
      <c r="A104" s="8">
        <v>43931</v>
      </c>
      <c r="B104" s="13">
        <v>40</v>
      </c>
      <c r="C104">
        <v>13</v>
      </c>
      <c r="D104" s="13">
        <v>6</v>
      </c>
      <c r="E104" s="15">
        <v>43931</v>
      </c>
      <c r="F104" s="11">
        <f ca="1">IFERROR(__xludf.DUMMYFUNCTION("""COMPUTED_VALUE"""),871)</f>
        <v>871</v>
      </c>
      <c r="G104" s="11">
        <f ca="1">IFERROR(__xludf.DUMMYFUNCTION("""COMPUTED_VALUE"""),22)</f>
        <v>22</v>
      </c>
      <c r="H104">
        <v>16420</v>
      </c>
    </row>
    <row r="105" spans="1:8" x14ac:dyDescent="0.3">
      <c r="A105" s="8">
        <v>43932</v>
      </c>
      <c r="B105" s="13">
        <v>93</v>
      </c>
      <c r="C105">
        <v>12</v>
      </c>
      <c r="D105" s="13">
        <v>4</v>
      </c>
      <c r="E105" s="15">
        <v>43932</v>
      </c>
      <c r="F105" s="11">
        <f ca="1">IFERROR(__xludf.DUMMYFUNCTION("""COMPUTED_VALUE"""),854)</f>
        <v>854</v>
      </c>
      <c r="G105" s="11">
        <f ca="1">IFERROR(__xludf.DUMMYFUNCTION("""COMPUTED_VALUE"""),41)</f>
        <v>41</v>
      </c>
      <c r="H105">
        <v>18044</v>
      </c>
    </row>
    <row r="106" spans="1:8" x14ac:dyDescent="0.3">
      <c r="A106" s="8">
        <v>43933</v>
      </c>
      <c r="B106" s="13">
        <v>55</v>
      </c>
      <c r="C106">
        <v>13</v>
      </c>
      <c r="D106" s="13">
        <v>5</v>
      </c>
      <c r="E106" s="15">
        <v>43933</v>
      </c>
      <c r="F106" s="11">
        <f ca="1">IFERROR(__xludf.DUMMYFUNCTION("""COMPUTED_VALUE"""),758)</f>
        <v>758</v>
      </c>
      <c r="G106" s="11">
        <f ca="1">IFERROR(__xludf.DUMMYFUNCTION("""COMPUTED_VALUE"""),42)</f>
        <v>42</v>
      </c>
      <c r="H106">
        <v>16374</v>
      </c>
    </row>
    <row r="107" spans="1:8" x14ac:dyDescent="0.3">
      <c r="A107" s="8">
        <v>43934</v>
      </c>
      <c r="B107" s="13">
        <v>48</v>
      </c>
      <c r="C107">
        <v>12</v>
      </c>
      <c r="D107" s="13">
        <v>5</v>
      </c>
      <c r="E107" s="15">
        <v>43934</v>
      </c>
      <c r="F107" s="11">
        <f ca="1">IFERROR(__xludf.DUMMYFUNCTION("""COMPUTED_VALUE"""),1243)</f>
        <v>1243</v>
      </c>
      <c r="G107" s="11">
        <f ca="1">IFERROR(__xludf.DUMMYFUNCTION("""COMPUTED_VALUE"""),27)</f>
        <v>27</v>
      </c>
      <c r="H107">
        <v>21806</v>
      </c>
    </row>
    <row r="108" spans="1:8" x14ac:dyDescent="0.3">
      <c r="A108" s="8">
        <v>43935</v>
      </c>
      <c r="B108" s="13">
        <v>44</v>
      </c>
      <c r="C108">
        <v>13</v>
      </c>
      <c r="D108" s="13">
        <v>6</v>
      </c>
      <c r="E108" s="15">
        <v>43935</v>
      </c>
      <c r="F108" s="11">
        <f ca="1">IFERROR(__xludf.DUMMYFUNCTION("""COMPUTED_VALUE"""),1031)</f>
        <v>1031</v>
      </c>
      <c r="G108" s="11">
        <f ca="1">IFERROR(__xludf.DUMMYFUNCTION("""COMPUTED_VALUE"""),37)</f>
        <v>37</v>
      </c>
      <c r="H108">
        <v>27339</v>
      </c>
    </row>
    <row r="109" spans="1:8" x14ac:dyDescent="0.3">
      <c r="A109" s="8">
        <v>43936</v>
      </c>
      <c r="B109" s="13">
        <v>45</v>
      </c>
      <c r="C109">
        <v>12</v>
      </c>
      <c r="D109" s="13">
        <v>5</v>
      </c>
      <c r="E109" s="15">
        <v>43936</v>
      </c>
      <c r="F109" s="11">
        <f ca="1">IFERROR(__xludf.DUMMYFUNCTION("""COMPUTED_VALUE"""),886)</f>
        <v>886</v>
      </c>
      <c r="G109" s="11">
        <f ca="1">IFERROR(__xludf.DUMMYFUNCTION("""COMPUTED_VALUE"""),27)</f>
        <v>27</v>
      </c>
      <c r="H109">
        <v>29706</v>
      </c>
    </row>
    <row r="110" spans="1:8" x14ac:dyDescent="0.3">
      <c r="A110" s="8">
        <v>43937</v>
      </c>
      <c r="B110" s="13">
        <v>24</v>
      </c>
      <c r="C110">
        <v>13</v>
      </c>
      <c r="D110" s="13">
        <v>4</v>
      </c>
      <c r="E110" s="15">
        <v>43937</v>
      </c>
      <c r="F110" s="11">
        <f ca="1">IFERROR(__xludf.DUMMYFUNCTION("""COMPUTED_VALUE"""),1061)</f>
        <v>1061</v>
      </c>
      <c r="G110" s="11">
        <f ca="1">IFERROR(__xludf.DUMMYFUNCTION("""COMPUTED_VALUE"""),26)</f>
        <v>26</v>
      </c>
      <c r="H110">
        <v>28357</v>
      </c>
    </row>
    <row r="111" spans="1:8" x14ac:dyDescent="0.3">
      <c r="A111" s="8">
        <v>43938</v>
      </c>
      <c r="B111" s="13">
        <v>21</v>
      </c>
      <c r="C111">
        <v>11</v>
      </c>
      <c r="D111" s="13">
        <v>4</v>
      </c>
      <c r="E111" s="15">
        <v>43938</v>
      </c>
      <c r="F111" s="11">
        <f ca="1">IFERROR(__xludf.DUMMYFUNCTION("""COMPUTED_VALUE"""),922)</f>
        <v>922</v>
      </c>
      <c r="G111" s="11">
        <f ca="1">IFERROR(__xludf.DUMMYFUNCTION("""COMPUTED_VALUE"""),38)</f>
        <v>38</v>
      </c>
      <c r="H111">
        <v>32167</v>
      </c>
    </row>
    <row r="112" spans="1:8" x14ac:dyDescent="0.3">
      <c r="A112" s="8">
        <v>43939</v>
      </c>
      <c r="B112" s="13">
        <v>22</v>
      </c>
      <c r="C112">
        <v>11</v>
      </c>
      <c r="D112" s="13">
        <v>3</v>
      </c>
      <c r="E112" s="15">
        <v>43939</v>
      </c>
      <c r="F112" s="11">
        <f ca="1">IFERROR(__xludf.DUMMYFUNCTION("""COMPUTED_VALUE"""),1371)</f>
        <v>1371</v>
      </c>
      <c r="G112" s="11">
        <f ca="1">IFERROR(__xludf.DUMMYFUNCTION("""COMPUTED_VALUE"""),35)</f>
        <v>35</v>
      </c>
      <c r="H112">
        <v>37000</v>
      </c>
    </row>
    <row r="113" spans="1:8" x14ac:dyDescent="0.3">
      <c r="A113" s="8">
        <v>43940</v>
      </c>
      <c r="B113" s="13">
        <v>31</v>
      </c>
      <c r="C113">
        <v>11</v>
      </c>
      <c r="D113" s="13">
        <v>4</v>
      </c>
      <c r="E113" s="15">
        <v>43940</v>
      </c>
      <c r="F113" s="11">
        <f ca="1">IFERROR(__xludf.DUMMYFUNCTION("""COMPUTED_VALUE"""),1580)</f>
        <v>1580</v>
      </c>
      <c r="G113" s="11">
        <f ca="1">IFERROR(__xludf.DUMMYFUNCTION("""COMPUTED_VALUE"""),38)</f>
        <v>38</v>
      </c>
      <c r="H113">
        <v>29463</v>
      </c>
    </row>
    <row r="114" spans="1:8" x14ac:dyDescent="0.3">
      <c r="A114" s="8">
        <v>43941</v>
      </c>
      <c r="B114" s="13">
        <v>31</v>
      </c>
      <c r="C114">
        <v>9</v>
      </c>
      <c r="D114" s="13">
        <v>4</v>
      </c>
      <c r="E114" s="15">
        <v>43941</v>
      </c>
      <c r="F114" s="11">
        <f ca="1">IFERROR(__xludf.DUMMYFUNCTION("""COMPUTED_VALUE"""),1239)</f>
        <v>1239</v>
      </c>
      <c r="G114" s="11">
        <f ca="1">IFERROR(__xludf.DUMMYFUNCTION("""COMPUTED_VALUE"""),33)</f>
        <v>33</v>
      </c>
      <c r="H114">
        <v>0</v>
      </c>
    </row>
    <row r="115" spans="1:8" x14ac:dyDescent="0.3">
      <c r="A115" s="8">
        <v>43942</v>
      </c>
      <c r="B115" s="13">
        <v>25</v>
      </c>
      <c r="C115">
        <v>10</v>
      </c>
      <c r="D115" s="13">
        <v>4</v>
      </c>
      <c r="E115" s="15">
        <v>43942</v>
      </c>
      <c r="F115" s="11">
        <f ca="1">IFERROR(__xludf.DUMMYFUNCTION("""COMPUTED_VALUE"""),1537)</f>
        <v>1537</v>
      </c>
      <c r="G115" s="11">
        <f ca="1">IFERROR(__xludf.DUMMYFUNCTION("""COMPUTED_VALUE"""),53)</f>
        <v>53</v>
      </c>
      <c r="H115">
        <v>0</v>
      </c>
    </row>
    <row r="116" spans="1:8" x14ac:dyDescent="0.3">
      <c r="A116" s="8">
        <v>43943</v>
      </c>
      <c r="B116" s="13">
        <v>26</v>
      </c>
      <c r="C116">
        <v>9</v>
      </c>
      <c r="D116" s="13">
        <v>4</v>
      </c>
      <c r="E116" s="15">
        <v>43943</v>
      </c>
      <c r="F116" s="11">
        <f ca="1">IFERROR(__xludf.DUMMYFUNCTION("""COMPUTED_VALUE"""),1292)</f>
        <v>1292</v>
      </c>
      <c r="G116" s="11">
        <f ca="1">IFERROR(__xludf.DUMMYFUNCTION("""COMPUTED_VALUE"""),36)</f>
        <v>36</v>
      </c>
      <c r="H116">
        <v>0</v>
      </c>
    </row>
    <row r="117" spans="1:8" x14ac:dyDescent="0.3">
      <c r="A117" s="8">
        <v>43944</v>
      </c>
      <c r="B117" s="13">
        <v>27</v>
      </c>
      <c r="C117">
        <v>10</v>
      </c>
      <c r="D117" s="13">
        <v>4</v>
      </c>
      <c r="E117" s="15">
        <v>43944</v>
      </c>
      <c r="F117" s="11">
        <f ca="1">IFERROR(__xludf.DUMMYFUNCTION("""COMPUTED_VALUE"""),1667)</f>
        <v>1667</v>
      </c>
      <c r="G117" s="11">
        <f ca="1">IFERROR(__xludf.DUMMYFUNCTION("""COMPUTED_VALUE"""),40)</f>
        <v>40</v>
      </c>
      <c r="H117">
        <v>0</v>
      </c>
    </row>
    <row r="118" spans="1:8" x14ac:dyDescent="0.3">
      <c r="A118" s="8">
        <v>43945</v>
      </c>
      <c r="B118" s="13">
        <v>27</v>
      </c>
      <c r="C118">
        <v>9</v>
      </c>
      <c r="D118" s="13">
        <v>3</v>
      </c>
      <c r="E118" s="15">
        <v>43945</v>
      </c>
      <c r="F118" s="11">
        <f ca="1">IFERROR(__xludf.DUMMYFUNCTION("""COMPUTED_VALUE"""),1408)</f>
        <v>1408</v>
      </c>
      <c r="G118" s="11">
        <f ca="1">IFERROR(__xludf.DUMMYFUNCTION("""COMPUTED_VALUE"""),59)</f>
        <v>59</v>
      </c>
      <c r="H118">
        <v>41247</v>
      </c>
    </row>
    <row r="119" spans="1:8" x14ac:dyDescent="0.3">
      <c r="A119" s="8">
        <v>43946</v>
      </c>
      <c r="B119" s="13">
        <v>34</v>
      </c>
      <c r="C119">
        <v>9</v>
      </c>
      <c r="D119" s="13">
        <v>4</v>
      </c>
      <c r="E119" s="15">
        <v>43946</v>
      </c>
      <c r="F119" s="11">
        <f ca="1">IFERROR(__xludf.DUMMYFUNCTION("""COMPUTED_VALUE"""),1835)</f>
        <v>1835</v>
      </c>
      <c r="G119" s="11">
        <f ca="1">IFERROR(__xludf.DUMMYFUNCTION("""COMPUTED_VALUE"""),44)</f>
        <v>44</v>
      </c>
      <c r="H119">
        <v>38168</v>
      </c>
    </row>
    <row r="120" spans="1:8" x14ac:dyDescent="0.3">
      <c r="A120" s="8">
        <v>43947</v>
      </c>
      <c r="B120" s="13">
        <v>31</v>
      </c>
      <c r="C120">
        <v>9</v>
      </c>
      <c r="D120" s="13">
        <v>4</v>
      </c>
      <c r="E120" s="15">
        <v>43947</v>
      </c>
      <c r="F120" s="11">
        <f ca="1">IFERROR(__xludf.DUMMYFUNCTION("""COMPUTED_VALUE"""),1607)</f>
        <v>1607</v>
      </c>
      <c r="G120" s="11">
        <f ca="1">IFERROR(__xludf.DUMMYFUNCTION("""COMPUTED_VALUE"""),56)</f>
        <v>56</v>
      </c>
      <c r="H120">
        <v>45352</v>
      </c>
    </row>
    <row r="121" spans="1:8" x14ac:dyDescent="0.3">
      <c r="A121" s="8">
        <v>43948</v>
      </c>
      <c r="B121" s="13">
        <v>42</v>
      </c>
      <c r="C121">
        <v>9</v>
      </c>
      <c r="D121" s="13">
        <v>5</v>
      </c>
      <c r="E121" s="15">
        <v>43948</v>
      </c>
      <c r="F121" s="11">
        <f ca="1">IFERROR(__xludf.DUMMYFUNCTION("""COMPUTED_VALUE"""),1568)</f>
        <v>1568</v>
      </c>
      <c r="G121" s="11">
        <f ca="1">IFERROR(__xludf.DUMMYFUNCTION("""COMPUTED_VALUE"""),58)</f>
        <v>58</v>
      </c>
      <c r="H121">
        <v>40510</v>
      </c>
    </row>
    <row r="122" spans="1:8" x14ac:dyDescent="0.3">
      <c r="A122" s="8">
        <v>43949</v>
      </c>
      <c r="B122" s="13">
        <v>35</v>
      </c>
      <c r="C122">
        <v>9</v>
      </c>
      <c r="D122" s="13">
        <v>4</v>
      </c>
      <c r="E122" s="15">
        <v>43949</v>
      </c>
      <c r="F122" s="11">
        <f ca="1">IFERROR(__xludf.DUMMYFUNCTION("""COMPUTED_VALUE"""),1902)</f>
        <v>1902</v>
      </c>
      <c r="G122" s="11">
        <f ca="1">IFERROR(__xludf.DUMMYFUNCTION("""COMPUTED_VALUE"""),69)</f>
        <v>69</v>
      </c>
      <c r="H122">
        <v>50914</v>
      </c>
    </row>
    <row r="123" spans="1:8" x14ac:dyDescent="0.3">
      <c r="A123" s="8">
        <v>43950</v>
      </c>
      <c r="B123" s="13">
        <v>34</v>
      </c>
      <c r="C123">
        <v>8</v>
      </c>
      <c r="D123" s="13">
        <v>5</v>
      </c>
      <c r="E123" s="15">
        <v>43950</v>
      </c>
      <c r="F123" s="11">
        <f ca="1">IFERROR(__xludf.DUMMYFUNCTION("""COMPUTED_VALUE"""),1705)</f>
        <v>1705</v>
      </c>
      <c r="G123" s="11">
        <f ca="1">IFERROR(__xludf.DUMMYFUNCTION("""COMPUTED_VALUE"""),71)</f>
        <v>71</v>
      </c>
      <c r="H123">
        <v>54031</v>
      </c>
    </row>
    <row r="124" spans="1:8" x14ac:dyDescent="0.3">
      <c r="A124" s="8">
        <v>43951</v>
      </c>
      <c r="B124" s="13">
        <v>36</v>
      </c>
      <c r="C124">
        <v>8</v>
      </c>
      <c r="D124" s="13">
        <v>4</v>
      </c>
      <c r="E124" s="15">
        <v>43951</v>
      </c>
      <c r="F124" s="11">
        <f ca="1">IFERROR(__xludf.DUMMYFUNCTION("""COMPUTED_VALUE"""),1801)</f>
        <v>1801</v>
      </c>
      <c r="G124" s="11">
        <f ca="1">IFERROR(__xludf.DUMMYFUNCTION("""COMPUTED_VALUE"""),75)</f>
        <v>75</v>
      </c>
      <c r="H124">
        <v>59437</v>
      </c>
    </row>
    <row r="125" spans="1:8" x14ac:dyDescent="0.3">
      <c r="A125" s="8">
        <v>43952</v>
      </c>
      <c r="B125" s="13">
        <v>91</v>
      </c>
      <c r="C125">
        <v>8</v>
      </c>
      <c r="D125" s="13">
        <v>4</v>
      </c>
      <c r="E125" s="15">
        <v>43952</v>
      </c>
      <c r="F125" s="11">
        <f ca="1">IFERROR(__xludf.DUMMYFUNCTION("""COMPUTED_VALUE"""),2396)</f>
        <v>2396</v>
      </c>
      <c r="G125" s="11">
        <f ca="1">IFERROR(__xludf.DUMMYFUNCTION("""COMPUTED_VALUE"""),77)</f>
        <v>77</v>
      </c>
      <c r="H125">
        <v>72453</v>
      </c>
    </row>
    <row r="126" spans="1:8" x14ac:dyDescent="0.3">
      <c r="A126" s="8">
        <v>43953</v>
      </c>
      <c r="B126" s="13">
        <v>48</v>
      </c>
      <c r="C126">
        <v>8</v>
      </c>
      <c r="D126" s="13">
        <v>5</v>
      </c>
      <c r="E126" s="15">
        <v>43953</v>
      </c>
      <c r="F126" s="11">
        <f ca="1">IFERROR(__xludf.DUMMYFUNCTION("""COMPUTED_VALUE"""),2564)</f>
        <v>2564</v>
      </c>
      <c r="G126" s="11">
        <f ca="1">IFERROR(__xludf.DUMMYFUNCTION("""COMPUTED_VALUE"""),92)</f>
        <v>92</v>
      </c>
      <c r="H126">
        <v>73709</v>
      </c>
    </row>
    <row r="127" spans="1:8" x14ac:dyDescent="0.3">
      <c r="A127" s="8">
        <v>43954</v>
      </c>
      <c r="B127" s="13">
        <v>44</v>
      </c>
      <c r="C127">
        <v>8</v>
      </c>
      <c r="D127" s="13">
        <v>6</v>
      </c>
      <c r="E127" s="15">
        <v>43954</v>
      </c>
      <c r="F127" s="11">
        <f ca="1">IFERROR(__xludf.DUMMYFUNCTION("""COMPUTED_VALUE"""),2952)</f>
        <v>2952</v>
      </c>
      <c r="G127" s="11">
        <f ca="1">IFERROR(__xludf.DUMMYFUNCTION("""COMPUTED_VALUE"""),140)</f>
        <v>140</v>
      </c>
      <c r="H127">
        <v>70087</v>
      </c>
    </row>
    <row r="128" spans="1:8" x14ac:dyDescent="0.3">
      <c r="A128" s="8">
        <v>43955</v>
      </c>
      <c r="B128" s="13">
        <v>38</v>
      </c>
      <c r="C128">
        <v>8</v>
      </c>
      <c r="D128" s="13">
        <v>6</v>
      </c>
      <c r="E128" s="15">
        <v>43955</v>
      </c>
      <c r="F128" s="11">
        <f ca="1">IFERROR(__xludf.DUMMYFUNCTION("""COMPUTED_VALUE"""),3656)</f>
        <v>3656</v>
      </c>
      <c r="G128" s="11">
        <f ca="1">IFERROR(__xludf.DUMMYFUNCTION("""COMPUTED_VALUE"""),103)</f>
        <v>103</v>
      </c>
      <c r="H128">
        <v>60783</v>
      </c>
    </row>
    <row r="129" spans="1:8" x14ac:dyDescent="0.3">
      <c r="A129" s="8">
        <v>43956</v>
      </c>
      <c r="B129" s="13">
        <v>33</v>
      </c>
      <c r="C129">
        <v>8</v>
      </c>
      <c r="D129" s="13">
        <v>4</v>
      </c>
      <c r="E129" s="15">
        <v>43956</v>
      </c>
      <c r="F129" s="11">
        <f ca="1">IFERROR(__xludf.DUMMYFUNCTION("""COMPUTED_VALUE"""),2971)</f>
        <v>2971</v>
      </c>
      <c r="G129" s="11">
        <f ca="1">IFERROR(__xludf.DUMMYFUNCTION("""COMPUTED_VALUE"""),128)</f>
        <v>128</v>
      </c>
      <c r="H129">
        <v>84713</v>
      </c>
    </row>
    <row r="130" spans="1:8" x14ac:dyDescent="0.3">
      <c r="A130" s="8">
        <v>43957</v>
      </c>
      <c r="B130" s="13">
        <v>29</v>
      </c>
      <c r="C130">
        <v>8</v>
      </c>
      <c r="D130" s="13">
        <v>5</v>
      </c>
      <c r="E130" s="15">
        <v>43957</v>
      </c>
      <c r="F130" s="11">
        <f ca="1">IFERROR(__xludf.DUMMYFUNCTION("""COMPUTED_VALUE"""),3602)</f>
        <v>3602</v>
      </c>
      <c r="G130" s="11">
        <f ca="1">IFERROR(__xludf.DUMMYFUNCTION("""COMPUTED_VALUE"""),91)</f>
        <v>91</v>
      </c>
      <c r="H130">
        <v>84835</v>
      </c>
    </row>
    <row r="131" spans="1:8" x14ac:dyDescent="0.3">
      <c r="A131" s="8">
        <v>43958</v>
      </c>
      <c r="B131" s="13">
        <v>26</v>
      </c>
      <c r="C131">
        <v>7</v>
      </c>
      <c r="D131" s="13">
        <v>4</v>
      </c>
      <c r="E131" s="15">
        <v>43958</v>
      </c>
      <c r="F131" s="11">
        <f ca="1">IFERROR(__xludf.DUMMYFUNCTION("""COMPUTED_VALUE"""),3344)</f>
        <v>3344</v>
      </c>
      <c r="G131" s="11">
        <f ca="1">IFERROR(__xludf.DUMMYFUNCTION("""COMPUTED_VALUE"""),104)</f>
        <v>104</v>
      </c>
      <c r="H131">
        <v>80632</v>
      </c>
    </row>
    <row r="132" spans="1:8" x14ac:dyDescent="0.3">
      <c r="A132" s="8">
        <v>43959</v>
      </c>
      <c r="B132" s="13">
        <v>28</v>
      </c>
      <c r="C132">
        <v>7</v>
      </c>
      <c r="D132" s="13">
        <v>3</v>
      </c>
      <c r="E132" s="15">
        <v>43959</v>
      </c>
      <c r="F132" s="11">
        <f ca="1">IFERROR(__xludf.DUMMYFUNCTION("""COMPUTED_VALUE"""),3339)</f>
        <v>3339</v>
      </c>
      <c r="G132" s="11">
        <f ca="1">IFERROR(__xludf.DUMMYFUNCTION("""COMPUTED_VALUE"""),97)</f>
        <v>97</v>
      </c>
      <c r="H132">
        <v>80375</v>
      </c>
    </row>
    <row r="133" spans="1:8" x14ac:dyDescent="0.3">
      <c r="A133" s="8">
        <v>43960</v>
      </c>
      <c r="B133" s="13">
        <v>30</v>
      </c>
      <c r="C133">
        <v>8</v>
      </c>
      <c r="D133" s="13">
        <v>3</v>
      </c>
      <c r="E133" s="15">
        <v>43960</v>
      </c>
      <c r="F133" s="11">
        <f ca="1">IFERROR(__xludf.DUMMYFUNCTION("""COMPUTED_VALUE"""),3175)</f>
        <v>3175</v>
      </c>
      <c r="G133" s="11">
        <f ca="1">IFERROR(__xludf.DUMMYFUNCTION("""COMPUTED_VALUE"""),115)</f>
        <v>115</v>
      </c>
      <c r="H133">
        <v>85425</v>
      </c>
    </row>
    <row r="134" spans="1:8" x14ac:dyDescent="0.3">
      <c r="A134" s="8">
        <v>43961</v>
      </c>
      <c r="B134" s="13">
        <v>30</v>
      </c>
      <c r="C134">
        <v>7</v>
      </c>
      <c r="D134" s="13">
        <v>2</v>
      </c>
      <c r="E134" s="15">
        <v>43961</v>
      </c>
      <c r="F134" s="11">
        <f ca="1">IFERROR(__xludf.DUMMYFUNCTION("""COMPUTED_VALUE"""),4311)</f>
        <v>4311</v>
      </c>
      <c r="G134" s="11">
        <f ca="1">IFERROR(__xludf.DUMMYFUNCTION("""COMPUTED_VALUE"""),112)</f>
        <v>112</v>
      </c>
      <c r="H134">
        <v>85824</v>
      </c>
    </row>
    <row r="135" spans="1:8" x14ac:dyDescent="0.3">
      <c r="A135" s="8">
        <v>43962</v>
      </c>
      <c r="B135" s="13">
        <v>39</v>
      </c>
      <c r="C135">
        <v>8</v>
      </c>
      <c r="D135" s="13">
        <v>3</v>
      </c>
      <c r="E135" s="15">
        <v>43962</v>
      </c>
      <c r="F135" s="11">
        <f ca="1">IFERROR(__xludf.DUMMYFUNCTION("""COMPUTED_VALUE"""),3592)</f>
        <v>3592</v>
      </c>
      <c r="G135" s="11">
        <f ca="1">IFERROR(__xludf.DUMMYFUNCTION("""COMPUTED_VALUE"""),81)</f>
        <v>81</v>
      </c>
      <c r="H135">
        <v>64651</v>
      </c>
    </row>
    <row r="136" spans="1:8" x14ac:dyDescent="0.3">
      <c r="A136" s="8">
        <v>43963</v>
      </c>
      <c r="B136" s="13">
        <v>42</v>
      </c>
      <c r="C136">
        <v>9</v>
      </c>
      <c r="D136" s="13">
        <v>3</v>
      </c>
      <c r="E136" s="15">
        <v>43963</v>
      </c>
      <c r="F136" s="11">
        <f ca="1">IFERROR(__xludf.DUMMYFUNCTION("""COMPUTED_VALUE"""),3562)</f>
        <v>3562</v>
      </c>
      <c r="G136" s="11">
        <f ca="1">IFERROR(__xludf.DUMMYFUNCTION("""COMPUTED_VALUE"""),120)</f>
        <v>120</v>
      </c>
      <c r="H136">
        <v>85891</v>
      </c>
    </row>
    <row r="137" spans="1:8" x14ac:dyDescent="0.3">
      <c r="A137" s="8">
        <v>43964</v>
      </c>
      <c r="B137" s="13">
        <v>29</v>
      </c>
      <c r="C137">
        <v>9</v>
      </c>
      <c r="D137" s="13">
        <v>2</v>
      </c>
      <c r="E137" s="15">
        <v>43964</v>
      </c>
      <c r="F137" s="11">
        <f ca="1">IFERROR(__xludf.DUMMYFUNCTION("""COMPUTED_VALUE"""),3726)</f>
        <v>3726</v>
      </c>
      <c r="G137" s="11">
        <f ca="1">IFERROR(__xludf.DUMMYFUNCTION("""COMPUTED_VALUE"""),137)</f>
        <v>137</v>
      </c>
      <c r="H137">
        <v>94671</v>
      </c>
    </row>
    <row r="138" spans="1:8" x14ac:dyDescent="0.3">
      <c r="A138" s="8">
        <v>43965</v>
      </c>
      <c r="B138" s="13">
        <v>29</v>
      </c>
      <c r="C138">
        <v>9</v>
      </c>
      <c r="D138" s="13">
        <v>2</v>
      </c>
      <c r="E138" s="15">
        <v>43965</v>
      </c>
      <c r="F138" s="11">
        <f ca="1">IFERROR(__xludf.DUMMYFUNCTION("""COMPUTED_VALUE"""),3991)</f>
        <v>3991</v>
      </c>
      <c r="G138" s="11">
        <f ca="1">IFERROR(__xludf.DUMMYFUNCTION("""COMPUTED_VALUE"""),97)</f>
        <v>97</v>
      </c>
      <c r="H138">
        <v>92791</v>
      </c>
    </row>
    <row r="139" spans="1:8" x14ac:dyDescent="0.3">
      <c r="A139" s="8">
        <v>43966</v>
      </c>
      <c r="B139" s="13">
        <v>31</v>
      </c>
      <c r="C139">
        <v>8</v>
      </c>
      <c r="D139" s="13">
        <v>2</v>
      </c>
      <c r="E139" s="15">
        <v>43966</v>
      </c>
      <c r="F139" s="11">
        <f ca="1">IFERROR(__xludf.DUMMYFUNCTION("""COMPUTED_VALUE"""),3808)</f>
        <v>3808</v>
      </c>
      <c r="G139" s="11">
        <f ca="1">IFERROR(__xludf.DUMMYFUNCTION("""COMPUTED_VALUE"""),104)</f>
        <v>104</v>
      </c>
      <c r="H139">
        <v>92911</v>
      </c>
    </row>
    <row r="140" spans="1:8" x14ac:dyDescent="0.3">
      <c r="A140" s="8">
        <v>43967</v>
      </c>
      <c r="B140" s="13">
        <v>43</v>
      </c>
      <c r="C140">
        <v>8</v>
      </c>
      <c r="D140" s="13">
        <v>2</v>
      </c>
      <c r="E140" s="15">
        <v>43967</v>
      </c>
      <c r="F140" s="11">
        <f ca="1">IFERROR(__xludf.DUMMYFUNCTION("""COMPUTED_VALUE"""),4794)</f>
        <v>4794</v>
      </c>
      <c r="G140" s="11">
        <f ca="1">IFERROR(__xludf.DUMMYFUNCTION("""COMPUTED_VALUE"""),120)</f>
        <v>120</v>
      </c>
      <c r="H140">
        <v>94325</v>
      </c>
    </row>
    <row r="141" spans="1:8" x14ac:dyDescent="0.3">
      <c r="A141" s="8">
        <v>43968</v>
      </c>
      <c r="B141" s="13">
        <v>98</v>
      </c>
      <c r="C141">
        <v>9</v>
      </c>
      <c r="D141" s="13">
        <v>3</v>
      </c>
      <c r="E141" s="15">
        <v>43968</v>
      </c>
      <c r="F141" s="11">
        <f ca="1">IFERROR(__xludf.DUMMYFUNCTION("""COMPUTED_VALUE"""),5049)</f>
        <v>5049</v>
      </c>
      <c r="G141" s="11">
        <f ca="1">IFERROR(__xludf.DUMMYFUNCTION("""COMPUTED_VALUE"""),152)</f>
        <v>152</v>
      </c>
      <c r="H141">
        <v>93365</v>
      </c>
    </row>
    <row r="142" spans="1:8" x14ac:dyDescent="0.3">
      <c r="A142" s="8">
        <v>43969</v>
      </c>
      <c r="B142" s="13">
        <v>53</v>
      </c>
      <c r="C142">
        <v>9</v>
      </c>
      <c r="D142" s="13">
        <v>3</v>
      </c>
      <c r="E142" s="15">
        <v>43969</v>
      </c>
      <c r="F142" s="11">
        <f ca="1">IFERROR(__xludf.DUMMYFUNCTION("""COMPUTED_VALUE"""),4628)</f>
        <v>4628</v>
      </c>
      <c r="G142" s="11">
        <f ca="1">IFERROR(__xludf.DUMMYFUNCTION("""COMPUTED_VALUE"""),131)</f>
        <v>131</v>
      </c>
      <c r="H142">
        <v>75150</v>
      </c>
    </row>
    <row r="143" spans="1:8" x14ac:dyDescent="0.3">
      <c r="A143" s="8">
        <v>43970</v>
      </c>
      <c r="B143" s="13">
        <v>29</v>
      </c>
      <c r="C143">
        <v>7</v>
      </c>
      <c r="D143" s="13">
        <v>2</v>
      </c>
      <c r="E143" s="15">
        <v>43970</v>
      </c>
      <c r="F143" s="11">
        <f ca="1">IFERROR(__xludf.DUMMYFUNCTION("""COMPUTED_VALUE"""),6154)</f>
        <v>6154</v>
      </c>
      <c r="G143" s="11">
        <f ca="1">IFERROR(__xludf.DUMMYFUNCTION("""COMPUTED_VALUE"""),146)</f>
        <v>146</v>
      </c>
      <c r="H143">
        <v>101475</v>
      </c>
    </row>
    <row r="144" spans="1:8" x14ac:dyDescent="0.3">
      <c r="A144" s="8">
        <v>43971</v>
      </c>
      <c r="B144" s="13">
        <v>19</v>
      </c>
      <c r="C144">
        <v>8</v>
      </c>
      <c r="D144" s="13">
        <v>2</v>
      </c>
      <c r="E144" s="15">
        <v>43971</v>
      </c>
      <c r="F144" s="11">
        <f ca="1">IFERROR(__xludf.DUMMYFUNCTION("""COMPUTED_VALUE"""),5720)</f>
        <v>5720</v>
      </c>
      <c r="G144" s="11">
        <f ca="1">IFERROR(__xludf.DUMMYFUNCTION("""COMPUTED_VALUE"""),134)</f>
        <v>134</v>
      </c>
      <c r="H144">
        <v>108121</v>
      </c>
    </row>
    <row r="145" spans="1:8" x14ac:dyDescent="0.3">
      <c r="A145" s="8">
        <v>43972</v>
      </c>
      <c r="B145" s="13">
        <v>20</v>
      </c>
      <c r="C145">
        <v>9</v>
      </c>
      <c r="D145" s="13">
        <v>3</v>
      </c>
      <c r="E145" s="15">
        <v>43972</v>
      </c>
      <c r="F145" s="11">
        <f ca="1">IFERROR(__xludf.DUMMYFUNCTION("""COMPUTED_VALUE"""),6023)</f>
        <v>6023</v>
      </c>
      <c r="G145" s="11">
        <f ca="1">IFERROR(__xludf.DUMMYFUNCTION("""COMPUTED_VALUE"""),148)</f>
        <v>148</v>
      </c>
      <c r="H145">
        <v>103532</v>
      </c>
    </row>
    <row r="146" spans="1:8" x14ac:dyDescent="0.3">
      <c r="A146" s="8">
        <v>43973</v>
      </c>
      <c r="B146" s="13">
        <v>16</v>
      </c>
      <c r="C146">
        <v>12</v>
      </c>
      <c r="D146" s="13">
        <v>3</v>
      </c>
      <c r="E146" s="15">
        <v>43973</v>
      </c>
      <c r="F146" s="11">
        <f ca="1">IFERROR(__xludf.DUMMYFUNCTION("""COMPUTED_VALUE"""),6536)</f>
        <v>6536</v>
      </c>
      <c r="G146" s="11">
        <f ca="1">IFERROR(__xludf.DUMMYFUNCTION("""COMPUTED_VALUE"""),142)</f>
        <v>142</v>
      </c>
      <c r="H146">
        <v>103514</v>
      </c>
    </row>
    <row r="147" spans="1:8" x14ac:dyDescent="0.3">
      <c r="A147" s="8">
        <v>43974</v>
      </c>
      <c r="B147" s="13">
        <v>18</v>
      </c>
      <c r="C147">
        <v>14</v>
      </c>
      <c r="D147" s="13">
        <v>5</v>
      </c>
      <c r="E147" s="15">
        <v>43974</v>
      </c>
      <c r="F147" s="11">
        <f ca="1">IFERROR(__xludf.DUMMYFUNCTION("""COMPUTED_VALUE"""),6667)</f>
        <v>6667</v>
      </c>
      <c r="G147" s="11">
        <f ca="1">IFERROR(__xludf.DUMMYFUNCTION("""COMPUTED_VALUE"""),142)</f>
        <v>142</v>
      </c>
      <c r="H147">
        <v>115364</v>
      </c>
    </row>
    <row r="148" spans="1:8" x14ac:dyDescent="0.3">
      <c r="A148" s="8">
        <v>43975</v>
      </c>
      <c r="B148" s="13">
        <v>16</v>
      </c>
      <c r="C148">
        <v>13</v>
      </c>
      <c r="D148" s="13">
        <v>3</v>
      </c>
      <c r="E148" s="15">
        <v>43975</v>
      </c>
      <c r="F148" s="11">
        <f ca="1">IFERROR(__xludf.DUMMYFUNCTION("""COMPUTED_VALUE"""),7111)</f>
        <v>7111</v>
      </c>
      <c r="G148" s="11">
        <f ca="1">IFERROR(__xludf.DUMMYFUNCTION("""COMPUTED_VALUE"""),156)</f>
        <v>156</v>
      </c>
      <c r="H148">
        <v>108623</v>
      </c>
    </row>
    <row r="149" spans="1:8" x14ac:dyDescent="0.3">
      <c r="A149" s="8">
        <v>43976</v>
      </c>
      <c r="B149" s="13">
        <v>17</v>
      </c>
      <c r="C149">
        <v>13</v>
      </c>
      <c r="D149" s="13">
        <v>2</v>
      </c>
      <c r="E149" s="15">
        <v>43976</v>
      </c>
      <c r="F149" s="11">
        <f ca="1">IFERROR(__xludf.DUMMYFUNCTION("""COMPUTED_VALUE"""),6414)</f>
        <v>6414</v>
      </c>
      <c r="G149" s="11">
        <f ca="1">IFERROR(__xludf.DUMMYFUNCTION("""COMPUTED_VALUE"""),150)</f>
        <v>150</v>
      </c>
      <c r="H149">
        <v>90170</v>
      </c>
    </row>
    <row r="150" spans="1:8" x14ac:dyDescent="0.3">
      <c r="A150" s="8">
        <v>43977</v>
      </c>
      <c r="B150" s="13">
        <v>19</v>
      </c>
      <c r="C150">
        <v>11</v>
      </c>
      <c r="D150" s="13">
        <v>2</v>
      </c>
      <c r="E150" s="15">
        <v>43977</v>
      </c>
      <c r="F150" s="11">
        <f ca="1">IFERROR(__xludf.DUMMYFUNCTION("""COMPUTED_VALUE"""),5907)</f>
        <v>5907</v>
      </c>
      <c r="G150" s="11">
        <f ca="1">IFERROR(__xludf.DUMMYFUNCTION("""COMPUTED_VALUE"""),173)</f>
        <v>173</v>
      </c>
      <c r="H150">
        <v>92528</v>
      </c>
    </row>
    <row r="151" spans="1:8" x14ac:dyDescent="0.3">
      <c r="A151" s="8">
        <v>43978</v>
      </c>
      <c r="B151" s="13">
        <v>19</v>
      </c>
      <c r="C151">
        <v>10</v>
      </c>
      <c r="D151" s="13">
        <v>2</v>
      </c>
      <c r="E151" s="15">
        <v>43978</v>
      </c>
      <c r="F151" s="11">
        <f ca="1">IFERROR(__xludf.DUMMYFUNCTION("""COMPUTED_VALUE"""),7246)</f>
        <v>7246</v>
      </c>
      <c r="G151" s="11">
        <f ca="1">IFERROR(__xludf.DUMMYFUNCTION("""COMPUTED_VALUE"""),188)</f>
        <v>188</v>
      </c>
      <c r="H151">
        <v>116041</v>
      </c>
    </row>
    <row r="152" spans="1:8" x14ac:dyDescent="0.3">
      <c r="A152" s="8">
        <v>43979</v>
      </c>
      <c r="B152" s="13">
        <v>21</v>
      </c>
      <c r="C152">
        <v>9</v>
      </c>
      <c r="D152" s="13">
        <v>2</v>
      </c>
      <c r="E152" s="15">
        <v>43979</v>
      </c>
      <c r="F152" s="11">
        <f ca="1">IFERROR(__xludf.DUMMYFUNCTION("""COMPUTED_VALUE"""),7254)</f>
        <v>7254</v>
      </c>
      <c r="G152" s="11">
        <f ca="1">IFERROR(__xludf.DUMMYFUNCTION("""COMPUTED_VALUE"""),176)</f>
        <v>176</v>
      </c>
      <c r="H152">
        <v>119976</v>
      </c>
    </row>
    <row r="153" spans="1:8" x14ac:dyDescent="0.3">
      <c r="A153" s="8">
        <v>43980</v>
      </c>
      <c r="B153" s="13">
        <v>22</v>
      </c>
      <c r="C153">
        <v>9</v>
      </c>
      <c r="D153" s="13">
        <v>2</v>
      </c>
      <c r="E153" s="15">
        <v>43980</v>
      </c>
      <c r="F153" s="11">
        <f ca="1">IFERROR(__xludf.DUMMYFUNCTION("""COMPUTED_VALUE"""),8138)</f>
        <v>8138</v>
      </c>
      <c r="G153" s="11">
        <f ca="1">IFERROR(__xludf.DUMMYFUNCTION("""COMPUTED_VALUE"""),269)</f>
        <v>269</v>
      </c>
      <c r="H153">
        <v>121702</v>
      </c>
    </row>
    <row r="154" spans="1:8" x14ac:dyDescent="0.3">
      <c r="A154" s="8">
        <v>43981</v>
      </c>
      <c r="B154" s="13">
        <v>51</v>
      </c>
      <c r="C154">
        <v>9</v>
      </c>
      <c r="D154" s="13">
        <v>4</v>
      </c>
      <c r="E154" s="15">
        <v>43981</v>
      </c>
      <c r="F154" s="11">
        <f ca="1">IFERROR(__xludf.DUMMYFUNCTION("""COMPUTED_VALUE"""),8364)</f>
        <v>8364</v>
      </c>
      <c r="G154" s="11">
        <f ca="1">IFERROR(__xludf.DUMMYFUNCTION("""COMPUTED_VALUE"""),205)</f>
        <v>205</v>
      </c>
      <c r="H154">
        <v>127761</v>
      </c>
    </row>
    <row r="155" spans="1:8" x14ac:dyDescent="0.3">
      <c r="A155" s="8">
        <v>43982</v>
      </c>
      <c r="B155" s="13">
        <v>38</v>
      </c>
      <c r="C155">
        <v>11</v>
      </c>
      <c r="D155" s="13">
        <v>3</v>
      </c>
      <c r="E155" s="15">
        <v>43982</v>
      </c>
      <c r="F155" s="11">
        <f ca="1">IFERROR(__xludf.DUMMYFUNCTION("""COMPUTED_VALUE"""),8789)</f>
        <v>8789</v>
      </c>
      <c r="G155" s="11">
        <f ca="1">IFERROR(__xludf.DUMMYFUNCTION("""COMPUTED_VALUE"""),222)</f>
        <v>222</v>
      </c>
      <c r="H155">
        <v>125428</v>
      </c>
    </row>
  </sheetData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A3089-3E32-428D-9636-D0D1B7F69CAD}">
  <dimension ref="A3:E155"/>
  <sheetViews>
    <sheetView workbookViewId="0">
      <selection activeCell="S146" sqref="S146"/>
    </sheetView>
  </sheetViews>
  <sheetFormatPr defaultRowHeight="14.4" x14ac:dyDescent="0.3"/>
  <cols>
    <col min="2" max="2" width="8.88671875" style="13"/>
    <col min="3" max="3" width="12.109375" customWidth="1"/>
    <col min="4" max="4" width="11.21875" style="13" customWidth="1"/>
  </cols>
  <sheetData>
    <row r="3" spans="1:5" x14ac:dyDescent="0.3">
      <c r="A3" s="17" t="s">
        <v>56</v>
      </c>
      <c r="B3" s="13" t="s">
        <v>164</v>
      </c>
      <c r="C3" t="s">
        <v>163</v>
      </c>
      <c r="D3" s="13" t="s">
        <v>162</v>
      </c>
      <c r="E3" s="11" t="s">
        <v>69</v>
      </c>
    </row>
    <row r="4" spans="1:5" x14ac:dyDescent="0.3">
      <c r="A4" s="15">
        <v>43831</v>
      </c>
      <c r="B4" s="13">
        <v>0</v>
      </c>
      <c r="C4">
        <v>1</v>
      </c>
      <c r="D4" s="13">
        <v>1</v>
      </c>
      <c r="E4" s="11">
        <v>0</v>
      </c>
    </row>
    <row r="5" spans="1:5" x14ac:dyDescent="0.3">
      <c r="A5" s="15">
        <v>43832</v>
      </c>
      <c r="B5" s="13">
        <v>0</v>
      </c>
      <c r="C5">
        <v>1</v>
      </c>
      <c r="D5" s="13">
        <v>1</v>
      </c>
      <c r="E5" s="11">
        <v>0</v>
      </c>
    </row>
    <row r="6" spans="1:5" x14ac:dyDescent="0.3">
      <c r="A6" s="15">
        <v>43833</v>
      </c>
      <c r="B6" s="13">
        <v>1</v>
      </c>
      <c r="C6">
        <v>1</v>
      </c>
      <c r="D6" s="13">
        <v>0</v>
      </c>
      <c r="E6" s="11">
        <v>0</v>
      </c>
    </row>
    <row r="7" spans="1:5" x14ac:dyDescent="0.3">
      <c r="A7" s="15">
        <v>43834</v>
      </c>
      <c r="B7" s="13">
        <v>0</v>
      </c>
      <c r="C7">
        <v>1</v>
      </c>
      <c r="D7" s="13">
        <v>1</v>
      </c>
      <c r="E7" s="11">
        <v>0</v>
      </c>
    </row>
    <row r="8" spans="1:5" x14ac:dyDescent="0.3">
      <c r="A8" s="15">
        <v>43835</v>
      </c>
      <c r="B8" s="13">
        <v>1</v>
      </c>
      <c r="C8">
        <v>1</v>
      </c>
      <c r="D8" s="13">
        <v>1</v>
      </c>
      <c r="E8" s="11">
        <v>0</v>
      </c>
    </row>
    <row r="9" spans="1:5" x14ac:dyDescent="0.3">
      <c r="A9" s="15">
        <v>43836</v>
      </c>
      <c r="B9" s="13">
        <v>1</v>
      </c>
      <c r="C9">
        <v>1</v>
      </c>
      <c r="D9" s="13">
        <v>1</v>
      </c>
      <c r="E9" s="11">
        <v>0</v>
      </c>
    </row>
    <row r="10" spans="1:5" x14ac:dyDescent="0.3">
      <c r="A10" s="15">
        <v>43837</v>
      </c>
      <c r="B10" s="13">
        <v>1</v>
      </c>
      <c r="C10">
        <v>1</v>
      </c>
      <c r="D10" s="13">
        <v>1</v>
      </c>
      <c r="E10" s="11">
        <v>0</v>
      </c>
    </row>
    <row r="11" spans="1:5" x14ac:dyDescent="0.3">
      <c r="A11" s="15">
        <v>43838</v>
      </c>
      <c r="B11" s="13">
        <v>0</v>
      </c>
      <c r="C11">
        <v>1</v>
      </c>
      <c r="D11" s="13">
        <v>1</v>
      </c>
      <c r="E11" s="11">
        <v>0</v>
      </c>
    </row>
    <row r="12" spans="1:5" x14ac:dyDescent="0.3">
      <c r="A12" s="15">
        <v>43839</v>
      </c>
      <c r="B12" s="13">
        <v>1</v>
      </c>
      <c r="C12">
        <v>1</v>
      </c>
      <c r="D12" s="13">
        <v>1</v>
      </c>
      <c r="E12" s="11">
        <v>0</v>
      </c>
    </row>
    <row r="13" spans="1:5" x14ac:dyDescent="0.3">
      <c r="A13" s="15">
        <v>43840</v>
      </c>
      <c r="B13" s="13">
        <v>0</v>
      </c>
      <c r="C13">
        <v>1</v>
      </c>
      <c r="D13" s="13">
        <v>1</v>
      </c>
      <c r="E13" s="11">
        <v>0</v>
      </c>
    </row>
    <row r="14" spans="1:5" x14ac:dyDescent="0.3">
      <c r="A14" s="15">
        <v>43841</v>
      </c>
      <c r="B14" s="13">
        <v>0</v>
      </c>
      <c r="C14">
        <v>1</v>
      </c>
      <c r="D14" s="13">
        <v>1</v>
      </c>
      <c r="E14" s="11">
        <v>0</v>
      </c>
    </row>
    <row r="15" spans="1:5" x14ac:dyDescent="0.3">
      <c r="A15" s="15">
        <v>43842</v>
      </c>
      <c r="B15" s="13">
        <v>1</v>
      </c>
      <c r="C15">
        <v>1</v>
      </c>
      <c r="D15" s="13">
        <v>1</v>
      </c>
      <c r="E15" s="11">
        <v>0</v>
      </c>
    </row>
    <row r="16" spans="1:5" x14ac:dyDescent="0.3">
      <c r="A16" s="15">
        <v>43843</v>
      </c>
      <c r="B16" s="13">
        <v>1</v>
      </c>
      <c r="C16">
        <v>1</v>
      </c>
      <c r="D16" s="13">
        <v>1</v>
      </c>
      <c r="E16" s="11">
        <v>0</v>
      </c>
    </row>
    <row r="17" spans="1:5" x14ac:dyDescent="0.3">
      <c r="A17" s="15">
        <v>43844</v>
      </c>
      <c r="B17" s="13">
        <v>0</v>
      </c>
      <c r="C17">
        <v>1</v>
      </c>
      <c r="D17" s="13">
        <v>1</v>
      </c>
      <c r="E17" s="11">
        <v>0</v>
      </c>
    </row>
    <row r="18" spans="1:5" x14ac:dyDescent="0.3">
      <c r="A18" s="15">
        <v>43845</v>
      </c>
      <c r="B18" s="13">
        <v>0</v>
      </c>
      <c r="C18">
        <v>1</v>
      </c>
      <c r="D18" s="13">
        <v>1</v>
      </c>
      <c r="E18" s="11">
        <v>0</v>
      </c>
    </row>
    <row r="19" spans="1:5" x14ac:dyDescent="0.3">
      <c r="A19" s="15">
        <v>43846</v>
      </c>
      <c r="B19" s="13">
        <v>0</v>
      </c>
      <c r="C19">
        <v>1</v>
      </c>
      <c r="D19" s="13">
        <v>1</v>
      </c>
      <c r="E19" s="11">
        <v>0</v>
      </c>
    </row>
    <row r="20" spans="1:5" x14ac:dyDescent="0.3">
      <c r="A20" s="15">
        <v>43847</v>
      </c>
      <c r="B20" s="13">
        <v>0</v>
      </c>
      <c r="C20">
        <v>1</v>
      </c>
      <c r="D20" s="13">
        <v>1</v>
      </c>
      <c r="E20" s="11">
        <v>0</v>
      </c>
    </row>
    <row r="21" spans="1:5" x14ac:dyDescent="0.3">
      <c r="A21" s="15">
        <v>43848</v>
      </c>
      <c r="B21" s="13">
        <v>1</v>
      </c>
      <c r="C21">
        <v>1</v>
      </c>
      <c r="D21" s="13">
        <v>1</v>
      </c>
      <c r="E21" s="11">
        <v>0</v>
      </c>
    </row>
    <row r="22" spans="1:5" x14ac:dyDescent="0.3">
      <c r="A22" s="15">
        <v>43849</v>
      </c>
      <c r="B22" s="13">
        <v>1</v>
      </c>
      <c r="C22">
        <v>1</v>
      </c>
      <c r="D22" s="13">
        <v>1</v>
      </c>
      <c r="E22" s="11">
        <v>0</v>
      </c>
    </row>
    <row r="23" spans="1:5" x14ac:dyDescent="0.3">
      <c r="A23" s="15">
        <v>43850</v>
      </c>
      <c r="B23" s="13">
        <v>0</v>
      </c>
      <c r="C23">
        <v>1</v>
      </c>
      <c r="D23" s="13">
        <v>1</v>
      </c>
      <c r="E23" s="11">
        <v>0</v>
      </c>
    </row>
    <row r="24" spans="1:5" x14ac:dyDescent="0.3">
      <c r="A24" s="15">
        <v>43851</v>
      </c>
      <c r="B24" s="13">
        <v>0</v>
      </c>
      <c r="C24">
        <v>1</v>
      </c>
      <c r="D24" s="13">
        <v>1</v>
      </c>
      <c r="E24" s="11">
        <v>0</v>
      </c>
    </row>
    <row r="25" spans="1:5" x14ac:dyDescent="0.3">
      <c r="A25" s="15">
        <v>43852</v>
      </c>
      <c r="B25" s="13">
        <v>0</v>
      </c>
      <c r="C25">
        <v>1</v>
      </c>
      <c r="D25" s="13">
        <v>1</v>
      </c>
      <c r="E25" s="11">
        <v>0</v>
      </c>
    </row>
    <row r="26" spans="1:5" x14ac:dyDescent="0.3">
      <c r="A26" s="15">
        <v>43853</v>
      </c>
      <c r="B26" s="13">
        <v>1</v>
      </c>
      <c r="C26">
        <v>1</v>
      </c>
      <c r="D26" s="13">
        <v>1</v>
      </c>
      <c r="E26" s="11">
        <v>0</v>
      </c>
    </row>
    <row r="27" spans="1:5" x14ac:dyDescent="0.3">
      <c r="A27" s="15">
        <v>43854</v>
      </c>
      <c r="B27" s="13">
        <v>1</v>
      </c>
      <c r="C27">
        <v>1</v>
      </c>
      <c r="D27" s="13">
        <v>1</v>
      </c>
      <c r="E27" s="11">
        <v>0</v>
      </c>
    </row>
    <row r="28" spans="1:5" x14ac:dyDescent="0.3">
      <c r="A28" s="15">
        <v>43855</v>
      </c>
      <c r="B28" s="13">
        <v>1</v>
      </c>
      <c r="C28">
        <v>1</v>
      </c>
      <c r="D28" s="13">
        <v>1</v>
      </c>
      <c r="E28" s="11">
        <v>0</v>
      </c>
    </row>
    <row r="29" spans="1:5" x14ac:dyDescent="0.3">
      <c r="A29" s="15">
        <v>43856</v>
      </c>
      <c r="B29" s="13">
        <v>1</v>
      </c>
      <c r="C29">
        <v>1</v>
      </c>
      <c r="D29" s="13">
        <v>1</v>
      </c>
      <c r="E29" s="11">
        <v>0</v>
      </c>
    </row>
    <row r="30" spans="1:5" x14ac:dyDescent="0.3">
      <c r="A30" s="15">
        <v>43857</v>
      </c>
      <c r="B30" s="13">
        <v>1</v>
      </c>
      <c r="C30">
        <v>1</v>
      </c>
      <c r="D30" s="13">
        <v>1</v>
      </c>
      <c r="E30" s="11">
        <v>0</v>
      </c>
    </row>
    <row r="31" spans="1:5" x14ac:dyDescent="0.3">
      <c r="A31" s="15">
        <v>43858</v>
      </c>
      <c r="B31" s="13">
        <v>1</v>
      </c>
      <c r="C31">
        <v>1</v>
      </c>
      <c r="D31" s="13">
        <v>1</v>
      </c>
      <c r="E31" s="11">
        <v>0</v>
      </c>
    </row>
    <row r="32" spans="1:5" x14ac:dyDescent="0.3">
      <c r="A32" s="15">
        <v>43859</v>
      </c>
      <c r="B32" s="13">
        <v>1</v>
      </c>
      <c r="C32">
        <v>1</v>
      </c>
      <c r="D32" s="13">
        <v>1</v>
      </c>
      <c r="E32" s="11">
        <v>0</v>
      </c>
    </row>
    <row r="33" spans="1:5" x14ac:dyDescent="0.3">
      <c r="A33" s="15">
        <v>43860</v>
      </c>
      <c r="B33" s="13">
        <v>1</v>
      </c>
      <c r="C33">
        <v>1</v>
      </c>
      <c r="D33" s="13">
        <v>1</v>
      </c>
      <c r="E33" s="11">
        <f ca="1">IFERROR(__xludf.DUMMYFUNCTION("""COMPUTED_VALUE"""),1)</f>
        <v>1</v>
      </c>
    </row>
    <row r="34" spans="1:5" x14ac:dyDescent="0.3">
      <c r="A34" s="15">
        <v>43861</v>
      </c>
      <c r="B34" s="13">
        <v>1</v>
      </c>
      <c r="C34">
        <v>1</v>
      </c>
      <c r="D34" s="13">
        <v>1</v>
      </c>
      <c r="E34" s="11">
        <f ca="1">IFERROR(__xludf.DUMMYFUNCTION("""COMPUTED_VALUE"""),0)</f>
        <v>0</v>
      </c>
    </row>
    <row r="35" spans="1:5" x14ac:dyDescent="0.3">
      <c r="A35" s="15">
        <v>43862</v>
      </c>
      <c r="B35" s="13">
        <v>1</v>
      </c>
      <c r="C35">
        <v>1</v>
      </c>
      <c r="D35" s="13">
        <v>1</v>
      </c>
      <c r="E35" s="11">
        <f ca="1">IFERROR(__xludf.DUMMYFUNCTION("""COMPUTED_VALUE"""),0)</f>
        <v>0</v>
      </c>
    </row>
    <row r="36" spans="1:5" x14ac:dyDescent="0.3">
      <c r="A36" s="15">
        <v>43863</v>
      </c>
      <c r="B36" s="13">
        <v>0</v>
      </c>
      <c r="C36">
        <v>1</v>
      </c>
      <c r="D36" s="13">
        <v>1</v>
      </c>
      <c r="E36" s="11">
        <f ca="1">IFERROR(__xludf.DUMMYFUNCTION("""COMPUTED_VALUE"""),1)</f>
        <v>1</v>
      </c>
    </row>
    <row r="37" spans="1:5" x14ac:dyDescent="0.3">
      <c r="A37" s="15">
        <v>43864</v>
      </c>
      <c r="B37" s="13">
        <v>1</v>
      </c>
      <c r="C37">
        <v>1</v>
      </c>
      <c r="D37" s="13">
        <v>1</v>
      </c>
      <c r="E37" s="11">
        <f ca="1">IFERROR(__xludf.DUMMYFUNCTION("""COMPUTED_VALUE"""),1)</f>
        <v>1</v>
      </c>
    </row>
    <row r="38" spans="1:5" x14ac:dyDescent="0.3">
      <c r="A38" s="15">
        <v>43865</v>
      </c>
      <c r="B38" s="13">
        <v>1</v>
      </c>
      <c r="C38">
        <v>1</v>
      </c>
      <c r="D38" s="13">
        <v>1</v>
      </c>
      <c r="E38" s="11">
        <f ca="1">IFERROR(__xludf.DUMMYFUNCTION("""COMPUTED_VALUE"""),0)</f>
        <v>0</v>
      </c>
    </row>
    <row r="39" spans="1:5" x14ac:dyDescent="0.3">
      <c r="A39" s="15">
        <v>43866</v>
      </c>
      <c r="B39" s="13">
        <v>1</v>
      </c>
      <c r="C39">
        <v>1</v>
      </c>
      <c r="D39" s="13">
        <v>1</v>
      </c>
      <c r="E39" s="11">
        <f ca="1">IFERROR(__xludf.DUMMYFUNCTION("""COMPUTED_VALUE"""),0)</f>
        <v>0</v>
      </c>
    </row>
    <row r="40" spans="1:5" x14ac:dyDescent="0.3">
      <c r="A40" s="15">
        <v>43867</v>
      </c>
      <c r="B40" s="13">
        <v>1</v>
      </c>
      <c r="C40">
        <v>1</v>
      </c>
      <c r="D40" s="13">
        <v>1</v>
      </c>
      <c r="E40" s="11">
        <f ca="1">IFERROR(__xludf.DUMMYFUNCTION("""COMPUTED_VALUE"""),0)</f>
        <v>0</v>
      </c>
    </row>
    <row r="41" spans="1:5" x14ac:dyDescent="0.3">
      <c r="A41" s="15">
        <v>43868</v>
      </c>
      <c r="B41" s="13">
        <v>1</v>
      </c>
      <c r="C41">
        <v>1</v>
      </c>
      <c r="D41" s="13">
        <v>1</v>
      </c>
      <c r="E41" s="11">
        <f ca="1">IFERROR(__xludf.DUMMYFUNCTION("""COMPUTED_VALUE"""),0)</f>
        <v>0</v>
      </c>
    </row>
    <row r="42" spans="1:5" x14ac:dyDescent="0.3">
      <c r="A42" s="15">
        <v>43869</v>
      </c>
      <c r="B42" s="13">
        <v>1</v>
      </c>
      <c r="C42">
        <v>1</v>
      </c>
      <c r="D42" s="13">
        <v>1</v>
      </c>
      <c r="E42" s="11">
        <f ca="1">IFERROR(__xludf.DUMMYFUNCTION("""COMPUTED_VALUE"""),0)</f>
        <v>0</v>
      </c>
    </row>
    <row r="43" spans="1:5" x14ac:dyDescent="0.3">
      <c r="A43" s="15">
        <v>43870</v>
      </c>
      <c r="B43" s="13">
        <v>1</v>
      </c>
      <c r="C43">
        <v>1</v>
      </c>
      <c r="D43" s="13">
        <v>1</v>
      </c>
      <c r="E43" s="11">
        <f ca="1">IFERROR(__xludf.DUMMYFUNCTION("""COMPUTED_VALUE"""),0)</f>
        <v>0</v>
      </c>
    </row>
    <row r="44" spans="1:5" x14ac:dyDescent="0.3">
      <c r="A44" s="15">
        <v>43871</v>
      </c>
      <c r="B44" s="13">
        <v>1</v>
      </c>
      <c r="C44">
        <v>1</v>
      </c>
      <c r="D44" s="13">
        <v>1</v>
      </c>
      <c r="E44" s="11">
        <f ca="1">IFERROR(__xludf.DUMMYFUNCTION("""COMPUTED_VALUE"""),0)</f>
        <v>0</v>
      </c>
    </row>
    <row r="45" spans="1:5" x14ac:dyDescent="0.3">
      <c r="A45" s="15">
        <v>43872</v>
      </c>
      <c r="B45" s="13">
        <v>1</v>
      </c>
      <c r="C45">
        <v>1</v>
      </c>
      <c r="D45" s="13">
        <v>1</v>
      </c>
      <c r="E45" s="11">
        <f ca="1">IFERROR(__xludf.DUMMYFUNCTION("""COMPUTED_VALUE"""),0)</f>
        <v>0</v>
      </c>
    </row>
    <row r="46" spans="1:5" x14ac:dyDescent="0.3">
      <c r="A46" s="15">
        <v>43873</v>
      </c>
      <c r="B46" s="13">
        <v>1</v>
      </c>
      <c r="C46">
        <v>1</v>
      </c>
      <c r="D46" s="13">
        <v>1</v>
      </c>
      <c r="E46" s="11">
        <f ca="1">IFERROR(__xludf.DUMMYFUNCTION("""COMPUTED_VALUE"""),0)</f>
        <v>0</v>
      </c>
    </row>
    <row r="47" spans="1:5" x14ac:dyDescent="0.3">
      <c r="A47" s="15">
        <v>43874</v>
      </c>
      <c r="B47" s="13">
        <v>1</v>
      </c>
      <c r="C47">
        <v>1</v>
      </c>
      <c r="D47" s="13">
        <v>1</v>
      </c>
      <c r="E47" s="11">
        <f ca="1">IFERROR(__xludf.DUMMYFUNCTION("""COMPUTED_VALUE"""),0)</f>
        <v>0</v>
      </c>
    </row>
    <row r="48" spans="1:5" x14ac:dyDescent="0.3">
      <c r="A48" s="15">
        <v>43875</v>
      </c>
      <c r="B48" s="13">
        <v>1</v>
      </c>
      <c r="C48">
        <v>1</v>
      </c>
      <c r="D48" s="13">
        <v>1</v>
      </c>
      <c r="E48" s="11">
        <f ca="1">IFERROR(__xludf.DUMMYFUNCTION("""COMPUTED_VALUE"""),0)</f>
        <v>0</v>
      </c>
    </row>
    <row r="49" spans="1:5" x14ac:dyDescent="0.3">
      <c r="A49" s="15">
        <v>43876</v>
      </c>
      <c r="B49" s="13">
        <v>1</v>
      </c>
      <c r="C49">
        <v>1</v>
      </c>
      <c r="D49" s="13">
        <v>1</v>
      </c>
      <c r="E49" s="11">
        <f ca="1">IFERROR(__xludf.DUMMYFUNCTION("""COMPUTED_VALUE"""),0)</f>
        <v>0</v>
      </c>
    </row>
    <row r="50" spans="1:5" x14ac:dyDescent="0.3">
      <c r="A50" s="15">
        <v>43877</v>
      </c>
      <c r="B50" s="13">
        <v>1</v>
      </c>
      <c r="C50">
        <v>1</v>
      </c>
      <c r="D50" s="13">
        <v>1</v>
      </c>
      <c r="E50" s="11">
        <f ca="1">IFERROR(__xludf.DUMMYFUNCTION("""COMPUTED_VALUE"""),0)</f>
        <v>0</v>
      </c>
    </row>
    <row r="51" spans="1:5" x14ac:dyDescent="0.3">
      <c r="A51" s="15">
        <v>43878</v>
      </c>
      <c r="B51" s="13">
        <v>1</v>
      </c>
      <c r="C51">
        <v>1</v>
      </c>
      <c r="D51" s="13">
        <v>1</v>
      </c>
      <c r="E51" s="11">
        <f ca="1">IFERROR(__xludf.DUMMYFUNCTION("""COMPUTED_VALUE"""),0)</f>
        <v>0</v>
      </c>
    </row>
    <row r="52" spans="1:5" x14ac:dyDescent="0.3">
      <c r="A52" s="15">
        <v>43879</v>
      </c>
      <c r="B52" s="13">
        <v>1</v>
      </c>
      <c r="C52">
        <v>1</v>
      </c>
      <c r="D52" s="13">
        <v>1</v>
      </c>
      <c r="E52" s="11">
        <f ca="1">IFERROR(__xludf.DUMMYFUNCTION("""COMPUTED_VALUE"""),0)</f>
        <v>0</v>
      </c>
    </row>
    <row r="53" spans="1:5" x14ac:dyDescent="0.3">
      <c r="A53" s="15">
        <v>43880</v>
      </c>
      <c r="B53" s="13">
        <v>1</v>
      </c>
      <c r="C53">
        <v>1</v>
      </c>
      <c r="D53" s="13">
        <v>1</v>
      </c>
      <c r="E53" s="11">
        <f ca="1">IFERROR(__xludf.DUMMYFUNCTION("""COMPUTED_VALUE"""),0)</f>
        <v>0</v>
      </c>
    </row>
    <row r="54" spans="1:5" x14ac:dyDescent="0.3">
      <c r="A54" s="15">
        <v>43881</v>
      </c>
      <c r="B54" s="13">
        <v>0</v>
      </c>
      <c r="C54">
        <v>1</v>
      </c>
      <c r="D54" s="13">
        <v>1</v>
      </c>
      <c r="E54" s="11">
        <f ca="1">IFERROR(__xludf.DUMMYFUNCTION("""COMPUTED_VALUE"""),0)</f>
        <v>0</v>
      </c>
    </row>
    <row r="55" spans="1:5" x14ac:dyDescent="0.3">
      <c r="A55" s="15">
        <v>43882</v>
      </c>
      <c r="B55" s="13">
        <v>1</v>
      </c>
      <c r="C55">
        <v>1</v>
      </c>
      <c r="D55" s="13">
        <v>1</v>
      </c>
      <c r="E55" s="11">
        <f ca="1">IFERROR(__xludf.DUMMYFUNCTION("""COMPUTED_VALUE"""),0)</f>
        <v>0</v>
      </c>
    </row>
    <row r="56" spans="1:5" x14ac:dyDescent="0.3">
      <c r="A56" s="15">
        <v>43883</v>
      </c>
      <c r="B56" s="13">
        <v>1</v>
      </c>
      <c r="C56">
        <v>1</v>
      </c>
      <c r="D56" s="13">
        <v>1</v>
      </c>
      <c r="E56" s="11">
        <f ca="1">IFERROR(__xludf.DUMMYFUNCTION("""COMPUTED_VALUE"""),0)</f>
        <v>0</v>
      </c>
    </row>
    <row r="57" spans="1:5" x14ac:dyDescent="0.3">
      <c r="A57" s="15">
        <v>43884</v>
      </c>
      <c r="B57" s="13">
        <v>1</v>
      </c>
      <c r="C57">
        <v>1</v>
      </c>
      <c r="D57" s="13">
        <v>1</v>
      </c>
      <c r="E57" s="11">
        <f ca="1">IFERROR(__xludf.DUMMYFUNCTION("""COMPUTED_VALUE"""),0)</f>
        <v>0</v>
      </c>
    </row>
    <row r="58" spans="1:5" x14ac:dyDescent="0.3">
      <c r="A58" s="15">
        <v>43885</v>
      </c>
      <c r="B58" s="13">
        <v>1</v>
      </c>
      <c r="C58">
        <v>1</v>
      </c>
      <c r="D58" s="13">
        <v>1</v>
      </c>
      <c r="E58" s="11">
        <f ca="1">IFERROR(__xludf.DUMMYFUNCTION("""COMPUTED_VALUE"""),0)</f>
        <v>0</v>
      </c>
    </row>
    <row r="59" spans="1:5" x14ac:dyDescent="0.3">
      <c r="A59" s="15">
        <v>43886</v>
      </c>
      <c r="B59" s="13">
        <v>1</v>
      </c>
      <c r="C59">
        <v>1</v>
      </c>
      <c r="D59" s="13">
        <v>2</v>
      </c>
      <c r="E59" s="11">
        <f ca="1">IFERROR(__xludf.DUMMYFUNCTION("""COMPUTED_VALUE"""),0)</f>
        <v>0</v>
      </c>
    </row>
    <row r="60" spans="1:5" x14ac:dyDescent="0.3">
      <c r="A60" s="15">
        <v>43887</v>
      </c>
      <c r="B60" s="13">
        <v>1</v>
      </c>
      <c r="C60">
        <v>1</v>
      </c>
      <c r="D60" s="13">
        <v>1</v>
      </c>
      <c r="E60" s="11">
        <f ca="1">IFERROR(__xludf.DUMMYFUNCTION("""COMPUTED_VALUE"""),0)</f>
        <v>0</v>
      </c>
    </row>
    <row r="61" spans="1:5" x14ac:dyDescent="0.3">
      <c r="A61" s="15">
        <v>43888</v>
      </c>
      <c r="B61" s="13">
        <v>1</v>
      </c>
      <c r="C61">
        <v>1</v>
      </c>
      <c r="D61" s="13">
        <v>1</v>
      </c>
      <c r="E61" s="11">
        <f ca="1">IFERROR(__xludf.DUMMYFUNCTION("""COMPUTED_VALUE"""),0)</f>
        <v>0</v>
      </c>
    </row>
    <row r="62" spans="1:5" x14ac:dyDescent="0.3">
      <c r="A62" s="15">
        <v>43889</v>
      </c>
      <c r="B62" s="13">
        <v>0</v>
      </c>
      <c r="C62">
        <v>1</v>
      </c>
      <c r="D62" s="13">
        <v>1</v>
      </c>
      <c r="E62" s="11">
        <f ca="1">IFERROR(__xludf.DUMMYFUNCTION("""COMPUTED_VALUE"""),0)</f>
        <v>0</v>
      </c>
    </row>
    <row r="63" spans="1:5" x14ac:dyDescent="0.3">
      <c r="A63" s="15">
        <v>43890</v>
      </c>
      <c r="B63" s="13">
        <v>1</v>
      </c>
      <c r="C63">
        <v>1</v>
      </c>
      <c r="D63" s="13">
        <v>1</v>
      </c>
      <c r="E63" s="11">
        <f ca="1">IFERROR(__xludf.DUMMYFUNCTION("""COMPUTED_VALUE"""),0)</f>
        <v>0</v>
      </c>
    </row>
    <row r="64" spans="1:5" x14ac:dyDescent="0.3">
      <c r="A64" s="15">
        <v>43891</v>
      </c>
      <c r="B64" s="13">
        <v>1</v>
      </c>
      <c r="C64">
        <v>1</v>
      </c>
      <c r="D64" s="13">
        <v>1</v>
      </c>
      <c r="E64" s="11">
        <f ca="1">IFERROR(__xludf.DUMMYFUNCTION("""COMPUTED_VALUE"""),0)</f>
        <v>0</v>
      </c>
    </row>
    <row r="65" spans="1:5" x14ac:dyDescent="0.3">
      <c r="A65" s="15">
        <v>43892</v>
      </c>
      <c r="B65" s="13">
        <v>1</v>
      </c>
      <c r="C65">
        <v>1</v>
      </c>
      <c r="D65" s="13">
        <v>1</v>
      </c>
      <c r="E65" s="11">
        <f ca="1">IFERROR(__xludf.DUMMYFUNCTION("""COMPUTED_VALUE"""),2)</f>
        <v>2</v>
      </c>
    </row>
    <row r="66" spans="1:5" x14ac:dyDescent="0.3">
      <c r="A66" s="15">
        <v>43893</v>
      </c>
      <c r="B66" s="13">
        <v>1</v>
      </c>
      <c r="C66">
        <v>3</v>
      </c>
      <c r="D66" s="13">
        <v>1</v>
      </c>
      <c r="E66" s="11">
        <f ca="1">IFERROR(__xludf.DUMMYFUNCTION("""COMPUTED_VALUE"""),1)</f>
        <v>1</v>
      </c>
    </row>
    <row r="67" spans="1:5" x14ac:dyDescent="0.3">
      <c r="A67" s="15">
        <v>43894</v>
      </c>
      <c r="B67" s="13">
        <v>1</v>
      </c>
      <c r="C67">
        <v>4</v>
      </c>
      <c r="D67" s="13">
        <v>1</v>
      </c>
      <c r="E67" s="11">
        <f ca="1">IFERROR(__xludf.DUMMYFUNCTION("""COMPUTED_VALUE"""),22)</f>
        <v>22</v>
      </c>
    </row>
    <row r="68" spans="1:5" x14ac:dyDescent="0.3">
      <c r="A68" s="15">
        <v>43895</v>
      </c>
      <c r="B68" s="13">
        <v>1</v>
      </c>
      <c r="C68">
        <v>2</v>
      </c>
      <c r="D68" s="13">
        <v>1</v>
      </c>
      <c r="E68" s="11">
        <f ca="1">IFERROR(__xludf.DUMMYFUNCTION("""COMPUTED_VALUE"""),2)</f>
        <v>2</v>
      </c>
    </row>
    <row r="69" spans="1:5" x14ac:dyDescent="0.3">
      <c r="A69" s="15">
        <v>43896</v>
      </c>
      <c r="B69" s="13">
        <v>1</v>
      </c>
      <c r="C69">
        <v>2</v>
      </c>
      <c r="D69" s="13">
        <v>1</v>
      </c>
      <c r="E69" s="11">
        <f ca="1">IFERROR(__xludf.DUMMYFUNCTION("""COMPUTED_VALUE"""),1)</f>
        <v>1</v>
      </c>
    </row>
    <row r="70" spans="1:5" x14ac:dyDescent="0.3">
      <c r="A70" s="15">
        <v>43897</v>
      </c>
      <c r="B70" s="13">
        <v>1</v>
      </c>
      <c r="C70">
        <v>2</v>
      </c>
      <c r="D70" s="13">
        <v>1</v>
      </c>
      <c r="E70" s="11">
        <f ca="1">IFERROR(__xludf.DUMMYFUNCTION("""COMPUTED_VALUE"""),3)</f>
        <v>3</v>
      </c>
    </row>
    <row r="71" spans="1:5" x14ac:dyDescent="0.3">
      <c r="A71" s="15">
        <v>43898</v>
      </c>
      <c r="B71" s="13">
        <v>1</v>
      </c>
      <c r="C71">
        <v>3</v>
      </c>
      <c r="D71" s="13">
        <v>1</v>
      </c>
      <c r="E71" s="11">
        <f ca="1">IFERROR(__xludf.DUMMYFUNCTION("""COMPUTED_VALUE"""),5)</f>
        <v>5</v>
      </c>
    </row>
    <row r="72" spans="1:5" x14ac:dyDescent="0.3">
      <c r="A72" s="15">
        <v>43899</v>
      </c>
      <c r="B72" s="13">
        <v>1</v>
      </c>
      <c r="C72">
        <v>3</v>
      </c>
      <c r="D72" s="13">
        <v>1</v>
      </c>
      <c r="E72" s="11">
        <f ca="1">IFERROR(__xludf.DUMMYFUNCTION("""COMPUTED_VALUE"""),9)</f>
        <v>9</v>
      </c>
    </row>
    <row r="73" spans="1:5" x14ac:dyDescent="0.3">
      <c r="A73" s="15">
        <v>43900</v>
      </c>
      <c r="B73" s="13">
        <v>1</v>
      </c>
      <c r="C73">
        <v>3</v>
      </c>
      <c r="D73" s="13">
        <v>1</v>
      </c>
      <c r="E73" s="11">
        <f ca="1">IFERROR(__xludf.DUMMYFUNCTION("""COMPUTED_VALUE"""),15)</f>
        <v>15</v>
      </c>
    </row>
    <row r="74" spans="1:5" x14ac:dyDescent="0.3">
      <c r="A74" s="15">
        <v>43901</v>
      </c>
      <c r="B74" s="13">
        <v>1</v>
      </c>
      <c r="C74">
        <v>3</v>
      </c>
      <c r="D74" s="13">
        <v>1</v>
      </c>
      <c r="E74" s="11">
        <f ca="1">IFERROR(__xludf.DUMMYFUNCTION("""COMPUTED_VALUE"""),8)</f>
        <v>8</v>
      </c>
    </row>
    <row r="75" spans="1:5" x14ac:dyDescent="0.3">
      <c r="A75" s="15">
        <v>43902</v>
      </c>
      <c r="B75" s="13">
        <v>1</v>
      </c>
      <c r="C75">
        <v>8</v>
      </c>
      <c r="D75" s="13">
        <v>1</v>
      </c>
      <c r="E75" s="11">
        <f ca="1">IFERROR(__xludf.DUMMYFUNCTION("""COMPUTED_VALUE"""),10)</f>
        <v>10</v>
      </c>
    </row>
    <row r="76" spans="1:5" x14ac:dyDescent="0.3">
      <c r="A76" s="15">
        <v>43903</v>
      </c>
      <c r="B76" s="13">
        <v>1</v>
      </c>
      <c r="C76">
        <v>9</v>
      </c>
      <c r="D76" s="13">
        <v>1</v>
      </c>
      <c r="E76" s="11">
        <f ca="1">IFERROR(__xludf.DUMMYFUNCTION("""COMPUTED_VALUE"""),10)</f>
        <v>10</v>
      </c>
    </row>
    <row r="77" spans="1:5" x14ac:dyDescent="0.3">
      <c r="A77" s="15">
        <v>43904</v>
      </c>
      <c r="B77" s="13">
        <v>1</v>
      </c>
      <c r="C77">
        <v>10</v>
      </c>
      <c r="D77" s="13">
        <v>1</v>
      </c>
      <c r="E77" s="11">
        <f ca="1">IFERROR(__xludf.DUMMYFUNCTION("""COMPUTED_VALUE"""),11)</f>
        <v>11</v>
      </c>
    </row>
    <row r="78" spans="1:5" x14ac:dyDescent="0.3">
      <c r="A78" s="15">
        <v>43905</v>
      </c>
      <c r="B78" s="13">
        <v>1</v>
      </c>
      <c r="C78">
        <v>11</v>
      </c>
      <c r="D78" s="13">
        <v>1</v>
      </c>
      <c r="E78" s="11">
        <f ca="1">IFERROR(__xludf.DUMMYFUNCTION("""COMPUTED_VALUE"""),10)</f>
        <v>10</v>
      </c>
    </row>
    <row r="79" spans="1:5" x14ac:dyDescent="0.3">
      <c r="A79" s="15">
        <v>43906</v>
      </c>
      <c r="B79" s="13">
        <v>1</v>
      </c>
      <c r="C79">
        <v>16</v>
      </c>
      <c r="D79" s="13">
        <v>1</v>
      </c>
      <c r="E79" s="11">
        <f ca="1">IFERROR(__xludf.DUMMYFUNCTION("""COMPUTED_VALUE"""),14)</f>
        <v>14</v>
      </c>
    </row>
    <row r="80" spans="1:5" x14ac:dyDescent="0.3">
      <c r="A80" s="15">
        <v>43907</v>
      </c>
      <c r="B80" s="13">
        <v>2</v>
      </c>
      <c r="C80">
        <v>28</v>
      </c>
      <c r="D80" s="13">
        <v>1</v>
      </c>
      <c r="E80" s="11">
        <f ca="1">IFERROR(__xludf.DUMMYFUNCTION("""COMPUTED_VALUE"""),20)</f>
        <v>20</v>
      </c>
    </row>
    <row r="81" spans="1:5" x14ac:dyDescent="0.3">
      <c r="A81" s="15">
        <v>43908</v>
      </c>
      <c r="B81" s="13">
        <v>2</v>
      </c>
      <c r="C81">
        <v>32</v>
      </c>
      <c r="D81" s="13">
        <v>1</v>
      </c>
      <c r="E81" s="11">
        <f ca="1">IFERROR(__xludf.DUMMYFUNCTION("""COMPUTED_VALUE"""),25)</f>
        <v>25</v>
      </c>
    </row>
    <row r="82" spans="1:5" x14ac:dyDescent="0.3">
      <c r="A82" s="15">
        <v>43909</v>
      </c>
      <c r="B82" s="13">
        <v>9</v>
      </c>
      <c r="C82">
        <v>37</v>
      </c>
      <c r="D82" s="13">
        <v>41</v>
      </c>
      <c r="E82" s="11">
        <f ca="1">IFERROR(__xludf.DUMMYFUNCTION("""COMPUTED_VALUE"""),27)</f>
        <v>27</v>
      </c>
    </row>
    <row r="83" spans="1:5" x14ac:dyDescent="0.3">
      <c r="A83" s="15">
        <v>43910</v>
      </c>
      <c r="B83" s="13">
        <v>9</v>
      </c>
      <c r="C83">
        <v>45</v>
      </c>
      <c r="D83" s="13">
        <v>40</v>
      </c>
      <c r="E83" s="11">
        <f ca="1">IFERROR(__xludf.DUMMYFUNCTION("""COMPUTED_VALUE"""),58)</f>
        <v>58</v>
      </c>
    </row>
    <row r="84" spans="1:5" x14ac:dyDescent="0.3">
      <c r="A84" s="15">
        <v>43911</v>
      </c>
      <c r="B84" s="13">
        <v>14</v>
      </c>
      <c r="C84">
        <v>57</v>
      </c>
      <c r="D84" s="13">
        <v>64</v>
      </c>
      <c r="E84" s="11">
        <f ca="1">IFERROR(__xludf.DUMMYFUNCTION("""COMPUTED_VALUE"""),78)</f>
        <v>78</v>
      </c>
    </row>
    <row r="85" spans="1:5" x14ac:dyDescent="0.3">
      <c r="A85" s="15">
        <v>43912</v>
      </c>
      <c r="B85" s="13">
        <v>95</v>
      </c>
      <c r="C85">
        <v>48</v>
      </c>
      <c r="D85" s="13">
        <v>100</v>
      </c>
      <c r="E85" s="11">
        <f ca="1">IFERROR(__xludf.DUMMYFUNCTION("""COMPUTED_VALUE"""),69)</f>
        <v>69</v>
      </c>
    </row>
    <row r="86" spans="1:5" x14ac:dyDescent="0.3">
      <c r="A86" s="15">
        <v>43913</v>
      </c>
      <c r="B86" s="13">
        <v>38</v>
      </c>
      <c r="C86">
        <v>47</v>
      </c>
      <c r="D86" s="13">
        <v>47</v>
      </c>
      <c r="E86" s="11">
        <f ca="1">IFERROR(__xludf.DUMMYFUNCTION("""COMPUTED_VALUE"""),94)</f>
        <v>94</v>
      </c>
    </row>
    <row r="87" spans="1:5" x14ac:dyDescent="0.3">
      <c r="A87" s="15">
        <v>43914</v>
      </c>
      <c r="B87" s="13">
        <v>48</v>
      </c>
      <c r="C87">
        <v>47</v>
      </c>
      <c r="D87" s="13">
        <v>32</v>
      </c>
      <c r="E87" s="11">
        <f ca="1">IFERROR(__xludf.DUMMYFUNCTION("""COMPUTED_VALUE"""),74)</f>
        <v>74</v>
      </c>
    </row>
    <row r="88" spans="1:5" x14ac:dyDescent="0.3">
      <c r="A88" s="15">
        <v>43915</v>
      </c>
      <c r="B88" s="13">
        <v>26</v>
      </c>
      <c r="C88">
        <v>44</v>
      </c>
      <c r="D88" s="13">
        <v>15</v>
      </c>
      <c r="E88" s="11">
        <f ca="1">IFERROR(__xludf.DUMMYFUNCTION("""COMPUTED_VALUE"""),86)</f>
        <v>86</v>
      </c>
    </row>
    <row r="89" spans="1:5" x14ac:dyDescent="0.3">
      <c r="A89" s="15">
        <v>43916</v>
      </c>
      <c r="B89" s="13">
        <v>25</v>
      </c>
      <c r="C89">
        <v>43</v>
      </c>
      <c r="D89" s="13">
        <v>12</v>
      </c>
      <c r="E89" s="11">
        <f ca="1">IFERROR(__xludf.DUMMYFUNCTION("""COMPUTED_VALUE"""),73)</f>
        <v>73</v>
      </c>
    </row>
    <row r="90" spans="1:5" x14ac:dyDescent="0.3">
      <c r="A90" s="15">
        <v>43917</v>
      </c>
      <c r="B90" s="13">
        <v>33</v>
      </c>
      <c r="C90">
        <v>39</v>
      </c>
      <c r="D90" s="13">
        <v>10</v>
      </c>
      <c r="E90" s="11">
        <f ca="1">IFERROR(__xludf.DUMMYFUNCTION("""COMPUTED_VALUE"""),153)</f>
        <v>153</v>
      </c>
    </row>
    <row r="91" spans="1:5" x14ac:dyDescent="0.3">
      <c r="A91" s="15">
        <v>43918</v>
      </c>
      <c r="B91" s="13">
        <v>28</v>
      </c>
      <c r="C91">
        <v>33</v>
      </c>
      <c r="D91" s="13">
        <v>9</v>
      </c>
      <c r="E91" s="11">
        <f ca="1">IFERROR(__xludf.DUMMYFUNCTION("""COMPUTED_VALUE"""),136)</f>
        <v>136</v>
      </c>
    </row>
    <row r="92" spans="1:5" x14ac:dyDescent="0.3">
      <c r="A92" s="15">
        <v>43919</v>
      </c>
      <c r="B92" s="13">
        <v>26</v>
      </c>
      <c r="C92">
        <v>33</v>
      </c>
      <c r="D92" s="13">
        <v>9</v>
      </c>
      <c r="E92" s="11">
        <f ca="1">IFERROR(__xludf.DUMMYFUNCTION("""COMPUTED_VALUE"""),120)</f>
        <v>120</v>
      </c>
    </row>
    <row r="93" spans="1:5" x14ac:dyDescent="0.3">
      <c r="A93" s="15">
        <v>43920</v>
      </c>
      <c r="B93" s="13">
        <v>27</v>
      </c>
      <c r="C93">
        <v>26</v>
      </c>
      <c r="D93" s="13">
        <v>9</v>
      </c>
      <c r="E93" s="11">
        <f ca="1">IFERROR(__xludf.DUMMYFUNCTION("""COMPUTED_VALUE"""),187)</f>
        <v>187</v>
      </c>
    </row>
    <row r="94" spans="1:5" x14ac:dyDescent="0.3">
      <c r="A94" s="15">
        <v>43921</v>
      </c>
      <c r="B94" s="13">
        <v>23</v>
      </c>
      <c r="C94">
        <v>24</v>
      </c>
      <c r="D94" s="13">
        <v>9</v>
      </c>
      <c r="E94" s="11">
        <f ca="1">IFERROR(__xludf.DUMMYFUNCTION("""COMPUTED_VALUE"""),309)</f>
        <v>309</v>
      </c>
    </row>
    <row r="95" spans="1:5" x14ac:dyDescent="0.3">
      <c r="A95" s="15">
        <v>43922</v>
      </c>
      <c r="B95" s="13">
        <v>22</v>
      </c>
      <c r="C95">
        <v>22</v>
      </c>
      <c r="D95" s="13">
        <v>6</v>
      </c>
      <c r="E95" s="11">
        <f ca="1">IFERROR(__xludf.DUMMYFUNCTION("""COMPUTED_VALUE"""),424)</f>
        <v>424</v>
      </c>
    </row>
    <row r="96" spans="1:5" x14ac:dyDescent="0.3">
      <c r="A96" s="15">
        <v>43923</v>
      </c>
      <c r="B96" s="13">
        <v>30</v>
      </c>
      <c r="C96">
        <v>20</v>
      </c>
      <c r="D96" s="13">
        <v>5</v>
      </c>
      <c r="E96" s="11">
        <f ca="1">IFERROR(__xludf.DUMMYFUNCTION("""COMPUTED_VALUE"""),486)</f>
        <v>486</v>
      </c>
    </row>
    <row r="97" spans="1:5" x14ac:dyDescent="0.3">
      <c r="A97" s="15">
        <v>43924</v>
      </c>
      <c r="B97" s="13">
        <v>25</v>
      </c>
      <c r="C97">
        <v>17</v>
      </c>
      <c r="D97" s="13">
        <v>5</v>
      </c>
      <c r="E97" s="11">
        <f ca="1">IFERROR(__xludf.DUMMYFUNCTION("""COMPUTED_VALUE"""),560)</f>
        <v>560</v>
      </c>
    </row>
    <row r="98" spans="1:5" x14ac:dyDescent="0.3">
      <c r="A98" s="15">
        <v>43925</v>
      </c>
      <c r="B98" s="13">
        <v>31</v>
      </c>
      <c r="C98">
        <v>17</v>
      </c>
      <c r="D98" s="13">
        <v>4</v>
      </c>
      <c r="E98" s="11">
        <f ca="1">IFERROR(__xludf.DUMMYFUNCTION("""COMPUTED_VALUE"""),579)</f>
        <v>579</v>
      </c>
    </row>
    <row r="99" spans="1:5" x14ac:dyDescent="0.3">
      <c r="A99" s="15">
        <v>43926</v>
      </c>
      <c r="B99" s="13">
        <v>37</v>
      </c>
      <c r="C99">
        <v>15</v>
      </c>
      <c r="D99" s="13">
        <v>4</v>
      </c>
      <c r="E99" s="11">
        <f ca="1">IFERROR(__xludf.DUMMYFUNCTION("""COMPUTED_VALUE"""),609)</f>
        <v>609</v>
      </c>
    </row>
    <row r="100" spans="1:5" x14ac:dyDescent="0.3">
      <c r="A100" s="15">
        <v>43927</v>
      </c>
      <c r="B100" s="13">
        <v>55</v>
      </c>
      <c r="C100">
        <v>15</v>
      </c>
      <c r="D100" s="13">
        <v>5</v>
      </c>
      <c r="E100" s="11">
        <f ca="1">IFERROR(__xludf.DUMMYFUNCTION("""COMPUTED_VALUE"""),484)</f>
        <v>484</v>
      </c>
    </row>
    <row r="101" spans="1:5" x14ac:dyDescent="0.3">
      <c r="A101" s="15">
        <v>43928</v>
      </c>
      <c r="B101" s="13">
        <v>40</v>
      </c>
      <c r="C101">
        <v>14</v>
      </c>
      <c r="D101" s="13">
        <v>4</v>
      </c>
      <c r="E101" s="11">
        <f ca="1">IFERROR(__xludf.DUMMYFUNCTION("""COMPUTED_VALUE"""),573)</f>
        <v>573</v>
      </c>
    </row>
    <row r="102" spans="1:5" x14ac:dyDescent="0.3">
      <c r="A102" s="15">
        <v>43929</v>
      </c>
      <c r="B102" s="13">
        <v>48</v>
      </c>
      <c r="C102">
        <v>13</v>
      </c>
      <c r="D102" s="13">
        <v>7</v>
      </c>
      <c r="E102" s="11">
        <f ca="1">IFERROR(__xludf.DUMMYFUNCTION("""COMPUTED_VALUE"""),565)</f>
        <v>565</v>
      </c>
    </row>
    <row r="103" spans="1:5" x14ac:dyDescent="0.3">
      <c r="A103" s="15">
        <v>43930</v>
      </c>
      <c r="B103" s="13">
        <v>39</v>
      </c>
      <c r="C103">
        <v>14</v>
      </c>
      <c r="D103" s="13">
        <v>5</v>
      </c>
      <c r="E103" s="11">
        <f ca="1">IFERROR(__xludf.DUMMYFUNCTION("""COMPUTED_VALUE"""),813)</f>
        <v>813</v>
      </c>
    </row>
    <row r="104" spans="1:5" x14ac:dyDescent="0.3">
      <c r="A104" s="15">
        <v>43931</v>
      </c>
      <c r="B104" s="13">
        <v>40</v>
      </c>
      <c r="C104">
        <v>13</v>
      </c>
      <c r="D104" s="13">
        <v>6</v>
      </c>
      <c r="E104" s="11">
        <f ca="1">IFERROR(__xludf.DUMMYFUNCTION("""COMPUTED_VALUE"""),871)</f>
        <v>871</v>
      </c>
    </row>
    <row r="105" spans="1:5" x14ac:dyDescent="0.3">
      <c r="A105" s="15">
        <v>43932</v>
      </c>
      <c r="B105" s="13">
        <v>93</v>
      </c>
      <c r="C105">
        <v>12</v>
      </c>
      <c r="D105" s="13">
        <v>4</v>
      </c>
      <c r="E105" s="11">
        <f ca="1">IFERROR(__xludf.DUMMYFUNCTION("""COMPUTED_VALUE"""),854)</f>
        <v>854</v>
      </c>
    </row>
    <row r="106" spans="1:5" x14ac:dyDescent="0.3">
      <c r="A106" s="15">
        <v>43933</v>
      </c>
      <c r="B106" s="13">
        <v>55</v>
      </c>
      <c r="C106">
        <v>13</v>
      </c>
      <c r="D106" s="13">
        <v>5</v>
      </c>
      <c r="E106" s="11">
        <f ca="1">IFERROR(__xludf.DUMMYFUNCTION("""COMPUTED_VALUE"""),758)</f>
        <v>758</v>
      </c>
    </row>
    <row r="107" spans="1:5" x14ac:dyDescent="0.3">
      <c r="A107" s="15">
        <v>43934</v>
      </c>
      <c r="B107" s="13">
        <v>48</v>
      </c>
      <c r="C107">
        <v>12</v>
      </c>
      <c r="D107" s="13">
        <v>5</v>
      </c>
      <c r="E107" s="11">
        <f ca="1">IFERROR(__xludf.DUMMYFUNCTION("""COMPUTED_VALUE"""),1243)</f>
        <v>1243</v>
      </c>
    </row>
    <row r="108" spans="1:5" x14ac:dyDescent="0.3">
      <c r="A108" s="15">
        <v>43935</v>
      </c>
      <c r="B108" s="13">
        <v>44</v>
      </c>
      <c r="C108">
        <v>13</v>
      </c>
      <c r="D108" s="13">
        <v>6</v>
      </c>
      <c r="E108" s="11">
        <f ca="1">IFERROR(__xludf.DUMMYFUNCTION("""COMPUTED_VALUE"""),1031)</f>
        <v>1031</v>
      </c>
    </row>
    <row r="109" spans="1:5" x14ac:dyDescent="0.3">
      <c r="A109" s="15">
        <v>43936</v>
      </c>
      <c r="B109" s="13">
        <v>45</v>
      </c>
      <c r="C109">
        <v>12</v>
      </c>
      <c r="D109" s="13">
        <v>5</v>
      </c>
      <c r="E109" s="11">
        <f ca="1">IFERROR(__xludf.DUMMYFUNCTION("""COMPUTED_VALUE"""),886)</f>
        <v>886</v>
      </c>
    </row>
    <row r="110" spans="1:5" x14ac:dyDescent="0.3">
      <c r="A110" s="15">
        <v>43937</v>
      </c>
      <c r="B110" s="13">
        <v>24</v>
      </c>
      <c r="C110">
        <v>13</v>
      </c>
      <c r="D110" s="13">
        <v>4</v>
      </c>
      <c r="E110" s="11">
        <f ca="1">IFERROR(__xludf.DUMMYFUNCTION("""COMPUTED_VALUE"""),1061)</f>
        <v>1061</v>
      </c>
    </row>
    <row r="111" spans="1:5" x14ac:dyDescent="0.3">
      <c r="A111" s="15">
        <v>43938</v>
      </c>
      <c r="B111" s="13">
        <v>21</v>
      </c>
      <c r="C111">
        <v>11</v>
      </c>
      <c r="D111" s="13">
        <v>4</v>
      </c>
      <c r="E111" s="11">
        <f ca="1">IFERROR(__xludf.DUMMYFUNCTION("""COMPUTED_VALUE"""),922)</f>
        <v>922</v>
      </c>
    </row>
    <row r="112" spans="1:5" x14ac:dyDescent="0.3">
      <c r="A112" s="15">
        <v>43939</v>
      </c>
      <c r="B112" s="13">
        <v>22</v>
      </c>
      <c r="C112">
        <v>11</v>
      </c>
      <c r="D112" s="13">
        <v>3</v>
      </c>
      <c r="E112" s="11">
        <f ca="1">IFERROR(__xludf.DUMMYFUNCTION("""COMPUTED_VALUE"""),1371)</f>
        <v>1371</v>
      </c>
    </row>
    <row r="113" spans="1:5" x14ac:dyDescent="0.3">
      <c r="A113" s="15">
        <v>43940</v>
      </c>
      <c r="B113" s="13">
        <v>31</v>
      </c>
      <c r="C113">
        <v>11</v>
      </c>
      <c r="D113" s="13">
        <v>4</v>
      </c>
      <c r="E113" s="11">
        <f ca="1">IFERROR(__xludf.DUMMYFUNCTION("""COMPUTED_VALUE"""),1580)</f>
        <v>1580</v>
      </c>
    </row>
    <row r="114" spans="1:5" x14ac:dyDescent="0.3">
      <c r="A114" s="15">
        <v>43941</v>
      </c>
      <c r="B114" s="13">
        <v>31</v>
      </c>
      <c r="C114">
        <v>9</v>
      </c>
      <c r="D114" s="13">
        <v>4</v>
      </c>
      <c r="E114" s="11">
        <f ca="1">IFERROR(__xludf.DUMMYFUNCTION("""COMPUTED_VALUE"""),1239)</f>
        <v>1239</v>
      </c>
    </row>
    <row r="115" spans="1:5" x14ac:dyDescent="0.3">
      <c r="A115" s="15">
        <v>43942</v>
      </c>
      <c r="B115" s="13">
        <v>25</v>
      </c>
      <c r="C115">
        <v>10</v>
      </c>
      <c r="D115" s="13">
        <v>4</v>
      </c>
      <c r="E115" s="11">
        <f ca="1">IFERROR(__xludf.DUMMYFUNCTION("""COMPUTED_VALUE"""),1537)</f>
        <v>1537</v>
      </c>
    </row>
    <row r="116" spans="1:5" x14ac:dyDescent="0.3">
      <c r="A116" s="15">
        <v>43943</v>
      </c>
      <c r="B116" s="13">
        <v>26</v>
      </c>
      <c r="C116">
        <v>9</v>
      </c>
      <c r="D116" s="13">
        <v>4</v>
      </c>
      <c r="E116" s="11">
        <f ca="1">IFERROR(__xludf.DUMMYFUNCTION("""COMPUTED_VALUE"""),1292)</f>
        <v>1292</v>
      </c>
    </row>
    <row r="117" spans="1:5" x14ac:dyDescent="0.3">
      <c r="A117" s="15">
        <v>43944</v>
      </c>
      <c r="B117" s="13">
        <v>27</v>
      </c>
      <c r="C117">
        <v>10</v>
      </c>
      <c r="D117" s="13">
        <v>4</v>
      </c>
      <c r="E117" s="11">
        <f ca="1">IFERROR(__xludf.DUMMYFUNCTION("""COMPUTED_VALUE"""),1667)</f>
        <v>1667</v>
      </c>
    </row>
    <row r="118" spans="1:5" x14ac:dyDescent="0.3">
      <c r="A118" s="15">
        <v>43945</v>
      </c>
      <c r="B118" s="13">
        <v>27</v>
      </c>
      <c r="C118">
        <v>9</v>
      </c>
      <c r="D118" s="13">
        <v>3</v>
      </c>
      <c r="E118" s="11">
        <f ca="1">IFERROR(__xludf.DUMMYFUNCTION("""COMPUTED_VALUE"""),1408)</f>
        <v>1408</v>
      </c>
    </row>
    <row r="119" spans="1:5" x14ac:dyDescent="0.3">
      <c r="A119" s="15">
        <v>43946</v>
      </c>
      <c r="B119" s="13">
        <v>34</v>
      </c>
      <c r="C119">
        <v>9</v>
      </c>
      <c r="D119" s="13">
        <v>4</v>
      </c>
      <c r="E119" s="11">
        <f ca="1">IFERROR(__xludf.DUMMYFUNCTION("""COMPUTED_VALUE"""),1835)</f>
        <v>1835</v>
      </c>
    </row>
    <row r="120" spans="1:5" x14ac:dyDescent="0.3">
      <c r="A120" s="15">
        <v>43947</v>
      </c>
      <c r="B120" s="13">
        <v>31</v>
      </c>
      <c r="C120">
        <v>9</v>
      </c>
      <c r="D120" s="13">
        <v>4</v>
      </c>
      <c r="E120" s="11">
        <f ca="1">IFERROR(__xludf.DUMMYFUNCTION("""COMPUTED_VALUE"""),1607)</f>
        <v>1607</v>
      </c>
    </row>
    <row r="121" spans="1:5" x14ac:dyDescent="0.3">
      <c r="A121" s="15">
        <v>43948</v>
      </c>
      <c r="B121" s="13">
        <v>42</v>
      </c>
      <c r="C121">
        <v>9</v>
      </c>
      <c r="D121" s="13">
        <v>5</v>
      </c>
      <c r="E121" s="11">
        <f ca="1">IFERROR(__xludf.DUMMYFUNCTION("""COMPUTED_VALUE"""),1568)</f>
        <v>1568</v>
      </c>
    </row>
    <row r="122" spans="1:5" x14ac:dyDescent="0.3">
      <c r="A122" s="15">
        <v>43949</v>
      </c>
      <c r="B122" s="13">
        <v>35</v>
      </c>
      <c r="C122">
        <v>9</v>
      </c>
      <c r="D122" s="13">
        <v>4</v>
      </c>
      <c r="E122" s="11">
        <f ca="1">IFERROR(__xludf.DUMMYFUNCTION("""COMPUTED_VALUE"""),1902)</f>
        <v>1902</v>
      </c>
    </row>
    <row r="123" spans="1:5" x14ac:dyDescent="0.3">
      <c r="A123" s="15">
        <v>43950</v>
      </c>
      <c r="B123" s="13">
        <v>34</v>
      </c>
      <c r="C123">
        <v>8</v>
      </c>
      <c r="D123" s="13">
        <v>5</v>
      </c>
      <c r="E123" s="11">
        <f ca="1">IFERROR(__xludf.DUMMYFUNCTION("""COMPUTED_VALUE"""),1705)</f>
        <v>1705</v>
      </c>
    </row>
    <row r="124" spans="1:5" x14ac:dyDescent="0.3">
      <c r="A124" s="15">
        <v>43951</v>
      </c>
      <c r="B124" s="13">
        <v>36</v>
      </c>
      <c r="C124">
        <v>8</v>
      </c>
      <c r="D124" s="13">
        <v>4</v>
      </c>
      <c r="E124" s="11">
        <f ca="1">IFERROR(__xludf.DUMMYFUNCTION("""COMPUTED_VALUE"""),1801)</f>
        <v>1801</v>
      </c>
    </row>
    <row r="125" spans="1:5" x14ac:dyDescent="0.3">
      <c r="A125" s="15">
        <v>43952</v>
      </c>
      <c r="B125" s="13">
        <v>91</v>
      </c>
      <c r="C125">
        <v>8</v>
      </c>
      <c r="D125" s="13">
        <v>4</v>
      </c>
      <c r="E125" s="11">
        <f ca="1">IFERROR(__xludf.DUMMYFUNCTION("""COMPUTED_VALUE"""),2396)</f>
        <v>2396</v>
      </c>
    </row>
    <row r="126" spans="1:5" x14ac:dyDescent="0.3">
      <c r="A126" s="15">
        <v>43953</v>
      </c>
      <c r="B126" s="13">
        <v>48</v>
      </c>
      <c r="C126">
        <v>8</v>
      </c>
      <c r="D126" s="13">
        <v>5</v>
      </c>
      <c r="E126" s="11">
        <f ca="1">IFERROR(__xludf.DUMMYFUNCTION("""COMPUTED_VALUE"""),2564)</f>
        <v>2564</v>
      </c>
    </row>
    <row r="127" spans="1:5" x14ac:dyDescent="0.3">
      <c r="A127" s="15">
        <v>43954</v>
      </c>
      <c r="B127" s="13">
        <v>44</v>
      </c>
      <c r="C127">
        <v>8</v>
      </c>
      <c r="D127" s="13">
        <v>6</v>
      </c>
      <c r="E127" s="11">
        <f ca="1">IFERROR(__xludf.DUMMYFUNCTION("""COMPUTED_VALUE"""),2952)</f>
        <v>2952</v>
      </c>
    </row>
    <row r="128" spans="1:5" x14ac:dyDescent="0.3">
      <c r="A128" s="15">
        <v>43955</v>
      </c>
      <c r="B128" s="13">
        <v>38</v>
      </c>
      <c r="C128">
        <v>8</v>
      </c>
      <c r="D128" s="13">
        <v>6</v>
      </c>
      <c r="E128" s="11">
        <f ca="1">IFERROR(__xludf.DUMMYFUNCTION("""COMPUTED_VALUE"""),3656)</f>
        <v>3656</v>
      </c>
    </row>
    <row r="129" spans="1:5" x14ac:dyDescent="0.3">
      <c r="A129" s="15">
        <v>43956</v>
      </c>
      <c r="B129" s="13">
        <v>33</v>
      </c>
      <c r="C129">
        <v>8</v>
      </c>
      <c r="D129" s="13">
        <v>4</v>
      </c>
      <c r="E129" s="11">
        <f ca="1">IFERROR(__xludf.DUMMYFUNCTION("""COMPUTED_VALUE"""),2971)</f>
        <v>2971</v>
      </c>
    </row>
    <row r="130" spans="1:5" x14ac:dyDescent="0.3">
      <c r="A130" s="15">
        <v>43957</v>
      </c>
      <c r="B130" s="13">
        <v>29</v>
      </c>
      <c r="C130">
        <v>8</v>
      </c>
      <c r="D130" s="13">
        <v>5</v>
      </c>
      <c r="E130" s="11">
        <f ca="1">IFERROR(__xludf.DUMMYFUNCTION("""COMPUTED_VALUE"""),3602)</f>
        <v>3602</v>
      </c>
    </row>
    <row r="131" spans="1:5" x14ac:dyDescent="0.3">
      <c r="A131" s="15">
        <v>43958</v>
      </c>
      <c r="B131" s="13">
        <v>26</v>
      </c>
      <c r="C131">
        <v>7</v>
      </c>
      <c r="D131" s="13">
        <v>4</v>
      </c>
      <c r="E131" s="11">
        <f ca="1">IFERROR(__xludf.DUMMYFUNCTION("""COMPUTED_VALUE"""),3344)</f>
        <v>3344</v>
      </c>
    </row>
    <row r="132" spans="1:5" x14ac:dyDescent="0.3">
      <c r="A132" s="15">
        <v>43959</v>
      </c>
      <c r="B132" s="13">
        <v>28</v>
      </c>
      <c r="C132">
        <v>7</v>
      </c>
      <c r="D132" s="13">
        <v>3</v>
      </c>
      <c r="E132" s="11">
        <f ca="1">IFERROR(__xludf.DUMMYFUNCTION("""COMPUTED_VALUE"""),3339)</f>
        <v>3339</v>
      </c>
    </row>
    <row r="133" spans="1:5" x14ac:dyDescent="0.3">
      <c r="A133" s="15">
        <v>43960</v>
      </c>
      <c r="B133" s="13">
        <v>30</v>
      </c>
      <c r="C133">
        <v>8</v>
      </c>
      <c r="D133" s="13">
        <v>3</v>
      </c>
      <c r="E133" s="11">
        <f ca="1">IFERROR(__xludf.DUMMYFUNCTION("""COMPUTED_VALUE"""),3175)</f>
        <v>3175</v>
      </c>
    </row>
    <row r="134" spans="1:5" x14ac:dyDescent="0.3">
      <c r="A134" s="15">
        <v>43961</v>
      </c>
      <c r="B134" s="13">
        <v>30</v>
      </c>
      <c r="C134">
        <v>7</v>
      </c>
      <c r="D134" s="13">
        <v>2</v>
      </c>
      <c r="E134" s="11">
        <f ca="1">IFERROR(__xludf.DUMMYFUNCTION("""COMPUTED_VALUE"""),4311)</f>
        <v>4311</v>
      </c>
    </row>
    <row r="135" spans="1:5" x14ac:dyDescent="0.3">
      <c r="A135" s="15">
        <v>43962</v>
      </c>
      <c r="B135" s="13">
        <v>39</v>
      </c>
      <c r="C135">
        <v>8</v>
      </c>
      <c r="D135" s="13">
        <v>3</v>
      </c>
      <c r="E135" s="11">
        <f ca="1">IFERROR(__xludf.DUMMYFUNCTION("""COMPUTED_VALUE"""),3592)</f>
        <v>3592</v>
      </c>
    </row>
    <row r="136" spans="1:5" x14ac:dyDescent="0.3">
      <c r="A136" s="15">
        <v>43963</v>
      </c>
      <c r="B136" s="13">
        <v>42</v>
      </c>
      <c r="C136">
        <v>9</v>
      </c>
      <c r="D136" s="13">
        <v>3</v>
      </c>
      <c r="E136" s="11">
        <f ca="1">IFERROR(__xludf.DUMMYFUNCTION("""COMPUTED_VALUE"""),3562)</f>
        <v>3562</v>
      </c>
    </row>
    <row r="137" spans="1:5" x14ac:dyDescent="0.3">
      <c r="A137" s="15">
        <v>43964</v>
      </c>
      <c r="B137" s="13">
        <v>29</v>
      </c>
      <c r="C137">
        <v>9</v>
      </c>
      <c r="D137" s="13">
        <v>2</v>
      </c>
      <c r="E137" s="11">
        <f ca="1">IFERROR(__xludf.DUMMYFUNCTION("""COMPUTED_VALUE"""),3726)</f>
        <v>3726</v>
      </c>
    </row>
    <row r="138" spans="1:5" x14ac:dyDescent="0.3">
      <c r="A138" s="15">
        <v>43965</v>
      </c>
      <c r="B138" s="13">
        <v>29</v>
      </c>
      <c r="C138">
        <v>9</v>
      </c>
      <c r="D138" s="13">
        <v>2</v>
      </c>
      <c r="E138" s="11">
        <f ca="1">IFERROR(__xludf.DUMMYFUNCTION("""COMPUTED_VALUE"""),3991)</f>
        <v>3991</v>
      </c>
    </row>
    <row r="139" spans="1:5" x14ac:dyDescent="0.3">
      <c r="A139" s="15">
        <v>43966</v>
      </c>
      <c r="B139" s="13">
        <v>31</v>
      </c>
      <c r="C139">
        <v>8</v>
      </c>
      <c r="D139" s="13">
        <v>2</v>
      </c>
      <c r="E139" s="11">
        <f ca="1">IFERROR(__xludf.DUMMYFUNCTION("""COMPUTED_VALUE"""),3808)</f>
        <v>3808</v>
      </c>
    </row>
    <row r="140" spans="1:5" x14ac:dyDescent="0.3">
      <c r="A140" s="15">
        <v>43967</v>
      </c>
      <c r="B140" s="13">
        <v>43</v>
      </c>
      <c r="C140">
        <v>8</v>
      </c>
      <c r="D140" s="13">
        <v>2</v>
      </c>
      <c r="E140" s="11">
        <f ca="1">IFERROR(__xludf.DUMMYFUNCTION("""COMPUTED_VALUE"""),4794)</f>
        <v>4794</v>
      </c>
    </row>
    <row r="141" spans="1:5" x14ac:dyDescent="0.3">
      <c r="A141" s="15">
        <v>43968</v>
      </c>
      <c r="B141" s="13">
        <v>98</v>
      </c>
      <c r="C141">
        <v>9</v>
      </c>
      <c r="D141" s="13">
        <v>3</v>
      </c>
      <c r="E141" s="11">
        <f ca="1">IFERROR(__xludf.DUMMYFUNCTION("""COMPUTED_VALUE"""),5049)</f>
        <v>5049</v>
      </c>
    </row>
    <row r="142" spans="1:5" x14ac:dyDescent="0.3">
      <c r="A142" s="15">
        <v>43969</v>
      </c>
      <c r="B142" s="13">
        <v>53</v>
      </c>
      <c r="C142">
        <v>9</v>
      </c>
      <c r="D142" s="13">
        <v>3</v>
      </c>
      <c r="E142" s="11">
        <f ca="1">IFERROR(__xludf.DUMMYFUNCTION("""COMPUTED_VALUE"""),4628)</f>
        <v>4628</v>
      </c>
    </row>
    <row r="143" spans="1:5" x14ac:dyDescent="0.3">
      <c r="A143" s="15">
        <v>43970</v>
      </c>
      <c r="B143" s="13">
        <v>29</v>
      </c>
      <c r="C143">
        <v>7</v>
      </c>
      <c r="D143" s="13">
        <v>2</v>
      </c>
      <c r="E143" s="11">
        <f ca="1">IFERROR(__xludf.DUMMYFUNCTION("""COMPUTED_VALUE"""),6154)</f>
        <v>6154</v>
      </c>
    </row>
    <row r="144" spans="1:5" x14ac:dyDescent="0.3">
      <c r="A144" s="15">
        <v>43971</v>
      </c>
      <c r="B144" s="13">
        <v>19</v>
      </c>
      <c r="C144">
        <v>8</v>
      </c>
      <c r="D144" s="13">
        <v>2</v>
      </c>
      <c r="E144" s="11">
        <f ca="1">IFERROR(__xludf.DUMMYFUNCTION("""COMPUTED_VALUE"""),5720)</f>
        <v>5720</v>
      </c>
    </row>
    <row r="145" spans="1:5" x14ac:dyDescent="0.3">
      <c r="A145" s="15">
        <v>43972</v>
      </c>
      <c r="B145" s="13">
        <v>20</v>
      </c>
      <c r="C145">
        <v>9</v>
      </c>
      <c r="D145" s="13">
        <v>3</v>
      </c>
      <c r="E145" s="11">
        <f ca="1">IFERROR(__xludf.DUMMYFUNCTION("""COMPUTED_VALUE"""),6023)</f>
        <v>6023</v>
      </c>
    </row>
    <row r="146" spans="1:5" x14ac:dyDescent="0.3">
      <c r="A146" s="15">
        <v>43973</v>
      </c>
      <c r="B146" s="13">
        <v>16</v>
      </c>
      <c r="C146">
        <v>12</v>
      </c>
      <c r="D146" s="13">
        <v>3</v>
      </c>
      <c r="E146" s="11">
        <f ca="1">IFERROR(__xludf.DUMMYFUNCTION("""COMPUTED_VALUE"""),6536)</f>
        <v>6536</v>
      </c>
    </row>
    <row r="147" spans="1:5" x14ac:dyDescent="0.3">
      <c r="A147" s="15">
        <v>43974</v>
      </c>
      <c r="B147" s="13">
        <v>18</v>
      </c>
      <c r="C147">
        <v>14</v>
      </c>
      <c r="D147" s="13">
        <v>5</v>
      </c>
      <c r="E147" s="11">
        <f ca="1">IFERROR(__xludf.DUMMYFUNCTION("""COMPUTED_VALUE"""),6667)</f>
        <v>6667</v>
      </c>
    </row>
    <row r="148" spans="1:5" x14ac:dyDescent="0.3">
      <c r="A148" s="15">
        <v>43975</v>
      </c>
      <c r="B148" s="13">
        <v>16</v>
      </c>
      <c r="C148">
        <v>13</v>
      </c>
      <c r="D148" s="13">
        <v>3</v>
      </c>
      <c r="E148" s="11">
        <f ca="1">IFERROR(__xludf.DUMMYFUNCTION("""COMPUTED_VALUE"""),7111)</f>
        <v>7111</v>
      </c>
    </row>
    <row r="149" spans="1:5" x14ac:dyDescent="0.3">
      <c r="A149" s="15">
        <v>43976</v>
      </c>
      <c r="B149" s="13">
        <v>17</v>
      </c>
      <c r="C149">
        <v>13</v>
      </c>
      <c r="D149" s="13">
        <v>2</v>
      </c>
      <c r="E149" s="11">
        <f ca="1">IFERROR(__xludf.DUMMYFUNCTION("""COMPUTED_VALUE"""),6414)</f>
        <v>6414</v>
      </c>
    </row>
    <row r="150" spans="1:5" x14ac:dyDescent="0.3">
      <c r="A150" s="15">
        <v>43977</v>
      </c>
      <c r="B150" s="13">
        <v>19</v>
      </c>
      <c r="C150">
        <v>11</v>
      </c>
      <c r="D150" s="13">
        <v>2</v>
      </c>
      <c r="E150" s="11">
        <f ca="1">IFERROR(__xludf.DUMMYFUNCTION("""COMPUTED_VALUE"""),5907)</f>
        <v>5907</v>
      </c>
    </row>
    <row r="151" spans="1:5" x14ac:dyDescent="0.3">
      <c r="A151" s="15">
        <v>43978</v>
      </c>
      <c r="B151" s="13">
        <v>19</v>
      </c>
      <c r="C151">
        <v>10</v>
      </c>
      <c r="D151" s="13">
        <v>2</v>
      </c>
      <c r="E151" s="11">
        <f ca="1">IFERROR(__xludf.DUMMYFUNCTION("""COMPUTED_VALUE"""),7246)</f>
        <v>7246</v>
      </c>
    </row>
    <row r="152" spans="1:5" x14ac:dyDescent="0.3">
      <c r="A152" s="15">
        <v>43979</v>
      </c>
      <c r="B152" s="13">
        <v>21</v>
      </c>
      <c r="C152">
        <v>9</v>
      </c>
      <c r="D152" s="13">
        <v>2</v>
      </c>
      <c r="E152" s="11">
        <f ca="1">IFERROR(__xludf.DUMMYFUNCTION("""COMPUTED_VALUE"""),7254)</f>
        <v>7254</v>
      </c>
    </row>
    <row r="153" spans="1:5" x14ac:dyDescent="0.3">
      <c r="A153" s="15">
        <v>43980</v>
      </c>
      <c r="B153" s="13">
        <v>22</v>
      </c>
      <c r="C153">
        <v>9</v>
      </c>
      <c r="D153" s="13">
        <v>2</v>
      </c>
      <c r="E153" s="11">
        <f ca="1">IFERROR(__xludf.DUMMYFUNCTION("""COMPUTED_VALUE"""),8138)</f>
        <v>8138</v>
      </c>
    </row>
    <row r="154" spans="1:5" x14ac:dyDescent="0.3">
      <c r="A154" s="15">
        <v>43981</v>
      </c>
      <c r="B154" s="13">
        <v>51</v>
      </c>
      <c r="C154">
        <v>9</v>
      </c>
      <c r="D154" s="13">
        <v>4</v>
      </c>
      <c r="E154" s="11">
        <f ca="1">IFERROR(__xludf.DUMMYFUNCTION("""COMPUTED_VALUE"""),8364)</f>
        <v>8364</v>
      </c>
    </row>
    <row r="155" spans="1:5" x14ac:dyDescent="0.3">
      <c r="A155" s="15">
        <v>43982</v>
      </c>
      <c r="B155" s="13">
        <v>38</v>
      </c>
      <c r="C155">
        <v>11</v>
      </c>
      <c r="D155" s="13">
        <v>3</v>
      </c>
      <c r="E155" s="11">
        <f ca="1">IFERROR(__xludf.DUMMYFUNCTION("""COMPUTED_VALUE"""),8789)</f>
        <v>8789</v>
      </c>
    </row>
  </sheetData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F3744-70D7-4149-B528-533D58F1E7CD}">
  <dimension ref="A3:E155"/>
  <sheetViews>
    <sheetView workbookViewId="0">
      <selection activeCell="S146" sqref="S146"/>
    </sheetView>
  </sheetViews>
  <sheetFormatPr defaultRowHeight="14.4" x14ac:dyDescent="0.3"/>
  <cols>
    <col min="2" max="2" width="8.88671875" style="13"/>
    <col min="3" max="3" width="12.109375" customWidth="1"/>
    <col min="4" max="4" width="11.21875" style="13" customWidth="1"/>
  </cols>
  <sheetData>
    <row r="3" spans="1:5" x14ac:dyDescent="0.3">
      <c r="A3" s="17" t="s">
        <v>56</v>
      </c>
      <c r="B3" s="13" t="s">
        <v>164</v>
      </c>
      <c r="C3" t="s">
        <v>163</v>
      </c>
      <c r="D3" s="13" t="s">
        <v>162</v>
      </c>
      <c r="E3" s="10" t="s">
        <v>57</v>
      </c>
    </row>
    <row r="4" spans="1:5" x14ac:dyDescent="0.3">
      <c r="A4" s="15">
        <v>43831</v>
      </c>
      <c r="B4" s="13">
        <v>0</v>
      </c>
      <c r="C4">
        <v>1</v>
      </c>
      <c r="D4" s="13">
        <v>1</v>
      </c>
      <c r="E4" s="10">
        <v>0</v>
      </c>
    </row>
    <row r="5" spans="1:5" x14ac:dyDescent="0.3">
      <c r="A5" s="15">
        <v>43832</v>
      </c>
      <c r="B5" s="13">
        <v>0</v>
      </c>
      <c r="C5">
        <v>1</v>
      </c>
      <c r="D5" s="13">
        <v>1</v>
      </c>
      <c r="E5" s="10">
        <v>0</v>
      </c>
    </row>
    <row r="6" spans="1:5" x14ac:dyDescent="0.3">
      <c r="A6" s="15">
        <v>43833</v>
      </c>
      <c r="B6" s="13">
        <v>1</v>
      </c>
      <c r="C6">
        <v>1</v>
      </c>
      <c r="D6" s="13">
        <v>0</v>
      </c>
      <c r="E6" s="10">
        <v>0</v>
      </c>
    </row>
    <row r="7" spans="1:5" x14ac:dyDescent="0.3">
      <c r="A7" s="15">
        <v>43834</v>
      </c>
      <c r="B7" s="13">
        <v>0</v>
      </c>
      <c r="C7">
        <v>1</v>
      </c>
      <c r="D7" s="13">
        <v>1</v>
      </c>
      <c r="E7" s="10">
        <v>0</v>
      </c>
    </row>
    <row r="8" spans="1:5" x14ac:dyDescent="0.3">
      <c r="A8" s="15">
        <v>43835</v>
      </c>
      <c r="B8" s="13">
        <v>1</v>
      </c>
      <c r="C8">
        <v>1</v>
      </c>
      <c r="D8" s="13">
        <v>1</v>
      </c>
      <c r="E8" s="10">
        <v>0</v>
      </c>
    </row>
    <row r="9" spans="1:5" x14ac:dyDescent="0.3">
      <c r="A9" s="15">
        <v>43836</v>
      </c>
      <c r="B9" s="13">
        <v>1</v>
      </c>
      <c r="C9">
        <v>1</v>
      </c>
      <c r="D9" s="13">
        <v>1</v>
      </c>
      <c r="E9" s="10">
        <v>0</v>
      </c>
    </row>
    <row r="10" spans="1:5" x14ac:dyDescent="0.3">
      <c r="A10" s="15">
        <v>43837</v>
      </c>
      <c r="B10" s="13">
        <v>1</v>
      </c>
      <c r="C10">
        <v>1</v>
      </c>
      <c r="D10" s="13">
        <v>1</v>
      </c>
      <c r="E10" s="10">
        <v>0</v>
      </c>
    </row>
    <row r="11" spans="1:5" x14ac:dyDescent="0.3">
      <c r="A11" s="15">
        <v>43838</v>
      </c>
      <c r="B11" s="13">
        <v>0</v>
      </c>
      <c r="C11">
        <v>1</v>
      </c>
      <c r="D11" s="13">
        <v>1</v>
      </c>
      <c r="E11" s="10">
        <v>0</v>
      </c>
    </row>
    <row r="12" spans="1:5" x14ac:dyDescent="0.3">
      <c r="A12" s="15">
        <v>43839</v>
      </c>
      <c r="B12" s="13">
        <v>1</v>
      </c>
      <c r="C12">
        <v>1</v>
      </c>
      <c r="D12" s="13">
        <v>1</v>
      </c>
      <c r="E12" s="10">
        <v>0</v>
      </c>
    </row>
    <row r="13" spans="1:5" x14ac:dyDescent="0.3">
      <c r="A13" s="15">
        <v>43840</v>
      </c>
      <c r="B13" s="13">
        <v>0</v>
      </c>
      <c r="C13">
        <v>1</v>
      </c>
      <c r="D13" s="13">
        <v>1</v>
      </c>
      <c r="E13" s="10">
        <v>0</v>
      </c>
    </row>
    <row r="14" spans="1:5" x14ac:dyDescent="0.3">
      <c r="A14" s="15">
        <v>43841</v>
      </c>
      <c r="B14" s="13">
        <v>0</v>
      </c>
      <c r="C14">
        <v>1</v>
      </c>
      <c r="D14" s="13">
        <v>1</v>
      </c>
      <c r="E14" s="10">
        <v>0</v>
      </c>
    </row>
    <row r="15" spans="1:5" x14ac:dyDescent="0.3">
      <c r="A15" s="15">
        <v>43842</v>
      </c>
      <c r="B15" s="13">
        <v>1</v>
      </c>
      <c r="C15">
        <v>1</v>
      </c>
      <c r="D15" s="13">
        <v>1</v>
      </c>
      <c r="E15" s="10">
        <v>0</v>
      </c>
    </row>
    <row r="16" spans="1:5" x14ac:dyDescent="0.3">
      <c r="A16" s="15">
        <v>43843</v>
      </c>
      <c r="B16" s="13">
        <v>1</v>
      </c>
      <c r="C16">
        <v>1</v>
      </c>
      <c r="D16" s="13">
        <v>1</v>
      </c>
      <c r="E16" s="10">
        <v>0</v>
      </c>
    </row>
    <row r="17" spans="1:5" x14ac:dyDescent="0.3">
      <c r="A17" s="15">
        <v>43844</v>
      </c>
      <c r="B17" s="13">
        <v>0</v>
      </c>
      <c r="C17">
        <v>1</v>
      </c>
      <c r="D17" s="13">
        <v>1</v>
      </c>
      <c r="E17" s="10">
        <v>0</v>
      </c>
    </row>
    <row r="18" spans="1:5" x14ac:dyDescent="0.3">
      <c r="A18" s="15">
        <v>43845</v>
      </c>
      <c r="B18" s="13">
        <v>0</v>
      </c>
      <c r="C18">
        <v>1</v>
      </c>
      <c r="D18" s="13">
        <v>1</v>
      </c>
      <c r="E18" s="10">
        <v>0</v>
      </c>
    </row>
    <row r="19" spans="1:5" x14ac:dyDescent="0.3">
      <c r="A19" s="15">
        <v>43846</v>
      </c>
      <c r="B19" s="13">
        <v>0</v>
      </c>
      <c r="C19">
        <v>1</v>
      </c>
      <c r="D19" s="13">
        <v>1</v>
      </c>
      <c r="E19" s="10">
        <v>0</v>
      </c>
    </row>
    <row r="20" spans="1:5" x14ac:dyDescent="0.3">
      <c r="A20" s="15">
        <v>43847</v>
      </c>
      <c r="B20" s="13">
        <v>0</v>
      </c>
      <c r="C20">
        <v>1</v>
      </c>
      <c r="D20" s="13">
        <v>1</v>
      </c>
      <c r="E20" s="10">
        <v>0</v>
      </c>
    </row>
    <row r="21" spans="1:5" x14ac:dyDescent="0.3">
      <c r="A21" s="15">
        <v>43848</v>
      </c>
      <c r="B21" s="13">
        <v>1</v>
      </c>
      <c r="C21">
        <v>1</v>
      </c>
      <c r="D21" s="13">
        <v>1</v>
      </c>
      <c r="E21" s="10">
        <v>0</v>
      </c>
    </row>
    <row r="22" spans="1:5" x14ac:dyDescent="0.3">
      <c r="A22" s="15">
        <v>43849</v>
      </c>
      <c r="B22" s="13">
        <v>1</v>
      </c>
      <c r="C22">
        <v>1</v>
      </c>
      <c r="D22" s="13">
        <v>1</v>
      </c>
      <c r="E22" s="10">
        <v>0</v>
      </c>
    </row>
    <row r="23" spans="1:5" x14ac:dyDescent="0.3">
      <c r="A23" s="15">
        <v>43850</v>
      </c>
      <c r="B23" s="13">
        <v>0</v>
      </c>
      <c r="C23">
        <v>1</v>
      </c>
      <c r="D23" s="13">
        <v>1</v>
      </c>
      <c r="E23" s="10">
        <v>0</v>
      </c>
    </row>
    <row r="24" spans="1:5" x14ac:dyDescent="0.3">
      <c r="A24" s="15">
        <v>43851</v>
      </c>
      <c r="B24" s="13">
        <v>0</v>
      </c>
      <c r="C24">
        <v>1</v>
      </c>
      <c r="D24" s="13">
        <v>1</v>
      </c>
      <c r="E24" s="10">
        <v>0</v>
      </c>
    </row>
    <row r="25" spans="1:5" x14ac:dyDescent="0.3">
      <c r="A25" s="15">
        <v>43852</v>
      </c>
      <c r="B25" s="13">
        <v>0</v>
      </c>
      <c r="C25">
        <v>1</v>
      </c>
      <c r="D25" s="13">
        <v>1</v>
      </c>
      <c r="E25" s="10">
        <v>0</v>
      </c>
    </row>
    <row r="26" spans="1:5" x14ac:dyDescent="0.3">
      <c r="A26" s="15">
        <v>43853</v>
      </c>
      <c r="B26" s="13">
        <v>1</v>
      </c>
      <c r="C26">
        <v>1</v>
      </c>
      <c r="D26" s="13">
        <v>1</v>
      </c>
      <c r="E26" s="10">
        <v>0</v>
      </c>
    </row>
    <row r="27" spans="1:5" x14ac:dyDescent="0.3">
      <c r="A27" s="15">
        <v>43854</v>
      </c>
      <c r="B27" s="13">
        <v>1</v>
      </c>
      <c r="C27">
        <v>1</v>
      </c>
      <c r="D27" s="13">
        <v>1</v>
      </c>
      <c r="E27" s="10">
        <v>0</v>
      </c>
    </row>
    <row r="28" spans="1:5" x14ac:dyDescent="0.3">
      <c r="A28" s="15">
        <v>43855</v>
      </c>
      <c r="B28" s="13">
        <v>1</v>
      </c>
      <c r="C28">
        <v>1</v>
      </c>
      <c r="D28" s="13">
        <v>1</v>
      </c>
      <c r="E28" s="10">
        <v>0</v>
      </c>
    </row>
    <row r="29" spans="1:5" x14ac:dyDescent="0.3">
      <c r="A29" s="15">
        <v>43856</v>
      </c>
      <c r="B29" s="13">
        <v>1</v>
      </c>
      <c r="C29">
        <v>1</v>
      </c>
      <c r="D29" s="13">
        <v>1</v>
      </c>
      <c r="E29" s="10">
        <v>0</v>
      </c>
    </row>
    <row r="30" spans="1:5" x14ac:dyDescent="0.3">
      <c r="A30" s="15">
        <v>43857</v>
      </c>
      <c r="B30" s="13">
        <v>1</v>
      </c>
      <c r="C30">
        <v>1</v>
      </c>
      <c r="D30" s="13">
        <v>1</v>
      </c>
      <c r="E30" s="10">
        <v>0</v>
      </c>
    </row>
    <row r="31" spans="1:5" x14ac:dyDescent="0.3">
      <c r="A31" s="15">
        <v>43858</v>
      </c>
      <c r="B31" s="13">
        <v>1</v>
      </c>
      <c r="C31">
        <v>1</v>
      </c>
      <c r="D31" s="13">
        <v>1</v>
      </c>
      <c r="E31" s="10">
        <v>0</v>
      </c>
    </row>
    <row r="32" spans="1:5" x14ac:dyDescent="0.3">
      <c r="A32" s="15">
        <v>43859</v>
      </c>
      <c r="B32" s="13">
        <v>1</v>
      </c>
      <c r="C32">
        <v>1</v>
      </c>
      <c r="D32" s="13">
        <v>1</v>
      </c>
      <c r="E32" s="10">
        <v>0</v>
      </c>
    </row>
    <row r="33" spans="1:5" x14ac:dyDescent="0.3">
      <c r="A33" s="15">
        <v>43860</v>
      </c>
      <c r="B33" s="13">
        <v>1</v>
      </c>
      <c r="C33">
        <v>1</v>
      </c>
      <c r="D33" s="13">
        <v>1</v>
      </c>
      <c r="E33" s="10">
        <v>0</v>
      </c>
    </row>
    <row r="34" spans="1:5" x14ac:dyDescent="0.3">
      <c r="A34" s="15">
        <v>43861</v>
      </c>
      <c r="B34" s="13">
        <v>1</v>
      </c>
      <c r="C34">
        <v>1</v>
      </c>
      <c r="D34" s="13">
        <v>1</v>
      </c>
      <c r="E34" s="10">
        <v>0</v>
      </c>
    </row>
    <row r="35" spans="1:5" x14ac:dyDescent="0.3">
      <c r="A35" s="15">
        <v>43862</v>
      </c>
      <c r="B35" s="13">
        <v>1</v>
      </c>
      <c r="C35">
        <v>1</v>
      </c>
      <c r="D35" s="13">
        <v>1</v>
      </c>
      <c r="E35" s="10">
        <v>0</v>
      </c>
    </row>
    <row r="36" spans="1:5" x14ac:dyDescent="0.3">
      <c r="A36" s="15">
        <v>43863</v>
      </c>
      <c r="B36" s="13">
        <v>0</v>
      </c>
      <c r="C36">
        <v>1</v>
      </c>
      <c r="D36" s="13">
        <v>1</v>
      </c>
      <c r="E36" s="10">
        <v>0</v>
      </c>
    </row>
    <row r="37" spans="1:5" x14ac:dyDescent="0.3">
      <c r="A37" s="15">
        <v>43864</v>
      </c>
      <c r="B37" s="13">
        <v>1</v>
      </c>
      <c r="C37">
        <v>1</v>
      </c>
      <c r="D37" s="13">
        <v>1</v>
      </c>
      <c r="E37" s="10">
        <v>0</v>
      </c>
    </row>
    <row r="38" spans="1:5" x14ac:dyDescent="0.3">
      <c r="A38" s="15">
        <v>43865</v>
      </c>
      <c r="B38" s="13">
        <v>1</v>
      </c>
      <c r="C38">
        <v>1</v>
      </c>
      <c r="D38" s="13">
        <v>1</v>
      </c>
      <c r="E38" s="10">
        <v>0</v>
      </c>
    </row>
    <row r="39" spans="1:5" x14ac:dyDescent="0.3">
      <c r="A39" s="15">
        <v>43866</v>
      </c>
      <c r="B39" s="13">
        <v>1</v>
      </c>
      <c r="C39">
        <v>1</v>
      </c>
      <c r="D39" s="13">
        <v>1</v>
      </c>
      <c r="E39" s="10">
        <v>0</v>
      </c>
    </row>
    <row r="40" spans="1:5" x14ac:dyDescent="0.3">
      <c r="A40" s="15">
        <v>43867</v>
      </c>
      <c r="B40" s="13">
        <v>1</v>
      </c>
      <c r="C40">
        <v>1</v>
      </c>
      <c r="D40" s="13">
        <v>1</v>
      </c>
      <c r="E40" s="10">
        <v>0</v>
      </c>
    </row>
    <row r="41" spans="1:5" x14ac:dyDescent="0.3">
      <c r="A41" s="15">
        <v>43868</v>
      </c>
      <c r="B41" s="13">
        <v>1</v>
      </c>
      <c r="C41">
        <v>1</v>
      </c>
      <c r="D41" s="13">
        <v>1</v>
      </c>
      <c r="E41" s="10">
        <v>0</v>
      </c>
    </row>
    <row r="42" spans="1:5" x14ac:dyDescent="0.3">
      <c r="A42" s="15">
        <v>43869</v>
      </c>
      <c r="B42" s="13">
        <v>1</v>
      </c>
      <c r="C42">
        <v>1</v>
      </c>
      <c r="D42" s="13">
        <v>1</v>
      </c>
      <c r="E42" s="10">
        <v>0</v>
      </c>
    </row>
    <row r="43" spans="1:5" x14ac:dyDescent="0.3">
      <c r="A43" s="15">
        <v>43870</v>
      </c>
      <c r="B43" s="13">
        <v>1</v>
      </c>
      <c r="C43">
        <v>1</v>
      </c>
      <c r="D43" s="13">
        <v>1</v>
      </c>
      <c r="E43" s="10">
        <v>0</v>
      </c>
    </row>
    <row r="44" spans="1:5" x14ac:dyDescent="0.3">
      <c r="A44" s="15">
        <v>43871</v>
      </c>
      <c r="B44" s="13">
        <v>1</v>
      </c>
      <c r="C44">
        <v>1</v>
      </c>
      <c r="D44" s="13">
        <v>1</v>
      </c>
      <c r="E44" s="10">
        <v>0</v>
      </c>
    </row>
    <row r="45" spans="1:5" x14ac:dyDescent="0.3">
      <c r="A45" s="15">
        <v>43872</v>
      </c>
      <c r="B45" s="13">
        <v>1</v>
      </c>
      <c r="C45">
        <v>1</v>
      </c>
      <c r="D45" s="13">
        <v>1</v>
      </c>
      <c r="E45" s="10">
        <v>0</v>
      </c>
    </row>
    <row r="46" spans="1:5" x14ac:dyDescent="0.3">
      <c r="A46" s="15">
        <v>43873</v>
      </c>
      <c r="B46" s="13">
        <v>1</v>
      </c>
      <c r="C46">
        <v>1</v>
      </c>
      <c r="D46" s="13">
        <v>1</v>
      </c>
      <c r="E46" s="10">
        <v>0</v>
      </c>
    </row>
    <row r="47" spans="1:5" x14ac:dyDescent="0.3">
      <c r="A47" s="15">
        <v>43874</v>
      </c>
      <c r="B47" s="13">
        <v>1</v>
      </c>
      <c r="C47">
        <v>1</v>
      </c>
      <c r="D47" s="13">
        <v>1</v>
      </c>
      <c r="E47" s="10">
        <v>0</v>
      </c>
    </row>
    <row r="48" spans="1:5" x14ac:dyDescent="0.3">
      <c r="A48" s="15">
        <v>43875</v>
      </c>
      <c r="B48" s="13">
        <v>1</v>
      </c>
      <c r="C48">
        <v>1</v>
      </c>
      <c r="D48" s="13">
        <v>1</v>
      </c>
      <c r="E48" s="10">
        <v>0</v>
      </c>
    </row>
    <row r="49" spans="1:5" x14ac:dyDescent="0.3">
      <c r="A49" s="15">
        <v>43876</v>
      </c>
      <c r="B49" s="13">
        <v>1</v>
      </c>
      <c r="C49">
        <v>1</v>
      </c>
      <c r="D49" s="13">
        <v>1</v>
      </c>
      <c r="E49" s="10">
        <v>0</v>
      </c>
    </row>
    <row r="50" spans="1:5" x14ac:dyDescent="0.3">
      <c r="A50" s="15">
        <v>43877</v>
      </c>
      <c r="B50" s="13">
        <v>1</v>
      </c>
      <c r="C50">
        <v>1</v>
      </c>
      <c r="D50" s="13">
        <v>1</v>
      </c>
      <c r="E50" s="10">
        <v>0</v>
      </c>
    </row>
    <row r="51" spans="1:5" x14ac:dyDescent="0.3">
      <c r="A51" s="15">
        <v>43878</v>
      </c>
      <c r="B51" s="13">
        <v>1</v>
      </c>
      <c r="C51">
        <v>1</v>
      </c>
      <c r="D51" s="13">
        <v>1</v>
      </c>
      <c r="E51" s="10">
        <v>0</v>
      </c>
    </row>
    <row r="52" spans="1:5" x14ac:dyDescent="0.3">
      <c r="A52" s="15">
        <v>43879</v>
      </c>
      <c r="B52" s="13">
        <v>1</v>
      </c>
      <c r="C52">
        <v>1</v>
      </c>
      <c r="D52" s="13">
        <v>1</v>
      </c>
      <c r="E52" s="10">
        <v>0</v>
      </c>
    </row>
    <row r="53" spans="1:5" x14ac:dyDescent="0.3">
      <c r="A53" s="15">
        <v>43880</v>
      </c>
      <c r="B53" s="13">
        <v>1</v>
      </c>
      <c r="C53">
        <v>1</v>
      </c>
      <c r="D53" s="13">
        <v>1</v>
      </c>
      <c r="E53" s="10">
        <v>0</v>
      </c>
    </row>
    <row r="54" spans="1:5" x14ac:dyDescent="0.3">
      <c r="A54" s="15">
        <v>43881</v>
      </c>
      <c r="B54" s="13">
        <v>0</v>
      </c>
      <c r="C54">
        <v>1</v>
      </c>
      <c r="D54" s="13">
        <v>1</v>
      </c>
      <c r="E54" s="10">
        <v>0</v>
      </c>
    </row>
    <row r="55" spans="1:5" x14ac:dyDescent="0.3">
      <c r="A55" s="15">
        <v>43882</v>
      </c>
      <c r="B55" s="13">
        <v>1</v>
      </c>
      <c r="C55">
        <v>1</v>
      </c>
      <c r="D55" s="13">
        <v>1</v>
      </c>
      <c r="E55" s="10">
        <v>0</v>
      </c>
    </row>
    <row r="56" spans="1:5" x14ac:dyDescent="0.3">
      <c r="A56" s="15">
        <v>43883</v>
      </c>
      <c r="B56" s="13">
        <v>1</v>
      </c>
      <c r="C56">
        <v>1</v>
      </c>
      <c r="D56" s="13">
        <v>1</v>
      </c>
      <c r="E56" s="10">
        <v>0</v>
      </c>
    </row>
    <row r="57" spans="1:5" x14ac:dyDescent="0.3">
      <c r="A57" s="15">
        <v>43884</v>
      </c>
      <c r="B57" s="13">
        <v>1</v>
      </c>
      <c r="C57">
        <v>1</v>
      </c>
      <c r="D57" s="13">
        <v>1</v>
      </c>
      <c r="E57" s="10">
        <v>0</v>
      </c>
    </row>
    <row r="58" spans="1:5" x14ac:dyDescent="0.3">
      <c r="A58" s="15">
        <v>43885</v>
      </c>
      <c r="B58" s="13">
        <v>1</v>
      </c>
      <c r="C58">
        <v>1</v>
      </c>
      <c r="D58" s="13">
        <v>1</v>
      </c>
      <c r="E58" s="10">
        <v>0</v>
      </c>
    </row>
    <row r="59" spans="1:5" x14ac:dyDescent="0.3">
      <c r="A59" s="15">
        <v>43886</v>
      </c>
      <c r="B59" s="13">
        <v>1</v>
      </c>
      <c r="C59">
        <v>1</v>
      </c>
      <c r="D59" s="13">
        <v>2</v>
      </c>
      <c r="E59" s="10">
        <v>0</v>
      </c>
    </row>
    <row r="60" spans="1:5" x14ac:dyDescent="0.3">
      <c r="A60" s="15">
        <v>43887</v>
      </c>
      <c r="B60" s="13">
        <v>1</v>
      </c>
      <c r="C60">
        <v>1</v>
      </c>
      <c r="D60" s="13">
        <v>1</v>
      </c>
      <c r="E60" s="10">
        <v>0</v>
      </c>
    </row>
    <row r="61" spans="1:5" x14ac:dyDescent="0.3">
      <c r="A61" s="15">
        <v>43888</v>
      </c>
      <c r="B61" s="13">
        <v>1</v>
      </c>
      <c r="C61">
        <v>1</v>
      </c>
      <c r="D61" s="13">
        <v>1</v>
      </c>
      <c r="E61" s="10">
        <v>0</v>
      </c>
    </row>
    <row r="62" spans="1:5" x14ac:dyDescent="0.3">
      <c r="A62" s="15">
        <v>43889</v>
      </c>
      <c r="B62" s="13">
        <v>0</v>
      </c>
      <c r="C62">
        <v>1</v>
      </c>
      <c r="D62" s="13">
        <v>1</v>
      </c>
      <c r="E62" s="10">
        <v>0</v>
      </c>
    </row>
    <row r="63" spans="1:5" x14ac:dyDescent="0.3">
      <c r="A63" s="15">
        <v>43890</v>
      </c>
      <c r="B63" s="13">
        <v>1</v>
      </c>
      <c r="C63">
        <v>1</v>
      </c>
      <c r="D63" s="13">
        <v>1</v>
      </c>
      <c r="E63" s="10">
        <v>0</v>
      </c>
    </row>
    <row r="64" spans="1:5" x14ac:dyDescent="0.3">
      <c r="A64" s="15">
        <v>43891</v>
      </c>
      <c r="B64" s="13">
        <v>1</v>
      </c>
      <c r="C64">
        <v>1</v>
      </c>
      <c r="D64" s="13">
        <v>1</v>
      </c>
      <c r="E64" s="10">
        <v>0</v>
      </c>
    </row>
    <row r="65" spans="1:5" x14ac:dyDescent="0.3">
      <c r="A65" s="15">
        <v>43892</v>
      </c>
      <c r="B65" s="13">
        <v>1</v>
      </c>
      <c r="C65">
        <v>1</v>
      </c>
      <c r="D65" s="13">
        <v>1</v>
      </c>
      <c r="E65" s="10">
        <v>0</v>
      </c>
    </row>
    <row r="66" spans="1:5" x14ac:dyDescent="0.3">
      <c r="A66" s="15">
        <v>43893</v>
      </c>
      <c r="B66" s="13">
        <v>1</v>
      </c>
      <c r="C66">
        <v>3</v>
      </c>
      <c r="D66" s="13">
        <v>1</v>
      </c>
      <c r="E66" s="10">
        <v>0</v>
      </c>
    </row>
    <row r="67" spans="1:5" x14ac:dyDescent="0.3">
      <c r="A67" s="15">
        <v>43894</v>
      </c>
      <c r="B67" s="13">
        <v>1</v>
      </c>
      <c r="C67">
        <v>4</v>
      </c>
      <c r="D67" s="13">
        <v>1</v>
      </c>
      <c r="E67" s="10">
        <v>0</v>
      </c>
    </row>
    <row r="68" spans="1:5" x14ac:dyDescent="0.3">
      <c r="A68" s="15">
        <v>43895</v>
      </c>
      <c r="B68" s="13">
        <v>1</v>
      </c>
      <c r="C68">
        <v>2</v>
      </c>
      <c r="D68" s="13">
        <v>1</v>
      </c>
      <c r="E68" s="10">
        <v>0</v>
      </c>
    </row>
    <row r="69" spans="1:5" x14ac:dyDescent="0.3">
      <c r="A69" s="15">
        <v>43896</v>
      </c>
      <c r="B69" s="13">
        <v>1</v>
      </c>
      <c r="C69">
        <v>2</v>
      </c>
      <c r="D69" s="13">
        <v>1</v>
      </c>
      <c r="E69" s="10">
        <v>0</v>
      </c>
    </row>
    <row r="70" spans="1:5" x14ac:dyDescent="0.3">
      <c r="A70" s="15">
        <v>43897</v>
      </c>
      <c r="B70" s="13">
        <v>1</v>
      </c>
      <c r="C70">
        <v>2</v>
      </c>
      <c r="D70" s="13">
        <v>1</v>
      </c>
      <c r="E70" s="10">
        <v>0</v>
      </c>
    </row>
    <row r="71" spans="1:5" x14ac:dyDescent="0.3">
      <c r="A71" s="15">
        <v>43898</v>
      </c>
      <c r="B71" s="13">
        <v>1</v>
      </c>
      <c r="C71">
        <v>3</v>
      </c>
      <c r="D71" s="13">
        <v>1</v>
      </c>
      <c r="E71" s="10">
        <v>0</v>
      </c>
    </row>
    <row r="72" spans="1:5" x14ac:dyDescent="0.3">
      <c r="A72" s="15">
        <v>43899</v>
      </c>
      <c r="B72" s="13">
        <v>1</v>
      </c>
      <c r="C72">
        <v>3</v>
      </c>
      <c r="D72" s="13">
        <v>1</v>
      </c>
      <c r="E72" s="10">
        <v>0</v>
      </c>
    </row>
    <row r="73" spans="1:5" x14ac:dyDescent="0.3">
      <c r="A73" s="15">
        <v>43900</v>
      </c>
      <c r="B73" s="13">
        <v>1</v>
      </c>
      <c r="C73">
        <v>3</v>
      </c>
      <c r="D73" s="13">
        <v>1</v>
      </c>
      <c r="E73" s="10">
        <v>0</v>
      </c>
    </row>
    <row r="74" spans="1:5" x14ac:dyDescent="0.3">
      <c r="A74" s="15">
        <v>43901</v>
      </c>
      <c r="B74" s="13">
        <v>1</v>
      </c>
      <c r="C74">
        <v>3</v>
      </c>
      <c r="D74" s="13">
        <v>1</v>
      </c>
      <c r="E74" s="10">
        <v>0</v>
      </c>
    </row>
    <row r="75" spans="1:5" x14ac:dyDescent="0.3">
      <c r="A75" s="15">
        <v>43902</v>
      </c>
      <c r="B75" s="13">
        <v>1</v>
      </c>
      <c r="C75">
        <v>8</v>
      </c>
      <c r="D75" s="13">
        <v>1</v>
      </c>
      <c r="E75" s="10">
        <v>0</v>
      </c>
    </row>
    <row r="76" spans="1:5" x14ac:dyDescent="0.3">
      <c r="A76" s="15">
        <v>43903</v>
      </c>
      <c r="B76" s="13">
        <v>1</v>
      </c>
      <c r="C76">
        <v>9</v>
      </c>
      <c r="D76" s="13">
        <v>1</v>
      </c>
      <c r="E76" s="10">
        <v>0</v>
      </c>
    </row>
    <row r="77" spans="1:5" x14ac:dyDescent="0.3">
      <c r="A77" s="15">
        <v>43904</v>
      </c>
      <c r="B77" s="13">
        <v>1</v>
      </c>
      <c r="C77">
        <v>10</v>
      </c>
      <c r="D77" s="13">
        <v>1</v>
      </c>
      <c r="E77" s="10">
        <v>0</v>
      </c>
    </row>
    <row r="78" spans="1:5" x14ac:dyDescent="0.3">
      <c r="A78" s="15">
        <v>43905</v>
      </c>
      <c r="B78" s="13">
        <v>1</v>
      </c>
      <c r="C78">
        <v>11</v>
      </c>
      <c r="D78" s="13">
        <v>1</v>
      </c>
      <c r="E78" s="10">
        <v>0</v>
      </c>
    </row>
    <row r="79" spans="1:5" x14ac:dyDescent="0.3">
      <c r="A79" s="15">
        <v>43906</v>
      </c>
      <c r="B79" s="13">
        <v>1</v>
      </c>
      <c r="C79">
        <v>16</v>
      </c>
      <c r="D79" s="13">
        <v>1</v>
      </c>
      <c r="E79" s="10">
        <v>0</v>
      </c>
    </row>
    <row r="80" spans="1:5" x14ac:dyDescent="0.3">
      <c r="A80" s="15">
        <v>43907</v>
      </c>
      <c r="B80" s="13">
        <v>2</v>
      </c>
      <c r="C80">
        <v>28</v>
      </c>
      <c r="D80" s="13">
        <v>1</v>
      </c>
      <c r="E80" s="10">
        <v>0</v>
      </c>
    </row>
    <row r="81" spans="1:5" x14ac:dyDescent="0.3">
      <c r="A81" s="15">
        <v>43908</v>
      </c>
      <c r="B81" s="13">
        <v>2</v>
      </c>
      <c r="C81">
        <v>32</v>
      </c>
      <c r="D81" s="13">
        <v>1</v>
      </c>
      <c r="E81" s="10">
        <v>0</v>
      </c>
    </row>
    <row r="82" spans="1:5" x14ac:dyDescent="0.3">
      <c r="A82" s="15">
        <v>43909</v>
      </c>
      <c r="B82" s="13">
        <v>9</v>
      </c>
      <c r="C82">
        <v>37</v>
      </c>
      <c r="D82" s="13">
        <v>41</v>
      </c>
      <c r="E82">
        <v>1050</v>
      </c>
    </row>
    <row r="83" spans="1:5" x14ac:dyDescent="0.3">
      <c r="A83" s="15">
        <v>43910</v>
      </c>
      <c r="B83" s="13">
        <v>9</v>
      </c>
      <c r="C83">
        <v>45</v>
      </c>
      <c r="D83" s="13">
        <v>40</v>
      </c>
      <c r="E83">
        <v>1229</v>
      </c>
    </row>
    <row r="84" spans="1:5" x14ac:dyDescent="0.3">
      <c r="A84" s="15">
        <v>43911</v>
      </c>
      <c r="B84" s="13">
        <v>14</v>
      </c>
      <c r="C84">
        <v>57</v>
      </c>
      <c r="D84" s="13">
        <v>64</v>
      </c>
      <c r="E84">
        <v>1506</v>
      </c>
    </row>
    <row r="85" spans="1:5" x14ac:dyDescent="0.3">
      <c r="A85" s="15">
        <v>43912</v>
      </c>
      <c r="B85" s="13">
        <v>95</v>
      </c>
      <c r="C85">
        <v>48</v>
      </c>
      <c r="D85" s="13">
        <v>100</v>
      </c>
      <c r="E85">
        <v>1216</v>
      </c>
    </row>
    <row r="86" spans="1:5" x14ac:dyDescent="0.3">
      <c r="A86" s="15">
        <v>43913</v>
      </c>
      <c r="B86" s="13">
        <v>38</v>
      </c>
      <c r="C86">
        <v>47</v>
      </c>
      <c r="D86" s="13">
        <v>47</v>
      </c>
      <c r="E86">
        <v>2580</v>
      </c>
    </row>
    <row r="87" spans="1:5" x14ac:dyDescent="0.3">
      <c r="A87" s="15">
        <v>43914</v>
      </c>
      <c r="B87" s="13">
        <v>48</v>
      </c>
      <c r="C87">
        <v>47</v>
      </c>
      <c r="D87" s="13">
        <v>32</v>
      </c>
      <c r="E87">
        <v>1987</v>
      </c>
    </row>
    <row r="88" spans="1:5" x14ac:dyDescent="0.3">
      <c r="A88" s="15">
        <v>43915</v>
      </c>
      <c r="B88" s="13">
        <v>26</v>
      </c>
      <c r="C88">
        <v>44</v>
      </c>
      <c r="D88" s="13">
        <v>15</v>
      </c>
      <c r="E88">
        <v>2450</v>
      </c>
    </row>
    <row r="89" spans="1:5" x14ac:dyDescent="0.3">
      <c r="A89" s="15">
        <v>43916</v>
      </c>
      <c r="B89" s="13">
        <v>25</v>
      </c>
      <c r="C89">
        <v>43</v>
      </c>
      <c r="D89" s="13">
        <v>12</v>
      </c>
      <c r="E89">
        <v>0</v>
      </c>
    </row>
    <row r="90" spans="1:5" x14ac:dyDescent="0.3">
      <c r="A90" s="15">
        <v>43917</v>
      </c>
      <c r="B90" s="13">
        <v>33</v>
      </c>
      <c r="C90">
        <v>39</v>
      </c>
      <c r="D90" s="13">
        <v>10</v>
      </c>
      <c r="E90">
        <v>0</v>
      </c>
    </row>
    <row r="91" spans="1:5" x14ac:dyDescent="0.3">
      <c r="A91" s="15">
        <v>43918</v>
      </c>
      <c r="B91" s="13">
        <v>28</v>
      </c>
      <c r="C91">
        <v>33</v>
      </c>
      <c r="D91" s="13">
        <v>9</v>
      </c>
      <c r="E91">
        <v>0</v>
      </c>
    </row>
    <row r="92" spans="1:5" x14ac:dyDescent="0.3">
      <c r="A92" s="15">
        <v>43919</v>
      </c>
      <c r="B92" s="13">
        <v>26</v>
      </c>
      <c r="C92">
        <v>33</v>
      </c>
      <c r="D92" s="13">
        <v>9</v>
      </c>
      <c r="E92">
        <v>0</v>
      </c>
    </row>
    <row r="93" spans="1:5" x14ac:dyDescent="0.3">
      <c r="A93" s="15">
        <v>43920</v>
      </c>
      <c r="B93" s="13">
        <v>27</v>
      </c>
      <c r="C93">
        <v>26</v>
      </c>
      <c r="D93" s="13">
        <v>9</v>
      </c>
      <c r="E93">
        <v>0</v>
      </c>
    </row>
    <row r="94" spans="1:5" x14ac:dyDescent="0.3">
      <c r="A94" s="15">
        <v>43921</v>
      </c>
      <c r="B94" s="13">
        <v>23</v>
      </c>
      <c r="C94">
        <v>24</v>
      </c>
      <c r="D94" s="13">
        <v>9</v>
      </c>
      <c r="E94">
        <v>4346</v>
      </c>
    </row>
    <row r="95" spans="1:5" x14ac:dyDescent="0.3">
      <c r="A95" s="15">
        <v>43922</v>
      </c>
      <c r="B95" s="13">
        <v>22</v>
      </c>
      <c r="C95">
        <v>22</v>
      </c>
      <c r="D95" s="13">
        <v>6</v>
      </c>
      <c r="E95">
        <v>5163</v>
      </c>
    </row>
    <row r="96" spans="1:5" x14ac:dyDescent="0.3">
      <c r="A96" s="15">
        <v>43923</v>
      </c>
      <c r="B96" s="13">
        <v>30</v>
      </c>
      <c r="C96">
        <v>20</v>
      </c>
      <c r="D96" s="13">
        <v>5</v>
      </c>
      <c r="E96">
        <v>7900</v>
      </c>
    </row>
    <row r="97" spans="1:5" x14ac:dyDescent="0.3">
      <c r="A97" s="15">
        <v>43924</v>
      </c>
      <c r="B97" s="13">
        <v>25</v>
      </c>
      <c r="C97">
        <v>17</v>
      </c>
      <c r="D97" s="13">
        <v>5</v>
      </c>
      <c r="E97">
        <v>13394</v>
      </c>
    </row>
    <row r="98" spans="1:5" x14ac:dyDescent="0.3">
      <c r="A98" s="15">
        <v>43925</v>
      </c>
      <c r="B98" s="13">
        <v>31</v>
      </c>
      <c r="C98">
        <v>17</v>
      </c>
      <c r="D98" s="13">
        <v>4</v>
      </c>
      <c r="E98">
        <v>10705</v>
      </c>
    </row>
    <row r="99" spans="1:5" x14ac:dyDescent="0.3">
      <c r="A99" s="15">
        <v>43926</v>
      </c>
      <c r="B99" s="13">
        <v>37</v>
      </c>
      <c r="C99">
        <v>15</v>
      </c>
      <c r="D99" s="13">
        <v>4</v>
      </c>
      <c r="E99">
        <v>9584</v>
      </c>
    </row>
    <row r="100" spans="1:5" x14ac:dyDescent="0.3">
      <c r="A100" s="15">
        <v>43927</v>
      </c>
      <c r="B100" s="13">
        <v>55</v>
      </c>
      <c r="C100">
        <v>15</v>
      </c>
      <c r="D100" s="13">
        <v>5</v>
      </c>
      <c r="E100">
        <v>11534</v>
      </c>
    </row>
    <row r="101" spans="1:5" x14ac:dyDescent="0.3">
      <c r="A101" s="15">
        <v>43928</v>
      </c>
      <c r="B101" s="13">
        <v>40</v>
      </c>
      <c r="C101">
        <v>14</v>
      </c>
      <c r="D101" s="13">
        <v>4</v>
      </c>
      <c r="E101">
        <v>12947</v>
      </c>
    </row>
    <row r="102" spans="1:5" x14ac:dyDescent="0.3">
      <c r="A102" s="15">
        <v>43929</v>
      </c>
      <c r="B102" s="13">
        <v>48</v>
      </c>
      <c r="C102">
        <v>13</v>
      </c>
      <c r="D102" s="13">
        <v>7</v>
      </c>
      <c r="E102">
        <v>13904</v>
      </c>
    </row>
    <row r="103" spans="1:5" x14ac:dyDescent="0.3">
      <c r="A103" s="15">
        <v>43930</v>
      </c>
      <c r="B103" s="13">
        <v>39</v>
      </c>
      <c r="C103">
        <v>14</v>
      </c>
      <c r="D103" s="13">
        <v>5</v>
      </c>
      <c r="E103">
        <v>16991</v>
      </c>
    </row>
    <row r="104" spans="1:5" x14ac:dyDescent="0.3">
      <c r="A104" s="15">
        <v>43931</v>
      </c>
      <c r="B104" s="13">
        <v>40</v>
      </c>
      <c r="C104">
        <v>13</v>
      </c>
      <c r="D104" s="13">
        <v>6</v>
      </c>
      <c r="E104">
        <v>16420</v>
      </c>
    </row>
    <row r="105" spans="1:5" x14ac:dyDescent="0.3">
      <c r="A105" s="15">
        <v>43932</v>
      </c>
      <c r="B105" s="13">
        <v>93</v>
      </c>
      <c r="C105">
        <v>12</v>
      </c>
      <c r="D105" s="13">
        <v>4</v>
      </c>
      <c r="E105">
        <v>18044</v>
      </c>
    </row>
    <row r="106" spans="1:5" x14ac:dyDescent="0.3">
      <c r="A106" s="15">
        <v>43933</v>
      </c>
      <c r="B106" s="13">
        <v>55</v>
      </c>
      <c r="C106">
        <v>13</v>
      </c>
      <c r="D106" s="13">
        <v>5</v>
      </c>
      <c r="E106">
        <v>16374</v>
      </c>
    </row>
    <row r="107" spans="1:5" x14ac:dyDescent="0.3">
      <c r="A107" s="15">
        <v>43934</v>
      </c>
      <c r="B107" s="13">
        <v>48</v>
      </c>
      <c r="C107">
        <v>12</v>
      </c>
      <c r="D107" s="13">
        <v>5</v>
      </c>
      <c r="E107">
        <v>21806</v>
      </c>
    </row>
    <row r="108" spans="1:5" x14ac:dyDescent="0.3">
      <c r="A108" s="15">
        <v>43935</v>
      </c>
      <c r="B108" s="13">
        <v>44</v>
      </c>
      <c r="C108">
        <v>13</v>
      </c>
      <c r="D108" s="13">
        <v>6</v>
      </c>
      <c r="E108">
        <v>27339</v>
      </c>
    </row>
    <row r="109" spans="1:5" x14ac:dyDescent="0.3">
      <c r="A109" s="15">
        <v>43936</v>
      </c>
      <c r="B109" s="13">
        <v>45</v>
      </c>
      <c r="C109">
        <v>12</v>
      </c>
      <c r="D109" s="13">
        <v>5</v>
      </c>
      <c r="E109">
        <v>29706</v>
      </c>
    </row>
    <row r="110" spans="1:5" x14ac:dyDescent="0.3">
      <c r="A110" s="15">
        <v>43937</v>
      </c>
      <c r="B110" s="13">
        <v>24</v>
      </c>
      <c r="C110">
        <v>13</v>
      </c>
      <c r="D110" s="13">
        <v>4</v>
      </c>
      <c r="E110">
        <v>28357</v>
      </c>
    </row>
    <row r="111" spans="1:5" x14ac:dyDescent="0.3">
      <c r="A111" s="15">
        <v>43938</v>
      </c>
      <c r="B111" s="13">
        <v>21</v>
      </c>
      <c r="C111">
        <v>11</v>
      </c>
      <c r="D111" s="13">
        <v>4</v>
      </c>
      <c r="E111">
        <v>32167</v>
      </c>
    </row>
    <row r="112" spans="1:5" x14ac:dyDescent="0.3">
      <c r="A112" s="15">
        <v>43939</v>
      </c>
      <c r="B112" s="13">
        <v>22</v>
      </c>
      <c r="C112">
        <v>11</v>
      </c>
      <c r="D112" s="13">
        <v>3</v>
      </c>
      <c r="E112">
        <v>37000</v>
      </c>
    </row>
    <row r="113" spans="1:5" x14ac:dyDescent="0.3">
      <c r="A113" s="15">
        <v>43940</v>
      </c>
      <c r="B113" s="13">
        <v>31</v>
      </c>
      <c r="C113">
        <v>11</v>
      </c>
      <c r="D113" s="13">
        <v>4</v>
      </c>
      <c r="E113">
        <v>29463</v>
      </c>
    </row>
    <row r="114" spans="1:5" x14ac:dyDescent="0.3">
      <c r="A114" s="15">
        <v>43941</v>
      </c>
      <c r="B114" s="13">
        <v>31</v>
      </c>
      <c r="C114">
        <v>9</v>
      </c>
      <c r="D114" s="13">
        <v>4</v>
      </c>
      <c r="E114">
        <v>0</v>
      </c>
    </row>
    <row r="115" spans="1:5" x14ac:dyDescent="0.3">
      <c r="A115" s="15">
        <v>43942</v>
      </c>
      <c r="B115" s="13">
        <v>25</v>
      </c>
      <c r="C115">
        <v>10</v>
      </c>
      <c r="D115" s="13">
        <v>4</v>
      </c>
      <c r="E115">
        <v>0</v>
      </c>
    </row>
    <row r="116" spans="1:5" x14ac:dyDescent="0.3">
      <c r="A116" s="15">
        <v>43943</v>
      </c>
      <c r="B116" s="13">
        <v>26</v>
      </c>
      <c r="C116">
        <v>9</v>
      </c>
      <c r="D116" s="13">
        <v>4</v>
      </c>
      <c r="E116">
        <v>0</v>
      </c>
    </row>
    <row r="117" spans="1:5" x14ac:dyDescent="0.3">
      <c r="A117" s="15">
        <v>43944</v>
      </c>
      <c r="B117" s="13">
        <v>27</v>
      </c>
      <c r="C117">
        <v>10</v>
      </c>
      <c r="D117" s="13">
        <v>4</v>
      </c>
      <c r="E117">
        <v>0</v>
      </c>
    </row>
    <row r="118" spans="1:5" x14ac:dyDescent="0.3">
      <c r="A118" s="15">
        <v>43945</v>
      </c>
      <c r="B118" s="13">
        <v>27</v>
      </c>
      <c r="C118">
        <v>9</v>
      </c>
      <c r="D118" s="13">
        <v>3</v>
      </c>
      <c r="E118">
        <v>41247</v>
      </c>
    </row>
    <row r="119" spans="1:5" x14ac:dyDescent="0.3">
      <c r="A119" s="15">
        <v>43946</v>
      </c>
      <c r="B119" s="13">
        <v>34</v>
      </c>
      <c r="C119">
        <v>9</v>
      </c>
      <c r="D119" s="13">
        <v>4</v>
      </c>
      <c r="E119">
        <v>38168</v>
      </c>
    </row>
    <row r="120" spans="1:5" x14ac:dyDescent="0.3">
      <c r="A120" s="15">
        <v>43947</v>
      </c>
      <c r="B120" s="13">
        <v>31</v>
      </c>
      <c r="C120">
        <v>9</v>
      </c>
      <c r="D120" s="13">
        <v>4</v>
      </c>
      <c r="E120">
        <v>45352</v>
      </c>
    </row>
    <row r="121" spans="1:5" x14ac:dyDescent="0.3">
      <c r="A121" s="15">
        <v>43948</v>
      </c>
      <c r="B121" s="13">
        <v>42</v>
      </c>
      <c r="C121">
        <v>9</v>
      </c>
      <c r="D121" s="13">
        <v>5</v>
      </c>
      <c r="E121">
        <v>40510</v>
      </c>
    </row>
    <row r="122" spans="1:5" x14ac:dyDescent="0.3">
      <c r="A122" s="15">
        <v>43949</v>
      </c>
      <c r="B122" s="13">
        <v>35</v>
      </c>
      <c r="C122">
        <v>9</v>
      </c>
      <c r="D122" s="13">
        <v>4</v>
      </c>
      <c r="E122">
        <v>50914</v>
      </c>
    </row>
    <row r="123" spans="1:5" x14ac:dyDescent="0.3">
      <c r="A123" s="15">
        <v>43950</v>
      </c>
      <c r="B123" s="13">
        <v>34</v>
      </c>
      <c r="C123">
        <v>8</v>
      </c>
      <c r="D123" s="13">
        <v>5</v>
      </c>
      <c r="E123">
        <v>54031</v>
      </c>
    </row>
    <row r="124" spans="1:5" x14ac:dyDescent="0.3">
      <c r="A124" s="15">
        <v>43951</v>
      </c>
      <c r="B124" s="13">
        <v>36</v>
      </c>
      <c r="C124">
        <v>8</v>
      </c>
      <c r="D124" s="13">
        <v>4</v>
      </c>
      <c r="E124">
        <v>59437</v>
      </c>
    </row>
    <row r="125" spans="1:5" x14ac:dyDescent="0.3">
      <c r="A125" s="15">
        <v>43952</v>
      </c>
      <c r="B125" s="13">
        <v>91</v>
      </c>
      <c r="C125">
        <v>8</v>
      </c>
      <c r="D125" s="13">
        <v>4</v>
      </c>
      <c r="E125">
        <v>72453</v>
      </c>
    </row>
    <row r="126" spans="1:5" x14ac:dyDescent="0.3">
      <c r="A126" s="15">
        <v>43953</v>
      </c>
      <c r="B126" s="13">
        <v>48</v>
      </c>
      <c r="C126">
        <v>8</v>
      </c>
      <c r="D126" s="13">
        <v>5</v>
      </c>
      <c r="E126">
        <v>73709</v>
      </c>
    </row>
    <row r="127" spans="1:5" x14ac:dyDescent="0.3">
      <c r="A127" s="15">
        <v>43954</v>
      </c>
      <c r="B127" s="13">
        <v>44</v>
      </c>
      <c r="C127">
        <v>8</v>
      </c>
      <c r="D127" s="13">
        <v>6</v>
      </c>
      <c r="E127">
        <v>70087</v>
      </c>
    </row>
    <row r="128" spans="1:5" x14ac:dyDescent="0.3">
      <c r="A128" s="15">
        <v>43955</v>
      </c>
      <c r="B128" s="13">
        <v>38</v>
      </c>
      <c r="C128">
        <v>8</v>
      </c>
      <c r="D128" s="13">
        <v>6</v>
      </c>
      <c r="E128">
        <v>60783</v>
      </c>
    </row>
    <row r="129" spans="1:5" x14ac:dyDescent="0.3">
      <c r="A129" s="15">
        <v>43956</v>
      </c>
      <c r="B129" s="13">
        <v>33</v>
      </c>
      <c r="C129">
        <v>8</v>
      </c>
      <c r="D129" s="13">
        <v>4</v>
      </c>
      <c r="E129">
        <v>84713</v>
      </c>
    </row>
    <row r="130" spans="1:5" x14ac:dyDescent="0.3">
      <c r="A130" s="15">
        <v>43957</v>
      </c>
      <c r="B130" s="13">
        <v>29</v>
      </c>
      <c r="C130">
        <v>8</v>
      </c>
      <c r="D130" s="13">
        <v>5</v>
      </c>
      <c r="E130">
        <v>84835</v>
      </c>
    </row>
    <row r="131" spans="1:5" x14ac:dyDescent="0.3">
      <c r="A131" s="15">
        <v>43958</v>
      </c>
      <c r="B131" s="13">
        <v>26</v>
      </c>
      <c r="C131">
        <v>7</v>
      </c>
      <c r="D131" s="13">
        <v>4</v>
      </c>
      <c r="E131">
        <v>80632</v>
      </c>
    </row>
    <row r="132" spans="1:5" x14ac:dyDescent="0.3">
      <c r="A132" s="15">
        <v>43959</v>
      </c>
      <c r="B132" s="13">
        <v>28</v>
      </c>
      <c r="C132">
        <v>7</v>
      </c>
      <c r="D132" s="13">
        <v>3</v>
      </c>
      <c r="E132">
        <v>80375</v>
      </c>
    </row>
    <row r="133" spans="1:5" x14ac:dyDescent="0.3">
      <c r="A133" s="15">
        <v>43960</v>
      </c>
      <c r="B133" s="13">
        <v>30</v>
      </c>
      <c r="C133">
        <v>8</v>
      </c>
      <c r="D133" s="13">
        <v>3</v>
      </c>
      <c r="E133">
        <v>85425</v>
      </c>
    </row>
    <row r="134" spans="1:5" x14ac:dyDescent="0.3">
      <c r="A134" s="15">
        <v>43961</v>
      </c>
      <c r="B134" s="13">
        <v>30</v>
      </c>
      <c r="C134">
        <v>7</v>
      </c>
      <c r="D134" s="13">
        <v>2</v>
      </c>
      <c r="E134">
        <v>85824</v>
      </c>
    </row>
    <row r="135" spans="1:5" x14ac:dyDescent="0.3">
      <c r="A135" s="15">
        <v>43962</v>
      </c>
      <c r="B135" s="13">
        <v>39</v>
      </c>
      <c r="C135">
        <v>8</v>
      </c>
      <c r="D135" s="13">
        <v>3</v>
      </c>
      <c r="E135">
        <v>64651</v>
      </c>
    </row>
    <row r="136" spans="1:5" x14ac:dyDescent="0.3">
      <c r="A136" s="15">
        <v>43963</v>
      </c>
      <c r="B136" s="13">
        <v>42</v>
      </c>
      <c r="C136">
        <v>9</v>
      </c>
      <c r="D136" s="13">
        <v>3</v>
      </c>
      <c r="E136">
        <v>85891</v>
      </c>
    </row>
    <row r="137" spans="1:5" x14ac:dyDescent="0.3">
      <c r="A137" s="15">
        <v>43964</v>
      </c>
      <c r="B137" s="13">
        <v>29</v>
      </c>
      <c r="C137">
        <v>9</v>
      </c>
      <c r="D137" s="13">
        <v>2</v>
      </c>
      <c r="E137">
        <v>94671</v>
      </c>
    </row>
    <row r="138" spans="1:5" x14ac:dyDescent="0.3">
      <c r="A138" s="15">
        <v>43965</v>
      </c>
      <c r="B138" s="13">
        <v>29</v>
      </c>
      <c r="C138">
        <v>9</v>
      </c>
      <c r="D138" s="13">
        <v>2</v>
      </c>
      <c r="E138">
        <v>92791</v>
      </c>
    </row>
    <row r="139" spans="1:5" x14ac:dyDescent="0.3">
      <c r="A139" s="15">
        <v>43966</v>
      </c>
      <c r="B139" s="13">
        <v>31</v>
      </c>
      <c r="C139">
        <v>8</v>
      </c>
      <c r="D139" s="13">
        <v>2</v>
      </c>
      <c r="E139">
        <v>92911</v>
      </c>
    </row>
    <row r="140" spans="1:5" x14ac:dyDescent="0.3">
      <c r="A140" s="15">
        <v>43967</v>
      </c>
      <c r="B140" s="13">
        <v>43</v>
      </c>
      <c r="C140">
        <v>8</v>
      </c>
      <c r="D140" s="13">
        <v>2</v>
      </c>
      <c r="E140">
        <v>94325</v>
      </c>
    </row>
    <row r="141" spans="1:5" x14ac:dyDescent="0.3">
      <c r="A141" s="15">
        <v>43968</v>
      </c>
      <c r="B141" s="13">
        <v>98</v>
      </c>
      <c r="C141">
        <v>9</v>
      </c>
      <c r="D141" s="13">
        <v>3</v>
      </c>
      <c r="E141">
        <v>93365</v>
      </c>
    </row>
    <row r="142" spans="1:5" x14ac:dyDescent="0.3">
      <c r="A142" s="15">
        <v>43969</v>
      </c>
      <c r="B142" s="13">
        <v>53</v>
      </c>
      <c r="C142">
        <v>9</v>
      </c>
      <c r="D142" s="13">
        <v>3</v>
      </c>
      <c r="E142">
        <v>75150</v>
      </c>
    </row>
    <row r="143" spans="1:5" x14ac:dyDescent="0.3">
      <c r="A143" s="15">
        <v>43970</v>
      </c>
      <c r="B143" s="13">
        <v>29</v>
      </c>
      <c r="C143">
        <v>7</v>
      </c>
      <c r="D143" s="13">
        <v>2</v>
      </c>
      <c r="E143">
        <v>101475</v>
      </c>
    </row>
    <row r="144" spans="1:5" x14ac:dyDescent="0.3">
      <c r="A144" s="15">
        <v>43971</v>
      </c>
      <c r="B144" s="13">
        <v>19</v>
      </c>
      <c r="C144">
        <v>8</v>
      </c>
      <c r="D144" s="13">
        <v>2</v>
      </c>
      <c r="E144">
        <v>108121</v>
      </c>
    </row>
    <row r="145" spans="1:5" x14ac:dyDescent="0.3">
      <c r="A145" s="15">
        <v>43972</v>
      </c>
      <c r="B145" s="13">
        <v>20</v>
      </c>
      <c r="C145">
        <v>9</v>
      </c>
      <c r="D145" s="13">
        <v>3</v>
      </c>
      <c r="E145">
        <v>103532</v>
      </c>
    </row>
    <row r="146" spans="1:5" x14ac:dyDescent="0.3">
      <c r="A146" s="15">
        <v>43973</v>
      </c>
      <c r="B146" s="13">
        <v>16</v>
      </c>
      <c r="C146">
        <v>12</v>
      </c>
      <c r="D146" s="13">
        <v>3</v>
      </c>
      <c r="E146">
        <v>103514</v>
      </c>
    </row>
    <row r="147" spans="1:5" x14ac:dyDescent="0.3">
      <c r="A147" s="15">
        <v>43974</v>
      </c>
      <c r="B147" s="13">
        <v>18</v>
      </c>
      <c r="C147">
        <v>14</v>
      </c>
      <c r="D147" s="13">
        <v>5</v>
      </c>
      <c r="E147">
        <v>115364</v>
      </c>
    </row>
    <row r="148" spans="1:5" x14ac:dyDescent="0.3">
      <c r="A148" s="15">
        <v>43975</v>
      </c>
      <c r="B148" s="13">
        <v>16</v>
      </c>
      <c r="C148">
        <v>13</v>
      </c>
      <c r="D148" s="13">
        <v>3</v>
      </c>
      <c r="E148">
        <v>108623</v>
      </c>
    </row>
    <row r="149" spans="1:5" x14ac:dyDescent="0.3">
      <c r="A149" s="15">
        <v>43976</v>
      </c>
      <c r="B149" s="13">
        <v>17</v>
      </c>
      <c r="C149">
        <v>13</v>
      </c>
      <c r="D149" s="13">
        <v>2</v>
      </c>
      <c r="E149">
        <v>90170</v>
      </c>
    </row>
    <row r="150" spans="1:5" x14ac:dyDescent="0.3">
      <c r="A150" s="15">
        <v>43977</v>
      </c>
      <c r="B150" s="13">
        <v>19</v>
      </c>
      <c r="C150">
        <v>11</v>
      </c>
      <c r="D150" s="13">
        <v>2</v>
      </c>
      <c r="E150">
        <v>92528</v>
      </c>
    </row>
    <row r="151" spans="1:5" x14ac:dyDescent="0.3">
      <c r="A151" s="15">
        <v>43978</v>
      </c>
      <c r="B151" s="13">
        <v>19</v>
      </c>
      <c r="C151">
        <v>10</v>
      </c>
      <c r="D151" s="13">
        <v>2</v>
      </c>
      <c r="E151">
        <v>116041</v>
      </c>
    </row>
    <row r="152" spans="1:5" x14ac:dyDescent="0.3">
      <c r="A152" s="15">
        <v>43979</v>
      </c>
      <c r="B152" s="13">
        <v>21</v>
      </c>
      <c r="C152">
        <v>9</v>
      </c>
      <c r="D152" s="13">
        <v>2</v>
      </c>
      <c r="E152">
        <v>119976</v>
      </c>
    </row>
    <row r="153" spans="1:5" x14ac:dyDescent="0.3">
      <c r="A153" s="15">
        <v>43980</v>
      </c>
      <c r="B153" s="13">
        <v>22</v>
      </c>
      <c r="C153">
        <v>9</v>
      </c>
      <c r="D153" s="13">
        <v>2</v>
      </c>
      <c r="E153">
        <v>121702</v>
      </c>
    </row>
    <row r="154" spans="1:5" x14ac:dyDescent="0.3">
      <c r="A154" s="15">
        <v>43981</v>
      </c>
      <c r="B154" s="13">
        <v>51</v>
      </c>
      <c r="C154">
        <v>9</v>
      </c>
      <c r="D154" s="13">
        <v>4</v>
      </c>
      <c r="E154">
        <v>127761</v>
      </c>
    </row>
    <row r="155" spans="1:5" x14ac:dyDescent="0.3">
      <c r="A155" s="15">
        <v>43982</v>
      </c>
      <c r="B155" s="13">
        <v>38</v>
      </c>
      <c r="C155">
        <v>11</v>
      </c>
      <c r="D155" s="13">
        <v>3</v>
      </c>
      <c r="E155">
        <v>125428</v>
      </c>
    </row>
  </sheetData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91E53-7559-460A-9217-412C291FCF91}">
  <dimension ref="A1:W155"/>
  <sheetViews>
    <sheetView workbookViewId="0">
      <selection activeCell="J11" sqref="J11"/>
    </sheetView>
  </sheetViews>
  <sheetFormatPr defaultRowHeight="14.4" x14ac:dyDescent="0.3"/>
  <cols>
    <col min="2" max="2" width="8.88671875" style="13"/>
    <col min="3" max="3" width="14.109375" style="13" customWidth="1"/>
    <col min="4" max="4" width="17.44140625" style="13" customWidth="1"/>
    <col min="6" max="7" width="8.88671875" style="29"/>
  </cols>
  <sheetData>
    <row r="1" spans="1:23" x14ac:dyDescent="0.3">
      <c r="A1" t="s">
        <v>63</v>
      </c>
    </row>
    <row r="3" spans="1:23" x14ac:dyDescent="0.3">
      <c r="A3" t="s">
        <v>62</v>
      </c>
      <c r="B3" s="13" t="s">
        <v>167</v>
      </c>
      <c r="C3" s="13" t="s">
        <v>166</v>
      </c>
      <c r="D3" s="13" t="s">
        <v>165</v>
      </c>
      <c r="E3" s="12" t="s">
        <v>56</v>
      </c>
      <c r="F3" s="23" t="s">
        <v>59</v>
      </c>
      <c r="G3" s="23" t="s">
        <v>58</v>
      </c>
      <c r="H3" s="10" t="s">
        <v>57</v>
      </c>
    </row>
    <row r="4" spans="1:23" x14ac:dyDescent="0.3">
      <c r="A4" s="8">
        <v>43831</v>
      </c>
      <c r="B4" s="13" t="s">
        <v>61</v>
      </c>
      <c r="C4" s="13" t="s">
        <v>61</v>
      </c>
      <c r="D4" s="13">
        <v>0</v>
      </c>
      <c r="E4" s="9">
        <v>43831</v>
      </c>
      <c r="F4" s="23">
        <v>0</v>
      </c>
      <c r="G4" s="23">
        <v>0</v>
      </c>
      <c r="H4" s="10">
        <v>0</v>
      </c>
    </row>
    <row r="5" spans="1:23" x14ac:dyDescent="0.3">
      <c r="A5" s="8">
        <v>43832</v>
      </c>
      <c r="B5" s="13">
        <v>0</v>
      </c>
      <c r="C5" s="13" t="s">
        <v>61</v>
      </c>
      <c r="D5" s="13">
        <v>0</v>
      </c>
      <c r="E5" s="9">
        <v>43832</v>
      </c>
      <c r="F5" s="23">
        <v>0</v>
      </c>
      <c r="G5" s="23">
        <v>0</v>
      </c>
      <c r="H5" s="10">
        <v>0</v>
      </c>
      <c r="N5" t="s">
        <v>59</v>
      </c>
      <c r="U5" t="s">
        <v>149</v>
      </c>
    </row>
    <row r="6" spans="1:23" x14ac:dyDescent="0.3">
      <c r="A6" s="8">
        <v>43833</v>
      </c>
      <c r="B6" s="13">
        <v>0</v>
      </c>
      <c r="C6" s="13" t="s">
        <v>61</v>
      </c>
      <c r="D6" s="13">
        <v>0</v>
      </c>
      <c r="E6" s="9">
        <v>43833</v>
      </c>
      <c r="F6" s="23">
        <v>0</v>
      </c>
      <c r="G6" s="23">
        <v>0</v>
      </c>
      <c r="H6" s="10">
        <v>0</v>
      </c>
      <c r="M6" t="s">
        <v>67</v>
      </c>
      <c r="N6" t="s">
        <v>31</v>
      </c>
      <c r="O6" t="s">
        <v>148</v>
      </c>
      <c r="P6" t="s">
        <v>34</v>
      </c>
      <c r="T6" t="s">
        <v>67</v>
      </c>
      <c r="U6" t="s">
        <v>31</v>
      </c>
      <c r="V6" t="s">
        <v>148</v>
      </c>
      <c r="W6" t="s">
        <v>34</v>
      </c>
    </row>
    <row r="7" spans="1:23" x14ac:dyDescent="0.3">
      <c r="A7" s="8">
        <v>43834</v>
      </c>
      <c r="B7" s="13">
        <v>0</v>
      </c>
      <c r="C7" s="13" t="s">
        <v>61</v>
      </c>
      <c r="D7" s="13">
        <v>0</v>
      </c>
      <c r="E7" s="9">
        <v>43834</v>
      </c>
      <c r="F7" s="23">
        <v>0</v>
      </c>
      <c r="G7" s="23">
        <v>0</v>
      </c>
      <c r="H7" s="10">
        <v>0</v>
      </c>
      <c r="M7">
        <v>0</v>
      </c>
      <c r="N7">
        <v>0.56254460978698806</v>
      </c>
      <c r="O7">
        <v>6.6847596460981554E-2</v>
      </c>
      <c r="P7">
        <v>-8.4365378647828268E-2</v>
      </c>
      <c r="T7">
        <v>0</v>
      </c>
      <c r="U7">
        <v>0.62497873533940584</v>
      </c>
      <c r="V7">
        <v>8.5551580278681053E-2</v>
      </c>
      <c r="W7">
        <v>-9.9205982319221175E-2</v>
      </c>
    </row>
    <row r="8" spans="1:23" x14ac:dyDescent="0.3">
      <c r="A8" s="8">
        <v>43835</v>
      </c>
      <c r="B8" s="13">
        <v>0</v>
      </c>
      <c r="C8" s="13">
        <v>0</v>
      </c>
      <c r="D8" s="13">
        <v>0</v>
      </c>
      <c r="E8" s="9">
        <v>43835</v>
      </c>
      <c r="F8" s="23">
        <v>0</v>
      </c>
      <c r="G8" s="23">
        <v>0</v>
      </c>
      <c r="H8" s="10">
        <v>0</v>
      </c>
      <c r="M8">
        <v>1</v>
      </c>
      <c r="N8">
        <v>0.54045576455955335</v>
      </c>
      <c r="O8">
        <v>6.5651024677366804E-2</v>
      </c>
      <c r="P8">
        <v>-8.6240885539058565E-2</v>
      </c>
      <c r="T8">
        <v>1</v>
      </c>
      <c r="U8">
        <v>0.61113760688504659</v>
      </c>
      <c r="V8">
        <v>8.5086773640799793E-2</v>
      </c>
      <c r="W8">
        <v>-9.8293391534724592E-2</v>
      </c>
    </row>
    <row r="9" spans="1:23" x14ac:dyDescent="0.3">
      <c r="A9" s="8">
        <v>43836</v>
      </c>
      <c r="B9" s="13">
        <v>0</v>
      </c>
      <c r="C9" s="13" t="s">
        <v>61</v>
      </c>
      <c r="D9" s="13" t="s">
        <v>61</v>
      </c>
      <c r="E9" s="9">
        <v>43836</v>
      </c>
      <c r="F9" s="23">
        <v>0</v>
      </c>
      <c r="G9" s="23">
        <v>0</v>
      </c>
      <c r="H9" s="10">
        <v>0</v>
      </c>
      <c r="M9">
        <v>2</v>
      </c>
      <c r="N9">
        <v>0.53297117795289795</v>
      </c>
      <c r="O9">
        <v>6.4072760971208412E-2</v>
      </c>
      <c r="P9">
        <v>-8.5484118072738716E-2</v>
      </c>
      <c r="T9">
        <v>2</v>
      </c>
      <c r="U9">
        <v>0.61128282940820866</v>
      </c>
      <c r="V9">
        <v>8.0212844075642276E-2</v>
      </c>
      <c r="W9">
        <v>-9.8529063030598413E-2</v>
      </c>
    </row>
    <row r="10" spans="1:23" x14ac:dyDescent="0.3">
      <c r="A10" s="8">
        <v>43837</v>
      </c>
      <c r="B10" s="13">
        <v>0</v>
      </c>
      <c r="C10" s="13" t="s">
        <v>61</v>
      </c>
      <c r="D10" s="13" t="s">
        <v>61</v>
      </c>
      <c r="E10" s="9">
        <v>43837</v>
      </c>
      <c r="F10" s="23">
        <v>0</v>
      </c>
      <c r="G10" s="23">
        <v>0</v>
      </c>
      <c r="H10" s="10">
        <v>0</v>
      </c>
      <c r="M10">
        <v>3</v>
      </c>
      <c r="N10">
        <v>0.56153018400575994</v>
      </c>
      <c r="O10">
        <v>6.7380186604048695E-2</v>
      </c>
      <c r="P10">
        <v>-8.5428972456877639E-2</v>
      </c>
      <c r="T10">
        <v>3</v>
      </c>
      <c r="U10">
        <v>0.6102097646437098</v>
      </c>
      <c r="V10">
        <v>9.4955135873578567E-2</v>
      </c>
      <c r="W10">
        <v>-9.9801223501757255E-2</v>
      </c>
    </row>
    <row r="11" spans="1:23" x14ac:dyDescent="0.3">
      <c r="A11" s="8">
        <v>43838</v>
      </c>
      <c r="B11" s="13">
        <v>0</v>
      </c>
      <c r="C11" s="13" t="s">
        <v>61</v>
      </c>
      <c r="D11" s="13">
        <v>0</v>
      </c>
      <c r="E11" s="9">
        <v>43838</v>
      </c>
      <c r="F11" s="23">
        <v>0</v>
      </c>
      <c r="G11" s="23">
        <v>0</v>
      </c>
      <c r="H11" s="10">
        <v>0</v>
      </c>
      <c r="M11">
        <v>4</v>
      </c>
      <c r="N11">
        <v>0.5671473739109687</v>
      </c>
      <c r="O11">
        <v>6.8539114604067558E-2</v>
      </c>
      <c r="P11">
        <v>-8.6054709649402233E-2</v>
      </c>
      <c r="T11">
        <v>4</v>
      </c>
      <c r="U11">
        <v>0.63459190873976756</v>
      </c>
      <c r="V11">
        <v>0.11062507354297133</v>
      </c>
      <c r="W11">
        <v>-9.9635964406589048E-2</v>
      </c>
    </row>
    <row r="12" spans="1:23" x14ac:dyDescent="0.3">
      <c r="A12" s="8">
        <v>43839</v>
      </c>
      <c r="B12" s="13">
        <v>0</v>
      </c>
      <c r="C12" s="13">
        <v>0</v>
      </c>
      <c r="D12" s="13" t="s">
        <v>61</v>
      </c>
      <c r="E12" s="9">
        <v>43839</v>
      </c>
      <c r="F12" s="23">
        <v>0</v>
      </c>
      <c r="G12" s="23">
        <v>0</v>
      </c>
      <c r="H12" s="10">
        <v>0</v>
      </c>
      <c r="M12">
        <v>5</v>
      </c>
      <c r="N12">
        <v>0.60250688225815829</v>
      </c>
      <c r="O12">
        <v>7.6171566228973267E-2</v>
      </c>
      <c r="P12">
        <v>-8.3865617568384759E-2</v>
      </c>
      <c r="T12">
        <v>5</v>
      </c>
      <c r="U12">
        <v>0.65793757753344695</v>
      </c>
      <c r="V12">
        <v>0.11175574717561922</v>
      </c>
      <c r="W12">
        <v>-9.8398400571384451E-2</v>
      </c>
    </row>
    <row r="13" spans="1:23" x14ac:dyDescent="0.3">
      <c r="A13" s="8">
        <v>43840</v>
      </c>
      <c r="B13" s="13">
        <v>0</v>
      </c>
      <c r="C13" s="13" t="s">
        <v>61</v>
      </c>
      <c r="D13" s="13" t="s">
        <v>61</v>
      </c>
      <c r="E13" s="9">
        <v>43840</v>
      </c>
      <c r="F13" s="23">
        <v>0</v>
      </c>
      <c r="G13" s="23">
        <v>0</v>
      </c>
      <c r="H13" s="10">
        <v>0</v>
      </c>
      <c r="M13">
        <v>6</v>
      </c>
      <c r="N13">
        <v>0.61464404856266897</v>
      </c>
      <c r="O13">
        <v>7.7474407865704517E-2</v>
      </c>
      <c r="P13">
        <v>-8.556724452633778E-2</v>
      </c>
      <c r="T13">
        <v>6</v>
      </c>
      <c r="U13">
        <v>0.68765904533093314</v>
      </c>
      <c r="V13">
        <v>0.13019370032753957</v>
      </c>
      <c r="W13">
        <v>-9.7678060242580786E-2</v>
      </c>
    </row>
    <row r="14" spans="1:23" x14ac:dyDescent="0.3">
      <c r="A14" s="8">
        <v>43841</v>
      </c>
      <c r="B14" s="13" t="s">
        <v>61</v>
      </c>
      <c r="C14" s="13" t="s">
        <v>61</v>
      </c>
      <c r="D14" s="13" t="s">
        <v>61</v>
      </c>
      <c r="E14" s="9">
        <v>43841</v>
      </c>
      <c r="F14" s="23">
        <v>0</v>
      </c>
      <c r="G14" s="23">
        <v>0</v>
      </c>
      <c r="H14" s="10">
        <v>0</v>
      </c>
      <c r="M14">
        <v>7</v>
      </c>
      <c r="N14">
        <v>0.63529498956795982</v>
      </c>
      <c r="O14">
        <v>7.0625082694050725E-2</v>
      </c>
      <c r="P14">
        <v>-8.5359887407275237E-2</v>
      </c>
      <c r="T14">
        <v>7</v>
      </c>
      <c r="U14">
        <v>0.70364515564878116</v>
      </c>
      <c r="V14">
        <v>0.12596655074497329</v>
      </c>
      <c r="W14">
        <v>-9.8291463033234064E-2</v>
      </c>
    </row>
    <row r="15" spans="1:23" x14ac:dyDescent="0.3">
      <c r="A15" s="8">
        <v>43842</v>
      </c>
      <c r="B15" s="13">
        <v>0</v>
      </c>
      <c r="C15" s="13" t="s">
        <v>61</v>
      </c>
      <c r="D15" s="13">
        <v>0</v>
      </c>
      <c r="E15" s="9">
        <v>43842</v>
      </c>
      <c r="F15" s="23">
        <v>0</v>
      </c>
      <c r="G15" s="23">
        <v>0</v>
      </c>
      <c r="H15" s="10">
        <v>0</v>
      </c>
      <c r="M15">
        <v>8</v>
      </c>
      <c r="N15">
        <v>0.64344980205850222</v>
      </c>
      <c r="O15">
        <v>6.6448774539093702E-2</v>
      </c>
      <c r="P15">
        <v>-8.3243631213292341E-2</v>
      </c>
      <c r="T15">
        <v>8</v>
      </c>
      <c r="U15">
        <v>0.7198856226114615</v>
      </c>
      <c r="V15">
        <v>0.13082984599551331</v>
      </c>
      <c r="W15">
        <v>-9.8125073552204858E-2</v>
      </c>
    </row>
    <row r="16" spans="1:23" x14ac:dyDescent="0.3">
      <c r="A16" s="8">
        <v>43843</v>
      </c>
      <c r="B16" s="13" t="s">
        <v>61</v>
      </c>
      <c r="C16" s="13" t="s">
        <v>61</v>
      </c>
      <c r="D16" s="13">
        <v>0</v>
      </c>
      <c r="E16" s="9">
        <v>43843</v>
      </c>
      <c r="F16" s="23">
        <v>0</v>
      </c>
      <c r="G16" s="23">
        <v>0</v>
      </c>
      <c r="H16" s="10">
        <v>0</v>
      </c>
      <c r="M16">
        <v>9</v>
      </c>
      <c r="N16">
        <v>0.66746315209707074</v>
      </c>
      <c r="O16">
        <v>6.2811321267502662E-2</v>
      </c>
      <c r="P16">
        <v>-7.9779546399849577E-2</v>
      </c>
      <c r="T16">
        <v>9</v>
      </c>
      <c r="U16">
        <v>0.68718220374121186</v>
      </c>
      <c r="V16">
        <v>0.13733498681474035</v>
      </c>
      <c r="W16">
        <v>-9.6933900316553051E-2</v>
      </c>
    </row>
    <row r="17" spans="1:23" x14ac:dyDescent="0.3">
      <c r="A17" s="8">
        <v>43844</v>
      </c>
      <c r="B17" s="13" t="s">
        <v>61</v>
      </c>
      <c r="C17" s="13" t="s">
        <v>61</v>
      </c>
      <c r="D17" s="13">
        <v>0</v>
      </c>
      <c r="E17" s="9">
        <v>43844</v>
      </c>
      <c r="F17" s="23">
        <v>0</v>
      </c>
      <c r="G17" s="23">
        <v>0</v>
      </c>
      <c r="H17" s="10">
        <v>0</v>
      </c>
      <c r="M17">
        <v>10</v>
      </c>
      <c r="N17">
        <v>0.66500222281746346</v>
      </c>
      <c r="O17">
        <v>6.4626857596196005E-2</v>
      </c>
      <c r="P17">
        <v>-8.1055701429444488E-2</v>
      </c>
      <c r="T17">
        <v>10</v>
      </c>
      <c r="U17">
        <v>0.69512692898701511</v>
      </c>
      <c r="V17">
        <v>0.15175195244590345</v>
      </c>
      <c r="W17">
        <v>-9.4039271249389753E-2</v>
      </c>
    </row>
    <row r="18" spans="1:23" x14ac:dyDescent="0.3">
      <c r="A18" s="8">
        <v>43845</v>
      </c>
      <c r="B18" s="13">
        <v>0</v>
      </c>
      <c r="C18" s="13" t="s">
        <v>61</v>
      </c>
      <c r="D18" s="13">
        <v>0</v>
      </c>
      <c r="E18" s="9">
        <v>43845</v>
      </c>
      <c r="F18" s="23">
        <v>0</v>
      </c>
      <c r="G18" s="23">
        <v>0</v>
      </c>
      <c r="H18" s="10">
        <v>0</v>
      </c>
      <c r="M18">
        <v>11</v>
      </c>
      <c r="N18">
        <v>0.68475630727246983</v>
      </c>
      <c r="O18">
        <v>6.8923149211083126E-2</v>
      </c>
      <c r="P18">
        <v>-7.6218111311257289E-2</v>
      </c>
      <c r="T18">
        <v>11</v>
      </c>
      <c r="U18">
        <v>0.73559787019647616</v>
      </c>
      <c r="V18">
        <v>0.16544075153167073</v>
      </c>
      <c r="W18">
        <v>-8.6041979450924677E-2</v>
      </c>
    </row>
    <row r="19" spans="1:23" x14ac:dyDescent="0.3">
      <c r="A19" s="8">
        <v>43846</v>
      </c>
      <c r="B19" s="13">
        <v>0</v>
      </c>
      <c r="C19" s="13" t="s">
        <v>61</v>
      </c>
      <c r="D19" s="13" t="s">
        <v>61</v>
      </c>
      <c r="E19" s="9">
        <v>43846</v>
      </c>
      <c r="F19" s="23">
        <v>0</v>
      </c>
      <c r="G19" s="23">
        <v>0</v>
      </c>
      <c r="H19" s="10">
        <v>0</v>
      </c>
      <c r="M19">
        <v>12</v>
      </c>
      <c r="N19">
        <v>0.72462208550278118</v>
      </c>
      <c r="O19">
        <v>8.030420697588421E-2</v>
      </c>
      <c r="P19">
        <v>-7.0678256990261812E-2</v>
      </c>
      <c r="T19">
        <v>12</v>
      </c>
      <c r="U19">
        <v>0.79244246696597331</v>
      </c>
      <c r="V19">
        <v>0.19049929709977367</v>
      </c>
      <c r="W19">
        <v>-5.0912838037923555E-2</v>
      </c>
    </row>
    <row r="20" spans="1:23" x14ac:dyDescent="0.3">
      <c r="A20" s="8">
        <v>43847</v>
      </c>
      <c r="B20" s="13">
        <v>0</v>
      </c>
      <c r="C20" s="13" t="s">
        <v>61</v>
      </c>
      <c r="D20" s="13" t="s">
        <v>61</v>
      </c>
      <c r="E20" s="9">
        <v>43847</v>
      </c>
      <c r="F20" s="23">
        <v>0</v>
      </c>
      <c r="G20" s="23">
        <v>0</v>
      </c>
      <c r="H20" s="10">
        <v>0</v>
      </c>
      <c r="M20">
        <v>13</v>
      </c>
      <c r="N20">
        <v>0.73596682671169633</v>
      </c>
      <c r="O20">
        <v>8.6330586561309722E-2</v>
      </c>
      <c r="P20">
        <v>-6.5598583790615131E-2</v>
      </c>
      <c r="T20">
        <v>13</v>
      </c>
      <c r="U20">
        <v>0.773672871228963</v>
      </c>
      <c r="V20">
        <v>0.20491379287853523</v>
      </c>
      <c r="W20">
        <v>2.8660830458535617E-2</v>
      </c>
    </row>
    <row r="21" spans="1:23" x14ac:dyDescent="0.3">
      <c r="A21" s="8">
        <v>43848</v>
      </c>
      <c r="B21" s="13">
        <v>0</v>
      </c>
      <c r="C21" s="13" t="s">
        <v>61</v>
      </c>
      <c r="D21" s="13">
        <v>0</v>
      </c>
      <c r="E21" s="9">
        <v>43848</v>
      </c>
      <c r="F21" s="23">
        <v>0</v>
      </c>
      <c r="G21" s="23">
        <v>0</v>
      </c>
      <c r="H21" s="10">
        <v>0</v>
      </c>
      <c r="M21">
        <v>14</v>
      </c>
      <c r="N21">
        <v>0.72463948386883603</v>
      </c>
      <c r="O21">
        <v>9.23476951930889E-2</v>
      </c>
      <c r="P21">
        <v>-6.2591040484978475E-2</v>
      </c>
      <c r="T21">
        <v>14</v>
      </c>
      <c r="U21">
        <v>0.79514681840589374</v>
      </c>
      <c r="V21">
        <v>0.22929302234351262</v>
      </c>
      <c r="W21">
        <v>0.13306593349693363</v>
      </c>
    </row>
    <row r="22" spans="1:23" x14ac:dyDescent="0.3">
      <c r="A22" s="8">
        <v>43849</v>
      </c>
      <c r="B22" s="13">
        <v>0</v>
      </c>
      <c r="C22" s="13" t="s">
        <v>61</v>
      </c>
      <c r="D22" s="13">
        <v>0</v>
      </c>
      <c r="E22" s="9">
        <v>43849</v>
      </c>
      <c r="F22" s="23">
        <v>0</v>
      </c>
      <c r="G22" s="23">
        <v>0</v>
      </c>
      <c r="H22" s="10">
        <v>0</v>
      </c>
    </row>
    <row r="23" spans="1:23" x14ac:dyDescent="0.3">
      <c r="A23" s="8">
        <v>43850</v>
      </c>
      <c r="B23" s="13">
        <v>0</v>
      </c>
      <c r="C23" s="13">
        <v>0</v>
      </c>
      <c r="D23" s="13">
        <v>0</v>
      </c>
      <c r="E23" s="9">
        <v>43850</v>
      </c>
      <c r="F23" s="23">
        <v>0</v>
      </c>
      <c r="G23" s="23">
        <v>0</v>
      </c>
      <c r="H23" s="10">
        <v>0</v>
      </c>
    </row>
    <row r="24" spans="1:23" x14ac:dyDescent="0.3">
      <c r="A24" s="8">
        <v>43851</v>
      </c>
      <c r="B24" s="13">
        <v>0</v>
      </c>
      <c r="C24" s="13" t="s">
        <v>61</v>
      </c>
      <c r="D24" s="13">
        <v>0</v>
      </c>
      <c r="E24" s="9">
        <v>43851</v>
      </c>
      <c r="F24" s="23">
        <v>0</v>
      </c>
      <c r="G24" s="23">
        <v>0</v>
      </c>
      <c r="H24" s="10">
        <v>0</v>
      </c>
    </row>
    <row r="25" spans="1:23" x14ac:dyDescent="0.3">
      <c r="A25" s="8">
        <v>43852</v>
      </c>
      <c r="B25" s="13">
        <v>0</v>
      </c>
      <c r="C25" s="13" t="s">
        <v>61</v>
      </c>
      <c r="D25" s="13">
        <v>0</v>
      </c>
      <c r="E25" s="9">
        <v>43852</v>
      </c>
      <c r="F25" s="23">
        <v>0</v>
      </c>
      <c r="G25" s="23">
        <v>0</v>
      </c>
      <c r="H25" s="10">
        <v>0</v>
      </c>
    </row>
    <row r="26" spans="1:23" x14ac:dyDescent="0.3">
      <c r="A26" s="8">
        <v>43853</v>
      </c>
      <c r="B26" s="13" t="s">
        <v>61</v>
      </c>
      <c r="C26" s="13" t="s">
        <v>61</v>
      </c>
      <c r="D26" s="13" t="s">
        <v>61</v>
      </c>
      <c r="E26" s="9">
        <v>43853</v>
      </c>
      <c r="F26" s="23">
        <v>0</v>
      </c>
      <c r="G26" s="23">
        <v>0</v>
      </c>
      <c r="H26" s="10">
        <v>0</v>
      </c>
    </row>
    <row r="27" spans="1:23" x14ac:dyDescent="0.3">
      <c r="A27" s="8">
        <v>43854</v>
      </c>
      <c r="B27" s="13" t="s">
        <v>61</v>
      </c>
      <c r="C27" s="13" t="s">
        <v>61</v>
      </c>
      <c r="D27" s="13" t="s">
        <v>61</v>
      </c>
      <c r="E27" s="9">
        <v>43854</v>
      </c>
      <c r="F27" s="23">
        <v>0</v>
      </c>
      <c r="G27" s="23">
        <v>0</v>
      </c>
      <c r="H27" s="10">
        <v>0</v>
      </c>
    </row>
    <row r="28" spans="1:23" x14ac:dyDescent="0.3">
      <c r="A28" s="8">
        <v>43855</v>
      </c>
      <c r="B28" s="13">
        <v>0</v>
      </c>
      <c r="C28" s="13" t="s">
        <v>61</v>
      </c>
      <c r="D28" s="13">
        <v>0</v>
      </c>
      <c r="E28" s="9">
        <v>43855</v>
      </c>
      <c r="F28" s="23">
        <v>0</v>
      </c>
      <c r="G28" s="23">
        <v>0</v>
      </c>
      <c r="H28" s="10">
        <v>0</v>
      </c>
    </row>
    <row r="29" spans="1:23" x14ac:dyDescent="0.3">
      <c r="A29" s="8">
        <v>43856</v>
      </c>
      <c r="B29" s="13" t="s">
        <v>61</v>
      </c>
      <c r="C29" s="13">
        <v>1</v>
      </c>
      <c r="D29" s="13">
        <v>0</v>
      </c>
      <c r="E29" s="9">
        <v>43856</v>
      </c>
      <c r="F29" s="23">
        <v>0</v>
      </c>
      <c r="G29" s="23">
        <v>0</v>
      </c>
      <c r="H29" s="10">
        <v>0</v>
      </c>
    </row>
    <row r="30" spans="1:23" x14ac:dyDescent="0.3">
      <c r="A30" s="8">
        <v>43857</v>
      </c>
      <c r="B30" s="13" t="s">
        <v>61</v>
      </c>
      <c r="C30" s="13" t="s">
        <v>61</v>
      </c>
      <c r="D30" s="13">
        <v>0</v>
      </c>
      <c r="E30" s="9">
        <v>43857</v>
      </c>
      <c r="F30" s="23">
        <v>0</v>
      </c>
      <c r="G30" s="23">
        <v>0</v>
      </c>
      <c r="H30" s="10">
        <v>0</v>
      </c>
    </row>
    <row r="31" spans="1:23" x14ac:dyDescent="0.3">
      <c r="A31" s="8">
        <v>43858</v>
      </c>
      <c r="B31" s="13" t="s">
        <v>61</v>
      </c>
      <c r="C31" s="13">
        <v>1</v>
      </c>
      <c r="D31" s="13" t="s">
        <v>61</v>
      </c>
      <c r="E31" s="9">
        <v>43858</v>
      </c>
      <c r="F31" s="23">
        <v>0</v>
      </c>
      <c r="G31" s="23">
        <v>0</v>
      </c>
      <c r="H31" s="10">
        <v>0</v>
      </c>
    </row>
    <row r="32" spans="1:23" x14ac:dyDescent="0.3">
      <c r="A32" s="8">
        <v>43859</v>
      </c>
      <c r="B32" s="13" t="s">
        <v>61</v>
      </c>
      <c r="C32" s="13" t="s">
        <v>61</v>
      </c>
      <c r="D32" s="13" t="s">
        <v>61</v>
      </c>
      <c r="E32" s="9">
        <v>43859</v>
      </c>
      <c r="F32" s="23">
        <v>0</v>
      </c>
      <c r="G32" s="23">
        <v>0</v>
      </c>
      <c r="H32" s="10">
        <v>0</v>
      </c>
    </row>
    <row r="33" spans="1:8" x14ac:dyDescent="0.3">
      <c r="A33" s="8">
        <v>43860</v>
      </c>
      <c r="B33" s="13">
        <v>0</v>
      </c>
      <c r="C33" s="13">
        <v>1</v>
      </c>
      <c r="D33" s="13" t="s">
        <v>61</v>
      </c>
      <c r="E33" s="9">
        <v>43860</v>
      </c>
      <c r="F33" s="23">
        <f ca="1">IFERROR(__xludf.DUMMYFUNCTION("""COMPUTED_VALUE"""),1)</f>
        <v>1</v>
      </c>
      <c r="G33" s="23">
        <f ca="1">IFERROR(__xludf.DUMMYFUNCTION("""COMPUTED_VALUE"""),0)</f>
        <v>0</v>
      </c>
      <c r="H33" s="10">
        <v>0</v>
      </c>
    </row>
    <row r="34" spans="1:8" x14ac:dyDescent="0.3">
      <c r="A34" s="8">
        <v>43861</v>
      </c>
      <c r="B34" s="13">
        <v>0</v>
      </c>
      <c r="C34" s="13">
        <v>1</v>
      </c>
      <c r="D34" s="13" t="s">
        <v>61</v>
      </c>
      <c r="E34" s="9">
        <v>43861</v>
      </c>
      <c r="F34" s="23">
        <f ca="1">IFERROR(__xludf.DUMMYFUNCTION("""COMPUTED_VALUE"""),0)</f>
        <v>0</v>
      </c>
      <c r="G34" s="23">
        <f ca="1">IFERROR(__xludf.DUMMYFUNCTION("""COMPUTED_VALUE"""),0)</f>
        <v>0</v>
      </c>
      <c r="H34" s="10">
        <v>0</v>
      </c>
    </row>
    <row r="35" spans="1:8" x14ac:dyDescent="0.3">
      <c r="A35" s="8">
        <v>43862</v>
      </c>
      <c r="B35" s="13">
        <v>0</v>
      </c>
      <c r="C35" s="13" t="s">
        <v>61</v>
      </c>
      <c r="D35" s="13">
        <v>0</v>
      </c>
      <c r="E35" s="9">
        <v>43862</v>
      </c>
      <c r="F35" s="23">
        <f ca="1">IFERROR(__xludf.DUMMYFUNCTION("""COMPUTED_VALUE"""),0)</f>
        <v>0</v>
      </c>
      <c r="G35" s="23">
        <f ca="1">IFERROR(__xludf.DUMMYFUNCTION("""COMPUTED_VALUE"""),0)</f>
        <v>0</v>
      </c>
      <c r="H35" s="10">
        <v>0</v>
      </c>
    </row>
    <row r="36" spans="1:8" x14ac:dyDescent="0.3">
      <c r="A36" s="8">
        <v>43863</v>
      </c>
      <c r="B36" s="13">
        <v>0</v>
      </c>
      <c r="C36" s="13">
        <v>1</v>
      </c>
      <c r="D36" s="13">
        <v>0</v>
      </c>
      <c r="E36" s="9">
        <v>43863</v>
      </c>
      <c r="F36" s="23">
        <f ca="1">IFERROR(__xludf.DUMMYFUNCTION("""COMPUTED_VALUE"""),1)</f>
        <v>1</v>
      </c>
      <c r="G36" s="23">
        <f ca="1">IFERROR(__xludf.DUMMYFUNCTION("""COMPUTED_VALUE"""),0)</f>
        <v>0</v>
      </c>
      <c r="H36" s="10">
        <v>0</v>
      </c>
    </row>
    <row r="37" spans="1:8" x14ac:dyDescent="0.3">
      <c r="A37" s="8">
        <v>43864</v>
      </c>
      <c r="B37" s="13">
        <v>0</v>
      </c>
      <c r="C37" s="13">
        <v>1</v>
      </c>
      <c r="D37" s="13" t="s">
        <v>61</v>
      </c>
      <c r="E37" s="9">
        <v>43864</v>
      </c>
      <c r="F37" s="23">
        <f ca="1">IFERROR(__xludf.DUMMYFUNCTION("""COMPUTED_VALUE"""),1)</f>
        <v>1</v>
      </c>
      <c r="G37" s="23">
        <f ca="1">IFERROR(__xludf.DUMMYFUNCTION("""COMPUTED_VALUE"""),0)</f>
        <v>0</v>
      </c>
      <c r="H37" s="10">
        <v>0</v>
      </c>
    </row>
    <row r="38" spans="1:8" x14ac:dyDescent="0.3">
      <c r="A38" s="8">
        <v>43865</v>
      </c>
      <c r="B38" s="13">
        <v>0</v>
      </c>
      <c r="C38" s="13">
        <v>1</v>
      </c>
      <c r="D38" s="13" t="s">
        <v>61</v>
      </c>
      <c r="E38" s="9">
        <v>43865</v>
      </c>
      <c r="F38" s="23">
        <f ca="1">IFERROR(__xludf.DUMMYFUNCTION("""COMPUTED_VALUE"""),0)</f>
        <v>0</v>
      </c>
      <c r="G38" s="23">
        <f ca="1">IFERROR(__xludf.DUMMYFUNCTION("""COMPUTED_VALUE"""),0)</f>
        <v>0</v>
      </c>
      <c r="H38" s="10">
        <v>0</v>
      </c>
    </row>
    <row r="39" spans="1:8" x14ac:dyDescent="0.3">
      <c r="A39" s="8">
        <v>43866</v>
      </c>
      <c r="B39" s="13">
        <v>0</v>
      </c>
      <c r="C39" s="13" t="s">
        <v>61</v>
      </c>
      <c r="D39" s="13">
        <v>0</v>
      </c>
      <c r="E39" s="9">
        <v>43866</v>
      </c>
      <c r="F39" s="23">
        <f ca="1">IFERROR(__xludf.DUMMYFUNCTION("""COMPUTED_VALUE"""),0)</f>
        <v>0</v>
      </c>
      <c r="G39" s="23">
        <f ca="1">IFERROR(__xludf.DUMMYFUNCTION("""COMPUTED_VALUE"""),0)</f>
        <v>0</v>
      </c>
      <c r="H39" s="10">
        <v>0</v>
      </c>
    </row>
    <row r="40" spans="1:8" x14ac:dyDescent="0.3">
      <c r="A40" s="8">
        <v>43867</v>
      </c>
      <c r="B40" s="13">
        <v>0</v>
      </c>
      <c r="C40" s="13">
        <v>1</v>
      </c>
      <c r="D40" s="13">
        <v>0</v>
      </c>
      <c r="E40" s="9">
        <v>43867</v>
      </c>
      <c r="F40" s="23">
        <f ca="1">IFERROR(__xludf.DUMMYFUNCTION("""COMPUTED_VALUE"""),0)</f>
        <v>0</v>
      </c>
      <c r="G40" s="23">
        <f ca="1">IFERROR(__xludf.DUMMYFUNCTION("""COMPUTED_VALUE"""),0)</f>
        <v>0</v>
      </c>
      <c r="H40" s="10">
        <v>0</v>
      </c>
    </row>
    <row r="41" spans="1:8" x14ac:dyDescent="0.3">
      <c r="A41" s="8">
        <v>43868</v>
      </c>
      <c r="B41" s="13" t="s">
        <v>61</v>
      </c>
      <c r="C41" s="13">
        <v>1</v>
      </c>
      <c r="D41" s="13" t="s">
        <v>61</v>
      </c>
      <c r="E41" s="9">
        <v>43868</v>
      </c>
      <c r="F41" s="23">
        <f ca="1">IFERROR(__xludf.DUMMYFUNCTION("""COMPUTED_VALUE"""),0)</f>
        <v>0</v>
      </c>
      <c r="G41" s="23">
        <f ca="1">IFERROR(__xludf.DUMMYFUNCTION("""COMPUTED_VALUE"""),0)</f>
        <v>0</v>
      </c>
      <c r="H41" s="10">
        <v>0</v>
      </c>
    </row>
    <row r="42" spans="1:8" x14ac:dyDescent="0.3">
      <c r="A42" s="8">
        <v>43869</v>
      </c>
      <c r="B42" s="13">
        <v>0</v>
      </c>
      <c r="C42" s="13" t="s">
        <v>61</v>
      </c>
      <c r="D42" s="13" t="s">
        <v>61</v>
      </c>
      <c r="E42" s="9">
        <v>43869</v>
      </c>
      <c r="F42" s="23">
        <f ca="1">IFERROR(__xludf.DUMMYFUNCTION("""COMPUTED_VALUE"""),0)</f>
        <v>0</v>
      </c>
      <c r="G42" s="23">
        <f ca="1">IFERROR(__xludf.DUMMYFUNCTION("""COMPUTED_VALUE"""),0)</f>
        <v>0</v>
      </c>
      <c r="H42" s="10">
        <v>0</v>
      </c>
    </row>
    <row r="43" spans="1:8" x14ac:dyDescent="0.3">
      <c r="A43" s="8">
        <v>43870</v>
      </c>
      <c r="B43" s="13">
        <v>0</v>
      </c>
      <c r="C43" s="13">
        <v>1</v>
      </c>
      <c r="D43" s="13">
        <v>0</v>
      </c>
      <c r="E43" s="9">
        <v>43870</v>
      </c>
      <c r="F43" s="23">
        <f ca="1">IFERROR(__xludf.DUMMYFUNCTION("""COMPUTED_VALUE"""),0)</f>
        <v>0</v>
      </c>
      <c r="G43" s="23">
        <f ca="1">IFERROR(__xludf.DUMMYFUNCTION("""COMPUTED_VALUE"""),0)</f>
        <v>0</v>
      </c>
      <c r="H43" s="10">
        <v>0</v>
      </c>
    </row>
    <row r="44" spans="1:8" x14ac:dyDescent="0.3">
      <c r="A44" s="8">
        <v>43871</v>
      </c>
      <c r="B44" s="13" t="s">
        <v>61</v>
      </c>
      <c r="C44" s="13">
        <v>1</v>
      </c>
      <c r="D44" s="13" t="s">
        <v>61</v>
      </c>
      <c r="E44" s="9">
        <v>43871</v>
      </c>
      <c r="F44" s="23">
        <f ca="1">IFERROR(__xludf.DUMMYFUNCTION("""COMPUTED_VALUE"""),0)</f>
        <v>0</v>
      </c>
      <c r="G44" s="23">
        <f ca="1">IFERROR(__xludf.DUMMYFUNCTION("""COMPUTED_VALUE"""),0)</f>
        <v>0</v>
      </c>
      <c r="H44" s="10">
        <v>0</v>
      </c>
    </row>
    <row r="45" spans="1:8" x14ac:dyDescent="0.3">
      <c r="A45" s="8">
        <v>43872</v>
      </c>
      <c r="B45" s="13">
        <v>0</v>
      </c>
      <c r="C45" s="13" t="s">
        <v>61</v>
      </c>
      <c r="D45" s="13">
        <v>0</v>
      </c>
      <c r="E45" s="9">
        <v>43872</v>
      </c>
      <c r="F45" s="23">
        <f ca="1">IFERROR(__xludf.DUMMYFUNCTION("""COMPUTED_VALUE"""),0)</f>
        <v>0</v>
      </c>
      <c r="G45" s="23">
        <f ca="1">IFERROR(__xludf.DUMMYFUNCTION("""COMPUTED_VALUE"""),0)</f>
        <v>0</v>
      </c>
      <c r="H45" s="10">
        <v>0</v>
      </c>
    </row>
    <row r="46" spans="1:8" x14ac:dyDescent="0.3">
      <c r="A46" s="8">
        <v>43873</v>
      </c>
      <c r="B46" s="13" t="s">
        <v>61</v>
      </c>
      <c r="C46" s="13" t="s">
        <v>61</v>
      </c>
      <c r="D46" s="13" t="s">
        <v>61</v>
      </c>
      <c r="E46" s="9">
        <v>43873</v>
      </c>
      <c r="F46" s="23">
        <f ca="1">IFERROR(__xludf.DUMMYFUNCTION("""COMPUTED_VALUE"""),0)</f>
        <v>0</v>
      </c>
      <c r="G46" s="23">
        <f ca="1">IFERROR(__xludf.DUMMYFUNCTION("""COMPUTED_VALUE"""),0)</f>
        <v>0</v>
      </c>
      <c r="H46" s="10">
        <v>0</v>
      </c>
    </row>
    <row r="47" spans="1:8" x14ac:dyDescent="0.3">
      <c r="A47" s="8">
        <v>43874</v>
      </c>
      <c r="B47" s="13">
        <v>0</v>
      </c>
      <c r="C47" s="13">
        <v>1</v>
      </c>
      <c r="D47" s="13" t="s">
        <v>61</v>
      </c>
      <c r="E47" s="9">
        <v>43874</v>
      </c>
      <c r="F47" s="23">
        <f ca="1">IFERROR(__xludf.DUMMYFUNCTION("""COMPUTED_VALUE"""),0)</f>
        <v>0</v>
      </c>
      <c r="G47" s="23">
        <f ca="1">IFERROR(__xludf.DUMMYFUNCTION("""COMPUTED_VALUE"""),0)</f>
        <v>0</v>
      </c>
      <c r="H47" s="10">
        <v>0</v>
      </c>
    </row>
    <row r="48" spans="1:8" x14ac:dyDescent="0.3">
      <c r="A48" s="8">
        <v>43875</v>
      </c>
      <c r="B48" s="13" t="s">
        <v>61</v>
      </c>
      <c r="C48" s="13">
        <v>1</v>
      </c>
      <c r="D48" s="13">
        <v>0</v>
      </c>
      <c r="E48" s="9">
        <v>43875</v>
      </c>
      <c r="F48" s="23">
        <f ca="1">IFERROR(__xludf.DUMMYFUNCTION("""COMPUTED_VALUE"""),0)</f>
        <v>0</v>
      </c>
      <c r="G48" s="23">
        <f ca="1">IFERROR(__xludf.DUMMYFUNCTION("""COMPUTED_VALUE"""),0)</f>
        <v>0</v>
      </c>
      <c r="H48" s="10">
        <v>0</v>
      </c>
    </row>
    <row r="49" spans="1:8" x14ac:dyDescent="0.3">
      <c r="A49" s="8">
        <v>43876</v>
      </c>
      <c r="B49" s="13">
        <v>0</v>
      </c>
      <c r="C49" s="13">
        <v>1</v>
      </c>
      <c r="D49" s="13" t="s">
        <v>61</v>
      </c>
      <c r="E49" s="9">
        <v>43876</v>
      </c>
      <c r="F49" s="23">
        <f ca="1">IFERROR(__xludf.DUMMYFUNCTION("""COMPUTED_VALUE"""),0)</f>
        <v>0</v>
      </c>
      <c r="G49" s="23">
        <f ca="1">IFERROR(__xludf.DUMMYFUNCTION("""COMPUTED_VALUE"""),0)</f>
        <v>0</v>
      </c>
      <c r="H49" s="10">
        <v>0</v>
      </c>
    </row>
    <row r="50" spans="1:8" x14ac:dyDescent="0.3">
      <c r="A50" s="8">
        <v>43877</v>
      </c>
      <c r="B50" s="13" t="s">
        <v>61</v>
      </c>
      <c r="C50" s="13">
        <v>1</v>
      </c>
      <c r="D50" s="13">
        <v>0</v>
      </c>
      <c r="E50" s="9">
        <v>43877</v>
      </c>
      <c r="F50" s="23">
        <f ca="1">IFERROR(__xludf.DUMMYFUNCTION("""COMPUTED_VALUE"""),0)</f>
        <v>0</v>
      </c>
      <c r="G50" s="23">
        <f ca="1">IFERROR(__xludf.DUMMYFUNCTION("""COMPUTED_VALUE"""),0)</f>
        <v>0</v>
      </c>
      <c r="H50" s="10">
        <v>0</v>
      </c>
    </row>
    <row r="51" spans="1:8" x14ac:dyDescent="0.3">
      <c r="A51" s="8">
        <v>43878</v>
      </c>
      <c r="B51" s="13">
        <v>0</v>
      </c>
      <c r="C51" s="13" t="s">
        <v>61</v>
      </c>
      <c r="D51" s="13" t="s">
        <v>61</v>
      </c>
      <c r="E51" s="9">
        <v>43878</v>
      </c>
      <c r="F51" s="23">
        <f ca="1">IFERROR(__xludf.DUMMYFUNCTION("""COMPUTED_VALUE"""),0)</f>
        <v>0</v>
      </c>
      <c r="G51" s="23">
        <f ca="1">IFERROR(__xludf.DUMMYFUNCTION("""COMPUTED_VALUE"""),0)</f>
        <v>0</v>
      </c>
      <c r="H51" s="10">
        <v>0</v>
      </c>
    </row>
    <row r="52" spans="1:8" x14ac:dyDescent="0.3">
      <c r="A52" s="8">
        <v>43879</v>
      </c>
      <c r="B52" s="13">
        <v>0</v>
      </c>
      <c r="C52" s="13">
        <v>1</v>
      </c>
      <c r="D52" s="13" t="s">
        <v>61</v>
      </c>
      <c r="E52" s="9">
        <v>43879</v>
      </c>
      <c r="F52" s="23">
        <f ca="1">IFERROR(__xludf.DUMMYFUNCTION("""COMPUTED_VALUE"""),0)</f>
        <v>0</v>
      </c>
      <c r="G52" s="23">
        <f ca="1">IFERROR(__xludf.DUMMYFUNCTION("""COMPUTED_VALUE"""),0)</f>
        <v>0</v>
      </c>
      <c r="H52" s="10">
        <v>0</v>
      </c>
    </row>
    <row r="53" spans="1:8" x14ac:dyDescent="0.3">
      <c r="A53" s="8">
        <v>43880</v>
      </c>
      <c r="B53" s="13" t="s">
        <v>61</v>
      </c>
      <c r="C53" s="13" t="s">
        <v>61</v>
      </c>
      <c r="D53" s="13" t="s">
        <v>61</v>
      </c>
      <c r="E53" s="9">
        <v>43880</v>
      </c>
      <c r="F53" s="23">
        <f ca="1">IFERROR(__xludf.DUMMYFUNCTION("""COMPUTED_VALUE"""),0)</f>
        <v>0</v>
      </c>
      <c r="G53" s="23">
        <f ca="1">IFERROR(__xludf.DUMMYFUNCTION("""COMPUTED_VALUE"""),0)</f>
        <v>0</v>
      </c>
      <c r="H53" s="10">
        <v>0</v>
      </c>
    </row>
    <row r="54" spans="1:8" x14ac:dyDescent="0.3">
      <c r="A54" s="8">
        <v>43881</v>
      </c>
      <c r="B54" s="13">
        <v>0</v>
      </c>
      <c r="C54" s="13" t="s">
        <v>61</v>
      </c>
      <c r="D54" s="13" t="s">
        <v>61</v>
      </c>
      <c r="E54" s="9">
        <v>43881</v>
      </c>
      <c r="F54" s="23">
        <f ca="1">IFERROR(__xludf.DUMMYFUNCTION("""COMPUTED_VALUE"""),0)</f>
        <v>0</v>
      </c>
      <c r="G54" s="23">
        <f ca="1">IFERROR(__xludf.DUMMYFUNCTION("""COMPUTED_VALUE"""),0)</f>
        <v>0</v>
      </c>
      <c r="H54" s="10">
        <v>0</v>
      </c>
    </row>
    <row r="55" spans="1:8" x14ac:dyDescent="0.3">
      <c r="A55" s="8">
        <v>43882</v>
      </c>
      <c r="B55" s="13">
        <v>0</v>
      </c>
      <c r="C55" s="13" t="s">
        <v>61</v>
      </c>
      <c r="D55" s="13">
        <v>0</v>
      </c>
      <c r="E55" s="9">
        <v>43882</v>
      </c>
      <c r="F55" s="23">
        <f ca="1">IFERROR(__xludf.DUMMYFUNCTION("""COMPUTED_VALUE"""),0)</f>
        <v>0</v>
      </c>
      <c r="G55" s="23">
        <f ca="1">IFERROR(__xludf.DUMMYFUNCTION("""COMPUTED_VALUE"""),0)</f>
        <v>0</v>
      </c>
      <c r="H55" s="10">
        <v>0</v>
      </c>
    </row>
    <row r="56" spans="1:8" x14ac:dyDescent="0.3">
      <c r="A56" s="8">
        <v>43883</v>
      </c>
      <c r="B56" s="13">
        <v>0</v>
      </c>
      <c r="C56" s="13" t="s">
        <v>61</v>
      </c>
      <c r="D56" s="13" t="s">
        <v>61</v>
      </c>
      <c r="E56" s="9">
        <v>43883</v>
      </c>
      <c r="F56" s="23">
        <f ca="1">IFERROR(__xludf.DUMMYFUNCTION("""COMPUTED_VALUE"""),0)</f>
        <v>0</v>
      </c>
      <c r="G56" s="23">
        <f ca="1">IFERROR(__xludf.DUMMYFUNCTION("""COMPUTED_VALUE"""),0)</f>
        <v>0</v>
      </c>
      <c r="H56" s="10">
        <v>0</v>
      </c>
    </row>
    <row r="57" spans="1:8" x14ac:dyDescent="0.3">
      <c r="A57" s="8">
        <v>43884</v>
      </c>
      <c r="B57" s="13" t="s">
        <v>61</v>
      </c>
      <c r="C57" s="13" t="s">
        <v>61</v>
      </c>
      <c r="D57" s="13">
        <v>0</v>
      </c>
      <c r="E57" s="9">
        <v>43884</v>
      </c>
      <c r="F57" s="23">
        <f ca="1">IFERROR(__xludf.DUMMYFUNCTION("""COMPUTED_VALUE"""),0)</f>
        <v>0</v>
      </c>
      <c r="G57" s="23">
        <f ca="1">IFERROR(__xludf.DUMMYFUNCTION("""COMPUTED_VALUE"""),0)</f>
        <v>0</v>
      </c>
      <c r="H57" s="10">
        <v>0</v>
      </c>
    </row>
    <row r="58" spans="1:8" x14ac:dyDescent="0.3">
      <c r="A58" s="8">
        <v>43885</v>
      </c>
      <c r="B58" s="13" t="s">
        <v>61</v>
      </c>
      <c r="C58" s="13" t="s">
        <v>61</v>
      </c>
      <c r="D58" s="13" t="s">
        <v>61</v>
      </c>
      <c r="E58" s="9">
        <v>43885</v>
      </c>
      <c r="F58" s="23">
        <f ca="1">IFERROR(__xludf.DUMMYFUNCTION("""COMPUTED_VALUE"""),0)</f>
        <v>0</v>
      </c>
      <c r="G58" s="23">
        <f ca="1">IFERROR(__xludf.DUMMYFUNCTION("""COMPUTED_VALUE"""),0)</f>
        <v>0</v>
      </c>
      <c r="H58" s="10">
        <v>0</v>
      </c>
    </row>
    <row r="59" spans="1:8" x14ac:dyDescent="0.3">
      <c r="A59" s="8">
        <v>43886</v>
      </c>
      <c r="B59" s="13" t="s">
        <v>61</v>
      </c>
      <c r="C59" s="13">
        <v>1</v>
      </c>
      <c r="D59" s="13" t="s">
        <v>61</v>
      </c>
      <c r="E59" s="9">
        <v>43886</v>
      </c>
      <c r="F59" s="23">
        <f ca="1">IFERROR(__xludf.DUMMYFUNCTION("""COMPUTED_VALUE"""),0)</f>
        <v>0</v>
      </c>
      <c r="G59" s="23">
        <f ca="1">IFERROR(__xludf.DUMMYFUNCTION("""COMPUTED_VALUE"""),0)</f>
        <v>0</v>
      </c>
      <c r="H59" s="10">
        <v>0</v>
      </c>
    </row>
    <row r="60" spans="1:8" x14ac:dyDescent="0.3">
      <c r="A60" s="8">
        <v>43887</v>
      </c>
      <c r="B60" s="13">
        <v>0</v>
      </c>
      <c r="C60" s="13" t="s">
        <v>61</v>
      </c>
      <c r="D60" s="13">
        <v>1</v>
      </c>
      <c r="E60" s="9">
        <v>43887</v>
      </c>
      <c r="F60" s="23">
        <f ca="1">IFERROR(__xludf.DUMMYFUNCTION("""COMPUTED_VALUE"""),0)</f>
        <v>0</v>
      </c>
      <c r="G60" s="23">
        <f ca="1">IFERROR(__xludf.DUMMYFUNCTION("""COMPUTED_VALUE"""),0)</f>
        <v>0</v>
      </c>
      <c r="H60" s="10">
        <v>0</v>
      </c>
    </row>
    <row r="61" spans="1:8" x14ac:dyDescent="0.3">
      <c r="A61" s="8">
        <v>43888</v>
      </c>
      <c r="B61" s="13" t="s">
        <v>61</v>
      </c>
      <c r="C61" s="13" t="s">
        <v>61</v>
      </c>
      <c r="D61" s="13" t="s">
        <v>61</v>
      </c>
      <c r="E61" s="9">
        <v>43888</v>
      </c>
      <c r="F61" s="23">
        <f ca="1">IFERROR(__xludf.DUMMYFUNCTION("""COMPUTED_VALUE"""),0)</f>
        <v>0</v>
      </c>
      <c r="G61" s="23">
        <f ca="1">IFERROR(__xludf.DUMMYFUNCTION("""COMPUTED_VALUE"""),0)</f>
        <v>0</v>
      </c>
      <c r="H61" s="10">
        <v>0</v>
      </c>
    </row>
    <row r="62" spans="1:8" x14ac:dyDescent="0.3">
      <c r="A62" s="8">
        <v>43889</v>
      </c>
      <c r="B62" s="13">
        <v>0</v>
      </c>
      <c r="C62" s="13">
        <v>1</v>
      </c>
      <c r="D62" s="13" t="s">
        <v>61</v>
      </c>
      <c r="E62" s="9">
        <v>43889</v>
      </c>
      <c r="F62" s="23">
        <f ca="1">IFERROR(__xludf.DUMMYFUNCTION("""COMPUTED_VALUE"""),0)</f>
        <v>0</v>
      </c>
      <c r="G62" s="23">
        <f ca="1">IFERROR(__xludf.DUMMYFUNCTION("""COMPUTED_VALUE"""),0)</f>
        <v>0</v>
      </c>
      <c r="H62" s="10">
        <v>0</v>
      </c>
    </row>
    <row r="63" spans="1:8" x14ac:dyDescent="0.3">
      <c r="A63" s="8">
        <v>43890</v>
      </c>
      <c r="B63" s="13" t="s">
        <v>61</v>
      </c>
      <c r="C63" s="13">
        <v>1</v>
      </c>
      <c r="D63" s="13" t="s">
        <v>61</v>
      </c>
      <c r="E63" s="9">
        <v>43890</v>
      </c>
      <c r="F63" s="23">
        <f ca="1">IFERROR(__xludf.DUMMYFUNCTION("""COMPUTED_VALUE"""),0)</f>
        <v>0</v>
      </c>
      <c r="G63" s="23">
        <f ca="1">IFERROR(__xludf.DUMMYFUNCTION("""COMPUTED_VALUE"""),0)</f>
        <v>0</v>
      </c>
      <c r="H63" s="10">
        <v>0</v>
      </c>
    </row>
    <row r="64" spans="1:8" x14ac:dyDescent="0.3">
      <c r="A64" s="8">
        <v>43891</v>
      </c>
      <c r="B64" s="13">
        <v>0</v>
      </c>
      <c r="C64" s="13">
        <v>1</v>
      </c>
      <c r="D64" s="13" t="s">
        <v>61</v>
      </c>
      <c r="E64" s="9">
        <v>43891</v>
      </c>
      <c r="F64" s="23">
        <f ca="1">IFERROR(__xludf.DUMMYFUNCTION("""COMPUTED_VALUE"""),0)</f>
        <v>0</v>
      </c>
      <c r="G64" s="23">
        <f ca="1">IFERROR(__xludf.DUMMYFUNCTION("""COMPUTED_VALUE"""),0)</f>
        <v>0</v>
      </c>
      <c r="H64" s="10">
        <v>0</v>
      </c>
    </row>
    <row r="65" spans="1:8" x14ac:dyDescent="0.3">
      <c r="A65" s="8">
        <v>43892</v>
      </c>
      <c r="B65" s="13" t="s">
        <v>61</v>
      </c>
      <c r="C65" s="13">
        <v>1</v>
      </c>
      <c r="D65" s="13" t="s">
        <v>61</v>
      </c>
      <c r="E65" s="9">
        <v>43892</v>
      </c>
      <c r="F65" s="23">
        <f ca="1">IFERROR(__xludf.DUMMYFUNCTION("""COMPUTED_VALUE"""),0)</f>
        <v>0</v>
      </c>
      <c r="G65" s="23">
        <f ca="1">IFERROR(__xludf.DUMMYFUNCTION("""COMPUTED_VALUE"""),0)</f>
        <v>0</v>
      </c>
      <c r="H65" s="10">
        <v>0</v>
      </c>
    </row>
    <row r="66" spans="1:8" x14ac:dyDescent="0.3">
      <c r="A66" s="8">
        <v>43893</v>
      </c>
      <c r="B66" s="13" t="s">
        <v>61</v>
      </c>
      <c r="C66" s="13">
        <v>1</v>
      </c>
      <c r="D66" s="13" t="s">
        <v>61</v>
      </c>
      <c r="E66" s="9">
        <v>43893</v>
      </c>
      <c r="F66" s="23">
        <f ca="1">IFERROR(__xludf.DUMMYFUNCTION("""COMPUTED_VALUE"""),0)</f>
        <v>0</v>
      </c>
      <c r="G66" s="23">
        <f ca="1">IFERROR(__xludf.DUMMYFUNCTION("""COMPUTED_VALUE"""),0)</f>
        <v>0</v>
      </c>
      <c r="H66" s="10">
        <v>0</v>
      </c>
    </row>
    <row r="67" spans="1:8" x14ac:dyDescent="0.3">
      <c r="A67" s="8">
        <v>43894</v>
      </c>
      <c r="B67" s="13" t="s">
        <v>61</v>
      </c>
      <c r="C67" s="13">
        <v>2</v>
      </c>
      <c r="D67" s="13" t="s">
        <v>61</v>
      </c>
      <c r="E67" s="9">
        <v>43894</v>
      </c>
      <c r="F67" s="23">
        <f ca="1">IFERROR(__xludf.DUMMYFUNCTION("""COMPUTED_VALUE"""),0)</f>
        <v>0</v>
      </c>
      <c r="G67" s="23">
        <f ca="1">IFERROR(__xludf.DUMMYFUNCTION("""COMPUTED_VALUE"""),0)</f>
        <v>0</v>
      </c>
      <c r="H67" s="10">
        <v>0</v>
      </c>
    </row>
    <row r="68" spans="1:8" x14ac:dyDescent="0.3">
      <c r="A68" s="8">
        <v>43895</v>
      </c>
      <c r="B68" s="13" t="s">
        <v>61</v>
      </c>
      <c r="C68" s="13">
        <v>2</v>
      </c>
      <c r="D68" s="13" t="s">
        <v>61</v>
      </c>
      <c r="E68" s="9">
        <v>43895</v>
      </c>
      <c r="F68" s="23">
        <f ca="1">IFERROR(__xludf.DUMMYFUNCTION("""COMPUTED_VALUE"""),0)</f>
        <v>0</v>
      </c>
      <c r="G68" s="23">
        <f ca="1">IFERROR(__xludf.DUMMYFUNCTION("""COMPUTED_VALUE"""),0)</f>
        <v>0</v>
      </c>
      <c r="H68" s="10">
        <v>0</v>
      </c>
    </row>
    <row r="69" spans="1:8" x14ac:dyDescent="0.3">
      <c r="A69" s="8">
        <v>43896</v>
      </c>
      <c r="B69" s="13">
        <v>0</v>
      </c>
      <c r="C69" s="13">
        <v>1</v>
      </c>
      <c r="D69" s="13">
        <v>0</v>
      </c>
      <c r="E69" s="9">
        <v>43896</v>
      </c>
      <c r="F69" s="23">
        <f ca="1">IFERROR(__xludf.DUMMYFUNCTION("""COMPUTED_VALUE"""),0)</f>
        <v>0</v>
      </c>
      <c r="G69" s="23">
        <f ca="1">IFERROR(__xludf.DUMMYFUNCTION("""COMPUTED_VALUE"""),0)</f>
        <v>0</v>
      </c>
      <c r="H69" s="10">
        <v>0</v>
      </c>
    </row>
    <row r="70" spans="1:8" x14ac:dyDescent="0.3">
      <c r="A70" s="8">
        <v>43897</v>
      </c>
      <c r="B70" s="13">
        <v>0</v>
      </c>
      <c r="C70" s="13">
        <v>1</v>
      </c>
      <c r="D70" s="13">
        <v>0</v>
      </c>
      <c r="E70" s="9">
        <v>43897</v>
      </c>
      <c r="F70" s="23">
        <f ca="1">IFERROR(__xludf.DUMMYFUNCTION("""COMPUTED_VALUE"""),0)</f>
        <v>0</v>
      </c>
      <c r="G70" s="23">
        <f ca="1">IFERROR(__xludf.DUMMYFUNCTION("""COMPUTED_VALUE"""),0)</f>
        <v>0</v>
      </c>
      <c r="H70" s="10">
        <v>0</v>
      </c>
    </row>
    <row r="71" spans="1:8" x14ac:dyDescent="0.3">
      <c r="A71" s="8">
        <v>43898</v>
      </c>
      <c r="B71" s="13" t="s">
        <v>61</v>
      </c>
      <c r="C71" s="13">
        <v>2</v>
      </c>
      <c r="D71" s="13" t="s">
        <v>61</v>
      </c>
      <c r="E71" s="9">
        <v>43898</v>
      </c>
      <c r="F71" s="23">
        <f ca="1">IFERROR(__xludf.DUMMYFUNCTION("""COMPUTED_VALUE"""),0)</f>
        <v>0</v>
      </c>
      <c r="G71" s="23">
        <f ca="1">IFERROR(__xludf.DUMMYFUNCTION("""COMPUTED_VALUE"""),0)</f>
        <v>0</v>
      </c>
      <c r="H71" s="10">
        <v>0</v>
      </c>
    </row>
    <row r="72" spans="1:8" x14ac:dyDescent="0.3">
      <c r="A72" s="8">
        <v>43899</v>
      </c>
      <c r="B72" s="13" t="s">
        <v>61</v>
      </c>
      <c r="C72" s="13">
        <v>2</v>
      </c>
      <c r="D72" s="13" t="s">
        <v>61</v>
      </c>
      <c r="E72" s="9">
        <v>43899</v>
      </c>
      <c r="F72" s="23">
        <f ca="1">IFERROR(__xludf.DUMMYFUNCTION("""COMPUTED_VALUE"""),0)</f>
        <v>0</v>
      </c>
      <c r="G72" s="23">
        <f ca="1">IFERROR(__xludf.DUMMYFUNCTION("""COMPUTED_VALUE"""),0)</f>
        <v>0</v>
      </c>
      <c r="H72" s="10">
        <v>0</v>
      </c>
    </row>
    <row r="73" spans="1:8" x14ac:dyDescent="0.3">
      <c r="A73" s="8">
        <v>43900</v>
      </c>
      <c r="B73" s="13" t="s">
        <v>61</v>
      </c>
      <c r="C73" s="13">
        <v>2</v>
      </c>
      <c r="D73" s="13" t="s">
        <v>61</v>
      </c>
      <c r="E73" s="9">
        <v>43900</v>
      </c>
      <c r="F73" s="23">
        <f ca="1">IFERROR(__xludf.DUMMYFUNCTION("""COMPUTED_VALUE"""),0)</f>
        <v>0</v>
      </c>
      <c r="G73" s="23">
        <f ca="1">IFERROR(__xludf.DUMMYFUNCTION("""COMPUTED_VALUE"""),0)</f>
        <v>0</v>
      </c>
      <c r="H73" s="10">
        <v>0</v>
      </c>
    </row>
    <row r="74" spans="1:8" x14ac:dyDescent="0.3">
      <c r="A74" s="8">
        <v>43901</v>
      </c>
      <c r="B74" s="13">
        <v>1</v>
      </c>
      <c r="C74" s="13">
        <v>3</v>
      </c>
      <c r="D74" s="13" t="s">
        <v>61</v>
      </c>
      <c r="E74" s="9">
        <v>43901</v>
      </c>
      <c r="F74" s="23">
        <f ca="1">IFERROR(__xludf.DUMMYFUNCTION("""COMPUTED_VALUE"""),0)</f>
        <v>0</v>
      </c>
      <c r="G74" s="23">
        <f ca="1">IFERROR(__xludf.DUMMYFUNCTION("""COMPUTED_VALUE"""),0)</f>
        <v>0</v>
      </c>
      <c r="H74" s="10">
        <v>0</v>
      </c>
    </row>
    <row r="75" spans="1:8" x14ac:dyDescent="0.3">
      <c r="A75" s="8">
        <v>43902</v>
      </c>
      <c r="B75" s="13">
        <v>1</v>
      </c>
      <c r="C75" s="13">
        <v>9</v>
      </c>
      <c r="D75" s="13" t="s">
        <v>61</v>
      </c>
      <c r="E75" s="9">
        <v>43902</v>
      </c>
      <c r="F75" s="23">
        <f ca="1">IFERROR(__xludf.DUMMYFUNCTION("""COMPUTED_VALUE"""),0)</f>
        <v>0</v>
      </c>
      <c r="G75" s="23">
        <f ca="1">IFERROR(__xludf.DUMMYFUNCTION("""COMPUTED_VALUE"""),0)</f>
        <v>0</v>
      </c>
      <c r="H75" s="10">
        <v>0</v>
      </c>
    </row>
    <row r="76" spans="1:8" x14ac:dyDescent="0.3">
      <c r="A76" s="8">
        <v>43903</v>
      </c>
      <c r="B76" s="13">
        <v>1</v>
      </c>
      <c r="C76" s="13">
        <v>9</v>
      </c>
      <c r="D76" s="13" t="s">
        <v>61</v>
      </c>
      <c r="E76" s="9">
        <v>43903</v>
      </c>
      <c r="F76" s="23">
        <f ca="1">IFERROR(__xludf.DUMMYFUNCTION("""COMPUTED_VALUE"""),0)</f>
        <v>0</v>
      </c>
      <c r="G76" s="23">
        <f ca="1">IFERROR(__xludf.DUMMYFUNCTION("""COMPUTED_VALUE"""),0)</f>
        <v>0</v>
      </c>
      <c r="H76" s="10">
        <v>0</v>
      </c>
    </row>
    <row r="77" spans="1:8" x14ac:dyDescent="0.3">
      <c r="A77" s="8">
        <v>43904</v>
      </c>
      <c r="B77" s="13">
        <v>1</v>
      </c>
      <c r="C77" s="13">
        <v>9</v>
      </c>
      <c r="D77" s="13" t="s">
        <v>61</v>
      </c>
      <c r="E77" s="9">
        <v>43904</v>
      </c>
      <c r="F77" s="23">
        <v>14</v>
      </c>
      <c r="G77" s="23">
        <v>0</v>
      </c>
      <c r="H77" s="10">
        <v>0</v>
      </c>
    </row>
    <row r="78" spans="1:8" x14ac:dyDescent="0.3">
      <c r="A78" s="8">
        <v>43905</v>
      </c>
      <c r="B78" s="13">
        <v>1</v>
      </c>
      <c r="C78" s="13">
        <v>9</v>
      </c>
      <c r="D78" s="13">
        <v>1</v>
      </c>
      <c r="E78" s="9">
        <v>43905</v>
      </c>
      <c r="F78" s="23">
        <v>18</v>
      </c>
      <c r="G78" s="23">
        <v>0</v>
      </c>
      <c r="H78" s="10">
        <v>0</v>
      </c>
    </row>
    <row r="79" spans="1:8" x14ac:dyDescent="0.3">
      <c r="A79" s="8">
        <v>43906</v>
      </c>
      <c r="B79" s="13">
        <v>2</v>
      </c>
      <c r="C79" s="13">
        <v>15</v>
      </c>
      <c r="D79" s="13">
        <v>3</v>
      </c>
      <c r="E79" s="9">
        <v>43906</v>
      </c>
      <c r="F79" s="23">
        <v>6</v>
      </c>
      <c r="G79" s="23">
        <v>0</v>
      </c>
      <c r="H79" s="10">
        <v>0</v>
      </c>
    </row>
    <row r="80" spans="1:8" x14ac:dyDescent="0.3">
      <c r="A80" s="8">
        <v>43907</v>
      </c>
      <c r="B80" s="13">
        <v>2</v>
      </c>
      <c r="C80" s="13">
        <v>27</v>
      </c>
      <c r="D80" s="13">
        <v>1</v>
      </c>
      <c r="E80" s="9">
        <v>43907</v>
      </c>
      <c r="F80" s="23">
        <v>3</v>
      </c>
      <c r="G80" s="23">
        <v>1</v>
      </c>
      <c r="H80" s="10">
        <v>0</v>
      </c>
    </row>
    <row r="81" spans="1:8" x14ac:dyDescent="0.3">
      <c r="A81" s="8">
        <v>43908</v>
      </c>
      <c r="B81" s="13">
        <v>2</v>
      </c>
      <c r="C81" s="13">
        <v>26</v>
      </c>
      <c r="D81" s="13">
        <v>1</v>
      </c>
      <c r="E81" s="9">
        <v>43908</v>
      </c>
      <c r="F81" s="23">
        <v>3</v>
      </c>
      <c r="G81" s="23">
        <v>0</v>
      </c>
      <c r="H81" s="10">
        <v>0</v>
      </c>
    </row>
    <row r="82" spans="1:8" x14ac:dyDescent="0.3">
      <c r="A82" s="8">
        <v>43909</v>
      </c>
      <c r="B82" s="13">
        <v>5</v>
      </c>
      <c r="C82" s="13">
        <v>28</v>
      </c>
      <c r="D82" s="13">
        <v>38</v>
      </c>
      <c r="E82" s="9">
        <v>43909</v>
      </c>
      <c r="F82" s="23">
        <v>4</v>
      </c>
      <c r="G82" s="23">
        <v>0</v>
      </c>
      <c r="H82" s="10">
        <v>0</v>
      </c>
    </row>
    <row r="83" spans="1:8" x14ac:dyDescent="0.3">
      <c r="A83" s="8">
        <v>43910</v>
      </c>
      <c r="B83" s="13">
        <v>10</v>
      </c>
      <c r="C83" s="13">
        <v>36</v>
      </c>
      <c r="D83" s="13">
        <v>28</v>
      </c>
      <c r="E83" s="9">
        <v>43910</v>
      </c>
      <c r="F83" s="23">
        <v>4</v>
      </c>
      <c r="G83" s="23">
        <v>0</v>
      </c>
      <c r="H83" s="10">
        <v>0</v>
      </c>
    </row>
    <row r="84" spans="1:8" x14ac:dyDescent="0.3">
      <c r="A84" s="8">
        <v>43911</v>
      </c>
      <c r="B84" s="13">
        <v>6</v>
      </c>
      <c r="C84" s="13">
        <v>48</v>
      </c>
      <c r="D84" s="13">
        <v>46</v>
      </c>
      <c r="E84" s="9">
        <v>43911</v>
      </c>
      <c r="F84" s="23">
        <v>12</v>
      </c>
      <c r="G84" s="23">
        <v>0</v>
      </c>
      <c r="H84" s="10">
        <v>0</v>
      </c>
    </row>
    <row r="85" spans="1:8" x14ac:dyDescent="0.3">
      <c r="A85" s="8">
        <v>43912</v>
      </c>
      <c r="B85" s="13">
        <v>28</v>
      </c>
      <c r="C85" s="13">
        <v>34</v>
      </c>
      <c r="D85" s="13">
        <v>100</v>
      </c>
      <c r="E85" s="9">
        <v>43912</v>
      </c>
      <c r="F85" s="23">
        <v>10</v>
      </c>
      <c r="G85" s="23">
        <v>1</v>
      </c>
      <c r="H85" s="10">
        <v>0</v>
      </c>
    </row>
    <row r="86" spans="1:8" x14ac:dyDescent="0.3">
      <c r="A86" s="8">
        <v>43913</v>
      </c>
      <c r="B86" s="13">
        <v>14</v>
      </c>
      <c r="C86" s="13">
        <v>32</v>
      </c>
      <c r="D86" s="13">
        <v>59</v>
      </c>
      <c r="E86" s="9">
        <v>43913</v>
      </c>
      <c r="F86" s="23">
        <v>23</v>
      </c>
      <c r="G86" s="23">
        <v>0</v>
      </c>
      <c r="H86" s="10">
        <v>0</v>
      </c>
    </row>
    <row r="87" spans="1:8" x14ac:dyDescent="0.3">
      <c r="A87" s="8">
        <v>43914</v>
      </c>
      <c r="B87" s="13">
        <v>35</v>
      </c>
      <c r="C87" s="13">
        <v>31</v>
      </c>
      <c r="D87" s="13">
        <v>24</v>
      </c>
      <c r="E87" s="9">
        <v>43914</v>
      </c>
      <c r="F87" s="23">
        <v>10</v>
      </c>
      <c r="G87" s="23">
        <v>0</v>
      </c>
      <c r="H87" s="10">
        <v>0</v>
      </c>
    </row>
    <row r="88" spans="1:8" x14ac:dyDescent="0.3">
      <c r="A88" s="8">
        <v>43915</v>
      </c>
      <c r="B88" s="13">
        <v>16</v>
      </c>
      <c r="C88" s="13">
        <v>26</v>
      </c>
      <c r="D88" s="13">
        <v>8</v>
      </c>
      <c r="E88" s="9">
        <v>43915</v>
      </c>
      <c r="F88" s="23">
        <v>15</v>
      </c>
      <c r="G88" s="23">
        <v>0</v>
      </c>
      <c r="H88" s="10">
        <v>0</v>
      </c>
    </row>
    <row r="89" spans="1:8" x14ac:dyDescent="0.3">
      <c r="A89" s="8">
        <v>43916</v>
      </c>
      <c r="B89" s="13">
        <v>17</v>
      </c>
      <c r="C89" s="13">
        <v>26</v>
      </c>
      <c r="D89" s="13">
        <v>5</v>
      </c>
      <c r="E89" s="9">
        <v>43916</v>
      </c>
      <c r="F89" s="23">
        <v>3</v>
      </c>
      <c r="G89" s="23">
        <v>1</v>
      </c>
      <c r="H89" s="10">
        <v>0</v>
      </c>
    </row>
    <row r="90" spans="1:8" x14ac:dyDescent="0.3">
      <c r="A90" s="8">
        <v>43917</v>
      </c>
      <c r="B90" s="13">
        <v>24</v>
      </c>
      <c r="C90" s="13">
        <v>23</v>
      </c>
      <c r="D90" s="13">
        <v>4</v>
      </c>
      <c r="E90" s="9">
        <v>43917</v>
      </c>
      <c r="F90" s="23">
        <v>31</v>
      </c>
      <c r="G90" s="23">
        <v>1</v>
      </c>
      <c r="H90" s="10">
        <v>0</v>
      </c>
    </row>
    <row r="91" spans="1:8" x14ac:dyDescent="0.3">
      <c r="A91" s="8">
        <v>43918</v>
      </c>
      <c r="B91" s="13">
        <v>25</v>
      </c>
      <c r="C91" s="13">
        <v>22</v>
      </c>
      <c r="D91" s="13">
        <v>3</v>
      </c>
      <c r="E91" s="9">
        <v>43918</v>
      </c>
      <c r="F91" s="23">
        <v>30</v>
      </c>
      <c r="G91" s="23">
        <v>2</v>
      </c>
      <c r="H91" s="10">
        <v>0</v>
      </c>
    </row>
    <row r="92" spans="1:8" x14ac:dyDescent="0.3">
      <c r="A92" s="8">
        <v>43919</v>
      </c>
      <c r="B92" s="13">
        <v>20</v>
      </c>
      <c r="C92" s="13">
        <v>21</v>
      </c>
      <c r="D92" s="13">
        <v>3</v>
      </c>
      <c r="E92" s="9">
        <v>43919</v>
      </c>
      <c r="F92" s="23">
        <v>17</v>
      </c>
      <c r="G92" s="23">
        <v>1</v>
      </c>
      <c r="H92" s="10">
        <v>0</v>
      </c>
    </row>
    <row r="93" spans="1:8" x14ac:dyDescent="0.3">
      <c r="A93" s="8">
        <v>43920</v>
      </c>
      <c r="B93" s="13">
        <v>23</v>
      </c>
      <c r="C93" s="13">
        <v>19</v>
      </c>
      <c r="D93" s="13">
        <v>4</v>
      </c>
      <c r="E93" s="9">
        <v>43920</v>
      </c>
      <c r="F93" s="23">
        <v>17</v>
      </c>
      <c r="G93" s="23">
        <v>2</v>
      </c>
      <c r="H93" s="10">
        <v>0</v>
      </c>
    </row>
    <row r="94" spans="1:8" x14ac:dyDescent="0.3">
      <c r="A94" s="8">
        <v>43921</v>
      </c>
      <c r="B94" s="13">
        <v>17</v>
      </c>
      <c r="C94" s="13">
        <v>15</v>
      </c>
      <c r="D94" s="13">
        <v>3</v>
      </c>
      <c r="E94" s="9">
        <v>43921</v>
      </c>
      <c r="F94" s="23">
        <v>82</v>
      </c>
      <c r="G94" s="23">
        <v>1</v>
      </c>
      <c r="H94" s="10">
        <v>0</v>
      </c>
    </row>
    <row r="95" spans="1:8" x14ac:dyDescent="0.3">
      <c r="A95" s="8">
        <v>43922</v>
      </c>
      <c r="B95" s="13">
        <v>15</v>
      </c>
      <c r="C95" s="13">
        <v>16</v>
      </c>
      <c r="D95" s="13">
        <v>2</v>
      </c>
      <c r="E95" s="9">
        <v>43922</v>
      </c>
      <c r="F95" s="23">
        <v>33</v>
      </c>
      <c r="G95" s="23">
        <v>3</v>
      </c>
      <c r="H95" s="10">
        <v>0</v>
      </c>
    </row>
    <row r="96" spans="1:8" x14ac:dyDescent="0.3">
      <c r="A96" s="8">
        <v>43923</v>
      </c>
      <c r="B96" s="13">
        <v>19</v>
      </c>
      <c r="C96" s="13">
        <v>12</v>
      </c>
      <c r="D96" s="13">
        <v>2</v>
      </c>
      <c r="E96" s="9">
        <v>43923</v>
      </c>
      <c r="F96" s="23">
        <v>88</v>
      </c>
      <c r="G96" s="23">
        <v>8</v>
      </c>
      <c r="H96" s="10">
        <v>0</v>
      </c>
    </row>
    <row r="97" spans="1:8" x14ac:dyDescent="0.3">
      <c r="A97" s="8">
        <v>43924</v>
      </c>
      <c r="B97" s="13">
        <v>17</v>
      </c>
      <c r="C97" s="13">
        <v>10</v>
      </c>
      <c r="D97" s="13">
        <v>2</v>
      </c>
      <c r="E97" s="9">
        <v>43924</v>
      </c>
      <c r="F97" s="23">
        <v>64</v>
      </c>
      <c r="G97" s="23">
        <v>5</v>
      </c>
      <c r="H97" s="10">
        <v>0</v>
      </c>
    </row>
    <row r="98" spans="1:8" x14ac:dyDescent="0.3">
      <c r="A98" s="8">
        <v>43925</v>
      </c>
      <c r="B98" s="13">
        <v>22</v>
      </c>
      <c r="C98" s="13">
        <v>12</v>
      </c>
      <c r="D98" s="13">
        <v>2</v>
      </c>
      <c r="E98" s="9">
        <v>43925</v>
      </c>
      <c r="F98" s="23">
        <v>148</v>
      </c>
      <c r="G98" s="23">
        <v>6</v>
      </c>
      <c r="H98" s="10">
        <v>0</v>
      </c>
    </row>
    <row r="99" spans="1:8" x14ac:dyDescent="0.3">
      <c r="A99" s="8">
        <v>43926</v>
      </c>
      <c r="B99" s="13">
        <v>26</v>
      </c>
      <c r="C99" s="13">
        <v>10</v>
      </c>
      <c r="D99" s="13">
        <v>1</v>
      </c>
      <c r="E99" s="9">
        <v>43926</v>
      </c>
      <c r="F99" s="23">
        <v>112</v>
      </c>
      <c r="G99" s="23">
        <v>13</v>
      </c>
      <c r="H99" s="10">
        <v>16008</v>
      </c>
    </row>
    <row r="100" spans="1:8" x14ac:dyDescent="0.3">
      <c r="A100" s="8">
        <v>43927</v>
      </c>
      <c r="B100" s="13">
        <v>39</v>
      </c>
      <c r="C100" s="13">
        <v>12</v>
      </c>
      <c r="D100" s="13">
        <v>2</v>
      </c>
      <c r="E100" s="9">
        <v>43927</v>
      </c>
      <c r="F100" s="23">
        <v>121</v>
      </c>
      <c r="G100" s="23">
        <v>7</v>
      </c>
      <c r="H100" s="10">
        <v>1555</v>
      </c>
    </row>
    <row r="101" spans="1:8" x14ac:dyDescent="0.3">
      <c r="A101" s="8">
        <v>43928</v>
      </c>
      <c r="B101" s="13">
        <v>26</v>
      </c>
      <c r="C101" s="13">
        <v>11</v>
      </c>
      <c r="D101" s="13">
        <v>2</v>
      </c>
      <c r="E101" s="9">
        <v>43928</v>
      </c>
      <c r="F101" s="23">
        <v>150</v>
      </c>
      <c r="G101" s="23">
        <v>12</v>
      </c>
      <c r="H101" s="10">
        <v>3314</v>
      </c>
    </row>
    <row r="102" spans="1:8" x14ac:dyDescent="0.3">
      <c r="A102" s="8">
        <v>43929</v>
      </c>
      <c r="B102" s="13">
        <v>31</v>
      </c>
      <c r="C102" s="13">
        <v>9</v>
      </c>
      <c r="D102" s="13">
        <v>3</v>
      </c>
      <c r="E102" s="9">
        <v>43929</v>
      </c>
      <c r="F102" s="23">
        <v>117</v>
      </c>
      <c r="G102" s="23">
        <v>8</v>
      </c>
      <c r="H102" s="10">
        <v>0</v>
      </c>
    </row>
    <row r="103" spans="1:8" x14ac:dyDescent="0.3">
      <c r="A103" s="8">
        <v>43930</v>
      </c>
      <c r="B103" s="13">
        <v>27</v>
      </c>
      <c r="C103" s="13">
        <v>10</v>
      </c>
      <c r="D103" s="13">
        <v>2</v>
      </c>
      <c r="E103" s="9">
        <v>43930</v>
      </c>
      <c r="F103" s="23">
        <v>229</v>
      </c>
      <c r="G103" s="23">
        <v>25</v>
      </c>
      <c r="H103" s="10">
        <v>0</v>
      </c>
    </row>
    <row r="104" spans="1:8" x14ac:dyDescent="0.3">
      <c r="A104" s="8">
        <v>43931</v>
      </c>
      <c r="B104" s="13">
        <v>27</v>
      </c>
      <c r="C104" s="13">
        <v>11</v>
      </c>
      <c r="D104" s="13">
        <v>1</v>
      </c>
      <c r="E104" s="9">
        <v>43931</v>
      </c>
      <c r="F104" s="23">
        <v>210</v>
      </c>
      <c r="G104" s="23">
        <v>12</v>
      </c>
      <c r="H104" s="10">
        <v>9123</v>
      </c>
    </row>
    <row r="105" spans="1:8" x14ac:dyDescent="0.3">
      <c r="A105" s="8">
        <v>43932</v>
      </c>
      <c r="B105" s="13">
        <v>62</v>
      </c>
      <c r="C105" s="13">
        <v>10</v>
      </c>
      <c r="D105" s="13">
        <v>1</v>
      </c>
      <c r="E105" s="9">
        <v>43932</v>
      </c>
      <c r="F105" s="23">
        <v>187</v>
      </c>
      <c r="G105" s="23">
        <v>17</v>
      </c>
      <c r="H105" s="10">
        <v>1841</v>
      </c>
    </row>
    <row r="106" spans="1:8" x14ac:dyDescent="0.3">
      <c r="A106" s="8">
        <v>43933</v>
      </c>
      <c r="B106" s="13">
        <v>26</v>
      </c>
      <c r="C106" s="13">
        <v>10</v>
      </c>
      <c r="D106" s="13">
        <v>2</v>
      </c>
      <c r="E106" s="9">
        <v>43933</v>
      </c>
      <c r="F106" s="23">
        <v>221</v>
      </c>
      <c r="G106" s="23">
        <v>22</v>
      </c>
      <c r="H106" s="10">
        <v>3827</v>
      </c>
    </row>
    <row r="107" spans="1:8" x14ac:dyDescent="0.3">
      <c r="A107" s="8">
        <v>43934</v>
      </c>
      <c r="B107" s="13">
        <v>21</v>
      </c>
      <c r="C107" s="13">
        <v>11</v>
      </c>
      <c r="D107" s="13">
        <v>1</v>
      </c>
      <c r="E107" s="9">
        <v>43934</v>
      </c>
      <c r="F107" s="23">
        <v>352</v>
      </c>
      <c r="G107" s="23">
        <v>11</v>
      </c>
      <c r="H107" s="10">
        <v>4057</v>
      </c>
    </row>
    <row r="108" spans="1:8" x14ac:dyDescent="0.3">
      <c r="A108" s="8">
        <v>43935</v>
      </c>
      <c r="B108" s="13">
        <v>25</v>
      </c>
      <c r="C108" s="13">
        <v>9</v>
      </c>
      <c r="D108" s="13">
        <v>2</v>
      </c>
      <c r="E108" s="9">
        <v>43935</v>
      </c>
      <c r="F108" s="23">
        <v>346</v>
      </c>
      <c r="G108" s="23">
        <v>18</v>
      </c>
      <c r="H108" s="10">
        <v>1346</v>
      </c>
    </row>
    <row r="109" spans="1:8" x14ac:dyDescent="0.3">
      <c r="A109" s="8">
        <v>43936</v>
      </c>
      <c r="B109" s="13">
        <v>25</v>
      </c>
      <c r="C109" s="13">
        <v>10</v>
      </c>
      <c r="D109" s="13">
        <v>2</v>
      </c>
      <c r="E109" s="9">
        <v>43936</v>
      </c>
      <c r="F109" s="23">
        <v>236</v>
      </c>
      <c r="G109" s="23">
        <v>9</v>
      </c>
      <c r="H109" s="10">
        <v>4071</v>
      </c>
    </row>
    <row r="110" spans="1:8" x14ac:dyDescent="0.3">
      <c r="A110" s="8">
        <v>43937</v>
      </c>
      <c r="B110" s="13">
        <v>17</v>
      </c>
      <c r="C110" s="13">
        <v>10</v>
      </c>
      <c r="D110" s="13">
        <v>2</v>
      </c>
      <c r="E110" s="9">
        <v>43937</v>
      </c>
      <c r="F110" s="23">
        <v>285</v>
      </c>
      <c r="G110" s="23">
        <v>7</v>
      </c>
      <c r="H110" s="10">
        <v>5740</v>
      </c>
    </row>
    <row r="111" spans="1:8" x14ac:dyDescent="0.3">
      <c r="A111" s="8">
        <v>43938</v>
      </c>
      <c r="B111" s="13">
        <v>15</v>
      </c>
      <c r="C111" s="13">
        <v>7</v>
      </c>
      <c r="D111" s="13">
        <v>1</v>
      </c>
      <c r="E111" s="9">
        <v>43938</v>
      </c>
      <c r="F111" s="23">
        <v>120</v>
      </c>
      <c r="G111" s="23">
        <v>7</v>
      </c>
      <c r="H111" s="10">
        <v>4796</v>
      </c>
    </row>
    <row r="112" spans="1:8" x14ac:dyDescent="0.3">
      <c r="A112" s="8">
        <v>43939</v>
      </c>
      <c r="B112" s="13">
        <v>15</v>
      </c>
      <c r="C112" s="13">
        <v>9</v>
      </c>
      <c r="D112" s="13">
        <v>1</v>
      </c>
      <c r="E112" s="9">
        <v>43939</v>
      </c>
      <c r="F112" s="23">
        <v>327</v>
      </c>
      <c r="G112" s="23">
        <v>10</v>
      </c>
      <c r="H112" s="10">
        <v>4488</v>
      </c>
    </row>
    <row r="113" spans="1:8" x14ac:dyDescent="0.3">
      <c r="A113" s="8">
        <v>43940</v>
      </c>
      <c r="B113" s="13">
        <v>20</v>
      </c>
      <c r="C113" s="13">
        <v>10</v>
      </c>
      <c r="D113" s="13">
        <v>3</v>
      </c>
      <c r="E113" s="9">
        <v>43940</v>
      </c>
      <c r="F113" s="23">
        <v>552</v>
      </c>
      <c r="G113" s="23">
        <v>12</v>
      </c>
      <c r="H113" s="10">
        <v>6630</v>
      </c>
    </row>
    <row r="114" spans="1:8" x14ac:dyDescent="0.3">
      <c r="A114" s="8">
        <v>43941</v>
      </c>
      <c r="B114" s="13">
        <v>19</v>
      </c>
      <c r="C114" s="13">
        <v>8</v>
      </c>
      <c r="D114" s="13">
        <v>3</v>
      </c>
      <c r="E114" s="9">
        <v>43941</v>
      </c>
      <c r="F114" s="23">
        <v>466</v>
      </c>
      <c r="G114" s="23">
        <v>9</v>
      </c>
      <c r="H114" s="10">
        <v>4525</v>
      </c>
    </row>
    <row r="115" spans="1:8" x14ac:dyDescent="0.3">
      <c r="A115" s="8">
        <v>43942</v>
      </c>
      <c r="B115" s="13">
        <v>17</v>
      </c>
      <c r="C115" s="13">
        <v>8</v>
      </c>
      <c r="D115" s="13">
        <v>2</v>
      </c>
      <c r="E115" s="9">
        <v>43942</v>
      </c>
      <c r="F115" s="23">
        <v>552</v>
      </c>
      <c r="G115" s="23">
        <v>19</v>
      </c>
      <c r="H115" s="10">
        <v>4517</v>
      </c>
    </row>
    <row r="116" spans="1:8" x14ac:dyDescent="0.3">
      <c r="A116" s="8">
        <v>43943</v>
      </c>
      <c r="B116" s="13">
        <v>17</v>
      </c>
      <c r="C116" s="13">
        <v>8</v>
      </c>
      <c r="D116" s="13">
        <v>1</v>
      </c>
      <c r="E116" s="9">
        <v>43943</v>
      </c>
      <c r="F116" s="23">
        <v>431</v>
      </c>
      <c r="G116" s="23">
        <v>18</v>
      </c>
      <c r="H116" s="10">
        <v>6466</v>
      </c>
    </row>
    <row r="117" spans="1:8" x14ac:dyDescent="0.3">
      <c r="A117" s="8">
        <v>43944</v>
      </c>
      <c r="B117" s="13">
        <v>19</v>
      </c>
      <c r="C117" s="13">
        <v>9</v>
      </c>
      <c r="D117" s="13">
        <v>1</v>
      </c>
      <c r="E117" s="9">
        <v>43944</v>
      </c>
      <c r="F117" s="23">
        <v>778</v>
      </c>
      <c r="G117" s="23">
        <v>14</v>
      </c>
      <c r="H117" s="10">
        <v>6893</v>
      </c>
    </row>
    <row r="118" spans="1:8" x14ac:dyDescent="0.3">
      <c r="A118" s="8">
        <v>43945</v>
      </c>
      <c r="B118" s="13">
        <v>20</v>
      </c>
      <c r="C118" s="13">
        <v>8</v>
      </c>
      <c r="D118" s="13">
        <v>1</v>
      </c>
      <c r="E118" s="9">
        <v>43945</v>
      </c>
      <c r="F118" s="23">
        <v>390</v>
      </c>
      <c r="G118" s="23">
        <v>18</v>
      </c>
      <c r="H118" s="10">
        <v>6013</v>
      </c>
    </row>
    <row r="119" spans="1:8" x14ac:dyDescent="0.3">
      <c r="A119" s="8">
        <v>43946</v>
      </c>
      <c r="B119" s="13">
        <v>26</v>
      </c>
      <c r="C119" s="13">
        <v>8</v>
      </c>
      <c r="D119" s="13">
        <v>1</v>
      </c>
      <c r="E119" s="9">
        <v>43946</v>
      </c>
      <c r="F119" s="23">
        <v>811</v>
      </c>
      <c r="G119" s="23">
        <v>22</v>
      </c>
      <c r="H119" s="10">
        <v>5702</v>
      </c>
    </row>
    <row r="120" spans="1:8" x14ac:dyDescent="0.3">
      <c r="A120" s="8">
        <v>43947</v>
      </c>
      <c r="B120" s="13">
        <v>26</v>
      </c>
      <c r="C120" s="13">
        <v>7</v>
      </c>
      <c r="D120" s="13">
        <v>1</v>
      </c>
      <c r="E120" s="9">
        <v>43947</v>
      </c>
      <c r="F120" s="23">
        <v>440</v>
      </c>
      <c r="G120" s="23">
        <v>19</v>
      </c>
      <c r="H120" s="10">
        <v>7067</v>
      </c>
    </row>
    <row r="121" spans="1:8" x14ac:dyDescent="0.3">
      <c r="A121" s="8">
        <v>43948</v>
      </c>
      <c r="B121" s="13">
        <v>35</v>
      </c>
      <c r="C121" s="13">
        <v>7</v>
      </c>
      <c r="D121" s="13">
        <v>2</v>
      </c>
      <c r="E121" s="9">
        <v>43948</v>
      </c>
      <c r="F121" s="23">
        <v>522</v>
      </c>
      <c r="G121" s="23">
        <v>27</v>
      </c>
      <c r="H121" s="10">
        <v>7168</v>
      </c>
    </row>
    <row r="122" spans="1:8" x14ac:dyDescent="0.3">
      <c r="A122" s="8">
        <v>43949</v>
      </c>
      <c r="B122" s="13">
        <v>32</v>
      </c>
      <c r="C122" s="13">
        <v>9</v>
      </c>
      <c r="D122" s="13">
        <v>2</v>
      </c>
      <c r="E122" s="9">
        <v>43949</v>
      </c>
      <c r="F122" s="23">
        <v>728</v>
      </c>
      <c r="G122" s="23">
        <v>31</v>
      </c>
      <c r="H122" s="10">
        <v>4573</v>
      </c>
    </row>
    <row r="123" spans="1:8" x14ac:dyDescent="0.3">
      <c r="A123" s="8">
        <v>43950</v>
      </c>
      <c r="B123" s="13">
        <v>27</v>
      </c>
      <c r="C123" s="13">
        <v>8</v>
      </c>
      <c r="D123" s="13">
        <v>2</v>
      </c>
      <c r="E123" s="9">
        <v>43950</v>
      </c>
      <c r="F123" s="23">
        <v>597</v>
      </c>
      <c r="G123" s="23">
        <v>32</v>
      </c>
      <c r="H123" s="10">
        <v>8106</v>
      </c>
    </row>
    <row r="124" spans="1:8" x14ac:dyDescent="0.3">
      <c r="A124" s="8">
        <v>43951</v>
      </c>
      <c r="B124" s="13">
        <v>30</v>
      </c>
      <c r="C124" s="13">
        <v>6</v>
      </c>
      <c r="D124" s="13">
        <v>1</v>
      </c>
      <c r="E124" s="9">
        <v>43951</v>
      </c>
      <c r="F124" s="23">
        <v>583</v>
      </c>
      <c r="G124" s="23">
        <v>27</v>
      </c>
      <c r="H124" s="10">
        <v>6968</v>
      </c>
    </row>
    <row r="125" spans="1:8" x14ac:dyDescent="0.3">
      <c r="A125" s="8">
        <v>43952</v>
      </c>
      <c r="B125" s="13">
        <v>75</v>
      </c>
      <c r="C125" s="13">
        <v>7</v>
      </c>
      <c r="D125" s="13">
        <v>2</v>
      </c>
      <c r="E125" s="9">
        <v>43952</v>
      </c>
      <c r="F125" s="23">
        <v>1008</v>
      </c>
      <c r="G125" s="23">
        <v>26</v>
      </c>
      <c r="H125" s="10">
        <v>8465</v>
      </c>
    </row>
    <row r="126" spans="1:8" x14ac:dyDescent="0.3">
      <c r="A126" s="8">
        <v>43953</v>
      </c>
      <c r="B126" s="13">
        <v>40</v>
      </c>
      <c r="C126" s="13">
        <v>6</v>
      </c>
      <c r="D126" s="13">
        <v>1</v>
      </c>
      <c r="E126" s="9">
        <v>43953</v>
      </c>
      <c r="F126" s="23">
        <v>790</v>
      </c>
      <c r="G126" s="23">
        <v>36</v>
      </c>
      <c r="H126" s="10">
        <v>6926</v>
      </c>
    </row>
    <row r="127" spans="1:8" x14ac:dyDescent="0.3">
      <c r="A127" s="8">
        <v>43954</v>
      </c>
      <c r="B127" s="13">
        <v>32</v>
      </c>
      <c r="C127" s="13">
        <v>7</v>
      </c>
      <c r="D127" s="13">
        <v>1</v>
      </c>
      <c r="E127" s="9">
        <v>43954</v>
      </c>
      <c r="F127" s="23">
        <v>678</v>
      </c>
      <c r="G127" s="23">
        <v>27</v>
      </c>
      <c r="H127" s="10">
        <v>8669</v>
      </c>
    </row>
    <row r="128" spans="1:8" x14ac:dyDescent="0.3">
      <c r="A128" s="8">
        <v>43955</v>
      </c>
      <c r="B128" s="13">
        <v>28</v>
      </c>
      <c r="C128" s="13">
        <v>6</v>
      </c>
      <c r="D128" s="13">
        <v>2</v>
      </c>
      <c r="E128" s="9">
        <v>43955</v>
      </c>
      <c r="F128" s="23">
        <v>1567</v>
      </c>
      <c r="G128" s="23">
        <v>35</v>
      </c>
      <c r="H128" s="10">
        <v>8620</v>
      </c>
    </row>
    <row r="129" spans="1:8" x14ac:dyDescent="0.3">
      <c r="A129" s="8">
        <v>43956</v>
      </c>
      <c r="B129" s="13">
        <v>23</v>
      </c>
      <c r="C129" s="13">
        <v>6</v>
      </c>
      <c r="D129" s="13">
        <v>2</v>
      </c>
      <c r="E129" s="9">
        <v>43956</v>
      </c>
      <c r="F129" s="23">
        <v>984</v>
      </c>
      <c r="G129" s="23">
        <v>34</v>
      </c>
      <c r="H129" s="10">
        <v>6949</v>
      </c>
    </row>
    <row r="130" spans="1:8" x14ac:dyDescent="0.3">
      <c r="A130" s="8">
        <v>43957</v>
      </c>
      <c r="B130" s="13">
        <v>23</v>
      </c>
      <c r="C130" s="13">
        <v>5</v>
      </c>
      <c r="D130" s="13">
        <v>1</v>
      </c>
      <c r="E130" s="9">
        <v>43957</v>
      </c>
      <c r="F130" s="23">
        <v>1233</v>
      </c>
      <c r="G130" s="23">
        <v>34</v>
      </c>
      <c r="H130" s="10">
        <v>6423</v>
      </c>
    </row>
    <row r="131" spans="1:8" x14ac:dyDescent="0.3">
      <c r="A131" s="8">
        <v>43958</v>
      </c>
      <c r="B131" s="13">
        <v>22</v>
      </c>
      <c r="C131" s="13">
        <v>6</v>
      </c>
      <c r="D131" s="13">
        <v>3</v>
      </c>
      <c r="E131" s="9">
        <v>43958</v>
      </c>
      <c r="F131" s="23">
        <v>1216</v>
      </c>
      <c r="G131" s="23">
        <v>43</v>
      </c>
      <c r="H131" s="10">
        <v>7474</v>
      </c>
    </row>
    <row r="132" spans="1:8" x14ac:dyDescent="0.3">
      <c r="A132" s="8">
        <v>43959</v>
      </c>
      <c r="B132" s="13">
        <v>31</v>
      </c>
      <c r="C132" s="13">
        <v>7</v>
      </c>
      <c r="D132" s="13">
        <v>3</v>
      </c>
      <c r="E132" s="9">
        <v>43959</v>
      </c>
      <c r="F132" s="23">
        <v>1089</v>
      </c>
      <c r="G132" s="23">
        <v>37</v>
      </c>
      <c r="H132" s="10">
        <v>11257</v>
      </c>
    </row>
    <row r="133" spans="1:8" x14ac:dyDescent="0.3">
      <c r="A133" s="8">
        <v>43960</v>
      </c>
      <c r="B133" s="13">
        <v>27</v>
      </c>
      <c r="C133" s="13">
        <v>8</v>
      </c>
      <c r="D133" s="13">
        <v>2</v>
      </c>
      <c r="E133" s="9">
        <v>43960</v>
      </c>
      <c r="F133" s="23">
        <v>1165</v>
      </c>
      <c r="G133" s="23">
        <v>48</v>
      </c>
      <c r="H133" s="10">
        <v>9697</v>
      </c>
    </row>
    <row r="134" spans="1:8" x14ac:dyDescent="0.3">
      <c r="A134" s="8">
        <v>43961</v>
      </c>
      <c r="B134" s="13">
        <v>27</v>
      </c>
      <c r="C134" s="13">
        <v>7</v>
      </c>
      <c r="D134" s="13">
        <v>2</v>
      </c>
      <c r="E134" s="9">
        <v>43961</v>
      </c>
      <c r="F134" s="23">
        <v>1943</v>
      </c>
      <c r="G134" s="23">
        <v>53</v>
      </c>
      <c r="H134" s="10">
        <v>5350</v>
      </c>
    </row>
    <row r="135" spans="1:8" x14ac:dyDescent="0.3">
      <c r="A135" s="8">
        <v>43962</v>
      </c>
      <c r="B135" s="13">
        <v>33</v>
      </c>
      <c r="C135" s="13">
        <v>7</v>
      </c>
      <c r="D135" s="13">
        <v>1</v>
      </c>
      <c r="E135" s="9">
        <v>43962</v>
      </c>
      <c r="F135" s="23">
        <v>1230</v>
      </c>
      <c r="G135" s="23">
        <v>36</v>
      </c>
      <c r="H135" s="10">
        <v>3390</v>
      </c>
    </row>
    <row r="136" spans="1:8" x14ac:dyDescent="0.3">
      <c r="A136" s="8">
        <v>43963</v>
      </c>
      <c r="B136" s="13">
        <v>34</v>
      </c>
      <c r="C136" s="13">
        <v>7</v>
      </c>
      <c r="D136" s="13">
        <v>1</v>
      </c>
      <c r="E136" s="9">
        <v>43963</v>
      </c>
      <c r="F136" s="23">
        <v>1026</v>
      </c>
      <c r="G136" s="23">
        <v>53</v>
      </c>
      <c r="H136">
        <v>3370</v>
      </c>
    </row>
    <row r="137" spans="1:8" x14ac:dyDescent="0.3">
      <c r="A137" s="8">
        <v>43964</v>
      </c>
      <c r="B137" s="13">
        <v>24</v>
      </c>
      <c r="C137" s="13">
        <v>7</v>
      </c>
      <c r="D137" s="13">
        <v>1</v>
      </c>
      <c r="E137" s="9">
        <v>43964</v>
      </c>
      <c r="F137" s="23">
        <v>1495</v>
      </c>
      <c r="G137" s="23">
        <v>54</v>
      </c>
      <c r="H137">
        <v>8777</v>
      </c>
    </row>
    <row r="138" spans="1:8" x14ac:dyDescent="0.3">
      <c r="A138" s="8">
        <v>43965</v>
      </c>
      <c r="B138" s="13">
        <v>26</v>
      </c>
      <c r="C138" s="13">
        <v>6</v>
      </c>
      <c r="D138" s="13">
        <v>1</v>
      </c>
      <c r="E138" s="9">
        <v>43965</v>
      </c>
      <c r="F138" s="23">
        <v>1602</v>
      </c>
      <c r="G138" s="23">
        <v>44</v>
      </c>
      <c r="H138">
        <v>9421</v>
      </c>
    </row>
    <row r="139" spans="1:8" x14ac:dyDescent="0.3">
      <c r="A139" s="8">
        <v>43966</v>
      </c>
      <c r="B139" s="13">
        <v>32</v>
      </c>
      <c r="C139" s="13">
        <v>6</v>
      </c>
      <c r="D139" s="13">
        <v>1</v>
      </c>
      <c r="E139" s="9">
        <v>43966</v>
      </c>
      <c r="F139" s="23">
        <v>1576</v>
      </c>
      <c r="G139" s="23">
        <v>49</v>
      </c>
      <c r="H139">
        <v>10416</v>
      </c>
    </row>
    <row r="140" spans="1:8" x14ac:dyDescent="0.3">
      <c r="A140" s="8">
        <v>43967</v>
      </c>
      <c r="B140" s="13">
        <v>36</v>
      </c>
      <c r="C140" s="13">
        <v>8</v>
      </c>
      <c r="D140" s="13">
        <v>1</v>
      </c>
      <c r="E140" s="9">
        <v>43967</v>
      </c>
      <c r="F140" s="23">
        <v>1606</v>
      </c>
      <c r="G140" s="23">
        <v>67</v>
      </c>
      <c r="H140">
        <v>10917</v>
      </c>
    </row>
    <row r="141" spans="1:8" x14ac:dyDescent="0.3">
      <c r="A141" s="8">
        <v>43968</v>
      </c>
      <c r="B141" s="13">
        <v>65</v>
      </c>
      <c r="C141" s="13">
        <v>8</v>
      </c>
      <c r="D141" s="13">
        <v>1</v>
      </c>
      <c r="E141" s="9">
        <v>43968</v>
      </c>
      <c r="F141" s="23">
        <v>2347</v>
      </c>
      <c r="G141" s="23">
        <v>63</v>
      </c>
      <c r="H141">
        <v>12225</v>
      </c>
    </row>
    <row r="142" spans="1:8" x14ac:dyDescent="0.3">
      <c r="A142" s="8">
        <v>43969</v>
      </c>
      <c r="B142" s="13">
        <v>38</v>
      </c>
      <c r="C142" s="13">
        <v>7</v>
      </c>
      <c r="D142" s="13">
        <v>1</v>
      </c>
      <c r="E142" s="9">
        <v>43969</v>
      </c>
      <c r="F142" s="23">
        <v>2005</v>
      </c>
      <c r="G142" s="23">
        <v>51</v>
      </c>
      <c r="H142">
        <v>8397</v>
      </c>
    </row>
    <row r="143" spans="1:8" x14ac:dyDescent="0.3">
      <c r="A143" s="8">
        <v>43970</v>
      </c>
      <c r="B143" s="13">
        <v>24</v>
      </c>
      <c r="C143" s="13">
        <v>6</v>
      </c>
      <c r="D143" s="13">
        <v>1</v>
      </c>
      <c r="E143" s="9">
        <v>43970</v>
      </c>
      <c r="F143" s="23">
        <v>2078</v>
      </c>
      <c r="G143" s="23">
        <v>76</v>
      </c>
      <c r="H143">
        <v>11835</v>
      </c>
    </row>
    <row r="144" spans="1:8" x14ac:dyDescent="0.3">
      <c r="A144" s="8">
        <v>43971</v>
      </c>
      <c r="B144" s="13">
        <v>19</v>
      </c>
      <c r="C144" s="13">
        <v>7</v>
      </c>
      <c r="D144" s="13">
        <v>1</v>
      </c>
      <c r="E144" s="9">
        <v>43971</v>
      </c>
      <c r="F144" s="23">
        <v>2161</v>
      </c>
      <c r="G144" s="23">
        <v>65</v>
      </c>
      <c r="H144">
        <v>13263</v>
      </c>
    </row>
    <row r="145" spans="1:8" x14ac:dyDescent="0.3">
      <c r="A145" s="8">
        <v>43972</v>
      </c>
      <c r="B145" s="13">
        <v>16</v>
      </c>
      <c r="C145" s="13">
        <v>8</v>
      </c>
      <c r="D145" s="13">
        <v>1</v>
      </c>
      <c r="E145" s="9">
        <v>43972</v>
      </c>
      <c r="F145" s="23">
        <v>2345</v>
      </c>
      <c r="G145" s="23">
        <v>64</v>
      </c>
      <c r="H145">
        <v>12386</v>
      </c>
    </row>
    <row r="146" spans="1:8" x14ac:dyDescent="0.3">
      <c r="A146" s="8">
        <v>43973</v>
      </c>
      <c r="B146" s="13">
        <v>16</v>
      </c>
      <c r="C146" s="13">
        <v>8</v>
      </c>
      <c r="D146" s="13">
        <v>2</v>
      </c>
      <c r="E146" s="9">
        <v>43973</v>
      </c>
      <c r="F146" s="23">
        <v>2940</v>
      </c>
      <c r="G146" s="23">
        <v>63</v>
      </c>
      <c r="H146">
        <v>13166</v>
      </c>
    </row>
    <row r="147" spans="1:8" x14ac:dyDescent="0.3">
      <c r="A147" s="8">
        <v>43974</v>
      </c>
      <c r="B147" s="13">
        <v>15</v>
      </c>
      <c r="C147" s="13">
        <v>11</v>
      </c>
      <c r="D147" s="13">
        <v>2</v>
      </c>
      <c r="E147" s="9">
        <v>43974</v>
      </c>
      <c r="F147" s="23">
        <v>2608</v>
      </c>
      <c r="G147" s="23">
        <v>60</v>
      </c>
      <c r="H147">
        <v>15845</v>
      </c>
    </row>
    <row r="148" spans="1:8" x14ac:dyDescent="0.3">
      <c r="A148" s="8">
        <v>43975</v>
      </c>
      <c r="B148" s="13">
        <v>15</v>
      </c>
      <c r="C148" s="13">
        <v>10</v>
      </c>
      <c r="D148" s="13">
        <v>1</v>
      </c>
      <c r="E148" s="9">
        <v>43975</v>
      </c>
      <c r="F148" s="23">
        <v>3041</v>
      </c>
      <c r="G148" s="23">
        <v>58</v>
      </c>
      <c r="H148">
        <v>14538</v>
      </c>
    </row>
    <row r="149" spans="1:8" x14ac:dyDescent="0.3">
      <c r="A149" s="8">
        <v>43976</v>
      </c>
      <c r="B149" s="13">
        <v>18</v>
      </c>
      <c r="C149" s="13">
        <v>12</v>
      </c>
      <c r="D149" s="13">
        <v>1</v>
      </c>
      <c r="E149" s="9">
        <v>43976</v>
      </c>
      <c r="F149" s="23">
        <v>2436</v>
      </c>
      <c r="G149" s="23">
        <v>60</v>
      </c>
      <c r="H149">
        <v>15715</v>
      </c>
    </row>
    <row r="150" spans="1:8" x14ac:dyDescent="0.3">
      <c r="A150" s="8">
        <v>43977</v>
      </c>
      <c r="B150" s="13">
        <v>18</v>
      </c>
      <c r="C150" s="13">
        <v>9</v>
      </c>
      <c r="D150" s="13">
        <v>3</v>
      </c>
      <c r="E150" s="9">
        <v>43977</v>
      </c>
      <c r="F150" s="23">
        <v>2091</v>
      </c>
      <c r="G150" s="23">
        <v>97</v>
      </c>
      <c r="H150">
        <v>11572</v>
      </c>
    </row>
    <row r="151" spans="1:8" x14ac:dyDescent="0.3">
      <c r="A151" s="8">
        <v>43978</v>
      </c>
      <c r="B151" s="13">
        <v>19</v>
      </c>
      <c r="C151" s="13">
        <v>7</v>
      </c>
      <c r="D151" s="13">
        <v>1</v>
      </c>
      <c r="E151" s="9">
        <v>43978</v>
      </c>
      <c r="F151" s="23">
        <v>2190</v>
      </c>
      <c r="G151" s="23">
        <v>105</v>
      </c>
      <c r="H151">
        <v>14263</v>
      </c>
    </row>
    <row r="152" spans="1:8" x14ac:dyDescent="0.3">
      <c r="A152" s="8">
        <v>43979</v>
      </c>
      <c r="B152" s="13">
        <v>21</v>
      </c>
      <c r="C152" s="13">
        <v>8</v>
      </c>
      <c r="D152" s="13">
        <v>1</v>
      </c>
      <c r="E152" s="9">
        <v>43979</v>
      </c>
      <c r="F152" s="23">
        <v>2598</v>
      </c>
      <c r="G152" s="23">
        <v>85</v>
      </c>
      <c r="H152">
        <v>15453</v>
      </c>
    </row>
    <row r="153" spans="1:8" x14ac:dyDescent="0.3">
      <c r="A153" s="8">
        <v>43980</v>
      </c>
      <c r="B153" s="13">
        <v>25</v>
      </c>
      <c r="C153" s="13">
        <v>7</v>
      </c>
      <c r="D153" s="13">
        <v>1</v>
      </c>
      <c r="E153" s="9">
        <v>43980</v>
      </c>
      <c r="F153" s="23">
        <v>2682</v>
      </c>
      <c r="G153" s="23">
        <v>116</v>
      </c>
      <c r="H153">
        <v>14092</v>
      </c>
    </row>
    <row r="154" spans="1:8" x14ac:dyDescent="0.3">
      <c r="A154" s="8">
        <v>43981</v>
      </c>
      <c r="B154" s="13">
        <v>56</v>
      </c>
      <c r="C154" s="13">
        <v>7</v>
      </c>
      <c r="D154" s="13">
        <v>1</v>
      </c>
      <c r="E154" s="9">
        <v>43981</v>
      </c>
      <c r="F154" s="23">
        <v>2940</v>
      </c>
      <c r="G154" s="23">
        <v>99</v>
      </c>
      <c r="H154">
        <v>14096</v>
      </c>
    </row>
    <row r="155" spans="1:8" x14ac:dyDescent="0.3">
      <c r="A155" s="8">
        <v>43982</v>
      </c>
      <c r="B155" s="13">
        <v>40</v>
      </c>
      <c r="C155" s="13">
        <v>8</v>
      </c>
      <c r="D155" s="13">
        <v>2</v>
      </c>
      <c r="E155" s="9">
        <v>43982</v>
      </c>
      <c r="F155" s="23">
        <v>2487</v>
      </c>
      <c r="G155" s="23">
        <v>89</v>
      </c>
      <c r="H155">
        <v>14516</v>
      </c>
    </row>
  </sheetData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407D06-24B3-4BEF-AC6C-63E285E5E28F}">
  <dimension ref="A3:E155"/>
  <sheetViews>
    <sheetView workbookViewId="0">
      <selection activeCell="E1" sqref="E1:E1048576"/>
    </sheetView>
  </sheetViews>
  <sheetFormatPr defaultRowHeight="14.4" x14ac:dyDescent="0.3"/>
  <cols>
    <col min="2" max="2" width="13.21875" style="13" customWidth="1"/>
    <col min="3" max="3" width="18.109375" style="13" customWidth="1"/>
    <col min="4" max="4" width="17.44140625" style="13" customWidth="1"/>
    <col min="5" max="5" width="8.88671875" style="29"/>
  </cols>
  <sheetData>
    <row r="3" spans="1:5" x14ac:dyDescent="0.3">
      <c r="A3" s="12" t="s">
        <v>56</v>
      </c>
      <c r="B3" s="13" t="s">
        <v>167</v>
      </c>
      <c r="C3" s="13" t="s">
        <v>166</v>
      </c>
      <c r="D3" s="13" t="s">
        <v>165</v>
      </c>
      <c r="E3" s="23" t="s">
        <v>59</v>
      </c>
    </row>
    <row r="4" spans="1:5" x14ac:dyDescent="0.3">
      <c r="A4" s="9">
        <v>43831</v>
      </c>
      <c r="B4" s="13">
        <v>1</v>
      </c>
      <c r="C4" s="13">
        <v>1</v>
      </c>
      <c r="D4" s="13">
        <v>0</v>
      </c>
      <c r="E4" s="23">
        <v>0</v>
      </c>
    </row>
    <row r="5" spans="1:5" x14ac:dyDescent="0.3">
      <c r="A5" s="9">
        <v>43832</v>
      </c>
      <c r="B5" s="13">
        <v>0</v>
      </c>
      <c r="C5" s="13">
        <v>1</v>
      </c>
      <c r="D5" s="13">
        <v>0</v>
      </c>
      <c r="E5" s="23">
        <v>0</v>
      </c>
    </row>
    <row r="6" spans="1:5" x14ac:dyDescent="0.3">
      <c r="A6" s="9">
        <v>43833</v>
      </c>
      <c r="B6" s="13">
        <v>0</v>
      </c>
      <c r="C6" s="13">
        <v>1</v>
      </c>
      <c r="D6" s="13">
        <v>0</v>
      </c>
      <c r="E6" s="23">
        <v>0</v>
      </c>
    </row>
    <row r="7" spans="1:5" x14ac:dyDescent="0.3">
      <c r="A7" s="9">
        <v>43834</v>
      </c>
      <c r="B7" s="13">
        <v>0</v>
      </c>
      <c r="C7" s="13">
        <v>1</v>
      </c>
      <c r="D7" s="13">
        <v>0</v>
      </c>
      <c r="E7" s="23">
        <v>0</v>
      </c>
    </row>
    <row r="8" spans="1:5" x14ac:dyDescent="0.3">
      <c r="A8" s="9">
        <v>43835</v>
      </c>
      <c r="B8" s="13">
        <v>0</v>
      </c>
      <c r="C8" s="13">
        <v>0</v>
      </c>
      <c r="D8" s="13">
        <v>0</v>
      </c>
      <c r="E8" s="23">
        <v>0</v>
      </c>
    </row>
    <row r="9" spans="1:5" x14ac:dyDescent="0.3">
      <c r="A9" s="9">
        <v>43836</v>
      </c>
      <c r="B9" s="13">
        <v>0</v>
      </c>
      <c r="C9" s="13">
        <v>1</v>
      </c>
      <c r="D9" s="13">
        <v>1</v>
      </c>
      <c r="E9" s="23">
        <v>0</v>
      </c>
    </row>
    <row r="10" spans="1:5" x14ac:dyDescent="0.3">
      <c r="A10" s="9">
        <v>43837</v>
      </c>
      <c r="B10" s="13">
        <v>0</v>
      </c>
      <c r="C10" s="13">
        <v>1</v>
      </c>
      <c r="D10" s="13">
        <v>1</v>
      </c>
      <c r="E10" s="23">
        <v>0</v>
      </c>
    </row>
    <row r="11" spans="1:5" x14ac:dyDescent="0.3">
      <c r="A11" s="9">
        <v>43838</v>
      </c>
      <c r="B11" s="13">
        <v>0</v>
      </c>
      <c r="C11" s="13">
        <v>1</v>
      </c>
      <c r="D11" s="13">
        <v>0</v>
      </c>
      <c r="E11" s="23">
        <v>0</v>
      </c>
    </row>
    <row r="12" spans="1:5" x14ac:dyDescent="0.3">
      <c r="A12" s="9">
        <v>43839</v>
      </c>
      <c r="B12" s="13">
        <v>0</v>
      </c>
      <c r="C12" s="13">
        <v>0</v>
      </c>
      <c r="D12" s="13">
        <v>1</v>
      </c>
      <c r="E12" s="23">
        <v>0</v>
      </c>
    </row>
    <row r="13" spans="1:5" x14ac:dyDescent="0.3">
      <c r="A13" s="9">
        <v>43840</v>
      </c>
      <c r="B13" s="13">
        <v>0</v>
      </c>
      <c r="C13" s="13">
        <v>1</v>
      </c>
      <c r="D13" s="13">
        <v>1</v>
      </c>
      <c r="E13" s="23">
        <v>0</v>
      </c>
    </row>
    <row r="14" spans="1:5" x14ac:dyDescent="0.3">
      <c r="A14" s="9">
        <v>43841</v>
      </c>
      <c r="B14" s="13">
        <v>1</v>
      </c>
      <c r="C14" s="13">
        <v>1</v>
      </c>
      <c r="D14" s="13">
        <v>1</v>
      </c>
      <c r="E14" s="23">
        <v>0</v>
      </c>
    </row>
    <row r="15" spans="1:5" x14ac:dyDescent="0.3">
      <c r="A15" s="9">
        <v>43842</v>
      </c>
      <c r="B15" s="13">
        <v>0</v>
      </c>
      <c r="C15" s="13">
        <v>1</v>
      </c>
      <c r="D15" s="13">
        <v>0</v>
      </c>
      <c r="E15" s="23">
        <v>0</v>
      </c>
    </row>
    <row r="16" spans="1:5" x14ac:dyDescent="0.3">
      <c r="A16" s="9">
        <v>43843</v>
      </c>
      <c r="B16" s="13">
        <v>1</v>
      </c>
      <c r="C16" s="13">
        <v>1</v>
      </c>
      <c r="D16" s="13">
        <v>0</v>
      </c>
      <c r="E16" s="23">
        <v>0</v>
      </c>
    </row>
    <row r="17" spans="1:5" x14ac:dyDescent="0.3">
      <c r="A17" s="9">
        <v>43844</v>
      </c>
      <c r="B17" s="13">
        <v>1</v>
      </c>
      <c r="C17" s="13">
        <v>1</v>
      </c>
      <c r="D17" s="13">
        <v>0</v>
      </c>
      <c r="E17" s="23">
        <v>0</v>
      </c>
    </row>
    <row r="18" spans="1:5" x14ac:dyDescent="0.3">
      <c r="A18" s="9">
        <v>43845</v>
      </c>
      <c r="B18" s="13">
        <v>0</v>
      </c>
      <c r="C18" s="13">
        <v>1</v>
      </c>
      <c r="D18" s="13">
        <v>0</v>
      </c>
      <c r="E18" s="23">
        <v>0</v>
      </c>
    </row>
    <row r="19" spans="1:5" x14ac:dyDescent="0.3">
      <c r="A19" s="9">
        <v>43846</v>
      </c>
      <c r="B19" s="13">
        <v>0</v>
      </c>
      <c r="C19" s="13">
        <v>1</v>
      </c>
      <c r="D19" s="13">
        <v>1</v>
      </c>
      <c r="E19" s="23">
        <v>0</v>
      </c>
    </row>
    <row r="20" spans="1:5" x14ac:dyDescent="0.3">
      <c r="A20" s="9">
        <v>43847</v>
      </c>
      <c r="B20" s="13">
        <v>0</v>
      </c>
      <c r="C20" s="13">
        <v>1</v>
      </c>
      <c r="D20" s="13">
        <v>1</v>
      </c>
      <c r="E20" s="23">
        <v>0</v>
      </c>
    </row>
    <row r="21" spans="1:5" x14ac:dyDescent="0.3">
      <c r="A21" s="9">
        <v>43848</v>
      </c>
      <c r="B21" s="13">
        <v>0</v>
      </c>
      <c r="C21" s="13">
        <v>1</v>
      </c>
      <c r="D21" s="13">
        <v>0</v>
      </c>
      <c r="E21" s="23">
        <v>0</v>
      </c>
    </row>
    <row r="22" spans="1:5" x14ac:dyDescent="0.3">
      <c r="A22" s="9">
        <v>43849</v>
      </c>
      <c r="B22" s="13">
        <v>0</v>
      </c>
      <c r="C22" s="13">
        <v>1</v>
      </c>
      <c r="D22" s="13">
        <v>0</v>
      </c>
      <c r="E22" s="23">
        <v>0</v>
      </c>
    </row>
    <row r="23" spans="1:5" x14ac:dyDescent="0.3">
      <c r="A23" s="9">
        <v>43850</v>
      </c>
      <c r="B23" s="13">
        <v>0</v>
      </c>
      <c r="C23" s="13">
        <v>0</v>
      </c>
      <c r="D23" s="13">
        <v>0</v>
      </c>
      <c r="E23" s="23">
        <v>0</v>
      </c>
    </row>
    <row r="24" spans="1:5" x14ac:dyDescent="0.3">
      <c r="A24" s="9">
        <v>43851</v>
      </c>
      <c r="B24" s="13">
        <v>0</v>
      </c>
      <c r="C24" s="13">
        <v>1</v>
      </c>
      <c r="D24" s="13">
        <v>0</v>
      </c>
      <c r="E24" s="23">
        <v>0</v>
      </c>
    </row>
    <row r="25" spans="1:5" x14ac:dyDescent="0.3">
      <c r="A25" s="9">
        <v>43852</v>
      </c>
      <c r="B25" s="13">
        <v>0</v>
      </c>
      <c r="C25" s="13">
        <v>1</v>
      </c>
      <c r="D25" s="13">
        <v>0</v>
      </c>
      <c r="E25" s="23">
        <v>0</v>
      </c>
    </row>
    <row r="26" spans="1:5" x14ac:dyDescent="0.3">
      <c r="A26" s="9">
        <v>43853</v>
      </c>
      <c r="B26" s="13">
        <v>1</v>
      </c>
      <c r="C26" s="13">
        <v>1</v>
      </c>
      <c r="D26" s="13">
        <v>1</v>
      </c>
      <c r="E26" s="23">
        <v>0</v>
      </c>
    </row>
    <row r="27" spans="1:5" x14ac:dyDescent="0.3">
      <c r="A27" s="9">
        <v>43854</v>
      </c>
      <c r="B27" s="13">
        <v>1</v>
      </c>
      <c r="C27" s="13">
        <v>1</v>
      </c>
      <c r="D27" s="13">
        <v>1</v>
      </c>
      <c r="E27" s="23">
        <v>0</v>
      </c>
    </row>
    <row r="28" spans="1:5" x14ac:dyDescent="0.3">
      <c r="A28" s="9">
        <v>43855</v>
      </c>
      <c r="B28" s="13">
        <v>0</v>
      </c>
      <c r="C28" s="13">
        <v>1</v>
      </c>
      <c r="D28" s="13">
        <v>0</v>
      </c>
      <c r="E28" s="23">
        <v>0</v>
      </c>
    </row>
    <row r="29" spans="1:5" x14ac:dyDescent="0.3">
      <c r="A29" s="9">
        <v>43856</v>
      </c>
      <c r="B29" s="13">
        <v>1</v>
      </c>
      <c r="C29" s="13">
        <v>1</v>
      </c>
      <c r="D29" s="13">
        <v>0</v>
      </c>
      <c r="E29" s="23">
        <v>0</v>
      </c>
    </row>
    <row r="30" spans="1:5" x14ac:dyDescent="0.3">
      <c r="A30" s="9">
        <v>43857</v>
      </c>
      <c r="B30" s="13">
        <v>1</v>
      </c>
      <c r="C30" s="13">
        <v>1</v>
      </c>
      <c r="D30" s="13">
        <v>0</v>
      </c>
      <c r="E30" s="23">
        <v>0</v>
      </c>
    </row>
    <row r="31" spans="1:5" x14ac:dyDescent="0.3">
      <c r="A31" s="9">
        <v>43858</v>
      </c>
      <c r="B31" s="13">
        <v>1</v>
      </c>
      <c r="C31" s="13">
        <v>1</v>
      </c>
      <c r="D31" s="13">
        <v>1</v>
      </c>
      <c r="E31" s="23">
        <v>0</v>
      </c>
    </row>
    <row r="32" spans="1:5" x14ac:dyDescent="0.3">
      <c r="A32" s="9">
        <v>43859</v>
      </c>
      <c r="B32" s="13">
        <v>1</v>
      </c>
      <c r="C32" s="13">
        <v>1</v>
      </c>
      <c r="D32" s="13">
        <v>1</v>
      </c>
      <c r="E32" s="23">
        <v>0</v>
      </c>
    </row>
    <row r="33" spans="1:5" x14ac:dyDescent="0.3">
      <c r="A33" s="9">
        <v>43860</v>
      </c>
      <c r="B33" s="13">
        <v>0</v>
      </c>
      <c r="C33" s="13">
        <v>1</v>
      </c>
      <c r="D33" s="13">
        <v>1</v>
      </c>
      <c r="E33" s="23">
        <f ca="1">IFERROR(__xludf.DUMMYFUNCTION("""COMPUTED_VALUE"""),1)</f>
        <v>1</v>
      </c>
    </row>
    <row r="34" spans="1:5" x14ac:dyDescent="0.3">
      <c r="A34" s="9">
        <v>43861</v>
      </c>
      <c r="B34" s="13">
        <v>0</v>
      </c>
      <c r="C34" s="13">
        <v>1</v>
      </c>
      <c r="D34" s="13">
        <v>1</v>
      </c>
      <c r="E34" s="23">
        <f ca="1">IFERROR(__xludf.DUMMYFUNCTION("""COMPUTED_VALUE"""),0)</f>
        <v>0</v>
      </c>
    </row>
    <row r="35" spans="1:5" x14ac:dyDescent="0.3">
      <c r="A35" s="9">
        <v>43862</v>
      </c>
      <c r="B35" s="13">
        <v>0</v>
      </c>
      <c r="C35" s="13">
        <v>1</v>
      </c>
      <c r="D35" s="13">
        <v>0</v>
      </c>
      <c r="E35" s="23">
        <f ca="1">IFERROR(__xludf.DUMMYFUNCTION("""COMPUTED_VALUE"""),0)</f>
        <v>0</v>
      </c>
    </row>
    <row r="36" spans="1:5" x14ac:dyDescent="0.3">
      <c r="A36" s="9">
        <v>43863</v>
      </c>
      <c r="B36" s="13">
        <v>0</v>
      </c>
      <c r="C36" s="13">
        <v>1</v>
      </c>
      <c r="D36" s="13">
        <v>0</v>
      </c>
      <c r="E36" s="23">
        <f ca="1">IFERROR(__xludf.DUMMYFUNCTION("""COMPUTED_VALUE"""),1)</f>
        <v>1</v>
      </c>
    </row>
    <row r="37" spans="1:5" x14ac:dyDescent="0.3">
      <c r="A37" s="9">
        <v>43864</v>
      </c>
      <c r="B37" s="13">
        <v>0</v>
      </c>
      <c r="C37" s="13">
        <v>1</v>
      </c>
      <c r="D37" s="13">
        <v>1</v>
      </c>
      <c r="E37" s="23">
        <f ca="1">IFERROR(__xludf.DUMMYFUNCTION("""COMPUTED_VALUE"""),1)</f>
        <v>1</v>
      </c>
    </row>
    <row r="38" spans="1:5" x14ac:dyDescent="0.3">
      <c r="A38" s="9">
        <v>43865</v>
      </c>
      <c r="B38" s="13">
        <v>0</v>
      </c>
      <c r="C38" s="13">
        <v>1</v>
      </c>
      <c r="D38" s="13">
        <v>1</v>
      </c>
      <c r="E38" s="23">
        <f ca="1">IFERROR(__xludf.DUMMYFUNCTION("""COMPUTED_VALUE"""),0)</f>
        <v>0</v>
      </c>
    </row>
    <row r="39" spans="1:5" x14ac:dyDescent="0.3">
      <c r="A39" s="9">
        <v>43866</v>
      </c>
      <c r="B39" s="13">
        <v>0</v>
      </c>
      <c r="C39" s="13">
        <v>1</v>
      </c>
      <c r="D39" s="13">
        <v>0</v>
      </c>
      <c r="E39" s="23">
        <f ca="1">IFERROR(__xludf.DUMMYFUNCTION("""COMPUTED_VALUE"""),0)</f>
        <v>0</v>
      </c>
    </row>
    <row r="40" spans="1:5" x14ac:dyDescent="0.3">
      <c r="A40" s="9">
        <v>43867</v>
      </c>
      <c r="B40" s="13">
        <v>0</v>
      </c>
      <c r="C40" s="13">
        <v>1</v>
      </c>
      <c r="D40" s="13">
        <v>0</v>
      </c>
      <c r="E40" s="23">
        <f ca="1">IFERROR(__xludf.DUMMYFUNCTION("""COMPUTED_VALUE"""),0)</f>
        <v>0</v>
      </c>
    </row>
    <row r="41" spans="1:5" x14ac:dyDescent="0.3">
      <c r="A41" s="9">
        <v>43868</v>
      </c>
      <c r="B41" s="13">
        <v>1</v>
      </c>
      <c r="C41" s="13">
        <v>1</v>
      </c>
      <c r="D41" s="13">
        <v>1</v>
      </c>
      <c r="E41" s="23">
        <f ca="1">IFERROR(__xludf.DUMMYFUNCTION("""COMPUTED_VALUE"""),0)</f>
        <v>0</v>
      </c>
    </row>
    <row r="42" spans="1:5" x14ac:dyDescent="0.3">
      <c r="A42" s="9">
        <v>43869</v>
      </c>
      <c r="B42" s="13">
        <v>0</v>
      </c>
      <c r="C42" s="13">
        <v>1</v>
      </c>
      <c r="D42" s="13">
        <v>1</v>
      </c>
      <c r="E42" s="23">
        <f ca="1">IFERROR(__xludf.DUMMYFUNCTION("""COMPUTED_VALUE"""),0)</f>
        <v>0</v>
      </c>
    </row>
    <row r="43" spans="1:5" x14ac:dyDescent="0.3">
      <c r="A43" s="9">
        <v>43870</v>
      </c>
      <c r="B43" s="13">
        <v>0</v>
      </c>
      <c r="C43" s="13">
        <v>1</v>
      </c>
      <c r="D43" s="13">
        <v>0</v>
      </c>
      <c r="E43" s="23">
        <f ca="1">IFERROR(__xludf.DUMMYFUNCTION("""COMPUTED_VALUE"""),0)</f>
        <v>0</v>
      </c>
    </row>
    <row r="44" spans="1:5" x14ac:dyDescent="0.3">
      <c r="A44" s="9">
        <v>43871</v>
      </c>
      <c r="B44" s="13">
        <v>1</v>
      </c>
      <c r="C44" s="13">
        <v>1</v>
      </c>
      <c r="D44" s="13">
        <v>1</v>
      </c>
      <c r="E44" s="23">
        <f ca="1">IFERROR(__xludf.DUMMYFUNCTION("""COMPUTED_VALUE"""),0)</f>
        <v>0</v>
      </c>
    </row>
    <row r="45" spans="1:5" x14ac:dyDescent="0.3">
      <c r="A45" s="9">
        <v>43872</v>
      </c>
      <c r="B45" s="13">
        <v>0</v>
      </c>
      <c r="C45" s="13">
        <v>1</v>
      </c>
      <c r="D45" s="13">
        <v>0</v>
      </c>
      <c r="E45" s="23">
        <f ca="1">IFERROR(__xludf.DUMMYFUNCTION("""COMPUTED_VALUE"""),0)</f>
        <v>0</v>
      </c>
    </row>
    <row r="46" spans="1:5" x14ac:dyDescent="0.3">
      <c r="A46" s="9">
        <v>43873</v>
      </c>
      <c r="B46" s="13">
        <v>1</v>
      </c>
      <c r="C46" s="13">
        <v>1</v>
      </c>
      <c r="D46" s="13">
        <v>1</v>
      </c>
      <c r="E46" s="23">
        <f ca="1">IFERROR(__xludf.DUMMYFUNCTION("""COMPUTED_VALUE"""),0)</f>
        <v>0</v>
      </c>
    </row>
    <row r="47" spans="1:5" x14ac:dyDescent="0.3">
      <c r="A47" s="9">
        <v>43874</v>
      </c>
      <c r="B47" s="13">
        <v>0</v>
      </c>
      <c r="C47" s="13">
        <v>1</v>
      </c>
      <c r="D47" s="13">
        <v>1</v>
      </c>
      <c r="E47" s="23">
        <f ca="1">IFERROR(__xludf.DUMMYFUNCTION("""COMPUTED_VALUE"""),0)</f>
        <v>0</v>
      </c>
    </row>
    <row r="48" spans="1:5" x14ac:dyDescent="0.3">
      <c r="A48" s="9">
        <v>43875</v>
      </c>
      <c r="B48" s="13">
        <v>1</v>
      </c>
      <c r="C48" s="13">
        <v>1</v>
      </c>
      <c r="D48" s="13">
        <v>0</v>
      </c>
      <c r="E48" s="23">
        <f ca="1">IFERROR(__xludf.DUMMYFUNCTION("""COMPUTED_VALUE"""),0)</f>
        <v>0</v>
      </c>
    </row>
    <row r="49" spans="1:5" x14ac:dyDescent="0.3">
      <c r="A49" s="9">
        <v>43876</v>
      </c>
      <c r="B49" s="13">
        <v>0</v>
      </c>
      <c r="C49" s="13">
        <v>1</v>
      </c>
      <c r="D49" s="13">
        <v>1</v>
      </c>
      <c r="E49" s="23">
        <f ca="1">IFERROR(__xludf.DUMMYFUNCTION("""COMPUTED_VALUE"""),0)</f>
        <v>0</v>
      </c>
    </row>
    <row r="50" spans="1:5" x14ac:dyDescent="0.3">
      <c r="A50" s="9">
        <v>43877</v>
      </c>
      <c r="B50" s="13">
        <v>1</v>
      </c>
      <c r="C50" s="13">
        <v>1</v>
      </c>
      <c r="D50" s="13">
        <v>0</v>
      </c>
      <c r="E50" s="23">
        <f ca="1">IFERROR(__xludf.DUMMYFUNCTION("""COMPUTED_VALUE"""),0)</f>
        <v>0</v>
      </c>
    </row>
    <row r="51" spans="1:5" x14ac:dyDescent="0.3">
      <c r="A51" s="9">
        <v>43878</v>
      </c>
      <c r="B51" s="13">
        <v>0</v>
      </c>
      <c r="C51" s="13">
        <v>1</v>
      </c>
      <c r="D51" s="13">
        <v>1</v>
      </c>
      <c r="E51" s="23">
        <f ca="1">IFERROR(__xludf.DUMMYFUNCTION("""COMPUTED_VALUE"""),0)</f>
        <v>0</v>
      </c>
    </row>
    <row r="52" spans="1:5" x14ac:dyDescent="0.3">
      <c r="A52" s="9">
        <v>43879</v>
      </c>
      <c r="B52" s="13">
        <v>0</v>
      </c>
      <c r="C52" s="13">
        <v>1</v>
      </c>
      <c r="D52" s="13">
        <v>1</v>
      </c>
      <c r="E52" s="23">
        <f ca="1">IFERROR(__xludf.DUMMYFUNCTION("""COMPUTED_VALUE"""),0)</f>
        <v>0</v>
      </c>
    </row>
    <row r="53" spans="1:5" x14ac:dyDescent="0.3">
      <c r="A53" s="9">
        <v>43880</v>
      </c>
      <c r="B53" s="13">
        <v>1</v>
      </c>
      <c r="C53" s="13">
        <v>1</v>
      </c>
      <c r="D53" s="13">
        <v>1</v>
      </c>
      <c r="E53" s="23">
        <f ca="1">IFERROR(__xludf.DUMMYFUNCTION("""COMPUTED_VALUE"""),0)</f>
        <v>0</v>
      </c>
    </row>
    <row r="54" spans="1:5" x14ac:dyDescent="0.3">
      <c r="A54" s="9">
        <v>43881</v>
      </c>
      <c r="B54" s="13">
        <v>0</v>
      </c>
      <c r="C54" s="13">
        <v>1</v>
      </c>
      <c r="D54" s="13">
        <v>1</v>
      </c>
      <c r="E54" s="23">
        <f ca="1">IFERROR(__xludf.DUMMYFUNCTION("""COMPUTED_VALUE"""),0)</f>
        <v>0</v>
      </c>
    </row>
    <row r="55" spans="1:5" x14ac:dyDescent="0.3">
      <c r="A55" s="9">
        <v>43882</v>
      </c>
      <c r="B55" s="13">
        <v>0</v>
      </c>
      <c r="C55" s="13">
        <v>1</v>
      </c>
      <c r="D55" s="13">
        <v>0</v>
      </c>
      <c r="E55" s="23">
        <f ca="1">IFERROR(__xludf.DUMMYFUNCTION("""COMPUTED_VALUE"""),0)</f>
        <v>0</v>
      </c>
    </row>
    <row r="56" spans="1:5" x14ac:dyDescent="0.3">
      <c r="A56" s="9">
        <v>43883</v>
      </c>
      <c r="B56" s="13">
        <v>0</v>
      </c>
      <c r="C56" s="13">
        <v>1</v>
      </c>
      <c r="D56" s="13">
        <v>1</v>
      </c>
      <c r="E56" s="23">
        <f ca="1">IFERROR(__xludf.DUMMYFUNCTION("""COMPUTED_VALUE"""),0)</f>
        <v>0</v>
      </c>
    </row>
    <row r="57" spans="1:5" x14ac:dyDescent="0.3">
      <c r="A57" s="9">
        <v>43884</v>
      </c>
      <c r="B57" s="13">
        <v>1</v>
      </c>
      <c r="C57" s="13">
        <v>1</v>
      </c>
      <c r="D57" s="13">
        <v>0</v>
      </c>
      <c r="E57" s="23">
        <f ca="1">IFERROR(__xludf.DUMMYFUNCTION("""COMPUTED_VALUE"""),0)</f>
        <v>0</v>
      </c>
    </row>
    <row r="58" spans="1:5" x14ac:dyDescent="0.3">
      <c r="A58" s="9">
        <v>43885</v>
      </c>
      <c r="B58" s="13">
        <v>1</v>
      </c>
      <c r="C58" s="13">
        <v>1</v>
      </c>
      <c r="D58" s="13">
        <v>1</v>
      </c>
      <c r="E58" s="23">
        <f ca="1">IFERROR(__xludf.DUMMYFUNCTION("""COMPUTED_VALUE"""),0)</f>
        <v>0</v>
      </c>
    </row>
    <row r="59" spans="1:5" x14ac:dyDescent="0.3">
      <c r="A59" s="9">
        <v>43886</v>
      </c>
      <c r="B59" s="13">
        <v>1</v>
      </c>
      <c r="C59" s="13">
        <v>1</v>
      </c>
      <c r="D59" s="13">
        <v>1</v>
      </c>
      <c r="E59" s="23">
        <f ca="1">IFERROR(__xludf.DUMMYFUNCTION("""COMPUTED_VALUE"""),0)</f>
        <v>0</v>
      </c>
    </row>
    <row r="60" spans="1:5" x14ac:dyDescent="0.3">
      <c r="A60" s="9">
        <v>43887</v>
      </c>
      <c r="B60" s="13">
        <v>0</v>
      </c>
      <c r="C60" s="13">
        <v>1</v>
      </c>
      <c r="D60" s="13">
        <v>1</v>
      </c>
      <c r="E60" s="23">
        <f ca="1">IFERROR(__xludf.DUMMYFUNCTION("""COMPUTED_VALUE"""),0)</f>
        <v>0</v>
      </c>
    </row>
    <row r="61" spans="1:5" x14ac:dyDescent="0.3">
      <c r="A61" s="9">
        <v>43888</v>
      </c>
      <c r="B61" s="13">
        <v>1</v>
      </c>
      <c r="C61" s="13">
        <v>1</v>
      </c>
      <c r="D61" s="13">
        <v>1</v>
      </c>
      <c r="E61" s="23">
        <f ca="1">IFERROR(__xludf.DUMMYFUNCTION("""COMPUTED_VALUE"""),0)</f>
        <v>0</v>
      </c>
    </row>
    <row r="62" spans="1:5" x14ac:dyDescent="0.3">
      <c r="A62" s="9">
        <v>43889</v>
      </c>
      <c r="B62" s="13">
        <v>0</v>
      </c>
      <c r="C62" s="13">
        <v>1</v>
      </c>
      <c r="D62" s="13">
        <v>1</v>
      </c>
      <c r="E62" s="23">
        <f ca="1">IFERROR(__xludf.DUMMYFUNCTION("""COMPUTED_VALUE"""),0)</f>
        <v>0</v>
      </c>
    </row>
    <row r="63" spans="1:5" x14ac:dyDescent="0.3">
      <c r="A63" s="9">
        <v>43890</v>
      </c>
      <c r="B63" s="13">
        <v>1</v>
      </c>
      <c r="C63" s="13">
        <v>1</v>
      </c>
      <c r="D63" s="13">
        <v>1</v>
      </c>
      <c r="E63" s="23">
        <f ca="1">IFERROR(__xludf.DUMMYFUNCTION("""COMPUTED_VALUE"""),0)</f>
        <v>0</v>
      </c>
    </row>
    <row r="64" spans="1:5" x14ac:dyDescent="0.3">
      <c r="A64" s="9">
        <v>43891</v>
      </c>
      <c r="B64" s="13">
        <v>0</v>
      </c>
      <c r="C64" s="13">
        <v>1</v>
      </c>
      <c r="D64" s="13">
        <v>1</v>
      </c>
      <c r="E64" s="23">
        <f ca="1">IFERROR(__xludf.DUMMYFUNCTION("""COMPUTED_VALUE"""),0)</f>
        <v>0</v>
      </c>
    </row>
    <row r="65" spans="1:5" x14ac:dyDescent="0.3">
      <c r="A65" s="9">
        <v>43892</v>
      </c>
      <c r="B65" s="13">
        <v>1</v>
      </c>
      <c r="C65" s="13">
        <v>1</v>
      </c>
      <c r="D65" s="13">
        <v>1</v>
      </c>
      <c r="E65" s="23">
        <f ca="1">IFERROR(__xludf.DUMMYFUNCTION("""COMPUTED_VALUE"""),0)</f>
        <v>0</v>
      </c>
    </row>
    <row r="66" spans="1:5" x14ac:dyDescent="0.3">
      <c r="A66" s="9">
        <v>43893</v>
      </c>
      <c r="B66" s="13">
        <v>1</v>
      </c>
      <c r="C66" s="13">
        <v>1</v>
      </c>
      <c r="D66" s="13">
        <v>1</v>
      </c>
      <c r="E66" s="23">
        <f ca="1">IFERROR(__xludf.DUMMYFUNCTION("""COMPUTED_VALUE"""),0)</f>
        <v>0</v>
      </c>
    </row>
    <row r="67" spans="1:5" x14ac:dyDescent="0.3">
      <c r="A67" s="9">
        <v>43894</v>
      </c>
      <c r="B67" s="13">
        <v>1</v>
      </c>
      <c r="C67" s="13">
        <v>2</v>
      </c>
      <c r="D67" s="13">
        <v>1</v>
      </c>
      <c r="E67" s="23">
        <f ca="1">IFERROR(__xludf.DUMMYFUNCTION("""COMPUTED_VALUE"""),0)</f>
        <v>0</v>
      </c>
    </row>
    <row r="68" spans="1:5" x14ac:dyDescent="0.3">
      <c r="A68" s="9">
        <v>43895</v>
      </c>
      <c r="B68" s="13">
        <v>1</v>
      </c>
      <c r="C68" s="13">
        <v>2</v>
      </c>
      <c r="D68" s="13">
        <v>1</v>
      </c>
      <c r="E68" s="23">
        <f ca="1">IFERROR(__xludf.DUMMYFUNCTION("""COMPUTED_VALUE"""),0)</f>
        <v>0</v>
      </c>
    </row>
    <row r="69" spans="1:5" x14ac:dyDescent="0.3">
      <c r="A69" s="9">
        <v>43896</v>
      </c>
      <c r="B69" s="13">
        <v>0</v>
      </c>
      <c r="C69" s="13">
        <v>1</v>
      </c>
      <c r="D69" s="13">
        <v>0</v>
      </c>
      <c r="E69" s="23">
        <f ca="1">IFERROR(__xludf.DUMMYFUNCTION("""COMPUTED_VALUE"""),0)</f>
        <v>0</v>
      </c>
    </row>
    <row r="70" spans="1:5" x14ac:dyDescent="0.3">
      <c r="A70" s="9">
        <v>43897</v>
      </c>
      <c r="B70" s="13">
        <v>0</v>
      </c>
      <c r="C70" s="13">
        <v>1</v>
      </c>
      <c r="D70" s="13">
        <v>0</v>
      </c>
      <c r="E70" s="23">
        <f ca="1">IFERROR(__xludf.DUMMYFUNCTION("""COMPUTED_VALUE"""),0)</f>
        <v>0</v>
      </c>
    </row>
    <row r="71" spans="1:5" x14ac:dyDescent="0.3">
      <c r="A71" s="9">
        <v>43898</v>
      </c>
      <c r="B71" s="13">
        <v>1</v>
      </c>
      <c r="C71" s="13">
        <v>2</v>
      </c>
      <c r="D71" s="13">
        <v>1</v>
      </c>
      <c r="E71" s="23">
        <f ca="1">IFERROR(__xludf.DUMMYFUNCTION("""COMPUTED_VALUE"""),0)</f>
        <v>0</v>
      </c>
    </row>
    <row r="72" spans="1:5" x14ac:dyDescent="0.3">
      <c r="A72" s="9">
        <v>43899</v>
      </c>
      <c r="B72" s="13">
        <v>1</v>
      </c>
      <c r="C72" s="13">
        <v>2</v>
      </c>
      <c r="D72" s="13">
        <v>1</v>
      </c>
      <c r="E72" s="23">
        <f ca="1">IFERROR(__xludf.DUMMYFUNCTION("""COMPUTED_VALUE"""),0)</f>
        <v>0</v>
      </c>
    </row>
    <row r="73" spans="1:5" x14ac:dyDescent="0.3">
      <c r="A73" s="9">
        <v>43900</v>
      </c>
      <c r="B73" s="13">
        <v>1</v>
      </c>
      <c r="C73" s="13">
        <v>2</v>
      </c>
      <c r="D73" s="13">
        <v>1</v>
      </c>
      <c r="E73" s="23">
        <f ca="1">IFERROR(__xludf.DUMMYFUNCTION("""COMPUTED_VALUE"""),0)</f>
        <v>0</v>
      </c>
    </row>
    <row r="74" spans="1:5" x14ac:dyDescent="0.3">
      <c r="A74" s="9">
        <v>43901</v>
      </c>
      <c r="B74" s="13">
        <v>1</v>
      </c>
      <c r="C74" s="13">
        <v>3</v>
      </c>
      <c r="D74" s="13">
        <v>1</v>
      </c>
      <c r="E74" s="23">
        <f ca="1">IFERROR(__xludf.DUMMYFUNCTION("""COMPUTED_VALUE"""),0)</f>
        <v>0</v>
      </c>
    </row>
    <row r="75" spans="1:5" x14ac:dyDescent="0.3">
      <c r="A75" s="9">
        <v>43902</v>
      </c>
      <c r="B75" s="13">
        <v>1</v>
      </c>
      <c r="C75" s="13">
        <v>9</v>
      </c>
      <c r="D75" s="13">
        <v>1</v>
      </c>
      <c r="E75" s="23">
        <f ca="1">IFERROR(__xludf.DUMMYFUNCTION("""COMPUTED_VALUE"""),0)</f>
        <v>0</v>
      </c>
    </row>
    <row r="76" spans="1:5" x14ac:dyDescent="0.3">
      <c r="A76" s="9">
        <v>43903</v>
      </c>
      <c r="B76" s="13">
        <v>1</v>
      </c>
      <c r="C76" s="13">
        <v>9</v>
      </c>
      <c r="D76" s="13">
        <v>1</v>
      </c>
      <c r="E76" s="23">
        <f ca="1">IFERROR(__xludf.DUMMYFUNCTION("""COMPUTED_VALUE"""),0)</f>
        <v>0</v>
      </c>
    </row>
    <row r="77" spans="1:5" x14ac:dyDescent="0.3">
      <c r="A77" s="9">
        <v>43904</v>
      </c>
      <c r="B77" s="13">
        <v>1</v>
      </c>
      <c r="C77" s="13">
        <v>9</v>
      </c>
      <c r="D77" s="13">
        <v>1</v>
      </c>
      <c r="E77" s="23">
        <v>14</v>
      </c>
    </row>
    <row r="78" spans="1:5" x14ac:dyDescent="0.3">
      <c r="A78" s="9">
        <v>43905</v>
      </c>
      <c r="B78" s="13">
        <v>1</v>
      </c>
      <c r="C78" s="13">
        <v>9</v>
      </c>
      <c r="D78" s="13">
        <v>1</v>
      </c>
      <c r="E78" s="23">
        <v>18</v>
      </c>
    </row>
    <row r="79" spans="1:5" x14ac:dyDescent="0.3">
      <c r="A79" s="9">
        <v>43906</v>
      </c>
      <c r="B79" s="13">
        <v>2</v>
      </c>
      <c r="C79" s="13">
        <v>15</v>
      </c>
      <c r="D79" s="13">
        <v>3</v>
      </c>
      <c r="E79" s="23">
        <v>6</v>
      </c>
    </row>
    <row r="80" spans="1:5" x14ac:dyDescent="0.3">
      <c r="A80" s="9">
        <v>43907</v>
      </c>
      <c r="B80" s="13">
        <v>2</v>
      </c>
      <c r="C80" s="13">
        <v>27</v>
      </c>
      <c r="D80" s="13">
        <v>1</v>
      </c>
      <c r="E80" s="23">
        <v>3</v>
      </c>
    </row>
    <row r="81" spans="1:5" x14ac:dyDescent="0.3">
      <c r="A81" s="9">
        <v>43908</v>
      </c>
      <c r="B81" s="13">
        <v>2</v>
      </c>
      <c r="C81" s="13">
        <v>26</v>
      </c>
      <c r="D81" s="13">
        <v>1</v>
      </c>
      <c r="E81" s="23">
        <v>3</v>
      </c>
    </row>
    <row r="82" spans="1:5" x14ac:dyDescent="0.3">
      <c r="A82" s="9">
        <v>43909</v>
      </c>
      <c r="B82" s="13">
        <v>5</v>
      </c>
      <c r="C82" s="13">
        <v>28</v>
      </c>
      <c r="D82" s="13">
        <v>38</v>
      </c>
      <c r="E82" s="23">
        <v>4</v>
      </c>
    </row>
    <row r="83" spans="1:5" x14ac:dyDescent="0.3">
      <c r="A83" s="9">
        <v>43910</v>
      </c>
      <c r="B83" s="13">
        <v>10</v>
      </c>
      <c r="C83" s="13">
        <v>36</v>
      </c>
      <c r="D83" s="13">
        <v>28</v>
      </c>
      <c r="E83" s="23">
        <v>4</v>
      </c>
    </row>
    <row r="84" spans="1:5" x14ac:dyDescent="0.3">
      <c r="A84" s="9">
        <v>43911</v>
      </c>
      <c r="B84" s="13">
        <v>6</v>
      </c>
      <c r="C84" s="13">
        <v>48</v>
      </c>
      <c r="D84" s="13">
        <v>46</v>
      </c>
      <c r="E84" s="23">
        <v>12</v>
      </c>
    </row>
    <row r="85" spans="1:5" x14ac:dyDescent="0.3">
      <c r="A85" s="9">
        <v>43912</v>
      </c>
      <c r="B85" s="13">
        <v>28</v>
      </c>
      <c r="C85" s="13">
        <v>34</v>
      </c>
      <c r="D85" s="13">
        <v>100</v>
      </c>
      <c r="E85" s="23">
        <v>10</v>
      </c>
    </row>
    <row r="86" spans="1:5" x14ac:dyDescent="0.3">
      <c r="A86" s="9">
        <v>43913</v>
      </c>
      <c r="B86" s="13">
        <v>14</v>
      </c>
      <c r="C86" s="13">
        <v>32</v>
      </c>
      <c r="D86" s="13">
        <v>59</v>
      </c>
      <c r="E86" s="23">
        <v>23</v>
      </c>
    </row>
    <row r="87" spans="1:5" x14ac:dyDescent="0.3">
      <c r="A87" s="9">
        <v>43914</v>
      </c>
      <c r="B87" s="13">
        <v>35</v>
      </c>
      <c r="C87" s="13">
        <v>31</v>
      </c>
      <c r="D87" s="13">
        <v>24</v>
      </c>
      <c r="E87" s="23">
        <v>10</v>
      </c>
    </row>
    <row r="88" spans="1:5" x14ac:dyDescent="0.3">
      <c r="A88" s="9">
        <v>43915</v>
      </c>
      <c r="B88" s="13">
        <v>16</v>
      </c>
      <c r="C88" s="13">
        <v>26</v>
      </c>
      <c r="D88" s="13">
        <v>8</v>
      </c>
      <c r="E88" s="23">
        <v>15</v>
      </c>
    </row>
    <row r="89" spans="1:5" x14ac:dyDescent="0.3">
      <c r="A89" s="9">
        <v>43916</v>
      </c>
      <c r="B89" s="13">
        <v>17</v>
      </c>
      <c r="C89" s="13">
        <v>26</v>
      </c>
      <c r="D89" s="13">
        <v>5</v>
      </c>
      <c r="E89" s="23">
        <v>3</v>
      </c>
    </row>
    <row r="90" spans="1:5" x14ac:dyDescent="0.3">
      <c r="A90" s="9">
        <v>43917</v>
      </c>
      <c r="B90" s="13">
        <v>24</v>
      </c>
      <c r="C90" s="13">
        <v>23</v>
      </c>
      <c r="D90" s="13">
        <v>4</v>
      </c>
      <c r="E90" s="23">
        <v>31</v>
      </c>
    </row>
    <row r="91" spans="1:5" x14ac:dyDescent="0.3">
      <c r="A91" s="9">
        <v>43918</v>
      </c>
      <c r="B91" s="13">
        <v>25</v>
      </c>
      <c r="C91" s="13">
        <v>22</v>
      </c>
      <c r="D91" s="13">
        <v>3</v>
      </c>
      <c r="E91" s="23">
        <v>30</v>
      </c>
    </row>
    <row r="92" spans="1:5" x14ac:dyDescent="0.3">
      <c r="A92" s="9">
        <v>43919</v>
      </c>
      <c r="B92" s="13">
        <v>20</v>
      </c>
      <c r="C92" s="13">
        <v>21</v>
      </c>
      <c r="D92" s="13">
        <v>3</v>
      </c>
      <c r="E92" s="23">
        <v>17</v>
      </c>
    </row>
    <row r="93" spans="1:5" x14ac:dyDescent="0.3">
      <c r="A93" s="9">
        <v>43920</v>
      </c>
      <c r="B93" s="13">
        <v>23</v>
      </c>
      <c r="C93" s="13">
        <v>19</v>
      </c>
      <c r="D93" s="13">
        <v>4</v>
      </c>
      <c r="E93" s="23">
        <v>17</v>
      </c>
    </row>
    <row r="94" spans="1:5" x14ac:dyDescent="0.3">
      <c r="A94" s="9">
        <v>43921</v>
      </c>
      <c r="B94" s="13">
        <v>17</v>
      </c>
      <c r="C94" s="13">
        <v>15</v>
      </c>
      <c r="D94" s="13">
        <v>3</v>
      </c>
      <c r="E94" s="23">
        <v>82</v>
      </c>
    </row>
    <row r="95" spans="1:5" x14ac:dyDescent="0.3">
      <c r="A95" s="9">
        <v>43922</v>
      </c>
      <c r="B95" s="13">
        <v>15</v>
      </c>
      <c r="C95" s="13">
        <v>16</v>
      </c>
      <c r="D95" s="13">
        <v>2</v>
      </c>
      <c r="E95" s="23">
        <v>33</v>
      </c>
    </row>
    <row r="96" spans="1:5" x14ac:dyDescent="0.3">
      <c r="A96" s="9">
        <v>43923</v>
      </c>
      <c r="B96" s="13">
        <v>19</v>
      </c>
      <c r="C96" s="13">
        <v>12</v>
      </c>
      <c r="D96" s="13">
        <v>2</v>
      </c>
      <c r="E96" s="23">
        <v>88</v>
      </c>
    </row>
    <row r="97" spans="1:5" x14ac:dyDescent="0.3">
      <c r="A97" s="9">
        <v>43924</v>
      </c>
      <c r="B97" s="13">
        <v>17</v>
      </c>
      <c r="C97" s="13">
        <v>10</v>
      </c>
      <c r="D97" s="13">
        <v>2</v>
      </c>
      <c r="E97" s="23">
        <v>64</v>
      </c>
    </row>
    <row r="98" spans="1:5" x14ac:dyDescent="0.3">
      <c r="A98" s="9">
        <v>43925</v>
      </c>
      <c r="B98" s="13">
        <v>22</v>
      </c>
      <c r="C98" s="13">
        <v>12</v>
      </c>
      <c r="D98" s="13">
        <v>2</v>
      </c>
      <c r="E98" s="23">
        <v>148</v>
      </c>
    </row>
    <row r="99" spans="1:5" x14ac:dyDescent="0.3">
      <c r="A99" s="9">
        <v>43926</v>
      </c>
      <c r="B99" s="13">
        <v>26</v>
      </c>
      <c r="C99" s="13">
        <v>10</v>
      </c>
      <c r="D99" s="13">
        <v>1</v>
      </c>
      <c r="E99" s="23">
        <v>112</v>
      </c>
    </row>
    <row r="100" spans="1:5" x14ac:dyDescent="0.3">
      <c r="A100" s="9">
        <v>43927</v>
      </c>
      <c r="B100" s="13">
        <v>39</v>
      </c>
      <c r="C100" s="13">
        <v>12</v>
      </c>
      <c r="D100" s="13">
        <v>2</v>
      </c>
      <c r="E100" s="23">
        <v>121</v>
      </c>
    </row>
    <row r="101" spans="1:5" x14ac:dyDescent="0.3">
      <c r="A101" s="9">
        <v>43928</v>
      </c>
      <c r="B101" s="13">
        <v>26</v>
      </c>
      <c r="C101" s="13">
        <v>11</v>
      </c>
      <c r="D101" s="13">
        <v>2</v>
      </c>
      <c r="E101" s="23">
        <v>150</v>
      </c>
    </row>
    <row r="102" spans="1:5" x14ac:dyDescent="0.3">
      <c r="A102" s="9">
        <v>43929</v>
      </c>
      <c r="B102" s="13">
        <v>31</v>
      </c>
      <c r="C102" s="13">
        <v>9</v>
      </c>
      <c r="D102" s="13">
        <v>3</v>
      </c>
      <c r="E102" s="23">
        <v>117</v>
      </c>
    </row>
    <row r="103" spans="1:5" x14ac:dyDescent="0.3">
      <c r="A103" s="9">
        <v>43930</v>
      </c>
      <c r="B103" s="13">
        <v>27</v>
      </c>
      <c r="C103" s="13">
        <v>10</v>
      </c>
      <c r="D103" s="13">
        <v>2</v>
      </c>
      <c r="E103" s="23">
        <v>229</v>
      </c>
    </row>
    <row r="104" spans="1:5" x14ac:dyDescent="0.3">
      <c r="A104" s="9">
        <v>43931</v>
      </c>
      <c r="B104" s="13">
        <v>27</v>
      </c>
      <c r="C104" s="13">
        <v>11</v>
      </c>
      <c r="D104" s="13">
        <v>1</v>
      </c>
      <c r="E104" s="23">
        <v>210</v>
      </c>
    </row>
    <row r="105" spans="1:5" x14ac:dyDescent="0.3">
      <c r="A105" s="9">
        <v>43932</v>
      </c>
      <c r="B105" s="13">
        <v>62</v>
      </c>
      <c r="C105" s="13">
        <v>10</v>
      </c>
      <c r="D105" s="13">
        <v>1</v>
      </c>
      <c r="E105" s="23">
        <v>187</v>
      </c>
    </row>
    <row r="106" spans="1:5" x14ac:dyDescent="0.3">
      <c r="A106" s="9">
        <v>43933</v>
      </c>
      <c r="B106" s="13">
        <v>26</v>
      </c>
      <c r="C106" s="13">
        <v>10</v>
      </c>
      <c r="D106" s="13">
        <v>2</v>
      </c>
      <c r="E106" s="23">
        <v>221</v>
      </c>
    </row>
    <row r="107" spans="1:5" x14ac:dyDescent="0.3">
      <c r="A107" s="9">
        <v>43934</v>
      </c>
      <c r="B107" s="13">
        <v>21</v>
      </c>
      <c r="C107" s="13">
        <v>11</v>
      </c>
      <c r="D107" s="13">
        <v>1</v>
      </c>
      <c r="E107" s="23">
        <v>352</v>
      </c>
    </row>
    <row r="108" spans="1:5" x14ac:dyDescent="0.3">
      <c r="A108" s="9">
        <v>43935</v>
      </c>
      <c r="B108" s="13">
        <v>25</v>
      </c>
      <c r="C108" s="13">
        <v>9</v>
      </c>
      <c r="D108" s="13">
        <v>2</v>
      </c>
      <c r="E108" s="23">
        <v>346</v>
      </c>
    </row>
    <row r="109" spans="1:5" x14ac:dyDescent="0.3">
      <c r="A109" s="9">
        <v>43936</v>
      </c>
      <c r="B109" s="13">
        <v>25</v>
      </c>
      <c r="C109" s="13">
        <v>10</v>
      </c>
      <c r="D109" s="13">
        <v>2</v>
      </c>
      <c r="E109" s="23">
        <v>236</v>
      </c>
    </row>
    <row r="110" spans="1:5" x14ac:dyDescent="0.3">
      <c r="A110" s="9">
        <v>43937</v>
      </c>
      <c r="B110" s="13">
        <v>17</v>
      </c>
      <c r="C110" s="13">
        <v>10</v>
      </c>
      <c r="D110" s="13">
        <v>2</v>
      </c>
      <c r="E110" s="23">
        <v>285</v>
      </c>
    </row>
    <row r="111" spans="1:5" x14ac:dyDescent="0.3">
      <c r="A111" s="9">
        <v>43938</v>
      </c>
      <c r="B111" s="13">
        <v>15</v>
      </c>
      <c r="C111" s="13">
        <v>7</v>
      </c>
      <c r="D111" s="13">
        <v>1</v>
      </c>
      <c r="E111" s="23">
        <v>120</v>
      </c>
    </row>
    <row r="112" spans="1:5" x14ac:dyDescent="0.3">
      <c r="A112" s="9">
        <v>43939</v>
      </c>
      <c r="B112" s="13">
        <v>15</v>
      </c>
      <c r="C112" s="13">
        <v>9</v>
      </c>
      <c r="D112" s="13">
        <v>1</v>
      </c>
      <c r="E112" s="23">
        <v>327</v>
      </c>
    </row>
    <row r="113" spans="1:5" x14ac:dyDescent="0.3">
      <c r="A113" s="9">
        <v>43940</v>
      </c>
      <c r="B113" s="13">
        <v>20</v>
      </c>
      <c r="C113" s="13">
        <v>10</v>
      </c>
      <c r="D113" s="13">
        <v>3</v>
      </c>
      <c r="E113" s="23">
        <v>552</v>
      </c>
    </row>
    <row r="114" spans="1:5" x14ac:dyDescent="0.3">
      <c r="A114" s="9">
        <v>43941</v>
      </c>
      <c r="B114" s="13">
        <v>19</v>
      </c>
      <c r="C114" s="13">
        <v>8</v>
      </c>
      <c r="D114" s="13">
        <v>3</v>
      </c>
      <c r="E114" s="23">
        <v>466</v>
      </c>
    </row>
    <row r="115" spans="1:5" x14ac:dyDescent="0.3">
      <c r="A115" s="9">
        <v>43942</v>
      </c>
      <c r="B115" s="13">
        <v>17</v>
      </c>
      <c r="C115" s="13">
        <v>8</v>
      </c>
      <c r="D115" s="13">
        <v>2</v>
      </c>
      <c r="E115" s="23">
        <v>552</v>
      </c>
    </row>
    <row r="116" spans="1:5" x14ac:dyDescent="0.3">
      <c r="A116" s="9">
        <v>43943</v>
      </c>
      <c r="B116" s="13">
        <v>17</v>
      </c>
      <c r="C116" s="13">
        <v>8</v>
      </c>
      <c r="D116" s="13">
        <v>1</v>
      </c>
      <c r="E116" s="23">
        <v>431</v>
      </c>
    </row>
    <row r="117" spans="1:5" x14ac:dyDescent="0.3">
      <c r="A117" s="9">
        <v>43944</v>
      </c>
      <c r="B117" s="13">
        <v>19</v>
      </c>
      <c r="C117" s="13">
        <v>9</v>
      </c>
      <c r="D117" s="13">
        <v>1</v>
      </c>
      <c r="E117" s="23">
        <v>778</v>
      </c>
    </row>
    <row r="118" spans="1:5" x14ac:dyDescent="0.3">
      <c r="A118" s="9">
        <v>43945</v>
      </c>
      <c r="B118" s="13">
        <v>20</v>
      </c>
      <c r="C118" s="13">
        <v>8</v>
      </c>
      <c r="D118" s="13">
        <v>1</v>
      </c>
      <c r="E118" s="23">
        <v>390</v>
      </c>
    </row>
    <row r="119" spans="1:5" x14ac:dyDescent="0.3">
      <c r="A119" s="9">
        <v>43946</v>
      </c>
      <c r="B119" s="13">
        <v>26</v>
      </c>
      <c r="C119" s="13">
        <v>8</v>
      </c>
      <c r="D119" s="13">
        <v>1</v>
      </c>
      <c r="E119" s="23">
        <v>811</v>
      </c>
    </row>
    <row r="120" spans="1:5" x14ac:dyDescent="0.3">
      <c r="A120" s="9">
        <v>43947</v>
      </c>
      <c r="B120" s="13">
        <v>26</v>
      </c>
      <c r="C120" s="13">
        <v>7</v>
      </c>
      <c r="D120" s="13">
        <v>1</v>
      </c>
      <c r="E120" s="23">
        <v>440</v>
      </c>
    </row>
    <row r="121" spans="1:5" x14ac:dyDescent="0.3">
      <c r="A121" s="9">
        <v>43948</v>
      </c>
      <c r="B121" s="13">
        <v>35</v>
      </c>
      <c r="C121" s="13">
        <v>7</v>
      </c>
      <c r="D121" s="13">
        <v>2</v>
      </c>
      <c r="E121" s="23">
        <v>522</v>
      </c>
    </row>
    <row r="122" spans="1:5" x14ac:dyDescent="0.3">
      <c r="A122" s="9">
        <v>43949</v>
      </c>
      <c r="B122" s="13">
        <v>32</v>
      </c>
      <c r="C122" s="13">
        <v>9</v>
      </c>
      <c r="D122" s="13">
        <v>2</v>
      </c>
      <c r="E122" s="23">
        <v>728</v>
      </c>
    </row>
    <row r="123" spans="1:5" x14ac:dyDescent="0.3">
      <c r="A123" s="9">
        <v>43950</v>
      </c>
      <c r="B123" s="13">
        <v>27</v>
      </c>
      <c r="C123" s="13">
        <v>8</v>
      </c>
      <c r="D123" s="13">
        <v>2</v>
      </c>
      <c r="E123" s="23">
        <v>597</v>
      </c>
    </row>
    <row r="124" spans="1:5" x14ac:dyDescent="0.3">
      <c r="A124" s="9">
        <v>43951</v>
      </c>
      <c r="B124" s="13">
        <v>30</v>
      </c>
      <c r="C124" s="13">
        <v>6</v>
      </c>
      <c r="D124" s="13">
        <v>1</v>
      </c>
      <c r="E124" s="23">
        <v>583</v>
      </c>
    </row>
    <row r="125" spans="1:5" x14ac:dyDescent="0.3">
      <c r="A125" s="9">
        <v>43952</v>
      </c>
      <c r="B125" s="13">
        <v>75</v>
      </c>
      <c r="C125" s="13">
        <v>7</v>
      </c>
      <c r="D125" s="13">
        <v>2</v>
      </c>
      <c r="E125" s="23">
        <v>1008</v>
      </c>
    </row>
    <row r="126" spans="1:5" x14ac:dyDescent="0.3">
      <c r="A126" s="9">
        <v>43953</v>
      </c>
      <c r="B126" s="13">
        <v>40</v>
      </c>
      <c r="C126" s="13">
        <v>6</v>
      </c>
      <c r="D126" s="13">
        <v>1</v>
      </c>
      <c r="E126" s="23">
        <v>790</v>
      </c>
    </row>
    <row r="127" spans="1:5" x14ac:dyDescent="0.3">
      <c r="A127" s="9">
        <v>43954</v>
      </c>
      <c r="B127" s="13">
        <v>32</v>
      </c>
      <c r="C127" s="13">
        <v>7</v>
      </c>
      <c r="D127" s="13">
        <v>1</v>
      </c>
      <c r="E127" s="23">
        <v>678</v>
      </c>
    </row>
    <row r="128" spans="1:5" x14ac:dyDescent="0.3">
      <c r="A128" s="9">
        <v>43955</v>
      </c>
      <c r="B128" s="13">
        <v>28</v>
      </c>
      <c r="C128" s="13">
        <v>6</v>
      </c>
      <c r="D128" s="13">
        <v>2</v>
      </c>
      <c r="E128" s="23">
        <v>1567</v>
      </c>
    </row>
    <row r="129" spans="1:5" x14ac:dyDescent="0.3">
      <c r="A129" s="9">
        <v>43956</v>
      </c>
      <c r="B129" s="13">
        <v>23</v>
      </c>
      <c r="C129" s="13">
        <v>6</v>
      </c>
      <c r="D129" s="13">
        <v>2</v>
      </c>
      <c r="E129" s="23">
        <v>984</v>
      </c>
    </row>
    <row r="130" spans="1:5" x14ac:dyDescent="0.3">
      <c r="A130" s="9">
        <v>43957</v>
      </c>
      <c r="B130" s="13">
        <v>23</v>
      </c>
      <c r="C130" s="13">
        <v>5</v>
      </c>
      <c r="D130" s="13">
        <v>1</v>
      </c>
      <c r="E130" s="23">
        <v>1233</v>
      </c>
    </row>
    <row r="131" spans="1:5" x14ac:dyDescent="0.3">
      <c r="A131" s="9">
        <v>43958</v>
      </c>
      <c r="B131" s="13">
        <v>22</v>
      </c>
      <c r="C131" s="13">
        <v>6</v>
      </c>
      <c r="D131" s="13">
        <v>3</v>
      </c>
      <c r="E131" s="23">
        <v>1216</v>
      </c>
    </row>
    <row r="132" spans="1:5" x14ac:dyDescent="0.3">
      <c r="A132" s="9">
        <v>43959</v>
      </c>
      <c r="B132" s="13">
        <v>31</v>
      </c>
      <c r="C132" s="13">
        <v>7</v>
      </c>
      <c r="D132" s="13">
        <v>3</v>
      </c>
      <c r="E132" s="23">
        <v>1089</v>
      </c>
    </row>
    <row r="133" spans="1:5" x14ac:dyDescent="0.3">
      <c r="A133" s="9">
        <v>43960</v>
      </c>
      <c r="B133" s="13">
        <v>27</v>
      </c>
      <c r="C133" s="13">
        <v>8</v>
      </c>
      <c r="D133" s="13">
        <v>2</v>
      </c>
      <c r="E133" s="23">
        <v>1165</v>
      </c>
    </row>
    <row r="134" spans="1:5" x14ac:dyDescent="0.3">
      <c r="A134" s="9">
        <v>43961</v>
      </c>
      <c r="B134" s="13">
        <v>27</v>
      </c>
      <c r="C134" s="13">
        <v>7</v>
      </c>
      <c r="D134" s="13">
        <v>2</v>
      </c>
      <c r="E134" s="23">
        <v>1943</v>
      </c>
    </row>
    <row r="135" spans="1:5" x14ac:dyDescent="0.3">
      <c r="A135" s="9">
        <v>43962</v>
      </c>
      <c r="B135" s="13">
        <v>33</v>
      </c>
      <c r="C135" s="13">
        <v>7</v>
      </c>
      <c r="D135" s="13">
        <v>1</v>
      </c>
      <c r="E135" s="23">
        <v>1230</v>
      </c>
    </row>
    <row r="136" spans="1:5" x14ac:dyDescent="0.3">
      <c r="A136" s="9">
        <v>43963</v>
      </c>
      <c r="B136" s="13">
        <v>34</v>
      </c>
      <c r="C136" s="13">
        <v>7</v>
      </c>
      <c r="D136" s="13">
        <v>1</v>
      </c>
      <c r="E136" s="23">
        <v>1026</v>
      </c>
    </row>
    <row r="137" spans="1:5" x14ac:dyDescent="0.3">
      <c r="A137" s="9">
        <v>43964</v>
      </c>
      <c r="B137" s="13">
        <v>24</v>
      </c>
      <c r="C137" s="13">
        <v>7</v>
      </c>
      <c r="D137" s="13">
        <v>1</v>
      </c>
      <c r="E137" s="23">
        <v>1495</v>
      </c>
    </row>
    <row r="138" spans="1:5" x14ac:dyDescent="0.3">
      <c r="A138" s="9">
        <v>43965</v>
      </c>
      <c r="B138" s="13">
        <v>26</v>
      </c>
      <c r="C138" s="13">
        <v>6</v>
      </c>
      <c r="D138" s="13">
        <v>1</v>
      </c>
      <c r="E138" s="23">
        <v>1602</v>
      </c>
    </row>
    <row r="139" spans="1:5" x14ac:dyDescent="0.3">
      <c r="A139" s="9">
        <v>43966</v>
      </c>
      <c r="B139" s="13">
        <v>32</v>
      </c>
      <c r="C139" s="13">
        <v>6</v>
      </c>
      <c r="D139" s="13">
        <v>1</v>
      </c>
      <c r="E139" s="23">
        <v>1576</v>
      </c>
    </row>
    <row r="140" spans="1:5" x14ac:dyDescent="0.3">
      <c r="A140" s="9">
        <v>43967</v>
      </c>
      <c r="B140" s="13">
        <v>36</v>
      </c>
      <c r="C140" s="13">
        <v>8</v>
      </c>
      <c r="D140" s="13">
        <v>1</v>
      </c>
      <c r="E140" s="23">
        <v>1606</v>
      </c>
    </row>
    <row r="141" spans="1:5" x14ac:dyDescent="0.3">
      <c r="A141" s="9">
        <v>43968</v>
      </c>
      <c r="B141" s="13">
        <v>65</v>
      </c>
      <c r="C141" s="13">
        <v>8</v>
      </c>
      <c r="D141" s="13">
        <v>1</v>
      </c>
      <c r="E141" s="23">
        <v>2347</v>
      </c>
    </row>
    <row r="142" spans="1:5" x14ac:dyDescent="0.3">
      <c r="A142" s="9">
        <v>43969</v>
      </c>
      <c r="B142" s="13">
        <v>38</v>
      </c>
      <c r="C142" s="13">
        <v>7</v>
      </c>
      <c r="D142" s="13">
        <v>1</v>
      </c>
      <c r="E142" s="23">
        <v>2005</v>
      </c>
    </row>
    <row r="143" spans="1:5" x14ac:dyDescent="0.3">
      <c r="A143" s="9">
        <v>43970</v>
      </c>
      <c r="B143" s="13">
        <v>24</v>
      </c>
      <c r="C143" s="13">
        <v>6</v>
      </c>
      <c r="D143" s="13">
        <v>1</v>
      </c>
      <c r="E143" s="23">
        <v>2078</v>
      </c>
    </row>
    <row r="144" spans="1:5" x14ac:dyDescent="0.3">
      <c r="A144" s="9">
        <v>43971</v>
      </c>
      <c r="B144" s="13">
        <v>19</v>
      </c>
      <c r="C144" s="13">
        <v>7</v>
      </c>
      <c r="D144" s="13">
        <v>1</v>
      </c>
      <c r="E144" s="23">
        <v>2161</v>
      </c>
    </row>
    <row r="145" spans="1:5" x14ac:dyDescent="0.3">
      <c r="A145" s="9">
        <v>43972</v>
      </c>
      <c r="B145" s="13">
        <v>16</v>
      </c>
      <c r="C145" s="13">
        <v>8</v>
      </c>
      <c r="D145" s="13">
        <v>1</v>
      </c>
      <c r="E145" s="23">
        <v>2345</v>
      </c>
    </row>
    <row r="146" spans="1:5" x14ac:dyDescent="0.3">
      <c r="A146" s="9">
        <v>43973</v>
      </c>
      <c r="B146" s="13">
        <v>16</v>
      </c>
      <c r="C146" s="13">
        <v>8</v>
      </c>
      <c r="D146" s="13">
        <v>2</v>
      </c>
      <c r="E146" s="23">
        <v>2940</v>
      </c>
    </row>
    <row r="147" spans="1:5" x14ac:dyDescent="0.3">
      <c r="A147" s="9">
        <v>43974</v>
      </c>
      <c r="B147" s="13">
        <v>15</v>
      </c>
      <c r="C147" s="13">
        <v>11</v>
      </c>
      <c r="D147" s="13">
        <v>2</v>
      </c>
      <c r="E147" s="23">
        <v>2608</v>
      </c>
    </row>
    <row r="148" spans="1:5" x14ac:dyDescent="0.3">
      <c r="A148" s="9">
        <v>43975</v>
      </c>
      <c r="B148" s="13">
        <v>15</v>
      </c>
      <c r="C148" s="13">
        <v>10</v>
      </c>
      <c r="D148" s="13">
        <v>1</v>
      </c>
      <c r="E148" s="23">
        <v>3041</v>
      </c>
    </row>
    <row r="149" spans="1:5" x14ac:dyDescent="0.3">
      <c r="A149" s="9">
        <v>43976</v>
      </c>
      <c r="B149" s="13">
        <v>18</v>
      </c>
      <c r="C149" s="13">
        <v>12</v>
      </c>
      <c r="D149" s="13">
        <v>1</v>
      </c>
      <c r="E149" s="23">
        <v>2436</v>
      </c>
    </row>
    <row r="150" spans="1:5" x14ac:dyDescent="0.3">
      <c r="A150" s="9">
        <v>43977</v>
      </c>
      <c r="B150" s="13">
        <v>18</v>
      </c>
      <c r="C150" s="13">
        <v>9</v>
      </c>
      <c r="D150" s="13">
        <v>3</v>
      </c>
      <c r="E150" s="23">
        <v>2091</v>
      </c>
    </row>
    <row r="151" spans="1:5" x14ac:dyDescent="0.3">
      <c r="A151" s="9">
        <v>43978</v>
      </c>
      <c r="B151" s="13">
        <v>19</v>
      </c>
      <c r="C151" s="13">
        <v>7</v>
      </c>
      <c r="D151" s="13">
        <v>1</v>
      </c>
      <c r="E151" s="23">
        <v>2190</v>
      </c>
    </row>
    <row r="152" spans="1:5" x14ac:dyDescent="0.3">
      <c r="A152" s="9">
        <v>43979</v>
      </c>
      <c r="B152" s="13">
        <v>21</v>
      </c>
      <c r="C152" s="13">
        <v>8</v>
      </c>
      <c r="D152" s="13">
        <v>1</v>
      </c>
      <c r="E152" s="23">
        <v>2598</v>
      </c>
    </row>
    <row r="153" spans="1:5" x14ac:dyDescent="0.3">
      <c r="A153" s="9">
        <v>43980</v>
      </c>
      <c r="B153" s="13">
        <v>25</v>
      </c>
      <c r="C153" s="13">
        <v>7</v>
      </c>
      <c r="D153" s="13">
        <v>1</v>
      </c>
      <c r="E153" s="23">
        <v>2682</v>
      </c>
    </row>
    <row r="154" spans="1:5" x14ac:dyDescent="0.3">
      <c r="A154" s="9">
        <v>43981</v>
      </c>
      <c r="B154" s="13">
        <v>56</v>
      </c>
      <c r="C154" s="13">
        <v>7</v>
      </c>
      <c r="D154" s="13">
        <v>1</v>
      </c>
      <c r="E154" s="23">
        <v>2940</v>
      </c>
    </row>
    <row r="155" spans="1:5" x14ac:dyDescent="0.3">
      <c r="A155" s="9">
        <v>43982</v>
      </c>
      <c r="B155" s="13">
        <v>40</v>
      </c>
      <c r="C155" s="13">
        <v>8</v>
      </c>
      <c r="D155" s="13">
        <v>2</v>
      </c>
      <c r="E155" s="23">
        <v>2487</v>
      </c>
    </row>
  </sheetData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BAC67-388E-49CF-9887-8C178D86A763}">
  <dimension ref="A3:E155"/>
  <sheetViews>
    <sheetView workbookViewId="0">
      <selection activeCell="U6" sqref="U6"/>
    </sheetView>
  </sheetViews>
  <sheetFormatPr defaultRowHeight="14.4" x14ac:dyDescent="0.3"/>
  <cols>
    <col min="2" max="2" width="13.21875" style="13" customWidth="1"/>
    <col min="3" max="3" width="18.109375" style="13" customWidth="1"/>
    <col min="4" max="4" width="17.44140625" style="13" customWidth="1"/>
  </cols>
  <sheetData>
    <row r="3" spans="1:5" x14ac:dyDescent="0.3">
      <c r="A3" s="12" t="s">
        <v>56</v>
      </c>
      <c r="B3" s="13" t="s">
        <v>167</v>
      </c>
      <c r="C3" s="13" t="s">
        <v>166</v>
      </c>
      <c r="D3" s="13" t="s">
        <v>165</v>
      </c>
      <c r="E3" s="10" t="s">
        <v>57</v>
      </c>
    </row>
    <row r="4" spans="1:5" x14ac:dyDescent="0.3">
      <c r="A4" s="9">
        <v>43831</v>
      </c>
      <c r="B4" s="13">
        <v>1</v>
      </c>
      <c r="C4" s="13">
        <v>1</v>
      </c>
      <c r="D4" s="13">
        <v>0</v>
      </c>
      <c r="E4" s="10">
        <v>0</v>
      </c>
    </row>
    <row r="5" spans="1:5" x14ac:dyDescent="0.3">
      <c r="A5" s="9">
        <v>43832</v>
      </c>
      <c r="B5" s="13">
        <v>0</v>
      </c>
      <c r="C5" s="13">
        <v>1</v>
      </c>
      <c r="D5" s="13">
        <v>0</v>
      </c>
      <c r="E5" s="10">
        <v>0</v>
      </c>
    </row>
    <row r="6" spans="1:5" x14ac:dyDescent="0.3">
      <c r="A6" s="9">
        <v>43833</v>
      </c>
      <c r="B6" s="13">
        <v>0</v>
      </c>
      <c r="C6" s="13">
        <v>1</v>
      </c>
      <c r="D6" s="13">
        <v>0</v>
      </c>
      <c r="E6" s="10">
        <v>0</v>
      </c>
    </row>
    <row r="7" spans="1:5" x14ac:dyDescent="0.3">
      <c r="A7" s="9">
        <v>43834</v>
      </c>
      <c r="B7" s="13">
        <v>0</v>
      </c>
      <c r="C7" s="13">
        <v>1</v>
      </c>
      <c r="D7" s="13">
        <v>0</v>
      </c>
      <c r="E7" s="10">
        <v>0</v>
      </c>
    </row>
    <row r="8" spans="1:5" x14ac:dyDescent="0.3">
      <c r="A8" s="9">
        <v>43835</v>
      </c>
      <c r="B8" s="13">
        <v>0</v>
      </c>
      <c r="C8" s="13">
        <v>0</v>
      </c>
      <c r="D8" s="13">
        <v>0</v>
      </c>
      <c r="E8" s="10">
        <v>0</v>
      </c>
    </row>
    <row r="9" spans="1:5" x14ac:dyDescent="0.3">
      <c r="A9" s="9">
        <v>43836</v>
      </c>
      <c r="B9" s="13">
        <v>0</v>
      </c>
      <c r="C9" s="13">
        <v>1</v>
      </c>
      <c r="D9" s="13">
        <v>1</v>
      </c>
      <c r="E9" s="10">
        <v>0</v>
      </c>
    </row>
    <row r="10" spans="1:5" x14ac:dyDescent="0.3">
      <c r="A10" s="9">
        <v>43837</v>
      </c>
      <c r="B10" s="13">
        <v>0</v>
      </c>
      <c r="C10" s="13">
        <v>1</v>
      </c>
      <c r="D10" s="13">
        <v>1</v>
      </c>
      <c r="E10" s="10">
        <v>0</v>
      </c>
    </row>
    <row r="11" spans="1:5" x14ac:dyDescent="0.3">
      <c r="A11" s="9">
        <v>43838</v>
      </c>
      <c r="B11" s="13">
        <v>0</v>
      </c>
      <c r="C11" s="13">
        <v>1</v>
      </c>
      <c r="D11" s="13">
        <v>0</v>
      </c>
      <c r="E11" s="10">
        <v>0</v>
      </c>
    </row>
    <row r="12" spans="1:5" x14ac:dyDescent="0.3">
      <c r="A12" s="9">
        <v>43839</v>
      </c>
      <c r="B12" s="13">
        <v>0</v>
      </c>
      <c r="C12" s="13">
        <v>0</v>
      </c>
      <c r="D12" s="13">
        <v>1</v>
      </c>
      <c r="E12" s="10">
        <v>0</v>
      </c>
    </row>
    <row r="13" spans="1:5" x14ac:dyDescent="0.3">
      <c r="A13" s="9">
        <v>43840</v>
      </c>
      <c r="B13" s="13">
        <v>0</v>
      </c>
      <c r="C13" s="13">
        <v>1</v>
      </c>
      <c r="D13" s="13">
        <v>1</v>
      </c>
      <c r="E13" s="10">
        <v>0</v>
      </c>
    </row>
    <row r="14" spans="1:5" x14ac:dyDescent="0.3">
      <c r="A14" s="9">
        <v>43841</v>
      </c>
      <c r="B14" s="13">
        <v>1</v>
      </c>
      <c r="C14" s="13">
        <v>1</v>
      </c>
      <c r="D14" s="13">
        <v>1</v>
      </c>
      <c r="E14" s="10">
        <v>0</v>
      </c>
    </row>
    <row r="15" spans="1:5" x14ac:dyDescent="0.3">
      <c r="A15" s="9">
        <v>43842</v>
      </c>
      <c r="B15" s="13">
        <v>0</v>
      </c>
      <c r="C15" s="13">
        <v>1</v>
      </c>
      <c r="D15" s="13">
        <v>0</v>
      </c>
      <c r="E15" s="10">
        <v>0</v>
      </c>
    </row>
    <row r="16" spans="1:5" x14ac:dyDescent="0.3">
      <c r="A16" s="9">
        <v>43843</v>
      </c>
      <c r="B16" s="13">
        <v>1</v>
      </c>
      <c r="C16" s="13">
        <v>1</v>
      </c>
      <c r="D16" s="13">
        <v>0</v>
      </c>
      <c r="E16" s="10">
        <v>0</v>
      </c>
    </row>
    <row r="17" spans="1:5" x14ac:dyDescent="0.3">
      <c r="A17" s="9">
        <v>43844</v>
      </c>
      <c r="B17" s="13">
        <v>1</v>
      </c>
      <c r="C17" s="13">
        <v>1</v>
      </c>
      <c r="D17" s="13">
        <v>0</v>
      </c>
      <c r="E17" s="10">
        <v>0</v>
      </c>
    </row>
    <row r="18" spans="1:5" x14ac:dyDescent="0.3">
      <c r="A18" s="9">
        <v>43845</v>
      </c>
      <c r="B18" s="13">
        <v>0</v>
      </c>
      <c r="C18" s="13">
        <v>1</v>
      </c>
      <c r="D18" s="13">
        <v>0</v>
      </c>
      <c r="E18" s="10">
        <v>0</v>
      </c>
    </row>
    <row r="19" spans="1:5" x14ac:dyDescent="0.3">
      <c r="A19" s="9">
        <v>43846</v>
      </c>
      <c r="B19" s="13">
        <v>0</v>
      </c>
      <c r="C19" s="13">
        <v>1</v>
      </c>
      <c r="D19" s="13">
        <v>1</v>
      </c>
      <c r="E19" s="10">
        <v>0</v>
      </c>
    </row>
    <row r="20" spans="1:5" x14ac:dyDescent="0.3">
      <c r="A20" s="9">
        <v>43847</v>
      </c>
      <c r="B20" s="13">
        <v>0</v>
      </c>
      <c r="C20" s="13">
        <v>1</v>
      </c>
      <c r="D20" s="13">
        <v>1</v>
      </c>
      <c r="E20" s="10">
        <v>0</v>
      </c>
    </row>
    <row r="21" spans="1:5" x14ac:dyDescent="0.3">
      <c r="A21" s="9">
        <v>43848</v>
      </c>
      <c r="B21" s="13">
        <v>0</v>
      </c>
      <c r="C21" s="13">
        <v>1</v>
      </c>
      <c r="D21" s="13">
        <v>0</v>
      </c>
      <c r="E21" s="10">
        <v>0</v>
      </c>
    </row>
    <row r="22" spans="1:5" x14ac:dyDescent="0.3">
      <c r="A22" s="9">
        <v>43849</v>
      </c>
      <c r="B22" s="13">
        <v>0</v>
      </c>
      <c r="C22" s="13">
        <v>1</v>
      </c>
      <c r="D22" s="13">
        <v>0</v>
      </c>
      <c r="E22" s="10">
        <v>0</v>
      </c>
    </row>
    <row r="23" spans="1:5" x14ac:dyDescent="0.3">
      <c r="A23" s="9">
        <v>43850</v>
      </c>
      <c r="B23" s="13">
        <v>0</v>
      </c>
      <c r="C23" s="13">
        <v>0</v>
      </c>
      <c r="D23" s="13">
        <v>0</v>
      </c>
      <c r="E23" s="10">
        <v>0</v>
      </c>
    </row>
    <row r="24" spans="1:5" x14ac:dyDescent="0.3">
      <c r="A24" s="9">
        <v>43851</v>
      </c>
      <c r="B24" s="13">
        <v>0</v>
      </c>
      <c r="C24" s="13">
        <v>1</v>
      </c>
      <c r="D24" s="13">
        <v>0</v>
      </c>
      <c r="E24" s="10">
        <v>0</v>
      </c>
    </row>
    <row r="25" spans="1:5" x14ac:dyDescent="0.3">
      <c r="A25" s="9">
        <v>43852</v>
      </c>
      <c r="B25" s="13">
        <v>0</v>
      </c>
      <c r="C25" s="13">
        <v>1</v>
      </c>
      <c r="D25" s="13">
        <v>0</v>
      </c>
      <c r="E25" s="10">
        <v>0</v>
      </c>
    </row>
    <row r="26" spans="1:5" x14ac:dyDescent="0.3">
      <c r="A26" s="9">
        <v>43853</v>
      </c>
      <c r="B26" s="13">
        <v>1</v>
      </c>
      <c r="C26" s="13">
        <v>1</v>
      </c>
      <c r="D26" s="13">
        <v>1</v>
      </c>
      <c r="E26" s="10">
        <v>0</v>
      </c>
    </row>
    <row r="27" spans="1:5" x14ac:dyDescent="0.3">
      <c r="A27" s="9">
        <v>43854</v>
      </c>
      <c r="B27" s="13">
        <v>1</v>
      </c>
      <c r="C27" s="13">
        <v>1</v>
      </c>
      <c r="D27" s="13">
        <v>1</v>
      </c>
      <c r="E27" s="10">
        <v>0</v>
      </c>
    </row>
    <row r="28" spans="1:5" x14ac:dyDescent="0.3">
      <c r="A28" s="9">
        <v>43855</v>
      </c>
      <c r="B28" s="13">
        <v>0</v>
      </c>
      <c r="C28" s="13">
        <v>1</v>
      </c>
      <c r="D28" s="13">
        <v>0</v>
      </c>
      <c r="E28" s="10">
        <v>0</v>
      </c>
    </row>
    <row r="29" spans="1:5" x14ac:dyDescent="0.3">
      <c r="A29" s="9">
        <v>43856</v>
      </c>
      <c r="B29" s="13">
        <v>1</v>
      </c>
      <c r="C29" s="13">
        <v>1</v>
      </c>
      <c r="D29" s="13">
        <v>0</v>
      </c>
      <c r="E29" s="10">
        <v>0</v>
      </c>
    </row>
    <row r="30" spans="1:5" x14ac:dyDescent="0.3">
      <c r="A30" s="9">
        <v>43857</v>
      </c>
      <c r="B30" s="13">
        <v>1</v>
      </c>
      <c r="C30" s="13">
        <v>1</v>
      </c>
      <c r="D30" s="13">
        <v>0</v>
      </c>
      <c r="E30" s="10">
        <v>0</v>
      </c>
    </row>
    <row r="31" spans="1:5" x14ac:dyDescent="0.3">
      <c r="A31" s="9">
        <v>43858</v>
      </c>
      <c r="B31" s="13">
        <v>1</v>
      </c>
      <c r="C31" s="13">
        <v>1</v>
      </c>
      <c r="D31" s="13">
        <v>1</v>
      </c>
      <c r="E31" s="10">
        <v>0</v>
      </c>
    </row>
    <row r="32" spans="1:5" x14ac:dyDescent="0.3">
      <c r="A32" s="9">
        <v>43859</v>
      </c>
      <c r="B32" s="13">
        <v>1</v>
      </c>
      <c r="C32" s="13">
        <v>1</v>
      </c>
      <c r="D32" s="13">
        <v>1</v>
      </c>
      <c r="E32" s="10">
        <v>0</v>
      </c>
    </row>
    <row r="33" spans="1:5" x14ac:dyDescent="0.3">
      <c r="A33" s="9">
        <v>43860</v>
      </c>
      <c r="B33" s="13">
        <v>0</v>
      </c>
      <c r="C33" s="13">
        <v>1</v>
      </c>
      <c r="D33" s="13">
        <v>1</v>
      </c>
      <c r="E33" s="10">
        <v>0</v>
      </c>
    </row>
    <row r="34" spans="1:5" x14ac:dyDescent="0.3">
      <c r="A34" s="9">
        <v>43861</v>
      </c>
      <c r="B34" s="13">
        <v>0</v>
      </c>
      <c r="C34" s="13">
        <v>1</v>
      </c>
      <c r="D34" s="13">
        <v>1</v>
      </c>
      <c r="E34" s="10">
        <v>0</v>
      </c>
    </row>
    <row r="35" spans="1:5" x14ac:dyDescent="0.3">
      <c r="A35" s="9">
        <v>43862</v>
      </c>
      <c r="B35" s="13">
        <v>0</v>
      </c>
      <c r="C35" s="13">
        <v>1</v>
      </c>
      <c r="D35" s="13">
        <v>0</v>
      </c>
      <c r="E35" s="10">
        <v>0</v>
      </c>
    </row>
    <row r="36" spans="1:5" x14ac:dyDescent="0.3">
      <c r="A36" s="9">
        <v>43863</v>
      </c>
      <c r="B36" s="13">
        <v>0</v>
      </c>
      <c r="C36" s="13">
        <v>1</v>
      </c>
      <c r="D36" s="13">
        <v>0</v>
      </c>
      <c r="E36" s="10">
        <v>0</v>
      </c>
    </row>
    <row r="37" spans="1:5" x14ac:dyDescent="0.3">
      <c r="A37" s="9">
        <v>43864</v>
      </c>
      <c r="B37" s="13">
        <v>0</v>
      </c>
      <c r="C37" s="13">
        <v>1</v>
      </c>
      <c r="D37" s="13">
        <v>1</v>
      </c>
      <c r="E37" s="10">
        <v>0</v>
      </c>
    </row>
    <row r="38" spans="1:5" x14ac:dyDescent="0.3">
      <c r="A38" s="9">
        <v>43865</v>
      </c>
      <c r="B38" s="13">
        <v>0</v>
      </c>
      <c r="C38" s="13">
        <v>1</v>
      </c>
      <c r="D38" s="13">
        <v>1</v>
      </c>
      <c r="E38" s="10">
        <v>0</v>
      </c>
    </row>
    <row r="39" spans="1:5" x14ac:dyDescent="0.3">
      <c r="A39" s="9">
        <v>43866</v>
      </c>
      <c r="B39" s="13">
        <v>0</v>
      </c>
      <c r="C39" s="13">
        <v>1</v>
      </c>
      <c r="D39" s="13">
        <v>0</v>
      </c>
      <c r="E39" s="10">
        <v>0</v>
      </c>
    </row>
    <row r="40" spans="1:5" x14ac:dyDescent="0.3">
      <c r="A40" s="9">
        <v>43867</v>
      </c>
      <c r="B40" s="13">
        <v>0</v>
      </c>
      <c r="C40" s="13">
        <v>1</v>
      </c>
      <c r="D40" s="13">
        <v>0</v>
      </c>
      <c r="E40" s="10">
        <v>0</v>
      </c>
    </row>
    <row r="41" spans="1:5" x14ac:dyDescent="0.3">
      <c r="A41" s="9">
        <v>43868</v>
      </c>
      <c r="B41" s="13">
        <v>1</v>
      </c>
      <c r="C41" s="13">
        <v>1</v>
      </c>
      <c r="D41" s="13">
        <v>1</v>
      </c>
      <c r="E41" s="10">
        <v>0</v>
      </c>
    </row>
    <row r="42" spans="1:5" x14ac:dyDescent="0.3">
      <c r="A42" s="9">
        <v>43869</v>
      </c>
      <c r="B42" s="13">
        <v>0</v>
      </c>
      <c r="C42" s="13">
        <v>1</v>
      </c>
      <c r="D42" s="13">
        <v>1</v>
      </c>
      <c r="E42" s="10">
        <v>0</v>
      </c>
    </row>
    <row r="43" spans="1:5" x14ac:dyDescent="0.3">
      <c r="A43" s="9">
        <v>43870</v>
      </c>
      <c r="B43" s="13">
        <v>0</v>
      </c>
      <c r="C43" s="13">
        <v>1</v>
      </c>
      <c r="D43" s="13">
        <v>0</v>
      </c>
      <c r="E43" s="10">
        <v>0</v>
      </c>
    </row>
    <row r="44" spans="1:5" x14ac:dyDescent="0.3">
      <c r="A44" s="9">
        <v>43871</v>
      </c>
      <c r="B44" s="13">
        <v>1</v>
      </c>
      <c r="C44" s="13">
        <v>1</v>
      </c>
      <c r="D44" s="13">
        <v>1</v>
      </c>
      <c r="E44" s="10">
        <v>0</v>
      </c>
    </row>
    <row r="45" spans="1:5" x14ac:dyDescent="0.3">
      <c r="A45" s="9">
        <v>43872</v>
      </c>
      <c r="B45" s="13">
        <v>0</v>
      </c>
      <c r="C45" s="13">
        <v>1</v>
      </c>
      <c r="D45" s="13">
        <v>0</v>
      </c>
      <c r="E45" s="10">
        <v>0</v>
      </c>
    </row>
    <row r="46" spans="1:5" x14ac:dyDescent="0.3">
      <c r="A46" s="9">
        <v>43873</v>
      </c>
      <c r="B46" s="13">
        <v>1</v>
      </c>
      <c r="C46" s="13">
        <v>1</v>
      </c>
      <c r="D46" s="13">
        <v>1</v>
      </c>
      <c r="E46" s="10">
        <v>0</v>
      </c>
    </row>
    <row r="47" spans="1:5" x14ac:dyDescent="0.3">
      <c r="A47" s="9">
        <v>43874</v>
      </c>
      <c r="B47" s="13">
        <v>0</v>
      </c>
      <c r="C47" s="13">
        <v>1</v>
      </c>
      <c r="D47" s="13">
        <v>1</v>
      </c>
      <c r="E47" s="10">
        <v>0</v>
      </c>
    </row>
    <row r="48" spans="1:5" x14ac:dyDescent="0.3">
      <c r="A48" s="9">
        <v>43875</v>
      </c>
      <c r="B48" s="13">
        <v>1</v>
      </c>
      <c r="C48" s="13">
        <v>1</v>
      </c>
      <c r="D48" s="13">
        <v>0</v>
      </c>
      <c r="E48" s="10">
        <v>0</v>
      </c>
    </row>
    <row r="49" spans="1:5" x14ac:dyDescent="0.3">
      <c r="A49" s="9">
        <v>43876</v>
      </c>
      <c r="B49" s="13">
        <v>0</v>
      </c>
      <c r="C49" s="13">
        <v>1</v>
      </c>
      <c r="D49" s="13">
        <v>1</v>
      </c>
      <c r="E49" s="10">
        <v>0</v>
      </c>
    </row>
    <row r="50" spans="1:5" x14ac:dyDescent="0.3">
      <c r="A50" s="9">
        <v>43877</v>
      </c>
      <c r="B50" s="13">
        <v>1</v>
      </c>
      <c r="C50" s="13">
        <v>1</v>
      </c>
      <c r="D50" s="13">
        <v>0</v>
      </c>
      <c r="E50" s="10">
        <v>0</v>
      </c>
    </row>
    <row r="51" spans="1:5" x14ac:dyDescent="0.3">
      <c r="A51" s="9">
        <v>43878</v>
      </c>
      <c r="B51" s="13">
        <v>0</v>
      </c>
      <c r="C51" s="13">
        <v>1</v>
      </c>
      <c r="D51" s="13">
        <v>1</v>
      </c>
      <c r="E51" s="10">
        <v>0</v>
      </c>
    </row>
    <row r="52" spans="1:5" x14ac:dyDescent="0.3">
      <c r="A52" s="9">
        <v>43879</v>
      </c>
      <c r="B52" s="13">
        <v>0</v>
      </c>
      <c r="C52" s="13">
        <v>1</v>
      </c>
      <c r="D52" s="13">
        <v>1</v>
      </c>
      <c r="E52" s="10">
        <v>0</v>
      </c>
    </row>
    <row r="53" spans="1:5" x14ac:dyDescent="0.3">
      <c r="A53" s="9">
        <v>43880</v>
      </c>
      <c r="B53" s="13">
        <v>1</v>
      </c>
      <c r="C53" s="13">
        <v>1</v>
      </c>
      <c r="D53" s="13">
        <v>1</v>
      </c>
      <c r="E53" s="10">
        <v>0</v>
      </c>
    </row>
    <row r="54" spans="1:5" x14ac:dyDescent="0.3">
      <c r="A54" s="9">
        <v>43881</v>
      </c>
      <c r="B54" s="13">
        <v>0</v>
      </c>
      <c r="C54" s="13">
        <v>1</v>
      </c>
      <c r="D54" s="13">
        <v>1</v>
      </c>
      <c r="E54" s="10">
        <v>0</v>
      </c>
    </row>
    <row r="55" spans="1:5" x14ac:dyDescent="0.3">
      <c r="A55" s="9">
        <v>43882</v>
      </c>
      <c r="B55" s="13">
        <v>0</v>
      </c>
      <c r="C55" s="13">
        <v>1</v>
      </c>
      <c r="D55" s="13">
        <v>0</v>
      </c>
      <c r="E55" s="10">
        <v>0</v>
      </c>
    </row>
    <row r="56" spans="1:5" x14ac:dyDescent="0.3">
      <c r="A56" s="9">
        <v>43883</v>
      </c>
      <c r="B56" s="13">
        <v>0</v>
      </c>
      <c r="C56" s="13">
        <v>1</v>
      </c>
      <c r="D56" s="13">
        <v>1</v>
      </c>
      <c r="E56" s="10">
        <v>0</v>
      </c>
    </row>
    <row r="57" spans="1:5" x14ac:dyDescent="0.3">
      <c r="A57" s="9">
        <v>43884</v>
      </c>
      <c r="B57" s="13">
        <v>1</v>
      </c>
      <c r="C57" s="13">
        <v>1</v>
      </c>
      <c r="D57" s="13">
        <v>0</v>
      </c>
      <c r="E57" s="10">
        <v>0</v>
      </c>
    </row>
    <row r="58" spans="1:5" x14ac:dyDescent="0.3">
      <c r="A58" s="9">
        <v>43885</v>
      </c>
      <c r="B58" s="13">
        <v>1</v>
      </c>
      <c r="C58" s="13">
        <v>1</v>
      </c>
      <c r="D58" s="13">
        <v>1</v>
      </c>
      <c r="E58" s="10">
        <v>0</v>
      </c>
    </row>
    <row r="59" spans="1:5" x14ac:dyDescent="0.3">
      <c r="A59" s="9">
        <v>43886</v>
      </c>
      <c r="B59" s="13">
        <v>1</v>
      </c>
      <c r="C59" s="13">
        <v>1</v>
      </c>
      <c r="D59" s="13">
        <v>1</v>
      </c>
      <c r="E59" s="10">
        <v>0</v>
      </c>
    </row>
    <row r="60" spans="1:5" x14ac:dyDescent="0.3">
      <c r="A60" s="9">
        <v>43887</v>
      </c>
      <c r="B60" s="13">
        <v>0</v>
      </c>
      <c r="C60" s="13">
        <v>1</v>
      </c>
      <c r="D60" s="13">
        <v>1</v>
      </c>
      <c r="E60" s="10">
        <v>0</v>
      </c>
    </row>
    <row r="61" spans="1:5" x14ac:dyDescent="0.3">
      <c r="A61" s="9">
        <v>43888</v>
      </c>
      <c r="B61" s="13">
        <v>1</v>
      </c>
      <c r="C61" s="13">
        <v>1</v>
      </c>
      <c r="D61" s="13">
        <v>1</v>
      </c>
      <c r="E61" s="10">
        <v>0</v>
      </c>
    </row>
    <row r="62" spans="1:5" x14ac:dyDescent="0.3">
      <c r="A62" s="9">
        <v>43889</v>
      </c>
      <c r="B62" s="13">
        <v>0</v>
      </c>
      <c r="C62" s="13">
        <v>1</v>
      </c>
      <c r="D62" s="13">
        <v>1</v>
      </c>
      <c r="E62" s="10">
        <v>0</v>
      </c>
    </row>
    <row r="63" spans="1:5" x14ac:dyDescent="0.3">
      <c r="A63" s="9">
        <v>43890</v>
      </c>
      <c r="B63" s="13">
        <v>1</v>
      </c>
      <c r="C63" s="13">
        <v>1</v>
      </c>
      <c r="D63" s="13">
        <v>1</v>
      </c>
      <c r="E63" s="10">
        <v>0</v>
      </c>
    </row>
    <row r="64" spans="1:5" x14ac:dyDescent="0.3">
      <c r="A64" s="9">
        <v>43891</v>
      </c>
      <c r="B64" s="13">
        <v>0</v>
      </c>
      <c r="C64" s="13">
        <v>1</v>
      </c>
      <c r="D64" s="13">
        <v>1</v>
      </c>
      <c r="E64" s="10">
        <v>0</v>
      </c>
    </row>
    <row r="65" spans="1:5" x14ac:dyDescent="0.3">
      <c r="A65" s="9">
        <v>43892</v>
      </c>
      <c r="B65" s="13">
        <v>1</v>
      </c>
      <c r="C65" s="13">
        <v>1</v>
      </c>
      <c r="D65" s="13">
        <v>1</v>
      </c>
      <c r="E65" s="10">
        <v>0</v>
      </c>
    </row>
    <row r="66" spans="1:5" x14ac:dyDescent="0.3">
      <c r="A66" s="9">
        <v>43893</v>
      </c>
      <c r="B66" s="13">
        <v>1</v>
      </c>
      <c r="C66" s="13">
        <v>1</v>
      </c>
      <c r="D66" s="13">
        <v>1</v>
      </c>
      <c r="E66" s="10">
        <v>0</v>
      </c>
    </row>
    <row r="67" spans="1:5" x14ac:dyDescent="0.3">
      <c r="A67" s="9">
        <v>43894</v>
      </c>
      <c r="B67" s="13">
        <v>1</v>
      </c>
      <c r="C67" s="13">
        <v>2</v>
      </c>
      <c r="D67" s="13">
        <v>1</v>
      </c>
      <c r="E67" s="10">
        <v>0</v>
      </c>
    </row>
    <row r="68" spans="1:5" x14ac:dyDescent="0.3">
      <c r="A68" s="9">
        <v>43895</v>
      </c>
      <c r="B68" s="13">
        <v>1</v>
      </c>
      <c r="C68" s="13">
        <v>2</v>
      </c>
      <c r="D68" s="13">
        <v>1</v>
      </c>
      <c r="E68" s="10">
        <v>0</v>
      </c>
    </row>
    <row r="69" spans="1:5" x14ac:dyDescent="0.3">
      <c r="A69" s="9">
        <v>43896</v>
      </c>
      <c r="B69" s="13">
        <v>0</v>
      </c>
      <c r="C69" s="13">
        <v>1</v>
      </c>
      <c r="D69" s="13">
        <v>0</v>
      </c>
      <c r="E69" s="10">
        <v>0</v>
      </c>
    </row>
    <row r="70" spans="1:5" x14ac:dyDescent="0.3">
      <c r="A70" s="9">
        <v>43897</v>
      </c>
      <c r="B70" s="13">
        <v>0</v>
      </c>
      <c r="C70" s="13">
        <v>1</v>
      </c>
      <c r="D70" s="13">
        <v>0</v>
      </c>
      <c r="E70" s="10">
        <v>0</v>
      </c>
    </row>
    <row r="71" spans="1:5" x14ac:dyDescent="0.3">
      <c r="A71" s="9">
        <v>43898</v>
      </c>
      <c r="B71" s="13">
        <v>1</v>
      </c>
      <c r="C71" s="13">
        <v>2</v>
      </c>
      <c r="D71" s="13">
        <v>1</v>
      </c>
      <c r="E71" s="10">
        <v>0</v>
      </c>
    </row>
    <row r="72" spans="1:5" x14ac:dyDescent="0.3">
      <c r="A72" s="9">
        <v>43899</v>
      </c>
      <c r="B72" s="13">
        <v>1</v>
      </c>
      <c r="C72" s="13">
        <v>2</v>
      </c>
      <c r="D72" s="13">
        <v>1</v>
      </c>
      <c r="E72" s="10">
        <v>0</v>
      </c>
    </row>
    <row r="73" spans="1:5" x14ac:dyDescent="0.3">
      <c r="A73" s="9">
        <v>43900</v>
      </c>
      <c r="B73" s="13">
        <v>1</v>
      </c>
      <c r="C73" s="13">
        <v>2</v>
      </c>
      <c r="D73" s="13">
        <v>1</v>
      </c>
      <c r="E73" s="10">
        <v>0</v>
      </c>
    </row>
    <row r="74" spans="1:5" x14ac:dyDescent="0.3">
      <c r="A74" s="9">
        <v>43901</v>
      </c>
      <c r="B74" s="13">
        <v>1</v>
      </c>
      <c r="C74" s="13">
        <v>3</v>
      </c>
      <c r="D74" s="13">
        <v>1</v>
      </c>
      <c r="E74" s="10">
        <v>0</v>
      </c>
    </row>
    <row r="75" spans="1:5" x14ac:dyDescent="0.3">
      <c r="A75" s="9">
        <v>43902</v>
      </c>
      <c r="B75" s="13">
        <v>1</v>
      </c>
      <c r="C75" s="13">
        <v>9</v>
      </c>
      <c r="D75" s="13">
        <v>1</v>
      </c>
      <c r="E75" s="10">
        <v>0</v>
      </c>
    </row>
    <row r="76" spans="1:5" x14ac:dyDescent="0.3">
      <c r="A76" s="9">
        <v>43903</v>
      </c>
      <c r="B76" s="13">
        <v>1</v>
      </c>
      <c r="C76" s="13">
        <v>9</v>
      </c>
      <c r="D76" s="13">
        <v>1</v>
      </c>
      <c r="E76" s="10">
        <v>0</v>
      </c>
    </row>
    <row r="77" spans="1:5" x14ac:dyDescent="0.3">
      <c r="A77" s="9">
        <v>43904</v>
      </c>
      <c r="B77" s="13">
        <v>1</v>
      </c>
      <c r="C77" s="13">
        <v>9</v>
      </c>
      <c r="D77" s="13">
        <v>1</v>
      </c>
      <c r="E77" s="10">
        <v>0</v>
      </c>
    </row>
    <row r="78" spans="1:5" x14ac:dyDescent="0.3">
      <c r="A78" s="9">
        <v>43905</v>
      </c>
      <c r="B78" s="13">
        <v>1</v>
      </c>
      <c r="C78" s="13">
        <v>9</v>
      </c>
      <c r="D78" s="13">
        <v>1</v>
      </c>
      <c r="E78" s="10">
        <v>0</v>
      </c>
    </row>
    <row r="79" spans="1:5" x14ac:dyDescent="0.3">
      <c r="A79" s="9">
        <v>43906</v>
      </c>
      <c r="B79" s="13">
        <v>2</v>
      </c>
      <c r="C79" s="13">
        <v>15</v>
      </c>
      <c r="D79" s="13">
        <v>3</v>
      </c>
      <c r="E79" s="10">
        <v>0</v>
      </c>
    </row>
    <row r="80" spans="1:5" x14ac:dyDescent="0.3">
      <c r="A80" s="9">
        <v>43907</v>
      </c>
      <c r="B80" s="13">
        <v>2</v>
      </c>
      <c r="C80" s="13">
        <v>27</v>
      </c>
      <c r="D80" s="13">
        <v>1</v>
      </c>
      <c r="E80" s="10">
        <v>0</v>
      </c>
    </row>
    <row r="81" spans="1:5" x14ac:dyDescent="0.3">
      <c r="A81" s="9">
        <v>43908</v>
      </c>
      <c r="B81" s="13">
        <v>2</v>
      </c>
      <c r="C81" s="13">
        <v>26</v>
      </c>
      <c r="D81" s="13">
        <v>1</v>
      </c>
      <c r="E81" s="10">
        <v>0</v>
      </c>
    </row>
    <row r="82" spans="1:5" x14ac:dyDescent="0.3">
      <c r="A82" s="9">
        <v>43909</v>
      </c>
      <c r="B82" s="13">
        <v>5</v>
      </c>
      <c r="C82" s="13">
        <v>28</v>
      </c>
      <c r="D82" s="13">
        <v>38</v>
      </c>
      <c r="E82" s="10">
        <v>0</v>
      </c>
    </row>
    <row r="83" spans="1:5" x14ac:dyDescent="0.3">
      <c r="A83" s="9">
        <v>43910</v>
      </c>
      <c r="B83" s="13">
        <v>10</v>
      </c>
      <c r="C83" s="13">
        <v>36</v>
      </c>
      <c r="D83" s="13">
        <v>28</v>
      </c>
      <c r="E83" s="10">
        <v>0</v>
      </c>
    </row>
    <row r="84" spans="1:5" x14ac:dyDescent="0.3">
      <c r="A84" s="9">
        <v>43911</v>
      </c>
      <c r="B84" s="13">
        <v>6</v>
      </c>
      <c r="C84" s="13">
        <v>48</v>
      </c>
      <c r="D84" s="13">
        <v>46</v>
      </c>
      <c r="E84" s="10">
        <v>0</v>
      </c>
    </row>
    <row r="85" spans="1:5" x14ac:dyDescent="0.3">
      <c r="A85" s="9">
        <v>43912</v>
      </c>
      <c r="B85" s="13">
        <v>28</v>
      </c>
      <c r="C85" s="13">
        <v>34</v>
      </c>
      <c r="D85" s="13">
        <v>100</v>
      </c>
      <c r="E85" s="10">
        <v>0</v>
      </c>
    </row>
    <row r="86" spans="1:5" x14ac:dyDescent="0.3">
      <c r="A86" s="9">
        <v>43913</v>
      </c>
      <c r="B86" s="13">
        <v>14</v>
      </c>
      <c r="C86" s="13">
        <v>32</v>
      </c>
      <c r="D86" s="13">
        <v>59</v>
      </c>
      <c r="E86" s="10">
        <v>0</v>
      </c>
    </row>
    <row r="87" spans="1:5" x14ac:dyDescent="0.3">
      <c r="A87" s="9">
        <v>43914</v>
      </c>
      <c r="B87" s="13">
        <v>35</v>
      </c>
      <c r="C87" s="13">
        <v>31</v>
      </c>
      <c r="D87" s="13">
        <v>24</v>
      </c>
      <c r="E87" s="10">
        <v>0</v>
      </c>
    </row>
    <row r="88" spans="1:5" x14ac:dyDescent="0.3">
      <c r="A88" s="9">
        <v>43915</v>
      </c>
      <c r="B88" s="13">
        <v>16</v>
      </c>
      <c r="C88" s="13">
        <v>26</v>
      </c>
      <c r="D88" s="13">
        <v>8</v>
      </c>
      <c r="E88" s="10">
        <v>0</v>
      </c>
    </row>
    <row r="89" spans="1:5" x14ac:dyDescent="0.3">
      <c r="A89" s="9">
        <v>43916</v>
      </c>
      <c r="B89" s="13">
        <v>17</v>
      </c>
      <c r="C89" s="13">
        <v>26</v>
      </c>
      <c r="D89" s="13">
        <v>5</v>
      </c>
      <c r="E89" s="10">
        <v>0</v>
      </c>
    </row>
    <row r="90" spans="1:5" x14ac:dyDescent="0.3">
      <c r="A90" s="9">
        <v>43917</v>
      </c>
      <c r="B90" s="13">
        <v>24</v>
      </c>
      <c r="C90" s="13">
        <v>23</v>
      </c>
      <c r="D90" s="13">
        <v>4</v>
      </c>
      <c r="E90" s="10">
        <v>0</v>
      </c>
    </row>
    <row r="91" spans="1:5" x14ac:dyDescent="0.3">
      <c r="A91" s="9">
        <v>43918</v>
      </c>
      <c r="B91" s="13">
        <v>25</v>
      </c>
      <c r="C91" s="13">
        <v>22</v>
      </c>
      <c r="D91" s="13">
        <v>3</v>
      </c>
      <c r="E91" s="10">
        <v>0</v>
      </c>
    </row>
    <row r="92" spans="1:5" x14ac:dyDescent="0.3">
      <c r="A92" s="9">
        <v>43919</v>
      </c>
      <c r="B92" s="13">
        <v>20</v>
      </c>
      <c r="C92" s="13">
        <v>21</v>
      </c>
      <c r="D92" s="13">
        <v>3</v>
      </c>
      <c r="E92" s="10">
        <v>0</v>
      </c>
    </row>
    <row r="93" spans="1:5" x14ac:dyDescent="0.3">
      <c r="A93" s="9">
        <v>43920</v>
      </c>
      <c r="B93" s="13">
        <v>23</v>
      </c>
      <c r="C93" s="13">
        <v>19</v>
      </c>
      <c r="D93" s="13">
        <v>4</v>
      </c>
      <c r="E93" s="10">
        <v>0</v>
      </c>
    </row>
    <row r="94" spans="1:5" x14ac:dyDescent="0.3">
      <c r="A94" s="9">
        <v>43921</v>
      </c>
      <c r="B94" s="13">
        <v>17</v>
      </c>
      <c r="C94" s="13">
        <v>15</v>
      </c>
      <c r="D94" s="13">
        <v>3</v>
      </c>
      <c r="E94" s="10">
        <v>0</v>
      </c>
    </row>
    <row r="95" spans="1:5" x14ac:dyDescent="0.3">
      <c r="A95" s="9">
        <v>43922</v>
      </c>
      <c r="B95" s="13">
        <v>15</v>
      </c>
      <c r="C95" s="13">
        <v>16</v>
      </c>
      <c r="D95" s="13">
        <v>2</v>
      </c>
      <c r="E95" s="10">
        <v>0</v>
      </c>
    </row>
    <row r="96" spans="1:5" x14ac:dyDescent="0.3">
      <c r="A96" s="9">
        <v>43923</v>
      </c>
      <c r="B96" s="13">
        <v>19</v>
      </c>
      <c r="C96" s="13">
        <v>12</v>
      </c>
      <c r="D96" s="13">
        <v>2</v>
      </c>
      <c r="E96" s="10">
        <v>0</v>
      </c>
    </row>
    <row r="97" spans="1:5" x14ac:dyDescent="0.3">
      <c r="A97" s="9">
        <v>43924</v>
      </c>
      <c r="B97" s="13">
        <v>17</v>
      </c>
      <c r="C97" s="13">
        <v>10</v>
      </c>
      <c r="D97" s="13">
        <v>2</v>
      </c>
      <c r="E97" s="10">
        <v>0</v>
      </c>
    </row>
    <row r="98" spans="1:5" x14ac:dyDescent="0.3">
      <c r="A98" s="9">
        <v>43925</v>
      </c>
      <c r="B98" s="13">
        <v>22</v>
      </c>
      <c r="C98" s="13">
        <v>12</v>
      </c>
      <c r="D98" s="13">
        <v>2</v>
      </c>
      <c r="E98" s="10">
        <v>0</v>
      </c>
    </row>
    <row r="99" spans="1:5" x14ac:dyDescent="0.3">
      <c r="A99" s="9">
        <v>43926</v>
      </c>
      <c r="B99" s="13">
        <v>26</v>
      </c>
      <c r="C99" s="13">
        <v>10</v>
      </c>
      <c r="D99" s="13">
        <v>1</v>
      </c>
      <c r="E99" s="10">
        <v>16008</v>
      </c>
    </row>
    <row r="100" spans="1:5" x14ac:dyDescent="0.3">
      <c r="A100" s="9">
        <v>43927</v>
      </c>
      <c r="B100" s="13">
        <v>39</v>
      </c>
      <c r="C100" s="13">
        <v>12</v>
      </c>
      <c r="D100" s="13">
        <v>2</v>
      </c>
      <c r="E100" s="10">
        <v>1555</v>
      </c>
    </row>
    <row r="101" spans="1:5" x14ac:dyDescent="0.3">
      <c r="A101" s="9">
        <v>43928</v>
      </c>
      <c r="B101" s="13">
        <v>26</v>
      </c>
      <c r="C101" s="13">
        <v>11</v>
      </c>
      <c r="D101" s="13">
        <v>2</v>
      </c>
      <c r="E101" s="10">
        <v>3314</v>
      </c>
    </row>
    <row r="102" spans="1:5" x14ac:dyDescent="0.3">
      <c r="A102" s="9">
        <v>43929</v>
      </c>
      <c r="B102" s="13">
        <v>31</v>
      </c>
      <c r="C102" s="13">
        <v>9</v>
      </c>
      <c r="D102" s="13">
        <v>3</v>
      </c>
      <c r="E102" s="10">
        <v>0</v>
      </c>
    </row>
    <row r="103" spans="1:5" x14ac:dyDescent="0.3">
      <c r="A103" s="9">
        <v>43930</v>
      </c>
      <c r="B103" s="13">
        <v>27</v>
      </c>
      <c r="C103" s="13">
        <v>10</v>
      </c>
      <c r="D103" s="13">
        <v>2</v>
      </c>
      <c r="E103" s="10">
        <v>0</v>
      </c>
    </row>
    <row r="104" spans="1:5" x14ac:dyDescent="0.3">
      <c r="A104" s="9">
        <v>43931</v>
      </c>
      <c r="B104" s="13">
        <v>27</v>
      </c>
      <c r="C104" s="13">
        <v>11</v>
      </c>
      <c r="D104" s="13">
        <v>1</v>
      </c>
      <c r="E104" s="10">
        <v>9123</v>
      </c>
    </row>
    <row r="105" spans="1:5" x14ac:dyDescent="0.3">
      <c r="A105" s="9">
        <v>43932</v>
      </c>
      <c r="B105" s="13">
        <v>62</v>
      </c>
      <c r="C105" s="13">
        <v>10</v>
      </c>
      <c r="D105" s="13">
        <v>1</v>
      </c>
      <c r="E105" s="10">
        <v>1841</v>
      </c>
    </row>
    <row r="106" spans="1:5" x14ac:dyDescent="0.3">
      <c r="A106" s="9">
        <v>43933</v>
      </c>
      <c r="B106" s="13">
        <v>26</v>
      </c>
      <c r="C106" s="13">
        <v>10</v>
      </c>
      <c r="D106" s="13">
        <v>2</v>
      </c>
      <c r="E106" s="10">
        <v>3827</v>
      </c>
    </row>
    <row r="107" spans="1:5" x14ac:dyDescent="0.3">
      <c r="A107" s="9">
        <v>43934</v>
      </c>
      <c r="B107" s="13">
        <v>21</v>
      </c>
      <c r="C107" s="13">
        <v>11</v>
      </c>
      <c r="D107" s="13">
        <v>1</v>
      </c>
      <c r="E107" s="10">
        <v>4057</v>
      </c>
    </row>
    <row r="108" spans="1:5" x14ac:dyDescent="0.3">
      <c r="A108" s="9">
        <v>43935</v>
      </c>
      <c r="B108" s="13">
        <v>25</v>
      </c>
      <c r="C108" s="13">
        <v>9</v>
      </c>
      <c r="D108" s="13">
        <v>2</v>
      </c>
      <c r="E108" s="10">
        <v>1346</v>
      </c>
    </row>
    <row r="109" spans="1:5" x14ac:dyDescent="0.3">
      <c r="A109" s="9">
        <v>43936</v>
      </c>
      <c r="B109" s="13">
        <v>25</v>
      </c>
      <c r="C109" s="13">
        <v>10</v>
      </c>
      <c r="D109" s="13">
        <v>2</v>
      </c>
      <c r="E109" s="10">
        <v>4071</v>
      </c>
    </row>
    <row r="110" spans="1:5" x14ac:dyDescent="0.3">
      <c r="A110" s="9">
        <v>43937</v>
      </c>
      <c r="B110" s="13">
        <v>17</v>
      </c>
      <c r="C110" s="13">
        <v>10</v>
      </c>
      <c r="D110" s="13">
        <v>2</v>
      </c>
      <c r="E110" s="10">
        <v>5740</v>
      </c>
    </row>
    <row r="111" spans="1:5" x14ac:dyDescent="0.3">
      <c r="A111" s="9">
        <v>43938</v>
      </c>
      <c r="B111" s="13">
        <v>15</v>
      </c>
      <c r="C111" s="13">
        <v>7</v>
      </c>
      <c r="D111" s="13">
        <v>1</v>
      </c>
      <c r="E111" s="10">
        <v>4796</v>
      </c>
    </row>
    <row r="112" spans="1:5" x14ac:dyDescent="0.3">
      <c r="A112" s="9">
        <v>43939</v>
      </c>
      <c r="B112" s="13">
        <v>15</v>
      </c>
      <c r="C112" s="13">
        <v>9</v>
      </c>
      <c r="D112" s="13">
        <v>1</v>
      </c>
      <c r="E112" s="10">
        <v>4488</v>
      </c>
    </row>
    <row r="113" spans="1:5" x14ac:dyDescent="0.3">
      <c r="A113" s="9">
        <v>43940</v>
      </c>
      <c r="B113" s="13">
        <v>20</v>
      </c>
      <c r="C113" s="13">
        <v>10</v>
      </c>
      <c r="D113" s="13">
        <v>3</v>
      </c>
      <c r="E113" s="10">
        <v>6630</v>
      </c>
    </row>
    <row r="114" spans="1:5" x14ac:dyDescent="0.3">
      <c r="A114" s="9">
        <v>43941</v>
      </c>
      <c r="B114" s="13">
        <v>19</v>
      </c>
      <c r="C114" s="13">
        <v>8</v>
      </c>
      <c r="D114" s="13">
        <v>3</v>
      </c>
      <c r="E114" s="10">
        <v>4525</v>
      </c>
    </row>
    <row r="115" spans="1:5" x14ac:dyDescent="0.3">
      <c r="A115" s="9">
        <v>43942</v>
      </c>
      <c r="B115" s="13">
        <v>17</v>
      </c>
      <c r="C115" s="13">
        <v>8</v>
      </c>
      <c r="D115" s="13">
        <v>2</v>
      </c>
      <c r="E115" s="10">
        <v>4517</v>
      </c>
    </row>
    <row r="116" spans="1:5" x14ac:dyDescent="0.3">
      <c r="A116" s="9">
        <v>43943</v>
      </c>
      <c r="B116" s="13">
        <v>17</v>
      </c>
      <c r="C116" s="13">
        <v>8</v>
      </c>
      <c r="D116" s="13">
        <v>1</v>
      </c>
      <c r="E116" s="10">
        <v>6466</v>
      </c>
    </row>
    <row r="117" spans="1:5" x14ac:dyDescent="0.3">
      <c r="A117" s="9">
        <v>43944</v>
      </c>
      <c r="B117" s="13">
        <v>19</v>
      </c>
      <c r="C117" s="13">
        <v>9</v>
      </c>
      <c r="D117" s="13">
        <v>1</v>
      </c>
      <c r="E117" s="10">
        <v>6893</v>
      </c>
    </row>
    <row r="118" spans="1:5" x14ac:dyDescent="0.3">
      <c r="A118" s="9">
        <v>43945</v>
      </c>
      <c r="B118" s="13">
        <v>20</v>
      </c>
      <c r="C118" s="13">
        <v>8</v>
      </c>
      <c r="D118" s="13">
        <v>1</v>
      </c>
      <c r="E118" s="10">
        <v>6013</v>
      </c>
    </row>
    <row r="119" spans="1:5" x14ac:dyDescent="0.3">
      <c r="A119" s="9">
        <v>43946</v>
      </c>
      <c r="B119" s="13">
        <v>26</v>
      </c>
      <c r="C119" s="13">
        <v>8</v>
      </c>
      <c r="D119" s="13">
        <v>1</v>
      </c>
      <c r="E119" s="10">
        <v>5702</v>
      </c>
    </row>
    <row r="120" spans="1:5" x14ac:dyDescent="0.3">
      <c r="A120" s="9">
        <v>43947</v>
      </c>
      <c r="B120" s="13">
        <v>26</v>
      </c>
      <c r="C120" s="13">
        <v>7</v>
      </c>
      <c r="D120" s="13">
        <v>1</v>
      </c>
      <c r="E120" s="10">
        <v>7067</v>
      </c>
    </row>
    <row r="121" spans="1:5" x14ac:dyDescent="0.3">
      <c r="A121" s="9">
        <v>43948</v>
      </c>
      <c r="B121" s="13">
        <v>35</v>
      </c>
      <c r="C121" s="13">
        <v>7</v>
      </c>
      <c r="D121" s="13">
        <v>2</v>
      </c>
      <c r="E121" s="10">
        <v>7168</v>
      </c>
    </row>
    <row r="122" spans="1:5" x14ac:dyDescent="0.3">
      <c r="A122" s="9">
        <v>43949</v>
      </c>
      <c r="B122" s="13">
        <v>32</v>
      </c>
      <c r="C122" s="13">
        <v>9</v>
      </c>
      <c r="D122" s="13">
        <v>2</v>
      </c>
      <c r="E122" s="10">
        <v>4573</v>
      </c>
    </row>
    <row r="123" spans="1:5" x14ac:dyDescent="0.3">
      <c r="A123" s="9">
        <v>43950</v>
      </c>
      <c r="B123" s="13">
        <v>27</v>
      </c>
      <c r="C123" s="13">
        <v>8</v>
      </c>
      <c r="D123" s="13">
        <v>2</v>
      </c>
      <c r="E123" s="10">
        <v>8106</v>
      </c>
    </row>
    <row r="124" spans="1:5" x14ac:dyDescent="0.3">
      <c r="A124" s="9">
        <v>43951</v>
      </c>
      <c r="B124" s="13">
        <v>30</v>
      </c>
      <c r="C124" s="13">
        <v>6</v>
      </c>
      <c r="D124" s="13">
        <v>1</v>
      </c>
      <c r="E124" s="10">
        <v>6968</v>
      </c>
    </row>
    <row r="125" spans="1:5" x14ac:dyDescent="0.3">
      <c r="A125" s="9">
        <v>43952</v>
      </c>
      <c r="B125" s="13">
        <v>75</v>
      </c>
      <c r="C125" s="13">
        <v>7</v>
      </c>
      <c r="D125" s="13">
        <v>2</v>
      </c>
      <c r="E125" s="10">
        <v>8465</v>
      </c>
    </row>
    <row r="126" spans="1:5" x14ac:dyDescent="0.3">
      <c r="A126" s="9">
        <v>43953</v>
      </c>
      <c r="B126" s="13">
        <v>40</v>
      </c>
      <c r="C126" s="13">
        <v>6</v>
      </c>
      <c r="D126" s="13">
        <v>1</v>
      </c>
      <c r="E126" s="10">
        <v>6926</v>
      </c>
    </row>
    <row r="127" spans="1:5" x14ac:dyDescent="0.3">
      <c r="A127" s="9">
        <v>43954</v>
      </c>
      <c r="B127" s="13">
        <v>32</v>
      </c>
      <c r="C127" s="13">
        <v>7</v>
      </c>
      <c r="D127" s="13">
        <v>1</v>
      </c>
      <c r="E127" s="10">
        <v>8669</v>
      </c>
    </row>
    <row r="128" spans="1:5" x14ac:dyDescent="0.3">
      <c r="A128" s="9">
        <v>43955</v>
      </c>
      <c r="B128" s="13">
        <v>28</v>
      </c>
      <c r="C128" s="13">
        <v>6</v>
      </c>
      <c r="D128" s="13">
        <v>2</v>
      </c>
      <c r="E128" s="10">
        <v>8620</v>
      </c>
    </row>
    <row r="129" spans="1:5" x14ac:dyDescent="0.3">
      <c r="A129" s="9">
        <v>43956</v>
      </c>
      <c r="B129" s="13">
        <v>23</v>
      </c>
      <c r="C129" s="13">
        <v>6</v>
      </c>
      <c r="D129" s="13">
        <v>2</v>
      </c>
      <c r="E129" s="10">
        <v>6949</v>
      </c>
    </row>
    <row r="130" spans="1:5" x14ac:dyDescent="0.3">
      <c r="A130" s="9">
        <v>43957</v>
      </c>
      <c r="B130" s="13">
        <v>23</v>
      </c>
      <c r="C130" s="13">
        <v>5</v>
      </c>
      <c r="D130" s="13">
        <v>1</v>
      </c>
      <c r="E130" s="10">
        <v>6423</v>
      </c>
    </row>
    <row r="131" spans="1:5" x14ac:dyDescent="0.3">
      <c r="A131" s="9">
        <v>43958</v>
      </c>
      <c r="B131" s="13">
        <v>22</v>
      </c>
      <c r="C131" s="13">
        <v>6</v>
      </c>
      <c r="D131" s="13">
        <v>3</v>
      </c>
      <c r="E131" s="10">
        <v>7474</v>
      </c>
    </row>
    <row r="132" spans="1:5" x14ac:dyDescent="0.3">
      <c r="A132" s="9">
        <v>43959</v>
      </c>
      <c r="B132" s="13">
        <v>31</v>
      </c>
      <c r="C132" s="13">
        <v>7</v>
      </c>
      <c r="D132" s="13">
        <v>3</v>
      </c>
      <c r="E132" s="10">
        <v>11257</v>
      </c>
    </row>
    <row r="133" spans="1:5" x14ac:dyDescent="0.3">
      <c r="A133" s="9">
        <v>43960</v>
      </c>
      <c r="B133" s="13">
        <v>27</v>
      </c>
      <c r="C133" s="13">
        <v>8</v>
      </c>
      <c r="D133" s="13">
        <v>2</v>
      </c>
      <c r="E133" s="10">
        <v>9697</v>
      </c>
    </row>
    <row r="134" spans="1:5" x14ac:dyDescent="0.3">
      <c r="A134" s="9">
        <v>43961</v>
      </c>
      <c r="B134" s="13">
        <v>27</v>
      </c>
      <c r="C134" s="13">
        <v>7</v>
      </c>
      <c r="D134" s="13">
        <v>2</v>
      </c>
      <c r="E134" s="10">
        <v>5350</v>
      </c>
    </row>
    <row r="135" spans="1:5" x14ac:dyDescent="0.3">
      <c r="A135" s="9">
        <v>43962</v>
      </c>
      <c r="B135" s="13">
        <v>33</v>
      </c>
      <c r="C135" s="13">
        <v>7</v>
      </c>
      <c r="D135" s="13">
        <v>1</v>
      </c>
      <c r="E135" s="10">
        <v>3390</v>
      </c>
    </row>
    <row r="136" spans="1:5" x14ac:dyDescent="0.3">
      <c r="A136" s="9">
        <v>43963</v>
      </c>
      <c r="B136" s="13">
        <v>34</v>
      </c>
      <c r="C136" s="13">
        <v>7</v>
      </c>
      <c r="D136" s="13">
        <v>1</v>
      </c>
      <c r="E136">
        <v>3370</v>
      </c>
    </row>
    <row r="137" spans="1:5" x14ac:dyDescent="0.3">
      <c r="A137" s="9">
        <v>43964</v>
      </c>
      <c r="B137" s="13">
        <v>24</v>
      </c>
      <c r="C137" s="13">
        <v>7</v>
      </c>
      <c r="D137" s="13">
        <v>1</v>
      </c>
      <c r="E137">
        <v>8777</v>
      </c>
    </row>
    <row r="138" spans="1:5" x14ac:dyDescent="0.3">
      <c r="A138" s="9">
        <v>43965</v>
      </c>
      <c r="B138" s="13">
        <v>26</v>
      </c>
      <c r="C138" s="13">
        <v>6</v>
      </c>
      <c r="D138" s="13">
        <v>1</v>
      </c>
      <c r="E138">
        <v>9421</v>
      </c>
    </row>
    <row r="139" spans="1:5" x14ac:dyDescent="0.3">
      <c r="A139" s="9">
        <v>43966</v>
      </c>
      <c r="B139" s="13">
        <v>32</v>
      </c>
      <c r="C139" s="13">
        <v>6</v>
      </c>
      <c r="D139" s="13">
        <v>1</v>
      </c>
      <c r="E139">
        <v>10416</v>
      </c>
    </row>
    <row r="140" spans="1:5" x14ac:dyDescent="0.3">
      <c r="A140" s="9">
        <v>43967</v>
      </c>
      <c r="B140" s="13">
        <v>36</v>
      </c>
      <c r="C140" s="13">
        <v>8</v>
      </c>
      <c r="D140" s="13">
        <v>1</v>
      </c>
      <c r="E140">
        <v>10917</v>
      </c>
    </row>
    <row r="141" spans="1:5" x14ac:dyDescent="0.3">
      <c r="A141" s="9">
        <v>43968</v>
      </c>
      <c r="B141" s="13">
        <v>65</v>
      </c>
      <c r="C141" s="13">
        <v>8</v>
      </c>
      <c r="D141" s="13">
        <v>1</v>
      </c>
      <c r="E141">
        <v>12225</v>
      </c>
    </row>
    <row r="142" spans="1:5" x14ac:dyDescent="0.3">
      <c r="A142" s="9">
        <v>43969</v>
      </c>
      <c r="B142" s="13">
        <v>38</v>
      </c>
      <c r="C142" s="13">
        <v>7</v>
      </c>
      <c r="D142" s="13">
        <v>1</v>
      </c>
      <c r="E142">
        <v>8397</v>
      </c>
    </row>
    <row r="143" spans="1:5" x14ac:dyDescent="0.3">
      <c r="A143" s="9">
        <v>43970</v>
      </c>
      <c r="B143" s="13">
        <v>24</v>
      </c>
      <c r="C143" s="13">
        <v>6</v>
      </c>
      <c r="D143" s="13">
        <v>1</v>
      </c>
      <c r="E143">
        <v>11835</v>
      </c>
    </row>
    <row r="144" spans="1:5" x14ac:dyDescent="0.3">
      <c r="A144" s="9">
        <v>43971</v>
      </c>
      <c r="B144" s="13">
        <v>19</v>
      </c>
      <c r="C144" s="13">
        <v>7</v>
      </c>
      <c r="D144" s="13">
        <v>1</v>
      </c>
      <c r="E144">
        <v>13263</v>
      </c>
    </row>
    <row r="145" spans="1:5" x14ac:dyDescent="0.3">
      <c r="A145" s="9">
        <v>43972</v>
      </c>
      <c r="B145" s="13">
        <v>16</v>
      </c>
      <c r="C145" s="13">
        <v>8</v>
      </c>
      <c r="D145" s="13">
        <v>1</v>
      </c>
      <c r="E145">
        <v>12386</v>
      </c>
    </row>
    <row r="146" spans="1:5" x14ac:dyDescent="0.3">
      <c r="A146" s="9">
        <v>43973</v>
      </c>
      <c r="B146" s="13">
        <v>16</v>
      </c>
      <c r="C146" s="13">
        <v>8</v>
      </c>
      <c r="D146" s="13">
        <v>2</v>
      </c>
      <c r="E146">
        <v>13166</v>
      </c>
    </row>
    <row r="147" spans="1:5" x14ac:dyDescent="0.3">
      <c r="A147" s="9">
        <v>43974</v>
      </c>
      <c r="B147" s="13">
        <v>15</v>
      </c>
      <c r="C147" s="13">
        <v>11</v>
      </c>
      <c r="D147" s="13">
        <v>2</v>
      </c>
      <c r="E147">
        <v>15845</v>
      </c>
    </row>
    <row r="148" spans="1:5" x14ac:dyDescent="0.3">
      <c r="A148" s="9">
        <v>43975</v>
      </c>
      <c r="B148" s="13">
        <v>15</v>
      </c>
      <c r="C148" s="13">
        <v>10</v>
      </c>
      <c r="D148" s="13">
        <v>1</v>
      </c>
      <c r="E148">
        <v>14538</v>
      </c>
    </row>
    <row r="149" spans="1:5" x14ac:dyDescent="0.3">
      <c r="A149" s="9">
        <v>43976</v>
      </c>
      <c r="B149" s="13">
        <v>18</v>
      </c>
      <c r="C149" s="13">
        <v>12</v>
      </c>
      <c r="D149" s="13">
        <v>1</v>
      </c>
      <c r="E149">
        <v>15715</v>
      </c>
    </row>
    <row r="150" spans="1:5" x14ac:dyDescent="0.3">
      <c r="A150" s="9">
        <v>43977</v>
      </c>
      <c r="B150" s="13">
        <v>18</v>
      </c>
      <c r="C150" s="13">
        <v>9</v>
      </c>
      <c r="D150" s="13">
        <v>3</v>
      </c>
      <c r="E150">
        <v>11572</v>
      </c>
    </row>
    <row r="151" spans="1:5" x14ac:dyDescent="0.3">
      <c r="A151" s="9">
        <v>43978</v>
      </c>
      <c r="B151" s="13">
        <v>19</v>
      </c>
      <c r="C151" s="13">
        <v>7</v>
      </c>
      <c r="D151" s="13">
        <v>1</v>
      </c>
      <c r="E151">
        <v>14263</v>
      </c>
    </row>
    <row r="152" spans="1:5" x14ac:dyDescent="0.3">
      <c r="A152" s="9">
        <v>43979</v>
      </c>
      <c r="B152" s="13">
        <v>21</v>
      </c>
      <c r="C152" s="13">
        <v>8</v>
      </c>
      <c r="D152" s="13">
        <v>1</v>
      </c>
      <c r="E152">
        <v>15453</v>
      </c>
    </row>
    <row r="153" spans="1:5" x14ac:dyDescent="0.3">
      <c r="A153" s="9">
        <v>43980</v>
      </c>
      <c r="B153" s="13">
        <v>25</v>
      </c>
      <c r="C153" s="13">
        <v>7</v>
      </c>
      <c r="D153" s="13">
        <v>1</v>
      </c>
      <c r="E153">
        <v>14092</v>
      </c>
    </row>
    <row r="154" spans="1:5" x14ac:dyDescent="0.3">
      <c r="A154" s="9">
        <v>43981</v>
      </c>
      <c r="B154" s="13">
        <v>56</v>
      </c>
      <c r="C154" s="13">
        <v>7</v>
      </c>
      <c r="D154" s="13">
        <v>1</v>
      </c>
      <c r="E154">
        <v>14096</v>
      </c>
    </row>
    <row r="155" spans="1:5" x14ac:dyDescent="0.3">
      <c r="A155" s="9">
        <v>43982</v>
      </c>
      <c r="B155" s="13">
        <v>40</v>
      </c>
      <c r="C155" s="13">
        <v>8</v>
      </c>
      <c r="D155" s="13">
        <v>2</v>
      </c>
      <c r="E155">
        <v>14516</v>
      </c>
    </row>
  </sheetData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C993E-6276-4687-B1D8-7CA4B8387F7A}">
  <dimension ref="A1:W155"/>
  <sheetViews>
    <sheetView topLeftCell="F1" workbookViewId="0">
      <selection activeCell="F1" sqref="F1:G1048576"/>
    </sheetView>
  </sheetViews>
  <sheetFormatPr defaultRowHeight="14.4" x14ac:dyDescent="0.3"/>
  <cols>
    <col min="6" max="7" width="8.88671875" style="29"/>
  </cols>
  <sheetData>
    <row r="1" spans="1:23" x14ac:dyDescent="0.3">
      <c r="A1" t="s">
        <v>63</v>
      </c>
    </row>
    <row r="3" spans="1:23" x14ac:dyDescent="0.3">
      <c r="A3" t="s">
        <v>62</v>
      </c>
      <c r="B3" t="s">
        <v>170</v>
      </c>
      <c r="C3" t="s">
        <v>169</v>
      </c>
      <c r="D3" t="s">
        <v>168</v>
      </c>
      <c r="E3" s="12" t="s">
        <v>54</v>
      </c>
      <c r="F3" s="23" t="s">
        <v>60</v>
      </c>
      <c r="G3" s="23" t="s">
        <v>100</v>
      </c>
      <c r="H3" s="10" t="s">
        <v>99</v>
      </c>
    </row>
    <row r="4" spans="1:23" x14ac:dyDescent="0.3">
      <c r="A4" s="8">
        <v>43831</v>
      </c>
      <c r="B4">
        <v>0</v>
      </c>
      <c r="C4">
        <v>0</v>
      </c>
      <c r="D4">
        <v>0</v>
      </c>
      <c r="E4" s="9">
        <v>43831</v>
      </c>
      <c r="F4" s="23">
        <v>0</v>
      </c>
      <c r="G4" s="23">
        <v>0</v>
      </c>
      <c r="H4" s="10">
        <v>0</v>
      </c>
    </row>
    <row r="5" spans="1:23" x14ac:dyDescent="0.3">
      <c r="A5" s="8">
        <v>43832</v>
      </c>
      <c r="B5">
        <v>0</v>
      </c>
      <c r="C5">
        <v>0</v>
      </c>
      <c r="D5">
        <v>0</v>
      </c>
      <c r="E5" s="9">
        <v>43832</v>
      </c>
      <c r="F5" s="23">
        <v>0</v>
      </c>
      <c r="G5" s="23">
        <v>0</v>
      </c>
      <c r="H5" s="10">
        <v>0</v>
      </c>
    </row>
    <row r="6" spans="1:23" x14ac:dyDescent="0.3">
      <c r="A6" s="8">
        <v>43833</v>
      </c>
      <c r="B6">
        <v>0</v>
      </c>
      <c r="C6">
        <v>0</v>
      </c>
      <c r="D6">
        <v>0</v>
      </c>
      <c r="E6" s="9">
        <v>43833</v>
      </c>
      <c r="F6" s="23">
        <v>0</v>
      </c>
      <c r="G6" s="23">
        <v>0</v>
      </c>
      <c r="H6" s="10">
        <v>0</v>
      </c>
      <c r="N6" t="s">
        <v>59</v>
      </c>
      <c r="U6" t="s">
        <v>149</v>
      </c>
    </row>
    <row r="7" spans="1:23" x14ac:dyDescent="0.3">
      <c r="A7" s="8">
        <v>43834</v>
      </c>
      <c r="B7">
        <v>0</v>
      </c>
      <c r="C7">
        <v>0</v>
      </c>
      <c r="D7">
        <v>0</v>
      </c>
      <c r="E7" s="9">
        <v>43834</v>
      </c>
      <c r="F7" s="23">
        <v>0</v>
      </c>
      <c r="G7" s="23">
        <v>0</v>
      </c>
      <c r="H7" s="10">
        <v>0</v>
      </c>
      <c r="M7" t="s">
        <v>67</v>
      </c>
      <c r="N7" t="s">
        <v>31</v>
      </c>
      <c r="O7" t="s">
        <v>148</v>
      </c>
      <c r="P7" t="s">
        <v>34</v>
      </c>
      <c r="T7" t="s">
        <v>67</v>
      </c>
      <c r="U7" t="s">
        <v>31</v>
      </c>
      <c r="V7" t="s">
        <v>148</v>
      </c>
      <c r="W7" t="s">
        <v>34</v>
      </c>
    </row>
    <row r="8" spans="1:23" x14ac:dyDescent="0.3">
      <c r="A8" s="8">
        <v>43835</v>
      </c>
      <c r="B8">
        <v>0</v>
      </c>
      <c r="C8">
        <v>0</v>
      </c>
      <c r="D8">
        <v>0</v>
      </c>
      <c r="E8" s="9">
        <v>43835</v>
      </c>
      <c r="F8" s="23">
        <v>0</v>
      </c>
      <c r="G8" s="23">
        <v>0</v>
      </c>
      <c r="H8" s="10">
        <v>0</v>
      </c>
      <c r="M8">
        <v>0</v>
      </c>
      <c r="N8">
        <v>0.15230779827192553</v>
      </c>
      <c r="O8">
        <v>5.8844332131120468E-2</v>
      </c>
      <c r="P8">
        <v>4.9272258787348144E-2</v>
      </c>
      <c r="T8">
        <v>0</v>
      </c>
      <c r="U8">
        <v>0.1143950017472779</v>
      </c>
      <c r="V8">
        <v>7.1430031419399437E-2</v>
      </c>
      <c r="W8">
        <v>0.19818174888062998</v>
      </c>
    </row>
    <row r="9" spans="1:23" x14ac:dyDescent="0.3">
      <c r="A9" s="8">
        <v>43836</v>
      </c>
      <c r="B9">
        <v>0</v>
      </c>
      <c r="C9">
        <v>0</v>
      </c>
      <c r="D9">
        <v>0</v>
      </c>
      <c r="E9" s="9">
        <v>43836</v>
      </c>
      <c r="F9" s="23">
        <v>0</v>
      </c>
      <c r="G9" s="23">
        <v>0</v>
      </c>
      <c r="H9" s="10">
        <v>0</v>
      </c>
      <c r="M9">
        <v>1</v>
      </c>
      <c r="N9">
        <v>0.16091471226522741</v>
      </c>
      <c r="O9">
        <v>9.592991791608857E-2</v>
      </c>
      <c r="P9">
        <v>2.0876839108531664E-2</v>
      </c>
      <c r="T9">
        <v>1</v>
      </c>
      <c r="U9">
        <v>0.18054017590716848</v>
      </c>
      <c r="V9">
        <v>0.10213694122045726</v>
      </c>
      <c r="W9">
        <v>0.17042526179769699</v>
      </c>
    </row>
    <row r="10" spans="1:23" x14ac:dyDescent="0.3">
      <c r="A10" s="8">
        <v>43837</v>
      </c>
      <c r="B10">
        <v>0</v>
      </c>
      <c r="C10">
        <v>0</v>
      </c>
      <c r="D10">
        <v>0</v>
      </c>
      <c r="E10" s="9">
        <v>43837</v>
      </c>
      <c r="F10" s="23">
        <v>0</v>
      </c>
      <c r="G10" s="23">
        <v>0</v>
      </c>
      <c r="H10" s="10">
        <v>0</v>
      </c>
      <c r="M10">
        <v>2</v>
      </c>
      <c r="N10">
        <v>0.23075412380353516</v>
      </c>
      <c r="O10">
        <v>4.344594673899161E-2</v>
      </c>
      <c r="P10">
        <v>0.14774182458471241</v>
      </c>
      <c r="T10">
        <v>2</v>
      </c>
      <c r="U10">
        <v>0.27263831356201118</v>
      </c>
      <c r="V10">
        <v>0.12403338181933544</v>
      </c>
      <c r="W10">
        <v>0.20177396463233668</v>
      </c>
    </row>
    <row r="11" spans="1:23" x14ac:dyDescent="0.3">
      <c r="A11" s="8">
        <v>43838</v>
      </c>
      <c r="B11">
        <v>0</v>
      </c>
      <c r="C11">
        <v>0</v>
      </c>
      <c r="D11">
        <v>0</v>
      </c>
      <c r="E11" s="9">
        <v>43838</v>
      </c>
      <c r="F11" s="23">
        <v>0</v>
      </c>
      <c r="G11" s="23">
        <v>0</v>
      </c>
      <c r="H11" s="10">
        <v>0</v>
      </c>
      <c r="M11">
        <v>3</v>
      </c>
      <c r="N11">
        <v>0.25030485280585985</v>
      </c>
      <c r="O11">
        <v>2.7139501528173238E-2</v>
      </c>
      <c r="P11">
        <v>8.2753175169061069E-2</v>
      </c>
      <c r="T11">
        <v>3</v>
      </c>
      <c r="U11">
        <v>0.29126441273635584</v>
      </c>
      <c r="V11">
        <v>0.1008442400432661</v>
      </c>
      <c r="W11">
        <v>0.14819625892782631</v>
      </c>
    </row>
    <row r="12" spans="1:23" x14ac:dyDescent="0.3">
      <c r="A12" s="8">
        <v>43839</v>
      </c>
      <c r="B12">
        <v>0</v>
      </c>
      <c r="C12">
        <v>0</v>
      </c>
      <c r="D12">
        <v>0</v>
      </c>
      <c r="E12" s="9">
        <v>43839</v>
      </c>
      <c r="F12" s="23">
        <v>0</v>
      </c>
      <c r="G12" s="23">
        <v>0</v>
      </c>
      <c r="H12" s="10">
        <v>0</v>
      </c>
      <c r="M12">
        <v>4</v>
      </c>
      <c r="N12">
        <v>0.25533051333142281</v>
      </c>
      <c r="O12">
        <v>5.1621271882811161E-2</v>
      </c>
      <c r="P12">
        <v>9.850072923790236E-2</v>
      </c>
      <c r="T12">
        <v>4</v>
      </c>
      <c r="U12">
        <v>0.22672207936260597</v>
      </c>
      <c r="V12">
        <v>5.8611882351273376E-2</v>
      </c>
      <c r="W12">
        <v>0.11891767698014227</v>
      </c>
    </row>
    <row r="13" spans="1:23" x14ac:dyDescent="0.3">
      <c r="A13" s="8">
        <v>43840</v>
      </c>
      <c r="B13">
        <v>0</v>
      </c>
      <c r="C13">
        <v>0</v>
      </c>
      <c r="D13">
        <v>0</v>
      </c>
      <c r="E13" s="9">
        <v>43840</v>
      </c>
      <c r="F13" s="23">
        <v>0</v>
      </c>
      <c r="G13" s="23">
        <v>0</v>
      </c>
      <c r="H13" s="10">
        <v>0</v>
      </c>
      <c r="M13">
        <v>5</v>
      </c>
      <c r="N13">
        <v>0.12312041332854748</v>
      </c>
      <c r="O13">
        <v>-2.0704370571275783E-2</v>
      </c>
      <c r="P13">
        <v>9.0840907357945325E-2</v>
      </c>
      <c r="T13">
        <v>5</v>
      </c>
      <c r="U13">
        <v>0.13283111348519688</v>
      </c>
      <c r="V13">
        <v>5.2469272597649476E-2</v>
      </c>
      <c r="W13">
        <v>0.15392782359644697</v>
      </c>
    </row>
    <row r="14" spans="1:23" x14ac:dyDescent="0.3">
      <c r="A14" s="8">
        <v>43841</v>
      </c>
      <c r="B14">
        <v>0</v>
      </c>
      <c r="C14">
        <v>0</v>
      </c>
      <c r="D14">
        <v>0</v>
      </c>
      <c r="E14" s="9">
        <v>43841</v>
      </c>
      <c r="F14" s="23">
        <v>0</v>
      </c>
      <c r="G14" s="23">
        <v>0</v>
      </c>
      <c r="H14" s="10">
        <v>0</v>
      </c>
      <c r="M14">
        <v>6</v>
      </c>
      <c r="N14">
        <v>0.14304780167601491</v>
      </c>
      <c r="O14">
        <v>4.7777699341295922E-2</v>
      </c>
      <c r="P14">
        <v>0.16851097129580503</v>
      </c>
      <c r="T14">
        <v>6</v>
      </c>
      <c r="U14">
        <v>0.17779203370740204</v>
      </c>
      <c r="V14">
        <v>0.10528100291845978</v>
      </c>
      <c r="W14">
        <v>0.1470972951143478</v>
      </c>
    </row>
    <row r="15" spans="1:23" x14ac:dyDescent="0.3">
      <c r="A15" s="8">
        <v>43842</v>
      </c>
      <c r="B15">
        <v>0</v>
      </c>
      <c r="C15">
        <v>0</v>
      </c>
      <c r="D15">
        <v>0</v>
      </c>
      <c r="E15" s="9">
        <v>43842</v>
      </c>
      <c r="F15" s="23">
        <v>0</v>
      </c>
      <c r="G15" s="23">
        <v>0</v>
      </c>
      <c r="H15" s="10">
        <v>0</v>
      </c>
      <c r="M15">
        <v>7</v>
      </c>
      <c r="N15">
        <v>0.19065056316322293</v>
      </c>
      <c r="O15">
        <v>0.13969253292348033</v>
      </c>
      <c r="P15">
        <v>0.10064276634557033</v>
      </c>
      <c r="T15">
        <v>7</v>
      </c>
      <c r="U15">
        <v>0.16781674296803845</v>
      </c>
      <c r="V15">
        <v>0.17471170161001379</v>
      </c>
      <c r="W15">
        <v>9.3258778774351903E-2</v>
      </c>
    </row>
    <row r="16" spans="1:23" x14ac:dyDescent="0.3">
      <c r="A16" s="8">
        <v>43843</v>
      </c>
      <c r="B16">
        <v>0</v>
      </c>
      <c r="C16">
        <v>0</v>
      </c>
      <c r="D16">
        <v>0</v>
      </c>
      <c r="E16" s="9">
        <v>43843</v>
      </c>
      <c r="F16" s="23">
        <v>0</v>
      </c>
      <c r="G16" s="23">
        <v>0</v>
      </c>
      <c r="H16" s="10">
        <v>0</v>
      </c>
      <c r="M16">
        <v>8</v>
      </c>
      <c r="N16">
        <v>0.14282029609577929</v>
      </c>
      <c r="O16">
        <v>0.16589530175462844</v>
      </c>
      <c r="P16">
        <v>0.15582010864409968</v>
      </c>
      <c r="T16">
        <v>8</v>
      </c>
      <c r="U16">
        <v>0.25162804336490435</v>
      </c>
      <c r="V16">
        <v>0.12054574391864996</v>
      </c>
      <c r="W16">
        <v>7.6606841861584216E-2</v>
      </c>
    </row>
    <row r="17" spans="1:23" x14ac:dyDescent="0.3">
      <c r="A17" s="8">
        <v>43844</v>
      </c>
      <c r="B17">
        <v>0</v>
      </c>
      <c r="C17">
        <v>0</v>
      </c>
      <c r="D17">
        <v>0</v>
      </c>
      <c r="E17" s="9">
        <v>43844</v>
      </c>
      <c r="F17" s="23">
        <v>0</v>
      </c>
      <c r="G17" s="23">
        <v>0</v>
      </c>
      <c r="H17" s="10">
        <v>0</v>
      </c>
      <c r="M17">
        <v>9</v>
      </c>
      <c r="N17">
        <v>0.2029050706090503</v>
      </c>
      <c r="O17">
        <v>0.15436387575347565</v>
      </c>
      <c r="P17">
        <v>0.21681692352790791</v>
      </c>
      <c r="T17">
        <v>9</v>
      </c>
      <c r="U17">
        <v>0.25896113082414562</v>
      </c>
      <c r="V17">
        <v>0.11169255131019015</v>
      </c>
      <c r="W17">
        <v>0.12678905413696004</v>
      </c>
    </row>
    <row r="18" spans="1:23" x14ac:dyDescent="0.3">
      <c r="A18" s="8">
        <v>43845</v>
      </c>
      <c r="B18">
        <v>0</v>
      </c>
      <c r="C18">
        <v>0</v>
      </c>
      <c r="D18">
        <v>0</v>
      </c>
      <c r="E18" s="9">
        <v>43845</v>
      </c>
      <c r="F18" s="23">
        <v>0</v>
      </c>
      <c r="G18" s="23">
        <v>0</v>
      </c>
      <c r="H18" s="10">
        <v>0</v>
      </c>
      <c r="M18">
        <v>10</v>
      </c>
      <c r="N18">
        <v>0.19354529981680846</v>
      </c>
      <c r="O18">
        <v>0.12327261082780931</v>
      </c>
      <c r="P18">
        <v>8.9647322062151119E-2</v>
      </c>
      <c r="T18">
        <v>10</v>
      </c>
      <c r="U18">
        <v>0.239227065499626</v>
      </c>
      <c r="V18">
        <v>6.7162222937336993E-2</v>
      </c>
      <c r="W18">
        <v>0.10265523125832984</v>
      </c>
    </row>
    <row r="19" spans="1:23" x14ac:dyDescent="0.3">
      <c r="A19" s="8">
        <v>43846</v>
      </c>
      <c r="B19">
        <v>0</v>
      </c>
      <c r="C19">
        <v>0</v>
      </c>
      <c r="D19">
        <v>0</v>
      </c>
      <c r="E19" s="9">
        <v>43846</v>
      </c>
      <c r="F19" s="23">
        <v>0</v>
      </c>
      <c r="G19" s="23">
        <v>0</v>
      </c>
      <c r="H19" s="10">
        <v>0</v>
      </c>
      <c r="M19">
        <v>11</v>
      </c>
      <c r="N19">
        <v>0.20662422271599545</v>
      </c>
      <c r="O19">
        <v>0.18494058909746658</v>
      </c>
      <c r="P19">
        <v>9.1967582241807261E-2</v>
      </c>
      <c r="T19">
        <v>11</v>
      </c>
      <c r="U19">
        <v>0.20656899304018972</v>
      </c>
      <c r="V19">
        <v>6.2383217039755343E-2</v>
      </c>
      <c r="W19">
        <v>0.1812554283324917</v>
      </c>
    </row>
    <row r="20" spans="1:23" x14ac:dyDescent="0.3">
      <c r="A20" s="8">
        <v>43847</v>
      </c>
      <c r="B20">
        <v>0</v>
      </c>
      <c r="C20">
        <v>0</v>
      </c>
      <c r="D20">
        <v>0</v>
      </c>
      <c r="E20" s="9">
        <v>43847</v>
      </c>
      <c r="F20" s="23">
        <v>0</v>
      </c>
      <c r="G20" s="23">
        <v>0</v>
      </c>
      <c r="H20" s="10">
        <v>0</v>
      </c>
      <c r="M20">
        <v>12</v>
      </c>
      <c r="N20">
        <v>0.28904785925728488</v>
      </c>
      <c r="O20">
        <v>0.25031454959712834</v>
      </c>
      <c r="P20">
        <v>0.13672363209071631</v>
      </c>
      <c r="T20">
        <v>12</v>
      </c>
      <c r="U20">
        <v>0.1229208932028492</v>
      </c>
      <c r="V20">
        <v>6.1100541968229824E-2</v>
      </c>
      <c r="W20">
        <v>0.18943862869598502</v>
      </c>
    </row>
    <row r="21" spans="1:23" x14ac:dyDescent="0.3">
      <c r="A21" s="8">
        <v>43848</v>
      </c>
      <c r="B21">
        <v>0</v>
      </c>
      <c r="C21">
        <v>0</v>
      </c>
      <c r="D21">
        <v>0</v>
      </c>
      <c r="E21" s="9">
        <v>43848</v>
      </c>
      <c r="F21" s="23">
        <v>0</v>
      </c>
      <c r="G21" s="23">
        <v>0</v>
      </c>
      <c r="H21" s="10">
        <v>0</v>
      </c>
      <c r="M21">
        <v>13</v>
      </c>
      <c r="N21">
        <v>0.26175555556039254</v>
      </c>
      <c r="O21">
        <v>0.16506006096914766</v>
      </c>
      <c r="P21">
        <v>0.13737485086904383</v>
      </c>
      <c r="T21">
        <v>13</v>
      </c>
      <c r="U21">
        <v>0.10914208150632031</v>
      </c>
      <c r="V21">
        <v>0.1241799975634799</v>
      </c>
      <c r="W21">
        <v>0.17215914883564004</v>
      </c>
    </row>
    <row r="22" spans="1:23" x14ac:dyDescent="0.3">
      <c r="A22" s="8">
        <v>43849</v>
      </c>
      <c r="B22">
        <v>0</v>
      </c>
      <c r="C22">
        <v>0</v>
      </c>
      <c r="D22">
        <v>0</v>
      </c>
      <c r="E22" s="9">
        <v>43849</v>
      </c>
      <c r="F22" s="23">
        <v>0</v>
      </c>
      <c r="G22" s="23">
        <v>0</v>
      </c>
      <c r="H22" s="10">
        <v>0</v>
      </c>
      <c r="M22">
        <v>14</v>
      </c>
      <c r="N22">
        <v>0.34469429148331704</v>
      </c>
      <c r="O22">
        <v>0.12147061297336502</v>
      </c>
      <c r="P22">
        <v>0.20119998230517805</v>
      </c>
      <c r="T22">
        <v>14</v>
      </c>
      <c r="U22">
        <v>0.17033969594330953</v>
      </c>
      <c r="V22">
        <v>0.10432441536733741</v>
      </c>
      <c r="W22">
        <v>0.24686640086880624</v>
      </c>
    </row>
    <row r="23" spans="1:23" x14ac:dyDescent="0.3">
      <c r="A23" s="8">
        <v>43850</v>
      </c>
      <c r="B23">
        <v>0</v>
      </c>
      <c r="C23">
        <v>0</v>
      </c>
      <c r="D23">
        <v>0</v>
      </c>
      <c r="E23" s="9">
        <v>43850</v>
      </c>
      <c r="F23" s="23">
        <v>0</v>
      </c>
      <c r="G23" s="23">
        <v>0</v>
      </c>
      <c r="H23" s="10">
        <v>0</v>
      </c>
    </row>
    <row r="24" spans="1:23" x14ac:dyDescent="0.3">
      <c r="A24" s="8">
        <v>43851</v>
      </c>
      <c r="B24">
        <v>0</v>
      </c>
      <c r="C24">
        <v>0</v>
      </c>
      <c r="D24">
        <v>0</v>
      </c>
      <c r="E24" s="9">
        <v>43851</v>
      </c>
      <c r="F24" s="23">
        <v>0</v>
      </c>
      <c r="G24" s="23">
        <v>0</v>
      </c>
      <c r="H24" s="10">
        <v>0</v>
      </c>
    </row>
    <row r="25" spans="1:23" x14ac:dyDescent="0.3">
      <c r="A25" s="8">
        <v>43852</v>
      </c>
      <c r="B25">
        <v>0</v>
      </c>
      <c r="C25">
        <v>0</v>
      </c>
      <c r="D25">
        <v>0</v>
      </c>
      <c r="E25" s="9">
        <v>43852</v>
      </c>
      <c r="F25" s="23">
        <v>0</v>
      </c>
      <c r="G25" s="23">
        <v>0</v>
      </c>
      <c r="H25" s="10">
        <v>0</v>
      </c>
    </row>
    <row r="26" spans="1:23" x14ac:dyDescent="0.3">
      <c r="A26" s="8">
        <v>43853</v>
      </c>
      <c r="B26">
        <v>0</v>
      </c>
      <c r="C26">
        <v>0</v>
      </c>
      <c r="D26">
        <v>0</v>
      </c>
      <c r="E26" s="9">
        <v>43853</v>
      </c>
      <c r="F26" s="23">
        <v>0</v>
      </c>
      <c r="G26" s="23">
        <v>0</v>
      </c>
      <c r="H26" s="10">
        <v>0</v>
      </c>
    </row>
    <row r="27" spans="1:23" x14ac:dyDescent="0.3">
      <c r="A27" s="8">
        <v>43854</v>
      </c>
      <c r="B27">
        <v>0</v>
      </c>
      <c r="C27">
        <v>0</v>
      </c>
      <c r="D27">
        <v>0</v>
      </c>
      <c r="E27" s="9">
        <v>43854</v>
      </c>
      <c r="F27" s="23">
        <v>0</v>
      </c>
      <c r="G27" s="23">
        <v>0</v>
      </c>
      <c r="H27" s="10">
        <v>0</v>
      </c>
    </row>
    <row r="28" spans="1:23" x14ac:dyDescent="0.3">
      <c r="A28" s="8">
        <v>43855</v>
      </c>
      <c r="B28">
        <v>0</v>
      </c>
      <c r="C28">
        <v>0</v>
      </c>
      <c r="D28">
        <v>0</v>
      </c>
      <c r="E28" s="9">
        <v>43855</v>
      </c>
      <c r="F28" s="23">
        <v>0</v>
      </c>
      <c r="G28" s="23">
        <v>0</v>
      </c>
      <c r="H28" s="10">
        <v>0</v>
      </c>
    </row>
    <row r="29" spans="1:23" x14ac:dyDescent="0.3">
      <c r="A29" s="8">
        <v>43856</v>
      </c>
      <c r="B29">
        <v>0</v>
      </c>
      <c r="C29">
        <v>0</v>
      </c>
      <c r="D29">
        <v>0</v>
      </c>
      <c r="E29" s="9">
        <v>43856</v>
      </c>
      <c r="F29" s="23">
        <v>0</v>
      </c>
      <c r="G29" s="23">
        <v>0</v>
      </c>
      <c r="H29" s="10">
        <v>0</v>
      </c>
    </row>
    <row r="30" spans="1:23" x14ac:dyDescent="0.3">
      <c r="A30" s="8">
        <v>43857</v>
      </c>
      <c r="B30">
        <v>0</v>
      </c>
      <c r="C30">
        <v>28</v>
      </c>
      <c r="D30">
        <v>0</v>
      </c>
      <c r="E30" s="9">
        <v>43857</v>
      </c>
      <c r="F30" s="23">
        <v>0</v>
      </c>
      <c r="G30" s="23">
        <v>0</v>
      </c>
      <c r="H30" s="10">
        <v>0</v>
      </c>
    </row>
    <row r="31" spans="1:23" x14ac:dyDescent="0.3">
      <c r="A31" s="8">
        <v>43858</v>
      </c>
      <c r="B31">
        <v>0</v>
      </c>
      <c r="C31">
        <v>0</v>
      </c>
      <c r="D31">
        <v>0</v>
      </c>
      <c r="E31" s="9">
        <v>43858</v>
      </c>
      <c r="F31" s="23">
        <v>0</v>
      </c>
      <c r="G31" s="23">
        <v>0</v>
      </c>
      <c r="H31" s="10">
        <v>0</v>
      </c>
    </row>
    <row r="32" spans="1:23" x14ac:dyDescent="0.3">
      <c r="A32" s="8">
        <v>43859</v>
      </c>
      <c r="B32">
        <v>0</v>
      </c>
      <c r="C32">
        <v>0</v>
      </c>
      <c r="D32">
        <v>0</v>
      </c>
      <c r="E32" s="9">
        <v>43859</v>
      </c>
      <c r="F32" s="23">
        <v>0</v>
      </c>
      <c r="G32" s="23">
        <v>0</v>
      </c>
      <c r="H32" s="10">
        <v>0</v>
      </c>
    </row>
    <row r="33" spans="1:8" x14ac:dyDescent="0.3">
      <c r="A33" s="8">
        <v>43860</v>
      </c>
      <c r="B33">
        <v>0</v>
      </c>
      <c r="C33">
        <v>0</v>
      </c>
      <c r="D33">
        <v>0</v>
      </c>
      <c r="E33" s="9">
        <v>43860</v>
      </c>
      <c r="F33" s="23">
        <f ca="1">IFERROR(__xludf.DUMMYFUNCTION("""COMPUTED_VALUE"""),1)</f>
        <v>1</v>
      </c>
      <c r="G33" s="23">
        <f ca="1">IFERROR(__xludf.DUMMYFUNCTION("""COMPUTED_VALUE"""),0)</f>
        <v>0</v>
      </c>
      <c r="H33" s="10">
        <v>0</v>
      </c>
    </row>
    <row r="34" spans="1:8" x14ac:dyDescent="0.3">
      <c r="A34" s="8">
        <v>43861</v>
      </c>
      <c r="B34">
        <v>0</v>
      </c>
      <c r="C34">
        <v>0</v>
      </c>
      <c r="D34">
        <v>0</v>
      </c>
      <c r="E34" s="9">
        <v>43861</v>
      </c>
      <c r="F34" s="23">
        <f ca="1">IFERROR(__xludf.DUMMYFUNCTION("""COMPUTED_VALUE"""),0)</f>
        <v>0</v>
      </c>
      <c r="G34" s="23">
        <f ca="1">IFERROR(__xludf.DUMMYFUNCTION("""COMPUTED_VALUE"""),0)</f>
        <v>0</v>
      </c>
      <c r="H34" s="10">
        <v>0</v>
      </c>
    </row>
    <row r="35" spans="1:8" x14ac:dyDescent="0.3">
      <c r="A35" s="8">
        <v>43862</v>
      </c>
      <c r="B35">
        <v>0</v>
      </c>
      <c r="C35">
        <v>0</v>
      </c>
      <c r="D35">
        <v>0</v>
      </c>
      <c r="E35" s="9">
        <v>43862</v>
      </c>
      <c r="F35" s="23">
        <f ca="1">IFERROR(__xludf.DUMMYFUNCTION("""COMPUTED_VALUE"""),0)</f>
        <v>0</v>
      </c>
      <c r="G35" s="23">
        <f ca="1">IFERROR(__xludf.DUMMYFUNCTION("""COMPUTED_VALUE"""),0)</f>
        <v>0</v>
      </c>
      <c r="H35" s="10">
        <v>0</v>
      </c>
    </row>
    <row r="36" spans="1:8" x14ac:dyDescent="0.3">
      <c r="A36" s="8">
        <v>43863</v>
      </c>
      <c r="B36">
        <v>0</v>
      </c>
      <c r="C36">
        <v>17</v>
      </c>
      <c r="D36">
        <v>0</v>
      </c>
      <c r="E36" s="9">
        <v>43863</v>
      </c>
      <c r="F36" s="23">
        <f ca="1">IFERROR(__xludf.DUMMYFUNCTION("""COMPUTED_VALUE"""),1)</f>
        <v>1</v>
      </c>
      <c r="G36" s="23">
        <f ca="1">IFERROR(__xludf.DUMMYFUNCTION("""COMPUTED_VALUE"""),0)</f>
        <v>0</v>
      </c>
      <c r="H36" s="10">
        <v>0</v>
      </c>
    </row>
    <row r="37" spans="1:8" x14ac:dyDescent="0.3">
      <c r="A37" s="8">
        <v>43864</v>
      </c>
      <c r="B37">
        <v>0</v>
      </c>
      <c r="C37">
        <v>0</v>
      </c>
      <c r="D37">
        <v>0</v>
      </c>
      <c r="E37" s="9">
        <v>43864</v>
      </c>
      <c r="F37" s="23">
        <f ca="1">IFERROR(__xludf.DUMMYFUNCTION("""COMPUTED_VALUE"""),1)</f>
        <v>1</v>
      </c>
      <c r="G37" s="23">
        <f ca="1">IFERROR(__xludf.DUMMYFUNCTION("""COMPUTED_VALUE"""),0)</f>
        <v>0</v>
      </c>
      <c r="H37" s="10">
        <v>0</v>
      </c>
    </row>
    <row r="38" spans="1:8" x14ac:dyDescent="0.3">
      <c r="A38" s="8">
        <v>43865</v>
      </c>
      <c r="B38">
        <v>0</v>
      </c>
      <c r="C38">
        <v>0</v>
      </c>
      <c r="D38">
        <v>0</v>
      </c>
      <c r="E38" s="9">
        <v>43865</v>
      </c>
      <c r="F38" s="23">
        <f ca="1">IFERROR(__xludf.DUMMYFUNCTION("""COMPUTED_VALUE"""),0)</f>
        <v>0</v>
      </c>
      <c r="G38" s="23">
        <f ca="1">IFERROR(__xludf.DUMMYFUNCTION("""COMPUTED_VALUE"""),0)</f>
        <v>0</v>
      </c>
      <c r="H38" s="10">
        <v>0</v>
      </c>
    </row>
    <row r="39" spans="1:8" x14ac:dyDescent="0.3">
      <c r="A39" s="8">
        <v>43866</v>
      </c>
      <c r="B39">
        <v>0</v>
      </c>
      <c r="C39">
        <v>0</v>
      </c>
      <c r="D39">
        <v>0</v>
      </c>
      <c r="E39" s="9">
        <v>43866</v>
      </c>
      <c r="F39" s="23">
        <f ca="1">IFERROR(__xludf.DUMMYFUNCTION("""COMPUTED_VALUE"""),0)</f>
        <v>0</v>
      </c>
      <c r="G39" s="23">
        <f ca="1">IFERROR(__xludf.DUMMYFUNCTION("""COMPUTED_VALUE"""),0)</f>
        <v>0</v>
      </c>
      <c r="H39" s="10">
        <v>0</v>
      </c>
    </row>
    <row r="40" spans="1:8" x14ac:dyDescent="0.3">
      <c r="A40" s="8">
        <v>43867</v>
      </c>
      <c r="B40">
        <v>0</v>
      </c>
      <c r="C40">
        <v>0</v>
      </c>
      <c r="D40">
        <v>0</v>
      </c>
      <c r="E40" s="9">
        <v>43867</v>
      </c>
      <c r="F40" s="23">
        <f ca="1">IFERROR(__xludf.DUMMYFUNCTION("""COMPUTED_VALUE"""),0)</f>
        <v>0</v>
      </c>
      <c r="G40" s="23">
        <f ca="1">IFERROR(__xludf.DUMMYFUNCTION("""COMPUTED_VALUE"""),0)</f>
        <v>0</v>
      </c>
      <c r="H40" s="10">
        <v>0</v>
      </c>
    </row>
    <row r="41" spans="1:8" x14ac:dyDescent="0.3">
      <c r="A41" s="8">
        <v>43868</v>
      </c>
      <c r="B41">
        <v>0</v>
      </c>
      <c r="C41">
        <v>15</v>
      </c>
      <c r="D41">
        <v>0</v>
      </c>
      <c r="E41" s="9">
        <v>43868</v>
      </c>
      <c r="F41" s="23">
        <f ca="1">IFERROR(__xludf.DUMMYFUNCTION("""COMPUTED_VALUE"""),0)</f>
        <v>0</v>
      </c>
      <c r="G41" s="23">
        <f ca="1">IFERROR(__xludf.DUMMYFUNCTION("""COMPUTED_VALUE"""),0)</f>
        <v>0</v>
      </c>
      <c r="H41" s="10">
        <v>0</v>
      </c>
    </row>
    <row r="42" spans="1:8" x14ac:dyDescent="0.3">
      <c r="A42" s="8">
        <v>43869</v>
      </c>
      <c r="B42">
        <v>0</v>
      </c>
      <c r="C42">
        <v>0</v>
      </c>
      <c r="D42">
        <v>0</v>
      </c>
      <c r="E42" s="9">
        <v>43869</v>
      </c>
      <c r="F42" s="23">
        <f ca="1">IFERROR(__xludf.DUMMYFUNCTION("""COMPUTED_VALUE"""),0)</f>
        <v>0</v>
      </c>
      <c r="G42" s="23">
        <f ca="1">IFERROR(__xludf.DUMMYFUNCTION("""COMPUTED_VALUE"""),0)</f>
        <v>0</v>
      </c>
      <c r="H42" s="10">
        <v>0</v>
      </c>
    </row>
    <row r="43" spans="1:8" x14ac:dyDescent="0.3">
      <c r="A43" s="8">
        <v>43870</v>
      </c>
      <c r="B43">
        <v>0</v>
      </c>
      <c r="C43">
        <v>17</v>
      </c>
      <c r="D43">
        <v>0</v>
      </c>
      <c r="E43" s="9">
        <v>43870</v>
      </c>
      <c r="F43" s="23">
        <f ca="1">IFERROR(__xludf.DUMMYFUNCTION("""COMPUTED_VALUE"""),0)</f>
        <v>0</v>
      </c>
      <c r="G43" s="23">
        <f ca="1">IFERROR(__xludf.DUMMYFUNCTION("""COMPUTED_VALUE"""),0)</f>
        <v>0</v>
      </c>
      <c r="H43" s="10">
        <v>0</v>
      </c>
    </row>
    <row r="44" spans="1:8" x14ac:dyDescent="0.3">
      <c r="A44" s="8">
        <v>43871</v>
      </c>
      <c r="B44">
        <v>0</v>
      </c>
      <c r="C44">
        <v>14</v>
      </c>
      <c r="D44">
        <v>0</v>
      </c>
      <c r="E44" s="9">
        <v>43871</v>
      </c>
      <c r="F44" s="23">
        <f ca="1">IFERROR(__xludf.DUMMYFUNCTION("""COMPUTED_VALUE"""),0)</f>
        <v>0</v>
      </c>
      <c r="G44" s="23">
        <f ca="1">IFERROR(__xludf.DUMMYFUNCTION("""COMPUTED_VALUE"""),0)</f>
        <v>0</v>
      </c>
      <c r="H44" s="10">
        <v>0</v>
      </c>
    </row>
    <row r="45" spans="1:8" x14ac:dyDescent="0.3">
      <c r="A45" s="8">
        <v>43872</v>
      </c>
      <c r="B45">
        <v>0</v>
      </c>
      <c r="C45">
        <v>0</v>
      </c>
      <c r="D45">
        <v>0</v>
      </c>
      <c r="E45" s="9">
        <v>43872</v>
      </c>
      <c r="F45" s="23">
        <f ca="1">IFERROR(__xludf.DUMMYFUNCTION("""COMPUTED_VALUE"""),0)</f>
        <v>0</v>
      </c>
      <c r="G45" s="23">
        <f ca="1">IFERROR(__xludf.DUMMYFUNCTION("""COMPUTED_VALUE"""),0)</f>
        <v>0</v>
      </c>
      <c r="H45" s="10">
        <v>0</v>
      </c>
    </row>
    <row r="46" spans="1:8" x14ac:dyDescent="0.3">
      <c r="A46" s="8">
        <v>43873</v>
      </c>
      <c r="B46">
        <v>0</v>
      </c>
      <c r="C46">
        <v>0</v>
      </c>
      <c r="D46">
        <v>0</v>
      </c>
      <c r="E46" s="9">
        <v>43873</v>
      </c>
      <c r="F46" s="23">
        <f ca="1">IFERROR(__xludf.DUMMYFUNCTION("""COMPUTED_VALUE"""),0)</f>
        <v>0</v>
      </c>
      <c r="G46" s="23">
        <f ca="1">IFERROR(__xludf.DUMMYFUNCTION("""COMPUTED_VALUE"""),0)</f>
        <v>0</v>
      </c>
      <c r="H46" s="10">
        <v>0</v>
      </c>
    </row>
    <row r="47" spans="1:8" x14ac:dyDescent="0.3">
      <c r="A47" s="8">
        <v>43874</v>
      </c>
      <c r="B47">
        <v>0</v>
      </c>
      <c r="C47">
        <v>14</v>
      </c>
      <c r="D47">
        <v>0</v>
      </c>
      <c r="E47" s="9">
        <v>43874</v>
      </c>
      <c r="F47" s="23">
        <f ca="1">IFERROR(__xludf.DUMMYFUNCTION("""COMPUTED_VALUE"""),0)</f>
        <v>0</v>
      </c>
      <c r="G47" s="23">
        <f ca="1">IFERROR(__xludf.DUMMYFUNCTION("""COMPUTED_VALUE"""),0)</f>
        <v>0</v>
      </c>
      <c r="H47" s="10">
        <v>0</v>
      </c>
    </row>
    <row r="48" spans="1:8" x14ac:dyDescent="0.3">
      <c r="A48" s="8">
        <v>43875</v>
      </c>
      <c r="B48">
        <v>0</v>
      </c>
      <c r="C48">
        <v>0</v>
      </c>
      <c r="D48">
        <v>0</v>
      </c>
      <c r="E48" s="9">
        <v>43875</v>
      </c>
      <c r="F48" s="23">
        <f ca="1">IFERROR(__xludf.DUMMYFUNCTION("""COMPUTED_VALUE"""),0)</f>
        <v>0</v>
      </c>
      <c r="G48" s="23">
        <f ca="1">IFERROR(__xludf.DUMMYFUNCTION("""COMPUTED_VALUE"""),0)</f>
        <v>0</v>
      </c>
      <c r="H48" s="10">
        <v>0</v>
      </c>
    </row>
    <row r="49" spans="1:8" x14ac:dyDescent="0.3">
      <c r="A49" s="8">
        <v>43876</v>
      </c>
      <c r="B49">
        <v>0</v>
      </c>
      <c r="C49">
        <v>0</v>
      </c>
      <c r="D49">
        <v>0</v>
      </c>
      <c r="E49" s="9">
        <v>43876</v>
      </c>
      <c r="F49" s="23">
        <f ca="1">IFERROR(__xludf.DUMMYFUNCTION("""COMPUTED_VALUE"""),0)</f>
        <v>0</v>
      </c>
      <c r="G49" s="23">
        <f ca="1">IFERROR(__xludf.DUMMYFUNCTION("""COMPUTED_VALUE"""),0)</f>
        <v>0</v>
      </c>
      <c r="H49" s="10">
        <v>0</v>
      </c>
    </row>
    <row r="50" spans="1:8" x14ac:dyDescent="0.3">
      <c r="A50" s="8">
        <v>43877</v>
      </c>
      <c r="B50">
        <v>0</v>
      </c>
      <c r="C50">
        <v>0</v>
      </c>
      <c r="D50">
        <v>0</v>
      </c>
      <c r="E50" s="9">
        <v>43877</v>
      </c>
      <c r="F50" s="23">
        <f ca="1">IFERROR(__xludf.DUMMYFUNCTION("""COMPUTED_VALUE"""),0)</f>
        <v>0</v>
      </c>
      <c r="G50" s="23">
        <f ca="1">IFERROR(__xludf.DUMMYFUNCTION("""COMPUTED_VALUE"""),0)</f>
        <v>0</v>
      </c>
      <c r="H50" s="10">
        <v>0</v>
      </c>
    </row>
    <row r="51" spans="1:8" x14ac:dyDescent="0.3">
      <c r="A51" s="8">
        <v>43878</v>
      </c>
      <c r="B51">
        <v>0</v>
      </c>
      <c r="C51">
        <v>0</v>
      </c>
      <c r="D51">
        <v>0</v>
      </c>
      <c r="E51" s="9">
        <v>43878</v>
      </c>
      <c r="F51" s="23">
        <f ca="1">IFERROR(__xludf.DUMMYFUNCTION("""COMPUTED_VALUE"""),0)</f>
        <v>0</v>
      </c>
      <c r="G51" s="23">
        <f ca="1">IFERROR(__xludf.DUMMYFUNCTION("""COMPUTED_VALUE"""),0)</f>
        <v>0</v>
      </c>
      <c r="H51" s="10">
        <v>0</v>
      </c>
    </row>
    <row r="52" spans="1:8" x14ac:dyDescent="0.3">
      <c r="A52" s="8">
        <v>43879</v>
      </c>
      <c r="B52">
        <v>0</v>
      </c>
      <c r="C52">
        <v>13</v>
      </c>
      <c r="D52">
        <v>0</v>
      </c>
      <c r="E52" s="9">
        <v>43879</v>
      </c>
      <c r="F52" s="23">
        <f ca="1">IFERROR(__xludf.DUMMYFUNCTION("""COMPUTED_VALUE"""),0)</f>
        <v>0</v>
      </c>
      <c r="G52" s="23">
        <f ca="1">IFERROR(__xludf.DUMMYFUNCTION("""COMPUTED_VALUE"""),0)</f>
        <v>0</v>
      </c>
      <c r="H52" s="10">
        <v>0</v>
      </c>
    </row>
    <row r="53" spans="1:8" x14ac:dyDescent="0.3">
      <c r="A53" s="8">
        <v>43880</v>
      </c>
      <c r="B53">
        <v>0</v>
      </c>
      <c r="C53">
        <v>0</v>
      </c>
      <c r="D53">
        <v>0</v>
      </c>
      <c r="E53" s="9">
        <v>43880</v>
      </c>
      <c r="F53" s="23">
        <f ca="1">IFERROR(__xludf.DUMMYFUNCTION("""COMPUTED_VALUE"""),0)</f>
        <v>0</v>
      </c>
      <c r="G53" s="23">
        <f ca="1">IFERROR(__xludf.DUMMYFUNCTION("""COMPUTED_VALUE"""),0)</f>
        <v>0</v>
      </c>
      <c r="H53" s="10">
        <v>0</v>
      </c>
    </row>
    <row r="54" spans="1:8" x14ac:dyDescent="0.3">
      <c r="A54" s="8">
        <v>43881</v>
      </c>
      <c r="B54">
        <v>0</v>
      </c>
      <c r="C54">
        <v>0</v>
      </c>
      <c r="D54">
        <v>0</v>
      </c>
      <c r="E54" s="9">
        <v>43881</v>
      </c>
      <c r="F54" s="23">
        <f ca="1">IFERROR(__xludf.DUMMYFUNCTION("""COMPUTED_VALUE"""),0)</f>
        <v>0</v>
      </c>
      <c r="G54" s="23">
        <f ca="1">IFERROR(__xludf.DUMMYFUNCTION("""COMPUTED_VALUE"""),0)</f>
        <v>0</v>
      </c>
      <c r="H54" s="10">
        <v>0</v>
      </c>
    </row>
    <row r="55" spans="1:8" x14ac:dyDescent="0.3">
      <c r="A55" s="8">
        <v>43882</v>
      </c>
      <c r="B55">
        <v>0</v>
      </c>
      <c r="C55">
        <v>0</v>
      </c>
      <c r="D55">
        <v>0</v>
      </c>
      <c r="E55" s="9">
        <v>43882</v>
      </c>
      <c r="F55" s="23">
        <f ca="1">IFERROR(__xludf.DUMMYFUNCTION("""COMPUTED_VALUE"""),0)</f>
        <v>0</v>
      </c>
      <c r="G55" s="23">
        <f ca="1">IFERROR(__xludf.DUMMYFUNCTION("""COMPUTED_VALUE"""),0)</f>
        <v>0</v>
      </c>
      <c r="H55" s="10">
        <v>0</v>
      </c>
    </row>
    <row r="56" spans="1:8" x14ac:dyDescent="0.3">
      <c r="A56" s="8">
        <v>43883</v>
      </c>
      <c r="B56">
        <v>0</v>
      </c>
      <c r="C56">
        <v>0</v>
      </c>
      <c r="D56">
        <v>0</v>
      </c>
      <c r="E56" s="9">
        <v>43883</v>
      </c>
      <c r="F56" s="23">
        <f ca="1">IFERROR(__xludf.DUMMYFUNCTION("""COMPUTED_VALUE"""),0)</f>
        <v>0</v>
      </c>
      <c r="G56" s="23">
        <f ca="1">IFERROR(__xludf.DUMMYFUNCTION("""COMPUTED_VALUE"""),0)</f>
        <v>0</v>
      </c>
      <c r="H56" s="10">
        <v>0</v>
      </c>
    </row>
    <row r="57" spans="1:8" x14ac:dyDescent="0.3">
      <c r="A57" s="8">
        <v>43884</v>
      </c>
      <c r="B57">
        <v>0</v>
      </c>
      <c r="C57">
        <v>0</v>
      </c>
      <c r="D57">
        <v>0</v>
      </c>
      <c r="E57" s="9">
        <v>43884</v>
      </c>
      <c r="F57" s="23">
        <f ca="1">IFERROR(__xludf.DUMMYFUNCTION("""COMPUTED_VALUE"""),0)</f>
        <v>0</v>
      </c>
      <c r="G57" s="23">
        <f ca="1">IFERROR(__xludf.DUMMYFUNCTION("""COMPUTED_VALUE"""),0)</f>
        <v>0</v>
      </c>
      <c r="H57" s="10">
        <v>0</v>
      </c>
    </row>
    <row r="58" spans="1:8" x14ac:dyDescent="0.3">
      <c r="A58" s="8">
        <v>43885</v>
      </c>
      <c r="B58">
        <v>0</v>
      </c>
      <c r="C58">
        <v>0</v>
      </c>
      <c r="D58">
        <v>0</v>
      </c>
      <c r="E58" s="9">
        <v>43885</v>
      </c>
      <c r="F58" s="23">
        <f ca="1">IFERROR(__xludf.DUMMYFUNCTION("""COMPUTED_VALUE"""),0)</f>
        <v>0</v>
      </c>
      <c r="G58" s="23">
        <f ca="1">IFERROR(__xludf.DUMMYFUNCTION("""COMPUTED_VALUE"""),0)</f>
        <v>0</v>
      </c>
      <c r="H58" s="10">
        <v>0</v>
      </c>
    </row>
    <row r="59" spans="1:8" x14ac:dyDescent="0.3">
      <c r="A59" s="8">
        <v>43886</v>
      </c>
      <c r="B59">
        <v>0</v>
      </c>
      <c r="C59">
        <v>0</v>
      </c>
      <c r="D59">
        <v>0</v>
      </c>
      <c r="E59" s="9">
        <v>43886</v>
      </c>
      <c r="F59" s="23">
        <f ca="1">IFERROR(__xludf.DUMMYFUNCTION("""COMPUTED_VALUE"""),0)</f>
        <v>0</v>
      </c>
      <c r="G59" s="23">
        <f ca="1">IFERROR(__xludf.DUMMYFUNCTION("""COMPUTED_VALUE"""),0)</f>
        <v>0</v>
      </c>
      <c r="H59" s="10">
        <v>0</v>
      </c>
    </row>
    <row r="60" spans="1:8" x14ac:dyDescent="0.3">
      <c r="A60" s="8">
        <v>43887</v>
      </c>
      <c r="B60">
        <v>0</v>
      </c>
      <c r="C60">
        <v>0</v>
      </c>
      <c r="D60">
        <v>0</v>
      </c>
      <c r="E60" s="9">
        <v>43887</v>
      </c>
      <c r="F60" s="23">
        <f ca="1">IFERROR(__xludf.DUMMYFUNCTION("""COMPUTED_VALUE"""),0)</f>
        <v>0</v>
      </c>
      <c r="G60" s="23">
        <f ca="1">IFERROR(__xludf.DUMMYFUNCTION("""COMPUTED_VALUE"""),0)</f>
        <v>0</v>
      </c>
      <c r="H60" s="10">
        <v>0</v>
      </c>
    </row>
    <row r="61" spans="1:8" x14ac:dyDescent="0.3">
      <c r="A61" s="8">
        <v>43888</v>
      </c>
      <c r="B61">
        <v>0</v>
      </c>
      <c r="C61">
        <v>12</v>
      </c>
      <c r="D61">
        <v>0</v>
      </c>
      <c r="E61" s="9">
        <v>43888</v>
      </c>
      <c r="F61" s="23">
        <f ca="1">IFERROR(__xludf.DUMMYFUNCTION("""COMPUTED_VALUE"""),0)</f>
        <v>0</v>
      </c>
      <c r="G61" s="23">
        <f ca="1">IFERROR(__xludf.DUMMYFUNCTION("""COMPUTED_VALUE"""),0)</f>
        <v>0</v>
      </c>
      <c r="H61" s="10">
        <v>0</v>
      </c>
    </row>
    <row r="62" spans="1:8" x14ac:dyDescent="0.3">
      <c r="A62" s="8">
        <v>43889</v>
      </c>
      <c r="B62">
        <v>0</v>
      </c>
      <c r="C62">
        <v>0</v>
      </c>
      <c r="D62">
        <v>18</v>
      </c>
      <c r="E62" s="9">
        <v>43889</v>
      </c>
      <c r="F62" s="23">
        <f ca="1">IFERROR(__xludf.DUMMYFUNCTION("""COMPUTED_VALUE"""),0)</f>
        <v>0</v>
      </c>
      <c r="G62" s="23">
        <f ca="1">IFERROR(__xludf.DUMMYFUNCTION("""COMPUTED_VALUE"""),0)</f>
        <v>0</v>
      </c>
      <c r="H62" s="10">
        <v>0</v>
      </c>
    </row>
    <row r="63" spans="1:8" x14ac:dyDescent="0.3">
      <c r="A63" s="8">
        <v>43890</v>
      </c>
      <c r="B63">
        <v>0</v>
      </c>
      <c r="C63">
        <v>0</v>
      </c>
      <c r="D63">
        <v>70</v>
      </c>
      <c r="E63" s="9">
        <v>43890</v>
      </c>
      <c r="F63" s="23">
        <f ca="1">IFERROR(__xludf.DUMMYFUNCTION("""COMPUTED_VALUE"""),0)</f>
        <v>0</v>
      </c>
      <c r="G63" s="23">
        <f ca="1">IFERROR(__xludf.DUMMYFUNCTION("""COMPUTED_VALUE"""),0)</f>
        <v>0</v>
      </c>
      <c r="H63" s="10">
        <v>0</v>
      </c>
    </row>
    <row r="64" spans="1:8" x14ac:dyDescent="0.3">
      <c r="A64" s="8">
        <v>43891</v>
      </c>
      <c r="B64">
        <v>0</v>
      </c>
      <c r="C64">
        <v>0</v>
      </c>
      <c r="D64">
        <v>100</v>
      </c>
      <c r="E64" s="9">
        <v>43891</v>
      </c>
      <c r="F64" s="23">
        <f ca="1">IFERROR(__xludf.DUMMYFUNCTION("""COMPUTED_VALUE"""),0)</f>
        <v>0</v>
      </c>
      <c r="G64" s="23">
        <f ca="1">IFERROR(__xludf.DUMMYFUNCTION("""COMPUTED_VALUE"""),0)</f>
        <v>0</v>
      </c>
      <c r="H64" s="10">
        <v>0</v>
      </c>
    </row>
    <row r="65" spans="1:8" x14ac:dyDescent="0.3">
      <c r="A65" s="8">
        <v>43892</v>
      </c>
      <c r="B65">
        <v>0</v>
      </c>
      <c r="C65">
        <v>0</v>
      </c>
      <c r="D65">
        <v>67</v>
      </c>
      <c r="E65" s="9">
        <v>43892</v>
      </c>
      <c r="F65" s="23">
        <f ca="1">IFERROR(__xludf.DUMMYFUNCTION("""COMPUTED_VALUE"""),0)</f>
        <v>0</v>
      </c>
      <c r="G65" s="23">
        <f ca="1">IFERROR(__xludf.DUMMYFUNCTION("""COMPUTED_VALUE"""),0)</f>
        <v>0</v>
      </c>
      <c r="H65" s="10">
        <v>0</v>
      </c>
    </row>
    <row r="66" spans="1:8" x14ac:dyDescent="0.3">
      <c r="A66" s="8">
        <v>43893</v>
      </c>
      <c r="B66">
        <v>0</v>
      </c>
      <c r="C66">
        <v>0</v>
      </c>
      <c r="D66">
        <v>53</v>
      </c>
      <c r="E66" s="9">
        <v>43893</v>
      </c>
      <c r="F66" s="23">
        <f ca="1">IFERROR(__xludf.DUMMYFUNCTION("""COMPUTED_VALUE"""),0)</f>
        <v>0</v>
      </c>
      <c r="G66" s="23">
        <f ca="1">IFERROR(__xludf.DUMMYFUNCTION("""COMPUTED_VALUE"""),0)</f>
        <v>0</v>
      </c>
      <c r="H66" s="10">
        <v>0</v>
      </c>
    </row>
    <row r="67" spans="1:8" x14ac:dyDescent="0.3">
      <c r="A67" s="8">
        <v>43894</v>
      </c>
      <c r="B67">
        <v>0</v>
      </c>
      <c r="C67">
        <v>0</v>
      </c>
      <c r="D67">
        <v>21</v>
      </c>
      <c r="E67" s="9">
        <v>43894</v>
      </c>
      <c r="F67" s="23">
        <f ca="1">IFERROR(__xludf.DUMMYFUNCTION("""COMPUTED_VALUE"""),0)</f>
        <v>0</v>
      </c>
      <c r="G67" s="23">
        <f ca="1">IFERROR(__xludf.DUMMYFUNCTION("""COMPUTED_VALUE"""),0)</f>
        <v>0</v>
      </c>
      <c r="H67" s="10">
        <v>0</v>
      </c>
    </row>
    <row r="68" spans="1:8" x14ac:dyDescent="0.3">
      <c r="A68" s="8">
        <v>43895</v>
      </c>
      <c r="B68">
        <v>0</v>
      </c>
      <c r="C68">
        <v>0</v>
      </c>
      <c r="D68">
        <v>34</v>
      </c>
      <c r="E68" s="9">
        <v>43895</v>
      </c>
      <c r="F68" s="23">
        <f ca="1">IFERROR(__xludf.DUMMYFUNCTION("""COMPUTED_VALUE"""),0)</f>
        <v>0</v>
      </c>
      <c r="G68" s="23">
        <f ca="1">IFERROR(__xludf.DUMMYFUNCTION("""COMPUTED_VALUE"""),0)</f>
        <v>0</v>
      </c>
      <c r="H68" s="10">
        <v>0</v>
      </c>
    </row>
    <row r="69" spans="1:8" x14ac:dyDescent="0.3">
      <c r="A69" s="8">
        <v>43896</v>
      </c>
      <c r="B69">
        <v>0</v>
      </c>
      <c r="C69">
        <v>0</v>
      </c>
      <c r="D69">
        <v>24</v>
      </c>
      <c r="E69" s="9">
        <v>43896</v>
      </c>
      <c r="F69" s="23">
        <f ca="1">IFERROR(__xludf.DUMMYFUNCTION("""COMPUTED_VALUE"""),0)</f>
        <v>0</v>
      </c>
      <c r="G69" s="23">
        <f ca="1">IFERROR(__xludf.DUMMYFUNCTION("""COMPUTED_VALUE"""),0)</f>
        <v>0</v>
      </c>
      <c r="H69" s="10">
        <v>0</v>
      </c>
    </row>
    <row r="70" spans="1:8" x14ac:dyDescent="0.3">
      <c r="A70" s="8">
        <v>43897</v>
      </c>
      <c r="B70">
        <v>0</v>
      </c>
      <c r="C70">
        <v>0</v>
      </c>
      <c r="D70">
        <v>56</v>
      </c>
      <c r="E70" s="9">
        <v>43897</v>
      </c>
      <c r="F70" s="23">
        <f ca="1">IFERROR(__xludf.DUMMYFUNCTION("""COMPUTED_VALUE"""),0)</f>
        <v>0</v>
      </c>
      <c r="G70" s="23">
        <f ca="1">IFERROR(__xludf.DUMMYFUNCTION("""COMPUTED_VALUE"""),0)</f>
        <v>0</v>
      </c>
      <c r="H70" s="10">
        <v>0</v>
      </c>
    </row>
    <row r="71" spans="1:8" x14ac:dyDescent="0.3">
      <c r="A71" s="8">
        <v>43898</v>
      </c>
      <c r="B71">
        <v>0</v>
      </c>
      <c r="C71">
        <v>14</v>
      </c>
      <c r="D71">
        <v>27</v>
      </c>
      <c r="E71" s="9">
        <v>43898</v>
      </c>
      <c r="F71" s="23">
        <f ca="1">IFERROR(__xludf.DUMMYFUNCTION("""COMPUTED_VALUE"""),0)</f>
        <v>0</v>
      </c>
      <c r="G71" s="23">
        <f ca="1">IFERROR(__xludf.DUMMYFUNCTION("""COMPUTED_VALUE"""),0)</f>
        <v>0</v>
      </c>
      <c r="H71" s="10">
        <v>0</v>
      </c>
    </row>
    <row r="72" spans="1:8" x14ac:dyDescent="0.3">
      <c r="A72" s="8">
        <v>43899</v>
      </c>
      <c r="B72">
        <v>0</v>
      </c>
      <c r="C72">
        <v>26</v>
      </c>
      <c r="D72">
        <v>0</v>
      </c>
      <c r="E72" s="9">
        <v>43899</v>
      </c>
      <c r="F72" s="23">
        <f ca="1">IFERROR(__xludf.DUMMYFUNCTION("""COMPUTED_VALUE"""),0)</f>
        <v>0</v>
      </c>
      <c r="G72" s="23">
        <f ca="1">IFERROR(__xludf.DUMMYFUNCTION("""COMPUTED_VALUE"""),0)</f>
        <v>0</v>
      </c>
      <c r="H72" s="10">
        <v>0</v>
      </c>
    </row>
    <row r="73" spans="1:8" x14ac:dyDescent="0.3">
      <c r="A73" s="8">
        <v>43900</v>
      </c>
      <c r="B73">
        <v>0</v>
      </c>
      <c r="C73">
        <v>14</v>
      </c>
      <c r="D73">
        <v>0</v>
      </c>
      <c r="E73" s="9">
        <v>43900</v>
      </c>
      <c r="F73" s="23">
        <f ca="1">IFERROR(__xludf.DUMMYFUNCTION("""COMPUTED_VALUE"""),0)</f>
        <v>0</v>
      </c>
      <c r="G73" s="23">
        <f ca="1">IFERROR(__xludf.DUMMYFUNCTION("""COMPUTED_VALUE"""),0)</f>
        <v>0</v>
      </c>
      <c r="H73" s="10">
        <v>0</v>
      </c>
    </row>
    <row r="74" spans="1:8" x14ac:dyDescent="0.3">
      <c r="A74" s="8">
        <v>43901</v>
      </c>
      <c r="B74">
        <v>0</v>
      </c>
      <c r="C74">
        <v>12</v>
      </c>
      <c r="D74">
        <v>12</v>
      </c>
      <c r="E74" s="9">
        <v>43901</v>
      </c>
      <c r="F74" s="23">
        <f ca="1">IFERROR(__xludf.DUMMYFUNCTION("""COMPUTED_VALUE"""),0)</f>
        <v>0</v>
      </c>
      <c r="G74" s="23">
        <f ca="1">IFERROR(__xludf.DUMMYFUNCTION("""COMPUTED_VALUE"""),0)</f>
        <v>0</v>
      </c>
      <c r="H74" s="10">
        <v>0</v>
      </c>
    </row>
    <row r="75" spans="1:8" x14ac:dyDescent="0.3">
      <c r="A75" s="8">
        <v>43902</v>
      </c>
      <c r="B75">
        <v>0</v>
      </c>
      <c r="C75">
        <v>12</v>
      </c>
      <c r="D75">
        <v>0</v>
      </c>
      <c r="E75" s="9">
        <v>43902</v>
      </c>
      <c r="F75" s="23">
        <f ca="1">IFERROR(__xludf.DUMMYFUNCTION("""COMPUTED_VALUE"""),0)</f>
        <v>0</v>
      </c>
      <c r="G75" s="23">
        <f ca="1">IFERROR(__xludf.DUMMYFUNCTION("""COMPUTED_VALUE"""),0)</f>
        <v>0</v>
      </c>
      <c r="H75" s="10">
        <v>0</v>
      </c>
    </row>
    <row r="76" spans="1:8" x14ac:dyDescent="0.3">
      <c r="A76" s="8">
        <v>43903</v>
      </c>
      <c r="B76">
        <v>0</v>
      </c>
      <c r="C76">
        <v>12</v>
      </c>
      <c r="D76">
        <v>0</v>
      </c>
      <c r="E76" s="9">
        <v>43903</v>
      </c>
      <c r="F76" s="23">
        <f ca="1">IFERROR(__xludf.DUMMYFUNCTION("""COMPUTED_VALUE"""),0)</f>
        <v>0</v>
      </c>
      <c r="G76" s="23">
        <f ca="1">IFERROR(__xludf.DUMMYFUNCTION("""COMPUTED_VALUE"""),0)</f>
        <v>0</v>
      </c>
      <c r="H76" s="10">
        <v>0</v>
      </c>
    </row>
    <row r="77" spans="1:8" x14ac:dyDescent="0.3">
      <c r="A77" s="8">
        <v>43904</v>
      </c>
      <c r="B77">
        <v>0</v>
      </c>
      <c r="C77">
        <v>13</v>
      </c>
      <c r="D77">
        <v>0</v>
      </c>
      <c r="E77" s="9">
        <v>43904</v>
      </c>
      <c r="F77" s="23">
        <v>0</v>
      </c>
      <c r="G77" s="23">
        <v>0</v>
      </c>
      <c r="H77">
        <v>0</v>
      </c>
    </row>
    <row r="78" spans="1:8" x14ac:dyDescent="0.3">
      <c r="A78" s="8">
        <v>43905</v>
      </c>
      <c r="B78">
        <v>0</v>
      </c>
      <c r="C78">
        <v>0</v>
      </c>
      <c r="D78">
        <v>0</v>
      </c>
      <c r="E78" s="9">
        <v>43905</v>
      </c>
      <c r="F78" s="23">
        <v>0</v>
      </c>
      <c r="G78" s="23">
        <v>0</v>
      </c>
      <c r="H78">
        <v>0</v>
      </c>
    </row>
    <row r="79" spans="1:8" x14ac:dyDescent="0.3">
      <c r="A79" s="8">
        <v>43906</v>
      </c>
      <c r="B79">
        <v>0</v>
      </c>
      <c r="C79">
        <v>16</v>
      </c>
      <c r="D79">
        <v>0</v>
      </c>
      <c r="E79" s="9">
        <v>43906</v>
      </c>
      <c r="F79" s="23">
        <v>0</v>
      </c>
      <c r="G79" s="23">
        <v>0</v>
      </c>
      <c r="H79">
        <v>0</v>
      </c>
    </row>
    <row r="80" spans="1:8" x14ac:dyDescent="0.3">
      <c r="A80" s="8">
        <v>43907</v>
      </c>
      <c r="B80">
        <v>12</v>
      </c>
      <c r="C80">
        <v>30</v>
      </c>
      <c r="D80">
        <v>0</v>
      </c>
      <c r="E80" s="9">
        <v>43907</v>
      </c>
      <c r="F80" s="23">
        <v>0</v>
      </c>
      <c r="G80" s="23">
        <v>0</v>
      </c>
      <c r="H80">
        <v>0</v>
      </c>
    </row>
    <row r="81" spans="1:8" x14ac:dyDescent="0.3">
      <c r="A81" s="8">
        <v>43908</v>
      </c>
      <c r="B81">
        <v>0</v>
      </c>
      <c r="C81">
        <v>46</v>
      </c>
      <c r="D81">
        <v>13</v>
      </c>
      <c r="E81" s="9">
        <v>43908</v>
      </c>
      <c r="F81" s="23">
        <v>0</v>
      </c>
      <c r="G81" s="23">
        <v>0</v>
      </c>
      <c r="H81">
        <v>0</v>
      </c>
    </row>
    <row r="82" spans="1:8" x14ac:dyDescent="0.3">
      <c r="A82" s="8">
        <v>43909</v>
      </c>
      <c r="B82">
        <v>24</v>
      </c>
      <c r="C82">
        <v>41</v>
      </c>
      <c r="D82">
        <v>17</v>
      </c>
      <c r="E82" s="9">
        <v>43909</v>
      </c>
      <c r="F82" s="23">
        <v>0</v>
      </c>
      <c r="G82" s="23">
        <v>0</v>
      </c>
      <c r="H82">
        <v>0</v>
      </c>
    </row>
    <row r="83" spans="1:8" x14ac:dyDescent="0.3">
      <c r="A83" s="8">
        <v>43910</v>
      </c>
      <c r="B83">
        <v>0</v>
      </c>
      <c r="C83">
        <v>25</v>
      </c>
      <c r="D83">
        <v>50</v>
      </c>
      <c r="E83" s="9">
        <v>43910</v>
      </c>
      <c r="F83" s="23">
        <v>0</v>
      </c>
      <c r="G83" s="23">
        <v>0</v>
      </c>
      <c r="H83">
        <v>0</v>
      </c>
    </row>
    <row r="84" spans="1:8" x14ac:dyDescent="0.3">
      <c r="A84" s="8">
        <v>43911</v>
      </c>
      <c r="B84">
        <v>0</v>
      </c>
      <c r="C84">
        <v>74</v>
      </c>
      <c r="D84">
        <v>44</v>
      </c>
      <c r="E84" s="9">
        <v>43911</v>
      </c>
      <c r="F84" s="23">
        <v>0</v>
      </c>
      <c r="G84" s="23">
        <v>0</v>
      </c>
      <c r="H84">
        <v>0</v>
      </c>
    </row>
    <row r="85" spans="1:8" x14ac:dyDescent="0.3">
      <c r="A85" s="8">
        <v>43912</v>
      </c>
      <c r="B85">
        <v>50</v>
      </c>
      <c r="C85">
        <v>83</v>
      </c>
      <c r="D85">
        <v>49</v>
      </c>
      <c r="E85" s="9">
        <v>43912</v>
      </c>
      <c r="F85" s="23">
        <v>0</v>
      </c>
      <c r="G85" s="23">
        <v>0</v>
      </c>
      <c r="H85">
        <v>0</v>
      </c>
    </row>
    <row r="86" spans="1:8" x14ac:dyDescent="0.3">
      <c r="A86" s="8">
        <v>43913</v>
      </c>
      <c r="B86">
        <v>30</v>
      </c>
      <c r="C86">
        <v>48</v>
      </c>
      <c r="D86">
        <v>22</v>
      </c>
      <c r="E86" s="9">
        <v>43913</v>
      </c>
      <c r="F86" s="23">
        <v>0</v>
      </c>
      <c r="G86" s="23">
        <v>0</v>
      </c>
      <c r="H86">
        <v>0</v>
      </c>
    </row>
    <row r="87" spans="1:8" x14ac:dyDescent="0.3">
      <c r="A87" s="8">
        <v>43914</v>
      </c>
      <c r="B87">
        <v>74</v>
      </c>
      <c r="C87">
        <v>83</v>
      </c>
      <c r="D87">
        <v>22</v>
      </c>
      <c r="E87" s="9">
        <v>43914</v>
      </c>
      <c r="F87" s="23">
        <v>0</v>
      </c>
      <c r="G87" s="23">
        <v>0</v>
      </c>
      <c r="H87">
        <v>0</v>
      </c>
    </row>
    <row r="88" spans="1:8" x14ac:dyDescent="0.3">
      <c r="A88" s="8">
        <v>43915</v>
      </c>
      <c r="B88">
        <v>21</v>
      </c>
      <c r="C88">
        <v>68</v>
      </c>
      <c r="D88">
        <v>21</v>
      </c>
      <c r="E88" s="9">
        <v>43915</v>
      </c>
      <c r="F88" s="23">
        <v>0</v>
      </c>
      <c r="G88" s="23">
        <v>0</v>
      </c>
      <c r="H88">
        <v>0</v>
      </c>
    </row>
    <row r="89" spans="1:8" x14ac:dyDescent="0.3">
      <c r="A89" s="8">
        <v>43916</v>
      </c>
      <c r="B89">
        <v>29</v>
      </c>
      <c r="C89">
        <v>15</v>
      </c>
      <c r="D89">
        <v>0</v>
      </c>
      <c r="E89" s="9">
        <v>43916</v>
      </c>
      <c r="F89" s="23">
        <v>0</v>
      </c>
      <c r="G89" s="23">
        <v>0</v>
      </c>
      <c r="H89">
        <v>0</v>
      </c>
    </row>
    <row r="90" spans="1:8" x14ac:dyDescent="0.3">
      <c r="A90" s="8">
        <v>43917</v>
      </c>
      <c r="B90">
        <v>34</v>
      </c>
      <c r="C90">
        <v>41</v>
      </c>
      <c r="D90">
        <v>27</v>
      </c>
      <c r="E90" s="9">
        <v>43917</v>
      </c>
      <c r="F90" s="23">
        <v>0</v>
      </c>
      <c r="G90" s="23">
        <v>0</v>
      </c>
      <c r="H90">
        <v>0</v>
      </c>
    </row>
    <row r="91" spans="1:8" x14ac:dyDescent="0.3">
      <c r="A91" s="8">
        <v>43918</v>
      </c>
      <c r="B91">
        <v>21</v>
      </c>
      <c r="C91">
        <v>33</v>
      </c>
      <c r="D91">
        <v>37</v>
      </c>
      <c r="E91" s="9">
        <v>43918</v>
      </c>
      <c r="F91" s="23">
        <v>0</v>
      </c>
      <c r="G91" s="23">
        <v>0</v>
      </c>
      <c r="H91">
        <v>0</v>
      </c>
    </row>
    <row r="92" spans="1:8" x14ac:dyDescent="0.3">
      <c r="A92" s="8">
        <v>43919</v>
      </c>
      <c r="B92">
        <v>36</v>
      </c>
      <c r="C92">
        <v>35</v>
      </c>
      <c r="D92">
        <v>21</v>
      </c>
      <c r="E92" s="9">
        <v>43919</v>
      </c>
      <c r="F92" s="23">
        <v>0</v>
      </c>
      <c r="G92" s="23">
        <v>0</v>
      </c>
      <c r="H92">
        <v>0</v>
      </c>
    </row>
    <row r="93" spans="1:8" x14ac:dyDescent="0.3">
      <c r="A93" s="8">
        <v>43920</v>
      </c>
      <c r="B93">
        <v>28</v>
      </c>
      <c r="C93">
        <v>21</v>
      </c>
      <c r="D93">
        <v>42</v>
      </c>
      <c r="E93" s="9">
        <v>43920</v>
      </c>
      <c r="F93" s="23">
        <v>0</v>
      </c>
      <c r="G93" s="23">
        <v>0</v>
      </c>
      <c r="H93">
        <v>0</v>
      </c>
    </row>
    <row r="94" spans="1:8" x14ac:dyDescent="0.3">
      <c r="A94" s="8">
        <v>43921</v>
      </c>
      <c r="B94">
        <v>18</v>
      </c>
      <c r="C94">
        <v>14</v>
      </c>
      <c r="D94">
        <v>41</v>
      </c>
      <c r="E94" s="9">
        <v>43921</v>
      </c>
      <c r="F94" s="23">
        <v>0</v>
      </c>
      <c r="G94" s="23">
        <v>0</v>
      </c>
      <c r="H94">
        <v>0</v>
      </c>
    </row>
    <row r="95" spans="1:8" x14ac:dyDescent="0.3">
      <c r="A95" s="8">
        <v>43922</v>
      </c>
      <c r="B95">
        <v>82</v>
      </c>
      <c r="C95">
        <v>25</v>
      </c>
      <c r="D95">
        <v>43</v>
      </c>
      <c r="E95" s="9">
        <v>43922</v>
      </c>
      <c r="F95" s="23">
        <v>0</v>
      </c>
      <c r="G95" s="23">
        <v>0</v>
      </c>
      <c r="H95">
        <v>0</v>
      </c>
    </row>
    <row r="96" spans="1:8" x14ac:dyDescent="0.3">
      <c r="A96" s="8">
        <v>43923</v>
      </c>
      <c r="B96">
        <v>59</v>
      </c>
      <c r="C96">
        <v>23</v>
      </c>
      <c r="D96">
        <v>41</v>
      </c>
      <c r="E96" s="9">
        <v>43923</v>
      </c>
      <c r="F96" s="23">
        <v>0</v>
      </c>
      <c r="G96" s="23">
        <v>0</v>
      </c>
      <c r="H96">
        <v>0</v>
      </c>
    </row>
    <row r="97" spans="1:8" x14ac:dyDescent="0.3">
      <c r="A97" s="8">
        <v>43924</v>
      </c>
      <c r="B97">
        <v>14</v>
      </c>
      <c r="C97">
        <v>28</v>
      </c>
      <c r="D97">
        <v>37</v>
      </c>
      <c r="E97" s="9">
        <v>43924</v>
      </c>
      <c r="F97" s="23">
        <v>1</v>
      </c>
      <c r="G97" s="23">
        <v>0</v>
      </c>
      <c r="H97">
        <v>0</v>
      </c>
    </row>
    <row r="98" spans="1:8" x14ac:dyDescent="0.3">
      <c r="A98" s="8">
        <v>43925</v>
      </c>
      <c r="B98">
        <v>24</v>
      </c>
      <c r="C98">
        <v>36</v>
      </c>
      <c r="D98">
        <v>0</v>
      </c>
      <c r="E98" s="9">
        <v>43925</v>
      </c>
      <c r="F98" s="23">
        <v>0</v>
      </c>
      <c r="G98" s="23">
        <v>0</v>
      </c>
      <c r="H98">
        <v>0</v>
      </c>
    </row>
    <row r="99" spans="1:8" x14ac:dyDescent="0.3">
      <c r="A99" s="8">
        <v>43926</v>
      </c>
      <c r="B99">
        <v>40</v>
      </c>
      <c r="C99">
        <v>27</v>
      </c>
      <c r="D99">
        <v>18</v>
      </c>
      <c r="E99" s="9">
        <v>43926</v>
      </c>
      <c r="F99" s="23">
        <v>2</v>
      </c>
      <c r="G99" s="23">
        <v>0</v>
      </c>
      <c r="H99">
        <v>0</v>
      </c>
    </row>
    <row r="100" spans="1:8" x14ac:dyDescent="0.3">
      <c r="A100" s="8">
        <v>43927</v>
      </c>
      <c r="B100">
        <v>14</v>
      </c>
      <c r="C100">
        <v>20</v>
      </c>
      <c r="D100">
        <v>42</v>
      </c>
      <c r="E100" s="9">
        <v>43927</v>
      </c>
      <c r="F100" s="23">
        <v>0</v>
      </c>
      <c r="G100" s="23">
        <v>0</v>
      </c>
      <c r="H100">
        <v>0</v>
      </c>
    </row>
    <row r="101" spans="1:8" x14ac:dyDescent="0.3">
      <c r="A101" s="8">
        <v>43928</v>
      </c>
      <c r="B101">
        <v>19</v>
      </c>
      <c r="C101">
        <v>44</v>
      </c>
      <c r="D101">
        <v>44</v>
      </c>
      <c r="E101" s="9">
        <v>43928</v>
      </c>
      <c r="F101" s="23">
        <v>0</v>
      </c>
      <c r="G101" s="23">
        <v>0</v>
      </c>
      <c r="H101">
        <v>0</v>
      </c>
    </row>
    <row r="102" spans="1:8" x14ac:dyDescent="0.3">
      <c r="A102" s="8">
        <v>43929</v>
      </c>
      <c r="B102">
        <v>21</v>
      </c>
      <c r="C102">
        <v>21</v>
      </c>
      <c r="D102">
        <v>21</v>
      </c>
      <c r="E102" s="9">
        <v>43929</v>
      </c>
      <c r="F102" s="23">
        <v>0</v>
      </c>
      <c r="G102" s="23">
        <v>0</v>
      </c>
      <c r="H102">
        <v>0</v>
      </c>
    </row>
    <row r="103" spans="1:8" x14ac:dyDescent="0.3">
      <c r="A103" s="8">
        <v>43930</v>
      </c>
      <c r="B103">
        <v>24</v>
      </c>
      <c r="C103">
        <v>29</v>
      </c>
      <c r="D103">
        <v>28</v>
      </c>
      <c r="E103" s="9">
        <v>43930</v>
      </c>
      <c r="F103" s="23">
        <v>0</v>
      </c>
      <c r="G103" s="23">
        <v>0</v>
      </c>
      <c r="H103">
        <v>0</v>
      </c>
    </row>
    <row r="104" spans="1:8" x14ac:dyDescent="0.3">
      <c r="A104" s="8">
        <v>43931</v>
      </c>
      <c r="B104">
        <v>20</v>
      </c>
      <c r="C104">
        <v>14</v>
      </c>
      <c r="D104">
        <v>14</v>
      </c>
      <c r="E104" s="9">
        <v>43931</v>
      </c>
      <c r="F104" s="23">
        <v>0</v>
      </c>
      <c r="G104" s="23">
        <v>0</v>
      </c>
      <c r="H104">
        <v>0</v>
      </c>
    </row>
    <row r="105" spans="1:8" x14ac:dyDescent="0.3">
      <c r="A105" s="8">
        <v>43932</v>
      </c>
      <c r="B105">
        <v>29</v>
      </c>
      <c r="C105">
        <v>15</v>
      </c>
      <c r="D105">
        <v>30</v>
      </c>
      <c r="E105" s="9">
        <v>43932</v>
      </c>
      <c r="F105" s="23">
        <v>0</v>
      </c>
      <c r="G105" s="23">
        <v>0</v>
      </c>
      <c r="H105">
        <v>0</v>
      </c>
    </row>
    <row r="106" spans="1:8" x14ac:dyDescent="0.3">
      <c r="A106" s="8">
        <v>43933</v>
      </c>
      <c r="B106">
        <v>43</v>
      </c>
      <c r="C106">
        <v>15</v>
      </c>
      <c r="D106">
        <v>15</v>
      </c>
      <c r="E106" s="9">
        <v>43933</v>
      </c>
      <c r="F106" s="23">
        <v>0</v>
      </c>
      <c r="G106" s="23">
        <v>0</v>
      </c>
      <c r="H106">
        <v>0</v>
      </c>
    </row>
    <row r="107" spans="1:8" x14ac:dyDescent="0.3">
      <c r="A107" s="8">
        <v>43934</v>
      </c>
      <c r="B107">
        <v>54</v>
      </c>
      <c r="C107">
        <v>34</v>
      </c>
      <c r="D107">
        <v>27</v>
      </c>
      <c r="E107" s="9">
        <v>43934</v>
      </c>
      <c r="F107" s="23">
        <v>1</v>
      </c>
      <c r="G107" s="23">
        <v>0</v>
      </c>
      <c r="H107">
        <v>0</v>
      </c>
    </row>
    <row r="108" spans="1:8" x14ac:dyDescent="0.3">
      <c r="A108" s="8">
        <v>43935</v>
      </c>
      <c r="B108">
        <v>41</v>
      </c>
      <c r="C108">
        <v>34</v>
      </c>
      <c r="D108">
        <v>13</v>
      </c>
      <c r="E108" s="9">
        <v>43935</v>
      </c>
      <c r="F108" s="23">
        <v>0</v>
      </c>
      <c r="G108" s="23">
        <v>0</v>
      </c>
      <c r="H108">
        <v>0</v>
      </c>
    </row>
    <row r="109" spans="1:8" x14ac:dyDescent="0.3">
      <c r="A109" s="8">
        <v>43936</v>
      </c>
      <c r="B109">
        <v>13</v>
      </c>
      <c r="C109">
        <v>13</v>
      </c>
      <c r="D109">
        <v>13</v>
      </c>
      <c r="E109" s="9">
        <v>43936</v>
      </c>
      <c r="F109" s="23">
        <v>6</v>
      </c>
      <c r="G109" s="23">
        <v>1</v>
      </c>
      <c r="H109">
        <v>0</v>
      </c>
    </row>
    <row r="110" spans="1:8" x14ac:dyDescent="0.3">
      <c r="A110" s="8">
        <v>43937</v>
      </c>
      <c r="B110">
        <v>29</v>
      </c>
      <c r="C110">
        <v>29</v>
      </c>
      <c r="D110">
        <v>58</v>
      </c>
      <c r="E110" s="9">
        <v>43937</v>
      </c>
      <c r="F110" s="23">
        <v>2</v>
      </c>
      <c r="G110" s="23">
        <v>0</v>
      </c>
      <c r="H110">
        <v>0</v>
      </c>
    </row>
    <row r="111" spans="1:8" x14ac:dyDescent="0.3">
      <c r="A111" s="8">
        <v>43938</v>
      </c>
      <c r="B111">
        <v>21</v>
      </c>
      <c r="C111">
        <v>19</v>
      </c>
      <c r="D111">
        <v>28</v>
      </c>
      <c r="E111" s="9">
        <v>43938</v>
      </c>
      <c r="F111" s="23">
        <v>0</v>
      </c>
      <c r="G111" s="23">
        <v>0</v>
      </c>
      <c r="H111">
        <v>65</v>
      </c>
    </row>
    <row r="112" spans="1:8" x14ac:dyDescent="0.3">
      <c r="A112" s="8">
        <v>43939</v>
      </c>
      <c r="B112">
        <v>21</v>
      </c>
      <c r="C112">
        <v>16</v>
      </c>
      <c r="D112">
        <v>16</v>
      </c>
      <c r="E112" s="9">
        <v>43939</v>
      </c>
      <c r="F112" s="23">
        <v>2</v>
      </c>
      <c r="G112" s="23">
        <v>0</v>
      </c>
      <c r="H112">
        <v>121</v>
      </c>
    </row>
    <row r="113" spans="1:8" x14ac:dyDescent="0.3">
      <c r="A113" s="8">
        <v>43940</v>
      </c>
      <c r="B113">
        <v>22</v>
      </c>
      <c r="C113">
        <v>30</v>
      </c>
      <c r="D113">
        <v>29</v>
      </c>
      <c r="E113" s="9">
        <v>43940</v>
      </c>
      <c r="F113" s="23">
        <v>0</v>
      </c>
      <c r="G113" s="23">
        <v>0</v>
      </c>
      <c r="H113">
        <v>28</v>
      </c>
    </row>
    <row r="114" spans="1:8" x14ac:dyDescent="0.3">
      <c r="A114" s="8">
        <v>43941</v>
      </c>
      <c r="B114">
        <v>22</v>
      </c>
      <c r="C114">
        <v>14</v>
      </c>
      <c r="D114">
        <v>14</v>
      </c>
      <c r="E114" s="9">
        <v>43941</v>
      </c>
      <c r="F114" s="23">
        <v>0</v>
      </c>
      <c r="G114" s="23">
        <v>0</v>
      </c>
      <c r="H114">
        <v>72</v>
      </c>
    </row>
    <row r="115" spans="1:8" x14ac:dyDescent="0.3">
      <c r="A115" s="8">
        <v>43942</v>
      </c>
      <c r="B115">
        <v>14</v>
      </c>
      <c r="C115">
        <v>28</v>
      </c>
      <c r="D115">
        <v>15</v>
      </c>
      <c r="E115" s="9">
        <v>43942</v>
      </c>
      <c r="F115" s="23">
        <v>1</v>
      </c>
      <c r="G115" s="23">
        <v>0</v>
      </c>
      <c r="H115">
        <v>95</v>
      </c>
    </row>
    <row r="116" spans="1:8" x14ac:dyDescent="0.3">
      <c r="A116" s="8">
        <v>43943</v>
      </c>
      <c r="B116">
        <v>14</v>
      </c>
      <c r="C116">
        <v>23</v>
      </c>
      <c r="D116">
        <v>23</v>
      </c>
      <c r="E116" s="9">
        <v>43943</v>
      </c>
      <c r="F116" s="23">
        <v>0</v>
      </c>
      <c r="G116" s="23">
        <v>0</v>
      </c>
      <c r="H116">
        <v>113</v>
      </c>
    </row>
    <row r="117" spans="1:8" x14ac:dyDescent="0.3">
      <c r="A117" s="8">
        <v>43944</v>
      </c>
      <c r="B117">
        <v>0</v>
      </c>
      <c r="C117">
        <v>14</v>
      </c>
      <c r="D117">
        <v>21</v>
      </c>
      <c r="E117" s="9">
        <v>43944</v>
      </c>
      <c r="F117" s="23">
        <v>0</v>
      </c>
      <c r="G117" s="23">
        <v>0</v>
      </c>
      <c r="H117">
        <v>63</v>
      </c>
    </row>
    <row r="118" spans="1:8" x14ac:dyDescent="0.3">
      <c r="A118" s="8">
        <v>43945</v>
      </c>
      <c r="B118">
        <v>15</v>
      </c>
      <c r="C118">
        <v>15</v>
      </c>
      <c r="D118">
        <v>22</v>
      </c>
      <c r="E118" s="9">
        <v>43945</v>
      </c>
      <c r="F118" s="23">
        <v>0</v>
      </c>
      <c r="G118" s="23">
        <v>0</v>
      </c>
      <c r="H118">
        <v>21</v>
      </c>
    </row>
    <row r="119" spans="1:8" x14ac:dyDescent="0.3">
      <c r="A119" s="8">
        <v>43946</v>
      </c>
      <c r="B119">
        <v>15</v>
      </c>
      <c r="C119">
        <v>23</v>
      </c>
      <c r="D119">
        <v>30</v>
      </c>
      <c r="E119" s="9">
        <v>43946</v>
      </c>
      <c r="F119" s="23">
        <v>0</v>
      </c>
      <c r="G119" s="23">
        <v>0</v>
      </c>
      <c r="H119">
        <v>39</v>
      </c>
    </row>
    <row r="120" spans="1:8" x14ac:dyDescent="0.3">
      <c r="A120" s="8">
        <v>43947</v>
      </c>
      <c r="B120">
        <v>20</v>
      </c>
      <c r="C120">
        <v>0</v>
      </c>
      <c r="D120">
        <v>15</v>
      </c>
      <c r="E120" s="9">
        <v>43947</v>
      </c>
      <c r="F120" s="23">
        <v>0</v>
      </c>
      <c r="G120" s="23">
        <v>0</v>
      </c>
      <c r="H120">
        <v>0</v>
      </c>
    </row>
    <row r="121" spans="1:8" x14ac:dyDescent="0.3">
      <c r="A121" s="8">
        <v>43948</v>
      </c>
      <c r="B121">
        <v>43</v>
      </c>
      <c r="C121">
        <v>0</v>
      </c>
      <c r="D121">
        <v>19</v>
      </c>
      <c r="E121" s="9">
        <v>43948</v>
      </c>
      <c r="F121" s="23">
        <v>0</v>
      </c>
      <c r="G121" s="23">
        <v>1</v>
      </c>
      <c r="H121">
        <v>0</v>
      </c>
    </row>
    <row r="122" spans="1:8" x14ac:dyDescent="0.3">
      <c r="A122" s="8">
        <v>43949</v>
      </c>
      <c r="B122">
        <v>28</v>
      </c>
      <c r="C122">
        <v>28</v>
      </c>
      <c r="D122">
        <v>36</v>
      </c>
      <c r="E122" s="9">
        <v>43949</v>
      </c>
      <c r="F122" s="23">
        <v>0</v>
      </c>
      <c r="G122" s="23">
        <v>0</v>
      </c>
      <c r="H122">
        <v>128</v>
      </c>
    </row>
    <row r="123" spans="1:8" x14ac:dyDescent="0.3">
      <c r="A123" s="8">
        <v>43950</v>
      </c>
      <c r="B123">
        <v>22</v>
      </c>
      <c r="C123">
        <v>13</v>
      </c>
      <c r="D123">
        <v>13</v>
      </c>
      <c r="E123" s="9">
        <v>43950</v>
      </c>
      <c r="F123" s="23">
        <v>0</v>
      </c>
      <c r="G123" s="23">
        <v>0</v>
      </c>
      <c r="H123">
        <v>15</v>
      </c>
    </row>
    <row r="124" spans="1:8" x14ac:dyDescent="0.3">
      <c r="A124" s="8">
        <v>43951</v>
      </c>
      <c r="B124">
        <v>34</v>
      </c>
      <c r="C124">
        <v>11</v>
      </c>
      <c r="D124">
        <v>17</v>
      </c>
      <c r="E124" s="9">
        <v>43951</v>
      </c>
      <c r="F124" s="23">
        <v>0</v>
      </c>
      <c r="G124" s="23">
        <v>0</v>
      </c>
      <c r="H124">
        <v>198</v>
      </c>
    </row>
    <row r="125" spans="1:8" x14ac:dyDescent="0.3">
      <c r="A125" s="8">
        <v>43952</v>
      </c>
      <c r="B125">
        <v>21</v>
      </c>
      <c r="C125">
        <v>28</v>
      </c>
      <c r="D125">
        <v>14</v>
      </c>
      <c r="E125" s="9">
        <v>43952</v>
      </c>
      <c r="F125" s="23">
        <v>1</v>
      </c>
      <c r="G125" s="23">
        <v>5</v>
      </c>
      <c r="H125">
        <v>0</v>
      </c>
    </row>
    <row r="126" spans="1:8" x14ac:dyDescent="0.3">
      <c r="A126" s="8">
        <v>43953</v>
      </c>
      <c r="B126">
        <v>43</v>
      </c>
      <c r="C126">
        <v>15</v>
      </c>
      <c r="D126">
        <v>19</v>
      </c>
      <c r="E126" s="9">
        <v>43953</v>
      </c>
      <c r="F126" s="23">
        <v>0</v>
      </c>
      <c r="G126" s="23">
        <v>0</v>
      </c>
      <c r="H126">
        <v>0</v>
      </c>
    </row>
    <row r="127" spans="1:8" x14ac:dyDescent="0.3">
      <c r="A127" s="8">
        <v>43954</v>
      </c>
      <c r="B127">
        <v>36</v>
      </c>
      <c r="C127">
        <v>19</v>
      </c>
      <c r="D127">
        <v>19</v>
      </c>
      <c r="E127" s="9">
        <v>43954</v>
      </c>
      <c r="F127" s="23">
        <v>1</v>
      </c>
      <c r="G127" s="23">
        <v>6</v>
      </c>
      <c r="H127">
        <v>0</v>
      </c>
    </row>
    <row r="128" spans="1:8" x14ac:dyDescent="0.3">
      <c r="A128" s="8">
        <v>43955</v>
      </c>
      <c r="B128">
        <v>14</v>
      </c>
      <c r="C128">
        <v>14</v>
      </c>
      <c r="D128">
        <v>34</v>
      </c>
      <c r="E128" s="9">
        <v>43955</v>
      </c>
      <c r="F128" s="23">
        <v>0</v>
      </c>
      <c r="G128" s="23">
        <v>0</v>
      </c>
      <c r="H128">
        <v>0</v>
      </c>
    </row>
    <row r="129" spans="1:8" x14ac:dyDescent="0.3">
      <c r="A129" s="8">
        <v>43956</v>
      </c>
      <c r="B129">
        <v>19</v>
      </c>
      <c r="C129">
        <v>0</v>
      </c>
      <c r="D129">
        <v>50</v>
      </c>
      <c r="E129" s="9">
        <v>43956</v>
      </c>
      <c r="F129" s="23">
        <v>0</v>
      </c>
      <c r="G129" s="23">
        <v>1</v>
      </c>
      <c r="H129">
        <v>60</v>
      </c>
    </row>
    <row r="130" spans="1:8" x14ac:dyDescent="0.3">
      <c r="A130" s="8">
        <v>43957</v>
      </c>
      <c r="B130">
        <v>0</v>
      </c>
      <c r="C130">
        <v>13</v>
      </c>
      <c r="D130">
        <v>31</v>
      </c>
      <c r="E130" s="9">
        <v>43957</v>
      </c>
      <c r="F130" s="23">
        <v>0</v>
      </c>
      <c r="G130" s="29">
        <v>0</v>
      </c>
      <c r="H130">
        <v>0</v>
      </c>
    </row>
    <row r="131" spans="1:8" x14ac:dyDescent="0.3">
      <c r="A131" s="8">
        <v>43958</v>
      </c>
      <c r="B131">
        <v>13</v>
      </c>
      <c r="C131">
        <v>14</v>
      </c>
      <c r="D131">
        <v>23</v>
      </c>
      <c r="E131" s="9">
        <v>43958</v>
      </c>
      <c r="F131" s="29">
        <v>0</v>
      </c>
      <c r="G131" s="29">
        <v>0</v>
      </c>
      <c r="H131">
        <v>0</v>
      </c>
    </row>
    <row r="132" spans="1:8" x14ac:dyDescent="0.3">
      <c r="A132" s="8">
        <v>43959</v>
      </c>
      <c r="B132">
        <v>0</v>
      </c>
      <c r="C132">
        <v>13</v>
      </c>
      <c r="D132">
        <v>35</v>
      </c>
      <c r="E132" s="9">
        <v>43959</v>
      </c>
      <c r="F132" s="29">
        <v>0</v>
      </c>
      <c r="G132" s="29">
        <v>0</v>
      </c>
      <c r="H132">
        <v>0</v>
      </c>
    </row>
    <row r="133" spans="1:8" x14ac:dyDescent="0.3">
      <c r="A133" s="8">
        <v>43960</v>
      </c>
      <c r="B133">
        <v>28</v>
      </c>
      <c r="C133">
        <v>0</v>
      </c>
      <c r="D133">
        <v>28</v>
      </c>
      <c r="E133" s="9">
        <v>43960</v>
      </c>
      <c r="F133" s="29">
        <v>1</v>
      </c>
      <c r="G133" s="29">
        <v>0</v>
      </c>
      <c r="H133">
        <v>0</v>
      </c>
    </row>
    <row r="134" spans="1:8" x14ac:dyDescent="0.3">
      <c r="A134" s="8">
        <v>43961</v>
      </c>
      <c r="B134">
        <v>28</v>
      </c>
      <c r="C134">
        <v>14</v>
      </c>
      <c r="D134">
        <v>21</v>
      </c>
      <c r="E134" s="9">
        <v>43961</v>
      </c>
      <c r="F134" s="29">
        <v>0</v>
      </c>
      <c r="G134" s="29">
        <v>0</v>
      </c>
      <c r="H134">
        <v>0</v>
      </c>
    </row>
    <row r="135" spans="1:8" x14ac:dyDescent="0.3">
      <c r="A135" s="8">
        <v>43962</v>
      </c>
      <c r="B135">
        <v>13</v>
      </c>
      <c r="C135">
        <v>14</v>
      </c>
      <c r="D135">
        <v>36</v>
      </c>
      <c r="E135" s="9">
        <v>43962</v>
      </c>
      <c r="F135" s="29">
        <v>0</v>
      </c>
      <c r="G135" s="29">
        <v>0</v>
      </c>
      <c r="H135">
        <v>193</v>
      </c>
    </row>
    <row r="136" spans="1:8" x14ac:dyDescent="0.3">
      <c r="A136" s="8">
        <v>43963</v>
      </c>
      <c r="B136">
        <v>23</v>
      </c>
      <c r="C136">
        <v>14</v>
      </c>
      <c r="D136">
        <v>14</v>
      </c>
      <c r="E136" s="9">
        <v>43963</v>
      </c>
      <c r="F136" s="29">
        <v>0</v>
      </c>
      <c r="G136" s="29">
        <v>0</v>
      </c>
      <c r="H136">
        <v>0</v>
      </c>
    </row>
    <row r="137" spans="1:8" x14ac:dyDescent="0.3">
      <c r="A137" s="8">
        <v>43964</v>
      </c>
      <c r="B137">
        <v>27</v>
      </c>
      <c r="C137">
        <v>42</v>
      </c>
      <c r="D137">
        <v>19</v>
      </c>
      <c r="E137" s="9">
        <v>43964</v>
      </c>
      <c r="F137" s="29">
        <v>0</v>
      </c>
      <c r="G137" s="29">
        <v>0</v>
      </c>
      <c r="H137">
        <v>0</v>
      </c>
    </row>
    <row r="138" spans="1:8" x14ac:dyDescent="0.3">
      <c r="A138" s="8">
        <v>43965</v>
      </c>
      <c r="B138">
        <v>14</v>
      </c>
      <c r="C138">
        <v>22</v>
      </c>
      <c r="D138">
        <v>14</v>
      </c>
      <c r="E138" s="9">
        <v>43965</v>
      </c>
      <c r="F138" s="29">
        <v>0</v>
      </c>
      <c r="G138" s="29">
        <v>0</v>
      </c>
      <c r="H138">
        <v>0</v>
      </c>
    </row>
    <row r="139" spans="1:8" x14ac:dyDescent="0.3">
      <c r="A139" s="8">
        <v>43966</v>
      </c>
      <c r="B139">
        <v>19</v>
      </c>
      <c r="C139">
        <v>0</v>
      </c>
      <c r="D139">
        <v>30</v>
      </c>
      <c r="E139" s="9">
        <v>43966</v>
      </c>
      <c r="F139" s="29">
        <v>0</v>
      </c>
      <c r="G139" s="29">
        <v>0</v>
      </c>
      <c r="H139">
        <v>0</v>
      </c>
    </row>
    <row r="140" spans="1:8" x14ac:dyDescent="0.3">
      <c r="A140" s="8">
        <v>43967</v>
      </c>
      <c r="B140">
        <v>23</v>
      </c>
      <c r="C140">
        <v>15</v>
      </c>
      <c r="D140">
        <v>23</v>
      </c>
      <c r="E140" s="9">
        <v>43967</v>
      </c>
      <c r="F140" s="29">
        <v>0</v>
      </c>
      <c r="G140" s="29">
        <v>0</v>
      </c>
      <c r="H140">
        <v>0</v>
      </c>
    </row>
    <row r="141" spans="1:8" x14ac:dyDescent="0.3">
      <c r="A141" s="8">
        <v>43968</v>
      </c>
      <c r="B141">
        <v>58</v>
      </c>
      <c r="C141">
        <v>29</v>
      </c>
      <c r="D141">
        <v>29</v>
      </c>
      <c r="E141" s="9">
        <v>43968</v>
      </c>
      <c r="F141" s="29">
        <v>0</v>
      </c>
      <c r="G141" s="29">
        <v>0</v>
      </c>
      <c r="H141">
        <v>0</v>
      </c>
    </row>
    <row r="142" spans="1:8" x14ac:dyDescent="0.3">
      <c r="A142" s="8">
        <v>43969</v>
      </c>
      <c r="B142">
        <v>28</v>
      </c>
      <c r="C142">
        <v>27</v>
      </c>
      <c r="D142">
        <v>37</v>
      </c>
      <c r="E142" s="9">
        <v>43969</v>
      </c>
      <c r="F142" s="29">
        <v>0</v>
      </c>
      <c r="G142" s="29">
        <v>0</v>
      </c>
      <c r="H142">
        <v>0</v>
      </c>
    </row>
    <row r="143" spans="1:8" x14ac:dyDescent="0.3">
      <c r="A143" s="8">
        <v>43970</v>
      </c>
      <c r="B143">
        <v>17</v>
      </c>
      <c r="C143">
        <v>26</v>
      </c>
      <c r="D143">
        <v>30</v>
      </c>
      <c r="E143" s="9">
        <v>43970</v>
      </c>
      <c r="F143" s="29">
        <v>0</v>
      </c>
      <c r="G143" s="29">
        <v>0</v>
      </c>
      <c r="H143">
        <v>208</v>
      </c>
    </row>
    <row r="144" spans="1:8" x14ac:dyDescent="0.3">
      <c r="A144" s="8">
        <v>43971</v>
      </c>
      <c r="B144">
        <v>18</v>
      </c>
      <c r="C144">
        <v>13</v>
      </c>
      <c r="D144">
        <v>46</v>
      </c>
      <c r="E144" s="9">
        <v>43971</v>
      </c>
      <c r="F144" s="29">
        <v>1</v>
      </c>
      <c r="G144" s="29">
        <v>0</v>
      </c>
      <c r="H144">
        <v>315</v>
      </c>
    </row>
    <row r="145" spans="1:8" x14ac:dyDescent="0.3">
      <c r="A145" s="8">
        <v>43972</v>
      </c>
      <c r="B145">
        <v>13</v>
      </c>
      <c r="C145">
        <v>14</v>
      </c>
      <c r="D145">
        <v>21</v>
      </c>
      <c r="E145" s="9">
        <v>43972</v>
      </c>
      <c r="F145" s="29">
        <v>0</v>
      </c>
      <c r="G145" s="29">
        <v>0</v>
      </c>
      <c r="H145">
        <v>132</v>
      </c>
    </row>
    <row r="146" spans="1:8" x14ac:dyDescent="0.3">
      <c r="A146" s="8">
        <v>43973</v>
      </c>
      <c r="B146">
        <v>32</v>
      </c>
      <c r="C146">
        <v>18</v>
      </c>
      <c r="D146">
        <v>23</v>
      </c>
      <c r="E146" s="9">
        <v>43973</v>
      </c>
      <c r="F146" s="29">
        <v>0</v>
      </c>
      <c r="G146" s="29">
        <v>0</v>
      </c>
      <c r="H146">
        <v>0</v>
      </c>
    </row>
    <row r="147" spans="1:8" x14ac:dyDescent="0.3">
      <c r="A147" s="8">
        <v>43974</v>
      </c>
      <c r="B147">
        <v>15</v>
      </c>
      <c r="C147">
        <v>0</v>
      </c>
      <c r="D147">
        <v>30</v>
      </c>
      <c r="E147" s="9">
        <v>43974</v>
      </c>
      <c r="F147" s="29">
        <v>0</v>
      </c>
      <c r="G147" s="29">
        <v>0</v>
      </c>
      <c r="H147">
        <v>0</v>
      </c>
    </row>
    <row r="148" spans="1:8" x14ac:dyDescent="0.3">
      <c r="A148" s="8">
        <v>43975</v>
      </c>
      <c r="B148">
        <v>15</v>
      </c>
      <c r="C148">
        <v>0</v>
      </c>
      <c r="D148">
        <v>15</v>
      </c>
      <c r="E148" s="9">
        <v>43975</v>
      </c>
      <c r="F148" s="29">
        <v>0</v>
      </c>
      <c r="G148" s="29">
        <v>0</v>
      </c>
      <c r="H148">
        <v>0</v>
      </c>
    </row>
    <row r="149" spans="1:8" x14ac:dyDescent="0.3">
      <c r="A149" s="8">
        <v>43976</v>
      </c>
      <c r="B149">
        <v>14</v>
      </c>
      <c r="C149">
        <v>22</v>
      </c>
      <c r="D149">
        <v>19</v>
      </c>
      <c r="E149" s="9">
        <v>43976</v>
      </c>
      <c r="F149" s="29">
        <v>1</v>
      </c>
      <c r="G149" s="29">
        <v>0</v>
      </c>
      <c r="H149">
        <v>0</v>
      </c>
    </row>
    <row r="150" spans="1:8" x14ac:dyDescent="0.3">
      <c r="A150" s="8">
        <v>43977</v>
      </c>
      <c r="B150">
        <v>23</v>
      </c>
      <c r="C150">
        <v>16</v>
      </c>
      <c r="D150">
        <v>21</v>
      </c>
      <c r="E150" s="9">
        <v>43977</v>
      </c>
      <c r="F150" s="29">
        <v>5</v>
      </c>
      <c r="G150" s="29">
        <v>0</v>
      </c>
      <c r="H150">
        <v>0</v>
      </c>
    </row>
    <row r="151" spans="1:8" x14ac:dyDescent="0.3">
      <c r="A151" s="8">
        <v>43978</v>
      </c>
      <c r="B151">
        <v>15</v>
      </c>
      <c r="C151">
        <v>0</v>
      </c>
      <c r="D151">
        <v>36</v>
      </c>
      <c r="E151" s="9">
        <v>43978</v>
      </c>
      <c r="F151" s="29">
        <v>0</v>
      </c>
      <c r="G151" s="29">
        <v>0</v>
      </c>
      <c r="H151">
        <v>0</v>
      </c>
    </row>
    <row r="152" spans="1:8" x14ac:dyDescent="0.3">
      <c r="A152" s="8">
        <v>43979</v>
      </c>
      <c r="B152">
        <v>14</v>
      </c>
      <c r="C152">
        <v>14</v>
      </c>
      <c r="D152">
        <v>22</v>
      </c>
      <c r="E152" s="9">
        <v>43979</v>
      </c>
      <c r="F152" s="29">
        <v>1</v>
      </c>
      <c r="G152" s="29">
        <v>0</v>
      </c>
      <c r="H152">
        <v>0</v>
      </c>
    </row>
    <row r="153" spans="1:8" x14ac:dyDescent="0.3">
      <c r="A153" s="8">
        <v>43980</v>
      </c>
      <c r="B153">
        <v>28</v>
      </c>
      <c r="C153">
        <v>14</v>
      </c>
      <c r="D153">
        <v>15</v>
      </c>
      <c r="E153" s="9">
        <v>43980</v>
      </c>
      <c r="F153" s="29">
        <v>6</v>
      </c>
      <c r="G153" s="29">
        <v>0</v>
      </c>
      <c r="H153">
        <v>0</v>
      </c>
    </row>
    <row r="154" spans="1:8" x14ac:dyDescent="0.3">
      <c r="A154" s="8">
        <v>43981</v>
      </c>
      <c r="B154">
        <v>14</v>
      </c>
      <c r="C154">
        <v>21</v>
      </c>
      <c r="D154">
        <v>28</v>
      </c>
      <c r="E154" s="9">
        <v>43981</v>
      </c>
      <c r="F154" s="29">
        <v>0</v>
      </c>
      <c r="G154" s="29">
        <v>0</v>
      </c>
      <c r="H154">
        <v>0</v>
      </c>
    </row>
    <row r="155" spans="1:8" x14ac:dyDescent="0.3">
      <c r="A155" s="8">
        <v>43982</v>
      </c>
      <c r="B155">
        <v>37</v>
      </c>
      <c r="C155">
        <v>14</v>
      </c>
      <c r="D155">
        <v>43</v>
      </c>
      <c r="E155" s="9">
        <v>43982</v>
      </c>
      <c r="F155" s="29">
        <v>0</v>
      </c>
      <c r="G155" s="29">
        <v>0</v>
      </c>
      <c r="H155">
        <v>0</v>
      </c>
    </row>
  </sheetData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7CC71-63E5-41B8-9854-2ABDCB33D5A6}">
  <dimension ref="A3:E155"/>
  <sheetViews>
    <sheetView workbookViewId="0">
      <selection activeCell="E1" sqref="E1:E1048576"/>
    </sheetView>
  </sheetViews>
  <sheetFormatPr defaultRowHeight="14.4" x14ac:dyDescent="0.3"/>
  <cols>
    <col min="5" max="5" width="8.88671875" style="29"/>
  </cols>
  <sheetData>
    <row r="3" spans="1:5" x14ac:dyDescent="0.3">
      <c r="A3" s="12" t="s">
        <v>54</v>
      </c>
      <c r="B3" t="s">
        <v>170</v>
      </c>
      <c r="C3" t="s">
        <v>169</v>
      </c>
      <c r="D3" t="s">
        <v>168</v>
      </c>
      <c r="E3" s="23" t="s">
        <v>60</v>
      </c>
    </row>
    <row r="4" spans="1:5" x14ac:dyDescent="0.3">
      <c r="A4" s="9">
        <v>43831</v>
      </c>
      <c r="B4">
        <v>0</v>
      </c>
      <c r="C4">
        <v>0</v>
      </c>
      <c r="D4">
        <v>0</v>
      </c>
      <c r="E4" s="23">
        <v>0</v>
      </c>
    </row>
    <row r="5" spans="1:5" x14ac:dyDescent="0.3">
      <c r="A5" s="9">
        <v>43832</v>
      </c>
      <c r="B5">
        <v>0</v>
      </c>
      <c r="C5">
        <v>0</v>
      </c>
      <c r="D5">
        <v>0</v>
      </c>
      <c r="E5" s="23">
        <v>0</v>
      </c>
    </row>
    <row r="6" spans="1:5" x14ac:dyDescent="0.3">
      <c r="A6" s="9">
        <v>43833</v>
      </c>
      <c r="B6">
        <v>0</v>
      </c>
      <c r="C6">
        <v>0</v>
      </c>
      <c r="D6">
        <v>0</v>
      </c>
      <c r="E6" s="23">
        <v>0</v>
      </c>
    </row>
    <row r="7" spans="1:5" x14ac:dyDescent="0.3">
      <c r="A7" s="9">
        <v>43834</v>
      </c>
      <c r="B7">
        <v>0</v>
      </c>
      <c r="C7">
        <v>0</v>
      </c>
      <c r="D7">
        <v>0</v>
      </c>
      <c r="E7" s="23">
        <v>0</v>
      </c>
    </row>
    <row r="8" spans="1:5" x14ac:dyDescent="0.3">
      <c r="A8" s="9">
        <v>43835</v>
      </c>
      <c r="B8">
        <v>0</v>
      </c>
      <c r="C8">
        <v>0</v>
      </c>
      <c r="D8">
        <v>0</v>
      </c>
      <c r="E8" s="23">
        <v>0</v>
      </c>
    </row>
    <row r="9" spans="1:5" x14ac:dyDescent="0.3">
      <c r="A9" s="9">
        <v>43836</v>
      </c>
      <c r="B9">
        <v>0</v>
      </c>
      <c r="C9">
        <v>0</v>
      </c>
      <c r="D9">
        <v>0</v>
      </c>
      <c r="E9" s="23">
        <v>0</v>
      </c>
    </row>
    <row r="10" spans="1:5" x14ac:dyDescent="0.3">
      <c r="A10" s="9">
        <v>43837</v>
      </c>
      <c r="B10">
        <v>0</v>
      </c>
      <c r="C10">
        <v>0</v>
      </c>
      <c r="D10">
        <v>0</v>
      </c>
      <c r="E10" s="23">
        <v>0</v>
      </c>
    </row>
    <row r="11" spans="1:5" x14ac:dyDescent="0.3">
      <c r="A11" s="9">
        <v>43838</v>
      </c>
      <c r="B11">
        <v>0</v>
      </c>
      <c r="C11">
        <v>0</v>
      </c>
      <c r="D11">
        <v>0</v>
      </c>
      <c r="E11" s="23">
        <v>0</v>
      </c>
    </row>
    <row r="12" spans="1:5" x14ac:dyDescent="0.3">
      <c r="A12" s="9">
        <v>43839</v>
      </c>
      <c r="B12">
        <v>0</v>
      </c>
      <c r="C12">
        <v>0</v>
      </c>
      <c r="D12">
        <v>0</v>
      </c>
      <c r="E12" s="23">
        <v>0</v>
      </c>
    </row>
    <row r="13" spans="1:5" x14ac:dyDescent="0.3">
      <c r="A13" s="9">
        <v>43840</v>
      </c>
      <c r="B13">
        <v>0</v>
      </c>
      <c r="C13">
        <v>0</v>
      </c>
      <c r="D13">
        <v>0</v>
      </c>
      <c r="E13" s="23">
        <v>0</v>
      </c>
    </row>
    <row r="14" spans="1:5" x14ac:dyDescent="0.3">
      <c r="A14" s="9">
        <v>43841</v>
      </c>
      <c r="B14">
        <v>0</v>
      </c>
      <c r="C14">
        <v>0</v>
      </c>
      <c r="D14">
        <v>0</v>
      </c>
      <c r="E14" s="23">
        <v>0</v>
      </c>
    </row>
    <row r="15" spans="1:5" x14ac:dyDescent="0.3">
      <c r="A15" s="9">
        <v>43842</v>
      </c>
      <c r="B15">
        <v>0</v>
      </c>
      <c r="C15">
        <v>0</v>
      </c>
      <c r="D15">
        <v>0</v>
      </c>
      <c r="E15" s="23">
        <v>0</v>
      </c>
    </row>
    <row r="16" spans="1:5" x14ac:dyDescent="0.3">
      <c r="A16" s="9">
        <v>43843</v>
      </c>
      <c r="B16">
        <v>0</v>
      </c>
      <c r="C16">
        <v>0</v>
      </c>
      <c r="D16">
        <v>0</v>
      </c>
      <c r="E16" s="23">
        <v>0</v>
      </c>
    </row>
    <row r="17" spans="1:5" x14ac:dyDescent="0.3">
      <c r="A17" s="9">
        <v>43844</v>
      </c>
      <c r="B17">
        <v>0</v>
      </c>
      <c r="C17">
        <v>0</v>
      </c>
      <c r="D17">
        <v>0</v>
      </c>
      <c r="E17" s="23">
        <v>0</v>
      </c>
    </row>
    <row r="18" spans="1:5" x14ac:dyDescent="0.3">
      <c r="A18" s="9">
        <v>43845</v>
      </c>
      <c r="B18">
        <v>0</v>
      </c>
      <c r="C18">
        <v>0</v>
      </c>
      <c r="D18">
        <v>0</v>
      </c>
      <c r="E18" s="23">
        <v>0</v>
      </c>
    </row>
    <row r="19" spans="1:5" x14ac:dyDescent="0.3">
      <c r="A19" s="9">
        <v>43846</v>
      </c>
      <c r="B19">
        <v>0</v>
      </c>
      <c r="C19">
        <v>0</v>
      </c>
      <c r="D19">
        <v>0</v>
      </c>
      <c r="E19" s="23">
        <v>0</v>
      </c>
    </row>
    <row r="20" spans="1:5" x14ac:dyDescent="0.3">
      <c r="A20" s="9">
        <v>43847</v>
      </c>
      <c r="B20">
        <v>0</v>
      </c>
      <c r="C20">
        <v>0</v>
      </c>
      <c r="D20">
        <v>0</v>
      </c>
      <c r="E20" s="23">
        <v>0</v>
      </c>
    </row>
    <row r="21" spans="1:5" x14ac:dyDescent="0.3">
      <c r="A21" s="9">
        <v>43848</v>
      </c>
      <c r="B21">
        <v>0</v>
      </c>
      <c r="C21">
        <v>0</v>
      </c>
      <c r="D21">
        <v>0</v>
      </c>
      <c r="E21" s="23">
        <v>0</v>
      </c>
    </row>
    <row r="22" spans="1:5" x14ac:dyDescent="0.3">
      <c r="A22" s="9">
        <v>43849</v>
      </c>
      <c r="B22">
        <v>0</v>
      </c>
      <c r="C22">
        <v>0</v>
      </c>
      <c r="D22">
        <v>0</v>
      </c>
      <c r="E22" s="23">
        <v>0</v>
      </c>
    </row>
    <row r="23" spans="1:5" x14ac:dyDescent="0.3">
      <c r="A23" s="9">
        <v>43850</v>
      </c>
      <c r="B23">
        <v>0</v>
      </c>
      <c r="C23">
        <v>0</v>
      </c>
      <c r="D23">
        <v>0</v>
      </c>
      <c r="E23" s="23">
        <v>0</v>
      </c>
    </row>
    <row r="24" spans="1:5" x14ac:dyDescent="0.3">
      <c r="A24" s="9">
        <v>43851</v>
      </c>
      <c r="B24">
        <v>0</v>
      </c>
      <c r="C24">
        <v>0</v>
      </c>
      <c r="D24">
        <v>0</v>
      </c>
      <c r="E24" s="23">
        <v>0</v>
      </c>
    </row>
    <row r="25" spans="1:5" x14ac:dyDescent="0.3">
      <c r="A25" s="9">
        <v>43852</v>
      </c>
      <c r="B25">
        <v>0</v>
      </c>
      <c r="C25">
        <v>0</v>
      </c>
      <c r="D25">
        <v>0</v>
      </c>
      <c r="E25" s="23">
        <v>0</v>
      </c>
    </row>
    <row r="26" spans="1:5" x14ac:dyDescent="0.3">
      <c r="A26" s="9">
        <v>43853</v>
      </c>
      <c r="B26">
        <v>0</v>
      </c>
      <c r="C26">
        <v>0</v>
      </c>
      <c r="D26">
        <v>0</v>
      </c>
      <c r="E26" s="23">
        <v>0</v>
      </c>
    </row>
    <row r="27" spans="1:5" x14ac:dyDescent="0.3">
      <c r="A27" s="9">
        <v>43854</v>
      </c>
      <c r="B27">
        <v>0</v>
      </c>
      <c r="C27">
        <v>0</v>
      </c>
      <c r="D27">
        <v>0</v>
      </c>
      <c r="E27" s="23">
        <v>0</v>
      </c>
    </row>
    <row r="28" spans="1:5" x14ac:dyDescent="0.3">
      <c r="A28" s="9">
        <v>43855</v>
      </c>
      <c r="B28">
        <v>0</v>
      </c>
      <c r="C28">
        <v>0</v>
      </c>
      <c r="D28">
        <v>0</v>
      </c>
      <c r="E28" s="23">
        <v>0</v>
      </c>
    </row>
    <row r="29" spans="1:5" x14ac:dyDescent="0.3">
      <c r="A29" s="9">
        <v>43856</v>
      </c>
      <c r="B29">
        <v>0</v>
      </c>
      <c r="C29">
        <v>0</v>
      </c>
      <c r="D29">
        <v>0</v>
      </c>
      <c r="E29" s="23">
        <v>0</v>
      </c>
    </row>
    <row r="30" spans="1:5" x14ac:dyDescent="0.3">
      <c r="A30" s="9">
        <v>43857</v>
      </c>
      <c r="B30">
        <v>0</v>
      </c>
      <c r="C30">
        <v>28</v>
      </c>
      <c r="D30">
        <v>0</v>
      </c>
      <c r="E30" s="23">
        <v>0</v>
      </c>
    </row>
    <row r="31" spans="1:5" x14ac:dyDescent="0.3">
      <c r="A31" s="9">
        <v>43858</v>
      </c>
      <c r="B31">
        <v>0</v>
      </c>
      <c r="C31">
        <v>0</v>
      </c>
      <c r="D31">
        <v>0</v>
      </c>
      <c r="E31" s="23">
        <v>0</v>
      </c>
    </row>
    <row r="32" spans="1:5" x14ac:dyDescent="0.3">
      <c r="A32" s="9">
        <v>43859</v>
      </c>
      <c r="B32">
        <v>0</v>
      </c>
      <c r="C32">
        <v>0</v>
      </c>
      <c r="D32">
        <v>0</v>
      </c>
      <c r="E32" s="23">
        <v>0</v>
      </c>
    </row>
    <row r="33" spans="1:5" x14ac:dyDescent="0.3">
      <c r="A33" s="9">
        <v>43860</v>
      </c>
      <c r="B33">
        <v>0</v>
      </c>
      <c r="C33">
        <v>0</v>
      </c>
      <c r="D33">
        <v>0</v>
      </c>
      <c r="E33" s="23">
        <f ca="1">IFERROR(__xludf.DUMMYFUNCTION("""COMPUTED_VALUE"""),1)</f>
        <v>1</v>
      </c>
    </row>
    <row r="34" spans="1:5" x14ac:dyDescent="0.3">
      <c r="A34" s="9">
        <v>43861</v>
      </c>
      <c r="B34">
        <v>0</v>
      </c>
      <c r="C34">
        <v>0</v>
      </c>
      <c r="D34">
        <v>0</v>
      </c>
      <c r="E34" s="23">
        <f ca="1">IFERROR(__xludf.DUMMYFUNCTION("""COMPUTED_VALUE"""),0)</f>
        <v>0</v>
      </c>
    </row>
    <row r="35" spans="1:5" x14ac:dyDescent="0.3">
      <c r="A35" s="9">
        <v>43862</v>
      </c>
      <c r="B35">
        <v>0</v>
      </c>
      <c r="C35">
        <v>0</v>
      </c>
      <c r="D35">
        <v>0</v>
      </c>
      <c r="E35" s="23">
        <f ca="1">IFERROR(__xludf.DUMMYFUNCTION("""COMPUTED_VALUE"""),0)</f>
        <v>0</v>
      </c>
    </row>
    <row r="36" spans="1:5" x14ac:dyDescent="0.3">
      <c r="A36" s="9">
        <v>43863</v>
      </c>
      <c r="B36">
        <v>0</v>
      </c>
      <c r="C36">
        <v>17</v>
      </c>
      <c r="D36">
        <v>0</v>
      </c>
      <c r="E36" s="23">
        <f ca="1">IFERROR(__xludf.DUMMYFUNCTION("""COMPUTED_VALUE"""),1)</f>
        <v>1</v>
      </c>
    </row>
    <row r="37" spans="1:5" x14ac:dyDescent="0.3">
      <c r="A37" s="9">
        <v>43864</v>
      </c>
      <c r="B37">
        <v>0</v>
      </c>
      <c r="C37">
        <v>0</v>
      </c>
      <c r="D37">
        <v>0</v>
      </c>
      <c r="E37" s="23">
        <f ca="1">IFERROR(__xludf.DUMMYFUNCTION("""COMPUTED_VALUE"""),1)</f>
        <v>1</v>
      </c>
    </row>
    <row r="38" spans="1:5" x14ac:dyDescent="0.3">
      <c r="A38" s="9">
        <v>43865</v>
      </c>
      <c r="B38">
        <v>0</v>
      </c>
      <c r="C38">
        <v>0</v>
      </c>
      <c r="D38">
        <v>0</v>
      </c>
      <c r="E38" s="23">
        <f ca="1">IFERROR(__xludf.DUMMYFUNCTION("""COMPUTED_VALUE"""),0)</f>
        <v>0</v>
      </c>
    </row>
    <row r="39" spans="1:5" x14ac:dyDescent="0.3">
      <c r="A39" s="9">
        <v>43866</v>
      </c>
      <c r="B39">
        <v>0</v>
      </c>
      <c r="C39">
        <v>0</v>
      </c>
      <c r="D39">
        <v>0</v>
      </c>
      <c r="E39" s="23">
        <f ca="1">IFERROR(__xludf.DUMMYFUNCTION("""COMPUTED_VALUE"""),0)</f>
        <v>0</v>
      </c>
    </row>
    <row r="40" spans="1:5" x14ac:dyDescent="0.3">
      <c r="A40" s="9">
        <v>43867</v>
      </c>
      <c r="B40">
        <v>0</v>
      </c>
      <c r="C40">
        <v>0</v>
      </c>
      <c r="D40">
        <v>0</v>
      </c>
      <c r="E40" s="23">
        <f ca="1">IFERROR(__xludf.DUMMYFUNCTION("""COMPUTED_VALUE"""),0)</f>
        <v>0</v>
      </c>
    </row>
    <row r="41" spans="1:5" x14ac:dyDescent="0.3">
      <c r="A41" s="9">
        <v>43868</v>
      </c>
      <c r="B41">
        <v>0</v>
      </c>
      <c r="C41">
        <v>15</v>
      </c>
      <c r="D41">
        <v>0</v>
      </c>
      <c r="E41" s="23">
        <f ca="1">IFERROR(__xludf.DUMMYFUNCTION("""COMPUTED_VALUE"""),0)</f>
        <v>0</v>
      </c>
    </row>
    <row r="42" spans="1:5" x14ac:dyDescent="0.3">
      <c r="A42" s="9">
        <v>43869</v>
      </c>
      <c r="B42">
        <v>0</v>
      </c>
      <c r="C42">
        <v>0</v>
      </c>
      <c r="D42">
        <v>0</v>
      </c>
      <c r="E42" s="23">
        <f ca="1">IFERROR(__xludf.DUMMYFUNCTION("""COMPUTED_VALUE"""),0)</f>
        <v>0</v>
      </c>
    </row>
    <row r="43" spans="1:5" x14ac:dyDescent="0.3">
      <c r="A43" s="9">
        <v>43870</v>
      </c>
      <c r="B43">
        <v>0</v>
      </c>
      <c r="C43">
        <v>17</v>
      </c>
      <c r="D43">
        <v>0</v>
      </c>
      <c r="E43" s="23">
        <f ca="1">IFERROR(__xludf.DUMMYFUNCTION("""COMPUTED_VALUE"""),0)</f>
        <v>0</v>
      </c>
    </row>
    <row r="44" spans="1:5" x14ac:dyDescent="0.3">
      <c r="A44" s="9">
        <v>43871</v>
      </c>
      <c r="B44">
        <v>0</v>
      </c>
      <c r="C44">
        <v>14</v>
      </c>
      <c r="D44">
        <v>0</v>
      </c>
      <c r="E44" s="23">
        <f ca="1">IFERROR(__xludf.DUMMYFUNCTION("""COMPUTED_VALUE"""),0)</f>
        <v>0</v>
      </c>
    </row>
    <row r="45" spans="1:5" x14ac:dyDescent="0.3">
      <c r="A45" s="9">
        <v>43872</v>
      </c>
      <c r="B45">
        <v>0</v>
      </c>
      <c r="C45">
        <v>0</v>
      </c>
      <c r="D45">
        <v>0</v>
      </c>
      <c r="E45" s="23">
        <f ca="1">IFERROR(__xludf.DUMMYFUNCTION("""COMPUTED_VALUE"""),0)</f>
        <v>0</v>
      </c>
    </row>
    <row r="46" spans="1:5" x14ac:dyDescent="0.3">
      <c r="A46" s="9">
        <v>43873</v>
      </c>
      <c r="B46">
        <v>0</v>
      </c>
      <c r="C46">
        <v>0</v>
      </c>
      <c r="D46">
        <v>0</v>
      </c>
      <c r="E46" s="23">
        <f ca="1">IFERROR(__xludf.DUMMYFUNCTION("""COMPUTED_VALUE"""),0)</f>
        <v>0</v>
      </c>
    </row>
    <row r="47" spans="1:5" x14ac:dyDescent="0.3">
      <c r="A47" s="9">
        <v>43874</v>
      </c>
      <c r="B47">
        <v>0</v>
      </c>
      <c r="C47">
        <v>14</v>
      </c>
      <c r="D47">
        <v>0</v>
      </c>
      <c r="E47" s="23">
        <f ca="1">IFERROR(__xludf.DUMMYFUNCTION("""COMPUTED_VALUE"""),0)</f>
        <v>0</v>
      </c>
    </row>
    <row r="48" spans="1:5" x14ac:dyDescent="0.3">
      <c r="A48" s="9">
        <v>43875</v>
      </c>
      <c r="B48">
        <v>0</v>
      </c>
      <c r="C48">
        <v>0</v>
      </c>
      <c r="D48">
        <v>0</v>
      </c>
      <c r="E48" s="23">
        <f ca="1">IFERROR(__xludf.DUMMYFUNCTION("""COMPUTED_VALUE"""),0)</f>
        <v>0</v>
      </c>
    </row>
    <row r="49" spans="1:5" x14ac:dyDescent="0.3">
      <c r="A49" s="9">
        <v>43876</v>
      </c>
      <c r="B49">
        <v>0</v>
      </c>
      <c r="C49">
        <v>0</v>
      </c>
      <c r="D49">
        <v>0</v>
      </c>
      <c r="E49" s="23">
        <f ca="1">IFERROR(__xludf.DUMMYFUNCTION("""COMPUTED_VALUE"""),0)</f>
        <v>0</v>
      </c>
    </row>
    <row r="50" spans="1:5" x14ac:dyDescent="0.3">
      <c r="A50" s="9">
        <v>43877</v>
      </c>
      <c r="B50">
        <v>0</v>
      </c>
      <c r="C50">
        <v>0</v>
      </c>
      <c r="D50">
        <v>0</v>
      </c>
      <c r="E50" s="23">
        <f ca="1">IFERROR(__xludf.DUMMYFUNCTION("""COMPUTED_VALUE"""),0)</f>
        <v>0</v>
      </c>
    </row>
    <row r="51" spans="1:5" x14ac:dyDescent="0.3">
      <c r="A51" s="9">
        <v>43878</v>
      </c>
      <c r="B51">
        <v>0</v>
      </c>
      <c r="C51">
        <v>0</v>
      </c>
      <c r="D51">
        <v>0</v>
      </c>
      <c r="E51" s="23">
        <f ca="1">IFERROR(__xludf.DUMMYFUNCTION("""COMPUTED_VALUE"""),0)</f>
        <v>0</v>
      </c>
    </row>
    <row r="52" spans="1:5" x14ac:dyDescent="0.3">
      <c r="A52" s="9">
        <v>43879</v>
      </c>
      <c r="B52">
        <v>0</v>
      </c>
      <c r="C52">
        <v>13</v>
      </c>
      <c r="D52">
        <v>0</v>
      </c>
      <c r="E52" s="23">
        <f ca="1">IFERROR(__xludf.DUMMYFUNCTION("""COMPUTED_VALUE"""),0)</f>
        <v>0</v>
      </c>
    </row>
    <row r="53" spans="1:5" x14ac:dyDescent="0.3">
      <c r="A53" s="9">
        <v>43880</v>
      </c>
      <c r="B53">
        <v>0</v>
      </c>
      <c r="C53">
        <v>0</v>
      </c>
      <c r="D53">
        <v>0</v>
      </c>
      <c r="E53" s="23">
        <f ca="1">IFERROR(__xludf.DUMMYFUNCTION("""COMPUTED_VALUE"""),0)</f>
        <v>0</v>
      </c>
    </row>
    <row r="54" spans="1:5" x14ac:dyDescent="0.3">
      <c r="A54" s="9">
        <v>43881</v>
      </c>
      <c r="B54">
        <v>0</v>
      </c>
      <c r="C54">
        <v>0</v>
      </c>
      <c r="D54">
        <v>0</v>
      </c>
      <c r="E54" s="23">
        <f ca="1">IFERROR(__xludf.DUMMYFUNCTION("""COMPUTED_VALUE"""),0)</f>
        <v>0</v>
      </c>
    </row>
    <row r="55" spans="1:5" x14ac:dyDescent="0.3">
      <c r="A55" s="9">
        <v>43882</v>
      </c>
      <c r="B55">
        <v>0</v>
      </c>
      <c r="C55">
        <v>0</v>
      </c>
      <c r="D55">
        <v>0</v>
      </c>
      <c r="E55" s="23">
        <f ca="1">IFERROR(__xludf.DUMMYFUNCTION("""COMPUTED_VALUE"""),0)</f>
        <v>0</v>
      </c>
    </row>
    <row r="56" spans="1:5" x14ac:dyDescent="0.3">
      <c r="A56" s="9">
        <v>43883</v>
      </c>
      <c r="B56">
        <v>0</v>
      </c>
      <c r="C56">
        <v>0</v>
      </c>
      <c r="D56">
        <v>0</v>
      </c>
      <c r="E56" s="23">
        <f ca="1">IFERROR(__xludf.DUMMYFUNCTION("""COMPUTED_VALUE"""),0)</f>
        <v>0</v>
      </c>
    </row>
    <row r="57" spans="1:5" x14ac:dyDescent="0.3">
      <c r="A57" s="9">
        <v>43884</v>
      </c>
      <c r="B57">
        <v>0</v>
      </c>
      <c r="C57">
        <v>0</v>
      </c>
      <c r="D57">
        <v>0</v>
      </c>
      <c r="E57" s="23">
        <f ca="1">IFERROR(__xludf.DUMMYFUNCTION("""COMPUTED_VALUE"""),0)</f>
        <v>0</v>
      </c>
    </row>
    <row r="58" spans="1:5" x14ac:dyDescent="0.3">
      <c r="A58" s="9">
        <v>43885</v>
      </c>
      <c r="B58">
        <v>0</v>
      </c>
      <c r="C58">
        <v>0</v>
      </c>
      <c r="D58">
        <v>0</v>
      </c>
      <c r="E58" s="23">
        <f ca="1">IFERROR(__xludf.DUMMYFUNCTION("""COMPUTED_VALUE"""),0)</f>
        <v>0</v>
      </c>
    </row>
    <row r="59" spans="1:5" x14ac:dyDescent="0.3">
      <c r="A59" s="9">
        <v>43886</v>
      </c>
      <c r="B59">
        <v>0</v>
      </c>
      <c r="C59">
        <v>0</v>
      </c>
      <c r="D59">
        <v>0</v>
      </c>
      <c r="E59" s="23">
        <f ca="1">IFERROR(__xludf.DUMMYFUNCTION("""COMPUTED_VALUE"""),0)</f>
        <v>0</v>
      </c>
    </row>
    <row r="60" spans="1:5" x14ac:dyDescent="0.3">
      <c r="A60" s="9">
        <v>43887</v>
      </c>
      <c r="B60">
        <v>0</v>
      </c>
      <c r="C60">
        <v>0</v>
      </c>
      <c r="D60">
        <v>0</v>
      </c>
      <c r="E60" s="23">
        <f ca="1">IFERROR(__xludf.DUMMYFUNCTION("""COMPUTED_VALUE"""),0)</f>
        <v>0</v>
      </c>
    </row>
    <row r="61" spans="1:5" x14ac:dyDescent="0.3">
      <c r="A61" s="9">
        <v>43888</v>
      </c>
      <c r="B61">
        <v>0</v>
      </c>
      <c r="C61">
        <v>12</v>
      </c>
      <c r="D61">
        <v>0</v>
      </c>
      <c r="E61" s="23">
        <f ca="1">IFERROR(__xludf.DUMMYFUNCTION("""COMPUTED_VALUE"""),0)</f>
        <v>0</v>
      </c>
    </row>
    <row r="62" spans="1:5" x14ac:dyDescent="0.3">
      <c r="A62" s="9">
        <v>43889</v>
      </c>
      <c r="B62">
        <v>0</v>
      </c>
      <c r="C62">
        <v>0</v>
      </c>
      <c r="D62">
        <v>18</v>
      </c>
      <c r="E62" s="23">
        <f ca="1">IFERROR(__xludf.DUMMYFUNCTION("""COMPUTED_VALUE"""),0)</f>
        <v>0</v>
      </c>
    </row>
    <row r="63" spans="1:5" x14ac:dyDescent="0.3">
      <c r="A63" s="9">
        <v>43890</v>
      </c>
      <c r="B63">
        <v>0</v>
      </c>
      <c r="C63">
        <v>0</v>
      </c>
      <c r="D63">
        <v>70</v>
      </c>
      <c r="E63" s="23">
        <f ca="1">IFERROR(__xludf.DUMMYFUNCTION("""COMPUTED_VALUE"""),0)</f>
        <v>0</v>
      </c>
    </row>
    <row r="64" spans="1:5" x14ac:dyDescent="0.3">
      <c r="A64" s="9">
        <v>43891</v>
      </c>
      <c r="B64">
        <v>0</v>
      </c>
      <c r="C64">
        <v>0</v>
      </c>
      <c r="D64">
        <v>100</v>
      </c>
      <c r="E64" s="23">
        <f ca="1">IFERROR(__xludf.DUMMYFUNCTION("""COMPUTED_VALUE"""),0)</f>
        <v>0</v>
      </c>
    </row>
    <row r="65" spans="1:5" x14ac:dyDescent="0.3">
      <c r="A65" s="9">
        <v>43892</v>
      </c>
      <c r="B65">
        <v>0</v>
      </c>
      <c r="C65">
        <v>0</v>
      </c>
      <c r="D65">
        <v>67</v>
      </c>
      <c r="E65" s="23">
        <f ca="1">IFERROR(__xludf.DUMMYFUNCTION("""COMPUTED_VALUE"""),0)</f>
        <v>0</v>
      </c>
    </row>
    <row r="66" spans="1:5" x14ac:dyDescent="0.3">
      <c r="A66" s="9">
        <v>43893</v>
      </c>
      <c r="B66">
        <v>0</v>
      </c>
      <c r="C66">
        <v>0</v>
      </c>
      <c r="D66">
        <v>53</v>
      </c>
      <c r="E66" s="23">
        <f ca="1">IFERROR(__xludf.DUMMYFUNCTION("""COMPUTED_VALUE"""),0)</f>
        <v>0</v>
      </c>
    </row>
    <row r="67" spans="1:5" x14ac:dyDescent="0.3">
      <c r="A67" s="9">
        <v>43894</v>
      </c>
      <c r="B67">
        <v>0</v>
      </c>
      <c r="C67">
        <v>0</v>
      </c>
      <c r="D67">
        <v>21</v>
      </c>
      <c r="E67" s="23">
        <f ca="1">IFERROR(__xludf.DUMMYFUNCTION("""COMPUTED_VALUE"""),0)</f>
        <v>0</v>
      </c>
    </row>
    <row r="68" spans="1:5" x14ac:dyDescent="0.3">
      <c r="A68" s="9">
        <v>43895</v>
      </c>
      <c r="B68">
        <v>0</v>
      </c>
      <c r="C68">
        <v>0</v>
      </c>
      <c r="D68">
        <v>34</v>
      </c>
      <c r="E68" s="23">
        <f ca="1">IFERROR(__xludf.DUMMYFUNCTION("""COMPUTED_VALUE"""),0)</f>
        <v>0</v>
      </c>
    </row>
    <row r="69" spans="1:5" x14ac:dyDescent="0.3">
      <c r="A69" s="9">
        <v>43896</v>
      </c>
      <c r="B69">
        <v>0</v>
      </c>
      <c r="C69">
        <v>0</v>
      </c>
      <c r="D69">
        <v>24</v>
      </c>
      <c r="E69" s="23">
        <f ca="1">IFERROR(__xludf.DUMMYFUNCTION("""COMPUTED_VALUE"""),0)</f>
        <v>0</v>
      </c>
    </row>
    <row r="70" spans="1:5" x14ac:dyDescent="0.3">
      <c r="A70" s="9">
        <v>43897</v>
      </c>
      <c r="B70">
        <v>0</v>
      </c>
      <c r="C70">
        <v>0</v>
      </c>
      <c r="D70">
        <v>56</v>
      </c>
      <c r="E70" s="23">
        <f ca="1">IFERROR(__xludf.DUMMYFUNCTION("""COMPUTED_VALUE"""),0)</f>
        <v>0</v>
      </c>
    </row>
    <row r="71" spans="1:5" x14ac:dyDescent="0.3">
      <c r="A71" s="9">
        <v>43898</v>
      </c>
      <c r="B71">
        <v>0</v>
      </c>
      <c r="C71">
        <v>14</v>
      </c>
      <c r="D71">
        <v>27</v>
      </c>
      <c r="E71" s="23">
        <f ca="1">IFERROR(__xludf.DUMMYFUNCTION("""COMPUTED_VALUE"""),0)</f>
        <v>0</v>
      </c>
    </row>
    <row r="72" spans="1:5" x14ac:dyDescent="0.3">
      <c r="A72" s="9">
        <v>43899</v>
      </c>
      <c r="B72">
        <v>0</v>
      </c>
      <c r="C72">
        <v>26</v>
      </c>
      <c r="D72">
        <v>0</v>
      </c>
      <c r="E72" s="23">
        <f ca="1">IFERROR(__xludf.DUMMYFUNCTION("""COMPUTED_VALUE"""),0)</f>
        <v>0</v>
      </c>
    </row>
    <row r="73" spans="1:5" x14ac:dyDescent="0.3">
      <c r="A73" s="9">
        <v>43900</v>
      </c>
      <c r="B73">
        <v>0</v>
      </c>
      <c r="C73">
        <v>14</v>
      </c>
      <c r="D73">
        <v>0</v>
      </c>
      <c r="E73" s="23">
        <f ca="1">IFERROR(__xludf.DUMMYFUNCTION("""COMPUTED_VALUE"""),0)</f>
        <v>0</v>
      </c>
    </row>
    <row r="74" spans="1:5" x14ac:dyDescent="0.3">
      <c r="A74" s="9">
        <v>43901</v>
      </c>
      <c r="B74">
        <v>0</v>
      </c>
      <c r="C74">
        <v>12</v>
      </c>
      <c r="D74">
        <v>12</v>
      </c>
      <c r="E74" s="23">
        <f ca="1">IFERROR(__xludf.DUMMYFUNCTION("""COMPUTED_VALUE"""),0)</f>
        <v>0</v>
      </c>
    </row>
    <row r="75" spans="1:5" x14ac:dyDescent="0.3">
      <c r="A75" s="9">
        <v>43902</v>
      </c>
      <c r="B75">
        <v>0</v>
      </c>
      <c r="C75">
        <v>12</v>
      </c>
      <c r="D75">
        <v>0</v>
      </c>
      <c r="E75" s="23">
        <f ca="1">IFERROR(__xludf.DUMMYFUNCTION("""COMPUTED_VALUE"""),0)</f>
        <v>0</v>
      </c>
    </row>
    <row r="76" spans="1:5" x14ac:dyDescent="0.3">
      <c r="A76" s="9">
        <v>43903</v>
      </c>
      <c r="B76">
        <v>0</v>
      </c>
      <c r="C76">
        <v>12</v>
      </c>
      <c r="D76">
        <v>0</v>
      </c>
      <c r="E76" s="23">
        <f ca="1">IFERROR(__xludf.DUMMYFUNCTION("""COMPUTED_VALUE"""),0)</f>
        <v>0</v>
      </c>
    </row>
    <row r="77" spans="1:5" x14ac:dyDescent="0.3">
      <c r="A77" s="9">
        <v>43904</v>
      </c>
      <c r="B77">
        <v>0</v>
      </c>
      <c r="C77">
        <v>13</v>
      </c>
      <c r="D77">
        <v>0</v>
      </c>
      <c r="E77" s="23">
        <v>0</v>
      </c>
    </row>
    <row r="78" spans="1:5" x14ac:dyDescent="0.3">
      <c r="A78" s="9">
        <v>43905</v>
      </c>
      <c r="B78">
        <v>0</v>
      </c>
      <c r="C78">
        <v>0</v>
      </c>
      <c r="D78">
        <v>0</v>
      </c>
      <c r="E78" s="23">
        <v>0</v>
      </c>
    </row>
    <row r="79" spans="1:5" x14ac:dyDescent="0.3">
      <c r="A79" s="9">
        <v>43906</v>
      </c>
      <c r="B79">
        <v>0</v>
      </c>
      <c r="C79">
        <v>16</v>
      </c>
      <c r="D79">
        <v>0</v>
      </c>
      <c r="E79" s="23">
        <v>0</v>
      </c>
    </row>
    <row r="80" spans="1:5" x14ac:dyDescent="0.3">
      <c r="A80" s="9">
        <v>43907</v>
      </c>
      <c r="B80">
        <v>12</v>
      </c>
      <c r="C80">
        <v>30</v>
      </c>
      <c r="D80">
        <v>0</v>
      </c>
      <c r="E80" s="23">
        <v>0</v>
      </c>
    </row>
    <row r="81" spans="1:5" x14ac:dyDescent="0.3">
      <c r="A81" s="9">
        <v>43908</v>
      </c>
      <c r="B81">
        <v>0</v>
      </c>
      <c r="C81">
        <v>46</v>
      </c>
      <c r="D81">
        <v>13</v>
      </c>
      <c r="E81" s="23">
        <v>0</v>
      </c>
    </row>
    <row r="82" spans="1:5" x14ac:dyDescent="0.3">
      <c r="A82" s="9">
        <v>43909</v>
      </c>
      <c r="B82">
        <v>24</v>
      </c>
      <c r="C82">
        <v>41</v>
      </c>
      <c r="D82">
        <v>17</v>
      </c>
      <c r="E82" s="23">
        <v>0</v>
      </c>
    </row>
    <row r="83" spans="1:5" x14ac:dyDescent="0.3">
      <c r="A83" s="9">
        <v>43910</v>
      </c>
      <c r="B83">
        <v>0</v>
      </c>
      <c r="C83">
        <v>25</v>
      </c>
      <c r="D83">
        <v>50</v>
      </c>
      <c r="E83" s="23">
        <v>0</v>
      </c>
    </row>
    <row r="84" spans="1:5" x14ac:dyDescent="0.3">
      <c r="A84" s="9">
        <v>43911</v>
      </c>
      <c r="B84">
        <v>0</v>
      </c>
      <c r="C84">
        <v>74</v>
      </c>
      <c r="D84">
        <v>44</v>
      </c>
      <c r="E84" s="23">
        <v>0</v>
      </c>
    </row>
    <row r="85" spans="1:5" x14ac:dyDescent="0.3">
      <c r="A85" s="9">
        <v>43912</v>
      </c>
      <c r="B85">
        <v>50</v>
      </c>
      <c r="C85">
        <v>83</v>
      </c>
      <c r="D85">
        <v>49</v>
      </c>
      <c r="E85" s="23">
        <v>0</v>
      </c>
    </row>
    <row r="86" spans="1:5" x14ac:dyDescent="0.3">
      <c r="A86" s="9">
        <v>43913</v>
      </c>
      <c r="B86">
        <v>30</v>
      </c>
      <c r="C86">
        <v>48</v>
      </c>
      <c r="D86">
        <v>22</v>
      </c>
      <c r="E86" s="23">
        <v>0</v>
      </c>
    </row>
    <row r="87" spans="1:5" x14ac:dyDescent="0.3">
      <c r="A87" s="9">
        <v>43914</v>
      </c>
      <c r="B87">
        <v>74</v>
      </c>
      <c r="C87">
        <v>83</v>
      </c>
      <c r="D87">
        <v>22</v>
      </c>
      <c r="E87" s="23">
        <v>0</v>
      </c>
    </row>
    <row r="88" spans="1:5" x14ac:dyDescent="0.3">
      <c r="A88" s="9">
        <v>43915</v>
      </c>
      <c r="B88">
        <v>21</v>
      </c>
      <c r="C88">
        <v>68</v>
      </c>
      <c r="D88">
        <v>21</v>
      </c>
      <c r="E88" s="23">
        <v>0</v>
      </c>
    </row>
    <row r="89" spans="1:5" x14ac:dyDescent="0.3">
      <c r="A89" s="9">
        <v>43916</v>
      </c>
      <c r="B89">
        <v>29</v>
      </c>
      <c r="C89">
        <v>15</v>
      </c>
      <c r="D89">
        <v>0</v>
      </c>
      <c r="E89" s="23">
        <v>0</v>
      </c>
    </row>
    <row r="90" spans="1:5" x14ac:dyDescent="0.3">
      <c r="A90" s="9">
        <v>43917</v>
      </c>
      <c r="B90">
        <v>34</v>
      </c>
      <c r="C90">
        <v>41</v>
      </c>
      <c r="D90">
        <v>27</v>
      </c>
      <c r="E90" s="23">
        <v>0</v>
      </c>
    </row>
    <row r="91" spans="1:5" x14ac:dyDescent="0.3">
      <c r="A91" s="9">
        <v>43918</v>
      </c>
      <c r="B91">
        <v>21</v>
      </c>
      <c r="C91">
        <v>33</v>
      </c>
      <c r="D91">
        <v>37</v>
      </c>
      <c r="E91" s="23">
        <v>0</v>
      </c>
    </row>
    <row r="92" spans="1:5" x14ac:dyDescent="0.3">
      <c r="A92" s="9">
        <v>43919</v>
      </c>
      <c r="B92">
        <v>36</v>
      </c>
      <c r="C92">
        <v>35</v>
      </c>
      <c r="D92">
        <v>21</v>
      </c>
      <c r="E92" s="23">
        <v>0</v>
      </c>
    </row>
    <row r="93" spans="1:5" x14ac:dyDescent="0.3">
      <c r="A93" s="9">
        <v>43920</v>
      </c>
      <c r="B93">
        <v>28</v>
      </c>
      <c r="C93">
        <v>21</v>
      </c>
      <c r="D93">
        <v>42</v>
      </c>
      <c r="E93" s="23">
        <v>0</v>
      </c>
    </row>
    <row r="94" spans="1:5" x14ac:dyDescent="0.3">
      <c r="A94" s="9">
        <v>43921</v>
      </c>
      <c r="B94">
        <v>18</v>
      </c>
      <c r="C94">
        <v>14</v>
      </c>
      <c r="D94">
        <v>41</v>
      </c>
      <c r="E94" s="23">
        <v>0</v>
      </c>
    </row>
    <row r="95" spans="1:5" x14ac:dyDescent="0.3">
      <c r="A95" s="9">
        <v>43922</v>
      </c>
      <c r="B95">
        <v>82</v>
      </c>
      <c r="C95">
        <v>25</v>
      </c>
      <c r="D95">
        <v>43</v>
      </c>
      <c r="E95" s="23">
        <v>0</v>
      </c>
    </row>
    <row r="96" spans="1:5" x14ac:dyDescent="0.3">
      <c r="A96" s="9">
        <v>43923</v>
      </c>
      <c r="B96">
        <v>59</v>
      </c>
      <c r="C96">
        <v>23</v>
      </c>
      <c r="D96">
        <v>41</v>
      </c>
      <c r="E96" s="23">
        <v>0</v>
      </c>
    </row>
    <row r="97" spans="1:5" x14ac:dyDescent="0.3">
      <c r="A97" s="9">
        <v>43924</v>
      </c>
      <c r="B97">
        <v>14</v>
      </c>
      <c r="C97">
        <v>28</v>
      </c>
      <c r="D97">
        <v>37</v>
      </c>
      <c r="E97" s="23">
        <v>1</v>
      </c>
    </row>
    <row r="98" spans="1:5" x14ac:dyDescent="0.3">
      <c r="A98" s="9">
        <v>43925</v>
      </c>
      <c r="B98">
        <v>24</v>
      </c>
      <c r="C98">
        <v>36</v>
      </c>
      <c r="D98">
        <v>0</v>
      </c>
      <c r="E98" s="23">
        <v>0</v>
      </c>
    </row>
    <row r="99" spans="1:5" x14ac:dyDescent="0.3">
      <c r="A99" s="9">
        <v>43926</v>
      </c>
      <c r="B99">
        <v>40</v>
      </c>
      <c r="C99">
        <v>27</v>
      </c>
      <c r="D99">
        <v>18</v>
      </c>
      <c r="E99" s="23">
        <v>2</v>
      </c>
    </row>
    <row r="100" spans="1:5" x14ac:dyDescent="0.3">
      <c r="A100" s="9">
        <v>43927</v>
      </c>
      <c r="B100">
        <v>14</v>
      </c>
      <c r="C100">
        <v>20</v>
      </c>
      <c r="D100">
        <v>42</v>
      </c>
      <c r="E100" s="23">
        <v>0</v>
      </c>
    </row>
    <row r="101" spans="1:5" x14ac:dyDescent="0.3">
      <c r="A101" s="9">
        <v>43928</v>
      </c>
      <c r="B101">
        <v>19</v>
      </c>
      <c r="C101">
        <v>44</v>
      </c>
      <c r="D101">
        <v>44</v>
      </c>
      <c r="E101" s="23">
        <v>0</v>
      </c>
    </row>
    <row r="102" spans="1:5" x14ac:dyDescent="0.3">
      <c r="A102" s="9">
        <v>43929</v>
      </c>
      <c r="B102">
        <v>21</v>
      </c>
      <c r="C102">
        <v>21</v>
      </c>
      <c r="D102">
        <v>21</v>
      </c>
      <c r="E102" s="23">
        <v>0</v>
      </c>
    </row>
    <row r="103" spans="1:5" x14ac:dyDescent="0.3">
      <c r="A103" s="9">
        <v>43930</v>
      </c>
      <c r="B103">
        <v>24</v>
      </c>
      <c r="C103">
        <v>29</v>
      </c>
      <c r="D103">
        <v>28</v>
      </c>
      <c r="E103" s="23">
        <v>0</v>
      </c>
    </row>
    <row r="104" spans="1:5" x14ac:dyDescent="0.3">
      <c r="A104" s="9">
        <v>43931</v>
      </c>
      <c r="B104">
        <v>20</v>
      </c>
      <c r="C104">
        <v>14</v>
      </c>
      <c r="D104">
        <v>14</v>
      </c>
      <c r="E104" s="23">
        <v>0</v>
      </c>
    </row>
    <row r="105" spans="1:5" x14ac:dyDescent="0.3">
      <c r="A105" s="9">
        <v>43932</v>
      </c>
      <c r="B105">
        <v>29</v>
      </c>
      <c r="C105">
        <v>15</v>
      </c>
      <c r="D105">
        <v>30</v>
      </c>
      <c r="E105" s="23">
        <v>0</v>
      </c>
    </row>
    <row r="106" spans="1:5" x14ac:dyDescent="0.3">
      <c r="A106" s="9">
        <v>43933</v>
      </c>
      <c r="B106">
        <v>43</v>
      </c>
      <c r="C106">
        <v>15</v>
      </c>
      <c r="D106">
        <v>15</v>
      </c>
      <c r="E106" s="23">
        <v>0</v>
      </c>
    </row>
    <row r="107" spans="1:5" x14ac:dyDescent="0.3">
      <c r="A107" s="9">
        <v>43934</v>
      </c>
      <c r="B107">
        <v>54</v>
      </c>
      <c r="C107">
        <v>34</v>
      </c>
      <c r="D107">
        <v>27</v>
      </c>
      <c r="E107" s="23">
        <v>1</v>
      </c>
    </row>
    <row r="108" spans="1:5" x14ac:dyDescent="0.3">
      <c r="A108" s="9">
        <v>43935</v>
      </c>
      <c r="B108">
        <v>41</v>
      </c>
      <c r="C108">
        <v>34</v>
      </c>
      <c r="D108">
        <v>13</v>
      </c>
      <c r="E108" s="23">
        <v>0</v>
      </c>
    </row>
    <row r="109" spans="1:5" x14ac:dyDescent="0.3">
      <c r="A109" s="9">
        <v>43936</v>
      </c>
      <c r="B109">
        <v>13</v>
      </c>
      <c r="C109">
        <v>13</v>
      </c>
      <c r="D109">
        <v>13</v>
      </c>
      <c r="E109" s="23">
        <v>6</v>
      </c>
    </row>
    <row r="110" spans="1:5" x14ac:dyDescent="0.3">
      <c r="A110" s="9">
        <v>43937</v>
      </c>
      <c r="B110">
        <v>29</v>
      </c>
      <c r="C110">
        <v>29</v>
      </c>
      <c r="D110">
        <v>58</v>
      </c>
      <c r="E110" s="23">
        <v>2</v>
      </c>
    </row>
    <row r="111" spans="1:5" x14ac:dyDescent="0.3">
      <c r="A111" s="9">
        <v>43938</v>
      </c>
      <c r="B111">
        <v>21</v>
      </c>
      <c r="C111">
        <v>19</v>
      </c>
      <c r="D111">
        <v>28</v>
      </c>
      <c r="E111" s="23">
        <v>0</v>
      </c>
    </row>
    <row r="112" spans="1:5" x14ac:dyDescent="0.3">
      <c r="A112" s="9">
        <v>43939</v>
      </c>
      <c r="B112">
        <v>21</v>
      </c>
      <c r="C112">
        <v>16</v>
      </c>
      <c r="D112">
        <v>16</v>
      </c>
      <c r="E112" s="23">
        <v>2</v>
      </c>
    </row>
    <row r="113" spans="1:5" x14ac:dyDescent="0.3">
      <c r="A113" s="9">
        <v>43940</v>
      </c>
      <c r="B113">
        <v>22</v>
      </c>
      <c r="C113">
        <v>30</v>
      </c>
      <c r="D113">
        <v>29</v>
      </c>
      <c r="E113" s="23">
        <v>0</v>
      </c>
    </row>
    <row r="114" spans="1:5" x14ac:dyDescent="0.3">
      <c r="A114" s="9">
        <v>43941</v>
      </c>
      <c r="B114">
        <v>22</v>
      </c>
      <c r="C114">
        <v>14</v>
      </c>
      <c r="D114">
        <v>14</v>
      </c>
      <c r="E114" s="23">
        <v>0</v>
      </c>
    </row>
    <row r="115" spans="1:5" x14ac:dyDescent="0.3">
      <c r="A115" s="9">
        <v>43942</v>
      </c>
      <c r="B115">
        <v>14</v>
      </c>
      <c r="C115">
        <v>28</v>
      </c>
      <c r="D115">
        <v>15</v>
      </c>
      <c r="E115" s="23">
        <v>1</v>
      </c>
    </row>
    <row r="116" spans="1:5" x14ac:dyDescent="0.3">
      <c r="A116" s="9">
        <v>43943</v>
      </c>
      <c r="B116">
        <v>14</v>
      </c>
      <c r="C116">
        <v>23</v>
      </c>
      <c r="D116">
        <v>23</v>
      </c>
      <c r="E116" s="23">
        <v>0</v>
      </c>
    </row>
    <row r="117" spans="1:5" x14ac:dyDescent="0.3">
      <c r="A117" s="9">
        <v>43944</v>
      </c>
      <c r="B117">
        <v>0</v>
      </c>
      <c r="C117">
        <v>14</v>
      </c>
      <c r="D117">
        <v>21</v>
      </c>
      <c r="E117" s="23">
        <v>0</v>
      </c>
    </row>
    <row r="118" spans="1:5" x14ac:dyDescent="0.3">
      <c r="A118" s="9">
        <v>43945</v>
      </c>
      <c r="B118">
        <v>15</v>
      </c>
      <c r="C118">
        <v>15</v>
      </c>
      <c r="D118">
        <v>22</v>
      </c>
      <c r="E118" s="23">
        <v>0</v>
      </c>
    </row>
    <row r="119" spans="1:5" x14ac:dyDescent="0.3">
      <c r="A119" s="9">
        <v>43946</v>
      </c>
      <c r="B119">
        <v>15</v>
      </c>
      <c r="C119">
        <v>23</v>
      </c>
      <c r="D119">
        <v>30</v>
      </c>
      <c r="E119" s="23">
        <v>0</v>
      </c>
    </row>
    <row r="120" spans="1:5" x14ac:dyDescent="0.3">
      <c r="A120" s="9">
        <v>43947</v>
      </c>
      <c r="B120">
        <v>20</v>
      </c>
      <c r="C120">
        <v>0</v>
      </c>
      <c r="D120">
        <v>15</v>
      </c>
      <c r="E120" s="23">
        <v>0</v>
      </c>
    </row>
    <row r="121" spans="1:5" x14ac:dyDescent="0.3">
      <c r="A121" s="9">
        <v>43948</v>
      </c>
      <c r="B121">
        <v>43</v>
      </c>
      <c r="C121">
        <v>0</v>
      </c>
      <c r="D121">
        <v>19</v>
      </c>
      <c r="E121" s="23">
        <v>0</v>
      </c>
    </row>
    <row r="122" spans="1:5" x14ac:dyDescent="0.3">
      <c r="A122" s="9">
        <v>43949</v>
      </c>
      <c r="B122">
        <v>28</v>
      </c>
      <c r="C122">
        <v>28</v>
      </c>
      <c r="D122">
        <v>36</v>
      </c>
      <c r="E122" s="23">
        <v>0</v>
      </c>
    </row>
    <row r="123" spans="1:5" x14ac:dyDescent="0.3">
      <c r="A123" s="9">
        <v>43950</v>
      </c>
      <c r="B123">
        <v>22</v>
      </c>
      <c r="C123">
        <v>13</v>
      </c>
      <c r="D123">
        <v>13</v>
      </c>
      <c r="E123" s="23">
        <v>0</v>
      </c>
    </row>
    <row r="124" spans="1:5" x14ac:dyDescent="0.3">
      <c r="A124" s="9">
        <v>43951</v>
      </c>
      <c r="B124">
        <v>34</v>
      </c>
      <c r="C124">
        <v>11</v>
      </c>
      <c r="D124">
        <v>17</v>
      </c>
      <c r="E124" s="23">
        <v>0</v>
      </c>
    </row>
    <row r="125" spans="1:5" x14ac:dyDescent="0.3">
      <c r="A125" s="9">
        <v>43952</v>
      </c>
      <c r="B125">
        <v>21</v>
      </c>
      <c r="C125">
        <v>28</v>
      </c>
      <c r="D125">
        <v>14</v>
      </c>
      <c r="E125" s="23">
        <v>1</v>
      </c>
    </row>
    <row r="126" spans="1:5" x14ac:dyDescent="0.3">
      <c r="A126" s="9">
        <v>43953</v>
      </c>
      <c r="B126">
        <v>43</v>
      </c>
      <c r="C126">
        <v>15</v>
      </c>
      <c r="D126">
        <v>19</v>
      </c>
      <c r="E126" s="23">
        <v>0</v>
      </c>
    </row>
    <row r="127" spans="1:5" x14ac:dyDescent="0.3">
      <c r="A127" s="9">
        <v>43954</v>
      </c>
      <c r="B127">
        <v>36</v>
      </c>
      <c r="C127">
        <v>19</v>
      </c>
      <c r="D127">
        <v>19</v>
      </c>
      <c r="E127" s="23">
        <v>1</v>
      </c>
    </row>
    <row r="128" spans="1:5" x14ac:dyDescent="0.3">
      <c r="A128" s="9">
        <v>43955</v>
      </c>
      <c r="B128">
        <v>14</v>
      </c>
      <c r="C128">
        <v>14</v>
      </c>
      <c r="D128">
        <v>34</v>
      </c>
      <c r="E128" s="23">
        <v>0</v>
      </c>
    </row>
    <row r="129" spans="1:5" x14ac:dyDescent="0.3">
      <c r="A129" s="9">
        <v>43956</v>
      </c>
      <c r="B129">
        <v>19</v>
      </c>
      <c r="C129">
        <v>0</v>
      </c>
      <c r="D129">
        <v>50</v>
      </c>
      <c r="E129" s="23">
        <v>0</v>
      </c>
    </row>
    <row r="130" spans="1:5" x14ac:dyDescent="0.3">
      <c r="A130" s="9">
        <v>43957</v>
      </c>
      <c r="B130">
        <v>0</v>
      </c>
      <c r="C130">
        <v>13</v>
      </c>
      <c r="D130">
        <v>31</v>
      </c>
      <c r="E130" s="23">
        <v>0</v>
      </c>
    </row>
    <row r="131" spans="1:5" x14ac:dyDescent="0.3">
      <c r="A131" s="9">
        <v>43958</v>
      </c>
      <c r="B131">
        <v>13</v>
      </c>
      <c r="C131">
        <v>14</v>
      </c>
      <c r="D131">
        <v>23</v>
      </c>
      <c r="E131" s="29">
        <v>0</v>
      </c>
    </row>
    <row r="132" spans="1:5" x14ac:dyDescent="0.3">
      <c r="A132" s="9">
        <v>43959</v>
      </c>
      <c r="B132">
        <v>0</v>
      </c>
      <c r="C132">
        <v>13</v>
      </c>
      <c r="D132">
        <v>35</v>
      </c>
      <c r="E132" s="29">
        <v>0</v>
      </c>
    </row>
    <row r="133" spans="1:5" x14ac:dyDescent="0.3">
      <c r="A133" s="9">
        <v>43960</v>
      </c>
      <c r="B133">
        <v>28</v>
      </c>
      <c r="C133">
        <v>0</v>
      </c>
      <c r="D133">
        <v>28</v>
      </c>
      <c r="E133" s="29">
        <v>1</v>
      </c>
    </row>
    <row r="134" spans="1:5" x14ac:dyDescent="0.3">
      <c r="A134" s="9">
        <v>43961</v>
      </c>
      <c r="B134">
        <v>28</v>
      </c>
      <c r="C134">
        <v>14</v>
      </c>
      <c r="D134">
        <v>21</v>
      </c>
      <c r="E134" s="29">
        <v>0</v>
      </c>
    </row>
    <row r="135" spans="1:5" x14ac:dyDescent="0.3">
      <c r="A135" s="9">
        <v>43962</v>
      </c>
      <c r="B135">
        <v>13</v>
      </c>
      <c r="C135">
        <v>14</v>
      </c>
      <c r="D135">
        <v>36</v>
      </c>
      <c r="E135" s="29">
        <v>0</v>
      </c>
    </row>
    <row r="136" spans="1:5" x14ac:dyDescent="0.3">
      <c r="A136" s="9">
        <v>43963</v>
      </c>
      <c r="B136">
        <v>23</v>
      </c>
      <c r="C136">
        <v>14</v>
      </c>
      <c r="D136">
        <v>14</v>
      </c>
      <c r="E136" s="29">
        <v>0</v>
      </c>
    </row>
    <row r="137" spans="1:5" x14ac:dyDescent="0.3">
      <c r="A137" s="9">
        <v>43964</v>
      </c>
      <c r="B137">
        <v>27</v>
      </c>
      <c r="C137">
        <v>42</v>
      </c>
      <c r="D137">
        <v>19</v>
      </c>
      <c r="E137" s="29">
        <v>0</v>
      </c>
    </row>
    <row r="138" spans="1:5" x14ac:dyDescent="0.3">
      <c r="A138" s="9">
        <v>43965</v>
      </c>
      <c r="B138">
        <v>14</v>
      </c>
      <c r="C138">
        <v>22</v>
      </c>
      <c r="D138">
        <v>14</v>
      </c>
      <c r="E138" s="29">
        <v>0</v>
      </c>
    </row>
    <row r="139" spans="1:5" x14ac:dyDescent="0.3">
      <c r="A139" s="9">
        <v>43966</v>
      </c>
      <c r="B139">
        <v>19</v>
      </c>
      <c r="C139">
        <v>0</v>
      </c>
      <c r="D139">
        <v>30</v>
      </c>
      <c r="E139" s="29">
        <v>0</v>
      </c>
    </row>
    <row r="140" spans="1:5" x14ac:dyDescent="0.3">
      <c r="A140" s="9">
        <v>43967</v>
      </c>
      <c r="B140">
        <v>23</v>
      </c>
      <c r="C140">
        <v>15</v>
      </c>
      <c r="D140">
        <v>23</v>
      </c>
      <c r="E140" s="29">
        <v>0</v>
      </c>
    </row>
    <row r="141" spans="1:5" x14ac:dyDescent="0.3">
      <c r="A141" s="9">
        <v>43968</v>
      </c>
      <c r="B141">
        <v>58</v>
      </c>
      <c r="C141">
        <v>29</v>
      </c>
      <c r="D141">
        <v>29</v>
      </c>
      <c r="E141" s="29">
        <v>0</v>
      </c>
    </row>
    <row r="142" spans="1:5" x14ac:dyDescent="0.3">
      <c r="A142" s="9">
        <v>43969</v>
      </c>
      <c r="B142">
        <v>28</v>
      </c>
      <c r="C142">
        <v>27</v>
      </c>
      <c r="D142">
        <v>37</v>
      </c>
      <c r="E142" s="29">
        <v>0</v>
      </c>
    </row>
    <row r="143" spans="1:5" x14ac:dyDescent="0.3">
      <c r="A143" s="9">
        <v>43970</v>
      </c>
      <c r="B143">
        <v>17</v>
      </c>
      <c r="C143">
        <v>26</v>
      </c>
      <c r="D143">
        <v>30</v>
      </c>
      <c r="E143" s="29">
        <v>0</v>
      </c>
    </row>
    <row r="144" spans="1:5" x14ac:dyDescent="0.3">
      <c r="A144" s="9">
        <v>43971</v>
      </c>
      <c r="B144">
        <v>18</v>
      </c>
      <c r="C144">
        <v>13</v>
      </c>
      <c r="D144">
        <v>46</v>
      </c>
      <c r="E144" s="29">
        <v>1</v>
      </c>
    </row>
    <row r="145" spans="1:5" x14ac:dyDescent="0.3">
      <c r="A145" s="9">
        <v>43972</v>
      </c>
      <c r="B145">
        <v>13</v>
      </c>
      <c r="C145">
        <v>14</v>
      </c>
      <c r="D145">
        <v>21</v>
      </c>
      <c r="E145" s="29">
        <v>0</v>
      </c>
    </row>
    <row r="146" spans="1:5" x14ac:dyDescent="0.3">
      <c r="A146" s="9">
        <v>43973</v>
      </c>
      <c r="B146">
        <v>32</v>
      </c>
      <c r="C146">
        <v>18</v>
      </c>
      <c r="D146">
        <v>23</v>
      </c>
      <c r="E146" s="29">
        <v>0</v>
      </c>
    </row>
    <row r="147" spans="1:5" x14ac:dyDescent="0.3">
      <c r="A147" s="9">
        <v>43974</v>
      </c>
      <c r="B147">
        <v>15</v>
      </c>
      <c r="C147">
        <v>0</v>
      </c>
      <c r="D147">
        <v>30</v>
      </c>
      <c r="E147" s="29">
        <v>0</v>
      </c>
    </row>
    <row r="148" spans="1:5" x14ac:dyDescent="0.3">
      <c r="A148" s="9">
        <v>43975</v>
      </c>
      <c r="B148">
        <v>15</v>
      </c>
      <c r="C148">
        <v>0</v>
      </c>
      <c r="D148">
        <v>15</v>
      </c>
      <c r="E148" s="29">
        <v>0</v>
      </c>
    </row>
    <row r="149" spans="1:5" x14ac:dyDescent="0.3">
      <c r="A149" s="9">
        <v>43976</v>
      </c>
      <c r="B149">
        <v>14</v>
      </c>
      <c r="C149">
        <v>22</v>
      </c>
      <c r="D149">
        <v>19</v>
      </c>
      <c r="E149" s="29">
        <v>1</v>
      </c>
    </row>
    <row r="150" spans="1:5" x14ac:dyDescent="0.3">
      <c r="A150" s="9">
        <v>43977</v>
      </c>
      <c r="B150">
        <v>23</v>
      </c>
      <c r="C150">
        <v>16</v>
      </c>
      <c r="D150">
        <v>21</v>
      </c>
      <c r="E150" s="29">
        <v>5</v>
      </c>
    </row>
    <row r="151" spans="1:5" x14ac:dyDescent="0.3">
      <c r="A151" s="9">
        <v>43978</v>
      </c>
      <c r="B151">
        <v>15</v>
      </c>
      <c r="C151">
        <v>0</v>
      </c>
      <c r="D151">
        <v>36</v>
      </c>
      <c r="E151" s="29">
        <v>0</v>
      </c>
    </row>
    <row r="152" spans="1:5" x14ac:dyDescent="0.3">
      <c r="A152" s="9">
        <v>43979</v>
      </c>
      <c r="B152">
        <v>14</v>
      </c>
      <c r="C152">
        <v>14</v>
      </c>
      <c r="D152">
        <v>22</v>
      </c>
      <c r="E152" s="29">
        <v>1</v>
      </c>
    </row>
    <row r="153" spans="1:5" x14ac:dyDescent="0.3">
      <c r="A153" s="9">
        <v>43980</v>
      </c>
      <c r="B153">
        <v>28</v>
      </c>
      <c r="C153">
        <v>14</v>
      </c>
      <c r="D153">
        <v>15</v>
      </c>
      <c r="E153" s="29">
        <v>6</v>
      </c>
    </row>
    <row r="154" spans="1:5" x14ac:dyDescent="0.3">
      <c r="A154" s="9">
        <v>43981</v>
      </c>
      <c r="B154">
        <v>14</v>
      </c>
      <c r="C154">
        <v>21</v>
      </c>
      <c r="D154">
        <v>28</v>
      </c>
      <c r="E154" s="29">
        <v>0</v>
      </c>
    </row>
    <row r="155" spans="1:5" x14ac:dyDescent="0.3">
      <c r="A155" s="9">
        <v>43982</v>
      </c>
      <c r="B155">
        <v>37</v>
      </c>
      <c r="C155">
        <v>14</v>
      </c>
      <c r="D155">
        <v>43</v>
      </c>
      <c r="E155" s="29">
        <v>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C4071E-0176-4195-8416-C6E00E8F99BC}">
  <dimension ref="A3:G155"/>
  <sheetViews>
    <sheetView workbookViewId="0">
      <selection activeCell="G1" sqref="G1:G1048576"/>
    </sheetView>
  </sheetViews>
  <sheetFormatPr defaultRowHeight="14.4" x14ac:dyDescent="0.3"/>
  <cols>
    <col min="3" max="3" width="8.88671875" style="13"/>
    <col min="5" max="5" width="8.88671875" style="13"/>
    <col min="7" max="7" width="8.88671875" style="29"/>
  </cols>
  <sheetData>
    <row r="3" spans="1:7" x14ac:dyDescent="0.3">
      <c r="A3" s="12" t="s">
        <v>56</v>
      </c>
      <c r="B3" t="s">
        <v>198</v>
      </c>
      <c r="C3" s="13" t="s">
        <v>197</v>
      </c>
      <c r="D3" t="s">
        <v>196</v>
      </c>
      <c r="E3" s="13" t="s">
        <v>195</v>
      </c>
      <c r="F3" t="s">
        <v>194</v>
      </c>
      <c r="G3" s="23" t="s">
        <v>60</v>
      </c>
    </row>
    <row r="4" spans="1:7" x14ac:dyDescent="0.3">
      <c r="A4" s="9">
        <v>43831</v>
      </c>
      <c r="B4">
        <v>3</v>
      </c>
      <c r="C4" s="13">
        <v>1</v>
      </c>
      <c r="D4">
        <v>0</v>
      </c>
      <c r="E4" s="13">
        <v>0</v>
      </c>
      <c r="F4">
        <v>3</v>
      </c>
      <c r="G4" s="23">
        <v>0</v>
      </c>
    </row>
    <row r="5" spans="1:7" x14ac:dyDescent="0.3">
      <c r="A5" s="9">
        <v>43832</v>
      </c>
      <c r="B5">
        <v>3</v>
      </c>
      <c r="C5" s="13">
        <v>1</v>
      </c>
      <c r="D5">
        <v>0</v>
      </c>
      <c r="E5" s="13">
        <v>1</v>
      </c>
      <c r="F5">
        <v>1</v>
      </c>
      <c r="G5" s="23">
        <v>0</v>
      </c>
    </row>
    <row r="6" spans="1:7" x14ac:dyDescent="0.3">
      <c r="A6" s="9">
        <v>43833</v>
      </c>
      <c r="B6">
        <v>5</v>
      </c>
      <c r="C6" s="13">
        <v>0</v>
      </c>
      <c r="D6">
        <v>0</v>
      </c>
      <c r="E6" s="13">
        <v>1</v>
      </c>
      <c r="F6">
        <v>3</v>
      </c>
      <c r="G6" s="23">
        <v>0</v>
      </c>
    </row>
    <row r="7" spans="1:7" x14ac:dyDescent="0.3">
      <c r="A7" s="9">
        <v>43834</v>
      </c>
      <c r="B7">
        <v>3</v>
      </c>
      <c r="C7" s="13">
        <v>1</v>
      </c>
      <c r="D7">
        <v>0</v>
      </c>
      <c r="E7" s="13">
        <v>1</v>
      </c>
      <c r="F7">
        <v>2</v>
      </c>
      <c r="G7" s="23">
        <v>0</v>
      </c>
    </row>
    <row r="8" spans="1:7" x14ac:dyDescent="0.3">
      <c r="A8" s="9">
        <v>43835</v>
      </c>
      <c r="B8">
        <v>5</v>
      </c>
      <c r="C8" s="13">
        <v>1</v>
      </c>
      <c r="D8">
        <v>0</v>
      </c>
      <c r="E8" s="13">
        <v>1</v>
      </c>
      <c r="F8">
        <v>3</v>
      </c>
      <c r="G8" s="23">
        <v>0</v>
      </c>
    </row>
    <row r="9" spans="1:7" x14ac:dyDescent="0.3">
      <c r="A9" s="9">
        <v>43836</v>
      </c>
      <c r="B9">
        <v>4</v>
      </c>
      <c r="C9" s="13">
        <v>1</v>
      </c>
      <c r="D9">
        <v>0</v>
      </c>
      <c r="E9" s="13">
        <v>1</v>
      </c>
      <c r="F9">
        <v>2</v>
      </c>
      <c r="G9" s="23">
        <v>0</v>
      </c>
    </row>
    <row r="10" spans="1:7" x14ac:dyDescent="0.3">
      <c r="A10" s="9">
        <v>43837</v>
      </c>
      <c r="B10">
        <v>5</v>
      </c>
      <c r="C10" s="13">
        <v>1</v>
      </c>
      <c r="D10">
        <v>0</v>
      </c>
      <c r="E10" s="13">
        <v>0</v>
      </c>
      <c r="F10">
        <v>2</v>
      </c>
      <c r="G10" s="23">
        <v>0</v>
      </c>
    </row>
    <row r="11" spans="1:7" x14ac:dyDescent="0.3">
      <c r="A11" s="9">
        <v>43838</v>
      </c>
      <c r="B11">
        <v>4</v>
      </c>
      <c r="C11" s="13">
        <v>1</v>
      </c>
      <c r="D11">
        <v>0</v>
      </c>
      <c r="E11" s="13">
        <v>1</v>
      </c>
      <c r="F11">
        <v>2</v>
      </c>
      <c r="G11" s="23">
        <v>0</v>
      </c>
    </row>
    <row r="12" spans="1:7" x14ac:dyDescent="0.3">
      <c r="A12" s="9">
        <v>43839</v>
      </c>
      <c r="B12">
        <v>4</v>
      </c>
      <c r="C12" s="13">
        <v>0</v>
      </c>
      <c r="D12">
        <v>0</v>
      </c>
      <c r="E12" s="13">
        <v>0</v>
      </c>
      <c r="F12">
        <v>2</v>
      </c>
      <c r="G12" s="23">
        <v>0</v>
      </c>
    </row>
    <row r="13" spans="1:7" x14ac:dyDescent="0.3">
      <c r="A13" s="9">
        <v>43840</v>
      </c>
      <c r="B13">
        <v>4</v>
      </c>
      <c r="C13" s="13">
        <v>1</v>
      </c>
      <c r="D13">
        <v>0</v>
      </c>
      <c r="E13" s="13">
        <v>1</v>
      </c>
      <c r="F13">
        <v>3</v>
      </c>
      <c r="G13" s="23">
        <v>0</v>
      </c>
    </row>
    <row r="14" spans="1:7" x14ac:dyDescent="0.3">
      <c r="A14" s="9">
        <v>43841</v>
      </c>
      <c r="B14">
        <v>4</v>
      </c>
      <c r="C14" s="13">
        <v>1</v>
      </c>
      <c r="D14">
        <v>0</v>
      </c>
      <c r="E14" s="13">
        <v>1</v>
      </c>
      <c r="F14">
        <v>3</v>
      </c>
      <c r="G14" s="23">
        <v>0</v>
      </c>
    </row>
    <row r="15" spans="1:7" x14ac:dyDescent="0.3">
      <c r="A15" s="9">
        <v>43842</v>
      </c>
      <c r="B15">
        <v>6</v>
      </c>
      <c r="C15" s="13">
        <v>1</v>
      </c>
      <c r="D15">
        <v>0</v>
      </c>
      <c r="E15" s="13">
        <v>0</v>
      </c>
      <c r="F15">
        <v>3</v>
      </c>
      <c r="G15" s="23">
        <v>0</v>
      </c>
    </row>
    <row r="16" spans="1:7" x14ac:dyDescent="0.3">
      <c r="A16" s="9">
        <v>43843</v>
      </c>
      <c r="B16">
        <v>2</v>
      </c>
      <c r="C16" s="13">
        <v>0</v>
      </c>
      <c r="D16">
        <v>0</v>
      </c>
      <c r="E16" s="13">
        <v>1</v>
      </c>
      <c r="F16">
        <v>2</v>
      </c>
      <c r="G16" s="23">
        <v>0</v>
      </c>
    </row>
    <row r="17" spans="1:7" x14ac:dyDescent="0.3">
      <c r="A17" s="9">
        <v>43844</v>
      </c>
      <c r="B17">
        <v>4</v>
      </c>
      <c r="C17" s="13">
        <v>0</v>
      </c>
      <c r="D17">
        <v>0</v>
      </c>
      <c r="E17" s="13">
        <v>1</v>
      </c>
      <c r="F17">
        <v>2</v>
      </c>
      <c r="G17" s="23">
        <v>0</v>
      </c>
    </row>
    <row r="18" spans="1:7" x14ac:dyDescent="0.3">
      <c r="A18" s="9">
        <v>43845</v>
      </c>
      <c r="B18">
        <v>5</v>
      </c>
      <c r="C18" s="13">
        <v>1</v>
      </c>
      <c r="D18">
        <v>0</v>
      </c>
      <c r="E18" s="13">
        <v>1</v>
      </c>
      <c r="F18">
        <v>2</v>
      </c>
      <c r="G18" s="23">
        <v>0</v>
      </c>
    </row>
    <row r="19" spans="1:7" x14ac:dyDescent="0.3">
      <c r="A19" s="9">
        <v>43846</v>
      </c>
      <c r="B19">
        <v>3</v>
      </c>
      <c r="C19" s="13">
        <v>1</v>
      </c>
      <c r="D19">
        <v>0</v>
      </c>
      <c r="E19" s="13">
        <v>1</v>
      </c>
      <c r="F19">
        <v>3</v>
      </c>
      <c r="G19" s="23">
        <v>0</v>
      </c>
    </row>
    <row r="20" spans="1:7" x14ac:dyDescent="0.3">
      <c r="A20" s="9">
        <v>43847</v>
      </c>
      <c r="B20">
        <v>3</v>
      </c>
      <c r="C20" s="13">
        <v>0</v>
      </c>
      <c r="D20">
        <v>0</v>
      </c>
      <c r="E20" s="13">
        <v>1</v>
      </c>
      <c r="F20">
        <v>3</v>
      </c>
      <c r="G20" s="23">
        <v>0</v>
      </c>
    </row>
    <row r="21" spans="1:7" x14ac:dyDescent="0.3">
      <c r="A21" s="9">
        <v>43848</v>
      </c>
      <c r="B21">
        <v>5</v>
      </c>
      <c r="C21" s="13">
        <v>1</v>
      </c>
      <c r="D21">
        <v>0</v>
      </c>
      <c r="E21" s="13">
        <v>1</v>
      </c>
      <c r="F21">
        <v>2</v>
      </c>
      <c r="G21" s="23">
        <v>0</v>
      </c>
    </row>
    <row r="22" spans="1:7" x14ac:dyDescent="0.3">
      <c r="A22" s="9">
        <v>43849</v>
      </c>
      <c r="B22">
        <v>4</v>
      </c>
      <c r="C22" s="13">
        <v>1</v>
      </c>
      <c r="D22">
        <v>0</v>
      </c>
      <c r="E22" s="13">
        <v>1</v>
      </c>
      <c r="F22">
        <v>2</v>
      </c>
      <c r="G22" s="23">
        <v>0</v>
      </c>
    </row>
    <row r="23" spans="1:7" x14ac:dyDescent="0.3">
      <c r="A23" s="9">
        <v>43850</v>
      </c>
      <c r="B23">
        <v>4</v>
      </c>
      <c r="C23" s="13">
        <v>1</v>
      </c>
      <c r="D23">
        <v>0</v>
      </c>
      <c r="E23" s="13">
        <v>1</v>
      </c>
      <c r="F23">
        <v>2</v>
      </c>
      <c r="G23" s="23">
        <v>0</v>
      </c>
    </row>
    <row r="24" spans="1:7" x14ac:dyDescent="0.3">
      <c r="A24" s="9">
        <v>43851</v>
      </c>
      <c r="B24">
        <v>4</v>
      </c>
      <c r="C24" s="13">
        <v>1</v>
      </c>
      <c r="D24">
        <v>0</v>
      </c>
      <c r="E24" s="13">
        <v>1</v>
      </c>
      <c r="F24">
        <v>2</v>
      </c>
      <c r="G24" s="23">
        <v>0</v>
      </c>
    </row>
    <row r="25" spans="1:7" x14ac:dyDescent="0.3">
      <c r="A25" s="9">
        <v>43852</v>
      </c>
      <c r="B25">
        <v>5</v>
      </c>
      <c r="C25" s="13">
        <v>1</v>
      </c>
      <c r="D25">
        <v>0</v>
      </c>
      <c r="E25" s="13">
        <v>1</v>
      </c>
      <c r="F25">
        <v>2</v>
      </c>
      <c r="G25" s="23">
        <v>0</v>
      </c>
    </row>
    <row r="26" spans="1:7" x14ac:dyDescent="0.3">
      <c r="A26" s="9">
        <v>43853</v>
      </c>
      <c r="B26">
        <v>5</v>
      </c>
      <c r="C26" s="13">
        <v>1</v>
      </c>
      <c r="D26">
        <v>0</v>
      </c>
      <c r="E26" s="13">
        <v>1</v>
      </c>
      <c r="F26">
        <v>3</v>
      </c>
      <c r="G26" s="23">
        <v>0</v>
      </c>
    </row>
    <row r="27" spans="1:7" x14ac:dyDescent="0.3">
      <c r="A27" s="9">
        <v>43854</v>
      </c>
      <c r="B27">
        <v>3</v>
      </c>
      <c r="C27" s="13">
        <v>1</v>
      </c>
      <c r="D27">
        <v>0</v>
      </c>
      <c r="E27" s="13">
        <v>1</v>
      </c>
      <c r="F27">
        <v>3</v>
      </c>
      <c r="G27" s="23">
        <v>0</v>
      </c>
    </row>
    <row r="28" spans="1:7" x14ac:dyDescent="0.3">
      <c r="A28" s="9">
        <v>43855</v>
      </c>
      <c r="B28">
        <v>4</v>
      </c>
      <c r="C28" s="13">
        <v>0</v>
      </c>
      <c r="D28">
        <v>0</v>
      </c>
      <c r="E28" s="13">
        <v>1</v>
      </c>
      <c r="F28">
        <v>2</v>
      </c>
      <c r="G28" s="23">
        <v>0</v>
      </c>
    </row>
    <row r="29" spans="1:7" x14ac:dyDescent="0.3">
      <c r="A29" s="9">
        <v>43856</v>
      </c>
      <c r="B29">
        <v>5</v>
      </c>
      <c r="C29" s="13">
        <v>1</v>
      </c>
      <c r="D29">
        <v>0</v>
      </c>
      <c r="E29" s="13">
        <v>0</v>
      </c>
      <c r="F29">
        <v>2</v>
      </c>
      <c r="G29" s="23">
        <v>0</v>
      </c>
    </row>
    <row r="30" spans="1:7" x14ac:dyDescent="0.3">
      <c r="A30" s="9">
        <v>43857</v>
      </c>
      <c r="B30">
        <v>4</v>
      </c>
      <c r="C30" s="13">
        <v>0</v>
      </c>
      <c r="D30">
        <v>0</v>
      </c>
      <c r="E30" s="13">
        <v>1</v>
      </c>
      <c r="F30">
        <v>3</v>
      </c>
      <c r="G30" s="23">
        <v>0</v>
      </c>
    </row>
    <row r="31" spans="1:7" x14ac:dyDescent="0.3">
      <c r="A31" s="9">
        <v>43858</v>
      </c>
      <c r="B31">
        <v>7</v>
      </c>
      <c r="C31" s="13">
        <v>1</v>
      </c>
      <c r="D31">
        <v>0</v>
      </c>
      <c r="E31" s="13">
        <v>0</v>
      </c>
      <c r="F31">
        <v>3</v>
      </c>
      <c r="G31" s="23">
        <v>0</v>
      </c>
    </row>
    <row r="32" spans="1:7" x14ac:dyDescent="0.3">
      <c r="A32" s="9">
        <v>43859</v>
      </c>
      <c r="B32">
        <v>7</v>
      </c>
      <c r="C32" s="13">
        <v>1</v>
      </c>
      <c r="D32">
        <v>0</v>
      </c>
      <c r="E32" s="13">
        <v>1</v>
      </c>
      <c r="F32">
        <v>1</v>
      </c>
      <c r="G32" s="23">
        <v>0</v>
      </c>
    </row>
    <row r="33" spans="1:7" x14ac:dyDescent="0.3">
      <c r="A33" s="9">
        <v>43860</v>
      </c>
      <c r="B33">
        <v>9</v>
      </c>
      <c r="C33" s="13">
        <v>1</v>
      </c>
      <c r="D33">
        <v>0</v>
      </c>
      <c r="E33" s="13">
        <v>1</v>
      </c>
      <c r="F33">
        <v>3</v>
      </c>
      <c r="G33" s="23">
        <f ca="1">IFERROR(__xludf.DUMMYFUNCTION("""COMPUTED_VALUE"""),1)</f>
        <v>1</v>
      </c>
    </row>
    <row r="34" spans="1:7" x14ac:dyDescent="0.3">
      <c r="A34" s="9">
        <v>43861</v>
      </c>
      <c r="B34">
        <v>10</v>
      </c>
      <c r="C34" s="13">
        <v>1</v>
      </c>
      <c r="D34">
        <v>0</v>
      </c>
      <c r="E34" s="13">
        <v>1</v>
      </c>
      <c r="F34">
        <v>2</v>
      </c>
      <c r="G34" s="23">
        <f ca="1">IFERROR(__xludf.DUMMYFUNCTION("""COMPUTED_VALUE"""),0)</f>
        <v>0</v>
      </c>
    </row>
    <row r="35" spans="1:7" x14ac:dyDescent="0.3">
      <c r="A35" s="9">
        <v>43862</v>
      </c>
      <c r="B35">
        <v>9</v>
      </c>
      <c r="C35" s="13">
        <v>1</v>
      </c>
      <c r="D35">
        <v>0</v>
      </c>
      <c r="E35" s="13">
        <v>1</v>
      </c>
      <c r="F35">
        <v>3</v>
      </c>
      <c r="G35" s="23">
        <f ca="1">IFERROR(__xludf.DUMMYFUNCTION("""COMPUTED_VALUE"""),0)</f>
        <v>0</v>
      </c>
    </row>
    <row r="36" spans="1:7" x14ac:dyDescent="0.3">
      <c r="A36" s="9">
        <v>43863</v>
      </c>
      <c r="B36">
        <v>9</v>
      </c>
      <c r="C36" s="13">
        <v>2</v>
      </c>
      <c r="D36">
        <v>0</v>
      </c>
      <c r="E36" s="13">
        <v>1</v>
      </c>
      <c r="F36">
        <v>3</v>
      </c>
      <c r="G36" s="23">
        <f ca="1">IFERROR(__xludf.DUMMYFUNCTION("""COMPUTED_VALUE"""),1)</f>
        <v>1</v>
      </c>
    </row>
    <row r="37" spans="1:7" x14ac:dyDescent="0.3">
      <c r="A37" s="9">
        <v>43864</v>
      </c>
      <c r="B37">
        <v>7</v>
      </c>
      <c r="C37" s="13">
        <v>1</v>
      </c>
      <c r="D37">
        <v>0</v>
      </c>
      <c r="E37" s="13">
        <v>1</v>
      </c>
      <c r="F37">
        <v>3</v>
      </c>
      <c r="G37" s="23">
        <f ca="1">IFERROR(__xludf.DUMMYFUNCTION("""COMPUTED_VALUE"""),1)</f>
        <v>1</v>
      </c>
    </row>
    <row r="38" spans="1:7" x14ac:dyDescent="0.3">
      <c r="A38" s="9">
        <v>43865</v>
      </c>
      <c r="B38">
        <v>10</v>
      </c>
      <c r="C38" s="13">
        <v>1</v>
      </c>
      <c r="D38">
        <v>0</v>
      </c>
      <c r="E38" s="13">
        <v>1</v>
      </c>
      <c r="F38">
        <v>3</v>
      </c>
      <c r="G38" s="23">
        <f ca="1">IFERROR(__xludf.DUMMYFUNCTION("""COMPUTED_VALUE"""),0)</f>
        <v>0</v>
      </c>
    </row>
    <row r="39" spans="1:7" x14ac:dyDescent="0.3">
      <c r="A39" s="9">
        <v>43866</v>
      </c>
      <c r="B39">
        <v>7</v>
      </c>
      <c r="C39" s="13">
        <v>1</v>
      </c>
      <c r="D39">
        <v>0</v>
      </c>
      <c r="E39" s="13">
        <v>1</v>
      </c>
      <c r="F39">
        <v>3</v>
      </c>
      <c r="G39" s="23">
        <f ca="1">IFERROR(__xludf.DUMMYFUNCTION("""COMPUTED_VALUE"""),0)</f>
        <v>0</v>
      </c>
    </row>
    <row r="40" spans="1:7" x14ac:dyDescent="0.3">
      <c r="A40" s="9">
        <v>43867</v>
      </c>
      <c r="B40">
        <v>7</v>
      </c>
      <c r="C40" s="13">
        <v>1</v>
      </c>
      <c r="D40">
        <v>0</v>
      </c>
      <c r="E40" s="13">
        <v>1</v>
      </c>
      <c r="F40">
        <v>2</v>
      </c>
      <c r="G40" s="23">
        <f ca="1">IFERROR(__xludf.DUMMYFUNCTION("""COMPUTED_VALUE"""),0)</f>
        <v>0</v>
      </c>
    </row>
    <row r="41" spans="1:7" x14ac:dyDescent="0.3">
      <c r="A41" s="9">
        <v>43868</v>
      </c>
      <c r="B41">
        <v>7</v>
      </c>
      <c r="C41" s="13">
        <v>1</v>
      </c>
      <c r="D41">
        <v>0</v>
      </c>
      <c r="E41" s="13">
        <v>1</v>
      </c>
      <c r="F41">
        <v>4</v>
      </c>
      <c r="G41" s="23">
        <f ca="1">IFERROR(__xludf.DUMMYFUNCTION("""COMPUTED_VALUE"""),0)</f>
        <v>0</v>
      </c>
    </row>
    <row r="42" spans="1:7" x14ac:dyDescent="0.3">
      <c r="A42" s="9">
        <v>43869</v>
      </c>
      <c r="B42">
        <v>7</v>
      </c>
      <c r="C42" s="13">
        <v>1</v>
      </c>
      <c r="D42">
        <v>0</v>
      </c>
      <c r="E42" s="13">
        <v>1</v>
      </c>
      <c r="F42">
        <v>2</v>
      </c>
      <c r="G42" s="23">
        <f ca="1">IFERROR(__xludf.DUMMYFUNCTION("""COMPUTED_VALUE"""),0)</f>
        <v>0</v>
      </c>
    </row>
    <row r="43" spans="1:7" x14ac:dyDescent="0.3">
      <c r="A43" s="9">
        <v>43870</v>
      </c>
      <c r="B43">
        <v>8</v>
      </c>
      <c r="C43" s="13">
        <v>1</v>
      </c>
      <c r="D43">
        <v>0</v>
      </c>
      <c r="E43" s="13">
        <v>1</v>
      </c>
      <c r="F43">
        <v>2</v>
      </c>
      <c r="G43" s="23">
        <f ca="1">IFERROR(__xludf.DUMMYFUNCTION("""COMPUTED_VALUE"""),0)</f>
        <v>0</v>
      </c>
    </row>
    <row r="44" spans="1:7" x14ac:dyDescent="0.3">
      <c r="A44" s="9">
        <v>43871</v>
      </c>
      <c r="B44">
        <v>9</v>
      </c>
      <c r="C44" s="13">
        <v>1</v>
      </c>
      <c r="D44">
        <v>0</v>
      </c>
      <c r="E44" s="13">
        <v>1</v>
      </c>
      <c r="F44">
        <v>3</v>
      </c>
      <c r="G44" s="23">
        <f ca="1">IFERROR(__xludf.DUMMYFUNCTION("""COMPUTED_VALUE"""),0)</f>
        <v>0</v>
      </c>
    </row>
    <row r="45" spans="1:7" x14ac:dyDescent="0.3">
      <c r="A45" s="9">
        <v>43872</v>
      </c>
      <c r="B45">
        <v>8</v>
      </c>
      <c r="C45" s="13">
        <v>1</v>
      </c>
      <c r="D45">
        <v>0</v>
      </c>
      <c r="E45" s="13">
        <v>1</v>
      </c>
      <c r="F45">
        <v>2</v>
      </c>
      <c r="G45" s="23">
        <f ca="1">IFERROR(__xludf.DUMMYFUNCTION("""COMPUTED_VALUE"""),0)</f>
        <v>0</v>
      </c>
    </row>
    <row r="46" spans="1:7" x14ac:dyDescent="0.3">
      <c r="A46" s="9">
        <v>43873</v>
      </c>
      <c r="B46">
        <v>12</v>
      </c>
      <c r="C46" s="13">
        <v>1</v>
      </c>
      <c r="D46">
        <v>0</v>
      </c>
      <c r="E46" s="13">
        <v>1</v>
      </c>
      <c r="F46">
        <v>3</v>
      </c>
      <c r="G46" s="23">
        <f ca="1">IFERROR(__xludf.DUMMYFUNCTION("""COMPUTED_VALUE"""),0)</f>
        <v>0</v>
      </c>
    </row>
    <row r="47" spans="1:7" x14ac:dyDescent="0.3">
      <c r="A47" s="9">
        <v>43874</v>
      </c>
      <c r="B47">
        <v>10</v>
      </c>
      <c r="C47" s="13">
        <v>1</v>
      </c>
      <c r="D47">
        <v>0</v>
      </c>
      <c r="E47" s="13">
        <v>1</v>
      </c>
      <c r="F47">
        <v>3</v>
      </c>
      <c r="G47" s="23">
        <f ca="1">IFERROR(__xludf.DUMMYFUNCTION("""COMPUTED_VALUE"""),0)</f>
        <v>0</v>
      </c>
    </row>
    <row r="48" spans="1:7" x14ac:dyDescent="0.3">
      <c r="A48" s="9">
        <v>43875</v>
      </c>
      <c r="B48">
        <v>9</v>
      </c>
      <c r="C48" s="13">
        <v>1</v>
      </c>
      <c r="D48">
        <v>0</v>
      </c>
      <c r="E48" s="13">
        <v>1</v>
      </c>
      <c r="F48">
        <v>3</v>
      </c>
      <c r="G48" s="23">
        <f ca="1">IFERROR(__xludf.DUMMYFUNCTION("""COMPUTED_VALUE"""),0)</f>
        <v>0</v>
      </c>
    </row>
    <row r="49" spans="1:7" x14ac:dyDescent="0.3">
      <c r="A49" s="9">
        <v>43876</v>
      </c>
      <c r="B49">
        <v>14</v>
      </c>
      <c r="C49" s="13">
        <v>1</v>
      </c>
      <c r="D49">
        <v>0</v>
      </c>
      <c r="E49" s="13">
        <v>1</v>
      </c>
      <c r="F49">
        <v>2</v>
      </c>
      <c r="G49" s="23">
        <f ca="1">IFERROR(__xludf.DUMMYFUNCTION("""COMPUTED_VALUE"""),0)</f>
        <v>0</v>
      </c>
    </row>
    <row r="50" spans="1:7" x14ac:dyDescent="0.3">
      <c r="A50" s="9">
        <v>43877</v>
      </c>
      <c r="B50">
        <v>10</v>
      </c>
      <c r="C50" s="13">
        <v>1</v>
      </c>
      <c r="D50">
        <v>0</v>
      </c>
      <c r="E50" s="13">
        <v>1</v>
      </c>
      <c r="F50">
        <v>3</v>
      </c>
      <c r="G50" s="23">
        <f ca="1">IFERROR(__xludf.DUMMYFUNCTION("""COMPUTED_VALUE"""),0)</f>
        <v>0</v>
      </c>
    </row>
    <row r="51" spans="1:7" x14ac:dyDescent="0.3">
      <c r="A51" s="9">
        <v>43878</v>
      </c>
      <c r="B51">
        <v>12</v>
      </c>
      <c r="C51" s="13">
        <v>1</v>
      </c>
      <c r="D51">
        <v>0</v>
      </c>
      <c r="E51" s="13">
        <v>1</v>
      </c>
      <c r="F51">
        <v>2</v>
      </c>
      <c r="G51" s="23">
        <f ca="1">IFERROR(__xludf.DUMMYFUNCTION("""COMPUTED_VALUE"""),0)</f>
        <v>0</v>
      </c>
    </row>
    <row r="52" spans="1:7" x14ac:dyDescent="0.3">
      <c r="A52" s="9">
        <v>43879</v>
      </c>
      <c r="B52">
        <v>10</v>
      </c>
      <c r="C52" s="13">
        <v>1</v>
      </c>
      <c r="D52">
        <v>0</v>
      </c>
      <c r="E52" s="13">
        <v>1</v>
      </c>
      <c r="F52">
        <v>3</v>
      </c>
      <c r="G52" s="23">
        <f ca="1">IFERROR(__xludf.DUMMYFUNCTION("""COMPUTED_VALUE"""),0)</f>
        <v>0</v>
      </c>
    </row>
    <row r="53" spans="1:7" x14ac:dyDescent="0.3">
      <c r="A53" s="9">
        <v>43880</v>
      </c>
      <c r="B53">
        <v>9</v>
      </c>
      <c r="C53" s="13">
        <v>1</v>
      </c>
      <c r="D53">
        <v>0</v>
      </c>
      <c r="E53" s="13">
        <v>1</v>
      </c>
      <c r="F53">
        <v>3</v>
      </c>
      <c r="G53" s="23">
        <f ca="1">IFERROR(__xludf.DUMMYFUNCTION("""COMPUTED_VALUE"""),0)</f>
        <v>0</v>
      </c>
    </row>
    <row r="54" spans="1:7" x14ac:dyDescent="0.3">
      <c r="A54" s="9">
        <v>43881</v>
      </c>
      <c r="B54">
        <v>8</v>
      </c>
      <c r="C54" s="13">
        <v>1</v>
      </c>
      <c r="D54">
        <v>0</v>
      </c>
      <c r="E54" s="13">
        <v>1</v>
      </c>
      <c r="F54">
        <v>3</v>
      </c>
      <c r="G54" s="23">
        <f ca="1">IFERROR(__xludf.DUMMYFUNCTION("""COMPUTED_VALUE"""),0)</f>
        <v>0</v>
      </c>
    </row>
    <row r="55" spans="1:7" x14ac:dyDescent="0.3">
      <c r="A55" s="9">
        <v>43882</v>
      </c>
      <c r="B55">
        <v>9</v>
      </c>
      <c r="C55" s="13">
        <v>1</v>
      </c>
      <c r="D55">
        <v>0</v>
      </c>
      <c r="E55" s="13">
        <v>1</v>
      </c>
      <c r="F55">
        <v>2</v>
      </c>
      <c r="G55" s="23">
        <f ca="1">IFERROR(__xludf.DUMMYFUNCTION("""COMPUTED_VALUE"""),0)</f>
        <v>0</v>
      </c>
    </row>
    <row r="56" spans="1:7" x14ac:dyDescent="0.3">
      <c r="A56" s="9">
        <v>43883</v>
      </c>
      <c r="B56">
        <v>6</v>
      </c>
      <c r="C56" s="13">
        <v>1</v>
      </c>
      <c r="D56">
        <v>0</v>
      </c>
      <c r="E56" s="13">
        <v>1</v>
      </c>
      <c r="F56">
        <v>3</v>
      </c>
      <c r="G56" s="23">
        <f ca="1">IFERROR(__xludf.DUMMYFUNCTION("""COMPUTED_VALUE"""),0)</f>
        <v>0</v>
      </c>
    </row>
    <row r="57" spans="1:7" x14ac:dyDescent="0.3">
      <c r="A57" s="9">
        <v>43884</v>
      </c>
      <c r="B57">
        <v>8</v>
      </c>
      <c r="C57" s="13">
        <v>1</v>
      </c>
      <c r="D57">
        <v>0</v>
      </c>
      <c r="E57" s="13">
        <v>0</v>
      </c>
      <c r="F57">
        <v>3</v>
      </c>
      <c r="G57" s="23">
        <f ca="1">IFERROR(__xludf.DUMMYFUNCTION("""COMPUTED_VALUE"""),0)</f>
        <v>0</v>
      </c>
    </row>
    <row r="58" spans="1:7" x14ac:dyDescent="0.3">
      <c r="A58" s="9">
        <v>43885</v>
      </c>
      <c r="B58">
        <v>10</v>
      </c>
      <c r="C58" s="13">
        <v>1</v>
      </c>
      <c r="D58">
        <v>0</v>
      </c>
      <c r="E58" s="13">
        <v>1</v>
      </c>
      <c r="F58">
        <v>2</v>
      </c>
      <c r="G58" s="23">
        <f ca="1">IFERROR(__xludf.DUMMYFUNCTION("""COMPUTED_VALUE"""),0)</f>
        <v>0</v>
      </c>
    </row>
    <row r="59" spans="1:7" x14ac:dyDescent="0.3">
      <c r="A59" s="9">
        <v>43886</v>
      </c>
      <c r="B59">
        <v>8</v>
      </c>
      <c r="C59" s="13">
        <v>1</v>
      </c>
      <c r="D59">
        <v>0</v>
      </c>
      <c r="E59" s="13">
        <v>1</v>
      </c>
      <c r="F59">
        <v>2</v>
      </c>
      <c r="G59" s="23">
        <f ca="1">IFERROR(__xludf.DUMMYFUNCTION("""COMPUTED_VALUE"""),0)</f>
        <v>0</v>
      </c>
    </row>
    <row r="60" spans="1:7" x14ac:dyDescent="0.3">
      <c r="A60" s="9">
        <v>43887</v>
      </c>
      <c r="B60">
        <v>9</v>
      </c>
      <c r="C60" s="13">
        <v>1</v>
      </c>
      <c r="D60">
        <v>0</v>
      </c>
      <c r="E60" s="13">
        <v>1</v>
      </c>
      <c r="F60">
        <v>3</v>
      </c>
      <c r="G60" s="23">
        <f ca="1">IFERROR(__xludf.DUMMYFUNCTION("""COMPUTED_VALUE"""),0)</f>
        <v>0</v>
      </c>
    </row>
    <row r="61" spans="1:7" x14ac:dyDescent="0.3">
      <c r="A61" s="9">
        <v>43888</v>
      </c>
      <c r="B61">
        <v>7</v>
      </c>
      <c r="C61" s="13">
        <v>1</v>
      </c>
      <c r="D61">
        <v>0</v>
      </c>
      <c r="E61" s="13">
        <v>0</v>
      </c>
      <c r="F61">
        <v>2</v>
      </c>
      <c r="G61" s="23">
        <f ca="1">IFERROR(__xludf.DUMMYFUNCTION("""COMPUTED_VALUE"""),0)</f>
        <v>0</v>
      </c>
    </row>
    <row r="62" spans="1:7" x14ac:dyDescent="0.3">
      <c r="A62" s="9">
        <v>43889</v>
      </c>
      <c r="B62">
        <v>9</v>
      </c>
      <c r="C62" s="13">
        <v>1</v>
      </c>
      <c r="D62">
        <v>0</v>
      </c>
      <c r="E62" s="13">
        <v>1</v>
      </c>
      <c r="F62">
        <v>2</v>
      </c>
      <c r="G62" s="23">
        <f ca="1">IFERROR(__xludf.DUMMYFUNCTION("""COMPUTED_VALUE"""),0)</f>
        <v>0</v>
      </c>
    </row>
    <row r="63" spans="1:7" x14ac:dyDescent="0.3">
      <c r="A63" s="9">
        <v>43890</v>
      </c>
      <c r="B63">
        <v>10</v>
      </c>
      <c r="C63" s="13">
        <v>1</v>
      </c>
      <c r="D63">
        <v>0</v>
      </c>
      <c r="E63" s="13">
        <v>1</v>
      </c>
      <c r="F63">
        <v>2</v>
      </c>
      <c r="G63" s="23">
        <f ca="1">IFERROR(__xludf.DUMMYFUNCTION("""COMPUTED_VALUE"""),0)</f>
        <v>0</v>
      </c>
    </row>
    <row r="64" spans="1:7" x14ac:dyDescent="0.3">
      <c r="A64" s="9">
        <v>43891</v>
      </c>
      <c r="B64">
        <v>10</v>
      </c>
      <c r="C64" s="13">
        <v>1</v>
      </c>
      <c r="D64">
        <v>0</v>
      </c>
      <c r="E64" s="13">
        <v>1</v>
      </c>
      <c r="F64">
        <v>5</v>
      </c>
      <c r="G64" s="23">
        <f ca="1">IFERROR(__xludf.DUMMYFUNCTION("""COMPUTED_VALUE"""),0)</f>
        <v>0</v>
      </c>
    </row>
    <row r="65" spans="1:7" x14ac:dyDescent="0.3">
      <c r="A65" s="9">
        <v>43892</v>
      </c>
      <c r="B65">
        <v>17</v>
      </c>
      <c r="C65" s="13">
        <v>2</v>
      </c>
      <c r="D65">
        <v>0</v>
      </c>
      <c r="E65" s="13">
        <v>1</v>
      </c>
      <c r="F65">
        <v>4</v>
      </c>
      <c r="G65" s="23">
        <f ca="1">IFERROR(__xludf.DUMMYFUNCTION("""COMPUTED_VALUE"""),0)</f>
        <v>0</v>
      </c>
    </row>
    <row r="66" spans="1:7" x14ac:dyDescent="0.3">
      <c r="A66" s="9">
        <v>43893</v>
      </c>
      <c r="B66">
        <v>52</v>
      </c>
      <c r="C66" s="13">
        <v>14</v>
      </c>
      <c r="D66">
        <v>0</v>
      </c>
      <c r="E66" s="13">
        <v>1</v>
      </c>
      <c r="F66">
        <v>4</v>
      </c>
      <c r="G66" s="23">
        <f ca="1">IFERROR(__xludf.DUMMYFUNCTION("""COMPUTED_VALUE"""),0)</f>
        <v>0</v>
      </c>
    </row>
    <row r="67" spans="1:7" x14ac:dyDescent="0.3">
      <c r="A67" s="9">
        <v>43894</v>
      </c>
      <c r="B67">
        <v>100</v>
      </c>
      <c r="C67" s="13">
        <v>57</v>
      </c>
      <c r="D67">
        <v>0</v>
      </c>
      <c r="E67" s="13">
        <v>4</v>
      </c>
      <c r="F67">
        <v>4</v>
      </c>
      <c r="G67" s="23">
        <f ca="1">IFERROR(__xludf.DUMMYFUNCTION("""COMPUTED_VALUE"""),0)</f>
        <v>0</v>
      </c>
    </row>
    <row r="68" spans="1:7" x14ac:dyDescent="0.3">
      <c r="A68" s="9">
        <v>43895</v>
      </c>
      <c r="B68">
        <v>89</v>
      </c>
      <c r="C68" s="13">
        <v>65</v>
      </c>
      <c r="D68">
        <v>0</v>
      </c>
      <c r="E68" s="13">
        <v>2</v>
      </c>
      <c r="F68">
        <v>3</v>
      </c>
      <c r="G68" s="23">
        <f ca="1">IFERROR(__xludf.DUMMYFUNCTION("""COMPUTED_VALUE"""),0)</f>
        <v>0</v>
      </c>
    </row>
    <row r="69" spans="1:7" x14ac:dyDescent="0.3">
      <c r="A69" s="9">
        <v>43896</v>
      </c>
      <c r="B69">
        <v>53</v>
      </c>
      <c r="C69" s="13">
        <v>41</v>
      </c>
      <c r="D69">
        <v>1</v>
      </c>
      <c r="E69" s="13">
        <v>1</v>
      </c>
      <c r="F69">
        <v>4</v>
      </c>
      <c r="G69" s="23">
        <f ca="1">IFERROR(__xludf.DUMMYFUNCTION("""COMPUTED_VALUE"""),0)</f>
        <v>0</v>
      </c>
    </row>
    <row r="70" spans="1:7" x14ac:dyDescent="0.3">
      <c r="A70" s="9">
        <v>43897</v>
      </c>
      <c r="B70">
        <v>36</v>
      </c>
      <c r="C70" s="13">
        <v>33</v>
      </c>
      <c r="D70">
        <v>0</v>
      </c>
      <c r="E70" s="13">
        <v>1</v>
      </c>
      <c r="F70">
        <v>3</v>
      </c>
      <c r="G70" s="23">
        <f ca="1">IFERROR(__xludf.DUMMYFUNCTION("""COMPUTED_VALUE"""),0)</f>
        <v>0</v>
      </c>
    </row>
    <row r="71" spans="1:7" x14ac:dyDescent="0.3">
      <c r="A71" s="9">
        <v>43898</v>
      </c>
      <c r="B71">
        <v>23</v>
      </c>
      <c r="C71" s="13">
        <v>20</v>
      </c>
      <c r="D71">
        <v>0</v>
      </c>
      <c r="E71" s="13">
        <v>1</v>
      </c>
      <c r="F71">
        <v>3</v>
      </c>
      <c r="G71" s="23">
        <f ca="1">IFERROR(__xludf.DUMMYFUNCTION("""COMPUTED_VALUE"""),0)</f>
        <v>0</v>
      </c>
    </row>
    <row r="72" spans="1:7" x14ac:dyDescent="0.3">
      <c r="A72" s="9">
        <v>43899</v>
      </c>
      <c r="B72">
        <v>20</v>
      </c>
      <c r="C72" s="13">
        <v>15</v>
      </c>
      <c r="D72">
        <v>0</v>
      </c>
      <c r="E72" s="13">
        <v>1</v>
      </c>
      <c r="F72">
        <v>2</v>
      </c>
      <c r="G72" s="23">
        <f ca="1">IFERROR(__xludf.DUMMYFUNCTION("""COMPUTED_VALUE"""),0)</f>
        <v>0</v>
      </c>
    </row>
    <row r="73" spans="1:7" x14ac:dyDescent="0.3">
      <c r="A73" s="9">
        <v>43900</v>
      </c>
      <c r="B73">
        <v>13</v>
      </c>
      <c r="C73" s="13">
        <v>10</v>
      </c>
      <c r="D73">
        <v>0</v>
      </c>
      <c r="E73" s="13">
        <v>1</v>
      </c>
      <c r="F73">
        <v>3</v>
      </c>
      <c r="G73" s="23">
        <f ca="1">IFERROR(__xludf.DUMMYFUNCTION("""COMPUTED_VALUE"""),0)</f>
        <v>0</v>
      </c>
    </row>
    <row r="74" spans="1:7" x14ac:dyDescent="0.3">
      <c r="A74" s="9">
        <v>43901</v>
      </c>
      <c r="B74">
        <v>18</v>
      </c>
      <c r="C74" s="13">
        <v>15</v>
      </c>
      <c r="D74">
        <v>0</v>
      </c>
      <c r="E74" s="13">
        <v>1</v>
      </c>
      <c r="F74">
        <v>3</v>
      </c>
      <c r="G74" s="23">
        <f ca="1">IFERROR(__xludf.DUMMYFUNCTION("""COMPUTED_VALUE"""),0)</f>
        <v>0</v>
      </c>
    </row>
    <row r="75" spans="1:7" x14ac:dyDescent="0.3">
      <c r="A75" s="9">
        <v>43902</v>
      </c>
      <c r="B75">
        <v>21</v>
      </c>
      <c r="C75" s="13">
        <v>23</v>
      </c>
      <c r="D75">
        <v>1</v>
      </c>
      <c r="E75" s="13">
        <v>1</v>
      </c>
      <c r="F75">
        <v>3</v>
      </c>
      <c r="G75" s="23">
        <f ca="1">IFERROR(__xludf.DUMMYFUNCTION("""COMPUTED_VALUE"""),0)</f>
        <v>0</v>
      </c>
    </row>
    <row r="76" spans="1:7" x14ac:dyDescent="0.3">
      <c r="A76" s="9">
        <v>43903</v>
      </c>
      <c r="B76">
        <v>30</v>
      </c>
      <c r="C76" s="13">
        <v>34</v>
      </c>
      <c r="D76">
        <v>0</v>
      </c>
      <c r="E76" s="13">
        <v>2</v>
      </c>
      <c r="F76">
        <v>3</v>
      </c>
      <c r="G76" s="23">
        <f ca="1">IFERROR(__xludf.DUMMYFUNCTION("""COMPUTED_VALUE"""),0)</f>
        <v>0</v>
      </c>
    </row>
    <row r="77" spans="1:7" x14ac:dyDescent="0.3">
      <c r="A77" s="9">
        <v>43904</v>
      </c>
      <c r="B77">
        <v>34</v>
      </c>
      <c r="C77" s="13">
        <v>44</v>
      </c>
      <c r="D77">
        <v>1</v>
      </c>
      <c r="E77" s="13">
        <v>3</v>
      </c>
      <c r="F77">
        <v>2</v>
      </c>
      <c r="G77" s="23">
        <v>7</v>
      </c>
    </row>
    <row r="78" spans="1:7" x14ac:dyDescent="0.3">
      <c r="A78" s="9">
        <v>43905</v>
      </c>
      <c r="B78">
        <v>28</v>
      </c>
      <c r="C78" s="13">
        <v>40</v>
      </c>
      <c r="D78">
        <v>1</v>
      </c>
      <c r="E78" s="13">
        <v>3</v>
      </c>
      <c r="F78">
        <v>3</v>
      </c>
      <c r="G78" s="23">
        <v>0</v>
      </c>
    </row>
    <row r="79" spans="1:7" x14ac:dyDescent="0.3">
      <c r="A79" s="9">
        <v>43906</v>
      </c>
      <c r="B79">
        <v>27</v>
      </c>
      <c r="C79" s="13">
        <v>35</v>
      </c>
      <c r="D79">
        <v>1</v>
      </c>
      <c r="E79" s="13">
        <v>2</v>
      </c>
      <c r="F79">
        <v>3</v>
      </c>
      <c r="G79" s="23">
        <v>0</v>
      </c>
    </row>
    <row r="80" spans="1:7" x14ac:dyDescent="0.3">
      <c r="A80" s="9">
        <v>43907</v>
      </c>
      <c r="B80">
        <v>30</v>
      </c>
      <c r="C80" s="13">
        <v>41</v>
      </c>
      <c r="D80">
        <v>1</v>
      </c>
      <c r="E80" s="13">
        <v>2</v>
      </c>
      <c r="F80">
        <v>4</v>
      </c>
      <c r="G80" s="23">
        <v>1</v>
      </c>
    </row>
    <row r="81" spans="1:7" x14ac:dyDescent="0.3">
      <c r="A81" s="9">
        <v>43908</v>
      </c>
      <c r="B81">
        <v>33</v>
      </c>
      <c r="C81" s="13">
        <v>51</v>
      </c>
      <c r="D81">
        <v>1</v>
      </c>
      <c r="E81" s="13">
        <v>3</v>
      </c>
      <c r="F81">
        <v>5</v>
      </c>
      <c r="G81" s="23">
        <v>2</v>
      </c>
    </row>
    <row r="82" spans="1:7" x14ac:dyDescent="0.3">
      <c r="A82" s="9">
        <v>43909</v>
      </c>
      <c r="B82">
        <v>36</v>
      </c>
      <c r="C82" s="13">
        <v>54</v>
      </c>
      <c r="D82">
        <v>1</v>
      </c>
      <c r="E82" s="13">
        <v>4</v>
      </c>
      <c r="F82">
        <v>3</v>
      </c>
      <c r="G82" s="23">
        <v>4</v>
      </c>
    </row>
    <row r="83" spans="1:7" x14ac:dyDescent="0.3">
      <c r="A83" s="9">
        <v>43910</v>
      </c>
      <c r="B83">
        <v>37</v>
      </c>
      <c r="C83" s="13">
        <v>59</v>
      </c>
      <c r="D83">
        <v>2</v>
      </c>
      <c r="E83" s="13">
        <v>4</v>
      </c>
      <c r="F83">
        <v>4</v>
      </c>
      <c r="G83" s="23">
        <v>6</v>
      </c>
    </row>
    <row r="84" spans="1:7" x14ac:dyDescent="0.3">
      <c r="A84" s="9">
        <v>43911</v>
      </c>
      <c r="B84">
        <v>41</v>
      </c>
      <c r="C84" s="13">
        <v>68</v>
      </c>
      <c r="D84">
        <v>1</v>
      </c>
      <c r="E84" s="13">
        <v>5</v>
      </c>
      <c r="F84">
        <v>4</v>
      </c>
      <c r="G84" s="23">
        <v>7</v>
      </c>
    </row>
    <row r="85" spans="1:7" x14ac:dyDescent="0.3">
      <c r="A85" s="9">
        <v>43912</v>
      </c>
      <c r="B85">
        <v>21</v>
      </c>
      <c r="C85" s="13">
        <v>28</v>
      </c>
      <c r="D85">
        <v>1</v>
      </c>
      <c r="E85" s="13">
        <v>2</v>
      </c>
      <c r="F85">
        <v>2</v>
      </c>
      <c r="G85" s="23">
        <v>0</v>
      </c>
    </row>
    <row r="86" spans="1:7" x14ac:dyDescent="0.3">
      <c r="A86" s="9">
        <v>43913</v>
      </c>
      <c r="B86">
        <v>27</v>
      </c>
      <c r="C86" s="13">
        <v>33</v>
      </c>
      <c r="D86">
        <v>2</v>
      </c>
      <c r="E86" s="13">
        <v>2</v>
      </c>
      <c r="F86">
        <v>3</v>
      </c>
      <c r="G86" s="23">
        <v>3</v>
      </c>
    </row>
    <row r="87" spans="1:7" x14ac:dyDescent="0.3">
      <c r="A87" s="9">
        <v>43914</v>
      </c>
      <c r="B87">
        <v>19</v>
      </c>
      <c r="C87" s="13">
        <v>25</v>
      </c>
      <c r="D87">
        <v>1</v>
      </c>
      <c r="E87" s="13">
        <v>1</v>
      </c>
      <c r="F87">
        <v>3</v>
      </c>
      <c r="G87" s="23">
        <v>0</v>
      </c>
    </row>
    <row r="88" spans="1:7" x14ac:dyDescent="0.3">
      <c r="A88" s="9">
        <v>43915</v>
      </c>
      <c r="B88">
        <v>14</v>
      </c>
      <c r="C88" s="13">
        <v>17</v>
      </c>
      <c r="D88">
        <v>1</v>
      </c>
      <c r="E88" s="13">
        <v>2</v>
      </c>
      <c r="F88">
        <v>3</v>
      </c>
      <c r="G88" s="23">
        <v>5</v>
      </c>
    </row>
    <row r="89" spans="1:7" x14ac:dyDescent="0.3">
      <c r="A89" s="9">
        <v>43916</v>
      </c>
      <c r="B89">
        <v>18</v>
      </c>
      <c r="C89" s="13">
        <v>14</v>
      </c>
      <c r="D89">
        <v>2</v>
      </c>
      <c r="E89" s="13">
        <v>1</v>
      </c>
      <c r="F89">
        <v>3</v>
      </c>
      <c r="G89" s="23">
        <v>1</v>
      </c>
    </row>
    <row r="90" spans="1:7" x14ac:dyDescent="0.3">
      <c r="A90" s="9">
        <v>43917</v>
      </c>
      <c r="B90">
        <v>14</v>
      </c>
      <c r="C90" s="13">
        <v>13</v>
      </c>
      <c r="D90">
        <v>2</v>
      </c>
      <c r="E90" s="13">
        <v>1</v>
      </c>
      <c r="F90">
        <v>4</v>
      </c>
      <c r="G90" s="23">
        <v>4</v>
      </c>
    </row>
    <row r="91" spans="1:7" x14ac:dyDescent="0.3">
      <c r="A91" s="9">
        <v>43918</v>
      </c>
      <c r="B91">
        <v>15</v>
      </c>
      <c r="C91" s="13">
        <v>17</v>
      </c>
      <c r="D91">
        <v>1</v>
      </c>
      <c r="E91" s="13">
        <v>2</v>
      </c>
      <c r="F91">
        <v>5</v>
      </c>
      <c r="G91" s="23">
        <v>9</v>
      </c>
    </row>
    <row r="92" spans="1:7" x14ac:dyDescent="0.3">
      <c r="A92" s="9">
        <v>43919</v>
      </c>
      <c r="B92">
        <v>13</v>
      </c>
      <c r="C92" s="13">
        <v>10</v>
      </c>
      <c r="D92">
        <v>1</v>
      </c>
      <c r="E92" s="13">
        <v>1</v>
      </c>
      <c r="F92">
        <v>4</v>
      </c>
      <c r="G92" s="23">
        <v>23</v>
      </c>
    </row>
    <row r="93" spans="1:7" x14ac:dyDescent="0.3">
      <c r="A93" s="9">
        <v>43920</v>
      </c>
      <c r="B93">
        <v>12</v>
      </c>
      <c r="C93" s="13">
        <v>11</v>
      </c>
      <c r="D93">
        <v>2</v>
      </c>
      <c r="E93" s="13">
        <v>1</v>
      </c>
      <c r="F93">
        <v>4</v>
      </c>
      <c r="G93" s="23">
        <v>25</v>
      </c>
    </row>
    <row r="94" spans="1:7" x14ac:dyDescent="0.3">
      <c r="A94" s="9">
        <v>43921</v>
      </c>
      <c r="B94">
        <v>15</v>
      </c>
      <c r="C94" s="13">
        <v>10</v>
      </c>
      <c r="D94">
        <v>1</v>
      </c>
      <c r="E94" s="13">
        <v>1</v>
      </c>
      <c r="F94">
        <v>3</v>
      </c>
      <c r="G94" s="23">
        <v>23</v>
      </c>
    </row>
    <row r="95" spans="1:7" x14ac:dyDescent="0.3">
      <c r="A95" s="9">
        <v>43922</v>
      </c>
      <c r="B95">
        <v>12</v>
      </c>
      <c r="C95" s="13">
        <v>8</v>
      </c>
      <c r="D95">
        <v>2</v>
      </c>
      <c r="E95" s="13">
        <v>1</v>
      </c>
      <c r="F95">
        <v>4</v>
      </c>
      <c r="G95" s="23">
        <v>32</v>
      </c>
    </row>
    <row r="96" spans="1:7" x14ac:dyDescent="0.3">
      <c r="A96" s="9">
        <v>43923</v>
      </c>
      <c r="B96">
        <v>13</v>
      </c>
      <c r="C96" s="13">
        <v>8</v>
      </c>
      <c r="D96">
        <v>2</v>
      </c>
      <c r="E96" s="13">
        <v>1</v>
      </c>
      <c r="F96">
        <v>3</v>
      </c>
      <c r="G96" s="23">
        <v>141</v>
      </c>
    </row>
    <row r="97" spans="1:7" x14ac:dyDescent="0.3">
      <c r="A97" s="9">
        <v>43924</v>
      </c>
      <c r="B97">
        <v>16</v>
      </c>
      <c r="C97" s="13">
        <v>8</v>
      </c>
      <c r="D97">
        <v>1</v>
      </c>
      <c r="E97" s="13">
        <v>1</v>
      </c>
      <c r="F97">
        <v>2</v>
      </c>
      <c r="G97" s="23">
        <v>93</v>
      </c>
    </row>
    <row r="98" spans="1:7" x14ac:dyDescent="0.3">
      <c r="A98" s="9">
        <v>43925</v>
      </c>
      <c r="B98">
        <v>24</v>
      </c>
      <c r="C98" s="13">
        <v>8</v>
      </c>
      <c r="D98">
        <v>1</v>
      </c>
      <c r="E98" s="13">
        <v>2</v>
      </c>
      <c r="F98">
        <v>4</v>
      </c>
      <c r="G98" s="23">
        <v>59</v>
      </c>
    </row>
    <row r="99" spans="1:7" x14ac:dyDescent="0.3">
      <c r="A99" s="9">
        <v>43926</v>
      </c>
      <c r="B99">
        <v>15</v>
      </c>
      <c r="C99" s="13">
        <v>10</v>
      </c>
      <c r="D99">
        <v>1</v>
      </c>
      <c r="E99" s="13">
        <v>1</v>
      </c>
      <c r="F99">
        <v>3</v>
      </c>
      <c r="G99" s="23">
        <v>58</v>
      </c>
    </row>
    <row r="100" spans="1:7" x14ac:dyDescent="0.3">
      <c r="A100" s="9">
        <v>43927</v>
      </c>
      <c r="B100">
        <v>18</v>
      </c>
      <c r="C100" s="13">
        <v>9</v>
      </c>
      <c r="D100">
        <v>1</v>
      </c>
      <c r="E100" s="13">
        <v>1</v>
      </c>
      <c r="F100">
        <v>3</v>
      </c>
      <c r="G100" s="23">
        <v>22</v>
      </c>
    </row>
    <row r="101" spans="1:7" x14ac:dyDescent="0.3">
      <c r="A101" s="9">
        <v>43928</v>
      </c>
      <c r="B101">
        <v>16</v>
      </c>
      <c r="C101" s="13">
        <v>10</v>
      </c>
      <c r="D101">
        <v>1</v>
      </c>
      <c r="E101" s="13">
        <v>1</v>
      </c>
      <c r="F101">
        <v>3</v>
      </c>
      <c r="G101" s="23">
        <v>51</v>
      </c>
    </row>
    <row r="102" spans="1:7" x14ac:dyDescent="0.3">
      <c r="A102" s="9">
        <v>43929</v>
      </c>
      <c r="B102">
        <v>20</v>
      </c>
      <c r="C102" s="13">
        <v>8</v>
      </c>
      <c r="D102">
        <v>1</v>
      </c>
      <c r="E102" s="13">
        <v>1</v>
      </c>
      <c r="F102">
        <v>3</v>
      </c>
      <c r="G102" s="23">
        <v>93</v>
      </c>
    </row>
    <row r="103" spans="1:7" x14ac:dyDescent="0.3">
      <c r="A103" s="9">
        <v>43930</v>
      </c>
      <c r="B103">
        <v>20</v>
      </c>
      <c r="C103" s="13">
        <v>10</v>
      </c>
      <c r="D103">
        <v>2</v>
      </c>
      <c r="E103" s="13">
        <v>1</v>
      </c>
      <c r="F103">
        <v>4</v>
      </c>
      <c r="G103" s="23">
        <v>51</v>
      </c>
    </row>
    <row r="104" spans="1:7" x14ac:dyDescent="0.3">
      <c r="A104" s="9">
        <v>43931</v>
      </c>
      <c r="B104">
        <v>20</v>
      </c>
      <c r="C104" s="13">
        <v>9</v>
      </c>
      <c r="D104">
        <v>1</v>
      </c>
      <c r="E104" s="13">
        <v>1</v>
      </c>
      <c r="F104">
        <v>3</v>
      </c>
      <c r="G104" s="23">
        <v>183</v>
      </c>
    </row>
    <row r="105" spans="1:7" x14ac:dyDescent="0.3">
      <c r="A105" s="9">
        <v>43932</v>
      </c>
      <c r="B105">
        <v>24</v>
      </c>
      <c r="C105" s="13">
        <v>11</v>
      </c>
      <c r="D105">
        <v>2</v>
      </c>
      <c r="E105" s="13">
        <v>1</v>
      </c>
      <c r="F105">
        <v>4</v>
      </c>
      <c r="G105" s="23">
        <v>166</v>
      </c>
    </row>
    <row r="106" spans="1:7" x14ac:dyDescent="0.3">
      <c r="A106" s="9">
        <v>43933</v>
      </c>
      <c r="B106">
        <v>16</v>
      </c>
      <c r="C106" s="13">
        <v>8</v>
      </c>
      <c r="D106">
        <v>1</v>
      </c>
      <c r="E106" s="13">
        <v>1</v>
      </c>
      <c r="F106">
        <v>3</v>
      </c>
      <c r="G106" s="23">
        <v>85</v>
      </c>
    </row>
    <row r="107" spans="1:7" x14ac:dyDescent="0.3">
      <c r="A107" s="9">
        <v>43934</v>
      </c>
      <c r="B107">
        <v>15</v>
      </c>
      <c r="C107" s="13">
        <v>8</v>
      </c>
      <c r="D107">
        <v>1</v>
      </c>
      <c r="E107" s="13">
        <v>1</v>
      </c>
      <c r="F107">
        <v>4</v>
      </c>
      <c r="G107" s="23">
        <v>356</v>
      </c>
    </row>
    <row r="108" spans="1:7" x14ac:dyDescent="0.3">
      <c r="A108" s="9">
        <v>43935</v>
      </c>
      <c r="B108">
        <v>16</v>
      </c>
      <c r="C108" s="13">
        <v>7</v>
      </c>
      <c r="D108">
        <v>2</v>
      </c>
      <c r="E108" s="13">
        <v>2</v>
      </c>
      <c r="F108">
        <v>3</v>
      </c>
      <c r="G108" s="23">
        <v>51</v>
      </c>
    </row>
    <row r="109" spans="1:7" x14ac:dyDescent="0.3">
      <c r="A109" s="9">
        <v>43936</v>
      </c>
      <c r="B109">
        <v>16</v>
      </c>
      <c r="C109" s="13">
        <v>8</v>
      </c>
      <c r="D109">
        <v>2</v>
      </c>
      <c r="E109" s="13">
        <v>1</v>
      </c>
      <c r="F109">
        <v>2</v>
      </c>
      <c r="G109" s="23">
        <v>17</v>
      </c>
    </row>
    <row r="110" spans="1:7" x14ac:dyDescent="0.3">
      <c r="A110" s="9">
        <v>43937</v>
      </c>
      <c r="B110">
        <v>14</v>
      </c>
      <c r="C110" s="13">
        <v>8</v>
      </c>
      <c r="D110">
        <v>2</v>
      </c>
      <c r="E110" s="13">
        <v>1</v>
      </c>
      <c r="F110">
        <v>3</v>
      </c>
      <c r="G110" s="23">
        <v>62</v>
      </c>
    </row>
    <row r="111" spans="1:7" x14ac:dyDescent="0.3">
      <c r="A111" s="9">
        <v>43938</v>
      </c>
      <c r="B111">
        <v>18</v>
      </c>
      <c r="C111" s="13">
        <v>8</v>
      </c>
      <c r="D111">
        <v>1</v>
      </c>
      <c r="E111" s="13">
        <v>1</v>
      </c>
      <c r="F111">
        <v>3</v>
      </c>
      <c r="G111" s="23">
        <v>67</v>
      </c>
    </row>
    <row r="112" spans="1:7" x14ac:dyDescent="0.3">
      <c r="A112" s="9">
        <v>43939</v>
      </c>
      <c r="B112">
        <v>19</v>
      </c>
      <c r="C112" s="13">
        <v>7</v>
      </c>
      <c r="D112">
        <v>1</v>
      </c>
      <c r="E112" s="13">
        <v>1</v>
      </c>
      <c r="F112">
        <v>3</v>
      </c>
      <c r="G112" s="23">
        <v>186</v>
      </c>
    </row>
    <row r="113" spans="1:7" x14ac:dyDescent="0.3">
      <c r="A113" s="9">
        <v>43940</v>
      </c>
      <c r="B113">
        <v>16</v>
      </c>
      <c r="C113" s="13">
        <v>7</v>
      </c>
      <c r="D113">
        <v>1</v>
      </c>
      <c r="E113" s="13">
        <v>1</v>
      </c>
      <c r="F113">
        <v>4</v>
      </c>
      <c r="G113" s="23">
        <v>110</v>
      </c>
    </row>
    <row r="114" spans="1:7" x14ac:dyDescent="0.3">
      <c r="A114" s="9">
        <v>43941</v>
      </c>
      <c r="B114">
        <v>21</v>
      </c>
      <c r="C114" s="13">
        <v>8</v>
      </c>
      <c r="D114">
        <v>1</v>
      </c>
      <c r="E114" s="13">
        <v>1</v>
      </c>
      <c r="F114">
        <v>3</v>
      </c>
      <c r="G114" s="23">
        <v>78</v>
      </c>
    </row>
    <row r="115" spans="1:7" x14ac:dyDescent="0.3">
      <c r="A115" s="9">
        <v>43942</v>
      </c>
      <c r="B115">
        <v>19</v>
      </c>
      <c r="C115" s="13">
        <v>8</v>
      </c>
      <c r="D115">
        <v>1</v>
      </c>
      <c r="E115" s="13">
        <v>1</v>
      </c>
      <c r="F115">
        <v>4</v>
      </c>
      <c r="G115" s="23">
        <v>75</v>
      </c>
    </row>
    <row r="116" spans="1:7" x14ac:dyDescent="0.3">
      <c r="A116" s="9">
        <v>43943</v>
      </c>
      <c r="B116">
        <v>18</v>
      </c>
      <c r="C116" s="13">
        <v>7</v>
      </c>
      <c r="D116">
        <v>1</v>
      </c>
      <c r="E116" s="13">
        <v>1</v>
      </c>
      <c r="F116">
        <v>3</v>
      </c>
      <c r="G116" s="23">
        <v>92</v>
      </c>
    </row>
    <row r="117" spans="1:7" x14ac:dyDescent="0.3">
      <c r="A117" s="9">
        <v>43944</v>
      </c>
      <c r="B117">
        <v>20</v>
      </c>
      <c r="C117" s="13">
        <v>9</v>
      </c>
      <c r="D117">
        <v>2</v>
      </c>
      <c r="E117" s="13">
        <v>1</v>
      </c>
      <c r="F117">
        <v>5</v>
      </c>
      <c r="G117" s="23">
        <v>128</v>
      </c>
    </row>
    <row r="118" spans="1:7" x14ac:dyDescent="0.3">
      <c r="A118" s="9">
        <v>43945</v>
      </c>
      <c r="B118">
        <v>18</v>
      </c>
      <c r="C118" s="13">
        <v>8</v>
      </c>
      <c r="D118">
        <v>2</v>
      </c>
      <c r="E118" s="13">
        <v>1</v>
      </c>
      <c r="F118">
        <v>5</v>
      </c>
      <c r="G118" s="23">
        <v>138</v>
      </c>
    </row>
    <row r="119" spans="1:7" x14ac:dyDescent="0.3">
      <c r="A119" s="9">
        <v>43946</v>
      </c>
      <c r="B119">
        <v>22</v>
      </c>
      <c r="C119" s="13">
        <v>9</v>
      </c>
      <c r="D119">
        <v>1</v>
      </c>
      <c r="E119" s="13">
        <v>2</v>
      </c>
      <c r="F119">
        <v>4</v>
      </c>
      <c r="G119" s="23">
        <v>111</v>
      </c>
    </row>
    <row r="120" spans="1:7" x14ac:dyDescent="0.3">
      <c r="A120" s="9">
        <v>43947</v>
      </c>
      <c r="B120">
        <v>20</v>
      </c>
      <c r="C120" s="13">
        <v>7</v>
      </c>
      <c r="D120">
        <v>2</v>
      </c>
      <c r="E120" s="13">
        <v>1</v>
      </c>
      <c r="F120">
        <v>2</v>
      </c>
      <c r="G120" s="23">
        <v>293</v>
      </c>
    </row>
    <row r="121" spans="1:7" x14ac:dyDescent="0.3">
      <c r="A121" s="9">
        <v>43948</v>
      </c>
      <c r="B121">
        <v>21</v>
      </c>
      <c r="C121" s="13">
        <v>10</v>
      </c>
      <c r="D121">
        <v>1</v>
      </c>
      <c r="E121" s="13">
        <v>1</v>
      </c>
      <c r="F121">
        <v>4</v>
      </c>
      <c r="G121" s="23">
        <v>190</v>
      </c>
    </row>
    <row r="122" spans="1:7" x14ac:dyDescent="0.3">
      <c r="A122" s="9">
        <v>43949</v>
      </c>
      <c r="B122">
        <v>19</v>
      </c>
      <c r="C122" s="13">
        <v>8</v>
      </c>
      <c r="D122">
        <v>1</v>
      </c>
      <c r="E122" s="13">
        <v>1</v>
      </c>
      <c r="F122">
        <v>4</v>
      </c>
      <c r="G122" s="23">
        <v>206</v>
      </c>
    </row>
    <row r="123" spans="1:7" x14ac:dyDescent="0.3">
      <c r="A123" s="9">
        <v>43950</v>
      </c>
      <c r="B123">
        <v>16</v>
      </c>
      <c r="C123" s="13">
        <v>7</v>
      </c>
      <c r="D123">
        <v>2</v>
      </c>
      <c r="E123" s="13">
        <v>1</v>
      </c>
      <c r="F123">
        <v>4</v>
      </c>
      <c r="G123" s="23">
        <v>125</v>
      </c>
    </row>
    <row r="124" spans="1:7" x14ac:dyDescent="0.3">
      <c r="A124" s="9">
        <v>43951</v>
      </c>
      <c r="B124">
        <v>15</v>
      </c>
      <c r="C124" s="13">
        <v>8</v>
      </c>
      <c r="D124">
        <v>1</v>
      </c>
      <c r="E124" s="13">
        <v>1</v>
      </c>
      <c r="F124">
        <v>4</v>
      </c>
      <c r="G124" s="23">
        <v>76</v>
      </c>
    </row>
    <row r="125" spans="1:7" x14ac:dyDescent="0.3">
      <c r="A125" s="9">
        <v>43952</v>
      </c>
      <c r="B125">
        <v>17</v>
      </c>
      <c r="C125" s="13">
        <v>8</v>
      </c>
      <c r="D125">
        <v>2</v>
      </c>
      <c r="E125" s="13">
        <v>1</v>
      </c>
      <c r="F125">
        <v>4</v>
      </c>
      <c r="G125" s="23">
        <v>223</v>
      </c>
    </row>
    <row r="126" spans="1:7" x14ac:dyDescent="0.3">
      <c r="A126" s="9">
        <v>43953</v>
      </c>
      <c r="B126">
        <v>23</v>
      </c>
      <c r="C126" s="13">
        <v>8</v>
      </c>
      <c r="D126">
        <v>1</v>
      </c>
      <c r="E126" s="13">
        <v>1</v>
      </c>
      <c r="F126">
        <v>3</v>
      </c>
      <c r="G126" s="23">
        <v>384</v>
      </c>
    </row>
    <row r="127" spans="1:7" x14ac:dyDescent="0.3">
      <c r="A127" s="9">
        <v>43954</v>
      </c>
      <c r="B127">
        <v>23</v>
      </c>
      <c r="C127" s="13">
        <v>10</v>
      </c>
      <c r="D127">
        <v>2</v>
      </c>
      <c r="E127" s="13">
        <v>2</v>
      </c>
      <c r="F127">
        <v>4</v>
      </c>
      <c r="G127" s="23">
        <v>427</v>
      </c>
    </row>
    <row r="128" spans="1:7" x14ac:dyDescent="0.3">
      <c r="A128" s="9">
        <v>43955</v>
      </c>
      <c r="B128">
        <v>19</v>
      </c>
      <c r="C128" s="13">
        <v>12</v>
      </c>
      <c r="D128">
        <v>2</v>
      </c>
      <c r="E128" s="13">
        <v>1</v>
      </c>
      <c r="F128">
        <v>6</v>
      </c>
      <c r="G128" s="23">
        <v>349</v>
      </c>
    </row>
    <row r="129" spans="1:7" x14ac:dyDescent="0.3">
      <c r="A129" s="9">
        <v>43956</v>
      </c>
      <c r="B129">
        <v>21</v>
      </c>
      <c r="C129" s="13">
        <v>10</v>
      </c>
      <c r="D129">
        <v>1</v>
      </c>
      <c r="E129" s="13">
        <v>1</v>
      </c>
      <c r="F129">
        <v>3</v>
      </c>
      <c r="G129" s="23">
        <v>206</v>
      </c>
    </row>
    <row r="130" spans="1:7" x14ac:dyDescent="0.3">
      <c r="A130" s="9">
        <v>43957</v>
      </c>
      <c r="B130">
        <v>20</v>
      </c>
      <c r="C130" s="13">
        <v>13</v>
      </c>
      <c r="D130">
        <v>1</v>
      </c>
      <c r="E130" s="13">
        <v>1</v>
      </c>
      <c r="F130">
        <v>4</v>
      </c>
      <c r="G130" s="23">
        <v>428</v>
      </c>
    </row>
    <row r="131" spans="1:7" x14ac:dyDescent="0.3">
      <c r="A131" s="9">
        <v>43958</v>
      </c>
      <c r="B131">
        <v>22</v>
      </c>
      <c r="C131" s="13">
        <v>12</v>
      </c>
      <c r="D131">
        <v>1</v>
      </c>
      <c r="E131" s="13">
        <v>1</v>
      </c>
      <c r="F131">
        <v>3</v>
      </c>
      <c r="G131" s="23">
        <v>448</v>
      </c>
    </row>
    <row r="132" spans="1:7" x14ac:dyDescent="0.3">
      <c r="A132" s="9">
        <v>43959</v>
      </c>
      <c r="B132">
        <v>21</v>
      </c>
      <c r="C132" s="13">
        <v>14</v>
      </c>
      <c r="D132">
        <v>1</v>
      </c>
      <c r="E132" s="13">
        <v>1</v>
      </c>
      <c r="F132">
        <v>4</v>
      </c>
      <c r="G132" s="23">
        <v>338</v>
      </c>
    </row>
    <row r="133" spans="1:7" x14ac:dyDescent="0.3">
      <c r="A133" s="9">
        <v>43960</v>
      </c>
      <c r="B133">
        <v>21</v>
      </c>
      <c r="C133" s="13">
        <v>14</v>
      </c>
      <c r="D133">
        <v>2</v>
      </c>
      <c r="E133" s="13">
        <v>1</v>
      </c>
      <c r="F133">
        <v>3</v>
      </c>
      <c r="G133" s="23">
        <v>224</v>
      </c>
    </row>
    <row r="134" spans="1:7" x14ac:dyDescent="0.3">
      <c r="A134" s="9">
        <v>43961</v>
      </c>
      <c r="B134">
        <v>21</v>
      </c>
      <c r="C134" s="13">
        <v>11</v>
      </c>
      <c r="D134">
        <v>1</v>
      </c>
      <c r="E134" s="13">
        <v>1</v>
      </c>
      <c r="F134">
        <v>2</v>
      </c>
      <c r="G134" s="23">
        <v>381</v>
      </c>
    </row>
    <row r="135" spans="1:7" x14ac:dyDescent="0.3">
      <c r="A135" s="9">
        <v>43962</v>
      </c>
      <c r="B135">
        <v>25</v>
      </c>
      <c r="C135" s="13">
        <v>13</v>
      </c>
      <c r="D135">
        <v>1</v>
      </c>
      <c r="E135" s="13">
        <v>1</v>
      </c>
      <c r="F135">
        <v>3</v>
      </c>
      <c r="G135" s="23">
        <v>310</v>
      </c>
    </row>
    <row r="136" spans="1:7" x14ac:dyDescent="0.3">
      <c r="A136" s="9">
        <v>43963</v>
      </c>
      <c r="B136">
        <v>29</v>
      </c>
      <c r="C136" s="13">
        <v>18</v>
      </c>
      <c r="D136">
        <v>1</v>
      </c>
      <c r="E136" s="13">
        <v>1</v>
      </c>
      <c r="F136">
        <v>5</v>
      </c>
      <c r="G136" s="23">
        <v>406</v>
      </c>
    </row>
    <row r="137" spans="1:7" x14ac:dyDescent="0.3">
      <c r="A137" s="9">
        <v>43964</v>
      </c>
      <c r="B137">
        <v>29</v>
      </c>
      <c r="C137" s="13">
        <v>17</v>
      </c>
      <c r="D137">
        <v>1</v>
      </c>
      <c r="E137" s="13">
        <v>1</v>
      </c>
      <c r="F137">
        <v>8</v>
      </c>
      <c r="G137" s="23">
        <v>359</v>
      </c>
    </row>
    <row r="138" spans="1:7" x14ac:dyDescent="0.3">
      <c r="A138" s="9">
        <v>43965</v>
      </c>
      <c r="B138">
        <v>28</v>
      </c>
      <c r="C138" s="13">
        <v>18</v>
      </c>
      <c r="D138">
        <v>2</v>
      </c>
      <c r="E138" s="13">
        <v>2</v>
      </c>
      <c r="F138">
        <v>6</v>
      </c>
      <c r="G138" s="23">
        <v>472</v>
      </c>
    </row>
    <row r="139" spans="1:7" x14ac:dyDescent="0.3">
      <c r="A139" s="9">
        <v>43966</v>
      </c>
      <c r="B139">
        <v>31</v>
      </c>
      <c r="C139" s="13">
        <v>18</v>
      </c>
      <c r="D139">
        <v>2</v>
      </c>
      <c r="E139" s="13">
        <v>1</v>
      </c>
      <c r="F139">
        <v>6</v>
      </c>
      <c r="G139" s="23">
        <v>425</v>
      </c>
    </row>
    <row r="140" spans="1:7" x14ac:dyDescent="0.3">
      <c r="A140" s="9">
        <v>43967</v>
      </c>
      <c r="B140">
        <v>35</v>
      </c>
      <c r="C140" s="13">
        <v>22</v>
      </c>
      <c r="D140">
        <v>1</v>
      </c>
      <c r="E140" s="13">
        <v>1</v>
      </c>
      <c r="F140">
        <v>5</v>
      </c>
      <c r="G140" s="23">
        <v>438</v>
      </c>
    </row>
    <row r="141" spans="1:7" x14ac:dyDescent="0.3">
      <c r="A141" s="9">
        <v>43968</v>
      </c>
      <c r="B141">
        <v>29</v>
      </c>
      <c r="C141" s="13">
        <v>17</v>
      </c>
      <c r="D141">
        <v>2</v>
      </c>
      <c r="E141" s="13">
        <v>2</v>
      </c>
      <c r="F141">
        <v>6</v>
      </c>
      <c r="G141" s="23">
        <v>422</v>
      </c>
    </row>
    <row r="142" spans="1:7" x14ac:dyDescent="0.3">
      <c r="A142" s="9">
        <v>43969</v>
      </c>
      <c r="B142">
        <v>27</v>
      </c>
      <c r="C142" s="13">
        <v>19</v>
      </c>
      <c r="D142">
        <v>1</v>
      </c>
      <c r="E142" s="13">
        <v>2</v>
      </c>
      <c r="F142">
        <v>6</v>
      </c>
      <c r="G142" s="23">
        <v>299</v>
      </c>
    </row>
    <row r="143" spans="1:7" x14ac:dyDescent="0.3">
      <c r="A143" s="9">
        <v>43970</v>
      </c>
      <c r="B143">
        <v>31</v>
      </c>
      <c r="C143" s="13">
        <v>27</v>
      </c>
      <c r="D143">
        <v>2</v>
      </c>
      <c r="E143" s="13">
        <v>2</v>
      </c>
      <c r="F143">
        <v>4</v>
      </c>
      <c r="G143" s="23">
        <v>500</v>
      </c>
    </row>
    <row r="144" spans="1:7" x14ac:dyDescent="0.3">
      <c r="A144" s="9">
        <v>43971</v>
      </c>
      <c r="B144">
        <v>31</v>
      </c>
      <c r="C144" s="13">
        <v>22</v>
      </c>
      <c r="D144">
        <v>1</v>
      </c>
      <c r="E144" s="13">
        <v>1</v>
      </c>
      <c r="F144">
        <v>6</v>
      </c>
      <c r="G144" s="23">
        <v>534</v>
      </c>
    </row>
    <row r="145" spans="1:7" x14ac:dyDescent="0.3">
      <c r="A145" s="9">
        <v>43972</v>
      </c>
      <c r="B145">
        <v>33</v>
      </c>
      <c r="C145" s="13">
        <v>27</v>
      </c>
      <c r="D145">
        <v>2</v>
      </c>
      <c r="E145" s="13">
        <v>2</v>
      </c>
      <c r="F145">
        <v>6</v>
      </c>
      <c r="G145" s="23">
        <v>571</v>
      </c>
    </row>
    <row r="146" spans="1:7" x14ac:dyDescent="0.3">
      <c r="A146" s="9">
        <v>43973</v>
      </c>
      <c r="B146">
        <v>33</v>
      </c>
      <c r="C146" s="13">
        <v>22</v>
      </c>
      <c r="D146">
        <v>1</v>
      </c>
      <c r="E146" s="13">
        <v>2</v>
      </c>
      <c r="F146">
        <v>6</v>
      </c>
      <c r="G146" s="23">
        <v>660</v>
      </c>
    </row>
    <row r="147" spans="1:7" x14ac:dyDescent="0.3">
      <c r="A147" s="9">
        <v>43974</v>
      </c>
      <c r="B147">
        <v>32</v>
      </c>
      <c r="C147" s="13">
        <v>23</v>
      </c>
      <c r="D147">
        <v>1</v>
      </c>
      <c r="E147" s="13">
        <v>1</v>
      </c>
      <c r="F147">
        <v>5</v>
      </c>
      <c r="G147" s="23">
        <v>591</v>
      </c>
    </row>
    <row r="148" spans="1:7" x14ac:dyDescent="0.3">
      <c r="A148" s="9">
        <v>43975</v>
      </c>
      <c r="B148">
        <v>30</v>
      </c>
      <c r="C148" s="13">
        <v>22</v>
      </c>
      <c r="D148">
        <v>1</v>
      </c>
      <c r="E148" s="13">
        <v>2</v>
      </c>
      <c r="F148">
        <v>5</v>
      </c>
      <c r="G148" s="23">
        <v>508</v>
      </c>
    </row>
    <row r="149" spans="1:7" x14ac:dyDescent="0.3">
      <c r="A149" s="9">
        <v>43976</v>
      </c>
      <c r="B149">
        <v>36</v>
      </c>
      <c r="C149" s="13">
        <v>23</v>
      </c>
      <c r="D149">
        <v>2</v>
      </c>
      <c r="E149" s="13">
        <v>1</v>
      </c>
      <c r="F149">
        <v>5</v>
      </c>
      <c r="G149" s="23">
        <v>635</v>
      </c>
    </row>
    <row r="150" spans="1:7" x14ac:dyDescent="0.3">
      <c r="A150" s="9">
        <v>43977</v>
      </c>
      <c r="B150">
        <v>31</v>
      </c>
      <c r="C150" s="13">
        <v>19</v>
      </c>
      <c r="D150">
        <v>1</v>
      </c>
      <c r="E150" s="13">
        <v>1</v>
      </c>
      <c r="F150">
        <v>4</v>
      </c>
      <c r="G150" s="23">
        <v>412</v>
      </c>
    </row>
    <row r="151" spans="1:7" x14ac:dyDescent="0.3">
      <c r="A151" s="9">
        <v>43978</v>
      </c>
      <c r="B151">
        <v>30</v>
      </c>
      <c r="C151" s="13">
        <v>22</v>
      </c>
      <c r="D151">
        <v>2</v>
      </c>
      <c r="E151" s="13">
        <v>1</v>
      </c>
      <c r="F151">
        <v>5</v>
      </c>
      <c r="G151" s="23">
        <v>792</v>
      </c>
    </row>
    <row r="152" spans="1:7" x14ac:dyDescent="0.3">
      <c r="A152" s="9">
        <v>43979</v>
      </c>
      <c r="B152">
        <v>30</v>
      </c>
      <c r="C152" s="13">
        <v>16</v>
      </c>
      <c r="D152">
        <v>2</v>
      </c>
      <c r="E152" s="13">
        <v>1</v>
      </c>
      <c r="F152">
        <v>4</v>
      </c>
      <c r="G152" s="23">
        <v>1024</v>
      </c>
    </row>
    <row r="153" spans="1:7" x14ac:dyDescent="0.3">
      <c r="A153" s="9">
        <v>43980</v>
      </c>
      <c r="B153">
        <v>27</v>
      </c>
      <c r="C153" s="13">
        <v>22</v>
      </c>
      <c r="D153">
        <v>1</v>
      </c>
      <c r="E153" s="13">
        <v>1</v>
      </c>
      <c r="F153">
        <v>5</v>
      </c>
      <c r="G153" s="23">
        <v>1105</v>
      </c>
    </row>
    <row r="154" spans="1:7" x14ac:dyDescent="0.3">
      <c r="A154" s="9">
        <v>43981</v>
      </c>
      <c r="B154">
        <v>32</v>
      </c>
      <c r="C154" s="13">
        <v>19</v>
      </c>
      <c r="D154">
        <v>1</v>
      </c>
      <c r="E154" s="13">
        <v>2</v>
      </c>
      <c r="F154">
        <v>5</v>
      </c>
      <c r="G154" s="23">
        <v>1163</v>
      </c>
    </row>
    <row r="155" spans="1:7" x14ac:dyDescent="0.3">
      <c r="A155" s="9">
        <v>43982</v>
      </c>
      <c r="B155">
        <v>35</v>
      </c>
      <c r="C155" s="13">
        <v>21</v>
      </c>
      <c r="D155">
        <v>1</v>
      </c>
      <c r="E155" s="13">
        <v>1</v>
      </c>
      <c r="F155">
        <v>7</v>
      </c>
      <c r="G155" s="23">
        <v>1295</v>
      </c>
    </row>
  </sheetData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BA54F-C2B2-417F-A2E3-E2626C10A819}">
  <dimension ref="A3:E155"/>
  <sheetViews>
    <sheetView workbookViewId="0">
      <selection activeCell="U7" sqref="U7"/>
    </sheetView>
  </sheetViews>
  <sheetFormatPr defaultRowHeight="14.4" x14ac:dyDescent="0.3"/>
  <sheetData>
    <row r="3" spans="1:5" x14ac:dyDescent="0.3">
      <c r="A3" s="12" t="s">
        <v>54</v>
      </c>
      <c r="B3" t="s">
        <v>170</v>
      </c>
      <c r="C3" t="s">
        <v>169</v>
      </c>
      <c r="D3" t="s">
        <v>168</v>
      </c>
      <c r="E3" s="10" t="s">
        <v>99</v>
      </c>
    </row>
    <row r="4" spans="1:5" x14ac:dyDescent="0.3">
      <c r="A4" s="9">
        <v>43831</v>
      </c>
      <c r="B4">
        <v>0</v>
      </c>
      <c r="C4">
        <v>0</v>
      </c>
      <c r="D4">
        <v>0</v>
      </c>
      <c r="E4" s="10">
        <v>0</v>
      </c>
    </row>
    <row r="5" spans="1:5" x14ac:dyDescent="0.3">
      <c r="A5" s="9">
        <v>43832</v>
      </c>
      <c r="B5">
        <v>0</v>
      </c>
      <c r="C5">
        <v>0</v>
      </c>
      <c r="D5">
        <v>0</v>
      </c>
      <c r="E5" s="10">
        <v>0</v>
      </c>
    </row>
    <row r="6" spans="1:5" x14ac:dyDescent="0.3">
      <c r="A6" s="9">
        <v>43833</v>
      </c>
      <c r="B6">
        <v>0</v>
      </c>
      <c r="C6">
        <v>0</v>
      </c>
      <c r="D6">
        <v>0</v>
      </c>
      <c r="E6" s="10">
        <v>0</v>
      </c>
    </row>
    <row r="7" spans="1:5" x14ac:dyDescent="0.3">
      <c r="A7" s="9">
        <v>43834</v>
      </c>
      <c r="B7">
        <v>0</v>
      </c>
      <c r="C7">
        <v>0</v>
      </c>
      <c r="D7">
        <v>0</v>
      </c>
      <c r="E7" s="10">
        <v>0</v>
      </c>
    </row>
    <row r="8" spans="1:5" x14ac:dyDescent="0.3">
      <c r="A8" s="9">
        <v>43835</v>
      </c>
      <c r="B8">
        <v>0</v>
      </c>
      <c r="C8">
        <v>0</v>
      </c>
      <c r="D8">
        <v>0</v>
      </c>
      <c r="E8" s="10">
        <v>0</v>
      </c>
    </row>
    <row r="9" spans="1:5" x14ac:dyDescent="0.3">
      <c r="A9" s="9">
        <v>43836</v>
      </c>
      <c r="B9">
        <v>0</v>
      </c>
      <c r="C9">
        <v>0</v>
      </c>
      <c r="D9">
        <v>0</v>
      </c>
      <c r="E9" s="10">
        <v>0</v>
      </c>
    </row>
    <row r="10" spans="1:5" x14ac:dyDescent="0.3">
      <c r="A10" s="9">
        <v>43837</v>
      </c>
      <c r="B10">
        <v>0</v>
      </c>
      <c r="C10">
        <v>0</v>
      </c>
      <c r="D10">
        <v>0</v>
      </c>
      <c r="E10" s="10">
        <v>0</v>
      </c>
    </row>
    <row r="11" spans="1:5" x14ac:dyDescent="0.3">
      <c r="A11" s="9">
        <v>43838</v>
      </c>
      <c r="B11">
        <v>0</v>
      </c>
      <c r="C11">
        <v>0</v>
      </c>
      <c r="D11">
        <v>0</v>
      </c>
      <c r="E11" s="10">
        <v>0</v>
      </c>
    </row>
    <row r="12" spans="1:5" x14ac:dyDescent="0.3">
      <c r="A12" s="9">
        <v>43839</v>
      </c>
      <c r="B12">
        <v>0</v>
      </c>
      <c r="C12">
        <v>0</v>
      </c>
      <c r="D12">
        <v>0</v>
      </c>
      <c r="E12" s="10">
        <v>0</v>
      </c>
    </row>
    <row r="13" spans="1:5" x14ac:dyDescent="0.3">
      <c r="A13" s="9">
        <v>43840</v>
      </c>
      <c r="B13">
        <v>0</v>
      </c>
      <c r="C13">
        <v>0</v>
      </c>
      <c r="D13">
        <v>0</v>
      </c>
      <c r="E13" s="10">
        <v>0</v>
      </c>
    </row>
    <row r="14" spans="1:5" x14ac:dyDescent="0.3">
      <c r="A14" s="9">
        <v>43841</v>
      </c>
      <c r="B14">
        <v>0</v>
      </c>
      <c r="C14">
        <v>0</v>
      </c>
      <c r="D14">
        <v>0</v>
      </c>
      <c r="E14" s="10">
        <v>0</v>
      </c>
    </row>
    <row r="15" spans="1:5" x14ac:dyDescent="0.3">
      <c r="A15" s="9">
        <v>43842</v>
      </c>
      <c r="B15">
        <v>0</v>
      </c>
      <c r="C15">
        <v>0</v>
      </c>
      <c r="D15">
        <v>0</v>
      </c>
      <c r="E15" s="10">
        <v>0</v>
      </c>
    </row>
    <row r="16" spans="1:5" x14ac:dyDescent="0.3">
      <c r="A16" s="9">
        <v>43843</v>
      </c>
      <c r="B16">
        <v>0</v>
      </c>
      <c r="C16">
        <v>0</v>
      </c>
      <c r="D16">
        <v>0</v>
      </c>
      <c r="E16" s="10">
        <v>0</v>
      </c>
    </row>
    <row r="17" spans="1:5" x14ac:dyDescent="0.3">
      <c r="A17" s="9">
        <v>43844</v>
      </c>
      <c r="B17">
        <v>0</v>
      </c>
      <c r="C17">
        <v>0</v>
      </c>
      <c r="D17">
        <v>0</v>
      </c>
      <c r="E17" s="10">
        <v>0</v>
      </c>
    </row>
    <row r="18" spans="1:5" x14ac:dyDescent="0.3">
      <c r="A18" s="9">
        <v>43845</v>
      </c>
      <c r="B18">
        <v>0</v>
      </c>
      <c r="C18">
        <v>0</v>
      </c>
      <c r="D18">
        <v>0</v>
      </c>
      <c r="E18" s="10">
        <v>0</v>
      </c>
    </row>
    <row r="19" spans="1:5" x14ac:dyDescent="0.3">
      <c r="A19" s="9">
        <v>43846</v>
      </c>
      <c r="B19">
        <v>0</v>
      </c>
      <c r="C19">
        <v>0</v>
      </c>
      <c r="D19">
        <v>0</v>
      </c>
      <c r="E19" s="10">
        <v>0</v>
      </c>
    </row>
    <row r="20" spans="1:5" x14ac:dyDescent="0.3">
      <c r="A20" s="9">
        <v>43847</v>
      </c>
      <c r="B20">
        <v>0</v>
      </c>
      <c r="C20">
        <v>0</v>
      </c>
      <c r="D20">
        <v>0</v>
      </c>
      <c r="E20" s="10">
        <v>0</v>
      </c>
    </row>
    <row r="21" spans="1:5" x14ac:dyDescent="0.3">
      <c r="A21" s="9">
        <v>43848</v>
      </c>
      <c r="B21">
        <v>0</v>
      </c>
      <c r="C21">
        <v>0</v>
      </c>
      <c r="D21">
        <v>0</v>
      </c>
      <c r="E21" s="10">
        <v>0</v>
      </c>
    </row>
    <row r="22" spans="1:5" x14ac:dyDescent="0.3">
      <c r="A22" s="9">
        <v>43849</v>
      </c>
      <c r="B22">
        <v>0</v>
      </c>
      <c r="C22">
        <v>0</v>
      </c>
      <c r="D22">
        <v>0</v>
      </c>
      <c r="E22" s="10">
        <v>0</v>
      </c>
    </row>
    <row r="23" spans="1:5" x14ac:dyDescent="0.3">
      <c r="A23" s="9">
        <v>43850</v>
      </c>
      <c r="B23">
        <v>0</v>
      </c>
      <c r="C23">
        <v>0</v>
      </c>
      <c r="D23">
        <v>0</v>
      </c>
      <c r="E23" s="10">
        <v>0</v>
      </c>
    </row>
    <row r="24" spans="1:5" x14ac:dyDescent="0.3">
      <c r="A24" s="9">
        <v>43851</v>
      </c>
      <c r="B24">
        <v>0</v>
      </c>
      <c r="C24">
        <v>0</v>
      </c>
      <c r="D24">
        <v>0</v>
      </c>
      <c r="E24" s="10">
        <v>0</v>
      </c>
    </row>
    <row r="25" spans="1:5" x14ac:dyDescent="0.3">
      <c r="A25" s="9">
        <v>43852</v>
      </c>
      <c r="B25">
        <v>0</v>
      </c>
      <c r="C25">
        <v>0</v>
      </c>
      <c r="D25">
        <v>0</v>
      </c>
      <c r="E25" s="10">
        <v>0</v>
      </c>
    </row>
    <row r="26" spans="1:5" x14ac:dyDescent="0.3">
      <c r="A26" s="9">
        <v>43853</v>
      </c>
      <c r="B26">
        <v>0</v>
      </c>
      <c r="C26">
        <v>0</v>
      </c>
      <c r="D26">
        <v>0</v>
      </c>
      <c r="E26" s="10">
        <v>0</v>
      </c>
    </row>
    <row r="27" spans="1:5" x14ac:dyDescent="0.3">
      <c r="A27" s="9">
        <v>43854</v>
      </c>
      <c r="B27">
        <v>0</v>
      </c>
      <c r="C27">
        <v>0</v>
      </c>
      <c r="D27">
        <v>0</v>
      </c>
      <c r="E27" s="10">
        <v>0</v>
      </c>
    </row>
    <row r="28" spans="1:5" x14ac:dyDescent="0.3">
      <c r="A28" s="9">
        <v>43855</v>
      </c>
      <c r="B28">
        <v>0</v>
      </c>
      <c r="C28">
        <v>0</v>
      </c>
      <c r="D28">
        <v>0</v>
      </c>
      <c r="E28" s="10">
        <v>0</v>
      </c>
    </row>
    <row r="29" spans="1:5" x14ac:dyDescent="0.3">
      <c r="A29" s="9">
        <v>43856</v>
      </c>
      <c r="B29">
        <v>0</v>
      </c>
      <c r="C29">
        <v>0</v>
      </c>
      <c r="D29">
        <v>0</v>
      </c>
      <c r="E29" s="10">
        <v>0</v>
      </c>
    </row>
    <row r="30" spans="1:5" x14ac:dyDescent="0.3">
      <c r="A30" s="9">
        <v>43857</v>
      </c>
      <c r="B30">
        <v>0</v>
      </c>
      <c r="C30">
        <v>28</v>
      </c>
      <c r="D30">
        <v>0</v>
      </c>
      <c r="E30" s="10">
        <v>0</v>
      </c>
    </row>
    <row r="31" spans="1:5" x14ac:dyDescent="0.3">
      <c r="A31" s="9">
        <v>43858</v>
      </c>
      <c r="B31">
        <v>0</v>
      </c>
      <c r="C31">
        <v>0</v>
      </c>
      <c r="D31">
        <v>0</v>
      </c>
      <c r="E31" s="10">
        <v>0</v>
      </c>
    </row>
    <row r="32" spans="1:5" x14ac:dyDescent="0.3">
      <c r="A32" s="9">
        <v>43859</v>
      </c>
      <c r="B32">
        <v>0</v>
      </c>
      <c r="C32">
        <v>0</v>
      </c>
      <c r="D32">
        <v>0</v>
      </c>
      <c r="E32" s="10">
        <v>0</v>
      </c>
    </row>
    <row r="33" spans="1:5" x14ac:dyDescent="0.3">
      <c r="A33" s="9">
        <v>43860</v>
      </c>
      <c r="B33">
        <v>0</v>
      </c>
      <c r="C33">
        <v>0</v>
      </c>
      <c r="D33">
        <v>0</v>
      </c>
      <c r="E33" s="10">
        <v>0</v>
      </c>
    </row>
    <row r="34" spans="1:5" x14ac:dyDescent="0.3">
      <c r="A34" s="9">
        <v>43861</v>
      </c>
      <c r="B34">
        <v>0</v>
      </c>
      <c r="C34">
        <v>0</v>
      </c>
      <c r="D34">
        <v>0</v>
      </c>
      <c r="E34" s="10">
        <v>0</v>
      </c>
    </row>
    <row r="35" spans="1:5" x14ac:dyDescent="0.3">
      <c r="A35" s="9">
        <v>43862</v>
      </c>
      <c r="B35">
        <v>0</v>
      </c>
      <c r="C35">
        <v>0</v>
      </c>
      <c r="D35">
        <v>0</v>
      </c>
      <c r="E35" s="10">
        <v>0</v>
      </c>
    </row>
    <row r="36" spans="1:5" x14ac:dyDescent="0.3">
      <c r="A36" s="9">
        <v>43863</v>
      </c>
      <c r="B36">
        <v>0</v>
      </c>
      <c r="C36">
        <v>17</v>
      </c>
      <c r="D36">
        <v>0</v>
      </c>
      <c r="E36" s="10">
        <v>0</v>
      </c>
    </row>
    <row r="37" spans="1:5" x14ac:dyDescent="0.3">
      <c r="A37" s="9">
        <v>43864</v>
      </c>
      <c r="B37">
        <v>0</v>
      </c>
      <c r="C37">
        <v>0</v>
      </c>
      <c r="D37">
        <v>0</v>
      </c>
      <c r="E37" s="10">
        <v>0</v>
      </c>
    </row>
    <row r="38" spans="1:5" x14ac:dyDescent="0.3">
      <c r="A38" s="9">
        <v>43865</v>
      </c>
      <c r="B38">
        <v>0</v>
      </c>
      <c r="C38">
        <v>0</v>
      </c>
      <c r="D38">
        <v>0</v>
      </c>
      <c r="E38" s="10">
        <v>0</v>
      </c>
    </row>
    <row r="39" spans="1:5" x14ac:dyDescent="0.3">
      <c r="A39" s="9">
        <v>43866</v>
      </c>
      <c r="B39">
        <v>0</v>
      </c>
      <c r="C39">
        <v>0</v>
      </c>
      <c r="D39">
        <v>0</v>
      </c>
      <c r="E39" s="10">
        <v>0</v>
      </c>
    </row>
    <row r="40" spans="1:5" x14ac:dyDescent="0.3">
      <c r="A40" s="9">
        <v>43867</v>
      </c>
      <c r="B40">
        <v>0</v>
      </c>
      <c r="C40">
        <v>0</v>
      </c>
      <c r="D40">
        <v>0</v>
      </c>
      <c r="E40" s="10">
        <v>0</v>
      </c>
    </row>
    <row r="41" spans="1:5" x14ac:dyDescent="0.3">
      <c r="A41" s="9">
        <v>43868</v>
      </c>
      <c r="B41">
        <v>0</v>
      </c>
      <c r="C41">
        <v>15</v>
      </c>
      <c r="D41">
        <v>0</v>
      </c>
      <c r="E41" s="10">
        <v>0</v>
      </c>
    </row>
    <row r="42" spans="1:5" x14ac:dyDescent="0.3">
      <c r="A42" s="9">
        <v>43869</v>
      </c>
      <c r="B42">
        <v>0</v>
      </c>
      <c r="C42">
        <v>0</v>
      </c>
      <c r="D42">
        <v>0</v>
      </c>
      <c r="E42" s="10">
        <v>0</v>
      </c>
    </row>
    <row r="43" spans="1:5" x14ac:dyDescent="0.3">
      <c r="A43" s="9">
        <v>43870</v>
      </c>
      <c r="B43">
        <v>0</v>
      </c>
      <c r="C43">
        <v>17</v>
      </c>
      <c r="D43">
        <v>0</v>
      </c>
      <c r="E43" s="10">
        <v>0</v>
      </c>
    </row>
    <row r="44" spans="1:5" x14ac:dyDescent="0.3">
      <c r="A44" s="9">
        <v>43871</v>
      </c>
      <c r="B44">
        <v>0</v>
      </c>
      <c r="C44">
        <v>14</v>
      </c>
      <c r="D44">
        <v>0</v>
      </c>
      <c r="E44" s="10">
        <v>0</v>
      </c>
    </row>
    <row r="45" spans="1:5" x14ac:dyDescent="0.3">
      <c r="A45" s="9">
        <v>43872</v>
      </c>
      <c r="B45">
        <v>0</v>
      </c>
      <c r="C45">
        <v>0</v>
      </c>
      <c r="D45">
        <v>0</v>
      </c>
      <c r="E45" s="10">
        <v>0</v>
      </c>
    </row>
    <row r="46" spans="1:5" x14ac:dyDescent="0.3">
      <c r="A46" s="9">
        <v>43873</v>
      </c>
      <c r="B46">
        <v>0</v>
      </c>
      <c r="C46">
        <v>0</v>
      </c>
      <c r="D46">
        <v>0</v>
      </c>
      <c r="E46" s="10">
        <v>0</v>
      </c>
    </row>
    <row r="47" spans="1:5" x14ac:dyDescent="0.3">
      <c r="A47" s="9">
        <v>43874</v>
      </c>
      <c r="B47">
        <v>0</v>
      </c>
      <c r="C47">
        <v>14</v>
      </c>
      <c r="D47">
        <v>0</v>
      </c>
      <c r="E47" s="10">
        <v>0</v>
      </c>
    </row>
    <row r="48" spans="1:5" x14ac:dyDescent="0.3">
      <c r="A48" s="9">
        <v>43875</v>
      </c>
      <c r="B48">
        <v>0</v>
      </c>
      <c r="C48">
        <v>0</v>
      </c>
      <c r="D48">
        <v>0</v>
      </c>
      <c r="E48" s="10">
        <v>0</v>
      </c>
    </row>
    <row r="49" spans="1:5" x14ac:dyDescent="0.3">
      <c r="A49" s="9">
        <v>43876</v>
      </c>
      <c r="B49">
        <v>0</v>
      </c>
      <c r="C49">
        <v>0</v>
      </c>
      <c r="D49">
        <v>0</v>
      </c>
      <c r="E49" s="10">
        <v>0</v>
      </c>
    </row>
    <row r="50" spans="1:5" x14ac:dyDescent="0.3">
      <c r="A50" s="9">
        <v>43877</v>
      </c>
      <c r="B50">
        <v>0</v>
      </c>
      <c r="C50">
        <v>0</v>
      </c>
      <c r="D50">
        <v>0</v>
      </c>
      <c r="E50" s="10">
        <v>0</v>
      </c>
    </row>
    <row r="51" spans="1:5" x14ac:dyDescent="0.3">
      <c r="A51" s="9">
        <v>43878</v>
      </c>
      <c r="B51">
        <v>0</v>
      </c>
      <c r="C51">
        <v>0</v>
      </c>
      <c r="D51">
        <v>0</v>
      </c>
      <c r="E51" s="10">
        <v>0</v>
      </c>
    </row>
    <row r="52" spans="1:5" x14ac:dyDescent="0.3">
      <c r="A52" s="9">
        <v>43879</v>
      </c>
      <c r="B52">
        <v>0</v>
      </c>
      <c r="C52">
        <v>13</v>
      </c>
      <c r="D52">
        <v>0</v>
      </c>
      <c r="E52" s="10">
        <v>0</v>
      </c>
    </row>
    <row r="53" spans="1:5" x14ac:dyDescent="0.3">
      <c r="A53" s="9">
        <v>43880</v>
      </c>
      <c r="B53">
        <v>0</v>
      </c>
      <c r="C53">
        <v>0</v>
      </c>
      <c r="D53">
        <v>0</v>
      </c>
      <c r="E53" s="10">
        <v>0</v>
      </c>
    </row>
    <row r="54" spans="1:5" x14ac:dyDescent="0.3">
      <c r="A54" s="9">
        <v>43881</v>
      </c>
      <c r="B54">
        <v>0</v>
      </c>
      <c r="C54">
        <v>0</v>
      </c>
      <c r="D54">
        <v>0</v>
      </c>
      <c r="E54" s="10">
        <v>0</v>
      </c>
    </row>
    <row r="55" spans="1:5" x14ac:dyDescent="0.3">
      <c r="A55" s="9">
        <v>43882</v>
      </c>
      <c r="B55">
        <v>0</v>
      </c>
      <c r="C55">
        <v>0</v>
      </c>
      <c r="D55">
        <v>0</v>
      </c>
      <c r="E55" s="10">
        <v>0</v>
      </c>
    </row>
    <row r="56" spans="1:5" x14ac:dyDescent="0.3">
      <c r="A56" s="9">
        <v>43883</v>
      </c>
      <c r="B56">
        <v>0</v>
      </c>
      <c r="C56">
        <v>0</v>
      </c>
      <c r="D56">
        <v>0</v>
      </c>
      <c r="E56" s="10">
        <v>0</v>
      </c>
    </row>
    <row r="57" spans="1:5" x14ac:dyDescent="0.3">
      <c r="A57" s="9">
        <v>43884</v>
      </c>
      <c r="B57">
        <v>0</v>
      </c>
      <c r="C57">
        <v>0</v>
      </c>
      <c r="D57">
        <v>0</v>
      </c>
      <c r="E57" s="10">
        <v>0</v>
      </c>
    </row>
    <row r="58" spans="1:5" x14ac:dyDescent="0.3">
      <c r="A58" s="9">
        <v>43885</v>
      </c>
      <c r="B58">
        <v>0</v>
      </c>
      <c r="C58">
        <v>0</v>
      </c>
      <c r="D58">
        <v>0</v>
      </c>
      <c r="E58" s="10">
        <v>0</v>
      </c>
    </row>
    <row r="59" spans="1:5" x14ac:dyDescent="0.3">
      <c r="A59" s="9">
        <v>43886</v>
      </c>
      <c r="B59">
        <v>0</v>
      </c>
      <c r="C59">
        <v>0</v>
      </c>
      <c r="D59">
        <v>0</v>
      </c>
      <c r="E59" s="10">
        <v>0</v>
      </c>
    </row>
    <row r="60" spans="1:5" x14ac:dyDescent="0.3">
      <c r="A60" s="9">
        <v>43887</v>
      </c>
      <c r="B60">
        <v>0</v>
      </c>
      <c r="C60">
        <v>0</v>
      </c>
      <c r="D60">
        <v>0</v>
      </c>
      <c r="E60" s="10">
        <v>0</v>
      </c>
    </row>
    <row r="61" spans="1:5" x14ac:dyDescent="0.3">
      <c r="A61" s="9">
        <v>43888</v>
      </c>
      <c r="B61">
        <v>0</v>
      </c>
      <c r="C61">
        <v>12</v>
      </c>
      <c r="D61">
        <v>0</v>
      </c>
      <c r="E61" s="10">
        <v>0</v>
      </c>
    </row>
    <row r="62" spans="1:5" x14ac:dyDescent="0.3">
      <c r="A62" s="9">
        <v>43889</v>
      </c>
      <c r="B62">
        <v>0</v>
      </c>
      <c r="C62">
        <v>0</v>
      </c>
      <c r="D62">
        <v>18</v>
      </c>
      <c r="E62" s="10">
        <v>0</v>
      </c>
    </row>
    <row r="63" spans="1:5" x14ac:dyDescent="0.3">
      <c r="A63" s="9">
        <v>43890</v>
      </c>
      <c r="B63">
        <v>0</v>
      </c>
      <c r="C63">
        <v>0</v>
      </c>
      <c r="D63">
        <v>70</v>
      </c>
      <c r="E63" s="10">
        <v>0</v>
      </c>
    </row>
    <row r="64" spans="1:5" x14ac:dyDescent="0.3">
      <c r="A64" s="9">
        <v>43891</v>
      </c>
      <c r="B64">
        <v>0</v>
      </c>
      <c r="C64">
        <v>0</v>
      </c>
      <c r="D64">
        <v>100</v>
      </c>
      <c r="E64" s="10">
        <v>0</v>
      </c>
    </row>
    <row r="65" spans="1:5" x14ac:dyDescent="0.3">
      <c r="A65" s="9">
        <v>43892</v>
      </c>
      <c r="B65">
        <v>0</v>
      </c>
      <c r="C65">
        <v>0</v>
      </c>
      <c r="D65">
        <v>67</v>
      </c>
      <c r="E65" s="10">
        <v>0</v>
      </c>
    </row>
    <row r="66" spans="1:5" x14ac:dyDescent="0.3">
      <c r="A66" s="9">
        <v>43893</v>
      </c>
      <c r="B66">
        <v>0</v>
      </c>
      <c r="C66">
        <v>0</v>
      </c>
      <c r="D66">
        <v>53</v>
      </c>
      <c r="E66" s="10">
        <v>0</v>
      </c>
    </row>
    <row r="67" spans="1:5" x14ac:dyDescent="0.3">
      <c r="A67" s="9">
        <v>43894</v>
      </c>
      <c r="B67">
        <v>0</v>
      </c>
      <c r="C67">
        <v>0</v>
      </c>
      <c r="D67">
        <v>21</v>
      </c>
      <c r="E67" s="10">
        <v>0</v>
      </c>
    </row>
    <row r="68" spans="1:5" x14ac:dyDescent="0.3">
      <c r="A68" s="9">
        <v>43895</v>
      </c>
      <c r="B68">
        <v>0</v>
      </c>
      <c r="C68">
        <v>0</v>
      </c>
      <c r="D68">
        <v>34</v>
      </c>
      <c r="E68" s="10">
        <v>0</v>
      </c>
    </row>
    <row r="69" spans="1:5" x14ac:dyDescent="0.3">
      <c r="A69" s="9">
        <v>43896</v>
      </c>
      <c r="B69">
        <v>0</v>
      </c>
      <c r="C69">
        <v>0</v>
      </c>
      <c r="D69">
        <v>24</v>
      </c>
      <c r="E69" s="10">
        <v>0</v>
      </c>
    </row>
    <row r="70" spans="1:5" x14ac:dyDescent="0.3">
      <c r="A70" s="9">
        <v>43897</v>
      </c>
      <c r="B70">
        <v>0</v>
      </c>
      <c r="C70">
        <v>0</v>
      </c>
      <c r="D70">
        <v>56</v>
      </c>
      <c r="E70" s="10">
        <v>0</v>
      </c>
    </row>
    <row r="71" spans="1:5" x14ac:dyDescent="0.3">
      <c r="A71" s="9">
        <v>43898</v>
      </c>
      <c r="B71">
        <v>0</v>
      </c>
      <c r="C71">
        <v>14</v>
      </c>
      <c r="D71">
        <v>27</v>
      </c>
      <c r="E71" s="10">
        <v>0</v>
      </c>
    </row>
    <row r="72" spans="1:5" x14ac:dyDescent="0.3">
      <c r="A72" s="9">
        <v>43899</v>
      </c>
      <c r="B72">
        <v>0</v>
      </c>
      <c r="C72">
        <v>26</v>
      </c>
      <c r="D72">
        <v>0</v>
      </c>
      <c r="E72" s="10">
        <v>0</v>
      </c>
    </row>
    <row r="73" spans="1:5" x14ac:dyDescent="0.3">
      <c r="A73" s="9">
        <v>43900</v>
      </c>
      <c r="B73">
        <v>0</v>
      </c>
      <c r="C73">
        <v>14</v>
      </c>
      <c r="D73">
        <v>0</v>
      </c>
      <c r="E73" s="10">
        <v>0</v>
      </c>
    </row>
    <row r="74" spans="1:5" x14ac:dyDescent="0.3">
      <c r="A74" s="9">
        <v>43901</v>
      </c>
      <c r="B74">
        <v>0</v>
      </c>
      <c r="C74">
        <v>12</v>
      </c>
      <c r="D74">
        <v>12</v>
      </c>
      <c r="E74" s="10">
        <v>0</v>
      </c>
    </row>
    <row r="75" spans="1:5" x14ac:dyDescent="0.3">
      <c r="A75" s="9">
        <v>43902</v>
      </c>
      <c r="B75">
        <v>0</v>
      </c>
      <c r="C75">
        <v>12</v>
      </c>
      <c r="D75">
        <v>0</v>
      </c>
      <c r="E75" s="10">
        <v>0</v>
      </c>
    </row>
    <row r="76" spans="1:5" x14ac:dyDescent="0.3">
      <c r="A76" s="9">
        <v>43903</v>
      </c>
      <c r="B76">
        <v>0</v>
      </c>
      <c r="C76">
        <v>12</v>
      </c>
      <c r="D76">
        <v>0</v>
      </c>
      <c r="E76" s="10">
        <v>0</v>
      </c>
    </row>
    <row r="77" spans="1:5" x14ac:dyDescent="0.3">
      <c r="A77" s="9">
        <v>43904</v>
      </c>
      <c r="B77">
        <v>0</v>
      </c>
      <c r="C77">
        <v>13</v>
      </c>
      <c r="D77">
        <v>0</v>
      </c>
      <c r="E77">
        <v>0</v>
      </c>
    </row>
    <row r="78" spans="1:5" x14ac:dyDescent="0.3">
      <c r="A78" s="9">
        <v>43905</v>
      </c>
      <c r="B78">
        <v>0</v>
      </c>
      <c r="C78">
        <v>0</v>
      </c>
      <c r="D78">
        <v>0</v>
      </c>
      <c r="E78">
        <v>0</v>
      </c>
    </row>
    <row r="79" spans="1:5" x14ac:dyDescent="0.3">
      <c r="A79" s="9">
        <v>43906</v>
      </c>
      <c r="B79">
        <v>0</v>
      </c>
      <c r="C79">
        <v>16</v>
      </c>
      <c r="D79">
        <v>0</v>
      </c>
      <c r="E79">
        <v>0</v>
      </c>
    </row>
    <row r="80" spans="1:5" x14ac:dyDescent="0.3">
      <c r="A80" s="9">
        <v>43907</v>
      </c>
      <c r="B80">
        <v>12</v>
      </c>
      <c r="C80">
        <v>30</v>
      </c>
      <c r="D80">
        <v>0</v>
      </c>
      <c r="E80">
        <v>0</v>
      </c>
    </row>
    <row r="81" spans="1:5" x14ac:dyDescent="0.3">
      <c r="A81" s="9">
        <v>43908</v>
      </c>
      <c r="B81">
        <v>0</v>
      </c>
      <c r="C81">
        <v>46</v>
      </c>
      <c r="D81">
        <v>13</v>
      </c>
      <c r="E81">
        <v>0</v>
      </c>
    </row>
    <row r="82" spans="1:5" x14ac:dyDescent="0.3">
      <c r="A82" s="9">
        <v>43909</v>
      </c>
      <c r="B82">
        <v>24</v>
      </c>
      <c r="C82">
        <v>41</v>
      </c>
      <c r="D82">
        <v>17</v>
      </c>
      <c r="E82">
        <v>0</v>
      </c>
    </row>
    <row r="83" spans="1:5" x14ac:dyDescent="0.3">
      <c r="A83" s="9">
        <v>43910</v>
      </c>
      <c r="B83">
        <v>0</v>
      </c>
      <c r="C83">
        <v>25</v>
      </c>
      <c r="D83">
        <v>50</v>
      </c>
      <c r="E83">
        <v>0</v>
      </c>
    </row>
    <row r="84" spans="1:5" x14ac:dyDescent="0.3">
      <c r="A84" s="9">
        <v>43911</v>
      </c>
      <c r="B84">
        <v>0</v>
      </c>
      <c r="C84">
        <v>74</v>
      </c>
      <c r="D84">
        <v>44</v>
      </c>
      <c r="E84">
        <v>0</v>
      </c>
    </row>
    <row r="85" spans="1:5" x14ac:dyDescent="0.3">
      <c r="A85" s="9">
        <v>43912</v>
      </c>
      <c r="B85">
        <v>50</v>
      </c>
      <c r="C85">
        <v>83</v>
      </c>
      <c r="D85">
        <v>49</v>
      </c>
      <c r="E85">
        <v>0</v>
      </c>
    </row>
    <row r="86" spans="1:5" x14ac:dyDescent="0.3">
      <c r="A86" s="9">
        <v>43913</v>
      </c>
      <c r="B86">
        <v>30</v>
      </c>
      <c r="C86">
        <v>48</v>
      </c>
      <c r="D86">
        <v>22</v>
      </c>
      <c r="E86">
        <v>0</v>
      </c>
    </row>
    <row r="87" spans="1:5" x14ac:dyDescent="0.3">
      <c r="A87" s="9">
        <v>43914</v>
      </c>
      <c r="B87">
        <v>74</v>
      </c>
      <c r="C87">
        <v>83</v>
      </c>
      <c r="D87">
        <v>22</v>
      </c>
      <c r="E87">
        <v>0</v>
      </c>
    </row>
    <row r="88" spans="1:5" x14ac:dyDescent="0.3">
      <c r="A88" s="9">
        <v>43915</v>
      </c>
      <c r="B88">
        <v>21</v>
      </c>
      <c r="C88">
        <v>68</v>
      </c>
      <c r="D88">
        <v>21</v>
      </c>
      <c r="E88">
        <v>0</v>
      </c>
    </row>
    <row r="89" spans="1:5" x14ac:dyDescent="0.3">
      <c r="A89" s="9">
        <v>43916</v>
      </c>
      <c r="B89">
        <v>29</v>
      </c>
      <c r="C89">
        <v>15</v>
      </c>
      <c r="D89">
        <v>0</v>
      </c>
      <c r="E89">
        <v>0</v>
      </c>
    </row>
    <row r="90" spans="1:5" x14ac:dyDescent="0.3">
      <c r="A90" s="9">
        <v>43917</v>
      </c>
      <c r="B90">
        <v>34</v>
      </c>
      <c r="C90">
        <v>41</v>
      </c>
      <c r="D90">
        <v>27</v>
      </c>
      <c r="E90">
        <v>0</v>
      </c>
    </row>
    <row r="91" spans="1:5" x14ac:dyDescent="0.3">
      <c r="A91" s="9">
        <v>43918</v>
      </c>
      <c r="B91">
        <v>21</v>
      </c>
      <c r="C91">
        <v>33</v>
      </c>
      <c r="D91">
        <v>37</v>
      </c>
      <c r="E91">
        <v>0</v>
      </c>
    </row>
    <row r="92" spans="1:5" x14ac:dyDescent="0.3">
      <c r="A92" s="9">
        <v>43919</v>
      </c>
      <c r="B92">
        <v>36</v>
      </c>
      <c r="C92">
        <v>35</v>
      </c>
      <c r="D92">
        <v>21</v>
      </c>
      <c r="E92">
        <v>0</v>
      </c>
    </row>
    <row r="93" spans="1:5" x14ac:dyDescent="0.3">
      <c r="A93" s="9">
        <v>43920</v>
      </c>
      <c r="B93">
        <v>28</v>
      </c>
      <c r="C93">
        <v>21</v>
      </c>
      <c r="D93">
        <v>42</v>
      </c>
      <c r="E93">
        <v>0</v>
      </c>
    </row>
    <row r="94" spans="1:5" x14ac:dyDescent="0.3">
      <c r="A94" s="9">
        <v>43921</v>
      </c>
      <c r="B94">
        <v>18</v>
      </c>
      <c r="C94">
        <v>14</v>
      </c>
      <c r="D94">
        <v>41</v>
      </c>
      <c r="E94">
        <v>0</v>
      </c>
    </row>
    <row r="95" spans="1:5" x14ac:dyDescent="0.3">
      <c r="A95" s="9">
        <v>43922</v>
      </c>
      <c r="B95">
        <v>82</v>
      </c>
      <c r="C95">
        <v>25</v>
      </c>
      <c r="D95">
        <v>43</v>
      </c>
      <c r="E95">
        <v>0</v>
      </c>
    </row>
    <row r="96" spans="1:5" x14ac:dyDescent="0.3">
      <c r="A96" s="9">
        <v>43923</v>
      </c>
      <c r="B96">
        <v>59</v>
      </c>
      <c r="C96">
        <v>23</v>
      </c>
      <c r="D96">
        <v>41</v>
      </c>
      <c r="E96">
        <v>0</v>
      </c>
    </row>
    <row r="97" spans="1:5" x14ac:dyDescent="0.3">
      <c r="A97" s="9">
        <v>43924</v>
      </c>
      <c r="B97">
        <v>14</v>
      </c>
      <c r="C97">
        <v>28</v>
      </c>
      <c r="D97">
        <v>37</v>
      </c>
      <c r="E97">
        <v>0</v>
      </c>
    </row>
    <row r="98" spans="1:5" x14ac:dyDescent="0.3">
      <c r="A98" s="9">
        <v>43925</v>
      </c>
      <c r="B98">
        <v>24</v>
      </c>
      <c r="C98">
        <v>36</v>
      </c>
      <c r="D98">
        <v>0</v>
      </c>
      <c r="E98">
        <v>0</v>
      </c>
    </row>
    <row r="99" spans="1:5" x14ac:dyDescent="0.3">
      <c r="A99" s="9">
        <v>43926</v>
      </c>
      <c r="B99">
        <v>40</v>
      </c>
      <c r="C99">
        <v>27</v>
      </c>
      <c r="D99">
        <v>18</v>
      </c>
      <c r="E99">
        <v>0</v>
      </c>
    </row>
    <row r="100" spans="1:5" x14ac:dyDescent="0.3">
      <c r="A100" s="9">
        <v>43927</v>
      </c>
      <c r="B100">
        <v>14</v>
      </c>
      <c r="C100">
        <v>20</v>
      </c>
      <c r="D100">
        <v>42</v>
      </c>
      <c r="E100">
        <v>0</v>
      </c>
    </row>
    <row r="101" spans="1:5" x14ac:dyDescent="0.3">
      <c r="A101" s="9">
        <v>43928</v>
      </c>
      <c r="B101">
        <v>19</v>
      </c>
      <c r="C101">
        <v>44</v>
      </c>
      <c r="D101">
        <v>44</v>
      </c>
      <c r="E101">
        <v>0</v>
      </c>
    </row>
    <row r="102" spans="1:5" x14ac:dyDescent="0.3">
      <c r="A102" s="9">
        <v>43929</v>
      </c>
      <c r="B102">
        <v>21</v>
      </c>
      <c r="C102">
        <v>21</v>
      </c>
      <c r="D102">
        <v>21</v>
      </c>
      <c r="E102">
        <v>0</v>
      </c>
    </row>
    <row r="103" spans="1:5" x14ac:dyDescent="0.3">
      <c r="A103" s="9">
        <v>43930</v>
      </c>
      <c r="B103">
        <v>24</v>
      </c>
      <c r="C103">
        <v>29</v>
      </c>
      <c r="D103">
        <v>28</v>
      </c>
      <c r="E103">
        <v>0</v>
      </c>
    </row>
    <row r="104" spans="1:5" x14ac:dyDescent="0.3">
      <c r="A104" s="9">
        <v>43931</v>
      </c>
      <c r="B104">
        <v>20</v>
      </c>
      <c r="C104">
        <v>14</v>
      </c>
      <c r="D104">
        <v>14</v>
      </c>
      <c r="E104">
        <v>0</v>
      </c>
    </row>
    <row r="105" spans="1:5" x14ac:dyDescent="0.3">
      <c r="A105" s="9">
        <v>43932</v>
      </c>
      <c r="B105">
        <v>29</v>
      </c>
      <c r="C105">
        <v>15</v>
      </c>
      <c r="D105">
        <v>30</v>
      </c>
      <c r="E105">
        <v>0</v>
      </c>
    </row>
    <row r="106" spans="1:5" x14ac:dyDescent="0.3">
      <c r="A106" s="9">
        <v>43933</v>
      </c>
      <c r="B106">
        <v>43</v>
      </c>
      <c r="C106">
        <v>15</v>
      </c>
      <c r="D106">
        <v>15</v>
      </c>
      <c r="E106">
        <v>0</v>
      </c>
    </row>
    <row r="107" spans="1:5" x14ac:dyDescent="0.3">
      <c r="A107" s="9">
        <v>43934</v>
      </c>
      <c r="B107">
        <v>54</v>
      </c>
      <c r="C107">
        <v>34</v>
      </c>
      <c r="D107">
        <v>27</v>
      </c>
      <c r="E107">
        <v>0</v>
      </c>
    </row>
    <row r="108" spans="1:5" x14ac:dyDescent="0.3">
      <c r="A108" s="9">
        <v>43935</v>
      </c>
      <c r="B108">
        <v>41</v>
      </c>
      <c r="C108">
        <v>34</v>
      </c>
      <c r="D108">
        <v>13</v>
      </c>
      <c r="E108">
        <v>0</v>
      </c>
    </row>
    <row r="109" spans="1:5" x14ac:dyDescent="0.3">
      <c r="A109" s="9">
        <v>43936</v>
      </c>
      <c r="B109">
        <v>13</v>
      </c>
      <c r="C109">
        <v>13</v>
      </c>
      <c r="D109">
        <v>13</v>
      </c>
      <c r="E109">
        <v>0</v>
      </c>
    </row>
    <row r="110" spans="1:5" x14ac:dyDescent="0.3">
      <c r="A110" s="9">
        <v>43937</v>
      </c>
      <c r="B110">
        <v>29</v>
      </c>
      <c r="C110">
        <v>29</v>
      </c>
      <c r="D110">
        <v>58</v>
      </c>
      <c r="E110">
        <v>0</v>
      </c>
    </row>
    <row r="111" spans="1:5" x14ac:dyDescent="0.3">
      <c r="A111" s="9">
        <v>43938</v>
      </c>
      <c r="B111">
        <v>21</v>
      </c>
      <c r="C111">
        <v>19</v>
      </c>
      <c r="D111">
        <v>28</v>
      </c>
      <c r="E111">
        <v>65</v>
      </c>
    </row>
    <row r="112" spans="1:5" x14ac:dyDescent="0.3">
      <c r="A112" s="9">
        <v>43939</v>
      </c>
      <c r="B112">
        <v>21</v>
      </c>
      <c r="C112">
        <v>16</v>
      </c>
      <c r="D112">
        <v>16</v>
      </c>
      <c r="E112">
        <v>121</v>
      </c>
    </row>
    <row r="113" spans="1:5" x14ac:dyDescent="0.3">
      <c r="A113" s="9">
        <v>43940</v>
      </c>
      <c r="B113">
        <v>22</v>
      </c>
      <c r="C113">
        <v>30</v>
      </c>
      <c r="D113">
        <v>29</v>
      </c>
      <c r="E113">
        <v>28</v>
      </c>
    </row>
    <row r="114" spans="1:5" x14ac:dyDescent="0.3">
      <c r="A114" s="9">
        <v>43941</v>
      </c>
      <c r="B114">
        <v>22</v>
      </c>
      <c r="C114">
        <v>14</v>
      </c>
      <c r="D114">
        <v>14</v>
      </c>
      <c r="E114">
        <v>72</v>
      </c>
    </row>
    <row r="115" spans="1:5" x14ac:dyDescent="0.3">
      <c r="A115" s="9">
        <v>43942</v>
      </c>
      <c r="B115">
        <v>14</v>
      </c>
      <c r="C115">
        <v>28</v>
      </c>
      <c r="D115">
        <v>15</v>
      </c>
      <c r="E115">
        <v>95</v>
      </c>
    </row>
    <row r="116" spans="1:5" x14ac:dyDescent="0.3">
      <c r="A116" s="9">
        <v>43943</v>
      </c>
      <c r="B116">
        <v>14</v>
      </c>
      <c r="C116">
        <v>23</v>
      </c>
      <c r="D116">
        <v>23</v>
      </c>
      <c r="E116">
        <v>113</v>
      </c>
    </row>
    <row r="117" spans="1:5" x14ac:dyDescent="0.3">
      <c r="A117" s="9">
        <v>43944</v>
      </c>
      <c r="B117">
        <v>0</v>
      </c>
      <c r="C117">
        <v>14</v>
      </c>
      <c r="D117">
        <v>21</v>
      </c>
      <c r="E117">
        <v>63</v>
      </c>
    </row>
    <row r="118" spans="1:5" x14ac:dyDescent="0.3">
      <c r="A118" s="9">
        <v>43945</v>
      </c>
      <c r="B118">
        <v>15</v>
      </c>
      <c r="C118">
        <v>15</v>
      </c>
      <c r="D118">
        <v>22</v>
      </c>
      <c r="E118">
        <v>21</v>
      </c>
    </row>
    <row r="119" spans="1:5" x14ac:dyDescent="0.3">
      <c r="A119" s="9">
        <v>43946</v>
      </c>
      <c r="B119">
        <v>15</v>
      </c>
      <c r="C119">
        <v>23</v>
      </c>
      <c r="D119">
        <v>30</v>
      </c>
      <c r="E119">
        <v>39</v>
      </c>
    </row>
    <row r="120" spans="1:5" x14ac:dyDescent="0.3">
      <c r="A120" s="9">
        <v>43947</v>
      </c>
      <c r="B120">
        <v>20</v>
      </c>
      <c r="C120">
        <v>0</v>
      </c>
      <c r="D120">
        <v>15</v>
      </c>
      <c r="E120">
        <v>0</v>
      </c>
    </row>
    <row r="121" spans="1:5" x14ac:dyDescent="0.3">
      <c r="A121" s="9">
        <v>43948</v>
      </c>
      <c r="B121">
        <v>43</v>
      </c>
      <c r="C121">
        <v>0</v>
      </c>
      <c r="D121">
        <v>19</v>
      </c>
      <c r="E121">
        <v>0</v>
      </c>
    </row>
    <row r="122" spans="1:5" x14ac:dyDescent="0.3">
      <c r="A122" s="9">
        <v>43949</v>
      </c>
      <c r="B122">
        <v>28</v>
      </c>
      <c r="C122">
        <v>28</v>
      </c>
      <c r="D122">
        <v>36</v>
      </c>
      <c r="E122">
        <v>128</v>
      </c>
    </row>
    <row r="123" spans="1:5" x14ac:dyDescent="0.3">
      <c r="A123" s="9">
        <v>43950</v>
      </c>
      <c r="B123">
        <v>22</v>
      </c>
      <c r="C123">
        <v>13</v>
      </c>
      <c r="D123">
        <v>13</v>
      </c>
      <c r="E123">
        <v>15</v>
      </c>
    </row>
    <row r="124" spans="1:5" x14ac:dyDescent="0.3">
      <c r="A124" s="9">
        <v>43951</v>
      </c>
      <c r="B124">
        <v>34</v>
      </c>
      <c r="C124">
        <v>11</v>
      </c>
      <c r="D124">
        <v>17</v>
      </c>
      <c r="E124">
        <v>198</v>
      </c>
    </row>
    <row r="125" spans="1:5" x14ac:dyDescent="0.3">
      <c r="A125" s="9">
        <v>43952</v>
      </c>
      <c r="B125">
        <v>21</v>
      </c>
      <c r="C125">
        <v>28</v>
      </c>
      <c r="D125">
        <v>14</v>
      </c>
      <c r="E125">
        <v>0</v>
      </c>
    </row>
    <row r="126" spans="1:5" x14ac:dyDescent="0.3">
      <c r="A126" s="9">
        <v>43953</v>
      </c>
      <c r="B126">
        <v>43</v>
      </c>
      <c r="C126">
        <v>15</v>
      </c>
      <c r="D126">
        <v>19</v>
      </c>
      <c r="E126">
        <v>0</v>
      </c>
    </row>
    <row r="127" spans="1:5" x14ac:dyDescent="0.3">
      <c r="A127" s="9">
        <v>43954</v>
      </c>
      <c r="B127">
        <v>36</v>
      </c>
      <c r="C127">
        <v>19</v>
      </c>
      <c r="D127">
        <v>19</v>
      </c>
      <c r="E127">
        <v>0</v>
      </c>
    </row>
    <row r="128" spans="1:5" x14ac:dyDescent="0.3">
      <c r="A128" s="9">
        <v>43955</v>
      </c>
      <c r="B128">
        <v>14</v>
      </c>
      <c r="C128">
        <v>14</v>
      </c>
      <c r="D128">
        <v>34</v>
      </c>
      <c r="E128">
        <v>0</v>
      </c>
    </row>
    <row r="129" spans="1:5" x14ac:dyDescent="0.3">
      <c r="A129" s="9">
        <v>43956</v>
      </c>
      <c r="B129">
        <v>19</v>
      </c>
      <c r="C129">
        <v>0</v>
      </c>
      <c r="D129">
        <v>50</v>
      </c>
      <c r="E129">
        <v>60</v>
      </c>
    </row>
    <row r="130" spans="1:5" x14ac:dyDescent="0.3">
      <c r="A130" s="9">
        <v>43957</v>
      </c>
      <c r="B130">
        <v>0</v>
      </c>
      <c r="C130">
        <v>13</v>
      </c>
      <c r="D130">
        <v>31</v>
      </c>
      <c r="E130">
        <v>0</v>
      </c>
    </row>
    <row r="131" spans="1:5" x14ac:dyDescent="0.3">
      <c r="A131" s="9">
        <v>43958</v>
      </c>
      <c r="B131">
        <v>13</v>
      </c>
      <c r="C131">
        <v>14</v>
      </c>
      <c r="D131">
        <v>23</v>
      </c>
      <c r="E131">
        <v>0</v>
      </c>
    </row>
    <row r="132" spans="1:5" x14ac:dyDescent="0.3">
      <c r="A132" s="9">
        <v>43959</v>
      </c>
      <c r="B132">
        <v>0</v>
      </c>
      <c r="C132">
        <v>13</v>
      </c>
      <c r="D132">
        <v>35</v>
      </c>
      <c r="E132">
        <v>0</v>
      </c>
    </row>
    <row r="133" spans="1:5" x14ac:dyDescent="0.3">
      <c r="A133" s="9">
        <v>43960</v>
      </c>
      <c r="B133">
        <v>28</v>
      </c>
      <c r="C133">
        <v>0</v>
      </c>
      <c r="D133">
        <v>28</v>
      </c>
      <c r="E133">
        <v>0</v>
      </c>
    </row>
    <row r="134" spans="1:5" x14ac:dyDescent="0.3">
      <c r="A134" s="9">
        <v>43961</v>
      </c>
      <c r="B134">
        <v>28</v>
      </c>
      <c r="C134">
        <v>14</v>
      </c>
      <c r="D134">
        <v>21</v>
      </c>
      <c r="E134">
        <v>0</v>
      </c>
    </row>
    <row r="135" spans="1:5" x14ac:dyDescent="0.3">
      <c r="A135" s="9">
        <v>43962</v>
      </c>
      <c r="B135">
        <v>13</v>
      </c>
      <c r="C135">
        <v>14</v>
      </c>
      <c r="D135">
        <v>36</v>
      </c>
      <c r="E135">
        <v>193</v>
      </c>
    </row>
    <row r="136" spans="1:5" x14ac:dyDescent="0.3">
      <c r="A136" s="9">
        <v>43963</v>
      </c>
      <c r="B136">
        <v>23</v>
      </c>
      <c r="C136">
        <v>14</v>
      </c>
      <c r="D136">
        <v>14</v>
      </c>
      <c r="E136">
        <v>0</v>
      </c>
    </row>
    <row r="137" spans="1:5" x14ac:dyDescent="0.3">
      <c r="A137" s="9">
        <v>43964</v>
      </c>
      <c r="B137">
        <v>27</v>
      </c>
      <c r="C137">
        <v>42</v>
      </c>
      <c r="D137">
        <v>19</v>
      </c>
      <c r="E137">
        <v>0</v>
      </c>
    </row>
    <row r="138" spans="1:5" x14ac:dyDescent="0.3">
      <c r="A138" s="9">
        <v>43965</v>
      </c>
      <c r="B138">
        <v>14</v>
      </c>
      <c r="C138">
        <v>22</v>
      </c>
      <c r="D138">
        <v>14</v>
      </c>
      <c r="E138">
        <v>0</v>
      </c>
    </row>
    <row r="139" spans="1:5" x14ac:dyDescent="0.3">
      <c r="A139" s="9">
        <v>43966</v>
      </c>
      <c r="B139">
        <v>19</v>
      </c>
      <c r="C139">
        <v>0</v>
      </c>
      <c r="D139">
        <v>30</v>
      </c>
      <c r="E139">
        <v>0</v>
      </c>
    </row>
    <row r="140" spans="1:5" x14ac:dyDescent="0.3">
      <c r="A140" s="9">
        <v>43967</v>
      </c>
      <c r="B140">
        <v>23</v>
      </c>
      <c r="C140">
        <v>15</v>
      </c>
      <c r="D140">
        <v>23</v>
      </c>
      <c r="E140">
        <v>0</v>
      </c>
    </row>
    <row r="141" spans="1:5" x14ac:dyDescent="0.3">
      <c r="A141" s="9">
        <v>43968</v>
      </c>
      <c r="B141">
        <v>58</v>
      </c>
      <c r="C141">
        <v>29</v>
      </c>
      <c r="D141">
        <v>29</v>
      </c>
      <c r="E141">
        <v>0</v>
      </c>
    </row>
    <row r="142" spans="1:5" x14ac:dyDescent="0.3">
      <c r="A142" s="9">
        <v>43969</v>
      </c>
      <c r="B142">
        <v>28</v>
      </c>
      <c r="C142">
        <v>27</v>
      </c>
      <c r="D142">
        <v>37</v>
      </c>
      <c r="E142">
        <v>0</v>
      </c>
    </row>
    <row r="143" spans="1:5" x14ac:dyDescent="0.3">
      <c r="A143" s="9">
        <v>43970</v>
      </c>
      <c r="B143">
        <v>17</v>
      </c>
      <c r="C143">
        <v>26</v>
      </c>
      <c r="D143">
        <v>30</v>
      </c>
      <c r="E143">
        <v>208</v>
      </c>
    </row>
    <row r="144" spans="1:5" x14ac:dyDescent="0.3">
      <c r="A144" s="9">
        <v>43971</v>
      </c>
      <c r="B144">
        <v>18</v>
      </c>
      <c r="C144">
        <v>13</v>
      </c>
      <c r="D144">
        <v>46</v>
      </c>
      <c r="E144">
        <v>315</v>
      </c>
    </row>
    <row r="145" spans="1:5" x14ac:dyDescent="0.3">
      <c r="A145" s="9">
        <v>43972</v>
      </c>
      <c r="B145">
        <v>13</v>
      </c>
      <c r="C145">
        <v>14</v>
      </c>
      <c r="D145">
        <v>21</v>
      </c>
      <c r="E145">
        <v>132</v>
      </c>
    </row>
    <row r="146" spans="1:5" x14ac:dyDescent="0.3">
      <c r="A146" s="9">
        <v>43973</v>
      </c>
      <c r="B146">
        <v>32</v>
      </c>
      <c r="C146">
        <v>18</v>
      </c>
      <c r="D146">
        <v>23</v>
      </c>
      <c r="E146">
        <v>0</v>
      </c>
    </row>
    <row r="147" spans="1:5" x14ac:dyDescent="0.3">
      <c r="A147" s="9">
        <v>43974</v>
      </c>
      <c r="B147">
        <v>15</v>
      </c>
      <c r="C147">
        <v>0</v>
      </c>
      <c r="D147">
        <v>30</v>
      </c>
      <c r="E147">
        <v>0</v>
      </c>
    </row>
    <row r="148" spans="1:5" x14ac:dyDescent="0.3">
      <c r="A148" s="9">
        <v>43975</v>
      </c>
      <c r="B148">
        <v>15</v>
      </c>
      <c r="C148">
        <v>0</v>
      </c>
      <c r="D148">
        <v>15</v>
      </c>
      <c r="E148">
        <v>0</v>
      </c>
    </row>
    <row r="149" spans="1:5" x14ac:dyDescent="0.3">
      <c r="A149" s="9">
        <v>43976</v>
      </c>
      <c r="B149">
        <v>14</v>
      </c>
      <c r="C149">
        <v>22</v>
      </c>
      <c r="D149">
        <v>19</v>
      </c>
      <c r="E149">
        <v>0</v>
      </c>
    </row>
    <row r="150" spans="1:5" x14ac:dyDescent="0.3">
      <c r="A150" s="9">
        <v>43977</v>
      </c>
      <c r="B150">
        <v>23</v>
      </c>
      <c r="C150">
        <v>16</v>
      </c>
      <c r="D150">
        <v>21</v>
      </c>
      <c r="E150">
        <v>0</v>
      </c>
    </row>
    <row r="151" spans="1:5" x14ac:dyDescent="0.3">
      <c r="A151" s="9">
        <v>43978</v>
      </c>
      <c r="B151">
        <v>15</v>
      </c>
      <c r="C151">
        <v>0</v>
      </c>
      <c r="D151">
        <v>36</v>
      </c>
      <c r="E151">
        <v>0</v>
      </c>
    </row>
    <row r="152" spans="1:5" x14ac:dyDescent="0.3">
      <c r="A152" s="9">
        <v>43979</v>
      </c>
      <c r="B152">
        <v>14</v>
      </c>
      <c r="C152">
        <v>14</v>
      </c>
      <c r="D152">
        <v>22</v>
      </c>
      <c r="E152">
        <v>0</v>
      </c>
    </row>
    <row r="153" spans="1:5" x14ac:dyDescent="0.3">
      <c r="A153" s="9">
        <v>43980</v>
      </c>
      <c r="B153">
        <v>28</v>
      </c>
      <c r="C153">
        <v>14</v>
      </c>
      <c r="D153">
        <v>15</v>
      </c>
      <c r="E153">
        <v>0</v>
      </c>
    </row>
    <row r="154" spans="1:5" x14ac:dyDescent="0.3">
      <c r="A154" s="9">
        <v>43981</v>
      </c>
      <c r="B154">
        <v>14</v>
      </c>
      <c r="C154">
        <v>21</v>
      </c>
      <c r="D154">
        <v>28</v>
      </c>
      <c r="E154">
        <v>0</v>
      </c>
    </row>
    <row r="155" spans="1:5" x14ac:dyDescent="0.3">
      <c r="A155" s="9">
        <v>43982</v>
      </c>
      <c r="B155">
        <v>37</v>
      </c>
      <c r="C155">
        <v>14</v>
      </c>
      <c r="D155">
        <v>43</v>
      </c>
      <c r="E155">
        <v>0</v>
      </c>
    </row>
  </sheetData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E0F64-F15A-48C1-B11F-1962DFCAE6CD}">
  <dimension ref="A1:X155"/>
  <sheetViews>
    <sheetView workbookViewId="0">
      <selection activeCell="F1" sqref="F1:G1048576"/>
    </sheetView>
  </sheetViews>
  <sheetFormatPr defaultRowHeight="14.4" x14ac:dyDescent="0.3"/>
  <cols>
    <col min="4" max="4" width="14.44140625" customWidth="1"/>
    <col min="6" max="7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173</v>
      </c>
      <c r="C3" t="s">
        <v>172</v>
      </c>
      <c r="D3" t="s">
        <v>171</v>
      </c>
      <c r="E3" s="12" t="s">
        <v>54</v>
      </c>
      <c r="F3" s="23" t="s">
        <v>59</v>
      </c>
      <c r="G3" s="23" t="s">
        <v>58</v>
      </c>
      <c r="H3" s="10" t="s">
        <v>57</v>
      </c>
    </row>
    <row r="4" spans="1:24" x14ac:dyDescent="0.3">
      <c r="A4" s="8">
        <v>43831</v>
      </c>
      <c r="B4">
        <v>0</v>
      </c>
      <c r="C4">
        <v>0</v>
      </c>
      <c r="D4">
        <v>0</v>
      </c>
      <c r="E4" s="9">
        <v>43831</v>
      </c>
      <c r="F4" s="23">
        <v>0</v>
      </c>
      <c r="G4" s="23">
        <v>0</v>
      </c>
      <c r="H4" s="10">
        <v>0</v>
      </c>
    </row>
    <row r="5" spans="1:24" x14ac:dyDescent="0.3">
      <c r="A5" s="8">
        <v>43832</v>
      </c>
      <c r="B5">
        <v>0</v>
      </c>
      <c r="C5">
        <v>0</v>
      </c>
      <c r="D5">
        <v>0</v>
      </c>
      <c r="E5" s="9">
        <v>43832</v>
      </c>
      <c r="F5" s="23">
        <v>0</v>
      </c>
      <c r="G5" s="23">
        <v>0</v>
      </c>
      <c r="H5" s="10">
        <v>0</v>
      </c>
    </row>
    <row r="6" spans="1:24" x14ac:dyDescent="0.3">
      <c r="A6" s="8">
        <v>43833</v>
      </c>
      <c r="B6">
        <v>20</v>
      </c>
      <c r="C6">
        <v>0</v>
      </c>
      <c r="D6">
        <v>0</v>
      </c>
      <c r="E6" s="9">
        <v>43833</v>
      </c>
      <c r="F6" s="23">
        <v>0</v>
      </c>
      <c r="G6" s="23">
        <v>0</v>
      </c>
      <c r="H6" s="10">
        <v>0</v>
      </c>
    </row>
    <row r="7" spans="1:24" x14ac:dyDescent="0.3">
      <c r="A7" s="8">
        <v>43834</v>
      </c>
      <c r="B7">
        <v>0</v>
      </c>
      <c r="C7">
        <v>0</v>
      </c>
      <c r="D7">
        <v>0</v>
      </c>
      <c r="E7" s="9">
        <v>43834</v>
      </c>
      <c r="F7" s="23">
        <v>0</v>
      </c>
      <c r="G7" s="23">
        <v>0</v>
      </c>
      <c r="H7" s="10">
        <v>0</v>
      </c>
      <c r="O7" t="s">
        <v>59</v>
      </c>
      <c r="V7" t="s">
        <v>149</v>
      </c>
    </row>
    <row r="8" spans="1:24" x14ac:dyDescent="0.3">
      <c r="A8" s="8">
        <v>43835</v>
      </c>
      <c r="B8">
        <v>0</v>
      </c>
      <c r="C8">
        <v>0</v>
      </c>
      <c r="D8">
        <v>0</v>
      </c>
      <c r="E8" s="9">
        <v>43835</v>
      </c>
      <c r="F8" s="23">
        <v>0</v>
      </c>
      <c r="G8" s="23">
        <v>0</v>
      </c>
      <c r="H8" s="10">
        <v>0</v>
      </c>
      <c r="N8" t="s">
        <v>67</v>
      </c>
      <c r="O8" t="s">
        <v>31</v>
      </c>
      <c r="P8" t="s">
        <v>148</v>
      </c>
      <c r="Q8" t="s">
        <v>34</v>
      </c>
      <c r="U8" t="s">
        <v>67</v>
      </c>
      <c r="V8" t="s">
        <v>31</v>
      </c>
      <c r="W8" t="s">
        <v>148</v>
      </c>
      <c r="X8" t="s">
        <v>34</v>
      </c>
    </row>
    <row r="9" spans="1:24" x14ac:dyDescent="0.3">
      <c r="A9" s="8">
        <v>43836</v>
      </c>
      <c r="B9">
        <v>0</v>
      </c>
      <c r="C9">
        <v>0</v>
      </c>
      <c r="D9">
        <v>0</v>
      </c>
      <c r="E9" s="9">
        <v>43836</v>
      </c>
      <c r="F9" s="23">
        <v>0</v>
      </c>
      <c r="G9" s="23">
        <v>0</v>
      </c>
      <c r="H9" s="10">
        <v>0</v>
      </c>
      <c r="N9">
        <v>0</v>
      </c>
      <c r="O9">
        <v>-6.4029138505423897E-3</v>
      </c>
      <c r="P9">
        <v>8.0070039291128714E-2</v>
      </c>
      <c r="Q9">
        <v>5.9652387345242907E-3</v>
      </c>
      <c r="U9">
        <v>0</v>
      </c>
      <c r="V9">
        <v>0.2264654375623972</v>
      </c>
      <c r="W9">
        <v>4.0726143644947956E-2</v>
      </c>
      <c r="X9">
        <v>-1.3880729150068702E-2</v>
      </c>
    </row>
    <row r="10" spans="1:24" x14ac:dyDescent="0.3">
      <c r="A10" s="8">
        <v>43837</v>
      </c>
      <c r="B10">
        <v>0</v>
      </c>
      <c r="C10">
        <v>0</v>
      </c>
      <c r="D10">
        <v>0</v>
      </c>
      <c r="E10" s="9">
        <v>43837</v>
      </c>
      <c r="F10" s="23">
        <v>0</v>
      </c>
      <c r="G10" s="23">
        <v>0</v>
      </c>
      <c r="H10" s="10">
        <v>0</v>
      </c>
      <c r="N10">
        <v>1</v>
      </c>
      <c r="O10">
        <v>-3.9173220498393835E-2</v>
      </c>
      <c r="P10">
        <v>3.0302722722584174E-2</v>
      </c>
      <c r="Q10">
        <v>-3.1204596957668832E-3</v>
      </c>
      <c r="U10">
        <v>1</v>
      </c>
      <c r="V10">
        <v>6.689852547545401E-2</v>
      </c>
      <c r="W10">
        <v>9.6796431831708066E-2</v>
      </c>
      <c r="X10">
        <v>7.2127256168162804E-2</v>
      </c>
    </row>
    <row r="11" spans="1:24" x14ac:dyDescent="0.3">
      <c r="A11" s="8">
        <v>43838</v>
      </c>
      <c r="B11">
        <v>0</v>
      </c>
      <c r="C11">
        <v>0</v>
      </c>
      <c r="D11">
        <v>0</v>
      </c>
      <c r="E11" s="9">
        <v>43838</v>
      </c>
      <c r="F11" s="23">
        <v>0</v>
      </c>
      <c r="G11" s="23">
        <v>0</v>
      </c>
      <c r="H11" s="10">
        <v>0</v>
      </c>
      <c r="N11">
        <v>2</v>
      </c>
      <c r="O11">
        <v>-0.10724831069990212</v>
      </c>
      <c r="P11">
        <v>1.3650280825088292E-2</v>
      </c>
      <c r="Q11">
        <v>3.9784998636175947E-2</v>
      </c>
      <c r="U11">
        <v>2</v>
      </c>
      <c r="V11">
        <v>8.8731361622565355E-2</v>
      </c>
      <c r="W11">
        <v>5.2868883878187473E-2</v>
      </c>
      <c r="X11">
        <v>-7.4739937543781762E-2</v>
      </c>
    </row>
    <row r="12" spans="1:24" x14ac:dyDescent="0.3">
      <c r="A12" s="8">
        <v>43839</v>
      </c>
      <c r="B12">
        <v>0</v>
      </c>
      <c r="C12">
        <v>0</v>
      </c>
      <c r="D12">
        <v>0</v>
      </c>
      <c r="E12" s="9">
        <v>43839</v>
      </c>
      <c r="F12" s="23">
        <v>0</v>
      </c>
      <c r="G12" s="23">
        <v>0</v>
      </c>
      <c r="H12" s="10">
        <v>0</v>
      </c>
      <c r="N12">
        <v>3</v>
      </c>
      <c r="O12">
        <v>-5.8641405169466886E-2</v>
      </c>
      <c r="P12">
        <v>1.5055513684293385E-2</v>
      </c>
      <c r="Q12">
        <v>0.11625669389095972</v>
      </c>
      <c r="U12">
        <v>3</v>
      </c>
      <c r="V12">
        <v>4.225578548991718E-2</v>
      </c>
      <c r="W12">
        <v>9.4245520313132866E-2</v>
      </c>
      <c r="X12">
        <v>9.0051769988337194E-2</v>
      </c>
    </row>
    <row r="13" spans="1:24" x14ac:dyDescent="0.3">
      <c r="A13" s="8">
        <v>43840</v>
      </c>
      <c r="B13">
        <v>0</v>
      </c>
      <c r="C13">
        <v>0</v>
      </c>
      <c r="D13">
        <v>0</v>
      </c>
      <c r="E13" s="9">
        <v>43840</v>
      </c>
      <c r="F13" s="23">
        <v>0</v>
      </c>
      <c r="G13" s="23">
        <v>0</v>
      </c>
      <c r="H13" s="10">
        <v>0</v>
      </c>
      <c r="N13">
        <v>4</v>
      </c>
      <c r="O13">
        <v>-1.6534191473188613E-2</v>
      </c>
      <c r="P13">
        <v>8.6132109223639401E-3</v>
      </c>
      <c r="Q13">
        <v>2.1924425035148645E-2</v>
      </c>
      <c r="U13">
        <v>4</v>
      </c>
      <c r="V13">
        <v>2.4407811203755167E-2</v>
      </c>
      <c r="W13">
        <v>5.133548418515587E-2</v>
      </c>
      <c r="X13">
        <v>-2.5190484314763503E-2</v>
      </c>
    </row>
    <row r="14" spans="1:24" x14ac:dyDescent="0.3">
      <c r="A14" s="8">
        <v>43841</v>
      </c>
      <c r="B14">
        <v>0</v>
      </c>
      <c r="C14">
        <v>0</v>
      </c>
      <c r="D14">
        <v>0</v>
      </c>
      <c r="E14" s="9">
        <v>43841</v>
      </c>
      <c r="F14" s="23">
        <v>0</v>
      </c>
      <c r="G14" s="23">
        <v>0</v>
      </c>
      <c r="H14" s="10">
        <v>0</v>
      </c>
      <c r="N14">
        <v>5</v>
      </c>
      <c r="O14">
        <v>-5.5929510663160334E-2</v>
      </c>
      <c r="P14">
        <v>0.11933122134412859</v>
      </c>
      <c r="Q14">
        <v>9.07008283853004E-2</v>
      </c>
      <c r="U14">
        <v>5</v>
      </c>
      <c r="V14">
        <v>0.18436097955019151</v>
      </c>
      <c r="W14">
        <v>0.13346257442106832</v>
      </c>
      <c r="X14">
        <v>4.6201956021413124E-2</v>
      </c>
    </row>
    <row r="15" spans="1:24" x14ac:dyDescent="0.3">
      <c r="A15" s="8">
        <v>43842</v>
      </c>
      <c r="B15">
        <v>0</v>
      </c>
      <c r="C15">
        <v>0</v>
      </c>
      <c r="D15">
        <v>0</v>
      </c>
      <c r="E15" s="9">
        <v>43842</v>
      </c>
      <c r="F15" s="23">
        <v>0</v>
      </c>
      <c r="G15" s="23">
        <v>0</v>
      </c>
      <c r="H15" s="10">
        <v>0</v>
      </c>
      <c r="N15">
        <v>6</v>
      </c>
      <c r="O15">
        <v>-5.3994737606826021E-2</v>
      </c>
      <c r="P15">
        <v>5.6109896323460803E-3</v>
      </c>
      <c r="Q15">
        <v>4.2995371842438811E-2</v>
      </c>
      <c r="U15">
        <v>6</v>
      </c>
      <c r="V15">
        <v>7.5560162970984987E-2</v>
      </c>
      <c r="W15">
        <v>2.3264380809443527E-2</v>
      </c>
      <c r="X15">
        <v>-1.0104881599615973E-2</v>
      </c>
    </row>
    <row r="16" spans="1:24" x14ac:dyDescent="0.3">
      <c r="A16" s="8">
        <v>43843</v>
      </c>
      <c r="B16">
        <v>0</v>
      </c>
      <c r="C16">
        <v>0</v>
      </c>
      <c r="D16">
        <v>0</v>
      </c>
      <c r="E16" s="9">
        <v>43843</v>
      </c>
      <c r="F16" s="23">
        <v>0</v>
      </c>
      <c r="G16" s="23">
        <v>0</v>
      </c>
      <c r="H16" s="10">
        <v>0</v>
      </c>
      <c r="N16">
        <v>7</v>
      </c>
      <c r="O16">
        <v>-0.10872758337987827</v>
      </c>
      <c r="P16">
        <v>2.6789177773471728E-2</v>
      </c>
      <c r="Q16">
        <v>-8.7557522066924742E-2</v>
      </c>
      <c r="U16">
        <v>7</v>
      </c>
      <c r="V16">
        <v>8.7299737174385633E-2</v>
      </c>
      <c r="W16">
        <v>8.9840449987568946E-2</v>
      </c>
      <c r="X16">
        <v>-7.353857593197137E-2</v>
      </c>
    </row>
    <row r="17" spans="1:24" x14ac:dyDescent="0.3">
      <c r="A17" s="8">
        <v>43844</v>
      </c>
      <c r="B17">
        <v>0</v>
      </c>
      <c r="C17">
        <v>0</v>
      </c>
      <c r="D17">
        <v>0</v>
      </c>
      <c r="E17" s="9">
        <v>43844</v>
      </c>
      <c r="F17" s="23">
        <v>0</v>
      </c>
      <c r="G17" s="23">
        <v>0</v>
      </c>
      <c r="H17" s="10">
        <v>0</v>
      </c>
      <c r="N17">
        <v>8</v>
      </c>
      <c r="O17">
        <v>-0.10965219546098245</v>
      </c>
      <c r="P17">
        <v>-3.3887649556564578E-2</v>
      </c>
      <c r="Q17">
        <v>-8.8257099032617845E-2</v>
      </c>
      <c r="U17">
        <v>8</v>
      </c>
      <c r="V17">
        <v>0.11111355965863724</v>
      </c>
      <c r="W17">
        <v>-1.5147287808232816E-2</v>
      </c>
      <c r="X17">
        <v>8.9938021493629217E-3</v>
      </c>
    </row>
    <row r="18" spans="1:24" x14ac:dyDescent="0.3">
      <c r="A18" s="8">
        <v>43845</v>
      </c>
      <c r="B18">
        <v>0</v>
      </c>
      <c r="C18">
        <v>0</v>
      </c>
      <c r="D18">
        <v>0</v>
      </c>
      <c r="E18" s="9">
        <v>43845</v>
      </c>
      <c r="F18" s="23">
        <v>0</v>
      </c>
      <c r="G18" s="23">
        <v>0</v>
      </c>
      <c r="H18" s="10">
        <v>0</v>
      </c>
      <c r="N18">
        <v>9</v>
      </c>
      <c r="O18">
        <v>-0.11059287502544671</v>
      </c>
      <c r="P18">
        <v>-1.9483895428478084E-2</v>
      </c>
      <c r="Q18">
        <v>-8.8968009563028694E-2</v>
      </c>
      <c r="U18">
        <v>9</v>
      </c>
      <c r="V18">
        <v>0.22680135168031176</v>
      </c>
      <c r="W18">
        <v>3.5889389269290882E-2</v>
      </c>
      <c r="X18">
        <v>-7.3876995703325177E-2</v>
      </c>
    </row>
    <row r="19" spans="1:24" x14ac:dyDescent="0.3">
      <c r="A19" s="8">
        <v>43846</v>
      </c>
      <c r="B19">
        <v>0</v>
      </c>
      <c r="C19">
        <v>0</v>
      </c>
      <c r="D19">
        <v>0</v>
      </c>
      <c r="E19" s="9">
        <v>43846</v>
      </c>
      <c r="F19" s="23">
        <v>0</v>
      </c>
      <c r="G19" s="23">
        <v>0</v>
      </c>
      <c r="H19" s="10">
        <v>0</v>
      </c>
      <c r="N19">
        <v>10</v>
      </c>
      <c r="O19">
        <v>-0.11003268483219417</v>
      </c>
      <c r="P19">
        <v>-6.4214831228362093E-2</v>
      </c>
      <c r="Q19">
        <v>-8.9690532908907619E-2</v>
      </c>
      <c r="U19">
        <v>10</v>
      </c>
      <c r="V19">
        <v>0.13129445212400132</v>
      </c>
      <c r="W19">
        <v>6.2338855861194524E-2</v>
      </c>
      <c r="X19">
        <v>9.848597814096886E-3</v>
      </c>
    </row>
    <row r="20" spans="1:24" x14ac:dyDescent="0.3">
      <c r="A20" s="8">
        <v>43847</v>
      </c>
      <c r="B20">
        <v>0</v>
      </c>
      <c r="C20">
        <v>0</v>
      </c>
      <c r="D20">
        <v>0</v>
      </c>
      <c r="E20" s="9">
        <v>43847</v>
      </c>
      <c r="F20" s="23">
        <v>0</v>
      </c>
      <c r="G20" s="23">
        <v>0</v>
      </c>
      <c r="H20" s="10">
        <v>0</v>
      </c>
      <c r="N20">
        <v>11</v>
      </c>
      <c r="O20">
        <v>-4.7736164802910083E-2</v>
      </c>
      <c r="P20">
        <v>-0.11011107448285191</v>
      </c>
      <c r="Q20">
        <v>-9.0424957623372035E-2</v>
      </c>
      <c r="U20">
        <v>11</v>
      </c>
      <c r="V20">
        <v>0.10824515798852587</v>
      </c>
      <c r="W20">
        <v>4.6425693283281735E-2</v>
      </c>
      <c r="X20">
        <v>-8.0195243208777186E-3</v>
      </c>
    </row>
    <row r="21" spans="1:24" x14ac:dyDescent="0.3">
      <c r="A21" s="8">
        <v>43848</v>
      </c>
      <c r="B21">
        <v>0</v>
      </c>
      <c r="C21">
        <v>0</v>
      </c>
      <c r="D21">
        <v>0</v>
      </c>
      <c r="E21" s="9">
        <v>43848</v>
      </c>
      <c r="F21" s="23">
        <v>0</v>
      </c>
      <c r="G21" s="23">
        <v>0</v>
      </c>
      <c r="H21" s="10">
        <v>0</v>
      </c>
      <c r="N21">
        <v>12</v>
      </c>
      <c r="O21">
        <v>-0.10870049291334709</v>
      </c>
      <c r="P21">
        <v>-6.4738005815956665E-2</v>
      </c>
      <c r="Q21">
        <v>-9.1171581954685624E-2</v>
      </c>
      <c r="U21">
        <v>12</v>
      </c>
      <c r="V21">
        <v>0.12332583937228415</v>
      </c>
      <c r="W21">
        <v>0.13288180965850235</v>
      </c>
      <c r="X21">
        <v>7.7056785351020521E-2</v>
      </c>
    </row>
    <row r="22" spans="1:24" x14ac:dyDescent="0.3">
      <c r="A22" s="8">
        <v>43849</v>
      </c>
      <c r="B22">
        <v>0</v>
      </c>
      <c r="C22">
        <v>0</v>
      </c>
      <c r="D22">
        <v>0</v>
      </c>
      <c r="E22" s="9">
        <v>43849</v>
      </c>
      <c r="F22" s="23">
        <v>0</v>
      </c>
      <c r="G22" s="23">
        <v>0</v>
      </c>
      <c r="H22" s="10">
        <v>0</v>
      </c>
      <c r="N22">
        <v>13</v>
      </c>
      <c r="O22">
        <v>-0.1096526691433239</v>
      </c>
      <c r="P22">
        <v>-0.11072681319829768</v>
      </c>
      <c r="Q22">
        <v>-9.1930714259205945E-2</v>
      </c>
      <c r="U22">
        <v>13</v>
      </c>
      <c r="V22">
        <v>0.22627990065631706</v>
      </c>
      <c r="W22">
        <v>0.11250707441456483</v>
      </c>
      <c r="X22">
        <v>5.2766324159991641E-2</v>
      </c>
    </row>
    <row r="23" spans="1:24" x14ac:dyDescent="0.3">
      <c r="A23" s="8">
        <v>43850</v>
      </c>
      <c r="B23">
        <v>0</v>
      </c>
      <c r="C23">
        <v>0</v>
      </c>
      <c r="D23">
        <v>0</v>
      </c>
      <c r="E23" s="9">
        <v>43850</v>
      </c>
      <c r="F23" s="23">
        <v>0</v>
      </c>
      <c r="G23" s="23">
        <v>0</v>
      </c>
      <c r="H23" s="10">
        <v>0</v>
      </c>
      <c r="N23">
        <v>14</v>
      </c>
      <c r="O23">
        <v>-0.110621878563363</v>
      </c>
      <c r="P23">
        <v>-0.11170876005325135</v>
      </c>
      <c r="Q23">
        <v>-9.1040679901541202E-2</v>
      </c>
      <c r="U23">
        <v>14</v>
      </c>
      <c r="V23">
        <v>0.24426509486032438</v>
      </c>
      <c r="W23">
        <v>0.1659633520308835</v>
      </c>
      <c r="X23">
        <v>2.4932418396757222E-2</v>
      </c>
    </row>
    <row r="24" spans="1:24" x14ac:dyDescent="0.3">
      <c r="A24" s="8">
        <v>43851</v>
      </c>
      <c r="B24">
        <v>0</v>
      </c>
      <c r="C24">
        <v>0</v>
      </c>
      <c r="D24">
        <v>0</v>
      </c>
      <c r="E24" s="9">
        <v>43851</v>
      </c>
      <c r="F24" s="23">
        <v>0</v>
      </c>
      <c r="G24" s="23">
        <v>0</v>
      </c>
      <c r="H24" s="10">
        <v>0</v>
      </c>
    </row>
    <row r="25" spans="1:24" x14ac:dyDescent="0.3">
      <c r="A25" s="8">
        <v>43852</v>
      </c>
      <c r="B25">
        <v>0</v>
      </c>
      <c r="C25">
        <v>0</v>
      </c>
      <c r="D25">
        <v>0</v>
      </c>
      <c r="E25" s="9">
        <v>43852</v>
      </c>
      <c r="F25" s="23">
        <v>0</v>
      </c>
      <c r="G25" s="23">
        <v>0</v>
      </c>
      <c r="H25" s="10">
        <v>0</v>
      </c>
    </row>
    <row r="26" spans="1:24" x14ac:dyDescent="0.3">
      <c r="A26" s="8">
        <v>43853</v>
      </c>
      <c r="B26">
        <v>0</v>
      </c>
      <c r="C26">
        <v>0</v>
      </c>
      <c r="D26">
        <v>0</v>
      </c>
      <c r="E26" s="9">
        <v>43853</v>
      </c>
      <c r="F26" s="23">
        <v>0</v>
      </c>
      <c r="G26" s="23">
        <v>0</v>
      </c>
      <c r="H26" s="10">
        <v>0</v>
      </c>
    </row>
    <row r="27" spans="1:24" x14ac:dyDescent="0.3">
      <c r="A27" s="8">
        <v>43854</v>
      </c>
      <c r="B27">
        <v>0</v>
      </c>
      <c r="C27">
        <v>0</v>
      </c>
      <c r="D27">
        <v>0</v>
      </c>
      <c r="E27" s="9">
        <v>43854</v>
      </c>
      <c r="F27" s="23">
        <v>0</v>
      </c>
      <c r="G27" s="23">
        <v>0</v>
      </c>
      <c r="H27" s="10">
        <v>0</v>
      </c>
    </row>
    <row r="28" spans="1:24" x14ac:dyDescent="0.3">
      <c r="A28" s="8">
        <v>43855</v>
      </c>
      <c r="B28">
        <v>0</v>
      </c>
      <c r="C28">
        <v>0</v>
      </c>
      <c r="D28">
        <v>0</v>
      </c>
      <c r="E28" s="9">
        <v>43855</v>
      </c>
      <c r="F28" s="23">
        <v>0</v>
      </c>
      <c r="G28" s="23">
        <v>0</v>
      </c>
      <c r="H28" s="10">
        <v>0</v>
      </c>
    </row>
    <row r="29" spans="1:24" x14ac:dyDescent="0.3">
      <c r="A29" s="8">
        <v>43856</v>
      </c>
      <c r="B29">
        <v>0</v>
      </c>
      <c r="C29">
        <v>0</v>
      </c>
      <c r="D29">
        <v>0</v>
      </c>
      <c r="E29" s="9">
        <v>43856</v>
      </c>
      <c r="F29" s="23">
        <v>0</v>
      </c>
      <c r="G29" s="23">
        <v>0</v>
      </c>
      <c r="H29" s="10">
        <v>0</v>
      </c>
    </row>
    <row r="30" spans="1:24" x14ac:dyDescent="0.3">
      <c r="A30" s="8">
        <v>43857</v>
      </c>
      <c r="B30">
        <v>0</v>
      </c>
      <c r="C30">
        <v>0</v>
      </c>
      <c r="D30">
        <v>0</v>
      </c>
      <c r="E30" s="9">
        <v>43857</v>
      </c>
      <c r="F30" s="23">
        <v>0</v>
      </c>
      <c r="G30" s="23">
        <v>0</v>
      </c>
      <c r="H30" s="10">
        <v>0</v>
      </c>
    </row>
    <row r="31" spans="1:24" x14ac:dyDescent="0.3">
      <c r="A31" s="8">
        <v>43858</v>
      </c>
      <c r="B31">
        <v>0</v>
      </c>
      <c r="C31">
        <v>0</v>
      </c>
      <c r="D31">
        <v>0</v>
      </c>
      <c r="E31" s="9">
        <v>43858</v>
      </c>
      <c r="F31" s="23">
        <v>0</v>
      </c>
      <c r="G31" s="23">
        <v>0</v>
      </c>
      <c r="H31" s="10">
        <v>0</v>
      </c>
    </row>
    <row r="32" spans="1:24" x14ac:dyDescent="0.3">
      <c r="A32" s="8">
        <v>43859</v>
      </c>
      <c r="B32">
        <v>0</v>
      </c>
      <c r="C32">
        <v>0</v>
      </c>
      <c r="D32">
        <v>0</v>
      </c>
      <c r="E32" s="9">
        <v>43859</v>
      </c>
      <c r="F32" s="23">
        <v>0</v>
      </c>
      <c r="G32" s="23">
        <v>0</v>
      </c>
      <c r="H32" s="10">
        <v>0</v>
      </c>
    </row>
    <row r="33" spans="1:8" x14ac:dyDescent="0.3">
      <c r="A33" s="8">
        <v>43860</v>
      </c>
      <c r="B33">
        <v>0</v>
      </c>
      <c r="C33">
        <v>0</v>
      </c>
      <c r="D33">
        <v>0</v>
      </c>
      <c r="E33" s="9">
        <v>43860</v>
      </c>
      <c r="F33" s="23">
        <f ca="1">IFERROR(__xludf.DUMMYFUNCTION("""COMPUTED_VALUE"""),1)</f>
        <v>1</v>
      </c>
      <c r="G33" s="23">
        <f ca="1">IFERROR(__xludf.DUMMYFUNCTION("""COMPUTED_VALUE"""),0)</f>
        <v>0</v>
      </c>
      <c r="H33" s="10">
        <v>0</v>
      </c>
    </row>
    <row r="34" spans="1:8" x14ac:dyDescent="0.3">
      <c r="A34" s="8">
        <v>43861</v>
      </c>
      <c r="B34">
        <v>0</v>
      </c>
      <c r="C34">
        <v>0</v>
      </c>
      <c r="D34">
        <v>0</v>
      </c>
      <c r="E34" s="9">
        <v>43861</v>
      </c>
      <c r="F34" s="23">
        <f ca="1">IFERROR(__xludf.DUMMYFUNCTION("""COMPUTED_VALUE"""),0)</f>
        <v>0</v>
      </c>
      <c r="G34" s="23">
        <f ca="1">IFERROR(__xludf.DUMMYFUNCTION("""COMPUTED_VALUE"""),0)</f>
        <v>0</v>
      </c>
      <c r="H34" s="10">
        <v>0</v>
      </c>
    </row>
    <row r="35" spans="1:8" x14ac:dyDescent="0.3">
      <c r="A35" s="8">
        <v>43862</v>
      </c>
      <c r="B35">
        <v>0</v>
      </c>
      <c r="C35">
        <v>0</v>
      </c>
      <c r="D35">
        <v>0</v>
      </c>
      <c r="E35" s="9">
        <v>43862</v>
      </c>
      <c r="F35" s="23">
        <f ca="1">IFERROR(__xludf.DUMMYFUNCTION("""COMPUTED_VALUE"""),0)</f>
        <v>0</v>
      </c>
      <c r="G35" s="23">
        <f ca="1">IFERROR(__xludf.DUMMYFUNCTION("""COMPUTED_VALUE"""),0)</f>
        <v>0</v>
      </c>
      <c r="H35" s="10">
        <v>0</v>
      </c>
    </row>
    <row r="36" spans="1:8" x14ac:dyDescent="0.3">
      <c r="A36" s="8">
        <v>43863</v>
      </c>
      <c r="B36">
        <v>0</v>
      </c>
      <c r="C36">
        <v>0</v>
      </c>
      <c r="D36">
        <v>0</v>
      </c>
      <c r="E36" s="9">
        <v>43863</v>
      </c>
      <c r="F36" s="23">
        <f ca="1">IFERROR(__xludf.DUMMYFUNCTION("""COMPUTED_VALUE"""),1)</f>
        <v>1</v>
      </c>
      <c r="G36" s="23">
        <f ca="1">IFERROR(__xludf.DUMMYFUNCTION("""COMPUTED_VALUE"""),0)</f>
        <v>0</v>
      </c>
      <c r="H36" s="10">
        <v>0</v>
      </c>
    </row>
    <row r="37" spans="1:8" x14ac:dyDescent="0.3">
      <c r="A37" s="8">
        <v>43864</v>
      </c>
      <c r="B37">
        <v>0</v>
      </c>
      <c r="C37">
        <v>21</v>
      </c>
      <c r="D37">
        <v>0</v>
      </c>
      <c r="E37" s="9">
        <v>43864</v>
      </c>
      <c r="F37" s="23">
        <f ca="1">IFERROR(__xludf.DUMMYFUNCTION("""COMPUTED_VALUE"""),1)</f>
        <v>1</v>
      </c>
      <c r="G37" s="23">
        <f ca="1">IFERROR(__xludf.DUMMYFUNCTION("""COMPUTED_VALUE"""),0)</f>
        <v>0</v>
      </c>
      <c r="H37" s="10">
        <v>0</v>
      </c>
    </row>
    <row r="38" spans="1:8" x14ac:dyDescent="0.3">
      <c r="A38" s="8">
        <v>43865</v>
      </c>
      <c r="B38">
        <v>0</v>
      </c>
      <c r="C38">
        <v>0</v>
      </c>
      <c r="D38">
        <v>0</v>
      </c>
      <c r="E38" s="9">
        <v>43865</v>
      </c>
      <c r="F38" s="23">
        <f ca="1">IFERROR(__xludf.DUMMYFUNCTION("""COMPUTED_VALUE"""),0)</f>
        <v>0</v>
      </c>
      <c r="G38" s="23">
        <f ca="1">IFERROR(__xludf.DUMMYFUNCTION("""COMPUTED_VALUE"""),0)</f>
        <v>0</v>
      </c>
      <c r="H38" s="10">
        <v>0</v>
      </c>
    </row>
    <row r="39" spans="1:8" x14ac:dyDescent="0.3">
      <c r="A39" s="8">
        <v>43866</v>
      </c>
      <c r="B39">
        <v>0</v>
      </c>
      <c r="C39">
        <v>0</v>
      </c>
      <c r="D39">
        <v>0</v>
      </c>
      <c r="E39" s="9">
        <v>43866</v>
      </c>
      <c r="F39" s="23">
        <f ca="1">IFERROR(__xludf.DUMMYFUNCTION("""COMPUTED_VALUE"""),0)</f>
        <v>0</v>
      </c>
      <c r="G39" s="23">
        <f ca="1">IFERROR(__xludf.DUMMYFUNCTION("""COMPUTED_VALUE"""),0)</f>
        <v>0</v>
      </c>
      <c r="H39" s="10">
        <v>0</v>
      </c>
    </row>
    <row r="40" spans="1:8" x14ac:dyDescent="0.3">
      <c r="A40" s="8">
        <v>43867</v>
      </c>
      <c r="B40">
        <v>0</v>
      </c>
      <c r="C40">
        <v>0</v>
      </c>
      <c r="D40">
        <v>0</v>
      </c>
      <c r="E40" s="9">
        <v>43867</v>
      </c>
      <c r="F40" s="23">
        <f ca="1">IFERROR(__xludf.DUMMYFUNCTION("""COMPUTED_VALUE"""),0)</f>
        <v>0</v>
      </c>
      <c r="G40" s="23">
        <f ca="1">IFERROR(__xludf.DUMMYFUNCTION("""COMPUTED_VALUE"""),0)</f>
        <v>0</v>
      </c>
      <c r="H40" s="10">
        <v>0</v>
      </c>
    </row>
    <row r="41" spans="1:8" x14ac:dyDescent="0.3">
      <c r="A41" s="8">
        <v>43868</v>
      </c>
      <c r="B41">
        <v>0</v>
      </c>
      <c r="C41">
        <v>0</v>
      </c>
      <c r="D41">
        <v>0</v>
      </c>
      <c r="E41" s="9">
        <v>43868</v>
      </c>
      <c r="F41" s="23">
        <f ca="1">IFERROR(__xludf.DUMMYFUNCTION("""COMPUTED_VALUE"""),0)</f>
        <v>0</v>
      </c>
      <c r="G41" s="23">
        <f ca="1">IFERROR(__xludf.DUMMYFUNCTION("""COMPUTED_VALUE"""),0)</f>
        <v>0</v>
      </c>
      <c r="H41" s="10">
        <v>0</v>
      </c>
    </row>
    <row r="42" spans="1:8" x14ac:dyDescent="0.3">
      <c r="A42" s="8">
        <v>43869</v>
      </c>
      <c r="B42">
        <v>0</v>
      </c>
      <c r="C42">
        <v>0</v>
      </c>
      <c r="D42">
        <v>0</v>
      </c>
      <c r="E42" s="9">
        <v>43869</v>
      </c>
      <c r="F42" s="23">
        <f ca="1">IFERROR(__xludf.DUMMYFUNCTION("""COMPUTED_VALUE"""),0)</f>
        <v>0</v>
      </c>
      <c r="G42" s="23">
        <f ca="1">IFERROR(__xludf.DUMMYFUNCTION("""COMPUTED_VALUE"""),0)</f>
        <v>0</v>
      </c>
      <c r="H42" s="10">
        <v>0</v>
      </c>
    </row>
    <row r="43" spans="1:8" x14ac:dyDescent="0.3">
      <c r="A43" s="8">
        <v>43870</v>
      </c>
      <c r="B43">
        <v>0</v>
      </c>
      <c r="C43">
        <v>0</v>
      </c>
      <c r="D43">
        <v>0</v>
      </c>
      <c r="E43" s="9">
        <v>43870</v>
      </c>
      <c r="F43" s="23">
        <f ca="1">IFERROR(__xludf.DUMMYFUNCTION("""COMPUTED_VALUE"""),0)</f>
        <v>0</v>
      </c>
      <c r="G43" s="23">
        <f ca="1">IFERROR(__xludf.DUMMYFUNCTION("""COMPUTED_VALUE"""),0)</f>
        <v>0</v>
      </c>
      <c r="H43" s="10">
        <v>0</v>
      </c>
    </row>
    <row r="44" spans="1:8" x14ac:dyDescent="0.3">
      <c r="A44" s="8">
        <v>43871</v>
      </c>
      <c r="B44">
        <v>0</v>
      </c>
      <c r="C44">
        <v>0</v>
      </c>
      <c r="D44">
        <v>0</v>
      </c>
      <c r="E44" s="9">
        <v>43871</v>
      </c>
      <c r="F44" s="23">
        <f ca="1">IFERROR(__xludf.DUMMYFUNCTION("""COMPUTED_VALUE"""),0)</f>
        <v>0</v>
      </c>
      <c r="G44" s="23">
        <f ca="1">IFERROR(__xludf.DUMMYFUNCTION("""COMPUTED_VALUE"""),0)</f>
        <v>0</v>
      </c>
      <c r="H44" s="10">
        <v>0</v>
      </c>
    </row>
    <row r="45" spans="1:8" x14ac:dyDescent="0.3">
      <c r="A45" s="8">
        <v>43872</v>
      </c>
      <c r="B45">
        <v>0</v>
      </c>
      <c r="C45">
        <v>0</v>
      </c>
      <c r="D45">
        <v>0</v>
      </c>
      <c r="E45" s="9">
        <v>43872</v>
      </c>
      <c r="F45" s="23">
        <f ca="1">IFERROR(__xludf.DUMMYFUNCTION("""COMPUTED_VALUE"""),0)</f>
        <v>0</v>
      </c>
      <c r="G45" s="23">
        <f ca="1">IFERROR(__xludf.DUMMYFUNCTION("""COMPUTED_VALUE"""),0)</f>
        <v>0</v>
      </c>
      <c r="H45" s="10">
        <v>0</v>
      </c>
    </row>
    <row r="46" spans="1:8" x14ac:dyDescent="0.3">
      <c r="A46" s="8">
        <v>43873</v>
      </c>
      <c r="B46">
        <v>0</v>
      </c>
      <c r="C46">
        <v>0</v>
      </c>
      <c r="D46">
        <v>0</v>
      </c>
      <c r="E46" s="9">
        <v>43873</v>
      </c>
      <c r="F46" s="23">
        <f ca="1">IFERROR(__xludf.DUMMYFUNCTION("""COMPUTED_VALUE"""),0)</f>
        <v>0</v>
      </c>
      <c r="G46" s="23">
        <f ca="1">IFERROR(__xludf.DUMMYFUNCTION("""COMPUTED_VALUE"""),0)</f>
        <v>0</v>
      </c>
      <c r="H46" s="10">
        <v>0</v>
      </c>
    </row>
    <row r="47" spans="1:8" x14ac:dyDescent="0.3">
      <c r="A47" s="8">
        <v>43874</v>
      </c>
      <c r="B47">
        <v>0</v>
      </c>
      <c r="C47">
        <v>0</v>
      </c>
      <c r="D47">
        <v>0</v>
      </c>
      <c r="E47" s="9">
        <v>43874</v>
      </c>
      <c r="F47" s="23">
        <f ca="1">IFERROR(__xludf.DUMMYFUNCTION("""COMPUTED_VALUE"""),0)</f>
        <v>0</v>
      </c>
      <c r="G47" s="23">
        <f ca="1">IFERROR(__xludf.DUMMYFUNCTION("""COMPUTED_VALUE"""),0)</f>
        <v>0</v>
      </c>
      <c r="H47" s="10">
        <v>0</v>
      </c>
    </row>
    <row r="48" spans="1:8" x14ac:dyDescent="0.3">
      <c r="A48" s="8">
        <v>43875</v>
      </c>
      <c r="B48">
        <v>0</v>
      </c>
      <c r="C48">
        <v>0</v>
      </c>
      <c r="D48">
        <v>0</v>
      </c>
      <c r="E48" s="9">
        <v>43875</v>
      </c>
      <c r="F48" s="23">
        <f ca="1">IFERROR(__xludf.DUMMYFUNCTION("""COMPUTED_VALUE"""),0)</f>
        <v>0</v>
      </c>
      <c r="G48" s="23">
        <f ca="1">IFERROR(__xludf.DUMMYFUNCTION("""COMPUTED_VALUE"""),0)</f>
        <v>0</v>
      </c>
      <c r="H48" s="10">
        <v>0</v>
      </c>
    </row>
    <row r="49" spans="1:8" x14ac:dyDescent="0.3">
      <c r="A49" s="8">
        <v>43876</v>
      </c>
      <c r="B49">
        <v>0</v>
      </c>
      <c r="C49">
        <v>0</v>
      </c>
      <c r="D49">
        <v>0</v>
      </c>
      <c r="E49" s="9">
        <v>43876</v>
      </c>
      <c r="F49" s="23">
        <f ca="1">IFERROR(__xludf.DUMMYFUNCTION("""COMPUTED_VALUE"""),0)</f>
        <v>0</v>
      </c>
      <c r="G49" s="23">
        <f ca="1">IFERROR(__xludf.DUMMYFUNCTION("""COMPUTED_VALUE"""),0)</f>
        <v>0</v>
      </c>
      <c r="H49" s="10">
        <v>0</v>
      </c>
    </row>
    <row r="50" spans="1:8" x14ac:dyDescent="0.3">
      <c r="A50" s="8">
        <v>43877</v>
      </c>
      <c r="B50">
        <v>0</v>
      </c>
      <c r="C50">
        <v>0</v>
      </c>
      <c r="D50">
        <v>0</v>
      </c>
      <c r="E50" s="9">
        <v>43877</v>
      </c>
      <c r="F50" s="23">
        <f ca="1">IFERROR(__xludf.DUMMYFUNCTION("""COMPUTED_VALUE"""),0)</f>
        <v>0</v>
      </c>
      <c r="G50" s="23">
        <f ca="1">IFERROR(__xludf.DUMMYFUNCTION("""COMPUTED_VALUE"""),0)</f>
        <v>0</v>
      </c>
      <c r="H50" s="10">
        <v>0</v>
      </c>
    </row>
    <row r="51" spans="1:8" x14ac:dyDescent="0.3">
      <c r="A51" s="8">
        <v>43878</v>
      </c>
      <c r="B51">
        <v>0</v>
      </c>
      <c r="C51">
        <v>0</v>
      </c>
      <c r="D51">
        <v>0</v>
      </c>
      <c r="E51" s="9">
        <v>43878</v>
      </c>
      <c r="F51" s="23">
        <f ca="1">IFERROR(__xludf.DUMMYFUNCTION("""COMPUTED_VALUE"""),0)</f>
        <v>0</v>
      </c>
      <c r="G51" s="23">
        <f ca="1">IFERROR(__xludf.DUMMYFUNCTION("""COMPUTED_VALUE"""),0)</f>
        <v>0</v>
      </c>
      <c r="H51" s="10">
        <v>0</v>
      </c>
    </row>
    <row r="52" spans="1:8" x14ac:dyDescent="0.3">
      <c r="A52" s="8">
        <v>43879</v>
      </c>
      <c r="B52">
        <v>0</v>
      </c>
      <c r="C52">
        <v>0</v>
      </c>
      <c r="D52">
        <v>0</v>
      </c>
      <c r="E52" s="9">
        <v>43879</v>
      </c>
      <c r="F52" s="23">
        <f ca="1">IFERROR(__xludf.DUMMYFUNCTION("""COMPUTED_VALUE"""),0)</f>
        <v>0</v>
      </c>
      <c r="G52" s="23">
        <f ca="1">IFERROR(__xludf.DUMMYFUNCTION("""COMPUTED_VALUE"""),0)</f>
        <v>0</v>
      </c>
      <c r="H52" s="10">
        <v>0</v>
      </c>
    </row>
    <row r="53" spans="1:8" x14ac:dyDescent="0.3">
      <c r="A53" s="8">
        <v>43880</v>
      </c>
      <c r="B53">
        <v>0</v>
      </c>
      <c r="C53">
        <v>0</v>
      </c>
      <c r="D53">
        <v>0</v>
      </c>
      <c r="E53" s="9">
        <v>43880</v>
      </c>
      <c r="F53" s="23">
        <f ca="1">IFERROR(__xludf.DUMMYFUNCTION("""COMPUTED_VALUE"""),0)</f>
        <v>0</v>
      </c>
      <c r="G53" s="23">
        <f ca="1">IFERROR(__xludf.DUMMYFUNCTION("""COMPUTED_VALUE"""),0)</f>
        <v>0</v>
      </c>
      <c r="H53" s="10">
        <v>0</v>
      </c>
    </row>
    <row r="54" spans="1:8" x14ac:dyDescent="0.3">
      <c r="A54" s="8">
        <v>43881</v>
      </c>
      <c r="B54">
        <v>0</v>
      </c>
      <c r="C54">
        <v>0</v>
      </c>
      <c r="D54">
        <v>0</v>
      </c>
      <c r="E54" s="9">
        <v>43881</v>
      </c>
      <c r="F54" s="23">
        <f ca="1">IFERROR(__xludf.DUMMYFUNCTION("""COMPUTED_VALUE"""),0)</f>
        <v>0</v>
      </c>
      <c r="G54" s="23">
        <f ca="1">IFERROR(__xludf.DUMMYFUNCTION("""COMPUTED_VALUE"""),0)</f>
        <v>0</v>
      </c>
      <c r="H54" s="10">
        <v>0</v>
      </c>
    </row>
    <row r="55" spans="1:8" x14ac:dyDescent="0.3">
      <c r="A55" s="8">
        <v>43882</v>
      </c>
      <c r="B55">
        <v>0</v>
      </c>
      <c r="C55">
        <v>0</v>
      </c>
      <c r="D55">
        <v>0</v>
      </c>
      <c r="E55" s="9">
        <v>43882</v>
      </c>
      <c r="F55" s="23">
        <f ca="1">IFERROR(__xludf.DUMMYFUNCTION("""COMPUTED_VALUE"""),0)</f>
        <v>0</v>
      </c>
      <c r="G55" s="23">
        <f ca="1">IFERROR(__xludf.DUMMYFUNCTION("""COMPUTED_VALUE"""),0)</f>
        <v>0</v>
      </c>
      <c r="H55" s="10">
        <v>0</v>
      </c>
    </row>
    <row r="56" spans="1:8" x14ac:dyDescent="0.3">
      <c r="A56" s="8">
        <v>43883</v>
      </c>
      <c r="B56">
        <v>0</v>
      </c>
      <c r="C56">
        <v>0</v>
      </c>
      <c r="D56">
        <v>0</v>
      </c>
      <c r="E56" s="9">
        <v>43883</v>
      </c>
      <c r="F56" s="23">
        <f ca="1">IFERROR(__xludf.DUMMYFUNCTION("""COMPUTED_VALUE"""),0)</f>
        <v>0</v>
      </c>
      <c r="G56" s="23">
        <f ca="1">IFERROR(__xludf.DUMMYFUNCTION("""COMPUTED_VALUE"""),0)</f>
        <v>0</v>
      </c>
      <c r="H56" s="10">
        <v>0</v>
      </c>
    </row>
    <row r="57" spans="1:8" x14ac:dyDescent="0.3">
      <c r="A57" s="8">
        <v>43884</v>
      </c>
      <c r="B57">
        <v>0</v>
      </c>
      <c r="C57">
        <v>0</v>
      </c>
      <c r="D57">
        <v>0</v>
      </c>
      <c r="E57" s="9">
        <v>43884</v>
      </c>
      <c r="F57" s="23">
        <f ca="1">IFERROR(__xludf.DUMMYFUNCTION("""COMPUTED_VALUE"""),0)</f>
        <v>0</v>
      </c>
      <c r="G57" s="23">
        <f ca="1">IFERROR(__xludf.DUMMYFUNCTION("""COMPUTED_VALUE"""),0)</f>
        <v>0</v>
      </c>
      <c r="H57" s="10">
        <v>0</v>
      </c>
    </row>
    <row r="58" spans="1:8" x14ac:dyDescent="0.3">
      <c r="A58" s="8">
        <v>43885</v>
      </c>
      <c r="B58">
        <v>0</v>
      </c>
      <c r="C58">
        <v>0</v>
      </c>
      <c r="D58">
        <v>0</v>
      </c>
      <c r="E58" s="9">
        <v>43885</v>
      </c>
      <c r="F58" s="23">
        <f ca="1">IFERROR(__xludf.DUMMYFUNCTION("""COMPUTED_VALUE"""),0)</f>
        <v>0</v>
      </c>
      <c r="G58" s="23">
        <f ca="1">IFERROR(__xludf.DUMMYFUNCTION("""COMPUTED_VALUE"""),0)</f>
        <v>0</v>
      </c>
      <c r="H58" s="10">
        <v>0</v>
      </c>
    </row>
    <row r="59" spans="1:8" x14ac:dyDescent="0.3">
      <c r="A59" s="8">
        <v>43886</v>
      </c>
      <c r="B59">
        <v>0</v>
      </c>
      <c r="C59">
        <v>0</v>
      </c>
      <c r="D59">
        <v>0</v>
      </c>
      <c r="E59" s="9">
        <v>43886</v>
      </c>
      <c r="F59" s="23">
        <f ca="1">IFERROR(__xludf.DUMMYFUNCTION("""COMPUTED_VALUE"""),0)</f>
        <v>0</v>
      </c>
      <c r="G59" s="23">
        <f ca="1">IFERROR(__xludf.DUMMYFUNCTION("""COMPUTED_VALUE"""),0)</f>
        <v>0</v>
      </c>
      <c r="H59" s="10">
        <v>0</v>
      </c>
    </row>
    <row r="60" spans="1:8" x14ac:dyDescent="0.3">
      <c r="A60" s="8">
        <v>43887</v>
      </c>
      <c r="B60">
        <v>0</v>
      </c>
      <c r="C60">
        <v>0</v>
      </c>
      <c r="D60">
        <v>0</v>
      </c>
      <c r="E60" s="9">
        <v>43887</v>
      </c>
      <c r="F60" s="23">
        <f ca="1">IFERROR(__xludf.DUMMYFUNCTION("""COMPUTED_VALUE"""),0)</f>
        <v>0</v>
      </c>
      <c r="G60" s="23">
        <f ca="1">IFERROR(__xludf.DUMMYFUNCTION("""COMPUTED_VALUE"""),0)</f>
        <v>0</v>
      </c>
      <c r="H60" s="10">
        <v>0</v>
      </c>
    </row>
    <row r="61" spans="1:8" x14ac:dyDescent="0.3">
      <c r="A61" s="8">
        <v>43888</v>
      </c>
      <c r="B61">
        <v>0</v>
      </c>
      <c r="C61">
        <v>0</v>
      </c>
      <c r="D61">
        <v>0</v>
      </c>
      <c r="E61" s="9">
        <v>43888</v>
      </c>
      <c r="F61" s="23">
        <f ca="1">IFERROR(__xludf.DUMMYFUNCTION("""COMPUTED_VALUE"""),0)</f>
        <v>0</v>
      </c>
      <c r="G61" s="23">
        <f ca="1">IFERROR(__xludf.DUMMYFUNCTION("""COMPUTED_VALUE"""),0)</f>
        <v>0</v>
      </c>
      <c r="H61" s="10">
        <v>0</v>
      </c>
    </row>
    <row r="62" spans="1:8" x14ac:dyDescent="0.3">
      <c r="A62" s="8">
        <v>43889</v>
      </c>
      <c r="B62">
        <v>0</v>
      </c>
      <c r="C62">
        <v>0</v>
      </c>
      <c r="D62">
        <v>20</v>
      </c>
      <c r="E62" s="9">
        <v>43889</v>
      </c>
      <c r="F62" s="23">
        <f ca="1">IFERROR(__xludf.DUMMYFUNCTION("""COMPUTED_VALUE"""),0)</f>
        <v>0</v>
      </c>
      <c r="G62" s="23">
        <f ca="1">IFERROR(__xludf.DUMMYFUNCTION("""COMPUTED_VALUE"""),0)</f>
        <v>0</v>
      </c>
      <c r="H62" s="10">
        <v>0</v>
      </c>
    </row>
    <row r="63" spans="1:8" x14ac:dyDescent="0.3">
      <c r="A63" s="8">
        <v>43890</v>
      </c>
      <c r="B63">
        <v>0</v>
      </c>
      <c r="C63">
        <v>0</v>
      </c>
      <c r="D63">
        <v>22</v>
      </c>
      <c r="E63" s="9">
        <v>43890</v>
      </c>
      <c r="F63" s="23">
        <f ca="1">IFERROR(__xludf.DUMMYFUNCTION("""COMPUTED_VALUE"""),0)</f>
        <v>0</v>
      </c>
      <c r="G63" s="23">
        <f ca="1">IFERROR(__xludf.DUMMYFUNCTION("""COMPUTED_VALUE"""),0)</f>
        <v>0</v>
      </c>
      <c r="H63" s="10">
        <v>0</v>
      </c>
    </row>
    <row r="64" spans="1:8" x14ac:dyDescent="0.3">
      <c r="A64" s="8">
        <v>43891</v>
      </c>
      <c r="B64">
        <v>0</v>
      </c>
      <c r="C64">
        <v>0</v>
      </c>
      <c r="D64">
        <v>21</v>
      </c>
      <c r="E64" s="9">
        <v>43891</v>
      </c>
      <c r="F64" s="23">
        <f ca="1">IFERROR(__xludf.DUMMYFUNCTION("""COMPUTED_VALUE"""),0)</f>
        <v>0</v>
      </c>
      <c r="G64" s="23">
        <f ca="1">IFERROR(__xludf.DUMMYFUNCTION("""COMPUTED_VALUE"""),0)</f>
        <v>0</v>
      </c>
      <c r="H64" s="10">
        <v>0</v>
      </c>
    </row>
    <row r="65" spans="1:8" x14ac:dyDescent="0.3">
      <c r="A65" s="8">
        <v>43892</v>
      </c>
      <c r="B65">
        <v>0</v>
      </c>
      <c r="C65">
        <v>0</v>
      </c>
      <c r="D65">
        <v>0</v>
      </c>
      <c r="E65" s="9">
        <v>43892</v>
      </c>
      <c r="F65" s="23">
        <f ca="1">IFERROR(__xludf.DUMMYFUNCTION("""COMPUTED_VALUE"""),0)</f>
        <v>0</v>
      </c>
      <c r="G65" s="23">
        <f ca="1">IFERROR(__xludf.DUMMYFUNCTION("""COMPUTED_VALUE"""),0)</f>
        <v>0</v>
      </c>
      <c r="H65" s="10">
        <v>0</v>
      </c>
    </row>
    <row r="66" spans="1:8" x14ac:dyDescent="0.3">
      <c r="A66" s="8">
        <v>43893</v>
      </c>
      <c r="B66">
        <v>0</v>
      </c>
      <c r="C66">
        <v>0</v>
      </c>
      <c r="D66">
        <v>0</v>
      </c>
      <c r="E66" s="9">
        <v>43893</v>
      </c>
      <c r="F66" s="23">
        <f ca="1">IFERROR(__xludf.DUMMYFUNCTION("""COMPUTED_VALUE"""),0)</f>
        <v>0</v>
      </c>
      <c r="G66" s="23">
        <f ca="1">IFERROR(__xludf.DUMMYFUNCTION("""COMPUTED_VALUE"""),0)</f>
        <v>0</v>
      </c>
      <c r="H66" s="10">
        <v>0</v>
      </c>
    </row>
    <row r="67" spans="1:8" x14ac:dyDescent="0.3">
      <c r="A67" s="8">
        <v>43894</v>
      </c>
      <c r="B67">
        <v>0</v>
      </c>
      <c r="C67">
        <v>0</v>
      </c>
      <c r="D67">
        <v>0</v>
      </c>
      <c r="E67" s="9">
        <v>43894</v>
      </c>
      <c r="F67" s="23">
        <f ca="1">IFERROR(__xludf.DUMMYFUNCTION("""COMPUTED_VALUE"""),0)</f>
        <v>0</v>
      </c>
      <c r="G67" s="23">
        <f ca="1">IFERROR(__xludf.DUMMYFUNCTION("""COMPUTED_VALUE"""),0)</f>
        <v>0</v>
      </c>
      <c r="H67" s="10">
        <v>0</v>
      </c>
    </row>
    <row r="68" spans="1:8" x14ac:dyDescent="0.3">
      <c r="A68" s="8">
        <v>43895</v>
      </c>
      <c r="B68">
        <v>0</v>
      </c>
      <c r="C68">
        <v>0</v>
      </c>
      <c r="D68">
        <v>41</v>
      </c>
      <c r="E68" s="9">
        <v>43895</v>
      </c>
      <c r="F68" s="23">
        <f ca="1">IFERROR(__xludf.DUMMYFUNCTION("""COMPUTED_VALUE"""),0)</f>
        <v>0</v>
      </c>
      <c r="G68" s="23">
        <f ca="1">IFERROR(__xludf.DUMMYFUNCTION("""COMPUTED_VALUE"""),0)</f>
        <v>0</v>
      </c>
      <c r="H68" s="10">
        <v>0</v>
      </c>
    </row>
    <row r="69" spans="1:8" x14ac:dyDescent="0.3">
      <c r="A69" s="8">
        <v>43896</v>
      </c>
      <c r="B69">
        <v>0</v>
      </c>
      <c r="C69">
        <v>0</v>
      </c>
      <c r="D69">
        <v>0</v>
      </c>
      <c r="E69" s="9">
        <v>43896</v>
      </c>
      <c r="F69" s="23">
        <f ca="1">IFERROR(__xludf.DUMMYFUNCTION("""COMPUTED_VALUE"""),0)</f>
        <v>0</v>
      </c>
      <c r="G69" s="23">
        <f ca="1">IFERROR(__xludf.DUMMYFUNCTION("""COMPUTED_VALUE"""),0)</f>
        <v>0</v>
      </c>
      <c r="H69" s="10">
        <v>0</v>
      </c>
    </row>
    <row r="70" spans="1:8" x14ac:dyDescent="0.3">
      <c r="A70" s="8">
        <v>43897</v>
      </c>
      <c r="B70">
        <v>0</v>
      </c>
      <c r="C70">
        <v>0</v>
      </c>
      <c r="D70">
        <v>0</v>
      </c>
      <c r="E70" s="9">
        <v>43897</v>
      </c>
      <c r="F70" s="23">
        <f ca="1">IFERROR(__xludf.DUMMYFUNCTION("""COMPUTED_VALUE"""),0)</f>
        <v>0</v>
      </c>
      <c r="G70" s="23">
        <f ca="1">IFERROR(__xludf.DUMMYFUNCTION("""COMPUTED_VALUE"""),0)</f>
        <v>0</v>
      </c>
      <c r="H70" s="10">
        <v>0</v>
      </c>
    </row>
    <row r="71" spans="1:8" x14ac:dyDescent="0.3">
      <c r="A71" s="8">
        <v>43898</v>
      </c>
      <c r="B71">
        <v>0</v>
      </c>
      <c r="C71">
        <v>21</v>
      </c>
      <c r="D71">
        <v>0</v>
      </c>
      <c r="E71" s="9">
        <v>43898</v>
      </c>
      <c r="F71" s="23">
        <f ca="1">IFERROR(__xludf.DUMMYFUNCTION("""COMPUTED_VALUE"""),0)</f>
        <v>0</v>
      </c>
      <c r="G71" s="23">
        <f ca="1">IFERROR(__xludf.DUMMYFUNCTION("""COMPUTED_VALUE"""),0)</f>
        <v>0</v>
      </c>
      <c r="H71" s="10">
        <v>0</v>
      </c>
    </row>
    <row r="72" spans="1:8" x14ac:dyDescent="0.3">
      <c r="A72" s="8">
        <v>43899</v>
      </c>
      <c r="B72">
        <v>0</v>
      </c>
      <c r="C72">
        <v>21</v>
      </c>
      <c r="D72">
        <v>0</v>
      </c>
      <c r="E72" s="9">
        <v>43899</v>
      </c>
      <c r="F72" s="23">
        <f ca="1">IFERROR(__xludf.DUMMYFUNCTION("""COMPUTED_VALUE"""),0)</f>
        <v>0</v>
      </c>
      <c r="G72" s="23">
        <f ca="1">IFERROR(__xludf.DUMMYFUNCTION("""COMPUTED_VALUE"""),0)</f>
        <v>0</v>
      </c>
      <c r="H72" s="10">
        <v>0</v>
      </c>
    </row>
    <row r="73" spans="1:8" x14ac:dyDescent="0.3">
      <c r="A73" s="8">
        <v>43900</v>
      </c>
      <c r="B73">
        <v>0</v>
      </c>
      <c r="C73">
        <v>0</v>
      </c>
      <c r="D73">
        <v>0</v>
      </c>
      <c r="E73" s="9">
        <v>43900</v>
      </c>
      <c r="F73" s="23">
        <f ca="1">IFERROR(__xludf.DUMMYFUNCTION("""COMPUTED_VALUE"""),0)</f>
        <v>0</v>
      </c>
      <c r="G73" s="23">
        <f ca="1">IFERROR(__xludf.DUMMYFUNCTION("""COMPUTED_VALUE"""),0)</f>
        <v>0</v>
      </c>
      <c r="H73" s="10">
        <v>0</v>
      </c>
    </row>
    <row r="74" spans="1:8" x14ac:dyDescent="0.3">
      <c r="A74" s="8">
        <v>43901</v>
      </c>
      <c r="B74">
        <v>0</v>
      </c>
      <c r="C74">
        <v>0</v>
      </c>
      <c r="D74">
        <v>0</v>
      </c>
      <c r="E74" s="9">
        <v>43901</v>
      </c>
      <c r="F74" s="23">
        <f ca="1">IFERROR(__xludf.DUMMYFUNCTION("""COMPUTED_VALUE"""),0)</f>
        <v>0</v>
      </c>
      <c r="G74" s="23">
        <f ca="1">IFERROR(__xludf.DUMMYFUNCTION("""COMPUTED_VALUE"""),0)</f>
        <v>0</v>
      </c>
      <c r="H74" s="10">
        <v>0</v>
      </c>
    </row>
    <row r="75" spans="1:8" x14ac:dyDescent="0.3">
      <c r="A75" s="8">
        <v>43902</v>
      </c>
      <c r="B75">
        <v>0</v>
      </c>
      <c r="C75">
        <v>0</v>
      </c>
      <c r="D75">
        <v>0</v>
      </c>
      <c r="E75" s="9">
        <v>43902</v>
      </c>
      <c r="F75" s="23">
        <f ca="1">IFERROR(__xludf.DUMMYFUNCTION("""COMPUTED_VALUE"""),0)</f>
        <v>0</v>
      </c>
      <c r="G75" s="23">
        <f ca="1">IFERROR(__xludf.DUMMYFUNCTION("""COMPUTED_VALUE"""),0)</f>
        <v>0</v>
      </c>
      <c r="H75" s="10">
        <v>0</v>
      </c>
    </row>
    <row r="76" spans="1:8" x14ac:dyDescent="0.3">
      <c r="A76" s="8">
        <v>43903</v>
      </c>
      <c r="B76">
        <v>0</v>
      </c>
      <c r="C76">
        <v>20</v>
      </c>
      <c r="D76">
        <v>0</v>
      </c>
      <c r="E76" s="9">
        <v>43903</v>
      </c>
      <c r="F76" s="23">
        <f ca="1">IFERROR(__xludf.DUMMYFUNCTION("""COMPUTED_VALUE"""),0)</f>
        <v>0</v>
      </c>
      <c r="G76" s="23">
        <f ca="1">IFERROR(__xludf.DUMMYFUNCTION("""COMPUTED_VALUE"""),0)</f>
        <v>0</v>
      </c>
      <c r="H76" s="10">
        <v>0</v>
      </c>
    </row>
    <row r="77" spans="1:8" x14ac:dyDescent="0.3">
      <c r="A77" s="8">
        <v>43904</v>
      </c>
      <c r="B77">
        <v>22</v>
      </c>
      <c r="C77">
        <v>0</v>
      </c>
      <c r="D77">
        <v>0</v>
      </c>
      <c r="E77" s="9">
        <v>43904</v>
      </c>
      <c r="F77" s="23">
        <v>0</v>
      </c>
      <c r="G77" s="23">
        <v>0</v>
      </c>
      <c r="H77" s="10">
        <v>0</v>
      </c>
    </row>
    <row r="78" spans="1:8" x14ac:dyDescent="0.3">
      <c r="A78" s="8">
        <v>43905</v>
      </c>
      <c r="B78">
        <v>0</v>
      </c>
      <c r="C78">
        <v>20</v>
      </c>
      <c r="D78">
        <v>0</v>
      </c>
      <c r="E78" s="9">
        <v>43905</v>
      </c>
      <c r="F78" s="23">
        <v>0</v>
      </c>
      <c r="G78" s="23">
        <v>0</v>
      </c>
      <c r="H78" s="10">
        <v>0</v>
      </c>
    </row>
    <row r="79" spans="1:8" x14ac:dyDescent="0.3">
      <c r="A79" s="8">
        <v>43906</v>
      </c>
      <c r="B79">
        <v>0</v>
      </c>
      <c r="C79">
        <v>39</v>
      </c>
      <c r="D79">
        <v>0</v>
      </c>
      <c r="E79" s="9">
        <v>43906</v>
      </c>
      <c r="F79" s="23">
        <v>0</v>
      </c>
      <c r="G79" s="23">
        <v>0</v>
      </c>
      <c r="H79" s="10">
        <v>0</v>
      </c>
    </row>
    <row r="80" spans="1:8" x14ac:dyDescent="0.3">
      <c r="A80" s="8">
        <v>43907</v>
      </c>
      <c r="B80">
        <v>0</v>
      </c>
      <c r="C80">
        <v>33</v>
      </c>
      <c r="D80">
        <v>0</v>
      </c>
      <c r="E80" s="9">
        <v>43907</v>
      </c>
      <c r="F80" s="23">
        <v>0</v>
      </c>
      <c r="G80" s="23">
        <v>0</v>
      </c>
      <c r="H80" s="10">
        <v>0</v>
      </c>
    </row>
    <row r="81" spans="1:8" x14ac:dyDescent="0.3">
      <c r="A81" s="8">
        <v>43908</v>
      </c>
      <c r="B81">
        <v>0</v>
      </c>
      <c r="C81">
        <v>59</v>
      </c>
      <c r="D81">
        <v>0</v>
      </c>
      <c r="E81" s="9">
        <v>43908</v>
      </c>
      <c r="F81" s="23">
        <v>0</v>
      </c>
      <c r="G81" s="23">
        <v>0</v>
      </c>
      <c r="H81" s="10">
        <v>0</v>
      </c>
    </row>
    <row r="82" spans="1:8" x14ac:dyDescent="0.3">
      <c r="A82" s="8">
        <v>43909</v>
      </c>
      <c r="B82">
        <v>20</v>
      </c>
      <c r="C82">
        <v>50</v>
      </c>
      <c r="D82">
        <v>39</v>
      </c>
      <c r="E82" s="9">
        <v>43909</v>
      </c>
      <c r="F82" s="23">
        <v>0</v>
      </c>
      <c r="G82" s="23">
        <v>0</v>
      </c>
      <c r="H82" s="10">
        <v>0</v>
      </c>
    </row>
    <row r="83" spans="1:8" x14ac:dyDescent="0.3">
      <c r="A83" s="8">
        <v>43910</v>
      </c>
      <c r="B83">
        <v>19</v>
      </c>
      <c r="C83">
        <v>100</v>
      </c>
      <c r="D83">
        <v>53</v>
      </c>
      <c r="E83" s="9">
        <v>43910</v>
      </c>
      <c r="F83" s="23">
        <v>0</v>
      </c>
      <c r="G83" s="23">
        <v>0</v>
      </c>
      <c r="H83" s="10">
        <v>0</v>
      </c>
    </row>
    <row r="84" spans="1:8" x14ac:dyDescent="0.3">
      <c r="A84" s="8">
        <v>43911</v>
      </c>
      <c r="B84">
        <v>33</v>
      </c>
      <c r="C84">
        <v>52</v>
      </c>
      <c r="D84">
        <v>33</v>
      </c>
      <c r="E84" s="9">
        <v>43911</v>
      </c>
      <c r="F84" s="23">
        <v>0</v>
      </c>
      <c r="G84" s="23">
        <v>0</v>
      </c>
      <c r="H84" s="10">
        <v>0</v>
      </c>
    </row>
    <row r="85" spans="1:8" x14ac:dyDescent="0.3">
      <c r="A85" s="8">
        <v>43912</v>
      </c>
      <c r="B85">
        <v>18</v>
      </c>
      <c r="C85">
        <v>55</v>
      </c>
      <c r="D85">
        <v>61</v>
      </c>
      <c r="E85" s="9">
        <v>43912</v>
      </c>
      <c r="F85" s="23">
        <v>0</v>
      </c>
      <c r="G85" s="23">
        <v>0</v>
      </c>
      <c r="H85" s="10">
        <v>0</v>
      </c>
    </row>
    <row r="86" spans="1:8" x14ac:dyDescent="0.3">
      <c r="A86" s="8">
        <v>43913</v>
      </c>
      <c r="B86">
        <v>0</v>
      </c>
      <c r="C86">
        <v>55</v>
      </c>
      <c r="D86">
        <v>38</v>
      </c>
      <c r="E86" s="9">
        <v>43913</v>
      </c>
      <c r="F86" s="23">
        <v>0</v>
      </c>
      <c r="G86" s="23">
        <v>0</v>
      </c>
      <c r="H86" s="10">
        <v>0</v>
      </c>
    </row>
    <row r="87" spans="1:8" x14ac:dyDescent="0.3">
      <c r="A87" s="8">
        <v>43914</v>
      </c>
      <c r="B87">
        <v>25</v>
      </c>
      <c r="C87">
        <v>62</v>
      </c>
      <c r="D87">
        <v>25</v>
      </c>
      <c r="E87" s="9">
        <v>43914</v>
      </c>
      <c r="F87" s="23">
        <v>0</v>
      </c>
      <c r="G87" s="23">
        <v>0</v>
      </c>
      <c r="H87" s="10">
        <v>0</v>
      </c>
    </row>
    <row r="88" spans="1:8" x14ac:dyDescent="0.3">
      <c r="A88" s="8">
        <v>43915</v>
      </c>
      <c r="B88">
        <v>38</v>
      </c>
      <c r="C88">
        <v>63</v>
      </c>
      <c r="D88">
        <v>28</v>
      </c>
      <c r="E88" s="9">
        <v>43915</v>
      </c>
      <c r="F88" s="23">
        <v>1</v>
      </c>
      <c r="G88" s="23">
        <v>0</v>
      </c>
      <c r="H88" s="10">
        <v>0</v>
      </c>
    </row>
    <row r="89" spans="1:8" x14ac:dyDescent="0.3">
      <c r="A89" s="8">
        <v>43916</v>
      </c>
      <c r="B89">
        <v>19</v>
      </c>
      <c r="C89">
        <v>44</v>
      </c>
      <c r="D89">
        <v>37</v>
      </c>
      <c r="E89" s="9">
        <v>43916</v>
      </c>
      <c r="F89" s="23">
        <v>0</v>
      </c>
      <c r="G89" s="23">
        <v>0</v>
      </c>
      <c r="H89" s="10">
        <v>0</v>
      </c>
    </row>
    <row r="90" spans="1:8" x14ac:dyDescent="0.3">
      <c r="A90" s="8">
        <v>43917</v>
      </c>
      <c r="B90">
        <v>18</v>
      </c>
      <c r="C90">
        <v>53</v>
      </c>
      <c r="D90">
        <v>27</v>
      </c>
      <c r="E90" s="9">
        <v>43917</v>
      </c>
      <c r="F90" s="23">
        <v>0</v>
      </c>
      <c r="G90" s="23">
        <v>0</v>
      </c>
      <c r="H90" s="10">
        <v>0</v>
      </c>
    </row>
    <row r="91" spans="1:8" x14ac:dyDescent="0.3">
      <c r="A91" s="8">
        <v>43918</v>
      </c>
      <c r="B91">
        <v>18</v>
      </c>
      <c r="C91">
        <v>19</v>
      </c>
      <c r="D91">
        <v>18</v>
      </c>
      <c r="E91" s="9">
        <v>43918</v>
      </c>
      <c r="F91" s="23">
        <v>0</v>
      </c>
      <c r="G91" s="23">
        <v>0</v>
      </c>
      <c r="H91" s="10">
        <v>0</v>
      </c>
    </row>
    <row r="92" spans="1:8" x14ac:dyDescent="0.3">
      <c r="A92" s="8">
        <v>43919</v>
      </c>
      <c r="B92">
        <v>0</v>
      </c>
      <c r="C92">
        <v>28</v>
      </c>
      <c r="D92">
        <v>18</v>
      </c>
      <c r="E92" s="9">
        <v>43919</v>
      </c>
      <c r="F92" s="23">
        <v>0</v>
      </c>
      <c r="G92" s="23">
        <v>0</v>
      </c>
      <c r="H92" s="10">
        <v>0</v>
      </c>
    </row>
    <row r="93" spans="1:8" x14ac:dyDescent="0.3">
      <c r="A93" s="8">
        <v>43920</v>
      </c>
      <c r="B93">
        <v>18</v>
      </c>
      <c r="C93">
        <v>42</v>
      </c>
      <c r="D93">
        <v>18</v>
      </c>
      <c r="E93" s="9">
        <v>43920</v>
      </c>
      <c r="F93" s="23">
        <v>0</v>
      </c>
      <c r="G93" s="23">
        <v>0</v>
      </c>
      <c r="H93" s="10">
        <v>0</v>
      </c>
    </row>
    <row r="94" spans="1:8" x14ac:dyDescent="0.3">
      <c r="A94" s="8">
        <v>43921</v>
      </c>
      <c r="B94">
        <v>19</v>
      </c>
      <c r="C94">
        <v>38</v>
      </c>
      <c r="D94">
        <v>18</v>
      </c>
      <c r="E94" s="9">
        <v>43921</v>
      </c>
      <c r="F94" s="23">
        <v>0</v>
      </c>
      <c r="G94" s="23">
        <v>0</v>
      </c>
      <c r="H94" s="10">
        <v>0</v>
      </c>
    </row>
    <row r="95" spans="1:8" x14ac:dyDescent="0.3">
      <c r="A95" s="8">
        <v>43922</v>
      </c>
      <c r="B95">
        <v>68</v>
      </c>
      <c r="C95">
        <v>31</v>
      </c>
      <c r="D95">
        <v>18</v>
      </c>
      <c r="E95" s="9">
        <v>43922</v>
      </c>
      <c r="F95" s="23">
        <v>0</v>
      </c>
      <c r="G95" s="23">
        <v>0</v>
      </c>
      <c r="H95" s="10">
        <v>0</v>
      </c>
    </row>
    <row r="96" spans="1:8" x14ac:dyDescent="0.3">
      <c r="A96" s="8">
        <v>43923</v>
      </c>
      <c r="B96">
        <v>49</v>
      </c>
      <c r="C96">
        <v>19</v>
      </c>
      <c r="D96">
        <v>0</v>
      </c>
      <c r="E96" s="9">
        <v>43923</v>
      </c>
      <c r="F96" s="23">
        <v>0</v>
      </c>
      <c r="G96" s="23">
        <v>0</v>
      </c>
      <c r="H96" s="10">
        <v>0</v>
      </c>
    </row>
    <row r="97" spans="1:8" x14ac:dyDescent="0.3">
      <c r="A97" s="8">
        <v>43924</v>
      </c>
      <c r="B97">
        <v>19</v>
      </c>
      <c r="C97">
        <v>18</v>
      </c>
      <c r="D97">
        <v>25</v>
      </c>
      <c r="E97" s="9">
        <v>43924</v>
      </c>
      <c r="F97" s="23">
        <v>0</v>
      </c>
      <c r="G97" s="23">
        <v>0</v>
      </c>
      <c r="H97" s="10">
        <v>0</v>
      </c>
    </row>
    <row r="98" spans="1:8" x14ac:dyDescent="0.3">
      <c r="A98" s="8">
        <v>43925</v>
      </c>
      <c r="B98">
        <v>28</v>
      </c>
      <c r="C98">
        <v>0</v>
      </c>
      <c r="D98">
        <v>18</v>
      </c>
      <c r="E98" s="9">
        <v>43925</v>
      </c>
      <c r="F98" s="23">
        <v>0</v>
      </c>
      <c r="G98" s="23">
        <v>0</v>
      </c>
      <c r="H98" s="10">
        <v>0</v>
      </c>
    </row>
    <row r="99" spans="1:8" x14ac:dyDescent="0.3">
      <c r="A99" s="8">
        <v>43926</v>
      </c>
      <c r="B99">
        <v>35</v>
      </c>
      <c r="C99">
        <v>18</v>
      </c>
      <c r="D99">
        <v>36</v>
      </c>
      <c r="E99" s="9">
        <v>43926</v>
      </c>
      <c r="F99" s="23">
        <v>0</v>
      </c>
      <c r="G99" s="23">
        <v>0</v>
      </c>
      <c r="H99" s="10">
        <v>0</v>
      </c>
    </row>
    <row r="100" spans="1:8" x14ac:dyDescent="0.3">
      <c r="A100" s="8">
        <v>43927</v>
      </c>
      <c r="B100">
        <v>54</v>
      </c>
      <c r="C100">
        <v>17</v>
      </c>
      <c r="D100">
        <v>18</v>
      </c>
      <c r="E100" s="9">
        <v>43927</v>
      </c>
      <c r="F100" s="23">
        <v>0</v>
      </c>
      <c r="G100" s="23">
        <v>0</v>
      </c>
      <c r="H100" s="10">
        <v>58</v>
      </c>
    </row>
    <row r="101" spans="1:8" x14ac:dyDescent="0.3">
      <c r="A101" s="8">
        <v>43928</v>
      </c>
      <c r="B101">
        <v>53</v>
      </c>
      <c r="C101">
        <v>27</v>
      </c>
      <c r="D101">
        <v>37</v>
      </c>
      <c r="E101" s="9">
        <v>43928</v>
      </c>
      <c r="F101" s="23">
        <v>0</v>
      </c>
      <c r="G101" s="23">
        <v>0</v>
      </c>
      <c r="H101" s="10">
        <v>0</v>
      </c>
    </row>
    <row r="102" spans="1:8" x14ac:dyDescent="0.3">
      <c r="A102" s="8">
        <v>43929</v>
      </c>
      <c r="B102">
        <v>0</v>
      </c>
      <c r="C102">
        <v>18</v>
      </c>
      <c r="D102">
        <v>18</v>
      </c>
      <c r="E102" s="9">
        <v>43929</v>
      </c>
      <c r="F102" s="23">
        <v>0</v>
      </c>
      <c r="G102" s="23">
        <v>0</v>
      </c>
      <c r="H102" s="10">
        <v>16</v>
      </c>
    </row>
    <row r="103" spans="1:8" x14ac:dyDescent="0.3">
      <c r="A103" s="8">
        <v>43930</v>
      </c>
      <c r="B103">
        <v>19</v>
      </c>
      <c r="C103">
        <v>0</v>
      </c>
      <c r="D103">
        <v>17</v>
      </c>
      <c r="E103" s="9">
        <v>43930</v>
      </c>
      <c r="F103" s="23">
        <v>0</v>
      </c>
      <c r="G103" s="23">
        <v>0</v>
      </c>
      <c r="H103" s="10">
        <v>10</v>
      </c>
    </row>
    <row r="104" spans="1:8" x14ac:dyDescent="0.3">
      <c r="A104" s="8">
        <v>43931</v>
      </c>
      <c r="B104">
        <v>19</v>
      </c>
      <c r="C104">
        <v>0</v>
      </c>
      <c r="D104">
        <v>0</v>
      </c>
      <c r="E104" s="9">
        <v>43931</v>
      </c>
      <c r="F104" s="23">
        <v>0</v>
      </c>
      <c r="G104" s="23">
        <v>0</v>
      </c>
      <c r="H104" s="10">
        <v>0</v>
      </c>
    </row>
    <row r="105" spans="1:8" x14ac:dyDescent="0.3">
      <c r="A105" s="8">
        <v>43932</v>
      </c>
      <c r="B105">
        <v>73</v>
      </c>
      <c r="C105">
        <v>27</v>
      </c>
      <c r="D105">
        <v>0</v>
      </c>
      <c r="E105" s="9">
        <v>43932</v>
      </c>
      <c r="F105" s="23">
        <v>0</v>
      </c>
      <c r="G105" s="23">
        <v>0</v>
      </c>
      <c r="H105" s="10">
        <v>0</v>
      </c>
    </row>
    <row r="106" spans="1:8" x14ac:dyDescent="0.3">
      <c r="A106" s="8">
        <v>43933</v>
      </c>
      <c r="B106">
        <v>17</v>
      </c>
      <c r="C106">
        <v>16</v>
      </c>
      <c r="D106">
        <v>0</v>
      </c>
      <c r="E106" s="9">
        <v>43933</v>
      </c>
      <c r="F106" s="23">
        <v>0</v>
      </c>
      <c r="G106" s="23">
        <v>0</v>
      </c>
      <c r="H106" s="10">
        <v>3</v>
      </c>
    </row>
    <row r="107" spans="1:8" x14ac:dyDescent="0.3">
      <c r="A107" s="8">
        <v>43934</v>
      </c>
      <c r="B107">
        <v>24</v>
      </c>
      <c r="C107">
        <v>27</v>
      </c>
      <c r="D107">
        <v>0</v>
      </c>
      <c r="E107" s="9">
        <v>43934</v>
      </c>
      <c r="F107" s="23">
        <v>0</v>
      </c>
      <c r="G107" s="23">
        <v>0</v>
      </c>
      <c r="H107" s="10">
        <v>2</v>
      </c>
    </row>
    <row r="108" spans="1:8" x14ac:dyDescent="0.3">
      <c r="A108" s="8">
        <v>43935</v>
      </c>
      <c r="B108">
        <v>28</v>
      </c>
      <c r="C108">
        <v>54</v>
      </c>
      <c r="D108">
        <v>36</v>
      </c>
      <c r="E108" s="9">
        <v>43935</v>
      </c>
      <c r="F108" s="23">
        <v>0</v>
      </c>
      <c r="G108" s="23">
        <v>0</v>
      </c>
      <c r="H108" s="10">
        <v>2</v>
      </c>
    </row>
    <row r="109" spans="1:8" x14ac:dyDescent="0.3">
      <c r="A109" s="8">
        <v>43936</v>
      </c>
      <c r="B109">
        <v>0</v>
      </c>
      <c r="C109">
        <v>21</v>
      </c>
      <c r="D109">
        <v>20</v>
      </c>
      <c r="E109" s="9">
        <v>43936</v>
      </c>
      <c r="F109" s="23">
        <v>0</v>
      </c>
      <c r="G109" s="23">
        <v>0</v>
      </c>
      <c r="H109" s="10">
        <v>3</v>
      </c>
    </row>
    <row r="110" spans="1:8" x14ac:dyDescent="0.3">
      <c r="A110" s="8">
        <v>43937</v>
      </c>
      <c r="B110">
        <v>20</v>
      </c>
      <c r="C110">
        <v>0</v>
      </c>
      <c r="D110">
        <v>0</v>
      </c>
      <c r="E110" s="9">
        <v>43937</v>
      </c>
      <c r="F110" s="23">
        <v>0</v>
      </c>
      <c r="G110" s="23">
        <v>0</v>
      </c>
      <c r="H110" s="10">
        <v>0</v>
      </c>
    </row>
    <row r="111" spans="1:8" x14ac:dyDescent="0.3">
      <c r="A111" s="8">
        <v>43938</v>
      </c>
      <c r="B111">
        <v>22</v>
      </c>
      <c r="C111">
        <v>0</v>
      </c>
      <c r="D111">
        <v>21</v>
      </c>
      <c r="E111" s="9">
        <v>43938</v>
      </c>
      <c r="F111" s="23">
        <v>0</v>
      </c>
      <c r="G111" s="23">
        <v>0</v>
      </c>
      <c r="H111" s="10">
        <v>0</v>
      </c>
    </row>
    <row r="112" spans="1:8" x14ac:dyDescent="0.3">
      <c r="A112" s="8">
        <v>43939</v>
      </c>
      <c r="B112">
        <v>22</v>
      </c>
      <c r="C112">
        <v>22</v>
      </c>
      <c r="D112">
        <v>0</v>
      </c>
      <c r="E112" s="9">
        <v>43939</v>
      </c>
      <c r="F112" s="23">
        <v>0</v>
      </c>
      <c r="G112" s="23">
        <v>0</v>
      </c>
      <c r="H112" s="10">
        <v>8</v>
      </c>
    </row>
    <row r="113" spans="1:8" x14ac:dyDescent="0.3">
      <c r="A113" s="8">
        <v>43940</v>
      </c>
      <c r="B113">
        <v>21</v>
      </c>
      <c r="C113">
        <v>0</v>
      </c>
      <c r="D113">
        <v>0</v>
      </c>
      <c r="E113" s="9">
        <v>43940</v>
      </c>
      <c r="F113" s="23">
        <v>0</v>
      </c>
      <c r="G113" s="23">
        <v>0</v>
      </c>
      <c r="H113" s="10">
        <v>14</v>
      </c>
    </row>
    <row r="114" spans="1:8" x14ac:dyDescent="0.3">
      <c r="A114" s="8">
        <v>43941</v>
      </c>
      <c r="B114">
        <v>19</v>
      </c>
      <c r="C114">
        <v>20</v>
      </c>
      <c r="D114">
        <v>20</v>
      </c>
      <c r="E114" s="9">
        <v>43941</v>
      </c>
      <c r="F114" s="23">
        <v>0</v>
      </c>
      <c r="G114" s="23">
        <v>0</v>
      </c>
      <c r="H114" s="10">
        <v>16</v>
      </c>
    </row>
    <row r="115" spans="1:8" x14ac:dyDescent="0.3">
      <c r="A115" s="8">
        <v>43942</v>
      </c>
      <c r="B115">
        <v>20</v>
      </c>
      <c r="C115">
        <v>20</v>
      </c>
      <c r="D115">
        <v>19</v>
      </c>
      <c r="E115" s="9">
        <v>43942</v>
      </c>
      <c r="F115" s="23">
        <v>0</v>
      </c>
      <c r="G115" s="23">
        <v>0</v>
      </c>
      <c r="H115" s="10">
        <v>3</v>
      </c>
    </row>
    <row r="116" spans="1:8" x14ac:dyDescent="0.3">
      <c r="A116" s="8">
        <v>43943</v>
      </c>
      <c r="B116">
        <v>0</v>
      </c>
      <c r="C116">
        <v>21</v>
      </c>
      <c r="D116">
        <v>0</v>
      </c>
      <c r="E116" s="9">
        <v>43943</v>
      </c>
      <c r="F116" s="23">
        <v>0</v>
      </c>
      <c r="G116" s="23">
        <v>0</v>
      </c>
      <c r="H116" s="10">
        <v>0</v>
      </c>
    </row>
    <row r="117" spans="1:8" x14ac:dyDescent="0.3">
      <c r="A117" s="8">
        <v>43944</v>
      </c>
      <c r="B117">
        <v>19</v>
      </c>
      <c r="C117">
        <v>19</v>
      </c>
      <c r="D117">
        <v>0</v>
      </c>
      <c r="E117" s="9">
        <v>43944</v>
      </c>
      <c r="F117" s="23">
        <v>0</v>
      </c>
      <c r="G117" s="23">
        <v>0</v>
      </c>
      <c r="H117" s="10">
        <v>2</v>
      </c>
    </row>
    <row r="118" spans="1:8" x14ac:dyDescent="0.3">
      <c r="A118" s="8">
        <v>43945</v>
      </c>
      <c r="B118">
        <v>0</v>
      </c>
      <c r="C118">
        <v>0</v>
      </c>
      <c r="D118">
        <v>0</v>
      </c>
      <c r="E118" s="9">
        <v>43945</v>
      </c>
      <c r="F118" s="23">
        <v>0</v>
      </c>
      <c r="G118" s="23">
        <v>0</v>
      </c>
      <c r="H118" s="10">
        <v>0</v>
      </c>
    </row>
    <row r="119" spans="1:8" x14ac:dyDescent="0.3">
      <c r="A119" s="8">
        <v>43946</v>
      </c>
      <c r="B119">
        <v>0</v>
      </c>
      <c r="C119">
        <v>21</v>
      </c>
      <c r="D119">
        <v>22</v>
      </c>
      <c r="E119" s="9">
        <v>43946</v>
      </c>
      <c r="F119" s="23">
        <v>0</v>
      </c>
      <c r="G119" s="23">
        <v>0</v>
      </c>
      <c r="H119" s="10">
        <v>0</v>
      </c>
    </row>
    <row r="120" spans="1:8" x14ac:dyDescent="0.3">
      <c r="A120" s="8">
        <v>43947</v>
      </c>
      <c r="B120">
        <v>0</v>
      </c>
      <c r="C120">
        <v>40</v>
      </c>
      <c r="D120">
        <v>0</v>
      </c>
      <c r="E120" s="9">
        <v>43947</v>
      </c>
      <c r="F120" s="23">
        <v>0</v>
      </c>
      <c r="G120" s="23">
        <v>0</v>
      </c>
      <c r="H120" s="10">
        <v>9</v>
      </c>
    </row>
    <row r="121" spans="1:8" x14ac:dyDescent="0.3">
      <c r="A121" s="8">
        <v>43948</v>
      </c>
      <c r="B121">
        <v>20</v>
      </c>
      <c r="C121">
        <v>0</v>
      </c>
      <c r="D121">
        <v>0</v>
      </c>
      <c r="E121" s="9">
        <v>43948</v>
      </c>
      <c r="F121" s="23">
        <v>0</v>
      </c>
      <c r="G121" s="23">
        <v>0</v>
      </c>
      <c r="H121" s="10">
        <v>0</v>
      </c>
    </row>
    <row r="122" spans="1:8" x14ac:dyDescent="0.3">
      <c r="A122" s="8">
        <v>43949</v>
      </c>
      <c r="B122">
        <v>36</v>
      </c>
      <c r="C122">
        <v>0</v>
      </c>
      <c r="D122">
        <v>18</v>
      </c>
      <c r="E122" s="9">
        <v>43949</v>
      </c>
      <c r="F122" s="23">
        <v>0</v>
      </c>
      <c r="G122" s="23">
        <v>0</v>
      </c>
      <c r="H122" s="10">
        <v>12</v>
      </c>
    </row>
    <row r="123" spans="1:8" x14ac:dyDescent="0.3">
      <c r="A123" s="8">
        <v>43950</v>
      </c>
      <c r="B123">
        <v>36</v>
      </c>
      <c r="C123">
        <v>0</v>
      </c>
      <c r="D123">
        <v>0</v>
      </c>
      <c r="E123" s="9">
        <v>43950</v>
      </c>
      <c r="F123" s="23">
        <v>0</v>
      </c>
      <c r="G123" s="23">
        <v>0</v>
      </c>
      <c r="H123" s="10">
        <v>21</v>
      </c>
    </row>
    <row r="124" spans="1:8" x14ac:dyDescent="0.3">
      <c r="A124" s="8">
        <v>43951</v>
      </c>
      <c r="B124">
        <v>32</v>
      </c>
      <c r="C124">
        <v>16</v>
      </c>
      <c r="D124">
        <v>0</v>
      </c>
      <c r="E124" s="9">
        <v>43951</v>
      </c>
      <c r="F124" s="23">
        <v>0</v>
      </c>
      <c r="G124" s="23">
        <v>0</v>
      </c>
      <c r="H124" s="10">
        <v>1</v>
      </c>
    </row>
    <row r="125" spans="1:8" x14ac:dyDescent="0.3">
      <c r="A125" s="8">
        <v>43952</v>
      </c>
      <c r="B125">
        <v>32</v>
      </c>
      <c r="C125">
        <v>32</v>
      </c>
      <c r="D125">
        <v>21</v>
      </c>
      <c r="E125" s="9">
        <v>43952</v>
      </c>
      <c r="F125" s="23">
        <v>0</v>
      </c>
      <c r="G125" s="23">
        <v>0</v>
      </c>
      <c r="H125" s="10">
        <v>0</v>
      </c>
    </row>
    <row r="126" spans="1:8" x14ac:dyDescent="0.3">
      <c r="A126" s="8">
        <v>43953</v>
      </c>
      <c r="B126">
        <v>18</v>
      </c>
      <c r="C126">
        <v>18</v>
      </c>
      <c r="D126">
        <v>0</v>
      </c>
      <c r="E126" s="9">
        <v>43953</v>
      </c>
      <c r="F126" s="23">
        <v>0</v>
      </c>
      <c r="G126" s="23">
        <v>0</v>
      </c>
      <c r="H126" s="10">
        <v>3</v>
      </c>
    </row>
    <row r="127" spans="1:8" x14ac:dyDescent="0.3">
      <c r="A127" s="8">
        <v>43954</v>
      </c>
      <c r="B127">
        <v>0</v>
      </c>
      <c r="C127">
        <v>0</v>
      </c>
      <c r="D127">
        <v>0</v>
      </c>
      <c r="E127" s="9">
        <v>43954</v>
      </c>
      <c r="F127" s="23">
        <v>0</v>
      </c>
      <c r="G127" s="23">
        <v>0</v>
      </c>
      <c r="H127" s="10">
        <v>0</v>
      </c>
    </row>
    <row r="128" spans="1:8" x14ac:dyDescent="0.3">
      <c r="A128" s="8">
        <v>43955</v>
      </c>
      <c r="B128">
        <v>19</v>
      </c>
      <c r="C128">
        <v>34</v>
      </c>
      <c r="D128">
        <v>19</v>
      </c>
      <c r="E128" s="9">
        <v>43955</v>
      </c>
      <c r="F128" s="23">
        <v>0</v>
      </c>
      <c r="G128" s="23">
        <v>0</v>
      </c>
      <c r="H128" s="10">
        <v>0</v>
      </c>
    </row>
    <row r="129" spans="1:8" x14ac:dyDescent="0.3">
      <c r="A129" s="8">
        <v>43956</v>
      </c>
      <c r="B129">
        <v>18</v>
      </c>
      <c r="C129">
        <v>0</v>
      </c>
      <c r="D129">
        <v>0</v>
      </c>
      <c r="E129" s="9">
        <v>43956</v>
      </c>
      <c r="F129" s="23">
        <v>0</v>
      </c>
      <c r="G129" s="23">
        <v>0</v>
      </c>
      <c r="H129" s="10">
        <v>5</v>
      </c>
    </row>
    <row r="130" spans="1:8" x14ac:dyDescent="0.3">
      <c r="A130" s="8">
        <v>43957</v>
      </c>
      <c r="B130">
        <v>36</v>
      </c>
      <c r="C130">
        <v>0</v>
      </c>
      <c r="D130">
        <v>18</v>
      </c>
      <c r="E130" s="9">
        <v>43957</v>
      </c>
      <c r="F130" s="23">
        <v>0</v>
      </c>
      <c r="G130" s="23">
        <v>0</v>
      </c>
      <c r="H130" s="10">
        <v>7</v>
      </c>
    </row>
    <row r="131" spans="1:8" x14ac:dyDescent="0.3">
      <c r="A131" s="8">
        <v>43958</v>
      </c>
      <c r="B131">
        <v>38</v>
      </c>
      <c r="C131">
        <v>19</v>
      </c>
      <c r="D131">
        <v>0</v>
      </c>
      <c r="E131" s="9">
        <v>43958</v>
      </c>
      <c r="F131" s="23">
        <v>0</v>
      </c>
      <c r="G131" s="23">
        <v>0</v>
      </c>
      <c r="H131" s="10">
        <v>2</v>
      </c>
    </row>
    <row r="132" spans="1:8" x14ac:dyDescent="0.3">
      <c r="A132" s="8">
        <v>43959</v>
      </c>
      <c r="B132">
        <v>0</v>
      </c>
      <c r="C132">
        <v>38</v>
      </c>
      <c r="D132">
        <v>0</v>
      </c>
      <c r="E132" s="9">
        <v>43959</v>
      </c>
      <c r="F132" s="23">
        <v>0</v>
      </c>
      <c r="G132" s="23">
        <v>0</v>
      </c>
      <c r="H132" s="10">
        <v>2</v>
      </c>
    </row>
    <row r="133" spans="1:8" x14ac:dyDescent="0.3">
      <c r="A133" s="8">
        <v>43960</v>
      </c>
      <c r="B133">
        <v>41</v>
      </c>
      <c r="C133">
        <v>21</v>
      </c>
      <c r="D133">
        <v>0</v>
      </c>
      <c r="E133" s="9">
        <v>43960</v>
      </c>
      <c r="F133" s="23">
        <v>0</v>
      </c>
      <c r="G133" s="23">
        <v>0</v>
      </c>
      <c r="H133" s="10">
        <v>2</v>
      </c>
    </row>
    <row r="134" spans="1:8" x14ac:dyDescent="0.3">
      <c r="A134" s="8">
        <v>43961</v>
      </c>
      <c r="B134">
        <v>0</v>
      </c>
      <c r="C134">
        <v>0</v>
      </c>
      <c r="D134">
        <v>0</v>
      </c>
      <c r="E134" s="9">
        <v>43961</v>
      </c>
      <c r="F134" s="23">
        <v>0</v>
      </c>
      <c r="G134" s="23">
        <v>0</v>
      </c>
      <c r="H134" s="10">
        <v>0</v>
      </c>
    </row>
    <row r="135" spans="1:8" x14ac:dyDescent="0.3">
      <c r="A135" s="8">
        <v>43962</v>
      </c>
      <c r="B135">
        <v>0</v>
      </c>
      <c r="C135">
        <v>19</v>
      </c>
      <c r="D135">
        <v>0</v>
      </c>
      <c r="E135" s="9">
        <v>43962</v>
      </c>
      <c r="F135" s="23">
        <v>0</v>
      </c>
      <c r="G135" s="23">
        <v>0</v>
      </c>
      <c r="H135" s="10">
        <v>5</v>
      </c>
    </row>
    <row r="136" spans="1:8" x14ac:dyDescent="0.3">
      <c r="A136" s="8">
        <v>43963</v>
      </c>
      <c r="B136">
        <v>19</v>
      </c>
      <c r="C136">
        <v>0</v>
      </c>
      <c r="D136">
        <v>0</v>
      </c>
      <c r="E136" s="9">
        <v>43963</v>
      </c>
      <c r="F136" s="23">
        <v>0</v>
      </c>
      <c r="G136" s="23">
        <v>0</v>
      </c>
      <c r="H136" s="10">
        <v>18</v>
      </c>
    </row>
    <row r="137" spans="1:8" x14ac:dyDescent="0.3">
      <c r="A137" s="8">
        <v>43964</v>
      </c>
      <c r="B137">
        <v>0</v>
      </c>
      <c r="C137">
        <v>34</v>
      </c>
      <c r="D137">
        <v>0</v>
      </c>
      <c r="E137" s="9">
        <v>43964</v>
      </c>
      <c r="F137" s="23">
        <v>0</v>
      </c>
      <c r="G137" s="23">
        <v>0</v>
      </c>
      <c r="H137" s="10">
        <v>0</v>
      </c>
    </row>
    <row r="138" spans="1:8" x14ac:dyDescent="0.3">
      <c r="A138" s="8">
        <v>43965</v>
      </c>
      <c r="B138">
        <v>20</v>
      </c>
      <c r="C138">
        <v>40</v>
      </c>
      <c r="D138">
        <v>0</v>
      </c>
      <c r="E138" s="9">
        <v>43965</v>
      </c>
      <c r="F138" s="23">
        <v>0</v>
      </c>
      <c r="G138" s="23">
        <v>0</v>
      </c>
      <c r="H138" s="10">
        <v>49</v>
      </c>
    </row>
    <row r="139" spans="1:8" x14ac:dyDescent="0.3">
      <c r="A139" s="8">
        <v>43966</v>
      </c>
      <c r="B139">
        <v>20</v>
      </c>
      <c r="C139">
        <v>0</v>
      </c>
      <c r="D139">
        <v>0</v>
      </c>
      <c r="E139" s="9">
        <v>43966</v>
      </c>
      <c r="F139" s="23">
        <v>0</v>
      </c>
      <c r="G139" s="23">
        <v>0</v>
      </c>
      <c r="H139" s="10">
        <v>0</v>
      </c>
    </row>
    <row r="140" spans="1:8" x14ac:dyDescent="0.3">
      <c r="A140" s="8">
        <v>43967</v>
      </c>
      <c r="B140">
        <v>21</v>
      </c>
      <c r="C140">
        <v>19</v>
      </c>
      <c r="D140">
        <v>0</v>
      </c>
      <c r="E140" s="9">
        <v>43967</v>
      </c>
      <c r="F140" s="23">
        <v>0</v>
      </c>
      <c r="G140" s="23">
        <v>0</v>
      </c>
      <c r="H140" s="10">
        <v>9</v>
      </c>
    </row>
    <row r="141" spans="1:8" x14ac:dyDescent="0.3">
      <c r="A141" s="8">
        <v>43968</v>
      </c>
      <c r="B141">
        <v>39</v>
      </c>
      <c r="C141">
        <v>19</v>
      </c>
      <c r="D141">
        <v>0</v>
      </c>
      <c r="E141" s="9">
        <v>43968</v>
      </c>
      <c r="F141" s="23">
        <v>0</v>
      </c>
      <c r="G141" s="23">
        <v>0</v>
      </c>
      <c r="H141" s="10">
        <v>0</v>
      </c>
    </row>
    <row r="142" spans="1:8" x14ac:dyDescent="0.3">
      <c r="A142" s="8">
        <v>43969</v>
      </c>
      <c r="B142">
        <v>0</v>
      </c>
      <c r="C142">
        <v>0</v>
      </c>
      <c r="D142">
        <v>19</v>
      </c>
      <c r="E142" s="9">
        <v>43969</v>
      </c>
      <c r="F142" s="23">
        <v>0</v>
      </c>
      <c r="G142" s="23">
        <v>0</v>
      </c>
      <c r="H142" s="10">
        <v>19</v>
      </c>
    </row>
    <row r="143" spans="1:8" x14ac:dyDescent="0.3">
      <c r="A143" s="8">
        <v>43970</v>
      </c>
      <c r="B143">
        <v>0</v>
      </c>
      <c r="C143">
        <v>18</v>
      </c>
      <c r="D143">
        <v>0</v>
      </c>
      <c r="E143" s="9">
        <v>43970</v>
      </c>
      <c r="F143" s="23">
        <v>0</v>
      </c>
      <c r="G143" s="23">
        <v>0</v>
      </c>
      <c r="H143" s="10">
        <v>12</v>
      </c>
    </row>
    <row r="144" spans="1:8" x14ac:dyDescent="0.3">
      <c r="A144" s="8">
        <v>43971</v>
      </c>
      <c r="B144">
        <v>17</v>
      </c>
      <c r="C144">
        <v>0</v>
      </c>
      <c r="D144">
        <v>0</v>
      </c>
      <c r="E144" s="9">
        <v>43971</v>
      </c>
      <c r="F144" s="23">
        <v>0</v>
      </c>
      <c r="G144" s="23">
        <v>0</v>
      </c>
      <c r="H144" s="10">
        <v>2</v>
      </c>
    </row>
    <row r="145" spans="1:8" x14ac:dyDescent="0.3">
      <c r="A145" s="8">
        <v>43972</v>
      </c>
      <c r="B145">
        <v>27</v>
      </c>
      <c r="C145">
        <v>18</v>
      </c>
      <c r="D145">
        <v>0</v>
      </c>
      <c r="E145" s="9">
        <v>43972</v>
      </c>
      <c r="F145" s="23">
        <v>0</v>
      </c>
      <c r="G145" s="23">
        <v>0</v>
      </c>
      <c r="H145" s="10">
        <v>5</v>
      </c>
    </row>
    <row r="146" spans="1:8" x14ac:dyDescent="0.3">
      <c r="A146" s="8">
        <v>43973</v>
      </c>
      <c r="B146">
        <v>19</v>
      </c>
      <c r="C146">
        <v>0</v>
      </c>
      <c r="D146">
        <v>0</v>
      </c>
      <c r="E146" s="9">
        <v>43973</v>
      </c>
      <c r="F146" s="23">
        <v>0</v>
      </c>
      <c r="G146" s="23">
        <v>0</v>
      </c>
      <c r="H146" s="10">
        <v>4</v>
      </c>
    </row>
    <row r="147" spans="1:8" x14ac:dyDescent="0.3">
      <c r="A147" s="8">
        <v>43974</v>
      </c>
      <c r="B147">
        <v>0</v>
      </c>
      <c r="C147">
        <v>21</v>
      </c>
      <c r="D147">
        <v>0</v>
      </c>
      <c r="E147" s="9">
        <v>43974</v>
      </c>
      <c r="F147" s="23">
        <v>0</v>
      </c>
      <c r="G147" s="23">
        <v>0</v>
      </c>
      <c r="H147" s="10">
        <v>12</v>
      </c>
    </row>
    <row r="148" spans="1:8" x14ac:dyDescent="0.3">
      <c r="A148" s="8">
        <v>43975</v>
      </c>
      <c r="B148">
        <v>0</v>
      </c>
      <c r="C148">
        <v>0</v>
      </c>
      <c r="D148">
        <v>0</v>
      </c>
      <c r="E148" s="9">
        <v>43975</v>
      </c>
      <c r="F148" s="23">
        <v>0</v>
      </c>
      <c r="G148" s="23">
        <v>0</v>
      </c>
      <c r="H148" s="10">
        <v>6</v>
      </c>
    </row>
    <row r="149" spans="1:8" x14ac:dyDescent="0.3">
      <c r="A149" s="8">
        <v>43976</v>
      </c>
      <c r="B149">
        <v>19</v>
      </c>
      <c r="C149">
        <v>19</v>
      </c>
      <c r="D149">
        <v>21</v>
      </c>
      <c r="E149" s="9">
        <v>43976</v>
      </c>
      <c r="F149" s="23">
        <v>0</v>
      </c>
      <c r="G149" s="23">
        <v>0</v>
      </c>
      <c r="H149" s="10">
        <v>17</v>
      </c>
    </row>
    <row r="150" spans="1:8" x14ac:dyDescent="0.3">
      <c r="A150" s="8">
        <v>43977</v>
      </c>
      <c r="B150">
        <v>0</v>
      </c>
      <c r="C150">
        <v>28</v>
      </c>
      <c r="D150">
        <v>0</v>
      </c>
      <c r="E150" s="9">
        <v>43977</v>
      </c>
      <c r="F150" s="23">
        <v>0</v>
      </c>
      <c r="G150" s="23">
        <v>0</v>
      </c>
      <c r="H150" s="10">
        <v>79</v>
      </c>
    </row>
    <row r="151" spans="1:8" x14ac:dyDescent="0.3">
      <c r="A151" s="8">
        <v>43978</v>
      </c>
      <c r="B151">
        <v>0</v>
      </c>
      <c r="C151">
        <v>21</v>
      </c>
      <c r="D151">
        <v>21</v>
      </c>
      <c r="E151" s="9">
        <v>43978</v>
      </c>
      <c r="F151" s="23">
        <v>0</v>
      </c>
      <c r="G151" s="23">
        <v>0</v>
      </c>
      <c r="H151" s="10">
        <v>0</v>
      </c>
    </row>
    <row r="152" spans="1:8" x14ac:dyDescent="0.3">
      <c r="A152" s="8">
        <v>43979</v>
      </c>
      <c r="B152">
        <v>22</v>
      </c>
      <c r="C152">
        <v>19</v>
      </c>
      <c r="D152">
        <v>0</v>
      </c>
      <c r="E152" s="9">
        <v>43979</v>
      </c>
      <c r="F152" s="23">
        <v>0</v>
      </c>
      <c r="G152" s="23">
        <v>0</v>
      </c>
      <c r="H152" s="10">
        <v>78</v>
      </c>
    </row>
    <row r="153" spans="1:8" x14ac:dyDescent="0.3">
      <c r="A153" s="8">
        <v>43980</v>
      </c>
      <c r="B153">
        <v>0</v>
      </c>
      <c r="C153">
        <v>34</v>
      </c>
      <c r="D153">
        <v>0</v>
      </c>
      <c r="E153" s="9">
        <v>43980</v>
      </c>
      <c r="F153" s="23">
        <v>0</v>
      </c>
      <c r="G153" s="23">
        <v>0</v>
      </c>
      <c r="H153" s="10">
        <v>13</v>
      </c>
    </row>
    <row r="154" spans="1:8" x14ac:dyDescent="0.3">
      <c r="A154" s="8">
        <v>43981</v>
      </c>
      <c r="B154">
        <v>18</v>
      </c>
      <c r="C154">
        <v>0</v>
      </c>
      <c r="D154">
        <v>0</v>
      </c>
      <c r="E154" s="9">
        <v>43981</v>
      </c>
      <c r="F154" s="23">
        <v>0</v>
      </c>
      <c r="G154" s="23">
        <v>0</v>
      </c>
      <c r="H154" s="10">
        <v>157</v>
      </c>
    </row>
    <row r="155" spans="1:8" x14ac:dyDescent="0.3">
      <c r="A155" s="8">
        <v>43982</v>
      </c>
      <c r="B155">
        <v>52</v>
      </c>
      <c r="C155">
        <v>17</v>
      </c>
      <c r="D155">
        <v>17</v>
      </c>
      <c r="E155" s="9">
        <v>43982</v>
      </c>
      <c r="F155" s="23">
        <v>0</v>
      </c>
      <c r="G155" s="23">
        <v>0</v>
      </c>
      <c r="H155" s="10">
        <v>91</v>
      </c>
    </row>
  </sheetData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7B06E-940E-4C9C-82DB-7C5B3E10EFF6}">
  <dimension ref="A3:E155"/>
  <sheetViews>
    <sheetView workbookViewId="0">
      <selection activeCell="E1" sqref="E1:E1048576"/>
    </sheetView>
  </sheetViews>
  <sheetFormatPr defaultRowHeight="14.4" x14ac:dyDescent="0.3"/>
  <cols>
    <col min="4" max="4" width="14.44140625" customWidth="1"/>
    <col min="5" max="5" width="8.88671875" style="29"/>
  </cols>
  <sheetData>
    <row r="3" spans="1:5" x14ac:dyDescent="0.3">
      <c r="A3" s="12" t="s">
        <v>54</v>
      </c>
      <c r="B3" t="s">
        <v>173</v>
      </c>
      <c r="C3" t="s">
        <v>172</v>
      </c>
      <c r="D3" t="s">
        <v>171</v>
      </c>
      <c r="E3" s="23" t="s">
        <v>59</v>
      </c>
    </row>
    <row r="4" spans="1:5" x14ac:dyDescent="0.3">
      <c r="A4" s="9">
        <v>43831</v>
      </c>
      <c r="B4">
        <v>0</v>
      </c>
      <c r="C4">
        <v>0</v>
      </c>
      <c r="D4">
        <v>0</v>
      </c>
      <c r="E4" s="23">
        <v>0</v>
      </c>
    </row>
    <row r="5" spans="1:5" x14ac:dyDescent="0.3">
      <c r="A5" s="9">
        <v>43832</v>
      </c>
      <c r="B5">
        <v>0</v>
      </c>
      <c r="C5">
        <v>0</v>
      </c>
      <c r="D5">
        <v>0</v>
      </c>
      <c r="E5" s="23">
        <v>0</v>
      </c>
    </row>
    <row r="6" spans="1:5" x14ac:dyDescent="0.3">
      <c r="A6" s="9">
        <v>43833</v>
      </c>
      <c r="B6">
        <v>20</v>
      </c>
      <c r="C6">
        <v>0</v>
      </c>
      <c r="D6">
        <v>0</v>
      </c>
      <c r="E6" s="23">
        <v>0</v>
      </c>
    </row>
    <row r="7" spans="1:5" x14ac:dyDescent="0.3">
      <c r="A7" s="9">
        <v>43834</v>
      </c>
      <c r="B7">
        <v>0</v>
      </c>
      <c r="C7">
        <v>0</v>
      </c>
      <c r="D7">
        <v>0</v>
      </c>
      <c r="E7" s="23">
        <v>0</v>
      </c>
    </row>
    <row r="8" spans="1:5" x14ac:dyDescent="0.3">
      <c r="A8" s="9">
        <v>43835</v>
      </c>
      <c r="B8">
        <v>0</v>
      </c>
      <c r="C8">
        <v>0</v>
      </c>
      <c r="D8">
        <v>0</v>
      </c>
      <c r="E8" s="23">
        <v>0</v>
      </c>
    </row>
    <row r="9" spans="1:5" x14ac:dyDescent="0.3">
      <c r="A9" s="9">
        <v>43836</v>
      </c>
      <c r="B9">
        <v>0</v>
      </c>
      <c r="C9">
        <v>0</v>
      </c>
      <c r="D9">
        <v>0</v>
      </c>
      <c r="E9" s="23">
        <v>0</v>
      </c>
    </row>
    <row r="10" spans="1:5" x14ac:dyDescent="0.3">
      <c r="A10" s="9">
        <v>43837</v>
      </c>
      <c r="B10">
        <v>0</v>
      </c>
      <c r="C10">
        <v>0</v>
      </c>
      <c r="D10">
        <v>0</v>
      </c>
      <c r="E10" s="23">
        <v>0</v>
      </c>
    </row>
    <row r="11" spans="1:5" x14ac:dyDescent="0.3">
      <c r="A11" s="9">
        <v>43838</v>
      </c>
      <c r="B11">
        <v>0</v>
      </c>
      <c r="C11">
        <v>0</v>
      </c>
      <c r="D11">
        <v>0</v>
      </c>
      <c r="E11" s="23">
        <v>0</v>
      </c>
    </row>
    <row r="12" spans="1:5" x14ac:dyDescent="0.3">
      <c r="A12" s="9">
        <v>43839</v>
      </c>
      <c r="B12">
        <v>0</v>
      </c>
      <c r="C12">
        <v>0</v>
      </c>
      <c r="D12">
        <v>0</v>
      </c>
      <c r="E12" s="23">
        <v>0</v>
      </c>
    </row>
    <row r="13" spans="1:5" x14ac:dyDescent="0.3">
      <c r="A13" s="9">
        <v>43840</v>
      </c>
      <c r="B13">
        <v>0</v>
      </c>
      <c r="C13">
        <v>0</v>
      </c>
      <c r="D13">
        <v>0</v>
      </c>
      <c r="E13" s="23">
        <v>0</v>
      </c>
    </row>
    <row r="14" spans="1:5" x14ac:dyDescent="0.3">
      <c r="A14" s="9">
        <v>43841</v>
      </c>
      <c r="B14">
        <v>0</v>
      </c>
      <c r="C14">
        <v>0</v>
      </c>
      <c r="D14">
        <v>0</v>
      </c>
      <c r="E14" s="23">
        <v>0</v>
      </c>
    </row>
    <row r="15" spans="1:5" x14ac:dyDescent="0.3">
      <c r="A15" s="9">
        <v>43842</v>
      </c>
      <c r="B15">
        <v>0</v>
      </c>
      <c r="C15">
        <v>0</v>
      </c>
      <c r="D15">
        <v>0</v>
      </c>
      <c r="E15" s="23">
        <v>0</v>
      </c>
    </row>
    <row r="16" spans="1:5" x14ac:dyDescent="0.3">
      <c r="A16" s="9">
        <v>43843</v>
      </c>
      <c r="B16">
        <v>0</v>
      </c>
      <c r="C16">
        <v>0</v>
      </c>
      <c r="D16">
        <v>0</v>
      </c>
      <c r="E16" s="23">
        <v>0</v>
      </c>
    </row>
    <row r="17" spans="1:5" x14ac:dyDescent="0.3">
      <c r="A17" s="9">
        <v>43844</v>
      </c>
      <c r="B17">
        <v>0</v>
      </c>
      <c r="C17">
        <v>0</v>
      </c>
      <c r="D17">
        <v>0</v>
      </c>
      <c r="E17" s="23">
        <v>0</v>
      </c>
    </row>
    <row r="18" spans="1:5" x14ac:dyDescent="0.3">
      <c r="A18" s="9">
        <v>43845</v>
      </c>
      <c r="B18">
        <v>0</v>
      </c>
      <c r="C18">
        <v>0</v>
      </c>
      <c r="D18">
        <v>0</v>
      </c>
      <c r="E18" s="23">
        <v>0</v>
      </c>
    </row>
    <row r="19" spans="1:5" x14ac:dyDescent="0.3">
      <c r="A19" s="9">
        <v>43846</v>
      </c>
      <c r="B19">
        <v>0</v>
      </c>
      <c r="C19">
        <v>0</v>
      </c>
      <c r="D19">
        <v>0</v>
      </c>
      <c r="E19" s="23">
        <v>0</v>
      </c>
    </row>
    <row r="20" spans="1:5" x14ac:dyDescent="0.3">
      <c r="A20" s="9">
        <v>43847</v>
      </c>
      <c r="B20">
        <v>0</v>
      </c>
      <c r="C20">
        <v>0</v>
      </c>
      <c r="D20">
        <v>0</v>
      </c>
      <c r="E20" s="23">
        <v>0</v>
      </c>
    </row>
    <row r="21" spans="1:5" x14ac:dyDescent="0.3">
      <c r="A21" s="9">
        <v>43848</v>
      </c>
      <c r="B21">
        <v>0</v>
      </c>
      <c r="C21">
        <v>0</v>
      </c>
      <c r="D21">
        <v>0</v>
      </c>
      <c r="E21" s="23">
        <v>0</v>
      </c>
    </row>
    <row r="22" spans="1:5" x14ac:dyDescent="0.3">
      <c r="A22" s="9">
        <v>43849</v>
      </c>
      <c r="B22">
        <v>0</v>
      </c>
      <c r="C22">
        <v>0</v>
      </c>
      <c r="D22">
        <v>0</v>
      </c>
      <c r="E22" s="23">
        <v>0</v>
      </c>
    </row>
    <row r="23" spans="1:5" x14ac:dyDescent="0.3">
      <c r="A23" s="9">
        <v>43850</v>
      </c>
      <c r="B23">
        <v>0</v>
      </c>
      <c r="C23">
        <v>0</v>
      </c>
      <c r="D23">
        <v>0</v>
      </c>
      <c r="E23" s="23">
        <v>0</v>
      </c>
    </row>
    <row r="24" spans="1:5" x14ac:dyDescent="0.3">
      <c r="A24" s="9">
        <v>43851</v>
      </c>
      <c r="B24">
        <v>0</v>
      </c>
      <c r="C24">
        <v>0</v>
      </c>
      <c r="D24">
        <v>0</v>
      </c>
      <c r="E24" s="23">
        <v>0</v>
      </c>
    </row>
    <row r="25" spans="1:5" x14ac:dyDescent="0.3">
      <c r="A25" s="9">
        <v>43852</v>
      </c>
      <c r="B25">
        <v>0</v>
      </c>
      <c r="C25">
        <v>0</v>
      </c>
      <c r="D25">
        <v>0</v>
      </c>
      <c r="E25" s="23">
        <v>0</v>
      </c>
    </row>
    <row r="26" spans="1:5" x14ac:dyDescent="0.3">
      <c r="A26" s="9">
        <v>43853</v>
      </c>
      <c r="B26">
        <v>0</v>
      </c>
      <c r="C26">
        <v>0</v>
      </c>
      <c r="D26">
        <v>0</v>
      </c>
      <c r="E26" s="23">
        <v>0</v>
      </c>
    </row>
    <row r="27" spans="1:5" x14ac:dyDescent="0.3">
      <c r="A27" s="9">
        <v>43854</v>
      </c>
      <c r="B27">
        <v>0</v>
      </c>
      <c r="C27">
        <v>0</v>
      </c>
      <c r="D27">
        <v>0</v>
      </c>
      <c r="E27" s="23">
        <v>0</v>
      </c>
    </row>
    <row r="28" spans="1:5" x14ac:dyDescent="0.3">
      <c r="A28" s="9">
        <v>43855</v>
      </c>
      <c r="B28">
        <v>0</v>
      </c>
      <c r="C28">
        <v>0</v>
      </c>
      <c r="D28">
        <v>0</v>
      </c>
      <c r="E28" s="23">
        <v>0</v>
      </c>
    </row>
    <row r="29" spans="1:5" x14ac:dyDescent="0.3">
      <c r="A29" s="9">
        <v>43856</v>
      </c>
      <c r="B29">
        <v>0</v>
      </c>
      <c r="C29">
        <v>0</v>
      </c>
      <c r="D29">
        <v>0</v>
      </c>
      <c r="E29" s="23">
        <v>0</v>
      </c>
    </row>
    <row r="30" spans="1:5" x14ac:dyDescent="0.3">
      <c r="A30" s="9">
        <v>43857</v>
      </c>
      <c r="B30">
        <v>0</v>
      </c>
      <c r="C30">
        <v>0</v>
      </c>
      <c r="D30">
        <v>0</v>
      </c>
      <c r="E30" s="23">
        <v>0</v>
      </c>
    </row>
    <row r="31" spans="1:5" x14ac:dyDescent="0.3">
      <c r="A31" s="9">
        <v>43858</v>
      </c>
      <c r="B31">
        <v>0</v>
      </c>
      <c r="C31">
        <v>0</v>
      </c>
      <c r="D31">
        <v>0</v>
      </c>
      <c r="E31" s="23">
        <v>0</v>
      </c>
    </row>
    <row r="32" spans="1:5" x14ac:dyDescent="0.3">
      <c r="A32" s="9">
        <v>43859</v>
      </c>
      <c r="B32">
        <v>0</v>
      </c>
      <c r="C32">
        <v>0</v>
      </c>
      <c r="D32">
        <v>0</v>
      </c>
      <c r="E32" s="23">
        <v>0</v>
      </c>
    </row>
    <row r="33" spans="1:5" x14ac:dyDescent="0.3">
      <c r="A33" s="9">
        <v>43860</v>
      </c>
      <c r="B33">
        <v>0</v>
      </c>
      <c r="C33">
        <v>0</v>
      </c>
      <c r="D33">
        <v>0</v>
      </c>
      <c r="E33" s="23">
        <f ca="1">IFERROR(__xludf.DUMMYFUNCTION("""COMPUTED_VALUE"""),1)</f>
        <v>1</v>
      </c>
    </row>
    <row r="34" spans="1:5" x14ac:dyDescent="0.3">
      <c r="A34" s="9">
        <v>43861</v>
      </c>
      <c r="B34">
        <v>0</v>
      </c>
      <c r="C34">
        <v>0</v>
      </c>
      <c r="D34">
        <v>0</v>
      </c>
      <c r="E34" s="23">
        <f ca="1">IFERROR(__xludf.DUMMYFUNCTION("""COMPUTED_VALUE"""),0)</f>
        <v>0</v>
      </c>
    </row>
    <row r="35" spans="1:5" x14ac:dyDescent="0.3">
      <c r="A35" s="9">
        <v>43862</v>
      </c>
      <c r="B35">
        <v>0</v>
      </c>
      <c r="C35">
        <v>0</v>
      </c>
      <c r="D35">
        <v>0</v>
      </c>
      <c r="E35" s="23">
        <f ca="1">IFERROR(__xludf.DUMMYFUNCTION("""COMPUTED_VALUE"""),0)</f>
        <v>0</v>
      </c>
    </row>
    <row r="36" spans="1:5" x14ac:dyDescent="0.3">
      <c r="A36" s="9">
        <v>43863</v>
      </c>
      <c r="B36">
        <v>0</v>
      </c>
      <c r="C36">
        <v>0</v>
      </c>
      <c r="D36">
        <v>0</v>
      </c>
      <c r="E36" s="23">
        <f ca="1">IFERROR(__xludf.DUMMYFUNCTION("""COMPUTED_VALUE"""),1)</f>
        <v>1</v>
      </c>
    </row>
    <row r="37" spans="1:5" x14ac:dyDescent="0.3">
      <c r="A37" s="9">
        <v>43864</v>
      </c>
      <c r="B37">
        <v>0</v>
      </c>
      <c r="C37">
        <v>21</v>
      </c>
      <c r="D37">
        <v>0</v>
      </c>
      <c r="E37" s="23">
        <f ca="1">IFERROR(__xludf.DUMMYFUNCTION("""COMPUTED_VALUE"""),1)</f>
        <v>1</v>
      </c>
    </row>
    <row r="38" spans="1:5" x14ac:dyDescent="0.3">
      <c r="A38" s="9">
        <v>43865</v>
      </c>
      <c r="B38">
        <v>0</v>
      </c>
      <c r="C38">
        <v>0</v>
      </c>
      <c r="D38">
        <v>0</v>
      </c>
      <c r="E38" s="23">
        <f ca="1">IFERROR(__xludf.DUMMYFUNCTION("""COMPUTED_VALUE"""),0)</f>
        <v>0</v>
      </c>
    </row>
    <row r="39" spans="1:5" x14ac:dyDescent="0.3">
      <c r="A39" s="9">
        <v>43866</v>
      </c>
      <c r="B39">
        <v>0</v>
      </c>
      <c r="C39">
        <v>0</v>
      </c>
      <c r="D39">
        <v>0</v>
      </c>
      <c r="E39" s="23">
        <f ca="1">IFERROR(__xludf.DUMMYFUNCTION("""COMPUTED_VALUE"""),0)</f>
        <v>0</v>
      </c>
    </row>
    <row r="40" spans="1:5" x14ac:dyDescent="0.3">
      <c r="A40" s="9">
        <v>43867</v>
      </c>
      <c r="B40">
        <v>0</v>
      </c>
      <c r="C40">
        <v>0</v>
      </c>
      <c r="D40">
        <v>0</v>
      </c>
      <c r="E40" s="23">
        <f ca="1">IFERROR(__xludf.DUMMYFUNCTION("""COMPUTED_VALUE"""),0)</f>
        <v>0</v>
      </c>
    </row>
    <row r="41" spans="1:5" x14ac:dyDescent="0.3">
      <c r="A41" s="9">
        <v>43868</v>
      </c>
      <c r="B41">
        <v>0</v>
      </c>
      <c r="C41">
        <v>0</v>
      </c>
      <c r="D41">
        <v>0</v>
      </c>
      <c r="E41" s="23">
        <f ca="1">IFERROR(__xludf.DUMMYFUNCTION("""COMPUTED_VALUE"""),0)</f>
        <v>0</v>
      </c>
    </row>
    <row r="42" spans="1:5" x14ac:dyDescent="0.3">
      <c r="A42" s="9">
        <v>43869</v>
      </c>
      <c r="B42">
        <v>0</v>
      </c>
      <c r="C42">
        <v>0</v>
      </c>
      <c r="D42">
        <v>0</v>
      </c>
      <c r="E42" s="23">
        <f ca="1">IFERROR(__xludf.DUMMYFUNCTION("""COMPUTED_VALUE"""),0)</f>
        <v>0</v>
      </c>
    </row>
    <row r="43" spans="1:5" x14ac:dyDescent="0.3">
      <c r="A43" s="9">
        <v>43870</v>
      </c>
      <c r="B43">
        <v>0</v>
      </c>
      <c r="C43">
        <v>0</v>
      </c>
      <c r="D43">
        <v>0</v>
      </c>
      <c r="E43" s="23">
        <f ca="1">IFERROR(__xludf.DUMMYFUNCTION("""COMPUTED_VALUE"""),0)</f>
        <v>0</v>
      </c>
    </row>
    <row r="44" spans="1:5" x14ac:dyDescent="0.3">
      <c r="A44" s="9">
        <v>43871</v>
      </c>
      <c r="B44">
        <v>0</v>
      </c>
      <c r="C44">
        <v>0</v>
      </c>
      <c r="D44">
        <v>0</v>
      </c>
      <c r="E44" s="23">
        <f ca="1">IFERROR(__xludf.DUMMYFUNCTION("""COMPUTED_VALUE"""),0)</f>
        <v>0</v>
      </c>
    </row>
    <row r="45" spans="1:5" x14ac:dyDescent="0.3">
      <c r="A45" s="9">
        <v>43872</v>
      </c>
      <c r="B45">
        <v>0</v>
      </c>
      <c r="C45">
        <v>0</v>
      </c>
      <c r="D45">
        <v>0</v>
      </c>
      <c r="E45" s="23">
        <f ca="1">IFERROR(__xludf.DUMMYFUNCTION("""COMPUTED_VALUE"""),0)</f>
        <v>0</v>
      </c>
    </row>
    <row r="46" spans="1:5" x14ac:dyDescent="0.3">
      <c r="A46" s="9">
        <v>43873</v>
      </c>
      <c r="B46">
        <v>0</v>
      </c>
      <c r="C46">
        <v>0</v>
      </c>
      <c r="D46">
        <v>0</v>
      </c>
      <c r="E46" s="23">
        <f ca="1">IFERROR(__xludf.DUMMYFUNCTION("""COMPUTED_VALUE"""),0)</f>
        <v>0</v>
      </c>
    </row>
    <row r="47" spans="1:5" x14ac:dyDescent="0.3">
      <c r="A47" s="9">
        <v>43874</v>
      </c>
      <c r="B47">
        <v>0</v>
      </c>
      <c r="C47">
        <v>0</v>
      </c>
      <c r="D47">
        <v>0</v>
      </c>
      <c r="E47" s="23">
        <f ca="1">IFERROR(__xludf.DUMMYFUNCTION("""COMPUTED_VALUE"""),0)</f>
        <v>0</v>
      </c>
    </row>
    <row r="48" spans="1:5" x14ac:dyDescent="0.3">
      <c r="A48" s="9">
        <v>43875</v>
      </c>
      <c r="B48">
        <v>0</v>
      </c>
      <c r="C48">
        <v>0</v>
      </c>
      <c r="D48">
        <v>0</v>
      </c>
      <c r="E48" s="23">
        <f ca="1">IFERROR(__xludf.DUMMYFUNCTION("""COMPUTED_VALUE"""),0)</f>
        <v>0</v>
      </c>
    </row>
    <row r="49" spans="1:5" x14ac:dyDescent="0.3">
      <c r="A49" s="9">
        <v>43876</v>
      </c>
      <c r="B49">
        <v>0</v>
      </c>
      <c r="C49">
        <v>0</v>
      </c>
      <c r="D49">
        <v>0</v>
      </c>
      <c r="E49" s="23">
        <f ca="1">IFERROR(__xludf.DUMMYFUNCTION("""COMPUTED_VALUE"""),0)</f>
        <v>0</v>
      </c>
    </row>
    <row r="50" spans="1:5" x14ac:dyDescent="0.3">
      <c r="A50" s="9">
        <v>43877</v>
      </c>
      <c r="B50">
        <v>0</v>
      </c>
      <c r="C50">
        <v>0</v>
      </c>
      <c r="D50">
        <v>0</v>
      </c>
      <c r="E50" s="23">
        <f ca="1">IFERROR(__xludf.DUMMYFUNCTION("""COMPUTED_VALUE"""),0)</f>
        <v>0</v>
      </c>
    </row>
    <row r="51" spans="1:5" x14ac:dyDescent="0.3">
      <c r="A51" s="9">
        <v>43878</v>
      </c>
      <c r="B51">
        <v>0</v>
      </c>
      <c r="C51">
        <v>0</v>
      </c>
      <c r="D51">
        <v>0</v>
      </c>
      <c r="E51" s="23">
        <f ca="1">IFERROR(__xludf.DUMMYFUNCTION("""COMPUTED_VALUE"""),0)</f>
        <v>0</v>
      </c>
    </row>
    <row r="52" spans="1:5" x14ac:dyDescent="0.3">
      <c r="A52" s="9">
        <v>43879</v>
      </c>
      <c r="B52">
        <v>0</v>
      </c>
      <c r="C52">
        <v>0</v>
      </c>
      <c r="D52">
        <v>0</v>
      </c>
      <c r="E52" s="23">
        <f ca="1">IFERROR(__xludf.DUMMYFUNCTION("""COMPUTED_VALUE"""),0)</f>
        <v>0</v>
      </c>
    </row>
    <row r="53" spans="1:5" x14ac:dyDescent="0.3">
      <c r="A53" s="9">
        <v>43880</v>
      </c>
      <c r="B53">
        <v>0</v>
      </c>
      <c r="C53">
        <v>0</v>
      </c>
      <c r="D53">
        <v>0</v>
      </c>
      <c r="E53" s="23">
        <f ca="1">IFERROR(__xludf.DUMMYFUNCTION("""COMPUTED_VALUE"""),0)</f>
        <v>0</v>
      </c>
    </row>
    <row r="54" spans="1:5" x14ac:dyDescent="0.3">
      <c r="A54" s="9">
        <v>43881</v>
      </c>
      <c r="B54">
        <v>0</v>
      </c>
      <c r="C54">
        <v>0</v>
      </c>
      <c r="D54">
        <v>0</v>
      </c>
      <c r="E54" s="23">
        <f ca="1">IFERROR(__xludf.DUMMYFUNCTION("""COMPUTED_VALUE"""),0)</f>
        <v>0</v>
      </c>
    </row>
    <row r="55" spans="1:5" x14ac:dyDescent="0.3">
      <c r="A55" s="9">
        <v>43882</v>
      </c>
      <c r="B55">
        <v>0</v>
      </c>
      <c r="C55">
        <v>0</v>
      </c>
      <c r="D55">
        <v>0</v>
      </c>
      <c r="E55" s="23">
        <f ca="1">IFERROR(__xludf.DUMMYFUNCTION("""COMPUTED_VALUE"""),0)</f>
        <v>0</v>
      </c>
    </row>
    <row r="56" spans="1:5" x14ac:dyDescent="0.3">
      <c r="A56" s="9">
        <v>43883</v>
      </c>
      <c r="B56">
        <v>0</v>
      </c>
      <c r="C56">
        <v>0</v>
      </c>
      <c r="D56">
        <v>0</v>
      </c>
      <c r="E56" s="23">
        <f ca="1">IFERROR(__xludf.DUMMYFUNCTION("""COMPUTED_VALUE"""),0)</f>
        <v>0</v>
      </c>
    </row>
    <row r="57" spans="1:5" x14ac:dyDescent="0.3">
      <c r="A57" s="9">
        <v>43884</v>
      </c>
      <c r="B57">
        <v>0</v>
      </c>
      <c r="C57">
        <v>0</v>
      </c>
      <c r="D57">
        <v>0</v>
      </c>
      <c r="E57" s="23">
        <f ca="1">IFERROR(__xludf.DUMMYFUNCTION("""COMPUTED_VALUE"""),0)</f>
        <v>0</v>
      </c>
    </row>
    <row r="58" spans="1:5" x14ac:dyDescent="0.3">
      <c r="A58" s="9">
        <v>43885</v>
      </c>
      <c r="B58">
        <v>0</v>
      </c>
      <c r="C58">
        <v>0</v>
      </c>
      <c r="D58">
        <v>0</v>
      </c>
      <c r="E58" s="23">
        <f ca="1">IFERROR(__xludf.DUMMYFUNCTION("""COMPUTED_VALUE"""),0)</f>
        <v>0</v>
      </c>
    </row>
    <row r="59" spans="1:5" x14ac:dyDescent="0.3">
      <c r="A59" s="9">
        <v>43886</v>
      </c>
      <c r="B59">
        <v>0</v>
      </c>
      <c r="C59">
        <v>0</v>
      </c>
      <c r="D59">
        <v>0</v>
      </c>
      <c r="E59" s="23">
        <f ca="1">IFERROR(__xludf.DUMMYFUNCTION("""COMPUTED_VALUE"""),0)</f>
        <v>0</v>
      </c>
    </row>
    <row r="60" spans="1:5" x14ac:dyDescent="0.3">
      <c r="A60" s="9">
        <v>43887</v>
      </c>
      <c r="B60">
        <v>0</v>
      </c>
      <c r="C60">
        <v>0</v>
      </c>
      <c r="D60">
        <v>0</v>
      </c>
      <c r="E60" s="23">
        <f ca="1">IFERROR(__xludf.DUMMYFUNCTION("""COMPUTED_VALUE"""),0)</f>
        <v>0</v>
      </c>
    </row>
    <row r="61" spans="1:5" x14ac:dyDescent="0.3">
      <c r="A61" s="9">
        <v>43888</v>
      </c>
      <c r="B61">
        <v>0</v>
      </c>
      <c r="C61">
        <v>0</v>
      </c>
      <c r="D61">
        <v>0</v>
      </c>
      <c r="E61" s="23">
        <f ca="1">IFERROR(__xludf.DUMMYFUNCTION("""COMPUTED_VALUE"""),0)</f>
        <v>0</v>
      </c>
    </row>
    <row r="62" spans="1:5" x14ac:dyDescent="0.3">
      <c r="A62" s="9">
        <v>43889</v>
      </c>
      <c r="B62">
        <v>0</v>
      </c>
      <c r="C62">
        <v>0</v>
      </c>
      <c r="D62">
        <v>20</v>
      </c>
      <c r="E62" s="23">
        <f ca="1">IFERROR(__xludf.DUMMYFUNCTION("""COMPUTED_VALUE"""),0)</f>
        <v>0</v>
      </c>
    </row>
    <row r="63" spans="1:5" x14ac:dyDescent="0.3">
      <c r="A63" s="9">
        <v>43890</v>
      </c>
      <c r="B63">
        <v>0</v>
      </c>
      <c r="C63">
        <v>0</v>
      </c>
      <c r="D63">
        <v>22</v>
      </c>
      <c r="E63" s="23">
        <f ca="1">IFERROR(__xludf.DUMMYFUNCTION("""COMPUTED_VALUE"""),0)</f>
        <v>0</v>
      </c>
    </row>
    <row r="64" spans="1:5" x14ac:dyDescent="0.3">
      <c r="A64" s="9">
        <v>43891</v>
      </c>
      <c r="B64">
        <v>0</v>
      </c>
      <c r="C64">
        <v>0</v>
      </c>
      <c r="D64">
        <v>21</v>
      </c>
      <c r="E64" s="23">
        <f ca="1">IFERROR(__xludf.DUMMYFUNCTION("""COMPUTED_VALUE"""),0)</f>
        <v>0</v>
      </c>
    </row>
    <row r="65" spans="1:5" x14ac:dyDescent="0.3">
      <c r="A65" s="9">
        <v>43892</v>
      </c>
      <c r="B65">
        <v>0</v>
      </c>
      <c r="C65">
        <v>0</v>
      </c>
      <c r="D65">
        <v>0</v>
      </c>
      <c r="E65" s="23">
        <f ca="1">IFERROR(__xludf.DUMMYFUNCTION("""COMPUTED_VALUE"""),0)</f>
        <v>0</v>
      </c>
    </row>
    <row r="66" spans="1:5" x14ac:dyDescent="0.3">
      <c r="A66" s="9">
        <v>43893</v>
      </c>
      <c r="B66">
        <v>0</v>
      </c>
      <c r="C66">
        <v>0</v>
      </c>
      <c r="D66">
        <v>0</v>
      </c>
      <c r="E66" s="23">
        <f ca="1">IFERROR(__xludf.DUMMYFUNCTION("""COMPUTED_VALUE"""),0)</f>
        <v>0</v>
      </c>
    </row>
    <row r="67" spans="1:5" x14ac:dyDescent="0.3">
      <c r="A67" s="9">
        <v>43894</v>
      </c>
      <c r="B67">
        <v>0</v>
      </c>
      <c r="C67">
        <v>0</v>
      </c>
      <c r="D67">
        <v>0</v>
      </c>
      <c r="E67" s="23">
        <f ca="1">IFERROR(__xludf.DUMMYFUNCTION("""COMPUTED_VALUE"""),0)</f>
        <v>0</v>
      </c>
    </row>
    <row r="68" spans="1:5" x14ac:dyDescent="0.3">
      <c r="A68" s="9">
        <v>43895</v>
      </c>
      <c r="B68">
        <v>0</v>
      </c>
      <c r="C68">
        <v>0</v>
      </c>
      <c r="D68">
        <v>41</v>
      </c>
      <c r="E68" s="23">
        <f ca="1">IFERROR(__xludf.DUMMYFUNCTION("""COMPUTED_VALUE"""),0)</f>
        <v>0</v>
      </c>
    </row>
    <row r="69" spans="1:5" x14ac:dyDescent="0.3">
      <c r="A69" s="9">
        <v>43896</v>
      </c>
      <c r="B69">
        <v>0</v>
      </c>
      <c r="C69">
        <v>0</v>
      </c>
      <c r="D69">
        <v>0</v>
      </c>
      <c r="E69" s="23">
        <f ca="1">IFERROR(__xludf.DUMMYFUNCTION("""COMPUTED_VALUE"""),0)</f>
        <v>0</v>
      </c>
    </row>
    <row r="70" spans="1:5" x14ac:dyDescent="0.3">
      <c r="A70" s="9">
        <v>43897</v>
      </c>
      <c r="B70">
        <v>0</v>
      </c>
      <c r="C70">
        <v>0</v>
      </c>
      <c r="D70">
        <v>0</v>
      </c>
      <c r="E70" s="23">
        <f ca="1">IFERROR(__xludf.DUMMYFUNCTION("""COMPUTED_VALUE"""),0)</f>
        <v>0</v>
      </c>
    </row>
    <row r="71" spans="1:5" x14ac:dyDescent="0.3">
      <c r="A71" s="9">
        <v>43898</v>
      </c>
      <c r="B71">
        <v>0</v>
      </c>
      <c r="C71">
        <v>21</v>
      </c>
      <c r="D71">
        <v>0</v>
      </c>
      <c r="E71" s="23">
        <f ca="1">IFERROR(__xludf.DUMMYFUNCTION("""COMPUTED_VALUE"""),0)</f>
        <v>0</v>
      </c>
    </row>
    <row r="72" spans="1:5" x14ac:dyDescent="0.3">
      <c r="A72" s="9">
        <v>43899</v>
      </c>
      <c r="B72">
        <v>0</v>
      </c>
      <c r="C72">
        <v>21</v>
      </c>
      <c r="D72">
        <v>0</v>
      </c>
      <c r="E72" s="23">
        <f ca="1">IFERROR(__xludf.DUMMYFUNCTION("""COMPUTED_VALUE"""),0)</f>
        <v>0</v>
      </c>
    </row>
    <row r="73" spans="1:5" x14ac:dyDescent="0.3">
      <c r="A73" s="9">
        <v>43900</v>
      </c>
      <c r="B73">
        <v>0</v>
      </c>
      <c r="C73">
        <v>0</v>
      </c>
      <c r="D73">
        <v>0</v>
      </c>
      <c r="E73" s="23">
        <f ca="1">IFERROR(__xludf.DUMMYFUNCTION("""COMPUTED_VALUE"""),0)</f>
        <v>0</v>
      </c>
    </row>
    <row r="74" spans="1:5" x14ac:dyDescent="0.3">
      <c r="A74" s="9">
        <v>43901</v>
      </c>
      <c r="B74">
        <v>0</v>
      </c>
      <c r="C74">
        <v>0</v>
      </c>
      <c r="D74">
        <v>0</v>
      </c>
      <c r="E74" s="23">
        <f ca="1">IFERROR(__xludf.DUMMYFUNCTION("""COMPUTED_VALUE"""),0)</f>
        <v>0</v>
      </c>
    </row>
    <row r="75" spans="1:5" x14ac:dyDescent="0.3">
      <c r="A75" s="9">
        <v>43902</v>
      </c>
      <c r="B75">
        <v>0</v>
      </c>
      <c r="C75">
        <v>0</v>
      </c>
      <c r="D75">
        <v>0</v>
      </c>
      <c r="E75" s="23">
        <f ca="1">IFERROR(__xludf.DUMMYFUNCTION("""COMPUTED_VALUE"""),0)</f>
        <v>0</v>
      </c>
    </row>
    <row r="76" spans="1:5" x14ac:dyDescent="0.3">
      <c r="A76" s="9">
        <v>43903</v>
      </c>
      <c r="B76">
        <v>0</v>
      </c>
      <c r="C76">
        <v>20</v>
      </c>
      <c r="D76">
        <v>0</v>
      </c>
      <c r="E76" s="23">
        <f ca="1">IFERROR(__xludf.DUMMYFUNCTION("""COMPUTED_VALUE"""),0)</f>
        <v>0</v>
      </c>
    </row>
    <row r="77" spans="1:5" x14ac:dyDescent="0.3">
      <c r="A77" s="9">
        <v>43904</v>
      </c>
      <c r="B77">
        <v>22</v>
      </c>
      <c r="C77">
        <v>0</v>
      </c>
      <c r="D77">
        <v>0</v>
      </c>
      <c r="E77" s="23">
        <v>0</v>
      </c>
    </row>
    <row r="78" spans="1:5" x14ac:dyDescent="0.3">
      <c r="A78" s="9">
        <v>43905</v>
      </c>
      <c r="B78">
        <v>0</v>
      </c>
      <c r="C78">
        <v>20</v>
      </c>
      <c r="D78">
        <v>0</v>
      </c>
      <c r="E78" s="23">
        <v>0</v>
      </c>
    </row>
    <row r="79" spans="1:5" x14ac:dyDescent="0.3">
      <c r="A79" s="9">
        <v>43906</v>
      </c>
      <c r="B79">
        <v>0</v>
      </c>
      <c r="C79">
        <v>39</v>
      </c>
      <c r="D79">
        <v>0</v>
      </c>
      <c r="E79" s="23">
        <v>0</v>
      </c>
    </row>
    <row r="80" spans="1:5" x14ac:dyDescent="0.3">
      <c r="A80" s="9">
        <v>43907</v>
      </c>
      <c r="B80">
        <v>0</v>
      </c>
      <c r="C80">
        <v>33</v>
      </c>
      <c r="D80">
        <v>0</v>
      </c>
      <c r="E80" s="23">
        <v>0</v>
      </c>
    </row>
    <row r="81" spans="1:5" x14ac:dyDescent="0.3">
      <c r="A81" s="9">
        <v>43908</v>
      </c>
      <c r="B81">
        <v>0</v>
      </c>
      <c r="C81">
        <v>59</v>
      </c>
      <c r="D81">
        <v>0</v>
      </c>
      <c r="E81" s="23">
        <v>0</v>
      </c>
    </row>
    <row r="82" spans="1:5" x14ac:dyDescent="0.3">
      <c r="A82" s="9">
        <v>43909</v>
      </c>
      <c r="B82">
        <v>20</v>
      </c>
      <c r="C82">
        <v>50</v>
      </c>
      <c r="D82">
        <v>39</v>
      </c>
      <c r="E82" s="23">
        <v>0</v>
      </c>
    </row>
    <row r="83" spans="1:5" x14ac:dyDescent="0.3">
      <c r="A83" s="9">
        <v>43910</v>
      </c>
      <c r="B83">
        <v>19</v>
      </c>
      <c r="C83">
        <v>100</v>
      </c>
      <c r="D83">
        <v>53</v>
      </c>
      <c r="E83" s="23">
        <v>0</v>
      </c>
    </row>
    <row r="84" spans="1:5" x14ac:dyDescent="0.3">
      <c r="A84" s="9">
        <v>43911</v>
      </c>
      <c r="B84">
        <v>33</v>
      </c>
      <c r="C84">
        <v>52</v>
      </c>
      <c r="D84">
        <v>33</v>
      </c>
      <c r="E84" s="23">
        <v>0</v>
      </c>
    </row>
    <row r="85" spans="1:5" x14ac:dyDescent="0.3">
      <c r="A85" s="9">
        <v>43912</v>
      </c>
      <c r="B85">
        <v>18</v>
      </c>
      <c r="C85">
        <v>55</v>
      </c>
      <c r="D85">
        <v>61</v>
      </c>
      <c r="E85" s="23">
        <v>0</v>
      </c>
    </row>
    <row r="86" spans="1:5" x14ac:dyDescent="0.3">
      <c r="A86" s="9">
        <v>43913</v>
      </c>
      <c r="B86">
        <v>0</v>
      </c>
      <c r="C86">
        <v>55</v>
      </c>
      <c r="D86">
        <v>38</v>
      </c>
      <c r="E86" s="23">
        <v>0</v>
      </c>
    </row>
    <row r="87" spans="1:5" x14ac:dyDescent="0.3">
      <c r="A87" s="9">
        <v>43914</v>
      </c>
      <c r="B87">
        <v>25</v>
      </c>
      <c r="C87">
        <v>62</v>
      </c>
      <c r="D87">
        <v>25</v>
      </c>
      <c r="E87" s="23">
        <v>0</v>
      </c>
    </row>
    <row r="88" spans="1:5" x14ac:dyDescent="0.3">
      <c r="A88" s="9">
        <v>43915</v>
      </c>
      <c r="B88">
        <v>38</v>
      </c>
      <c r="C88">
        <v>63</v>
      </c>
      <c r="D88">
        <v>28</v>
      </c>
      <c r="E88" s="23">
        <v>1</v>
      </c>
    </row>
    <row r="89" spans="1:5" x14ac:dyDescent="0.3">
      <c r="A89" s="9">
        <v>43916</v>
      </c>
      <c r="B89">
        <v>19</v>
      </c>
      <c r="C89">
        <v>44</v>
      </c>
      <c r="D89">
        <v>37</v>
      </c>
      <c r="E89" s="23">
        <v>0</v>
      </c>
    </row>
    <row r="90" spans="1:5" x14ac:dyDescent="0.3">
      <c r="A90" s="9">
        <v>43917</v>
      </c>
      <c r="B90">
        <v>18</v>
      </c>
      <c r="C90">
        <v>53</v>
      </c>
      <c r="D90">
        <v>27</v>
      </c>
      <c r="E90" s="23">
        <v>0</v>
      </c>
    </row>
    <row r="91" spans="1:5" x14ac:dyDescent="0.3">
      <c r="A91" s="9">
        <v>43918</v>
      </c>
      <c r="B91">
        <v>18</v>
      </c>
      <c r="C91">
        <v>19</v>
      </c>
      <c r="D91">
        <v>18</v>
      </c>
      <c r="E91" s="23">
        <v>0</v>
      </c>
    </row>
    <row r="92" spans="1:5" x14ac:dyDescent="0.3">
      <c r="A92" s="9">
        <v>43919</v>
      </c>
      <c r="B92">
        <v>0</v>
      </c>
      <c r="C92">
        <v>28</v>
      </c>
      <c r="D92">
        <v>18</v>
      </c>
      <c r="E92" s="23">
        <v>0</v>
      </c>
    </row>
    <row r="93" spans="1:5" x14ac:dyDescent="0.3">
      <c r="A93" s="9">
        <v>43920</v>
      </c>
      <c r="B93">
        <v>18</v>
      </c>
      <c r="C93">
        <v>42</v>
      </c>
      <c r="D93">
        <v>18</v>
      </c>
      <c r="E93" s="23">
        <v>0</v>
      </c>
    </row>
    <row r="94" spans="1:5" x14ac:dyDescent="0.3">
      <c r="A94" s="9">
        <v>43921</v>
      </c>
      <c r="B94">
        <v>19</v>
      </c>
      <c r="C94">
        <v>38</v>
      </c>
      <c r="D94">
        <v>18</v>
      </c>
      <c r="E94" s="23">
        <v>0</v>
      </c>
    </row>
    <row r="95" spans="1:5" x14ac:dyDescent="0.3">
      <c r="A95" s="9">
        <v>43922</v>
      </c>
      <c r="B95">
        <v>68</v>
      </c>
      <c r="C95">
        <v>31</v>
      </c>
      <c r="D95">
        <v>18</v>
      </c>
      <c r="E95" s="23">
        <v>0</v>
      </c>
    </row>
    <row r="96" spans="1:5" x14ac:dyDescent="0.3">
      <c r="A96" s="9">
        <v>43923</v>
      </c>
      <c r="B96">
        <v>49</v>
      </c>
      <c r="C96">
        <v>19</v>
      </c>
      <c r="D96">
        <v>0</v>
      </c>
      <c r="E96" s="23">
        <v>0</v>
      </c>
    </row>
    <row r="97" spans="1:5" x14ac:dyDescent="0.3">
      <c r="A97" s="9">
        <v>43924</v>
      </c>
      <c r="B97">
        <v>19</v>
      </c>
      <c r="C97">
        <v>18</v>
      </c>
      <c r="D97">
        <v>25</v>
      </c>
      <c r="E97" s="23">
        <v>0</v>
      </c>
    </row>
    <row r="98" spans="1:5" x14ac:dyDescent="0.3">
      <c r="A98" s="9">
        <v>43925</v>
      </c>
      <c r="B98">
        <v>28</v>
      </c>
      <c r="C98">
        <v>0</v>
      </c>
      <c r="D98">
        <v>18</v>
      </c>
      <c r="E98" s="23">
        <v>0</v>
      </c>
    </row>
    <row r="99" spans="1:5" x14ac:dyDescent="0.3">
      <c r="A99" s="9">
        <v>43926</v>
      </c>
      <c r="B99">
        <v>35</v>
      </c>
      <c r="C99">
        <v>18</v>
      </c>
      <c r="D99">
        <v>36</v>
      </c>
      <c r="E99" s="23">
        <v>0</v>
      </c>
    </row>
    <row r="100" spans="1:5" x14ac:dyDescent="0.3">
      <c r="A100" s="9">
        <v>43927</v>
      </c>
      <c r="B100">
        <v>54</v>
      </c>
      <c r="C100">
        <v>17</v>
      </c>
      <c r="D100">
        <v>18</v>
      </c>
      <c r="E100" s="23">
        <v>0</v>
      </c>
    </row>
    <row r="101" spans="1:5" x14ac:dyDescent="0.3">
      <c r="A101" s="9">
        <v>43928</v>
      </c>
      <c r="B101">
        <v>53</v>
      </c>
      <c r="C101">
        <v>27</v>
      </c>
      <c r="D101">
        <v>37</v>
      </c>
      <c r="E101" s="23">
        <v>0</v>
      </c>
    </row>
    <row r="102" spans="1:5" x14ac:dyDescent="0.3">
      <c r="A102" s="9">
        <v>43929</v>
      </c>
      <c r="B102">
        <v>0</v>
      </c>
      <c r="C102">
        <v>18</v>
      </c>
      <c r="D102">
        <v>18</v>
      </c>
      <c r="E102" s="23">
        <v>0</v>
      </c>
    </row>
    <row r="103" spans="1:5" x14ac:dyDescent="0.3">
      <c r="A103" s="9">
        <v>43930</v>
      </c>
      <c r="B103">
        <v>19</v>
      </c>
      <c r="C103">
        <v>0</v>
      </c>
      <c r="D103">
        <v>17</v>
      </c>
      <c r="E103" s="23">
        <v>0</v>
      </c>
    </row>
    <row r="104" spans="1:5" x14ac:dyDescent="0.3">
      <c r="A104" s="9">
        <v>43931</v>
      </c>
      <c r="B104">
        <v>19</v>
      </c>
      <c r="C104">
        <v>0</v>
      </c>
      <c r="D104">
        <v>0</v>
      </c>
      <c r="E104" s="23">
        <v>0</v>
      </c>
    </row>
    <row r="105" spans="1:5" x14ac:dyDescent="0.3">
      <c r="A105" s="9">
        <v>43932</v>
      </c>
      <c r="B105">
        <v>73</v>
      </c>
      <c r="C105">
        <v>27</v>
      </c>
      <c r="D105">
        <v>0</v>
      </c>
      <c r="E105" s="23">
        <v>0</v>
      </c>
    </row>
    <row r="106" spans="1:5" x14ac:dyDescent="0.3">
      <c r="A106" s="9">
        <v>43933</v>
      </c>
      <c r="B106">
        <v>17</v>
      </c>
      <c r="C106">
        <v>16</v>
      </c>
      <c r="D106">
        <v>0</v>
      </c>
      <c r="E106" s="23">
        <v>0</v>
      </c>
    </row>
    <row r="107" spans="1:5" x14ac:dyDescent="0.3">
      <c r="A107" s="9">
        <v>43934</v>
      </c>
      <c r="B107">
        <v>24</v>
      </c>
      <c r="C107">
        <v>27</v>
      </c>
      <c r="D107">
        <v>0</v>
      </c>
      <c r="E107" s="23">
        <v>0</v>
      </c>
    </row>
    <row r="108" spans="1:5" x14ac:dyDescent="0.3">
      <c r="A108" s="9">
        <v>43935</v>
      </c>
      <c r="B108">
        <v>28</v>
      </c>
      <c r="C108">
        <v>54</v>
      </c>
      <c r="D108">
        <v>36</v>
      </c>
      <c r="E108" s="23">
        <v>0</v>
      </c>
    </row>
    <row r="109" spans="1:5" x14ac:dyDescent="0.3">
      <c r="A109" s="9">
        <v>43936</v>
      </c>
      <c r="B109">
        <v>0</v>
      </c>
      <c r="C109">
        <v>21</v>
      </c>
      <c r="D109">
        <v>20</v>
      </c>
      <c r="E109" s="23">
        <v>0</v>
      </c>
    </row>
    <row r="110" spans="1:5" x14ac:dyDescent="0.3">
      <c r="A110" s="9">
        <v>43937</v>
      </c>
      <c r="B110">
        <v>20</v>
      </c>
      <c r="C110">
        <v>0</v>
      </c>
      <c r="D110">
        <v>0</v>
      </c>
      <c r="E110" s="23">
        <v>0</v>
      </c>
    </row>
    <row r="111" spans="1:5" x14ac:dyDescent="0.3">
      <c r="A111" s="9">
        <v>43938</v>
      </c>
      <c r="B111">
        <v>22</v>
      </c>
      <c r="C111">
        <v>0</v>
      </c>
      <c r="D111">
        <v>21</v>
      </c>
      <c r="E111" s="23">
        <v>0</v>
      </c>
    </row>
    <row r="112" spans="1:5" x14ac:dyDescent="0.3">
      <c r="A112" s="9">
        <v>43939</v>
      </c>
      <c r="B112">
        <v>22</v>
      </c>
      <c r="C112">
        <v>22</v>
      </c>
      <c r="D112">
        <v>0</v>
      </c>
      <c r="E112" s="23">
        <v>0</v>
      </c>
    </row>
    <row r="113" spans="1:5" x14ac:dyDescent="0.3">
      <c r="A113" s="9">
        <v>43940</v>
      </c>
      <c r="B113">
        <v>21</v>
      </c>
      <c r="C113">
        <v>0</v>
      </c>
      <c r="D113">
        <v>0</v>
      </c>
      <c r="E113" s="23">
        <v>0</v>
      </c>
    </row>
    <row r="114" spans="1:5" x14ac:dyDescent="0.3">
      <c r="A114" s="9">
        <v>43941</v>
      </c>
      <c r="B114">
        <v>19</v>
      </c>
      <c r="C114">
        <v>20</v>
      </c>
      <c r="D114">
        <v>20</v>
      </c>
      <c r="E114" s="23">
        <v>0</v>
      </c>
    </row>
    <row r="115" spans="1:5" x14ac:dyDescent="0.3">
      <c r="A115" s="9">
        <v>43942</v>
      </c>
      <c r="B115">
        <v>20</v>
      </c>
      <c r="C115">
        <v>20</v>
      </c>
      <c r="D115">
        <v>19</v>
      </c>
      <c r="E115" s="23">
        <v>0</v>
      </c>
    </row>
    <row r="116" spans="1:5" x14ac:dyDescent="0.3">
      <c r="A116" s="9">
        <v>43943</v>
      </c>
      <c r="B116">
        <v>0</v>
      </c>
      <c r="C116">
        <v>21</v>
      </c>
      <c r="D116">
        <v>0</v>
      </c>
      <c r="E116" s="23">
        <v>0</v>
      </c>
    </row>
    <row r="117" spans="1:5" x14ac:dyDescent="0.3">
      <c r="A117" s="9">
        <v>43944</v>
      </c>
      <c r="B117">
        <v>19</v>
      </c>
      <c r="C117">
        <v>19</v>
      </c>
      <c r="D117">
        <v>0</v>
      </c>
      <c r="E117" s="23">
        <v>0</v>
      </c>
    </row>
    <row r="118" spans="1:5" x14ac:dyDescent="0.3">
      <c r="A118" s="9">
        <v>43945</v>
      </c>
      <c r="B118">
        <v>0</v>
      </c>
      <c r="C118">
        <v>0</v>
      </c>
      <c r="D118">
        <v>0</v>
      </c>
      <c r="E118" s="23">
        <v>0</v>
      </c>
    </row>
    <row r="119" spans="1:5" x14ac:dyDescent="0.3">
      <c r="A119" s="9">
        <v>43946</v>
      </c>
      <c r="B119">
        <v>0</v>
      </c>
      <c r="C119">
        <v>21</v>
      </c>
      <c r="D119">
        <v>22</v>
      </c>
      <c r="E119" s="23">
        <v>0</v>
      </c>
    </row>
    <row r="120" spans="1:5" x14ac:dyDescent="0.3">
      <c r="A120" s="9">
        <v>43947</v>
      </c>
      <c r="B120">
        <v>0</v>
      </c>
      <c r="C120">
        <v>40</v>
      </c>
      <c r="D120">
        <v>0</v>
      </c>
      <c r="E120" s="23">
        <v>0</v>
      </c>
    </row>
    <row r="121" spans="1:5" x14ac:dyDescent="0.3">
      <c r="A121" s="9">
        <v>43948</v>
      </c>
      <c r="B121">
        <v>20</v>
      </c>
      <c r="C121">
        <v>0</v>
      </c>
      <c r="D121">
        <v>0</v>
      </c>
      <c r="E121" s="23">
        <v>0</v>
      </c>
    </row>
    <row r="122" spans="1:5" x14ac:dyDescent="0.3">
      <c r="A122" s="9">
        <v>43949</v>
      </c>
      <c r="B122">
        <v>36</v>
      </c>
      <c r="C122">
        <v>0</v>
      </c>
      <c r="D122">
        <v>18</v>
      </c>
      <c r="E122" s="23">
        <v>0</v>
      </c>
    </row>
    <row r="123" spans="1:5" x14ac:dyDescent="0.3">
      <c r="A123" s="9">
        <v>43950</v>
      </c>
      <c r="B123">
        <v>36</v>
      </c>
      <c r="C123">
        <v>0</v>
      </c>
      <c r="D123">
        <v>0</v>
      </c>
      <c r="E123" s="23">
        <v>0</v>
      </c>
    </row>
    <row r="124" spans="1:5" x14ac:dyDescent="0.3">
      <c r="A124" s="9">
        <v>43951</v>
      </c>
      <c r="B124">
        <v>32</v>
      </c>
      <c r="C124">
        <v>16</v>
      </c>
      <c r="D124">
        <v>0</v>
      </c>
      <c r="E124" s="23">
        <v>0</v>
      </c>
    </row>
    <row r="125" spans="1:5" x14ac:dyDescent="0.3">
      <c r="A125" s="9">
        <v>43952</v>
      </c>
      <c r="B125">
        <v>32</v>
      </c>
      <c r="C125">
        <v>32</v>
      </c>
      <c r="D125">
        <v>21</v>
      </c>
      <c r="E125" s="23">
        <v>0</v>
      </c>
    </row>
    <row r="126" spans="1:5" x14ac:dyDescent="0.3">
      <c r="A126" s="9">
        <v>43953</v>
      </c>
      <c r="B126">
        <v>18</v>
      </c>
      <c r="C126">
        <v>18</v>
      </c>
      <c r="D126">
        <v>0</v>
      </c>
      <c r="E126" s="23">
        <v>0</v>
      </c>
    </row>
    <row r="127" spans="1:5" x14ac:dyDescent="0.3">
      <c r="A127" s="9">
        <v>43954</v>
      </c>
      <c r="B127">
        <v>0</v>
      </c>
      <c r="C127">
        <v>0</v>
      </c>
      <c r="D127">
        <v>0</v>
      </c>
      <c r="E127" s="23">
        <v>0</v>
      </c>
    </row>
    <row r="128" spans="1:5" x14ac:dyDescent="0.3">
      <c r="A128" s="9">
        <v>43955</v>
      </c>
      <c r="B128">
        <v>19</v>
      </c>
      <c r="C128">
        <v>34</v>
      </c>
      <c r="D128">
        <v>19</v>
      </c>
      <c r="E128" s="23">
        <v>0</v>
      </c>
    </row>
    <row r="129" spans="1:5" x14ac:dyDescent="0.3">
      <c r="A129" s="9">
        <v>43956</v>
      </c>
      <c r="B129">
        <v>18</v>
      </c>
      <c r="C129">
        <v>0</v>
      </c>
      <c r="D129">
        <v>0</v>
      </c>
      <c r="E129" s="23">
        <v>0</v>
      </c>
    </row>
    <row r="130" spans="1:5" x14ac:dyDescent="0.3">
      <c r="A130" s="9">
        <v>43957</v>
      </c>
      <c r="B130">
        <v>36</v>
      </c>
      <c r="C130">
        <v>0</v>
      </c>
      <c r="D130">
        <v>18</v>
      </c>
      <c r="E130" s="23">
        <v>0</v>
      </c>
    </row>
    <row r="131" spans="1:5" x14ac:dyDescent="0.3">
      <c r="A131" s="9">
        <v>43958</v>
      </c>
      <c r="B131">
        <v>38</v>
      </c>
      <c r="C131">
        <v>19</v>
      </c>
      <c r="D131">
        <v>0</v>
      </c>
      <c r="E131" s="23">
        <v>0</v>
      </c>
    </row>
    <row r="132" spans="1:5" x14ac:dyDescent="0.3">
      <c r="A132" s="9">
        <v>43959</v>
      </c>
      <c r="B132">
        <v>0</v>
      </c>
      <c r="C132">
        <v>38</v>
      </c>
      <c r="D132">
        <v>0</v>
      </c>
      <c r="E132" s="23">
        <v>0</v>
      </c>
    </row>
    <row r="133" spans="1:5" x14ac:dyDescent="0.3">
      <c r="A133" s="9">
        <v>43960</v>
      </c>
      <c r="B133">
        <v>41</v>
      </c>
      <c r="C133">
        <v>21</v>
      </c>
      <c r="D133">
        <v>0</v>
      </c>
      <c r="E133" s="23">
        <v>0</v>
      </c>
    </row>
    <row r="134" spans="1:5" x14ac:dyDescent="0.3">
      <c r="A134" s="9">
        <v>43961</v>
      </c>
      <c r="B134">
        <v>0</v>
      </c>
      <c r="C134">
        <v>0</v>
      </c>
      <c r="D134">
        <v>0</v>
      </c>
      <c r="E134" s="23">
        <v>0</v>
      </c>
    </row>
    <row r="135" spans="1:5" x14ac:dyDescent="0.3">
      <c r="A135" s="9">
        <v>43962</v>
      </c>
      <c r="B135">
        <v>0</v>
      </c>
      <c r="C135">
        <v>19</v>
      </c>
      <c r="D135">
        <v>0</v>
      </c>
      <c r="E135" s="23">
        <v>0</v>
      </c>
    </row>
    <row r="136" spans="1:5" x14ac:dyDescent="0.3">
      <c r="A136" s="9">
        <v>43963</v>
      </c>
      <c r="B136">
        <v>19</v>
      </c>
      <c r="C136">
        <v>0</v>
      </c>
      <c r="D136">
        <v>0</v>
      </c>
      <c r="E136" s="23">
        <v>0</v>
      </c>
    </row>
    <row r="137" spans="1:5" x14ac:dyDescent="0.3">
      <c r="A137" s="9">
        <v>43964</v>
      </c>
      <c r="B137">
        <v>0</v>
      </c>
      <c r="C137">
        <v>34</v>
      </c>
      <c r="D137">
        <v>0</v>
      </c>
      <c r="E137" s="23">
        <v>0</v>
      </c>
    </row>
    <row r="138" spans="1:5" x14ac:dyDescent="0.3">
      <c r="A138" s="9">
        <v>43965</v>
      </c>
      <c r="B138">
        <v>20</v>
      </c>
      <c r="C138">
        <v>40</v>
      </c>
      <c r="D138">
        <v>0</v>
      </c>
      <c r="E138" s="23">
        <v>0</v>
      </c>
    </row>
    <row r="139" spans="1:5" x14ac:dyDescent="0.3">
      <c r="A139" s="9">
        <v>43966</v>
      </c>
      <c r="B139">
        <v>20</v>
      </c>
      <c r="C139">
        <v>0</v>
      </c>
      <c r="D139">
        <v>0</v>
      </c>
      <c r="E139" s="23">
        <v>0</v>
      </c>
    </row>
    <row r="140" spans="1:5" x14ac:dyDescent="0.3">
      <c r="A140" s="9">
        <v>43967</v>
      </c>
      <c r="B140">
        <v>21</v>
      </c>
      <c r="C140">
        <v>19</v>
      </c>
      <c r="D140">
        <v>0</v>
      </c>
      <c r="E140" s="23">
        <v>0</v>
      </c>
    </row>
    <row r="141" spans="1:5" x14ac:dyDescent="0.3">
      <c r="A141" s="9">
        <v>43968</v>
      </c>
      <c r="B141">
        <v>39</v>
      </c>
      <c r="C141">
        <v>19</v>
      </c>
      <c r="D141">
        <v>0</v>
      </c>
      <c r="E141" s="23">
        <v>0</v>
      </c>
    </row>
    <row r="142" spans="1:5" x14ac:dyDescent="0.3">
      <c r="A142" s="9">
        <v>43969</v>
      </c>
      <c r="B142">
        <v>0</v>
      </c>
      <c r="C142">
        <v>0</v>
      </c>
      <c r="D142">
        <v>19</v>
      </c>
      <c r="E142" s="23">
        <v>0</v>
      </c>
    </row>
    <row r="143" spans="1:5" x14ac:dyDescent="0.3">
      <c r="A143" s="9">
        <v>43970</v>
      </c>
      <c r="B143">
        <v>0</v>
      </c>
      <c r="C143">
        <v>18</v>
      </c>
      <c r="D143">
        <v>0</v>
      </c>
      <c r="E143" s="23">
        <v>0</v>
      </c>
    </row>
    <row r="144" spans="1:5" x14ac:dyDescent="0.3">
      <c r="A144" s="9">
        <v>43971</v>
      </c>
      <c r="B144">
        <v>17</v>
      </c>
      <c r="C144">
        <v>0</v>
      </c>
      <c r="D144">
        <v>0</v>
      </c>
      <c r="E144" s="23">
        <v>0</v>
      </c>
    </row>
    <row r="145" spans="1:5" x14ac:dyDescent="0.3">
      <c r="A145" s="9">
        <v>43972</v>
      </c>
      <c r="B145">
        <v>27</v>
      </c>
      <c r="C145">
        <v>18</v>
      </c>
      <c r="D145">
        <v>0</v>
      </c>
      <c r="E145" s="23">
        <v>0</v>
      </c>
    </row>
    <row r="146" spans="1:5" x14ac:dyDescent="0.3">
      <c r="A146" s="9">
        <v>43973</v>
      </c>
      <c r="B146">
        <v>19</v>
      </c>
      <c r="C146">
        <v>0</v>
      </c>
      <c r="D146">
        <v>0</v>
      </c>
      <c r="E146" s="23">
        <v>0</v>
      </c>
    </row>
    <row r="147" spans="1:5" x14ac:dyDescent="0.3">
      <c r="A147" s="9">
        <v>43974</v>
      </c>
      <c r="B147">
        <v>0</v>
      </c>
      <c r="C147">
        <v>21</v>
      </c>
      <c r="D147">
        <v>0</v>
      </c>
      <c r="E147" s="23">
        <v>0</v>
      </c>
    </row>
    <row r="148" spans="1:5" x14ac:dyDescent="0.3">
      <c r="A148" s="9">
        <v>43975</v>
      </c>
      <c r="B148">
        <v>0</v>
      </c>
      <c r="C148">
        <v>0</v>
      </c>
      <c r="D148">
        <v>0</v>
      </c>
      <c r="E148" s="23">
        <v>0</v>
      </c>
    </row>
    <row r="149" spans="1:5" x14ac:dyDescent="0.3">
      <c r="A149" s="9">
        <v>43976</v>
      </c>
      <c r="B149">
        <v>19</v>
      </c>
      <c r="C149">
        <v>19</v>
      </c>
      <c r="D149">
        <v>21</v>
      </c>
      <c r="E149" s="23">
        <v>0</v>
      </c>
    </row>
    <row r="150" spans="1:5" x14ac:dyDescent="0.3">
      <c r="A150" s="9">
        <v>43977</v>
      </c>
      <c r="B150">
        <v>0</v>
      </c>
      <c r="C150">
        <v>28</v>
      </c>
      <c r="D150">
        <v>0</v>
      </c>
      <c r="E150" s="23">
        <v>0</v>
      </c>
    </row>
    <row r="151" spans="1:5" x14ac:dyDescent="0.3">
      <c r="A151" s="9">
        <v>43978</v>
      </c>
      <c r="B151">
        <v>0</v>
      </c>
      <c r="C151">
        <v>21</v>
      </c>
      <c r="D151">
        <v>21</v>
      </c>
      <c r="E151" s="23">
        <v>0</v>
      </c>
    </row>
    <row r="152" spans="1:5" x14ac:dyDescent="0.3">
      <c r="A152" s="9">
        <v>43979</v>
      </c>
      <c r="B152">
        <v>22</v>
      </c>
      <c r="C152">
        <v>19</v>
      </c>
      <c r="D152">
        <v>0</v>
      </c>
      <c r="E152" s="23">
        <v>0</v>
      </c>
    </row>
    <row r="153" spans="1:5" x14ac:dyDescent="0.3">
      <c r="A153" s="9">
        <v>43980</v>
      </c>
      <c r="B153">
        <v>0</v>
      </c>
      <c r="C153">
        <v>34</v>
      </c>
      <c r="D153">
        <v>0</v>
      </c>
      <c r="E153" s="23">
        <v>0</v>
      </c>
    </row>
    <row r="154" spans="1:5" x14ac:dyDescent="0.3">
      <c r="A154" s="9">
        <v>43981</v>
      </c>
      <c r="B154">
        <v>18</v>
      </c>
      <c r="C154">
        <v>0</v>
      </c>
      <c r="D154">
        <v>0</v>
      </c>
      <c r="E154" s="23">
        <v>0</v>
      </c>
    </row>
    <row r="155" spans="1:5" x14ac:dyDescent="0.3">
      <c r="A155" s="9">
        <v>43982</v>
      </c>
      <c r="B155">
        <v>52</v>
      </c>
      <c r="C155">
        <v>17</v>
      </c>
      <c r="D155">
        <v>17</v>
      </c>
      <c r="E155" s="23">
        <v>0</v>
      </c>
    </row>
  </sheetData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AA034-4458-4AD4-9C13-AAD79302E832}">
  <dimension ref="A3:E155"/>
  <sheetViews>
    <sheetView workbookViewId="0">
      <selection activeCell="V8" sqref="V8"/>
    </sheetView>
  </sheetViews>
  <sheetFormatPr defaultRowHeight="14.4" x14ac:dyDescent="0.3"/>
  <cols>
    <col min="4" max="4" width="14.44140625" customWidth="1"/>
  </cols>
  <sheetData>
    <row r="3" spans="1:5" x14ac:dyDescent="0.3">
      <c r="A3" s="12" t="s">
        <v>54</v>
      </c>
      <c r="B3" t="s">
        <v>173</v>
      </c>
      <c r="C3" t="s">
        <v>172</v>
      </c>
      <c r="D3" t="s">
        <v>171</v>
      </c>
      <c r="E3" s="10" t="s">
        <v>57</v>
      </c>
    </row>
    <row r="4" spans="1:5" x14ac:dyDescent="0.3">
      <c r="A4" s="9">
        <v>43831</v>
      </c>
      <c r="B4">
        <v>0</v>
      </c>
      <c r="C4">
        <v>0</v>
      </c>
      <c r="D4">
        <v>0</v>
      </c>
      <c r="E4" s="10">
        <v>0</v>
      </c>
    </row>
    <row r="5" spans="1:5" x14ac:dyDescent="0.3">
      <c r="A5" s="9">
        <v>43832</v>
      </c>
      <c r="B5">
        <v>0</v>
      </c>
      <c r="C5">
        <v>0</v>
      </c>
      <c r="D5">
        <v>0</v>
      </c>
      <c r="E5" s="10">
        <v>0</v>
      </c>
    </row>
    <row r="6" spans="1:5" x14ac:dyDescent="0.3">
      <c r="A6" s="9">
        <v>43833</v>
      </c>
      <c r="B6">
        <v>20</v>
      </c>
      <c r="C6">
        <v>0</v>
      </c>
      <c r="D6">
        <v>0</v>
      </c>
      <c r="E6" s="10">
        <v>0</v>
      </c>
    </row>
    <row r="7" spans="1:5" x14ac:dyDescent="0.3">
      <c r="A7" s="9">
        <v>43834</v>
      </c>
      <c r="B7">
        <v>0</v>
      </c>
      <c r="C7">
        <v>0</v>
      </c>
      <c r="D7">
        <v>0</v>
      </c>
      <c r="E7" s="10">
        <v>0</v>
      </c>
    </row>
    <row r="8" spans="1:5" x14ac:dyDescent="0.3">
      <c r="A8" s="9">
        <v>43835</v>
      </c>
      <c r="B8">
        <v>0</v>
      </c>
      <c r="C8">
        <v>0</v>
      </c>
      <c r="D8">
        <v>0</v>
      </c>
      <c r="E8" s="10">
        <v>0</v>
      </c>
    </row>
    <row r="9" spans="1:5" x14ac:dyDescent="0.3">
      <c r="A9" s="9">
        <v>43836</v>
      </c>
      <c r="B9">
        <v>0</v>
      </c>
      <c r="C9">
        <v>0</v>
      </c>
      <c r="D9">
        <v>0</v>
      </c>
      <c r="E9" s="10">
        <v>0</v>
      </c>
    </row>
    <row r="10" spans="1:5" x14ac:dyDescent="0.3">
      <c r="A10" s="9">
        <v>43837</v>
      </c>
      <c r="B10">
        <v>0</v>
      </c>
      <c r="C10">
        <v>0</v>
      </c>
      <c r="D10">
        <v>0</v>
      </c>
      <c r="E10" s="10">
        <v>0</v>
      </c>
    </row>
    <row r="11" spans="1:5" x14ac:dyDescent="0.3">
      <c r="A11" s="9">
        <v>43838</v>
      </c>
      <c r="B11">
        <v>0</v>
      </c>
      <c r="C11">
        <v>0</v>
      </c>
      <c r="D11">
        <v>0</v>
      </c>
      <c r="E11" s="10">
        <v>0</v>
      </c>
    </row>
    <row r="12" spans="1:5" x14ac:dyDescent="0.3">
      <c r="A12" s="9">
        <v>43839</v>
      </c>
      <c r="B12">
        <v>0</v>
      </c>
      <c r="C12">
        <v>0</v>
      </c>
      <c r="D12">
        <v>0</v>
      </c>
      <c r="E12" s="10">
        <v>0</v>
      </c>
    </row>
    <row r="13" spans="1:5" x14ac:dyDescent="0.3">
      <c r="A13" s="9">
        <v>43840</v>
      </c>
      <c r="B13">
        <v>0</v>
      </c>
      <c r="C13">
        <v>0</v>
      </c>
      <c r="D13">
        <v>0</v>
      </c>
      <c r="E13" s="10">
        <v>0</v>
      </c>
    </row>
    <row r="14" spans="1:5" x14ac:dyDescent="0.3">
      <c r="A14" s="9">
        <v>43841</v>
      </c>
      <c r="B14">
        <v>0</v>
      </c>
      <c r="C14">
        <v>0</v>
      </c>
      <c r="D14">
        <v>0</v>
      </c>
      <c r="E14" s="10">
        <v>0</v>
      </c>
    </row>
    <row r="15" spans="1:5" x14ac:dyDescent="0.3">
      <c r="A15" s="9">
        <v>43842</v>
      </c>
      <c r="B15">
        <v>0</v>
      </c>
      <c r="C15">
        <v>0</v>
      </c>
      <c r="D15">
        <v>0</v>
      </c>
      <c r="E15" s="10">
        <v>0</v>
      </c>
    </row>
    <row r="16" spans="1:5" x14ac:dyDescent="0.3">
      <c r="A16" s="9">
        <v>43843</v>
      </c>
      <c r="B16">
        <v>0</v>
      </c>
      <c r="C16">
        <v>0</v>
      </c>
      <c r="D16">
        <v>0</v>
      </c>
      <c r="E16" s="10">
        <v>0</v>
      </c>
    </row>
    <row r="17" spans="1:5" x14ac:dyDescent="0.3">
      <c r="A17" s="9">
        <v>43844</v>
      </c>
      <c r="B17">
        <v>0</v>
      </c>
      <c r="C17">
        <v>0</v>
      </c>
      <c r="D17">
        <v>0</v>
      </c>
      <c r="E17" s="10">
        <v>0</v>
      </c>
    </row>
    <row r="18" spans="1:5" x14ac:dyDescent="0.3">
      <c r="A18" s="9">
        <v>43845</v>
      </c>
      <c r="B18">
        <v>0</v>
      </c>
      <c r="C18">
        <v>0</v>
      </c>
      <c r="D18">
        <v>0</v>
      </c>
      <c r="E18" s="10">
        <v>0</v>
      </c>
    </row>
    <row r="19" spans="1:5" x14ac:dyDescent="0.3">
      <c r="A19" s="9">
        <v>43846</v>
      </c>
      <c r="B19">
        <v>0</v>
      </c>
      <c r="C19">
        <v>0</v>
      </c>
      <c r="D19">
        <v>0</v>
      </c>
      <c r="E19" s="10">
        <v>0</v>
      </c>
    </row>
    <row r="20" spans="1:5" x14ac:dyDescent="0.3">
      <c r="A20" s="9">
        <v>43847</v>
      </c>
      <c r="B20">
        <v>0</v>
      </c>
      <c r="C20">
        <v>0</v>
      </c>
      <c r="D20">
        <v>0</v>
      </c>
      <c r="E20" s="10">
        <v>0</v>
      </c>
    </row>
    <row r="21" spans="1:5" x14ac:dyDescent="0.3">
      <c r="A21" s="9">
        <v>43848</v>
      </c>
      <c r="B21">
        <v>0</v>
      </c>
      <c r="C21">
        <v>0</v>
      </c>
      <c r="D21">
        <v>0</v>
      </c>
      <c r="E21" s="10">
        <v>0</v>
      </c>
    </row>
    <row r="22" spans="1:5" x14ac:dyDescent="0.3">
      <c r="A22" s="9">
        <v>43849</v>
      </c>
      <c r="B22">
        <v>0</v>
      </c>
      <c r="C22">
        <v>0</v>
      </c>
      <c r="D22">
        <v>0</v>
      </c>
      <c r="E22" s="10">
        <v>0</v>
      </c>
    </row>
    <row r="23" spans="1:5" x14ac:dyDescent="0.3">
      <c r="A23" s="9">
        <v>43850</v>
      </c>
      <c r="B23">
        <v>0</v>
      </c>
      <c r="C23">
        <v>0</v>
      </c>
      <c r="D23">
        <v>0</v>
      </c>
      <c r="E23" s="10">
        <v>0</v>
      </c>
    </row>
    <row r="24" spans="1:5" x14ac:dyDescent="0.3">
      <c r="A24" s="9">
        <v>43851</v>
      </c>
      <c r="B24">
        <v>0</v>
      </c>
      <c r="C24">
        <v>0</v>
      </c>
      <c r="D24">
        <v>0</v>
      </c>
      <c r="E24" s="10">
        <v>0</v>
      </c>
    </row>
    <row r="25" spans="1:5" x14ac:dyDescent="0.3">
      <c r="A25" s="9">
        <v>43852</v>
      </c>
      <c r="B25">
        <v>0</v>
      </c>
      <c r="C25">
        <v>0</v>
      </c>
      <c r="D25">
        <v>0</v>
      </c>
      <c r="E25" s="10">
        <v>0</v>
      </c>
    </row>
    <row r="26" spans="1:5" x14ac:dyDescent="0.3">
      <c r="A26" s="9">
        <v>43853</v>
      </c>
      <c r="B26">
        <v>0</v>
      </c>
      <c r="C26">
        <v>0</v>
      </c>
      <c r="D26">
        <v>0</v>
      </c>
      <c r="E26" s="10">
        <v>0</v>
      </c>
    </row>
    <row r="27" spans="1:5" x14ac:dyDescent="0.3">
      <c r="A27" s="9">
        <v>43854</v>
      </c>
      <c r="B27">
        <v>0</v>
      </c>
      <c r="C27">
        <v>0</v>
      </c>
      <c r="D27">
        <v>0</v>
      </c>
      <c r="E27" s="10">
        <v>0</v>
      </c>
    </row>
    <row r="28" spans="1:5" x14ac:dyDescent="0.3">
      <c r="A28" s="9">
        <v>43855</v>
      </c>
      <c r="B28">
        <v>0</v>
      </c>
      <c r="C28">
        <v>0</v>
      </c>
      <c r="D28">
        <v>0</v>
      </c>
      <c r="E28" s="10">
        <v>0</v>
      </c>
    </row>
    <row r="29" spans="1:5" x14ac:dyDescent="0.3">
      <c r="A29" s="9">
        <v>43856</v>
      </c>
      <c r="B29">
        <v>0</v>
      </c>
      <c r="C29">
        <v>0</v>
      </c>
      <c r="D29">
        <v>0</v>
      </c>
      <c r="E29" s="10">
        <v>0</v>
      </c>
    </row>
    <row r="30" spans="1:5" x14ac:dyDescent="0.3">
      <c r="A30" s="9">
        <v>43857</v>
      </c>
      <c r="B30">
        <v>0</v>
      </c>
      <c r="C30">
        <v>0</v>
      </c>
      <c r="D30">
        <v>0</v>
      </c>
      <c r="E30" s="10">
        <v>0</v>
      </c>
    </row>
    <row r="31" spans="1:5" x14ac:dyDescent="0.3">
      <c r="A31" s="9">
        <v>43858</v>
      </c>
      <c r="B31">
        <v>0</v>
      </c>
      <c r="C31">
        <v>0</v>
      </c>
      <c r="D31">
        <v>0</v>
      </c>
      <c r="E31" s="10">
        <v>0</v>
      </c>
    </row>
    <row r="32" spans="1:5" x14ac:dyDescent="0.3">
      <c r="A32" s="9">
        <v>43859</v>
      </c>
      <c r="B32">
        <v>0</v>
      </c>
      <c r="C32">
        <v>0</v>
      </c>
      <c r="D32">
        <v>0</v>
      </c>
      <c r="E32" s="10">
        <v>0</v>
      </c>
    </row>
    <row r="33" spans="1:5" x14ac:dyDescent="0.3">
      <c r="A33" s="9">
        <v>43860</v>
      </c>
      <c r="B33">
        <v>0</v>
      </c>
      <c r="C33">
        <v>0</v>
      </c>
      <c r="D33">
        <v>0</v>
      </c>
      <c r="E33" s="10">
        <v>0</v>
      </c>
    </row>
    <row r="34" spans="1:5" x14ac:dyDescent="0.3">
      <c r="A34" s="9">
        <v>43861</v>
      </c>
      <c r="B34">
        <v>0</v>
      </c>
      <c r="C34">
        <v>0</v>
      </c>
      <c r="D34">
        <v>0</v>
      </c>
      <c r="E34" s="10">
        <v>0</v>
      </c>
    </row>
    <row r="35" spans="1:5" x14ac:dyDescent="0.3">
      <c r="A35" s="9">
        <v>43862</v>
      </c>
      <c r="B35">
        <v>0</v>
      </c>
      <c r="C35">
        <v>0</v>
      </c>
      <c r="D35">
        <v>0</v>
      </c>
      <c r="E35" s="10">
        <v>0</v>
      </c>
    </row>
    <row r="36" spans="1:5" x14ac:dyDescent="0.3">
      <c r="A36" s="9">
        <v>43863</v>
      </c>
      <c r="B36">
        <v>0</v>
      </c>
      <c r="C36">
        <v>0</v>
      </c>
      <c r="D36">
        <v>0</v>
      </c>
      <c r="E36" s="10">
        <v>0</v>
      </c>
    </row>
    <row r="37" spans="1:5" x14ac:dyDescent="0.3">
      <c r="A37" s="9">
        <v>43864</v>
      </c>
      <c r="B37">
        <v>0</v>
      </c>
      <c r="C37">
        <v>21</v>
      </c>
      <c r="D37">
        <v>0</v>
      </c>
      <c r="E37" s="10">
        <v>0</v>
      </c>
    </row>
    <row r="38" spans="1:5" x14ac:dyDescent="0.3">
      <c r="A38" s="9">
        <v>43865</v>
      </c>
      <c r="B38">
        <v>0</v>
      </c>
      <c r="C38">
        <v>0</v>
      </c>
      <c r="D38">
        <v>0</v>
      </c>
      <c r="E38" s="10">
        <v>0</v>
      </c>
    </row>
    <row r="39" spans="1:5" x14ac:dyDescent="0.3">
      <c r="A39" s="9">
        <v>43866</v>
      </c>
      <c r="B39">
        <v>0</v>
      </c>
      <c r="C39">
        <v>0</v>
      </c>
      <c r="D39">
        <v>0</v>
      </c>
      <c r="E39" s="10">
        <v>0</v>
      </c>
    </row>
    <row r="40" spans="1:5" x14ac:dyDescent="0.3">
      <c r="A40" s="9">
        <v>43867</v>
      </c>
      <c r="B40">
        <v>0</v>
      </c>
      <c r="C40">
        <v>0</v>
      </c>
      <c r="D40">
        <v>0</v>
      </c>
      <c r="E40" s="10">
        <v>0</v>
      </c>
    </row>
    <row r="41" spans="1:5" x14ac:dyDescent="0.3">
      <c r="A41" s="9">
        <v>43868</v>
      </c>
      <c r="B41">
        <v>0</v>
      </c>
      <c r="C41">
        <v>0</v>
      </c>
      <c r="D41">
        <v>0</v>
      </c>
      <c r="E41" s="10">
        <v>0</v>
      </c>
    </row>
    <row r="42" spans="1:5" x14ac:dyDescent="0.3">
      <c r="A42" s="9">
        <v>43869</v>
      </c>
      <c r="B42">
        <v>0</v>
      </c>
      <c r="C42">
        <v>0</v>
      </c>
      <c r="D42">
        <v>0</v>
      </c>
      <c r="E42" s="10">
        <v>0</v>
      </c>
    </row>
    <row r="43" spans="1:5" x14ac:dyDescent="0.3">
      <c r="A43" s="9">
        <v>43870</v>
      </c>
      <c r="B43">
        <v>0</v>
      </c>
      <c r="C43">
        <v>0</v>
      </c>
      <c r="D43">
        <v>0</v>
      </c>
      <c r="E43" s="10">
        <v>0</v>
      </c>
    </row>
    <row r="44" spans="1:5" x14ac:dyDescent="0.3">
      <c r="A44" s="9">
        <v>43871</v>
      </c>
      <c r="B44">
        <v>0</v>
      </c>
      <c r="C44">
        <v>0</v>
      </c>
      <c r="D44">
        <v>0</v>
      </c>
      <c r="E44" s="10">
        <v>0</v>
      </c>
    </row>
    <row r="45" spans="1:5" x14ac:dyDescent="0.3">
      <c r="A45" s="9">
        <v>43872</v>
      </c>
      <c r="B45">
        <v>0</v>
      </c>
      <c r="C45">
        <v>0</v>
      </c>
      <c r="D45">
        <v>0</v>
      </c>
      <c r="E45" s="10">
        <v>0</v>
      </c>
    </row>
    <row r="46" spans="1:5" x14ac:dyDescent="0.3">
      <c r="A46" s="9">
        <v>43873</v>
      </c>
      <c r="B46">
        <v>0</v>
      </c>
      <c r="C46">
        <v>0</v>
      </c>
      <c r="D46">
        <v>0</v>
      </c>
      <c r="E46" s="10">
        <v>0</v>
      </c>
    </row>
    <row r="47" spans="1:5" x14ac:dyDescent="0.3">
      <c r="A47" s="9">
        <v>43874</v>
      </c>
      <c r="B47">
        <v>0</v>
      </c>
      <c r="C47">
        <v>0</v>
      </c>
      <c r="D47">
        <v>0</v>
      </c>
      <c r="E47" s="10">
        <v>0</v>
      </c>
    </row>
    <row r="48" spans="1:5" x14ac:dyDescent="0.3">
      <c r="A48" s="9">
        <v>43875</v>
      </c>
      <c r="B48">
        <v>0</v>
      </c>
      <c r="C48">
        <v>0</v>
      </c>
      <c r="D48">
        <v>0</v>
      </c>
      <c r="E48" s="10">
        <v>0</v>
      </c>
    </row>
    <row r="49" spans="1:5" x14ac:dyDescent="0.3">
      <c r="A49" s="9">
        <v>43876</v>
      </c>
      <c r="B49">
        <v>0</v>
      </c>
      <c r="C49">
        <v>0</v>
      </c>
      <c r="D49">
        <v>0</v>
      </c>
      <c r="E49" s="10">
        <v>0</v>
      </c>
    </row>
    <row r="50" spans="1:5" x14ac:dyDescent="0.3">
      <c r="A50" s="9">
        <v>43877</v>
      </c>
      <c r="B50">
        <v>0</v>
      </c>
      <c r="C50">
        <v>0</v>
      </c>
      <c r="D50">
        <v>0</v>
      </c>
      <c r="E50" s="10">
        <v>0</v>
      </c>
    </row>
    <row r="51" spans="1:5" x14ac:dyDescent="0.3">
      <c r="A51" s="9">
        <v>43878</v>
      </c>
      <c r="B51">
        <v>0</v>
      </c>
      <c r="C51">
        <v>0</v>
      </c>
      <c r="D51">
        <v>0</v>
      </c>
      <c r="E51" s="10">
        <v>0</v>
      </c>
    </row>
    <row r="52" spans="1:5" x14ac:dyDescent="0.3">
      <c r="A52" s="9">
        <v>43879</v>
      </c>
      <c r="B52">
        <v>0</v>
      </c>
      <c r="C52">
        <v>0</v>
      </c>
      <c r="D52">
        <v>0</v>
      </c>
      <c r="E52" s="10">
        <v>0</v>
      </c>
    </row>
    <row r="53" spans="1:5" x14ac:dyDescent="0.3">
      <c r="A53" s="9">
        <v>43880</v>
      </c>
      <c r="B53">
        <v>0</v>
      </c>
      <c r="C53">
        <v>0</v>
      </c>
      <c r="D53">
        <v>0</v>
      </c>
      <c r="E53" s="10">
        <v>0</v>
      </c>
    </row>
    <row r="54" spans="1:5" x14ac:dyDescent="0.3">
      <c r="A54" s="9">
        <v>43881</v>
      </c>
      <c r="B54">
        <v>0</v>
      </c>
      <c r="C54">
        <v>0</v>
      </c>
      <c r="D54">
        <v>0</v>
      </c>
      <c r="E54" s="10">
        <v>0</v>
      </c>
    </row>
    <row r="55" spans="1:5" x14ac:dyDescent="0.3">
      <c r="A55" s="9">
        <v>43882</v>
      </c>
      <c r="B55">
        <v>0</v>
      </c>
      <c r="C55">
        <v>0</v>
      </c>
      <c r="D55">
        <v>0</v>
      </c>
      <c r="E55" s="10">
        <v>0</v>
      </c>
    </row>
    <row r="56" spans="1:5" x14ac:dyDescent="0.3">
      <c r="A56" s="9">
        <v>43883</v>
      </c>
      <c r="B56">
        <v>0</v>
      </c>
      <c r="C56">
        <v>0</v>
      </c>
      <c r="D56">
        <v>0</v>
      </c>
      <c r="E56" s="10">
        <v>0</v>
      </c>
    </row>
    <row r="57" spans="1:5" x14ac:dyDescent="0.3">
      <c r="A57" s="9">
        <v>43884</v>
      </c>
      <c r="B57">
        <v>0</v>
      </c>
      <c r="C57">
        <v>0</v>
      </c>
      <c r="D57">
        <v>0</v>
      </c>
      <c r="E57" s="10">
        <v>0</v>
      </c>
    </row>
    <row r="58" spans="1:5" x14ac:dyDescent="0.3">
      <c r="A58" s="9">
        <v>43885</v>
      </c>
      <c r="B58">
        <v>0</v>
      </c>
      <c r="C58">
        <v>0</v>
      </c>
      <c r="D58">
        <v>0</v>
      </c>
      <c r="E58" s="10">
        <v>0</v>
      </c>
    </row>
    <row r="59" spans="1:5" x14ac:dyDescent="0.3">
      <c r="A59" s="9">
        <v>43886</v>
      </c>
      <c r="B59">
        <v>0</v>
      </c>
      <c r="C59">
        <v>0</v>
      </c>
      <c r="D59">
        <v>0</v>
      </c>
      <c r="E59" s="10">
        <v>0</v>
      </c>
    </row>
    <row r="60" spans="1:5" x14ac:dyDescent="0.3">
      <c r="A60" s="9">
        <v>43887</v>
      </c>
      <c r="B60">
        <v>0</v>
      </c>
      <c r="C60">
        <v>0</v>
      </c>
      <c r="D60">
        <v>0</v>
      </c>
      <c r="E60" s="10">
        <v>0</v>
      </c>
    </row>
    <row r="61" spans="1:5" x14ac:dyDescent="0.3">
      <c r="A61" s="9">
        <v>43888</v>
      </c>
      <c r="B61">
        <v>0</v>
      </c>
      <c r="C61">
        <v>0</v>
      </c>
      <c r="D61">
        <v>0</v>
      </c>
      <c r="E61" s="10">
        <v>0</v>
      </c>
    </row>
    <row r="62" spans="1:5" x14ac:dyDescent="0.3">
      <c r="A62" s="9">
        <v>43889</v>
      </c>
      <c r="B62">
        <v>0</v>
      </c>
      <c r="C62">
        <v>0</v>
      </c>
      <c r="D62">
        <v>20</v>
      </c>
      <c r="E62" s="10">
        <v>0</v>
      </c>
    </row>
    <row r="63" spans="1:5" x14ac:dyDescent="0.3">
      <c r="A63" s="9">
        <v>43890</v>
      </c>
      <c r="B63">
        <v>0</v>
      </c>
      <c r="C63">
        <v>0</v>
      </c>
      <c r="D63">
        <v>22</v>
      </c>
      <c r="E63" s="10">
        <v>0</v>
      </c>
    </row>
    <row r="64" spans="1:5" x14ac:dyDescent="0.3">
      <c r="A64" s="9">
        <v>43891</v>
      </c>
      <c r="B64">
        <v>0</v>
      </c>
      <c r="C64">
        <v>0</v>
      </c>
      <c r="D64">
        <v>21</v>
      </c>
      <c r="E64" s="10">
        <v>0</v>
      </c>
    </row>
    <row r="65" spans="1:5" x14ac:dyDescent="0.3">
      <c r="A65" s="9">
        <v>43892</v>
      </c>
      <c r="B65">
        <v>0</v>
      </c>
      <c r="C65">
        <v>0</v>
      </c>
      <c r="D65">
        <v>0</v>
      </c>
      <c r="E65" s="10">
        <v>0</v>
      </c>
    </row>
    <row r="66" spans="1:5" x14ac:dyDescent="0.3">
      <c r="A66" s="9">
        <v>43893</v>
      </c>
      <c r="B66">
        <v>0</v>
      </c>
      <c r="C66">
        <v>0</v>
      </c>
      <c r="D66">
        <v>0</v>
      </c>
      <c r="E66" s="10">
        <v>0</v>
      </c>
    </row>
    <row r="67" spans="1:5" x14ac:dyDescent="0.3">
      <c r="A67" s="9">
        <v>43894</v>
      </c>
      <c r="B67">
        <v>0</v>
      </c>
      <c r="C67">
        <v>0</v>
      </c>
      <c r="D67">
        <v>0</v>
      </c>
      <c r="E67" s="10">
        <v>0</v>
      </c>
    </row>
    <row r="68" spans="1:5" x14ac:dyDescent="0.3">
      <c r="A68" s="9">
        <v>43895</v>
      </c>
      <c r="B68">
        <v>0</v>
      </c>
      <c r="C68">
        <v>0</v>
      </c>
      <c r="D68">
        <v>41</v>
      </c>
      <c r="E68" s="10">
        <v>0</v>
      </c>
    </row>
    <row r="69" spans="1:5" x14ac:dyDescent="0.3">
      <c r="A69" s="9">
        <v>43896</v>
      </c>
      <c r="B69">
        <v>0</v>
      </c>
      <c r="C69">
        <v>0</v>
      </c>
      <c r="D69">
        <v>0</v>
      </c>
      <c r="E69" s="10">
        <v>0</v>
      </c>
    </row>
    <row r="70" spans="1:5" x14ac:dyDescent="0.3">
      <c r="A70" s="9">
        <v>43897</v>
      </c>
      <c r="B70">
        <v>0</v>
      </c>
      <c r="C70">
        <v>0</v>
      </c>
      <c r="D70">
        <v>0</v>
      </c>
      <c r="E70" s="10">
        <v>0</v>
      </c>
    </row>
    <row r="71" spans="1:5" x14ac:dyDescent="0.3">
      <c r="A71" s="9">
        <v>43898</v>
      </c>
      <c r="B71">
        <v>0</v>
      </c>
      <c r="C71">
        <v>21</v>
      </c>
      <c r="D71">
        <v>0</v>
      </c>
      <c r="E71" s="10">
        <v>0</v>
      </c>
    </row>
    <row r="72" spans="1:5" x14ac:dyDescent="0.3">
      <c r="A72" s="9">
        <v>43899</v>
      </c>
      <c r="B72">
        <v>0</v>
      </c>
      <c r="C72">
        <v>21</v>
      </c>
      <c r="D72">
        <v>0</v>
      </c>
      <c r="E72" s="10">
        <v>0</v>
      </c>
    </row>
    <row r="73" spans="1:5" x14ac:dyDescent="0.3">
      <c r="A73" s="9">
        <v>43900</v>
      </c>
      <c r="B73">
        <v>0</v>
      </c>
      <c r="C73">
        <v>0</v>
      </c>
      <c r="D73">
        <v>0</v>
      </c>
      <c r="E73" s="10">
        <v>0</v>
      </c>
    </row>
    <row r="74" spans="1:5" x14ac:dyDescent="0.3">
      <c r="A74" s="9">
        <v>43901</v>
      </c>
      <c r="B74">
        <v>0</v>
      </c>
      <c r="C74">
        <v>0</v>
      </c>
      <c r="D74">
        <v>0</v>
      </c>
      <c r="E74" s="10">
        <v>0</v>
      </c>
    </row>
    <row r="75" spans="1:5" x14ac:dyDescent="0.3">
      <c r="A75" s="9">
        <v>43902</v>
      </c>
      <c r="B75">
        <v>0</v>
      </c>
      <c r="C75">
        <v>0</v>
      </c>
      <c r="D75">
        <v>0</v>
      </c>
      <c r="E75" s="10">
        <v>0</v>
      </c>
    </row>
    <row r="76" spans="1:5" x14ac:dyDescent="0.3">
      <c r="A76" s="9">
        <v>43903</v>
      </c>
      <c r="B76">
        <v>0</v>
      </c>
      <c r="C76">
        <v>20</v>
      </c>
      <c r="D76">
        <v>0</v>
      </c>
      <c r="E76" s="10">
        <v>0</v>
      </c>
    </row>
    <row r="77" spans="1:5" x14ac:dyDescent="0.3">
      <c r="A77" s="9">
        <v>43904</v>
      </c>
      <c r="B77">
        <v>22</v>
      </c>
      <c r="C77">
        <v>0</v>
      </c>
      <c r="D77">
        <v>0</v>
      </c>
      <c r="E77" s="10">
        <v>0</v>
      </c>
    </row>
    <row r="78" spans="1:5" x14ac:dyDescent="0.3">
      <c r="A78" s="9">
        <v>43905</v>
      </c>
      <c r="B78">
        <v>0</v>
      </c>
      <c r="C78">
        <v>20</v>
      </c>
      <c r="D78">
        <v>0</v>
      </c>
      <c r="E78" s="10">
        <v>0</v>
      </c>
    </row>
    <row r="79" spans="1:5" x14ac:dyDescent="0.3">
      <c r="A79" s="9">
        <v>43906</v>
      </c>
      <c r="B79">
        <v>0</v>
      </c>
      <c r="C79">
        <v>39</v>
      </c>
      <c r="D79">
        <v>0</v>
      </c>
      <c r="E79" s="10">
        <v>0</v>
      </c>
    </row>
    <row r="80" spans="1:5" x14ac:dyDescent="0.3">
      <c r="A80" s="9">
        <v>43907</v>
      </c>
      <c r="B80">
        <v>0</v>
      </c>
      <c r="C80">
        <v>33</v>
      </c>
      <c r="D80">
        <v>0</v>
      </c>
      <c r="E80" s="10">
        <v>0</v>
      </c>
    </row>
    <row r="81" spans="1:5" x14ac:dyDescent="0.3">
      <c r="A81" s="9">
        <v>43908</v>
      </c>
      <c r="B81">
        <v>0</v>
      </c>
      <c r="C81">
        <v>59</v>
      </c>
      <c r="D81">
        <v>0</v>
      </c>
      <c r="E81" s="10">
        <v>0</v>
      </c>
    </row>
    <row r="82" spans="1:5" x14ac:dyDescent="0.3">
      <c r="A82" s="9">
        <v>43909</v>
      </c>
      <c r="B82">
        <v>20</v>
      </c>
      <c r="C82">
        <v>50</v>
      </c>
      <c r="D82">
        <v>39</v>
      </c>
      <c r="E82" s="10">
        <v>0</v>
      </c>
    </row>
    <row r="83" spans="1:5" x14ac:dyDescent="0.3">
      <c r="A83" s="9">
        <v>43910</v>
      </c>
      <c r="B83">
        <v>19</v>
      </c>
      <c r="C83">
        <v>100</v>
      </c>
      <c r="D83">
        <v>53</v>
      </c>
      <c r="E83" s="10">
        <v>0</v>
      </c>
    </row>
    <row r="84" spans="1:5" x14ac:dyDescent="0.3">
      <c r="A84" s="9">
        <v>43911</v>
      </c>
      <c r="B84">
        <v>33</v>
      </c>
      <c r="C84">
        <v>52</v>
      </c>
      <c r="D84">
        <v>33</v>
      </c>
      <c r="E84" s="10">
        <v>0</v>
      </c>
    </row>
    <row r="85" spans="1:5" x14ac:dyDescent="0.3">
      <c r="A85" s="9">
        <v>43912</v>
      </c>
      <c r="B85">
        <v>18</v>
      </c>
      <c r="C85">
        <v>55</v>
      </c>
      <c r="D85">
        <v>61</v>
      </c>
      <c r="E85" s="10">
        <v>0</v>
      </c>
    </row>
    <row r="86" spans="1:5" x14ac:dyDescent="0.3">
      <c r="A86" s="9">
        <v>43913</v>
      </c>
      <c r="B86">
        <v>0</v>
      </c>
      <c r="C86">
        <v>55</v>
      </c>
      <c r="D86">
        <v>38</v>
      </c>
      <c r="E86" s="10">
        <v>0</v>
      </c>
    </row>
    <row r="87" spans="1:5" x14ac:dyDescent="0.3">
      <c r="A87" s="9">
        <v>43914</v>
      </c>
      <c r="B87">
        <v>25</v>
      </c>
      <c r="C87">
        <v>62</v>
      </c>
      <c r="D87">
        <v>25</v>
      </c>
      <c r="E87" s="10">
        <v>0</v>
      </c>
    </row>
    <row r="88" spans="1:5" x14ac:dyDescent="0.3">
      <c r="A88" s="9">
        <v>43915</v>
      </c>
      <c r="B88">
        <v>38</v>
      </c>
      <c r="C88">
        <v>63</v>
      </c>
      <c r="D88">
        <v>28</v>
      </c>
      <c r="E88" s="10">
        <v>0</v>
      </c>
    </row>
    <row r="89" spans="1:5" x14ac:dyDescent="0.3">
      <c r="A89" s="9">
        <v>43916</v>
      </c>
      <c r="B89">
        <v>19</v>
      </c>
      <c r="C89">
        <v>44</v>
      </c>
      <c r="D89">
        <v>37</v>
      </c>
      <c r="E89" s="10">
        <v>0</v>
      </c>
    </row>
    <row r="90" spans="1:5" x14ac:dyDescent="0.3">
      <c r="A90" s="9">
        <v>43917</v>
      </c>
      <c r="B90">
        <v>18</v>
      </c>
      <c r="C90">
        <v>53</v>
      </c>
      <c r="D90">
        <v>27</v>
      </c>
      <c r="E90" s="10">
        <v>0</v>
      </c>
    </row>
    <row r="91" spans="1:5" x14ac:dyDescent="0.3">
      <c r="A91" s="9">
        <v>43918</v>
      </c>
      <c r="B91">
        <v>18</v>
      </c>
      <c r="C91">
        <v>19</v>
      </c>
      <c r="D91">
        <v>18</v>
      </c>
      <c r="E91" s="10">
        <v>0</v>
      </c>
    </row>
    <row r="92" spans="1:5" x14ac:dyDescent="0.3">
      <c r="A92" s="9">
        <v>43919</v>
      </c>
      <c r="B92">
        <v>0</v>
      </c>
      <c r="C92">
        <v>28</v>
      </c>
      <c r="D92">
        <v>18</v>
      </c>
      <c r="E92" s="10">
        <v>0</v>
      </c>
    </row>
    <row r="93" spans="1:5" x14ac:dyDescent="0.3">
      <c r="A93" s="9">
        <v>43920</v>
      </c>
      <c r="B93">
        <v>18</v>
      </c>
      <c r="C93">
        <v>42</v>
      </c>
      <c r="D93">
        <v>18</v>
      </c>
      <c r="E93" s="10">
        <v>0</v>
      </c>
    </row>
    <row r="94" spans="1:5" x14ac:dyDescent="0.3">
      <c r="A94" s="9">
        <v>43921</v>
      </c>
      <c r="B94">
        <v>19</v>
      </c>
      <c r="C94">
        <v>38</v>
      </c>
      <c r="D94">
        <v>18</v>
      </c>
      <c r="E94" s="10">
        <v>0</v>
      </c>
    </row>
    <row r="95" spans="1:5" x14ac:dyDescent="0.3">
      <c r="A95" s="9">
        <v>43922</v>
      </c>
      <c r="B95">
        <v>68</v>
      </c>
      <c r="C95">
        <v>31</v>
      </c>
      <c r="D95">
        <v>18</v>
      </c>
      <c r="E95" s="10">
        <v>0</v>
      </c>
    </row>
    <row r="96" spans="1:5" x14ac:dyDescent="0.3">
      <c r="A96" s="9">
        <v>43923</v>
      </c>
      <c r="B96">
        <v>49</v>
      </c>
      <c r="C96">
        <v>19</v>
      </c>
      <c r="D96">
        <v>0</v>
      </c>
      <c r="E96" s="10">
        <v>0</v>
      </c>
    </row>
    <row r="97" spans="1:5" x14ac:dyDescent="0.3">
      <c r="A97" s="9">
        <v>43924</v>
      </c>
      <c r="B97">
        <v>19</v>
      </c>
      <c r="C97">
        <v>18</v>
      </c>
      <c r="D97">
        <v>25</v>
      </c>
      <c r="E97" s="10">
        <v>0</v>
      </c>
    </row>
    <row r="98" spans="1:5" x14ac:dyDescent="0.3">
      <c r="A98" s="9">
        <v>43925</v>
      </c>
      <c r="B98">
        <v>28</v>
      </c>
      <c r="C98">
        <v>0</v>
      </c>
      <c r="D98">
        <v>18</v>
      </c>
      <c r="E98" s="10">
        <v>0</v>
      </c>
    </row>
    <row r="99" spans="1:5" x14ac:dyDescent="0.3">
      <c r="A99" s="9">
        <v>43926</v>
      </c>
      <c r="B99">
        <v>35</v>
      </c>
      <c r="C99">
        <v>18</v>
      </c>
      <c r="D99">
        <v>36</v>
      </c>
      <c r="E99" s="10">
        <v>0</v>
      </c>
    </row>
    <row r="100" spans="1:5" x14ac:dyDescent="0.3">
      <c r="A100" s="9">
        <v>43927</v>
      </c>
      <c r="B100">
        <v>54</v>
      </c>
      <c r="C100">
        <v>17</v>
      </c>
      <c r="D100">
        <v>18</v>
      </c>
      <c r="E100" s="10">
        <v>58</v>
      </c>
    </row>
    <row r="101" spans="1:5" x14ac:dyDescent="0.3">
      <c r="A101" s="9">
        <v>43928</v>
      </c>
      <c r="B101">
        <v>53</v>
      </c>
      <c r="C101">
        <v>27</v>
      </c>
      <c r="D101">
        <v>37</v>
      </c>
      <c r="E101" s="10">
        <v>0</v>
      </c>
    </row>
    <row r="102" spans="1:5" x14ac:dyDescent="0.3">
      <c r="A102" s="9">
        <v>43929</v>
      </c>
      <c r="B102">
        <v>0</v>
      </c>
      <c r="C102">
        <v>18</v>
      </c>
      <c r="D102">
        <v>18</v>
      </c>
      <c r="E102" s="10">
        <v>16</v>
      </c>
    </row>
    <row r="103" spans="1:5" x14ac:dyDescent="0.3">
      <c r="A103" s="9">
        <v>43930</v>
      </c>
      <c r="B103">
        <v>19</v>
      </c>
      <c r="C103">
        <v>0</v>
      </c>
      <c r="D103">
        <v>17</v>
      </c>
      <c r="E103" s="10">
        <v>10</v>
      </c>
    </row>
    <row r="104" spans="1:5" x14ac:dyDescent="0.3">
      <c r="A104" s="9">
        <v>43931</v>
      </c>
      <c r="B104">
        <v>19</v>
      </c>
      <c r="C104">
        <v>0</v>
      </c>
      <c r="D104">
        <v>0</v>
      </c>
      <c r="E104" s="10">
        <v>0</v>
      </c>
    </row>
    <row r="105" spans="1:5" x14ac:dyDescent="0.3">
      <c r="A105" s="9">
        <v>43932</v>
      </c>
      <c r="B105">
        <v>73</v>
      </c>
      <c r="C105">
        <v>27</v>
      </c>
      <c r="D105">
        <v>0</v>
      </c>
      <c r="E105" s="10">
        <v>0</v>
      </c>
    </row>
    <row r="106" spans="1:5" x14ac:dyDescent="0.3">
      <c r="A106" s="9">
        <v>43933</v>
      </c>
      <c r="B106">
        <v>17</v>
      </c>
      <c r="C106">
        <v>16</v>
      </c>
      <c r="D106">
        <v>0</v>
      </c>
      <c r="E106" s="10">
        <v>3</v>
      </c>
    </row>
    <row r="107" spans="1:5" x14ac:dyDescent="0.3">
      <c r="A107" s="9">
        <v>43934</v>
      </c>
      <c r="B107">
        <v>24</v>
      </c>
      <c r="C107">
        <v>27</v>
      </c>
      <c r="D107">
        <v>0</v>
      </c>
      <c r="E107" s="10">
        <v>2</v>
      </c>
    </row>
    <row r="108" spans="1:5" x14ac:dyDescent="0.3">
      <c r="A108" s="9">
        <v>43935</v>
      </c>
      <c r="B108">
        <v>28</v>
      </c>
      <c r="C108">
        <v>54</v>
      </c>
      <c r="D108">
        <v>36</v>
      </c>
      <c r="E108" s="10">
        <v>2</v>
      </c>
    </row>
    <row r="109" spans="1:5" x14ac:dyDescent="0.3">
      <c r="A109" s="9">
        <v>43936</v>
      </c>
      <c r="B109">
        <v>0</v>
      </c>
      <c r="C109">
        <v>21</v>
      </c>
      <c r="D109">
        <v>20</v>
      </c>
      <c r="E109" s="10">
        <v>3</v>
      </c>
    </row>
    <row r="110" spans="1:5" x14ac:dyDescent="0.3">
      <c r="A110" s="9">
        <v>43937</v>
      </c>
      <c r="B110">
        <v>20</v>
      </c>
      <c r="C110">
        <v>0</v>
      </c>
      <c r="D110">
        <v>0</v>
      </c>
      <c r="E110" s="10">
        <v>0</v>
      </c>
    </row>
    <row r="111" spans="1:5" x14ac:dyDescent="0.3">
      <c r="A111" s="9">
        <v>43938</v>
      </c>
      <c r="B111">
        <v>22</v>
      </c>
      <c r="C111">
        <v>0</v>
      </c>
      <c r="D111">
        <v>21</v>
      </c>
      <c r="E111" s="10">
        <v>0</v>
      </c>
    </row>
    <row r="112" spans="1:5" x14ac:dyDescent="0.3">
      <c r="A112" s="9">
        <v>43939</v>
      </c>
      <c r="B112">
        <v>22</v>
      </c>
      <c r="C112">
        <v>22</v>
      </c>
      <c r="D112">
        <v>0</v>
      </c>
      <c r="E112" s="10">
        <v>8</v>
      </c>
    </row>
    <row r="113" spans="1:5" x14ac:dyDescent="0.3">
      <c r="A113" s="9">
        <v>43940</v>
      </c>
      <c r="B113">
        <v>21</v>
      </c>
      <c r="C113">
        <v>0</v>
      </c>
      <c r="D113">
        <v>0</v>
      </c>
      <c r="E113" s="10">
        <v>14</v>
      </c>
    </row>
    <row r="114" spans="1:5" x14ac:dyDescent="0.3">
      <c r="A114" s="9">
        <v>43941</v>
      </c>
      <c r="B114">
        <v>19</v>
      </c>
      <c r="C114">
        <v>20</v>
      </c>
      <c r="D114">
        <v>20</v>
      </c>
      <c r="E114" s="10">
        <v>16</v>
      </c>
    </row>
    <row r="115" spans="1:5" x14ac:dyDescent="0.3">
      <c r="A115" s="9">
        <v>43942</v>
      </c>
      <c r="B115">
        <v>20</v>
      </c>
      <c r="C115">
        <v>20</v>
      </c>
      <c r="D115">
        <v>19</v>
      </c>
      <c r="E115" s="10">
        <v>3</v>
      </c>
    </row>
    <row r="116" spans="1:5" x14ac:dyDescent="0.3">
      <c r="A116" s="9">
        <v>43943</v>
      </c>
      <c r="B116">
        <v>0</v>
      </c>
      <c r="C116">
        <v>21</v>
      </c>
      <c r="D116">
        <v>0</v>
      </c>
      <c r="E116" s="10">
        <v>0</v>
      </c>
    </row>
    <row r="117" spans="1:5" x14ac:dyDescent="0.3">
      <c r="A117" s="9">
        <v>43944</v>
      </c>
      <c r="B117">
        <v>19</v>
      </c>
      <c r="C117">
        <v>19</v>
      </c>
      <c r="D117">
        <v>0</v>
      </c>
      <c r="E117" s="10">
        <v>2</v>
      </c>
    </row>
    <row r="118" spans="1:5" x14ac:dyDescent="0.3">
      <c r="A118" s="9">
        <v>43945</v>
      </c>
      <c r="B118">
        <v>0</v>
      </c>
      <c r="C118">
        <v>0</v>
      </c>
      <c r="D118">
        <v>0</v>
      </c>
      <c r="E118" s="10">
        <v>0</v>
      </c>
    </row>
    <row r="119" spans="1:5" x14ac:dyDescent="0.3">
      <c r="A119" s="9">
        <v>43946</v>
      </c>
      <c r="B119">
        <v>0</v>
      </c>
      <c r="C119">
        <v>21</v>
      </c>
      <c r="D119">
        <v>22</v>
      </c>
      <c r="E119" s="10">
        <v>0</v>
      </c>
    </row>
    <row r="120" spans="1:5" x14ac:dyDescent="0.3">
      <c r="A120" s="9">
        <v>43947</v>
      </c>
      <c r="B120">
        <v>0</v>
      </c>
      <c r="C120">
        <v>40</v>
      </c>
      <c r="D120">
        <v>0</v>
      </c>
      <c r="E120" s="10">
        <v>9</v>
      </c>
    </row>
    <row r="121" spans="1:5" x14ac:dyDescent="0.3">
      <c r="A121" s="9">
        <v>43948</v>
      </c>
      <c r="B121">
        <v>20</v>
      </c>
      <c r="C121">
        <v>0</v>
      </c>
      <c r="D121">
        <v>0</v>
      </c>
      <c r="E121" s="10">
        <v>0</v>
      </c>
    </row>
    <row r="122" spans="1:5" x14ac:dyDescent="0.3">
      <c r="A122" s="9">
        <v>43949</v>
      </c>
      <c r="B122">
        <v>36</v>
      </c>
      <c r="C122">
        <v>0</v>
      </c>
      <c r="D122">
        <v>18</v>
      </c>
      <c r="E122" s="10">
        <v>12</v>
      </c>
    </row>
    <row r="123" spans="1:5" x14ac:dyDescent="0.3">
      <c r="A123" s="9">
        <v>43950</v>
      </c>
      <c r="B123">
        <v>36</v>
      </c>
      <c r="C123">
        <v>0</v>
      </c>
      <c r="D123">
        <v>0</v>
      </c>
      <c r="E123" s="10">
        <v>21</v>
      </c>
    </row>
    <row r="124" spans="1:5" x14ac:dyDescent="0.3">
      <c r="A124" s="9">
        <v>43951</v>
      </c>
      <c r="B124">
        <v>32</v>
      </c>
      <c r="C124">
        <v>16</v>
      </c>
      <c r="D124">
        <v>0</v>
      </c>
      <c r="E124" s="10">
        <v>1</v>
      </c>
    </row>
    <row r="125" spans="1:5" x14ac:dyDescent="0.3">
      <c r="A125" s="9">
        <v>43952</v>
      </c>
      <c r="B125">
        <v>32</v>
      </c>
      <c r="C125">
        <v>32</v>
      </c>
      <c r="D125">
        <v>21</v>
      </c>
      <c r="E125" s="10">
        <v>0</v>
      </c>
    </row>
    <row r="126" spans="1:5" x14ac:dyDescent="0.3">
      <c r="A126" s="9">
        <v>43953</v>
      </c>
      <c r="B126">
        <v>18</v>
      </c>
      <c r="C126">
        <v>18</v>
      </c>
      <c r="D126">
        <v>0</v>
      </c>
      <c r="E126" s="10">
        <v>3</v>
      </c>
    </row>
    <row r="127" spans="1:5" x14ac:dyDescent="0.3">
      <c r="A127" s="9">
        <v>43954</v>
      </c>
      <c r="B127">
        <v>0</v>
      </c>
      <c r="C127">
        <v>0</v>
      </c>
      <c r="D127">
        <v>0</v>
      </c>
      <c r="E127" s="10">
        <v>0</v>
      </c>
    </row>
    <row r="128" spans="1:5" x14ac:dyDescent="0.3">
      <c r="A128" s="9">
        <v>43955</v>
      </c>
      <c r="B128">
        <v>19</v>
      </c>
      <c r="C128">
        <v>34</v>
      </c>
      <c r="D128">
        <v>19</v>
      </c>
      <c r="E128" s="10">
        <v>0</v>
      </c>
    </row>
    <row r="129" spans="1:5" x14ac:dyDescent="0.3">
      <c r="A129" s="9">
        <v>43956</v>
      </c>
      <c r="B129">
        <v>18</v>
      </c>
      <c r="C129">
        <v>0</v>
      </c>
      <c r="D129">
        <v>0</v>
      </c>
      <c r="E129" s="10">
        <v>5</v>
      </c>
    </row>
    <row r="130" spans="1:5" x14ac:dyDescent="0.3">
      <c r="A130" s="9">
        <v>43957</v>
      </c>
      <c r="B130">
        <v>36</v>
      </c>
      <c r="C130">
        <v>0</v>
      </c>
      <c r="D130">
        <v>18</v>
      </c>
      <c r="E130" s="10">
        <v>7</v>
      </c>
    </row>
    <row r="131" spans="1:5" x14ac:dyDescent="0.3">
      <c r="A131" s="9">
        <v>43958</v>
      </c>
      <c r="B131">
        <v>38</v>
      </c>
      <c r="C131">
        <v>19</v>
      </c>
      <c r="D131">
        <v>0</v>
      </c>
      <c r="E131" s="10">
        <v>2</v>
      </c>
    </row>
    <row r="132" spans="1:5" x14ac:dyDescent="0.3">
      <c r="A132" s="9">
        <v>43959</v>
      </c>
      <c r="B132">
        <v>0</v>
      </c>
      <c r="C132">
        <v>38</v>
      </c>
      <c r="D132">
        <v>0</v>
      </c>
      <c r="E132" s="10">
        <v>2</v>
      </c>
    </row>
    <row r="133" spans="1:5" x14ac:dyDescent="0.3">
      <c r="A133" s="9">
        <v>43960</v>
      </c>
      <c r="B133">
        <v>41</v>
      </c>
      <c r="C133">
        <v>21</v>
      </c>
      <c r="D133">
        <v>0</v>
      </c>
      <c r="E133" s="10">
        <v>2</v>
      </c>
    </row>
    <row r="134" spans="1:5" x14ac:dyDescent="0.3">
      <c r="A134" s="9">
        <v>43961</v>
      </c>
      <c r="B134">
        <v>0</v>
      </c>
      <c r="C134">
        <v>0</v>
      </c>
      <c r="D134">
        <v>0</v>
      </c>
      <c r="E134" s="10">
        <v>0</v>
      </c>
    </row>
    <row r="135" spans="1:5" x14ac:dyDescent="0.3">
      <c r="A135" s="9">
        <v>43962</v>
      </c>
      <c r="B135">
        <v>0</v>
      </c>
      <c r="C135">
        <v>19</v>
      </c>
      <c r="D135">
        <v>0</v>
      </c>
      <c r="E135" s="10">
        <v>5</v>
      </c>
    </row>
    <row r="136" spans="1:5" x14ac:dyDescent="0.3">
      <c r="A136" s="9">
        <v>43963</v>
      </c>
      <c r="B136">
        <v>19</v>
      </c>
      <c r="C136">
        <v>0</v>
      </c>
      <c r="D136">
        <v>0</v>
      </c>
      <c r="E136" s="10">
        <v>18</v>
      </c>
    </row>
    <row r="137" spans="1:5" x14ac:dyDescent="0.3">
      <c r="A137" s="9">
        <v>43964</v>
      </c>
      <c r="B137">
        <v>0</v>
      </c>
      <c r="C137">
        <v>34</v>
      </c>
      <c r="D137">
        <v>0</v>
      </c>
      <c r="E137" s="10">
        <v>0</v>
      </c>
    </row>
    <row r="138" spans="1:5" x14ac:dyDescent="0.3">
      <c r="A138" s="9">
        <v>43965</v>
      </c>
      <c r="B138">
        <v>20</v>
      </c>
      <c r="C138">
        <v>40</v>
      </c>
      <c r="D138">
        <v>0</v>
      </c>
      <c r="E138" s="10">
        <v>49</v>
      </c>
    </row>
    <row r="139" spans="1:5" x14ac:dyDescent="0.3">
      <c r="A139" s="9">
        <v>43966</v>
      </c>
      <c r="B139">
        <v>20</v>
      </c>
      <c r="C139">
        <v>0</v>
      </c>
      <c r="D139">
        <v>0</v>
      </c>
      <c r="E139" s="10">
        <v>0</v>
      </c>
    </row>
    <row r="140" spans="1:5" x14ac:dyDescent="0.3">
      <c r="A140" s="9">
        <v>43967</v>
      </c>
      <c r="B140">
        <v>21</v>
      </c>
      <c r="C140">
        <v>19</v>
      </c>
      <c r="D140">
        <v>0</v>
      </c>
      <c r="E140" s="10">
        <v>9</v>
      </c>
    </row>
    <row r="141" spans="1:5" x14ac:dyDescent="0.3">
      <c r="A141" s="9">
        <v>43968</v>
      </c>
      <c r="B141">
        <v>39</v>
      </c>
      <c r="C141">
        <v>19</v>
      </c>
      <c r="D141">
        <v>0</v>
      </c>
      <c r="E141" s="10">
        <v>0</v>
      </c>
    </row>
    <row r="142" spans="1:5" x14ac:dyDescent="0.3">
      <c r="A142" s="9">
        <v>43969</v>
      </c>
      <c r="B142">
        <v>0</v>
      </c>
      <c r="C142">
        <v>0</v>
      </c>
      <c r="D142">
        <v>19</v>
      </c>
      <c r="E142" s="10">
        <v>19</v>
      </c>
    </row>
    <row r="143" spans="1:5" x14ac:dyDescent="0.3">
      <c r="A143" s="9">
        <v>43970</v>
      </c>
      <c r="B143">
        <v>0</v>
      </c>
      <c r="C143">
        <v>18</v>
      </c>
      <c r="D143">
        <v>0</v>
      </c>
      <c r="E143" s="10">
        <v>12</v>
      </c>
    </row>
    <row r="144" spans="1:5" x14ac:dyDescent="0.3">
      <c r="A144" s="9">
        <v>43971</v>
      </c>
      <c r="B144">
        <v>17</v>
      </c>
      <c r="C144">
        <v>0</v>
      </c>
      <c r="D144">
        <v>0</v>
      </c>
      <c r="E144" s="10">
        <v>2</v>
      </c>
    </row>
    <row r="145" spans="1:5" x14ac:dyDescent="0.3">
      <c r="A145" s="9">
        <v>43972</v>
      </c>
      <c r="B145">
        <v>27</v>
      </c>
      <c r="C145">
        <v>18</v>
      </c>
      <c r="D145">
        <v>0</v>
      </c>
      <c r="E145" s="10">
        <v>5</v>
      </c>
    </row>
    <row r="146" spans="1:5" x14ac:dyDescent="0.3">
      <c r="A146" s="9">
        <v>43973</v>
      </c>
      <c r="B146">
        <v>19</v>
      </c>
      <c r="C146">
        <v>0</v>
      </c>
      <c r="D146">
        <v>0</v>
      </c>
      <c r="E146" s="10">
        <v>4</v>
      </c>
    </row>
    <row r="147" spans="1:5" x14ac:dyDescent="0.3">
      <c r="A147" s="9">
        <v>43974</v>
      </c>
      <c r="B147">
        <v>0</v>
      </c>
      <c r="C147">
        <v>21</v>
      </c>
      <c r="D147">
        <v>0</v>
      </c>
      <c r="E147" s="10">
        <v>12</v>
      </c>
    </row>
    <row r="148" spans="1:5" x14ac:dyDescent="0.3">
      <c r="A148" s="9">
        <v>43975</v>
      </c>
      <c r="B148">
        <v>0</v>
      </c>
      <c r="C148">
        <v>0</v>
      </c>
      <c r="D148">
        <v>0</v>
      </c>
      <c r="E148" s="10">
        <v>6</v>
      </c>
    </row>
    <row r="149" spans="1:5" x14ac:dyDescent="0.3">
      <c r="A149" s="9">
        <v>43976</v>
      </c>
      <c r="B149">
        <v>19</v>
      </c>
      <c r="C149">
        <v>19</v>
      </c>
      <c r="D149">
        <v>21</v>
      </c>
      <c r="E149" s="10">
        <v>17</v>
      </c>
    </row>
    <row r="150" spans="1:5" x14ac:dyDescent="0.3">
      <c r="A150" s="9">
        <v>43977</v>
      </c>
      <c r="B150">
        <v>0</v>
      </c>
      <c r="C150">
        <v>28</v>
      </c>
      <c r="D150">
        <v>0</v>
      </c>
      <c r="E150" s="10">
        <v>79</v>
      </c>
    </row>
    <row r="151" spans="1:5" x14ac:dyDescent="0.3">
      <c r="A151" s="9">
        <v>43978</v>
      </c>
      <c r="B151">
        <v>0</v>
      </c>
      <c r="C151">
        <v>21</v>
      </c>
      <c r="D151">
        <v>21</v>
      </c>
      <c r="E151" s="10">
        <v>0</v>
      </c>
    </row>
    <row r="152" spans="1:5" x14ac:dyDescent="0.3">
      <c r="A152" s="9">
        <v>43979</v>
      </c>
      <c r="B152">
        <v>22</v>
      </c>
      <c r="C152">
        <v>19</v>
      </c>
      <c r="D152">
        <v>0</v>
      </c>
      <c r="E152" s="10">
        <v>78</v>
      </c>
    </row>
    <row r="153" spans="1:5" x14ac:dyDescent="0.3">
      <c r="A153" s="9">
        <v>43980</v>
      </c>
      <c r="B153">
        <v>0</v>
      </c>
      <c r="C153">
        <v>34</v>
      </c>
      <c r="D153">
        <v>0</v>
      </c>
      <c r="E153" s="10">
        <v>13</v>
      </c>
    </row>
    <row r="154" spans="1:5" x14ac:dyDescent="0.3">
      <c r="A154" s="9">
        <v>43981</v>
      </c>
      <c r="B154">
        <v>18</v>
      </c>
      <c r="C154">
        <v>0</v>
      </c>
      <c r="D154">
        <v>0</v>
      </c>
      <c r="E154" s="10">
        <v>157</v>
      </c>
    </row>
    <row r="155" spans="1:5" x14ac:dyDescent="0.3">
      <c r="A155" s="9">
        <v>43982</v>
      </c>
      <c r="B155">
        <v>52</v>
      </c>
      <c r="C155">
        <v>17</v>
      </c>
      <c r="D155">
        <v>17</v>
      </c>
      <c r="E155" s="10">
        <v>91</v>
      </c>
    </row>
  </sheetData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EB426-49BF-4B41-8C11-C7F6E9228737}">
  <dimension ref="A1:Y155"/>
  <sheetViews>
    <sheetView workbookViewId="0">
      <selection activeCell="F1" sqref="F1:G1048576"/>
    </sheetView>
  </sheetViews>
  <sheetFormatPr defaultRowHeight="14.4" x14ac:dyDescent="0.3"/>
  <cols>
    <col min="6" max="7" width="8.88671875" style="29"/>
  </cols>
  <sheetData>
    <row r="1" spans="1:25" x14ac:dyDescent="0.3">
      <c r="A1" t="s">
        <v>63</v>
      </c>
    </row>
    <row r="3" spans="1:25" x14ac:dyDescent="0.3">
      <c r="A3" t="s">
        <v>62</v>
      </c>
      <c r="B3" t="s">
        <v>176</v>
      </c>
      <c r="C3" t="s">
        <v>175</v>
      </c>
      <c r="D3" t="s">
        <v>174</v>
      </c>
      <c r="E3" s="12" t="s">
        <v>54</v>
      </c>
      <c r="F3" s="23" t="s">
        <v>59</v>
      </c>
      <c r="G3" s="23" t="s">
        <v>58</v>
      </c>
      <c r="H3" s="10" t="s">
        <v>57</v>
      </c>
    </row>
    <row r="4" spans="1:25" x14ac:dyDescent="0.3">
      <c r="A4" s="8">
        <v>43831</v>
      </c>
      <c r="B4">
        <v>0</v>
      </c>
      <c r="C4">
        <v>0</v>
      </c>
      <c r="D4">
        <v>0</v>
      </c>
      <c r="E4" s="9">
        <v>43831</v>
      </c>
      <c r="F4" s="23">
        <v>0</v>
      </c>
      <c r="G4" s="23">
        <v>0</v>
      </c>
      <c r="H4" s="10">
        <v>0</v>
      </c>
    </row>
    <row r="5" spans="1:25" x14ac:dyDescent="0.3">
      <c r="A5" s="8">
        <v>43832</v>
      </c>
      <c r="B5">
        <v>0</v>
      </c>
      <c r="C5">
        <v>0</v>
      </c>
      <c r="D5">
        <v>0</v>
      </c>
      <c r="E5" s="9">
        <v>43832</v>
      </c>
      <c r="F5" s="23">
        <v>0</v>
      </c>
      <c r="G5" s="23">
        <v>0</v>
      </c>
      <c r="H5" s="10">
        <v>0</v>
      </c>
    </row>
    <row r="6" spans="1:25" x14ac:dyDescent="0.3">
      <c r="A6" s="8">
        <v>43833</v>
      </c>
      <c r="B6">
        <v>0</v>
      </c>
      <c r="C6">
        <v>0</v>
      </c>
      <c r="D6">
        <v>0</v>
      </c>
      <c r="E6" s="9">
        <v>43833</v>
      </c>
      <c r="F6" s="23">
        <v>0</v>
      </c>
      <c r="G6" s="23">
        <v>0</v>
      </c>
      <c r="H6" s="10">
        <v>0</v>
      </c>
    </row>
    <row r="7" spans="1:25" x14ac:dyDescent="0.3">
      <c r="A7" s="8">
        <v>43834</v>
      </c>
      <c r="B7">
        <v>0</v>
      </c>
      <c r="C7">
        <v>0</v>
      </c>
      <c r="D7">
        <v>0</v>
      </c>
      <c r="E7" s="9">
        <v>43834</v>
      </c>
      <c r="F7" s="23">
        <v>0</v>
      </c>
      <c r="G7" s="23">
        <v>0</v>
      </c>
      <c r="H7" s="10">
        <v>0</v>
      </c>
    </row>
    <row r="8" spans="1:25" x14ac:dyDescent="0.3">
      <c r="A8" s="8">
        <v>43835</v>
      </c>
      <c r="B8">
        <v>0</v>
      </c>
      <c r="C8">
        <v>1</v>
      </c>
      <c r="D8">
        <v>0</v>
      </c>
      <c r="E8" s="9">
        <v>43835</v>
      </c>
      <c r="F8" s="23">
        <v>0</v>
      </c>
      <c r="G8" s="23">
        <v>0</v>
      </c>
      <c r="H8" s="10">
        <v>0</v>
      </c>
      <c r="P8" t="s">
        <v>59</v>
      </c>
      <c r="W8" t="s">
        <v>149</v>
      </c>
    </row>
    <row r="9" spans="1:25" x14ac:dyDescent="0.3">
      <c r="A9" s="8">
        <v>43836</v>
      </c>
      <c r="B9">
        <v>0</v>
      </c>
      <c r="C9">
        <v>0</v>
      </c>
      <c r="D9">
        <v>1</v>
      </c>
      <c r="E9" s="9">
        <v>43836</v>
      </c>
      <c r="F9" s="23">
        <v>0</v>
      </c>
      <c r="G9" s="23">
        <v>0</v>
      </c>
      <c r="H9" s="10">
        <v>0</v>
      </c>
      <c r="O9" t="s">
        <v>67</v>
      </c>
      <c r="P9" t="s">
        <v>31</v>
      </c>
      <c r="Q9" t="s">
        <v>148</v>
      </c>
      <c r="R9" t="s">
        <v>34</v>
      </c>
      <c r="V9" t="s">
        <v>67</v>
      </c>
      <c r="W9" t="s">
        <v>31</v>
      </c>
      <c r="X9" t="s">
        <v>148</v>
      </c>
      <c r="Y9" t="s">
        <v>34</v>
      </c>
    </row>
    <row r="10" spans="1:25" x14ac:dyDescent="0.3">
      <c r="A10" s="8">
        <v>43837</v>
      </c>
      <c r="B10">
        <v>0</v>
      </c>
      <c r="C10">
        <v>1</v>
      </c>
      <c r="D10">
        <v>0</v>
      </c>
      <c r="E10" s="9">
        <v>43837</v>
      </c>
      <c r="F10" s="23">
        <v>0</v>
      </c>
      <c r="G10" s="23">
        <v>0</v>
      </c>
      <c r="H10" s="10">
        <v>0</v>
      </c>
      <c r="O10">
        <v>0</v>
      </c>
      <c r="P10">
        <v>0.48743458285797953</v>
      </c>
      <c r="Q10">
        <v>5.9858829208110254E-2</v>
      </c>
      <c r="R10">
        <v>-3.3409839562680813E-3</v>
      </c>
      <c r="V10">
        <v>0</v>
      </c>
      <c r="W10">
        <v>0.43029957202212793</v>
      </c>
      <c r="X10">
        <v>2.5735265262012533E-2</v>
      </c>
      <c r="Y10">
        <v>-1.3793579549976216E-2</v>
      </c>
    </row>
    <row r="11" spans="1:25" x14ac:dyDescent="0.3">
      <c r="A11" s="8">
        <v>43838</v>
      </c>
      <c r="B11">
        <v>0</v>
      </c>
      <c r="C11">
        <v>1</v>
      </c>
      <c r="D11">
        <v>0</v>
      </c>
      <c r="E11" s="9">
        <v>43838</v>
      </c>
      <c r="F11" s="23">
        <v>0</v>
      </c>
      <c r="G11" s="23">
        <v>0</v>
      </c>
      <c r="H11" s="10">
        <v>0</v>
      </c>
      <c r="O11">
        <v>1</v>
      </c>
      <c r="P11">
        <v>0.50802630591737208</v>
      </c>
      <c r="Q11">
        <v>6.8388277843430489E-2</v>
      </c>
      <c r="R11">
        <v>-5.1837767404506558E-3</v>
      </c>
      <c r="V11">
        <v>1</v>
      </c>
      <c r="W11">
        <v>0.43447680000694916</v>
      </c>
      <c r="X11">
        <v>3.0429172489483729E-2</v>
      </c>
      <c r="Y11">
        <v>-1.6647031434064329E-2</v>
      </c>
    </row>
    <row r="12" spans="1:25" x14ac:dyDescent="0.3">
      <c r="A12" s="8">
        <v>43839</v>
      </c>
      <c r="B12">
        <v>0</v>
      </c>
      <c r="C12">
        <v>0</v>
      </c>
      <c r="D12">
        <v>0</v>
      </c>
      <c r="E12" s="9">
        <v>43839</v>
      </c>
      <c r="F12" s="23">
        <v>0</v>
      </c>
      <c r="G12" s="23">
        <v>0</v>
      </c>
      <c r="H12" s="10">
        <v>0</v>
      </c>
      <c r="O12">
        <v>2</v>
      </c>
      <c r="P12">
        <v>0.50867723752427241</v>
      </c>
      <c r="Q12">
        <v>7.1542648951334123E-2</v>
      </c>
      <c r="R12">
        <v>2.8665089140635803E-3</v>
      </c>
      <c r="V12">
        <v>2</v>
      </c>
      <c r="W12">
        <v>0.42017708449644559</v>
      </c>
      <c r="X12">
        <v>4.281633971498993E-2</v>
      </c>
      <c r="Y12">
        <v>-6.3245131240599051E-3</v>
      </c>
    </row>
    <row r="13" spans="1:25" x14ac:dyDescent="0.3">
      <c r="A13" s="8">
        <v>43840</v>
      </c>
      <c r="B13">
        <v>0</v>
      </c>
      <c r="C13">
        <v>0</v>
      </c>
      <c r="D13">
        <v>0</v>
      </c>
      <c r="E13" s="9">
        <v>43840</v>
      </c>
      <c r="F13" s="23">
        <v>0</v>
      </c>
      <c r="G13" s="23">
        <v>0</v>
      </c>
      <c r="H13" s="10">
        <v>0</v>
      </c>
      <c r="O13">
        <v>3</v>
      </c>
      <c r="P13">
        <v>0.49905964723415408</v>
      </c>
      <c r="Q13">
        <v>8.5501430003764478E-2</v>
      </c>
      <c r="R13">
        <v>1.3017170798815142E-2</v>
      </c>
      <c r="V13">
        <v>3</v>
      </c>
      <c r="W13">
        <v>0.44493834068496474</v>
      </c>
      <c r="X13">
        <v>5.1798585381087073E-2</v>
      </c>
      <c r="Y13">
        <v>2.622178773590595E-3</v>
      </c>
    </row>
    <row r="14" spans="1:25" x14ac:dyDescent="0.3">
      <c r="A14" s="8">
        <v>43841</v>
      </c>
      <c r="B14">
        <v>0</v>
      </c>
      <c r="C14">
        <v>0</v>
      </c>
      <c r="D14">
        <v>0</v>
      </c>
      <c r="E14" s="9">
        <v>43841</v>
      </c>
      <c r="F14" s="23">
        <v>0</v>
      </c>
      <c r="G14" s="23">
        <v>0</v>
      </c>
      <c r="H14" s="10">
        <v>0</v>
      </c>
      <c r="O14">
        <v>4</v>
      </c>
      <c r="P14">
        <v>0.493345869508305</v>
      </c>
      <c r="Q14">
        <v>9.751759269323243E-2</v>
      </c>
      <c r="R14">
        <v>1.3109336152443961E-2</v>
      </c>
      <c r="V14">
        <v>4</v>
      </c>
      <c r="W14">
        <v>0.43510918547720751</v>
      </c>
      <c r="X14">
        <v>6.5008761871685181E-2</v>
      </c>
      <c r="Y14">
        <v>-2.00866840706128E-3</v>
      </c>
    </row>
    <row r="15" spans="1:25" x14ac:dyDescent="0.3">
      <c r="A15" s="8">
        <v>43842</v>
      </c>
      <c r="B15">
        <v>0</v>
      </c>
      <c r="C15">
        <v>0</v>
      </c>
      <c r="D15">
        <v>0</v>
      </c>
      <c r="E15" s="9">
        <v>43842</v>
      </c>
      <c r="F15" s="23">
        <v>0</v>
      </c>
      <c r="G15" s="23">
        <v>0</v>
      </c>
      <c r="H15" s="10">
        <v>0</v>
      </c>
      <c r="O15">
        <v>5</v>
      </c>
      <c r="P15">
        <v>0.5307026764670385</v>
      </c>
      <c r="Q15">
        <v>0.10130821074064961</v>
      </c>
      <c r="R15">
        <v>2.0444789740683433E-2</v>
      </c>
      <c r="V15">
        <v>5</v>
      </c>
      <c r="W15">
        <v>0.463187145838523</v>
      </c>
      <c r="X15">
        <v>8.594732041871106E-2</v>
      </c>
      <c r="Y15">
        <v>1.5824163800438528E-3</v>
      </c>
    </row>
    <row r="16" spans="1:25" x14ac:dyDescent="0.3">
      <c r="A16" s="8">
        <v>43843</v>
      </c>
      <c r="B16">
        <v>0</v>
      </c>
      <c r="C16">
        <v>1</v>
      </c>
      <c r="D16">
        <v>0</v>
      </c>
      <c r="E16" s="9">
        <v>43843</v>
      </c>
      <c r="F16" s="23">
        <v>0</v>
      </c>
      <c r="G16" s="23">
        <v>0</v>
      </c>
      <c r="H16" s="10">
        <v>0</v>
      </c>
      <c r="O16">
        <v>6</v>
      </c>
      <c r="P16">
        <v>0.55193451933879234</v>
      </c>
      <c r="Q16">
        <v>0.11095189793417407</v>
      </c>
      <c r="R16">
        <v>2.942061401825892E-2</v>
      </c>
      <c r="V16">
        <v>6</v>
      </c>
      <c r="W16">
        <v>0.51007711861057314</v>
      </c>
      <c r="X16">
        <v>8.682268117416804E-2</v>
      </c>
      <c r="Y16">
        <v>3.9088359236976334E-3</v>
      </c>
    </row>
    <row r="17" spans="1:25" x14ac:dyDescent="0.3">
      <c r="A17" s="8">
        <v>43844</v>
      </c>
      <c r="B17">
        <v>0</v>
      </c>
      <c r="C17">
        <v>0</v>
      </c>
      <c r="D17">
        <v>0</v>
      </c>
      <c r="E17" s="9">
        <v>43844</v>
      </c>
      <c r="F17" s="23">
        <v>0</v>
      </c>
      <c r="G17" s="23">
        <v>0</v>
      </c>
      <c r="H17" s="10">
        <v>0</v>
      </c>
      <c r="O17">
        <v>7</v>
      </c>
      <c r="P17">
        <v>0.59234918420344995</v>
      </c>
      <c r="Q17">
        <v>0.11659297922621739</v>
      </c>
      <c r="R17">
        <v>3.7096881196340983E-2</v>
      </c>
      <c r="V17">
        <v>7</v>
      </c>
      <c r="W17">
        <v>0.51380102400931693</v>
      </c>
      <c r="X17">
        <v>9.0903686958322252E-2</v>
      </c>
      <c r="Y17">
        <v>1.2065113808759244E-2</v>
      </c>
    </row>
    <row r="18" spans="1:25" x14ac:dyDescent="0.3">
      <c r="A18" s="8">
        <v>43845</v>
      </c>
      <c r="B18">
        <v>0</v>
      </c>
      <c r="C18">
        <v>0</v>
      </c>
      <c r="D18">
        <v>0</v>
      </c>
      <c r="E18" s="9">
        <v>43845</v>
      </c>
      <c r="F18" s="23">
        <v>0</v>
      </c>
      <c r="G18" s="23">
        <v>0</v>
      </c>
      <c r="H18" s="10">
        <v>0</v>
      </c>
      <c r="O18">
        <v>8</v>
      </c>
      <c r="P18">
        <v>0.58631592017668499</v>
      </c>
      <c r="Q18">
        <v>0.12871032985297243</v>
      </c>
      <c r="R18">
        <v>6.1459766407402389E-2</v>
      </c>
      <c r="V18">
        <v>8</v>
      </c>
      <c r="W18">
        <v>0.52629987227849784</v>
      </c>
      <c r="X18">
        <v>9.5273376692435324E-2</v>
      </c>
      <c r="Y18">
        <v>2.9279254368806261E-2</v>
      </c>
    </row>
    <row r="19" spans="1:25" x14ac:dyDescent="0.3">
      <c r="A19" s="8">
        <v>43846</v>
      </c>
      <c r="B19">
        <v>0</v>
      </c>
      <c r="C19">
        <v>1</v>
      </c>
      <c r="D19">
        <v>0</v>
      </c>
      <c r="E19" s="9">
        <v>43846</v>
      </c>
      <c r="F19" s="23">
        <v>0</v>
      </c>
      <c r="G19" s="23">
        <v>0</v>
      </c>
      <c r="H19" s="10">
        <v>0</v>
      </c>
      <c r="O19">
        <v>9</v>
      </c>
      <c r="P19">
        <v>0.58952974625344945</v>
      </c>
      <c r="Q19">
        <v>0.14137190371515251</v>
      </c>
      <c r="R19">
        <v>6.6375923851171539E-2</v>
      </c>
      <c r="V19">
        <v>9</v>
      </c>
      <c r="W19">
        <v>0.55036942630188035</v>
      </c>
      <c r="X19">
        <v>0.10797872135093321</v>
      </c>
      <c r="Y19">
        <v>4.3159781554245435E-2</v>
      </c>
    </row>
    <row r="20" spans="1:25" x14ac:dyDescent="0.3">
      <c r="A20" s="8">
        <v>43847</v>
      </c>
      <c r="B20">
        <v>0</v>
      </c>
      <c r="C20">
        <v>1</v>
      </c>
      <c r="D20">
        <v>1</v>
      </c>
      <c r="E20" s="9">
        <v>43847</v>
      </c>
      <c r="F20" s="23">
        <v>0</v>
      </c>
      <c r="G20" s="23">
        <v>0</v>
      </c>
      <c r="H20" s="10">
        <v>0</v>
      </c>
      <c r="O20">
        <v>10</v>
      </c>
      <c r="P20">
        <v>0.63397242197112047</v>
      </c>
      <c r="Q20">
        <v>0.15664320537951421</v>
      </c>
      <c r="R20">
        <v>8.3502806739537083E-2</v>
      </c>
      <c r="V20">
        <v>10</v>
      </c>
      <c r="W20">
        <v>0.59084855227003685</v>
      </c>
      <c r="X20">
        <v>0.11094816870686809</v>
      </c>
      <c r="Y20">
        <v>3.9437750077256126E-2</v>
      </c>
    </row>
    <row r="21" spans="1:25" x14ac:dyDescent="0.3">
      <c r="A21" s="8">
        <v>43848</v>
      </c>
      <c r="B21">
        <v>0</v>
      </c>
      <c r="C21">
        <v>1</v>
      </c>
      <c r="D21">
        <v>0</v>
      </c>
      <c r="E21" s="9">
        <v>43848</v>
      </c>
      <c r="F21" s="23">
        <v>0</v>
      </c>
      <c r="G21" s="23">
        <v>0</v>
      </c>
      <c r="H21" s="10">
        <v>0</v>
      </c>
      <c r="O21">
        <v>11</v>
      </c>
      <c r="P21">
        <v>0.64089503770769829</v>
      </c>
      <c r="Q21">
        <v>0.17373870830224233</v>
      </c>
      <c r="R21">
        <v>8.735854892095482E-2</v>
      </c>
      <c r="V21">
        <v>11</v>
      </c>
      <c r="W21">
        <v>0.61801998764719079</v>
      </c>
      <c r="X21">
        <v>0.13745898263440182</v>
      </c>
      <c r="Y21">
        <v>4.1030294902614693E-2</v>
      </c>
    </row>
    <row r="22" spans="1:25" x14ac:dyDescent="0.3">
      <c r="A22" s="8">
        <v>43849</v>
      </c>
      <c r="B22">
        <v>0</v>
      </c>
      <c r="C22">
        <v>0</v>
      </c>
      <c r="D22">
        <v>0</v>
      </c>
      <c r="E22" s="9">
        <v>43849</v>
      </c>
      <c r="F22" s="23">
        <v>0</v>
      </c>
      <c r="G22" s="23">
        <v>0</v>
      </c>
      <c r="H22" s="10">
        <v>0</v>
      </c>
      <c r="O22">
        <v>12</v>
      </c>
      <c r="P22">
        <v>0.65239953304888598</v>
      </c>
      <c r="Q22">
        <v>0.1917206172896557</v>
      </c>
      <c r="R22">
        <v>0.10407396535226301</v>
      </c>
      <c r="V22">
        <v>12</v>
      </c>
      <c r="W22">
        <v>0.62777331553226356</v>
      </c>
      <c r="X22">
        <v>0.17421718934309946</v>
      </c>
      <c r="Y22">
        <v>8.0019290777715149E-2</v>
      </c>
    </row>
    <row r="23" spans="1:25" x14ac:dyDescent="0.3">
      <c r="A23" s="8">
        <v>43850</v>
      </c>
      <c r="B23">
        <v>0</v>
      </c>
      <c r="C23">
        <v>0</v>
      </c>
      <c r="D23">
        <v>0</v>
      </c>
      <c r="E23" s="9">
        <v>43850</v>
      </c>
      <c r="F23" s="23">
        <v>0</v>
      </c>
      <c r="G23" s="23">
        <v>0</v>
      </c>
      <c r="H23" s="10">
        <v>0</v>
      </c>
      <c r="O23">
        <v>13</v>
      </c>
      <c r="P23">
        <v>0.64122480657799463</v>
      </c>
      <c r="Q23">
        <v>0.21003339860358647</v>
      </c>
      <c r="R23">
        <v>0.1281674039928889</v>
      </c>
      <c r="V23">
        <v>13</v>
      </c>
      <c r="W23">
        <v>0.63619507537363973</v>
      </c>
      <c r="X23">
        <v>0.18069747463298336</v>
      </c>
      <c r="Y23">
        <v>0.10941112625344541</v>
      </c>
    </row>
    <row r="24" spans="1:25" x14ac:dyDescent="0.3">
      <c r="A24" s="8">
        <v>43851</v>
      </c>
      <c r="B24">
        <v>0</v>
      </c>
      <c r="C24">
        <v>1</v>
      </c>
      <c r="D24">
        <v>0</v>
      </c>
      <c r="E24" s="9">
        <v>43851</v>
      </c>
      <c r="F24" s="23">
        <v>0</v>
      </c>
      <c r="G24" s="23">
        <v>0</v>
      </c>
      <c r="H24" s="10">
        <v>0</v>
      </c>
      <c r="O24">
        <v>14</v>
      </c>
      <c r="P24">
        <v>0.62812592090743236</v>
      </c>
      <c r="Q24">
        <v>0.22438726342919316</v>
      </c>
      <c r="R24">
        <v>0.14729930677164585</v>
      </c>
      <c r="V24">
        <v>14</v>
      </c>
      <c r="W24">
        <v>0.66146899192412578</v>
      </c>
      <c r="X24">
        <v>0.20081665956172021</v>
      </c>
      <c r="Y24">
        <v>0.21818435802934749</v>
      </c>
    </row>
    <row r="25" spans="1:25" x14ac:dyDescent="0.3">
      <c r="A25" s="8">
        <v>43852</v>
      </c>
      <c r="B25">
        <v>0</v>
      </c>
      <c r="C25">
        <v>1</v>
      </c>
      <c r="D25">
        <v>0</v>
      </c>
      <c r="E25" s="9">
        <v>43852</v>
      </c>
      <c r="F25" s="23">
        <v>0</v>
      </c>
      <c r="G25" s="23">
        <v>0</v>
      </c>
      <c r="H25" s="10">
        <v>0</v>
      </c>
    </row>
    <row r="26" spans="1:25" x14ac:dyDescent="0.3">
      <c r="A26" s="8">
        <v>43853</v>
      </c>
      <c r="B26">
        <v>0</v>
      </c>
      <c r="C26">
        <v>0</v>
      </c>
      <c r="D26">
        <v>0</v>
      </c>
      <c r="E26" s="9">
        <v>43853</v>
      </c>
      <c r="F26" s="23">
        <v>0</v>
      </c>
      <c r="G26" s="23">
        <v>0</v>
      </c>
      <c r="H26" s="10">
        <v>0</v>
      </c>
    </row>
    <row r="27" spans="1:25" x14ac:dyDescent="0.3">
      <c r="A27" s="8">
        <v>43854</v>
      </c>
      <c r="B27">
        <v>0</v>
      </c>
      <c r="C27">
        <v>1</v>
      </c>
      <c r="D27">
        <v>0</v>
      </c>
      <c r="E27" s="9">
        <v>43854</v>
      </c>
      <c r="F27" s="23">
        <v>0</v>
      </c>
      <c r="G27" s="23">
        <v>0</v>
      </c>
      <c r="H27" s="10">
        <v>0</v>
      </c>
    </row>
    <row r="28" spans="1:25" x14ac:dyDescent="0.3">
      <c r="A28" s="8">
        <v>43855</v>
      </c>
      <c r="B28">
        <v>1</v>
      </c>
      <c r="C28">
        <v>0</v>
      </c>
      <c r="D28">
        <v>0</v>
      </c>
      <c r="E28" s="9">
        <v>43855</v>
      </c>
      <c r="F28" s="23">
        <v>0</v>
      </c>
      <c r="G28" s="23">
        <v>0</v>
      </c>
      <c r="H28" s="10">
        <v>0</v>
      </c>
    </row>
    <row r="29" spans="1:25" x14ac:dyDescent="0.3">
      <c r="A29" s="8">
        <v>43856</v>
      </c>
      <c r="B29">
        <v>0</v>
      </c>
      <c r="C29">
        <v>0</v>
      </c>
      <c r="D29">
        <v>0</v>
      </c>
      <c r="E29" s="9">
        <v>43856</v>
      </c>
      <c r="F29" s="23">
        <v>0</v>
      </c>
      <c r="G29" s="23">
        <v>0</v>
      </c>
      <c r="H29" s="10">
        <v>0</v>
      </c>
    </row>
    <row r="30" spans="1:25" x14ac:dyDescent="0.3">
      <c r="A30" s="8">
        <v>43857</v>
      </c>
      <c r="B30">
        <v>0</v>
      </c>
      <c r="C30">
        <v>1</v>
      </c>
      <c r="D30">
        <v>0</v>
      </c>
      <c r="E30" s="9">
        <v>43857</v>
      </c>
      <c r="F30" s="23">
        <v>0</v>
      </c>
      <c r="G30" s="23">
        <v>0</v>
      </c>
      <c r="H30" s="10">
        <v>0</v>
      </c>
    </row>
    <row r="31" spans="1:25" x14ac:dyDescent="0.3">
      <c r="A31" s="8">
        <v>43858</v>
      </c>
      <c r="B31">
        <v>0</v>
      </c>
      <c r="C31">
        <v>0</v>
      </c>
      <c r="D31">
        <v>0</v>
      </c>
      <c r="E31" s="9">
        <v>43858</v>
      </c>
      <c r="F31" s="23">
        <v>0</v>
      </c>
      <c r="G31" s="23">
        <v>0</v>
      </c>
      <c r="H31" s="10">
        <v>0</v>
      </c>
    </row>
    <row r="32" spans="1:25" x14ac:dyDescent="0.3">
      <c r="A32" s="8">
        <v>43859</v>
      </c>
      <c r="B32">
        <v>0</v>
      </c>
      <c r="C32">
        <v>1</v>
      </c>
      <c r="D32">
        <v>0</v>
      </c>
      <c r="E32" s="9">
        <v>43859</v>
      </c>
      <c r="F32" s="23">
        <v>0</v>
      </c>
      <c r="G32" s="23">
        <v>0</v>
      </c>
      <c r="H32" s="10">
        <v>0</v>
      </c>
    </row>
    <row r="33" spans="1:8" x14ac:dyDescent="0.3">
      <c r="A33" s="8">
        <v>43860</v>
      </c>
      <c r="B33">
        <v>0</v>
      </c>
      <c r="C33">
        <v>0</v>
      </c>
      <c r="D33">
        <v>0</v>
      </c>
      <c r="E33" s="9">
        <v>43860</v>
      </c>
      <c r="F33" s="23">
        <f ca="1">IFERROR(__xludf.DUMMYFUNCTION("""COMPUTED_VALUE"""),1)</f>
        <v>1</v>
      </c>
      <c r="G33" s="23">
        <f ca="1">IFERROR(__xludf.DUMMYFUNCTION("""COMPUTED_VALUE"""),0)</f>
        <v>0</v>
      </c>
      <c r="H33" s="10">
        <v>0</v>
      </c>
    </row>
    <row r="34" spans="1:8" x14ac:dyDescent="0.3">
      <c r="A34" s="8">
        <v>43861</v>
      </c>
      <c r="B34">
        <v>0</v>
      </c>
      <c r="C34">
        <v>1</v>
      </c>
      <c r="D34">
        <v>0</v>
      </c>
      <c r="E34" s="9">
        <v>43861</v>
      </c>
      <c r="F34" s="23">
        <f ca="1">IFERROR(__xludf.DUMMYFUNCTION("""COMPUTED_VALUE"""),0)</f>
        <v>0</v>
      </c>
      <c r="G34" s="23">
        <f ca="1">IFERROR(__xludf.DUMMYFUNCTION("""COMPUTED_VALUE"""),0)</f>
        <v>0</v>
      </c>
      <c r="H34" s="10">
        <v>0</v>
      </c>
    </row>
    <row r="35" spans="1:8" x14ac:dyDescent="0.3">
      <c r="A35" s="8">
        <v>43862</v>
      </c>
      <c r="B35">
        <v>0</v>
      </c>
      <c r="C35">
        <v>1</v>
      </c>
      <c r="D35">
        <v>0</v>
      </c>
      <c r="E35" s="9">
        <v>43862</v>
      </c>
      <c r="F35" s="23">
        <f ca="1">IFERROR(__xludf.DUMMYFUNCTION("""COMPUTED_VALUE"""),0)</f>
        <v>0</v>
      </c>
      <c r="G35" s="23">
        <f ca="1">IFERROR(__xludf.DUMMYFUNCTION("""COMPUTED_VALUE"""),0)</f>
        <v>0</v>
      </c>
      <c r="H35" s="10">
        <v>0</v>
      </c>
    </row>
    <row r="36" spans="1:8" x14ac:dyDescent="0.3">
      <c r="A36" s="8">
        <v>43863</v>
      </c>
      <c r="B36">
        <v>0</v>
      </c>
      <c r="C36">
        <v>1</v>
      </c>
      <c r="D36">
        <v>0</v>
      </c>
      <c r="E36" s="9">
        <v>43863</v>
      </c>
      <c r="F36" s="23">
        <f ca="1">IFERROR(__xludf.DUMMYFUNCTION("""COMPUTED_VALUE"""),1)</f>
        <v>1</v>
      </c>
      <c r="G36" s="23">
        <f ca="1">IFERROR(__xludf.DUMMYFUNCTION("""COMPUTED_VALUE"""),0)</f>
        <v>0</v>
      </c>
      <c r="H36" s="10">
        <v>0</v>
      </c>
    </row>
    <row r="37" spans="1:8" x14ac:dyDescent="0.3">
      <c r="A37" s="8">
        <v>43864</v>
      </c>
      <c r="B37">
        <v>1</v>
      </c>
      <c r="C37">
        <v>1</v>
      </c>
      <c r="D37">
        <v>0</v>
      </c>
      <c r="E37" s="9">
        <v>43864</v>
      </c>
      <c r="F37" s="23">
        <f ca="1">IFERROR(__xludf.DUMMYFUNCTION("""COMPUTED_VALUE"""),1)</f>
        <v>1</v>
      </c>
      <c r="G37" s="23">
        <f ca="1">IFERROR(__xludf.DUMMYFUNCTION("""COMPUTED_VALUE"""),0)</f>
        <v>0</v>
      </c>
      <c r="H37" s="10">
        <v>0</v>
      </c>
    </row>
    <row r="38" spans="1:8" x14ac:dyDescent="0.3">
      <c r="A38" s="8">
        <v>43865</v>
      </c>
      <c r="B38">
        <v>0</v>
      </c>
      <c r="C38">
        <v>1</v>
      </c>
      <c r="D38">
        <v>0</v>
      </c>
      <c r="E38" s="9">
        <v>43865</v>
      </c>
      <c r="F38" s="23">
        <f ca="1">IFERROR(__xludf.DUMMYFUNCTION("""COMPUTED_VALUE"""),0)</f>
        <v>0</v>
      </c>
      <c r="G38" s="23">
        <f ca="1">IFERROR(__xludf.DUMMYFUNCTION("""COMPUTED_VALUE"""),0)</f>
        <v>0</v>
      </c>
      <c r="H38" s="10">
        <v>0</v>
      </c>
    </row>
    <row r="39" spans="1:8" x14ac:dyDescent="0.3">
      <c r="A39" s="8">
        <v>43866</v>
      </c>
      <c r="B39">
        <v>1</v>
      </c>
      <c r="C39">
        <v>0</v>
      </c>
      <c r="D39">
        <v>0</v>
      </c>
      <c r="E39" s="9">
        <v>43866</v>
      </c>
      <c r="F39" s="23">
        <f ca="1">IFERROR(__xludf.DUMMYFUNCTION("""COMPUTED_VALUE"""),0)</f>
        <v>0</v>
      </c>
      <c r="G39" s="23">
        <f ca="1">IFERROR(__xludf.DUMMYFUNCTION("""COMPUTED_VALUE"""),0)</f>
        <v>0</v>
      </c>
      <c r="H39" s="10">
        <v>0</v>
      </c>
    </row>
    <row r="40" spans="1:8" x14ac:dyDescent="0.3">
      <c r="A40" s="8">
        <v>43867</v>
      </c>
      <c r="B40">
        <v>0</v>
      </c>
      <c r="C40">
        <v>1</v>
      </c>
      <c r="D40">
        <v>0</v>
      </c>
      <c r="E40" s="9">
        <v>43867</v>
      </c>
      <c r="F40" s="23">
        <f ca="1">IFERROR(__xludf.DUMMYFUNCTION("""COMPUTED_VALUE"""),0)</f>
        <v>0</v>
      </c>
      <c r="G40" s="23">
        <f ca="1">IFERROR(__xludf.DUMMYFUNCTION("""COMPUTED_VALUE"""),0)</f>
        <v>0</v>
      </c>
      <c r="H40" s="10">
        <v>0</v>
      </c>
    </row>
    <row r="41" spans="1:8" x14ac:dyDescent="0.3">
      <c r="A41" s="8">
        <v>43868</v>
      </c>
      <c r="B41">
        <v>1</v>
      </c>
      <c r="C41">
        <v>1</v>
      </c>
      <c r="D41">
        <v>0</v>
      </c>
      <c r="E41" s="9">
        <v>43868</v>
      </c>
      <c r="F41" s="23">
        <f ca="1">IFERROR(__xludf.DUMMYFUNCTION("""COMPUTED_VALUE"""),0)</f>
        <v>0</v>
      </c>
      <c r="G41" s="23">
        <f ca="1">IFERROR(__xludf.DUMMYFUNCTION("""COMPUTED_VALUE"""),0)</f>
        <v>0</v>
      </c>
      <c r="H41" s="10">
        <v>0</v>
      </c>
    </row>
    <row r="42" spans="1:8" x14ac:dyDescent="0.3">
      <c r="A42" s="8">
        <v>43869</v>
      </c>
      <c r="B42">
        <v>0</v>
      </c>
      <c r="C42">
        <v>1</v>
      </c>
      <c r="D42">
        <v>0</v>
      </c>
      <c r="E42" s="9">
        <v>43869</v>
      </c>
      <c r="F42" s="23">
        <f ca="1">IFERROR(__xludf.DUMMYFUNCTION("""COMPUTED_VALUE"""),0)</f>
        <v>0</v>
      </c>
      <c r="G42" s="23">
        <f ca="1">IFERROR(__xludf.DUMMYFUNCTION("""COMPUTED_VALUE"""),0)</f>
        <v>0</v>
      </c>
      <c r="H42" s="10">
        <v>0</v>
      </c>
    </row>
    <row r="43" spans="1:8" x14ac:dyDescent="0.3">
      <c r="A43" s="8">
        <v>43870</v>
      </c>
      <c r="B43">
        <v>0</v>
      </c>
      <c r="C43">
        <v>0</v>
      </c>
      <c r="D43">
        <v>0</v>
      </c>
      <c r="E43" s="9">
        <v>43870</v>
      </c>
      <c r="F43" s="23">
        <f ca="1">IFERROR(__xludf.DUMMYFUNCTION("""COMPUTED_VALUE"""),0)</f>
        <v>0</v>
      </c>
      <c r="G43" s="23">
        <f ca="1">IFERROR(__xludf.DUMMYFUNCTION("""COMPUTED_VALUE"""),0)</f>
        <v>0</v>
      </c>
      <c r="H43" s="10">
        <v>0</v>
      </c>
    </row>
    <row r="44" spans="1:8" x14ac:dyDescent="0.3">
      <c r="A44" s="8">
        <v>43871</v>
      </c>
      <c r="B44">
        <v>0</v>
      </c>
      <c r="C44">
        <v>1</v>
      </c>
      <c r="D44">
        <v>0</v>
      </c>
      <c r="E44" s="9">
        <v>43871</v>
      </c>
      <c r="F44" s="23">
        <f ca="1">IFERROR(__xludf.DUMMYFUNCTION("""COMPUTED_VALUE"""),0)</f>
        <v>0</v>
      </c>
      <c r="G44" s="23">
        <f ca="1">IFERROR(__xludf.DUMMYFUNCTION("""COMPUTED_VALUE"""),0)</f>
        <v>0</v>
      </c>
      <c r="H44" s="10">
        <v>0</v>
      </c>
    </row>
    <row r="45" spans="1:8" x14ac:dyDescent="0.3">
      <c r="A45" s="8">
        <v>43872</v>
      </c>
      <c r="B45">
        <v>0</v>
      </c>
      <c r="C45">
        <v>0</v>
      </c>
      <c r="D45">
        <v>0</v>
      </c>
      <c r="E45" s="9">
        <v>43872</v>
      </c>
      <c r="F45" s="23">
        <f ca="1">IFERROR(__xludf.DUMMYFUNCTION("""COMPUTED_VALUE"""),0)</f>
        <v>0</v>
      </c>
      <c r="G45" s="23">
        <f ca="1">IFERROR(__xludf.DUMMYFUNCTION("""COMPUTED_VALUE"""),0)</f>
        <v>0</v>
      </c>
      <c r="H45" s="10">
        <v>0</v>
      </c>
    </row>
    <row r="46" spans="1:8" x14ac:dyDescent="0.3">
      <c r="A46" s="8">
        <v>43873</v>
      </c>
      <c r="B46">
        <v>0</v>
      </c>
      <c r="C46">
        <v>1</v>
      </c>
      <c r="D46">
        <v>1</v>
      </c>
      <c r="E46" s="9">
        <v>43873</v>
      </c>
      <c r="F46" s="23">
        <f ca="1">IFERROR(__xludf.DUMMYFUNCTION("""COMPUTED_VALUE"""),0)</f>
        <v>0</v>
      </c>
      <c r="G46" s="23">
        <f ca="1">IFERROR(__xludf.DUMMYFUNCTION("""COMPUTED_VALUE"""),0)</f>
        <v>0</v>
      </c>
      <c r="H46" s="10">
        <v>0</v>
      </c>
    </row>
    <row r="47" spans="1:8" x14ac:dyDescent="0.3">
      <c r="A47" s="8">
        <v>43874</v>
      </c>
      <c r="B47">
        <v>0</v>
      </c>
      <c r="C47">
        <v>1</v>
      </c>
      <c r="D47">
        <v>0</v>
      </c>
      <c r="E47" s="9">
        <v>43874</v>
      </c>
      <c r="F47" s="23">
        <f ca="1">IFERROR(__xludf.DUMMYFUNCTION("""COMPUTED_VALUE"""),0)</f>
        <v>0</v>
      </c>
      <c r="G47" s="23">
        <f ca="1">IFERROR(__xludf.DUMMYFUNCTION("""COMPUTED_VALUE"""),0)</f>
        <v>0</v>
      </c>
      <c r="H47" s="10">
        <v>0</v>
      </c>
    </row>
    <row r="48" spans="1:8" x14ac:dyDescent="0.3">
      <c r="A48" s="8">
        <v>43875</v>
      </c>
      <c r="B48">
        <v>0</v>
      </c>
      <c r="C48">
        <v>1</v>
      </c>
      <c r="D48">
        <v>0</v>
      </c>
      <c r="E48" s="9">
        <v>43875</v>
      </c>
      <c r="F48" s="23">
        <f ca="1">IFERROR(__xludf.DUMMYFUNCTION("""COMPUTED_VALUE"""),0)</f>
        <v>0</v>
      </c>
      <c r="G48" s="23">
        <f ca="1">IFERROR(__xludf.DUMMYFUNCTION("""COMPUTED_VALUE"""),0)</f>
        <v>0</v>
      </c>
      <c r="H48" s="10">
        <v>0</v>
      </c>
    </row>
    <row r="49" spans="1:8" x14ac:dyDescent="0.3">
      <c r="A49" s="8">
        <v>43876</v>
      </c>
      <c r="B49">
        <v>0</v>
      </c>
      <c r="C49">
        <v>1</v>
      </c>
      <c r="D49">
        <v>0</v>
      </c>
      <c r="E49" s="9">
        <v>43876</v>
      </c>
      <c r="F49" s="23">
        <f ca="1">IFERROR(__xludf.DUMMYFUNCTION("""COMPUTED_VALUE"""),0)</f>
        <v>0</v>
      </c>
      <c r="G49" s="23">
        <f ca="1">IFERROR(__xludf.DUMMYFUNCTION("""COMPUTED_VALUE"""),0)</f>
        <v>0</v>
      </c>
      <c r="H49" s="10">
        <v>0</v>
      </c>
    </row>
    <row r="50" spans="1:8" x14ac:dyDescent="0.3">
      <c r="A50" s="8">
        <v>43877</v>
      </c>
      <c r="B50">
        <v>0</v>
      </c>
      <c r="C50">
        <v>1</v>
      </c>
      <c r="D50">
        <v>0</v>
      </c>
      <c r="E50" s="9">
        <v>43877</v>
      </c>
      <c r="F50" s="23">
        <f ca="1">IFERROR(__xludf.DUMMYFUNCTION("""COMPUTED_VALUE"""),0)</f>
        <v>0</v>
      </c>
      <c r="G50" s="23">
        <f ca="1">IFERROR(__xludf.DUMMYFUNCTION("""COMPUTED_VALUE"""),0)</f>
        <v>0</v>
      </c>
      <c r="H50" s="10">
        <v>0</v>
      </c>
    </row>
    <row r="51" spans="1:8" x14ac:dyDescent="0.3">
      <c r="A51" s="8">
        <v>43878</v>
      </c>
      <c r="B51">
        <v>0</v>
      </c>
      <c r="C51">
        <v>0</v>
      </c>
      <c r="D51">
        <v>0</v>
      </c>
      <c r="E51" s="9">
        <v>43878</v>
      </c>
      <c r="F51" s="23">
        <f ca="1">IFERROR(__xludf.DUMMYFUNCTION("""COMPUTED_VALUE"""),0)</f>
        <v>0</v>
      </c>
      <c r="G51" s="23">
        <f ca="1">IFERROR(__xludf.DUMMYFUNCTION("""COMPUTED_VALUE"""),0)</f>
        <v>0</v>
      </c>
      <c r="H51" s="10">
        <v>0</v>
      </c>
    </row>
    <row r="52" spans="1:8" x14ac:dyDescent="0.3">
      <c r="A52" s="8">
        <v>43879</v>
      </c>
      <c r="B52">
        <v>0</v>
      </c>
      <c r="C52">
        <v>1</v>
      </c>
      <c r="D52">
        <v>0</v>
      </c>
      <c r="E52" s="9">
        <v>43879</v>
      </c>
      <c r="F52" s="23">
        <f ca="1">IFERROR(__xludf.DUMMYFUNCTION("""COMPUTED_VALUE"""),0)</f>
        <v>0</v>
      </c>
      <c r="G52" s="23">
        <f ca="1">IFERROR(__xludf.DUMMYFUNCTION("""COMPUTED_VALUE"""),0)</f>
        <v>0</v>
      </c>
      <c r="H52" s="10">
        <v>0</v>
      </c>
    </row>
    <row r="53" spans="1:8" x14ac:dyDescent="0.3">
      <c r="A53" s="8">
        <v>43880</v>
      </c>
      <c r="B53">
        <v>0</v>
      </c>
      <c r="C53">
        <v>1</v>
      </c>
      <c r="D53">
        <v>0</v>
      </c>
      <c r="E53" s="9">
        <v>43880</v>
      </c>
      <c r="F53" s="23">
        <f ca="1">IFERROR(__xludf.DUMMYFUNCTION("""COMPUTED_VALUE"""),0)</f>
        <v>0</v>
      </c>
      <c r="G53" s="23">
        <f ca="1">IFERROR(__xludf.DUMMYFUNCTION("""COMPUTED_VALUE"""),0)</f>
        <v>0</v>
      </c>
      <c r="H53" s="10">
        <v>0</v>
      </c>
    </row>
    <row r="54" spans="1:8" x14ac:dyDescent="0.3">
      <c r="A54" s="8">
        <v>43881</v>
      </c>
      <c r="B54">
        <v>0</v>
      </c>
      <c r="C54">
        <v>0</v>
      </c>
      <c r="D54">
        <v>0</v>
      </c>
      <c r="E54" s="9">
        <v>43881</v>
      </c>
      <c r="F54" s="23">
        <f ca="1">IFERROR(__xludf.DUMMYFUNCTION("""COMPUTED_VALUE"""),0)</f>
        <v>0</v>
      </c>
      <c r="G54" s="23">
        <f ca="1">IFERROR(__xludf.DUMMYFUNCTION("""COMPUTED_VALUE"""),0)</f>
        <v>0</v>
      </c>
      <c r="H54" s="10">
        <v>0</v>
      </c>
    </row>
    <row r="55" spans="1:8" x14ac:dyDescent="0.3">
      <c r="A55" s="8">
        <v>43882</v>
      </c>
      <c r="B55">
        <v>1</v>
      </c>
      <c r="C55">
        <v>0</v>
      </c>
      <c r="D55">
        <v>1</v>
      </c>
      <c r="E55" s="9">
        <v>43882</v>
      </c>
      <c r="F55" s="23">
        <f ca="1">IFERROR(__xludf.DUMMYFUNCTION("""COMPUTED_VALUE"""),0)</f>
        <v>0</v>
      </c>
      <c r="G55" s="23">
        <f ca="1">IFERROR(__xludf.DUMMYFUNCTION("""COMPUTED_VALUE"""),0)</f>
        <v>0</v>
      </c>
      <c r="H55" s="10">
        <v>0</v>
      </c>
    </row>
    <row r="56" spans="1:8" x14ac:dyDescent="0.3">
      <c r="A56" s="8">
        <v>43883</v>
      </c>
      <c r="B56">
        <v>0</v>
      </c>
      <c r="C56">
        <v>1</v>
      </c>
      <c r="D56">
        <v>0</v>
      </c>
      <c r="E56" s="9">
        <v>43883</v>
      </c>
      <c r="F56" s="23">
        <f ca="1">IFERROR(__xludf.DUMMYFUNCTION("""COMPUTED_VALUE"""),0)</f>
        <v>0</v>
      </c>
      <c r="G56" s="23">
        <f ca="1">IFERROR(__xludf.DUMMYFUNCTION("""COMPUTED_VALUE"""),0)</f>
        <v>0</v>
      </c>
      <c r="H56" s="10">
        <v>0</v>
      </c>
    </row>
    <row r="57" spans="1:8" x14ac:dyDescent="0.3">
      <c r="A57" s="8">
        <v>43884</v>
      </c>
      <c r="B57">
        <v>1</v>
      </c>
      <c r="C57">
        <v>0</v>
      </c>
      <c r="D57">
        <v>0</v>
      </c>
      <c r="E57" s="9">
        <v>43884</v>
      </c>
      <c r="F57" s="23">
        <f ca="1">IFERROR(__xludf.DUMMYFUNCTION("""COMPUTED_VALUE"""),0)</f>
        <v>0</v>
      </c>
      <c r="G57" s="23">
        <f ca="1">IFERROR(__xludf.DUMMYFUNCTION("""COMPUTED_VALUE"""),0)</f>
        <v>0</v>
      </c>
      <c r="H57" s="10">
        <v>0</v>
      </c>
    </row>
    <row r="58" spans="1:8" x14ac:dyDescent="0.3">
      <c r="A58" s="8">
        <v>43885</v>
      </c>
      <c r="B58">
        <v>0</v>
      </c>
      <c r="C58">
        <v>0</v>
      </c>
      <c r="D58">
        <v>0</v>
      </c>
      <c r="E58" s="9">
        <v>43885</v>
      </c>
      <c r="F58" s="23">
        <f ca="1">IFERROR(__xludf.DUMMYFUNCTION("""COMPUTED_VALUE"""),0)</f>
        <v>0</v>
      </c>
      <c r="G58" s="23">
        <f ca="1">IFERROR(__xludf.DUMMYFUNCTION("""COMPUTED_VALUE"""),0)</f>
        <v>0</v>
      </c>
      <c r="H58" s="10">
        <v>0</v>
      </c>
    </row>
    <row r="59" spans="1:8" x14ac:dyDescent="0.3">
      <c r="A59" s="8">
        <v>43886</v>
      </c>
      <c r="B59">
        <v>0</v>
      </c>
      <c r="C59">
        <v>1</v>
      </c>
      <c r="D59">
        <v>1</v>
      </c>
      <c r="E59" s="9">
        <v>43886</v>
      </c>
      <c r="F59" s="23">
        <f ca="1">IFERROR(__xludf.DUMMYFUNCTION("""COMPUTED_VALUE"""),0)</f>
        <v>0</v>
      </c>
      <c r="G59" s="23">
        <f ca="1">IFERROR(__xludf.DUMMYFUNCTION("""COMPUTED_VALUE"""),0)</f>
        <v>0</v>
      </c>
      <c r="H59" s="10">
        <v>0</v>
      </c>
    </row>
    <row r="60" spans="1:8" x14ac:dyDescent="0.3">
      <c r="A60" s="8">
        <v>43887</v>
      </c>
      <c r="B60">
        <v>0</v>
      </c>
      <c r="C60">
        <v>1</v>
      </c>
      <c r="D60">
        <v>1</v>
      </c>
      <c r="E60" s="9">
        <v>43887</v>
      </c>
      <c r="F60" s="23">
        <f ca="1">IFERROR(__xludf.DUMMYFUNCTION("""COMPUTED_VALUE"""),0)</f>
        <v>0</v>
      </c>
      <c r="G60" s="23">
        <f ca="1">IFERROR(__xludf.DUMMYFUNCTION("""COMPUTED_VALUE"""),0)</f>
        <v>0</v>
      </c>
      <c r="H60" s="10">
        <v>0</v>
      </c>
    </row>
    <row r="61" spans="1:8" x14ac:dyDescent="0.3">
      <c r="A61" s="8">
        <v>43888</v>
      </c>
      <c r="B61">
        <v>0</v>
      </c>
      <c r="C61">
        <v>0</v>
      </c>
      <c r="D61">
        <v>0</v>
      </c>
      <c r="E61" s="9">
        <v>43888</v>
      </c>
      <c r="F61" s="23">
        <f ca="1">IFERROR(__xludf.DUMMYFUNCTION("""COMPUTED_VALUE"""),0)</f>
        <v>0</v>
      </c>
      <c r="G61" s="23">
        <f ca="1">IFERROR(__xludf.DUMMYFUNCTION("""COMPUTED_VALUE"""),0)</f>
        <v>0</v>
      </c>
      <c r="H61" s="10">
        <v>0</v>
      </c>
    </row>
    <row r="62" spans="1:8" x14ac:dyDescent="0.3">
      <c r="A62" s="8">
        <v>43889</v>
      </c>
      <c r="B62">
        <v>0</v>
      </c>
      <c r="C62">
        <v>1</v>
      </c>
      <c r="D62">
        <v>1</v>
      </c>
      <c r="E62" s="9">
        <v>43889</v>
      </c>
      <c r="F62" s="23">
        <f ca="1">IFERROR(__xludf.DUMMYFUNCTION("""COMPUTED_VALUE"""),0)</f>
        <v>0</v>
      </c>
      <c r="G62" s="23">
        <f ca="1">IFERROR(__xludf.DUMMYFUNCTION("""COMPUTED_VALUE"""),0)</f>
        <v>0</v>
      </c>
      <c r="H62" s="10">
        <v>0</v>
      </c>
    </row>
    <row r="63" spans="1:8" x14ac:dyDescent="0.3">
      <c r="A63" s="8">
        <v>43890</v>
      </c>
      <c r="B63">
        <v>0</v>
      </c>
      <c r="C63">
        <v>1</v>
      </c>
      <c r="D63">
        <v>0</v>
      </c>
      <c r="E63" s="9">
        <v>43890</v>
      </c>
      <c r="F63" s="23">
        <f ca="1">IFERROR(__xludf.DUMMYFUNCTION("""COMPUTED_VALUE"""),0)</f>
        <v>0</v>
      </c>
      <c r="G63" s="23">
        <f ca="1">IFERROR(__xludf.DUMMYFUNCTION("""COMPUTED_VALUE"""),0)</f>
        <v>0</v>
      </c>
      <c r="H63" s="10">
        <v>0</v>
      </c>
    </row>
    <row r="64" spans="1:8" x14ac:dyDescent="0.3">
      <c r="A64" s="8">
        <v>43891</v>
      </c>
      <c r="B64">
        <v>0</v>
      </c>
      <c r="C64">
        <v>1</v>
      </c>
      <c r="D64">
        <v>0</v>
      </c>
      <c r="E64" s="9">
        <v>43891</v>
      </c>
      <c r="F64" s="23">
        <f ca="1">IFERROR(__xludf.DUMMYFUNCTION("""COMPUTED_VALUE"""),0)</f>
        <v>0</v>
      </c>
      <c r="G64" s="23">
        <f ca="1">IFERROR(__xludf.DUMMYFUNCTION("""COMPUTED_VALUE"""),0)</f>
        <v>0</v>
      </c>
      <c r="H64" s="10">
        <v>0</v>
      </c>
    </row>
    <row r="65" spans="1:8" x14ac:dyDescent="0.3">
      <c r="A65" s="8">
        <v>43892</v>
      </c>
      <c r="B65">
        <v>0</v>
      </c>
      <c r="C65">
        <v>1</v>
      </c>
      <c r="D65">
        <v>0</v>
      </c>
      <c r="E65" s="9">
        <v>43892</v>
      </c>
      <c r="F65" s="23">
        <f ca="1">IFERROR(__xludf.DUMMYFUNCTION("""COMPUTED_VALUE"""),0)</f>
        <v>0</v>
      </c>
      <c r="G65" s="23">
        <f ca="1">IFERROR(__xludf.DUMMYFUNCTION("""COMPUTED_VALUE"""),0)</f>
        <v>0</v>
      </c>
      <c r="H65" s="10">
        <v>0</v>
      </c>
    </row>
    <row r="66" spans="1:8" x14ac:dyDescent="0.3">
      <c r="A66" s="8">
        <v>43893</v>
      </c>
      <c r="B66">
        <v>0</v>
      </c>
      <c r="C66">
        <v>2</v>
      </c>
      <c r="D66">
        <v>0</v>
      </c>
      <c r="E66" s="9">
        <v>43893</v>
      </c>
      <c r="F66" s="23">
        <f ca="1">IFERROR(__xludf.DUMMYFUNCTION("""COMPUTED_VALUE"""),0)</f>
        <v>0</v>
      </c>
      <c r="G66" s="23">
        <f ca="1">IFERROR(__xludf.DUMMYFUNCTION("""COMPUTED_VALUE"""),0)</f>
        <v>0</v>
      </c>
      <c r="H66" s="10">
        <v>0</v>
      </c>
    </row>
    <row r="67" spans="1:8" x14ac:dyDescent="0.3">
      <c r="A67" s="8">
        <v>43894</v>
      </c>
      <c r="B67">
        <v>0</v>
      </c>
      <c r="C67">
        <v>2</v>
      </c>
      <c r="D67">
        <v>1</v>
      </c>
      <c r="E67" s="9">
        <v>43894</v>
      </c>
      <c r="F67" s="23">
        <f ca="1">IFERROR(__xludf.DUMMYFUNCTION("""COMPUTED_VALUE"""),0)</f>
        <v>0</v>
      </c>
      <c r="G67" s="23">
        <f ca="1">IFERROR(__xludf.DUMMYFUNCTION("""COMPUTED_VALUE"""),0)</f>
        <v>0</v>
      </c>
      <c r="H67" s="10">
        <v>0</v>
      </c>
    </row>
    <row r="68" spans="1:8" x14ac:dyDescent="0.3">
      <c r="A68" s="8">
        <v>43895</v>
      </c>
      <c r="B68">
        <v>0</v>
      </c>
      <c r="C68">
        <v>2</v>
      </c>
      <c r="D68">
        <v>1</v>
      </c>
      <c r="E68" s="9">
        <v>43895</v>
      </c>
      <c r="F68" s="23">
        <f ca="1">IFERROR(__xludf.DUMMYFUNCTION("""COMPUTED_VALUE"""),0)</f>
        <v>0</v>
      </c>
      <c r="G68" s="23">
        <f ca="1">IFERROR(__xludf.DUMMYFUNCTION("""COMPUTED_VALUE"""),0)</f>
        <v>0</v>
      </c>
      <c r="H68" s="10">
        <v>0</v>
      </c>
    </row>
    <row r="69" spans="1:8" x14ac:dyDescent="0.3">
      <c r="A69" s="8">
        <v>43896</v>
      </c>
      <c r="B69">
        <v>0</v>
      </c>
      <c r="C69">
        <v>1</v>
      </c>
      <c r="D69">
        <v>1</v>
      </c>
      <c r="E69" s="9">
        <v>43896</v>
      </c>
      <c r="F69" s="23">
        <f ca="1">IFERROR(__xludf.DUMMYFUNCTION("""COMPUTED_VALUE"""),0)</f>
        <v>0</v>
      </c>
      <c r="G69" s="23">
        <f ca="1">IFERROR(__xludf.DUMMYFUNCTION("""COMPUTED_VALUE"""),0)</f>
        <v>0</v>
      </c>
      <c r="H69" s="10">
        <v>0</v>
      </c>
    </row>
    <row r="70" spans="1:8" x14ac:dyDescent="0.3">
      <c r="A70" s="8">
        <v>43897</v>
      </c>
      <c r="B70">
        <v>0</v>
      </c>
      <c r="C70">
        <v>1</v>
      </c>
      <c r="D70">
        <v>0</v>
      </c>
      <c r="E70" s="9">
        <v>43897</v>
      </c>
      <c r="F70" s="23">
        <f ca="1">IFERROR(__xludf.DUMMYFUNCTION("""COMPUTED_VALUE"""),0)</f>
        <v>0</v>
      </c>
      <c r="G70" s="23">
        <f ca="1">IFERROR(__xludf.DUMMYFUNCTION("""COMPUTED_VALUE"""),0)</f>
        <v>0</v>
      </c>
      <c r="H70" s="10">
        <v>0</v>
      </c>
    </row>
    <row r="71" spans="1:8" x14ac:dyDescent="0.3">
      <c r="A71" s="8">
        <v>43898</v>
      </c>
      <c r="B71">
        <v>0</v>
      </c>
      <c r="C71">
        <v>2</v>
      </c>
      <c r="D71">
        <v>0</v>
      </c>
      <c r="E71" s="9">
        <v>43898</v>
      </c>
      <c r="F71" s="23">
        <f ca="1">IFERROR(__xludf.DUMMYFUNCTION("""COMPUTED_VALUE"""),0)</f>
        <v>0</v>
      </c>
      <c r="G71" s="23">
        <f ca="1">IFERROR(__xludf.DUMMYFUNCTION("""COMPUTED_VALUE"""),0)</f>
        <v>0</v>
      </c>
      <c r="H71" s="10">
        <v>0</v>
      </c>
    </row>
    <row r="72" spans="1:8" x14ac:dyDescent="0.3">
      <c r="A72" s="8">
        <v>43899</v>
      </c>
      <c r="B72">
        <v>1</v>
      </c>
      <c r="C72">
        <v>1</v>
      </c>
      <c r="D72">
        <v>0</v>
      </c>
      <c r="E72" s="9">
        <v>43899</v>
      </c>
      <c r="F72" s="23">
        <f ca="1">IFERROR(__xludf.DUMMYFUNCTION("""COMPUTED_VALUE"""),0)</f>
        <v>0</v>
      </c>
      <c r="G72" s="23">
        <f ca="1">IFERROR(__xludf.DUMMYFUNCTION("""COMPUTED_VALUE"""),0)</f>
        <v>0</v>
      </c>
      <c r="H72" s="10">
        <v>0</v>
      </c>
    </row>
    <row r="73" spans="1:8" x14ac:dyDescent="0.3">
      <c r="A73" s="8">
        <v>43900</v>
      </c>
      <c r="B73">
        <v>0</v>
      </c>
      <c r="C73">
        <v>1</v>
      </c>
      <c r="D73">
        <v>0</v>
      </c>
      <c r="E73" s="9">
        <v>43900</v>
      </c>
      <c r="F73" s="23">
        <f ca="1">IFERROR(__xludf.DUMMYFUNCTION("""COMPUTED_VALUE"""),0)</f>
        <v>0</v>
      </c>
      <c r="G73" s="23">
        <f ca="1">IFERROR(__xludf.DUMMYFUNCTION("""COMPUTED_VALUE"""),0)</f>
        <v>0</v>
      </c>
      <c r="H73" s="10">
        <v>0</v>
      </c>
    </row>
    <row r="74" spans="1:8" x14ac:dyDescent="0.3">
      <c r="A74" s="8">
        <v>43901</v>
      </c>
      <c r="B74">
        <v>0</v>
      </c>
      <c r="C74">
        <v>3</v>
      </c>
      <c r="D74">
        <v>0</v>
      </c>
      <c r="E74" s="9">
        <v>43901</v>
      </c>
      <c r="F74" s="23">
        <f ca="1">IFERROR(__xludf.DUMMYFUNCTION("""COMPUTED_VALUE"""),0)</f>
        <v>0</v>
      </c>
      <c r="G74" s="23">
        <f ca="1">IFERROR(__xludf.DUMMYFUNCTION("""COMPUTED_VALUE"""),0)</f>
        <v>0</v>
      </c>
      <c r="H74" s="10">
        <v>0</v>
      </c>
    </row>
    <row r="75" spans="1:8" x14ac:dyDescent="0.3">
      <c r="A75" s="8">
        <v>43902</v>
      </c>
      <c r="B75">
        <v>0</v>
      </c>
      <c r="C75">
        <v>5</v>
      </c>
      <c r="D75">
        <v>0</v>
      </c>
      <c r="E75" s="9">
        <v>43902</v>
      </c>
      <c r="F75" s="23">
        <f ca="1">IFERROR(__xludf.DUMMYFUNCTION("""COMPUTED_VALUE"""),0)</f>
        <v>0</v>
      </c>
      <c r="G75" s="23">
        <f ca="1">IFERROR(__xludf.DUMMYFUNCTION("""COMPUTED_VALUE"""),0)</f>
        <v>0</v>
      </c>
      <c r="H75" s="10">
        <v>0</v>
      </c>
    </row>
    <row r="76" spans="1:8" x14ac:dyDescent="0.3">
      <c r="A76" s="8">
        <v>43903</v>
      </c>
      <c r="B76">
        <v>1</v>
      </c>
      <c r="C76">
        <v>4</v>
      </c>
      <c r="D76">
        <v>1</v>
      </c>
      <c r="E76" s="9">
        <v>43903</v>
      </c>
      <c r="F76" s="23">
        <f ca="1">IFERROR(__xludf.DUMMYFUNCTION("""COMPUTED_VALUE"""),0)</f>
        <v>0</v>
      </c>
      <c r="G76" s="23">
        <f ca="1">IFERROR(__xludf.DUMMYFUNCTION("""COMPUTED_VALUE"""),0)</f>
        <v>0</v>
      </c>
      <c r="H76" s="10">
        <v>0</v>
      </c>
    </row>
    <row r="77" spans="1:8" x14ac:dyDescent="0.3">
      <c r="A77" s="8">
        <v>43904</v>
      </c>
      <c r="B77">
        <v>0</v>
      </c>
      <c r="C77">
        <v>5</v>
      </c>
      <c r="D77">
        <v>0</v>
      </c>
      <c r="E77" s="9">
        <v>43904</v>
      </c>
      <c r="F77" s="23">
        <v>3</v>
      </c>
      <c r="G77" s="23">
        <v>0</v>
      </c>
      <c r="H77" s="10">
        <v>0</v>
      </c>
    </row>
    <row r="78" spans="1:8" x14ac:dyDescent="0.3">
      <c r="A78" s="8">
        <v>43905</v>
      </c>
      <c r="B78">
        <v>0</v>
      </c>
      <c r="C78">
        <v>7</v>
      </c>
      <c r="D78">
        <v>0</v>
      </c>
      <c r="E78" s="9">
        <v>43905</v>
      </c>
      <c r="F78" s="23">
        <v>1</v>
      </c>
      <c r="G78" s="23">
        <v>0</v>
      </c>
      <c r="H78" s="10">
        <v>0</v>
      </c>
    </row>
    <row r="79" spans="1:8" x14ac:dyDescent="0.3">
      <c r="A79" s="8">
        <v>43906</v>
      </c>
      <c r="B79">
        <v>1</v>
      </c>
      <c r="C79">
        <v>10</v>
      </c>
      <c r="D79">
        <v>0</v>
      </c>
      <c r="E79" s="9">
        <v>43906</v>
      </c>
      <c r="F79" s="23">
        <v>0</v>
      </c>
      <c r="G79" s="23">
        <v>0</v>
      </c>
      <c r="H79" s="10">
        <v>0</v>
      </c>
    </row>
    <row r="80" spans="1:8" x14ac:dyDescent="0.3">
      <c r="A80" s="8">
        <v>43907</v>
      </c>
      <c r="B80">
        <v>1</v>
      </c>
      <c r="C80">
        <v>19</v>
      </c>
      <c r="D80">
        <v>1</v>
      </c>
      <c r="E80" s="9">
        <v>43907</v>
      </c>
      <c r="F80" s="23">
        <v>0</v>
      </c>
      <c r="G80" s="23">
        <v>0</v>
      </c>
      <c r="H80" s="10">
        <v>0</v>
      </c>
    </row>
    <row r="81" spans="1:8" x14ac:dyDescent="0.3">
      <c r="A81" s="8">
        <v>43908</v>
      </c>
      <c r="B81">
        <v>2</v>
      </c>
      <c r="C81">
        <v>26</v>
      </c>
      <c r="D81">
        <v>2</v>
      </c>
      <c r="E81" s="9">
        <v>43908</v>
      </c>
      <c r="F81" s="23">
        <v>3</v>
      </c>
      <c r="G81" s="23">
        <v>0</v>
      </c>
      <c r="H81" s="10">
        <v>0</v>
      </c>
    </row>
    <row r="82" spans="1:8" x14ac:dyDescent="0.3">
      <c r="A82" s="8">
        <v>43909</v>
      </c>
      <c r="B82">
        <v>11</v>
      </c>
      <c r="C82">
        <v>32</v>
      </c>
      <c r="D82">
        <v>20</v>
      </c>
      <c r="E82" s="9">
        <v>43909</v>
      </c>
      <c r="F82" s="23">
        <v>2</v>
      </c>
      <c r="G82" s="23">
        <v>0</v>
      </c>
      <c r="H82" s="10">
        <v>0</v>
      </c>
    </row>
    <row r="83" spans="1:8" x14ac:dyDescent="0.3">
      <c r="A83" s="8">
        <v>43910</v>
      </c>
      <c r="B83">
        <v>11</v>
      </c>
      <c r="C83">
        <v>41</v>
      </c>
      <c r="D83">
        <v>28</v>
      </c>
      <c r="E83" s="9">
        <v>43910</v>
      </c>
      <c r="F83" s="23">
        <v>8</v>
      </c>
      <c r="G83" s="23">
        <v>0</v>
      </c>
      <c r="H83" s="10">
        <v>0</v>
      </c>
    </row>
    <row r="84" spans="1:8" x14ac:dyDescent="0.3">
      <c r="A84" s="8">
        <v>43911</v>
      </c>
      <c r="B84">
        <v>70</v>
      </c>
      <c r="C84">
        <v>49</v>
      </c>
      <c r="D84">
        <v>43</v>
      </c>
      <c r="E84" s="9">
        <v>43911</v>
      </c>
      <c r="F84" s="23">
        <v>7</v>
      </c>
      <c r="G84" s="23">
        <v>0</v>
      </c>
      <c r="H84" s="10">
        <v>0</v>
      </c>
    </row>
    <row r="85" spans="1:8" x14ac:dyDescent="0.3">
      <c r="A85" s="8">
        <v>43912</v>
      </c>
      <c r="B85">
        <v>60</v>
      </c>
      <c r="C85">
        <v>39</v>
      </c>
      <c r="D85">
        <v>56</v>
      </c>
      <c r="E85" s="9">
        <v>43912</v>
      </c>
      <c r="F85" s="23">
        <v>4</v>
      </c>
      <c r="G85" s="23">
        <v>0</v>
      </c>
      <c r="H85" s="10">
        <v>0</v>
      </c>
    </row>
    <row r="86" spans="1:8" x14ac:dyDescent="0.3">
      <c r="A86" s="8">
        <v>43913</v>
      </c>
      <c r="B86">
        <v>23</v>
      </c>
      <c r="C86">
        <v>40</v>
      </c>
      <c r="D86">
        <v>27</v>
      </c>
      <c r="E86" s="9">
        <v>43913</v>
      </c>
      <c r="F86" s="23">
        <v>4</v>
      </c>
      <c r="G86" s="23">
        <v>0</v>
      </c>
      <c r="H86" s="10">
        <v>0</v>
      </c>
    </row>
    <row r="87" spans="1:8" x14ac:dyDescent="0.3">
      <c r="A87" s="8">
        <v>43914</v>
      </c>
      <c r="B87">
        <v>33</v>
      </c>
      <c r="C87">
        <v>48</v>
      </c>
      <c r="D87">
        <v>18</v>
      </c>
      <c r="E87" s="9">
        <v>43914</v>
      </c>
      <c r="F87" s="23">
        <v>0</v>
      </c>
      <c r="G87" s="23">
        <v>0</v>
      </c>
      <c r="H87" s="10">
        <v>0</v>
      </c>
    </row>
    <row r="88" spans="1:8" x14ac:dyDescent="0.3">
      <c r="A88" s="8">
        <v>43915</v>
      </c>
      <c r="B88">
        <v>25</v>
      </c>
      <c r="C88">
        <v>37</v>
      </c>
      <c r="D88">
        <v>6</v>
      </c>
      <c r="E88" s="9">
        <v>43915</v>
      </c>
      <c r="F88" s="23">
        <v>6</v>
      </c>
      <c r="G88" s="23">
        <v>0</v>
      </c>
      <c r="H88" s="10">
        <v>0</v>
      </c>
    </row>
    <row r="89" spans="1:8" x14ac:dyDescent="0.3">
      <c r="A89" s="8">
        <v>43916</v>
      </c>
      <c r="B89">
        <v>24</v>
      </c>
      <c r="C89">
        <v>31</v>
      </c>
      <c r="D89">
        <v>8</v>
      </c>
      <c r="E89" s="9">
        <v>43916</v>
      </c>
      <c r="F89" s="23">
        <v>2</v>
      </c>
      <c r="G89" s="23">
        <v>0</v>
      </c>
      <c r="H89" s="10">
        <v>0</v>
      </c>
    </row>
    <row r="90" spans="1:8" x14ac:dyDescent="0.3">
      <c r="A90" s="8">
        <v>43917</v>
      </c>
      <c r="B90">
        <v>30</v>
      </c>
      <c r="C90">
        <v>30</v>
      </c>
      <c r="D90">
        <v>11</v>
      </c>
      <c r="E90" s="9">
        <v>43917</v>
      </c>
      <c r="F90" s="23">
        <v>10</v>
      </c>
      <c r="G90" s="23">
        <v>0</v>
      </c>
      <c r="H90" s="10">
        <v>0</v>
      </c>
    </row>
    <row r="91" spans="1:8" x14ac:dyDescent="0.3">
      <c r="A91" s="8">
        <v>43918</v>
      </c>
      <c r="B91">
        <v>26</v>
      </c>
      <c r="C91">
        <v>24</v>
      </c>
      <c r="D91">
        <v>6</v>
      </c>
      <c r="E91" s="9">
        <v>43918</v>
      </c>
      <c r="F91" s="23">
        <v>4</v>
      </c>
      <c r="G91" s="23">
        <v>0</v>
      </c>
      <c r="H91" s="10">
        <v>0</v>
      </c>
    </row>
    <row r="92" spans="1:8" x14ac:dyDescent="0.3">
      <c r="A92" s="8">
        <v>43919</v>
      </c>
      <c r="B92">
        <v>19</v>
      </c>
      <c r="C92">
        <v>23</v>
      </c>
      <c r="D92">
        <v>4</v>
      </c>
      <c r="E92" s="9">
        <v>43919</v>
      </c>
      <c r="F92" s="23">
        <v>5</v>
      </c>
      <c r="G92" s="23">
        <v>0</v>
      </c>
      <c r="H92" s="10">
        <v>0</v>
      </c>
    </row>
    <row r="93" spans="1:8" x14ac:dyDescent="0.3">
      <c r="A93" s="8">
        <v>43920</v>
      </c>
      <c r="B93">
        <v>23</v>
      </c>
      <c r="C93">
        <v>24</v>
      </c>
      <c r="D93">
        <v>5</v>
      </c>
      <c r="E93" s="9">
        <v>43920</v>
      </c>
      <c r="F93" s="23">
        <v>20</v>
      </c>
      <c r="G93" s="23">
        <v>0</v>
      </c>
      <c r="H93" s="10">
        <v>0</v>
      </c>
    </row>
    <row r="94" spans="1:8" x14ac:dyDescent="0.3">
      <c r="A94" s="8">
        <v>43921</v>
      </c>
      <c r="B94">
        <v>19</v>
      </c>
      <c r="C94">
        <v>21</v>
      </c>
      <c r="D94">
        <v>4</v>
      </c>
      <c r="E94" s="9">
        <v>43921</v>
      </c>
      <c r="F94" s="23">
        <v>14</v>
      </c>
      <c r="G94" s="23">
        <v>0</v>
      </c>
      <c r="H94" s="10">
        <v>0</v>
      </c>
    </row>
    <row r="95" spans="1:8" x14ac:dyDescent="0.3">
      <c r="A95" s="8">
        <v>43922</v>
      </c>
      <c r="B95">
        <v>20</v>
      </c>
      <c r="C95">
        <v>17</v>
      </c>
      <c r="D95">
        <v>5</v>
      </c>
      <c r="E95" s="9">
        <v>43922</v>
      </c>
      <c r="F95" s="23">
        <v>27</v>
      </c>
      <c r="G95" s="23">
        <v>0</v>
      </c>
      <c r="H95" s="10">
        <v>0</v>
      </c>
    </row>
    <row r="96" spans="1:8" x14ac:dyDescent="0.3">
      <c r="A96" s="8">
        <v>43923</v>
      </c>
      <c r="B96">
        <v>24</v>
      </c>
      <c r="C96">
        <v>19</v>
      </c>
      <c r="D96">
        <v>8</v>
      </c>
      <c r="E96" s="9">
        <v>43923</v>
      </c>
      <c r="F96" s="23">
        <v>13</v>
      </c>
      <c r="G96" s="23">
        <v>0</v>
      </c>
      <c r="H96" s="10">
        <v>0</v>
      </c>
    </row>
    <row r="97" spans="1:8" x14ac:dyDescent="0.3">
      <c r="A97" s="8">
        <v>43924</v>
      </c>
      <c r="B97">
        <v>15</v>
      </c>
      <c r="C97">
        <v>17</v>
      </c>
      <c r="D97">
        <v>4</v>
      </c>
      <c r="E97" s="9">
        <v>43924</v>
      </c>
      <c r="F97" s="23">
        <v>46</v>
      </c>
      <c r="G97" s="23">
        <v>0</v>
      </c>
      <c r="H97" s="10">
        <v>0</v>
      </c>
    </row>
    <row r="98" spans="1:8" x14ac:dyDescent="0.3">
      <c r="A98" s="8">
        <v>43925</v>
      </c>
      <c r="B98">
        <v>22</v>
      </c>
      <c r="C98">
        <v>13</v>
      </c>
      <c r="D98">
        <v>3</v>
      </c>
      <c r="E98" s="9">
        <v>43925</v>
      </c>
      <c r="F98" s="23">
        <v>27</v>
      </c>
      <c r="G98" s="23">
        <v>1</v>
      </c>
      <c r="H98" s="10">
        <v>0</v>
      </c>
    </row>
    <row r="99" spans="1:8" x14ac:dyDescent="0.3">
      <c r="A99" s="8">
        <v>43926</v>
      </c>
      <c r="B99">
        <v>22</v>
      </c>
      <c r="C99">
        <v>12</v>
      </c>
      <c r="D99">
        <v>6</v>
      </c>
      <c r="E99" s="9">
        <v>43926</v>
      </c>
      <c r="F99" s="23">
        <v>60</v>
      </c>
      <c r="G99" s="23">
        <v>0</v>
      </c>
      <c r="H99" s="10">
        <v>12279</v>
      </c>
    </row>
    <row r="100" spans="1:8" x14ac:dyDescent="0.3">
      <c r="A100" s="8">
        <v>43927</v>
      </c>
      <c r="B100">
        <v>40</v>
      </c>
      <c r="C100">
        <v>10</v>
      </c>
      <c r="D100">
        <v>4</v>
      </c>
      <c r="E100" s="9">
        <v>43927</v>
      </c>
      <c r="F100" s="23">
        <v>35</v>
      </c>
      <c r="G100" s="23">
        <v>1</v>
      </c>
      <c r="H100" s="10">
        <v>0</v>
      </c>
    </row>
    <row r="101" spans="1:8" x14ac:dyDescent="0.3">
      <c r="A101" s="8">
        <v>43928</v>
      </c>
      <c r="B101">
        <v>45</v>
      </c>
      <c r="C101">
        <v>13</v>
      </c>
      <c r="D101">
        <v>4</v>
      </c>
      <c r="E101" s="9">
        <v>43928</v>
      </c>
      <c r="F101" s="23">
        <v>42</v>
      </c>
      <c r="G101" s="23">
        <v>0</v>
      </c>
      <c r="H101" s="10">
        <v>5359</v>
      </c>
    </row>
    <row r="102" spans="1:8" x14ac:dyDescent="0.3">
      <c r="A102" s="8">
        <v>43929</v>
      </c>
      <c r="B102">
        <v>42</v>
      </c>
      <c r="C102">
        <v>11</v>
      </c>
      <c r="D102">
        <v>5</v>
      </c>
      <c r="E102" s="9">
        <v>43929</v>
      </c>
      <c r="F102" s="23">
        <v>40</v>
      </c>
      <c r="G102" s="23">
        <v>1</v>
      </c>
      <c r="H102" s="10">
        <v>0</v>
      </c>
    </row>
    <row r="103" spans="1:8" x14ac:dyDescent="0.3">
      <c r="A103" s="8">
        <v>43930</v>
      </c>
      <c r="B103">
        <v>34</v>
      </c>
      <c r="C103">
        <v>14</v>
      </c>
      <c r="D103">
        <v>2</v>
      </c>
      <c r="E103" s="9">
        <v>43930</v>
      </c>
      <c r="F103" s="23">
        <v>80</v>
      </c>
      <c r="G103" s="23">
        <v>0</v>
      </c>
      <c r="H103" s="10">
        <v>1469</v>
      </c>
    </row>
    <row r="104" spans="1:8" x14ac:dyDescent="0.3">
      <c r="A104" s="8">
        <v>43931</v>
      </c>
      <c r="B104">
        <v>66</v>
      </c>
      <c r="C104">
        <v>10</v>
      </c>
      <c r="D104">
        <v>3</v>
      </c>
      <c r="E104" s="9">
        <v>43931</v>
      </c>
      <c r="F104" s="23">
        <v>98</v>
      </c>
      <c r="G104" s="23">
        <v>0</v>
      </c>
      <c r="H104" s="10">
        <v>3242</v>
      </c>
    </row>
    <row r="105" spans="1:8" x14ac:dyDescent="0.3">
      <c r="A105" s="8">
        <v>43932</v>
      </c>
      <c r="B105">
        <v>100</v>
      </c>
      <c r="C105">
        <v>13</v>
      </c>
      <c r="D105">
        <v>4</v>
      </c>
      <c r="E105" s="9">
        <v>43932</v>
      </c>
      <c r="F105" s="23">
        <v>139</v>
      </c>
      <c r="G105" s="23">
        <v>6</v>
      </c>
      <c r="H105" s="10">
        <v>2508</v>
      </c>
    </row>
    <row r="106" spans="1:8" x14ac:dyDescent="0.3">
      <c r="A106" s="8">
        <v>43933</v>
      </c>
      <c r="B106">
        <v>63</v>
      </c>
      <c r="C106">
        <v>12</v>
      </c>
      <c r="D106">
        <v>5</v>
      </c>
      <c r="E106" s="9">
        <v>43933</v>
      </c>
      <c r="F106" s="23">
        <v>104</v>
      </c>
      <c r="G106" s="23">
        <v>2</v>
      </c>
      <c r="H106" s="10">
        <v>3648</v>
      </c>
    </row>
    <row r="107" spans="1:8" x14ac:dyDescent="0.3">
      <c r="A107" s="8">
        <v>43934</v>
      </c>
      <c r="B107">
        <v>55</v>
      </c>
      <c r="C107">
        <v>14</v>
      </c>
      <c r="D107">
        <v>3</v>
      </c>
      <c r="E107" s="9">
        <v>43934</v>
      </c>
      <c r="F107" s="23">
        <v>93</v>
      </c>
      <c r="G107" s="23">
        <v>0</v>
      </c>
      <c r="H107" s="10">
        <v>3299</v>
      </c>
    </row>
    <row r="108" spans="1:8" x14ac:dyDescent="0.3">
      <c r="A108" s="8">
        <v>43935</v>
      </c>
      <c r="B108">
        <v>43</v>
      </c>
      <c r="C108">
        <v>9</v>
      </c>
      <c r="D108">
        <v>3</v>
      </c>
      <c r="E108" s="9">
        <v>43935</v>
      </c>
      <c r="F108" s="23">
        <v>108</v>
      </c>
      <c r="G108" s="23">
        <v>0</v>
      </c>
      <c r="H108" s="10">
        <v>3124</v>
      </c>
    </row>
    <row r="109" spans="1:8" x14ac:dyDescent="0.3">
      <c r="A109" s="8">
        <v>43936</v>
      </c>
      <c r="B109">
        <v>48</v>
      </c>
      <c r="C109">
        <v>10</v>
      </c>
      <c r="D109">
        <v>3</v>
      </c>
      <c r="E109" s="9">
        <v>43936</v>
      </c>
      <c r="F109" s="23">
        <v>71</v>
      </c>
      <c r="G109" s="23">
        <v>0</v>
      </c>
      <c r="H109" s="10">
        <v>2932</v>
      </c>
    </row>
    <row r="110" spans="1:8" x14ac:dyDescent="0.3">
      <c r="A110" s="8">
        <v>43937</v>
      </c>
      <c r="B110">
        <v>25</v>
      </c>
      <c r="C110">
        <v>11</v>
      </c>
      <c r="D110">
        <v>3</v>
      </c>
      <c r="E110" s="9">
        <v>43937</v>
      </c>
      <c r="F110" s="23">
        <v>55</v>
      </c>
      <c r="G110" s="23">
        <v>0</v>
      </c>
      <c r="H110" s="10">
        <v>2918</v>
      </c>
    </row>
    <row r="111" spans="1:8" x14ac:dyDescent="0.3">
      <c r="A111" s="8">
        <v>43938</v>
      </c>
      <c r="B111">
        <v>22</v>
      </c>
      <c r="C111">
        <v>8</v>
      </c>
      <c r="D111">
        <v>3</v>
      </c>
      <c r="E111" s="9">
        <v>43938</v>
      </c>
      <c r="F111" s="23">
        <v>98</v>
      </c>
      <c r="G111" s="23">
        <v>6</v>
      </c>
      <c r="H111" s="10">
        <v>2069</v>
      </c>
    </row>
    <row r="112" spans="1:8" x14ac:dyDescent="0.3">
      <c r="A112" s="8">
        <v>43939</v>
      </c>
      <c r="B112">
        <v>24</v>
      </c>
      <c r="C112">
        <v>10</v>
      </c>
      <c r="D112">
        <v>3</v>
      </c>
      <c r="E112" s="9">
        <v>43939</v>
      </c>
      <c r="F112" s="23">
        <v>122</v>
      </c>
      <c r="G112" s="23">
        <v>4</v>
      </c>
      <c r="H112" s="10">
        <v>4350</v>
      </c>
    </row>
    <row r="113" spans="1:8" x14ac:dyDescent="0.3">
      <c r="A113" s="8">
        <v>43940</v>
      </c>
      <c r="B113">
        <v>35</v>
      </c>
      <c r="C113">
        <v>11</v>
      </c>
      <c r="D113">
        <v>3</v>
      </c>
      <c r="E113" s="9">
        <v>43940</v>
      </c>
      <c r="F113" s="23">
        <v>127</v>
      </c>
      <c r="G113" s="23">
        <v>2</v>
      </c>
      <c r="H113" s="10">
        <v>4417</v>
      </c>
    </row>
    <row r="114" spans="1:8" x14ac:dyDescent="0.3">
      <c r="A114" s="8">
        <v>43941</v>
      </c>
      <c r="B114">
        <v>30</v>
      </c>
      <c r="C114">
        <v>9</v>
      </c>
      <c r="D114">
        <v>3</v>
      </c>
      <c r="E114" s="9">
        <v>43941</v>
      </c>
      <c r="F114" s="23">
        <v>98</v>
      </c>
      <c r="G114" s="23">
        <v>2</v>
      </c>
      <c r="H114" s="10">
        <v>5676</v>
      </c>
    </row>
    <row r="115" spans="1:8" x14ac:dyDescent="0.3">
      <c r="A115" s="8">
        <v>43942</v>
      </c>
      <c r="B115">
        <v>27</v>
      </c>
      <c r="C115">
        <v>9</v>
      </c>
      <c r="D115">
        <v>3</v>
      </c>
      <c r="E115" s="9">
        <v>43942</v>
      </c>
      <c r="F115" s="23">
        <v>159</v>
      </c>
      <c r="G115" s="23">
        <v>1</v>
      </c>
      <c r="H115" s="10">
        <v>4202</v>
      </c>
    </row>
    <row r="116" spans="1:8" x14ac:dyDescent="0.3">
      <c r="A116" s="8">
        <v>43943</v>
      </c>
      <c r="B116">
        <v>24</v>
      </c>
      <c r="C116">
        <v>8</v>
      </c>
      <c r="D116">
        <v>3</v>
      </c>
      <c r="E116" s="9">
        <v>43943</v>
      </c>
      <c r="F116" s="23">
        <v>153</v>
      </c>
      <c r="G116" s="23">
        <v>1</v>
      </c>
      <c r="H116" s="10">
        <v>4765</v>
      </c>
    </row>
    <row r="117" spans="1:8" x14ac:dyDescent="0.3">
      <c r="A117" s="8">
        <v>43944</v>
      </c>
      <c r="B117">
        <v>24</v>
      </c>
      <c r="C117">
        <v>10</v>
      </c>
      <c r="D117">
        <v>2</v>
      </c>
      <c r="E117" s="9">
        <v>43944</v>
      </c>
      <c r="F117" s="23">
        <v>76</v>
      </c>
      <c r="G117" s="23">
        <v>1</v>
      </c>
      <c r="H117" s="10">
        <v>3507</v>
      </c>
    </row>
    <row r="118" spans="1:8" x14ac:dyDescent="0.3">
      <c r="A118" s="8">
        <v>43945</v>
      </c>
      <c r="B118">
        <v>32</v>
      </c>
      <c r="C118">
        <v>7</v>
      </c>
      <c r="D118">
        <v>2</v>
      </c>
      <c r="E118" s="9">
        <v>43945</v>
      </c>
      <c r="F118" s="23">
        <v>70</v>
      </c>
      <c r="G118" s="23">
        <v>4</v>
      </c>
      <c r="H118" s="10">
        <v>4720</v>
      </c>
    </row>
    <row r="119" spans="1:8" x14ac:dyDescent="0.3">
      <c r="A119" s="8">
        <v>43946</v>
      </c>
      <c r="B119">
        <v>36</v>
      </c>
      <c r="C119">
        <v>8</v>
      </c>
      <c r="D119">
        <v>2</v>
      </c>
      <c r="E119" s="9">
        <v>43946</v>
      </c>
      <c r="F119" s="23">
        <v>49</v>
      </c>
      <c r="G119" s="23">
        <v>2</v>
      </c>
      <c r="H119" s="10">
        <v>4509</v>
      </c>
    </row>
    <row r="120" spans="1:8" x14ac:dyDescent="0.3">
      <c r="A120" s="8">
        <v>43947</v>
      </c>
      <c r="B120">
        <v>29</v>
      </c>
      <c r="C120">
        <v>9</v>
      </c>
      <c r="D120">
        <v>3</v>
      </c>
      <c r="E120" s="9">
        <v>43947</v>
      </c>
      <c r="F120" s="23">
        <v>102</v>
      </c>
      <c r="G120" s="23">
        <v>7</v>
      </c>
      <c r="H120" s="10">
        <v>3949</v>
      </c>
    </row>
    <row r="121" spans="1:8" x14ac:dyDescent="0.3">
      <c r="A121" s="8">
        <v>43948</v>
      </c>
      <c r="B121">
        <v>38</v>
      </c>
      <c r="C121">
        <v>6</v>
      </c>
      <c r="D121">
        <v>2</v>
      </c>
      <c r="E121" s="9">
        <v>43948</v>
      </c>
      <c r="F121" s="23">
        <v>77</v>
      </c>
      <c r="G121" s="23">
        <v>9</v>
      </c>
      <c r="H121" s="10">
        <v>4835</v>
      </c>
    </row>
    <row r="122" spans="1:8" x14ac:dyDescent="0.3">
      <c r="A122" s="8">
        <v>43949</v>
      </c>
      <c r="B122">
        <v>33</v>
      </c>
      <c r="C122">
        <v>8</v>
      </c>
      <c r="D122">
        <v>3</v>
      </c>
      <c r="E122" s="9">
        <v>43949</v>
      </c>
      <c r="F122" s="23">
        <v>102</v>
      </c>
      <c r="G122" s="23">
        <v>2</v>
      </c>
      <c r="H122" s="10">
        <v>4729</v>
      </c>
    </row>
    <row r="123" spans="1:8" x14ac:dyDescent="0.3">
      <c r="A123" s="8">
        <v>43950</v>
      </c>
      <c r="B123">
        <v>25</v>
      </c>
      <c r="C123">
        <v>7</v>
      </c>
      <c r="D123">
        <v>2</v>
      </c>
      <c r="E123" s="9">
        <v>43950</v>
      </c>
      <c r="F123" s="23">
        <v>76</v>
      </c>
      <c r="G123" s="23">
        <v>3</v>
      </c>
      <c r="H123" s="10">
        <v>5284</v>
      </c>
    </row>
    <row r="124" spans="1:8" x14ac:dyDescent="0.3">
      <c r="A124" s="8">
        <v>43951</v>
      </c>
      <c r="B124">
        <v>31</v>
      </c>
      <c r="C124">
        <v>7</v>
      </c>
      <c r="D124">
        <v>5</v>
      </c>
      <c r="E124" s="9">
        <v>43951</v>
      </c>
      <c r="F124" s="23">
        <v>144</v>
      </c>
      <c r="G124" s="23">
        <v>3</v>
      </c>
      <c r="H124" s="10">
        <v>5914</v>
      </c>
    </row>
    <row r="125" spans="1:8" x14ac:dyDescent="0.3">
      <c r="A125" s="8">
        <v>43952</v>
      </c>
      <c r="B125">
        <v>87</v>
      </c>
      <c r="C125">
        <v>5</v>
      </c>
      <c r="D125">
        <v>4</v>
      </c>
      <c r="E125" s="9">
        <v>43952</v>
      </c>
      <c r="F125" s="23">
        <v>82</v>
      </c>
      <c r="G125" s="23">
        <v>4</v>
      </c>
      <c r="H125" s="10">
        <v>4839</v>
      </c>
    </row>
    <row r="126" spans="1:8" x14ac:dyDescent="0.3">
      <c r="A126" s="8">
        <v>43953</v>
      </c>
      <c r="B126">
        <v>46</v>
      </c>
      <c r="C126">
        <v>7</v>
      </c>
      <c r="D126">
        <v>3</v>
      </c>
      <c r="E126" s="9">
        <v>43953</v>
      </c>
      <c r="F126" s="23">
        <v>106</v>
      </c>
      <c r="G126" s="23">
        <v>6</v>
      </c>
      <c r="H126" s="10">
        <v>5391</v>
      </c>
    </row>
    <row r="127" spans="1:8" x14ac:dyDescent="0.3">
      <c r="A127" s="8">
        <v>43954</v>
      </c>
      <c r="B127">
        <v>42</v>
      </c>
      <c r="C127">
        <v>8</v>
      </c>
      <c r="D127">
        <v>7</v>
      </c>
      <c r="E127" s="9">
        <v>43954</v>
      </c>
      <c r="F127" s="23">
        <v>114</v>
      </c>
      <c r="G127" s="23">
        <v>3</v>
      </c>
      <c r="H127" s="10">
        <v>6306</v>
      </c>
    </row>
    <row r="128" spans="1:8" x14ac:dyDescent="0.3">
      <c r="A128" s="8">
        <v>43955</v>
      </c>
      <c r="B128">
        <v>31</v>
      </c>
      <c r="C128">
        <v>5</v>
      </c>
      <c r="D128">
        <v>6</v>
      </c>
      <c r="E128" s="9">
        <v>43955</v>
      </c>
      <c r="F128" s="23">
        <v>175</v>
      </c>
      <c r="G128" s="23">
        <v>6</v>
      </c>
      <c r="H128" s="10">
        <v>9018</v>
      </c>
    </row>
    <row r="129" spans="1:8" x14ac:dyDescent="0.3">
      <c r="A129" s="8">
        <v>43956</v>
      </c>
      <c r="B129">
        <v>24</v>
      </c>
      <c r="C129">
        <v>7</v>
      </c>
      <c r="D129">
        <v>3</v>
      </c>
      <c r="E129" s="9">
        <v>43956</v>
      </c>
      <c r="F129" s="23">
        <v>97</v>
      </c>
      <c r="G129" s="23">
        <v>12</v>
      </c>
      <c r="H129" s="10">
        <v>5729</v>
      </c>
    </row>
    <row r="130" spans="1:8" x14ac:dyDescent="0.3">
      <c r="A130" s="8">
        <v>43957</v>
      </c>
      <c r="B130">
        <v>25</v>
      </c>
      <c r="C130">
        <v>8</v>
      </c>
      <c r="D130">
        <v>4</v>
      </c>
      <c r="E130" s="9">
        <v>43957</v>
      </c>
      <c r="F130" s="23">
        <v>159</v>
      </c>
      <c r="G130" s="23">
        <v>4</v>
      </c>
      <c r="H130" s="10">
        <v>4593</v>
      </c>
    </row>
    <row r="131" spans="1:8" x14ac:dyDescent="0.3">
      <c r="A131" s="8">
        <v>43958</v>
      </c>
      <c r="B131">
        <v>24</v>
      </c>
      <c r="C131">
        <v>8</v>
      </c>
      <c r="D131">
        <v>1</v>
      </c>
      <c r="E131" s="9">
        <v>43958</v>
      </c>
      <c r="F131" s="23">
        <v>110</v>
      </c>
      <c r="G131" s="23">
        <v>6</v>
      </c>
      <c r="H131" s="10">
        <v>5930</v>
      </c>
    </row>
    <row r="132" spans="1:8" x14ac:dyDescent="0.3">
      <c r="A132" s="8">
        <v>43959</v>
      </c>
      <c r="B132">
        <v>23</v>
      </c>
      <c r="C132">
        <v>6</v>
      </c>
      <c r="D132">
        <v>4</v>
      </c>
      <c r="E132" s="9">
        <v>43959</v>
      </c>
      <c r="F132" s="23">
        <v>152</v>
      </c>
      <c r="G132" s="23">
        <v>4</v>
      </c>
      <c r="H132" s="10">
        <v>6735</v>
      </c>
    </row>
    <row r="133" spans="1:8" x14ac:dyDescent="0.3">
      <c r="A133" s="8">
        <v>43960</v>
      </c>
      <c r="B133">
        <v>24</v>
      </c>
      <c r="C133">
        <v>7</v>
      </c>
      <c r="D133">
        <v>5</v>
      </c>
      <c r="E133" s="9">
        <v>43960</v>
      </c>
      <c r="F133" s="23">
        <v>129</v>
      </c>
      <c r="G133" s="23">
        <v>3</v>
      </c>
      <c r="H133" s="10">
        <v>6912</v>
      </c>
    </row>
    <row r="134" spans="1:8" x14ac:dyDescent="0.3">
      <c r="A134" s="8">
        <v>43961</v>
      </c>
      <c r="B134">
        <v>25</v>
      </c>
      <c r="C134">
        <v>6</v>
      </c>
      <c r="D134">
        <v>3</v>
      </c>
      <c r="E134" s="9">
        <v>43961</v>
      </c>
      <c r="F134" s="23">
        <v>106</v>
      </c>
      <c r="G134" s="23">
        <v>2</v>
      </c>
      <c r="H134" s="10">
        <v>7267</v>
      </c>
    </row>
    <row r="135" spans="1:8" x14ac:dyDescent="0.3">
      <c r="A135" s="8">
        <v>43962</v>
      </c>
      <c r="B135">
        <v>29</v>
      </c>
      <c r="C135">
        <v>6</v>
      </c>
      <c r="D135">
        <v>6</v>
      </c>
      <c r="E135" s="9">
        <v>43962</v>
      </c>
      <c r="F135" s="23">
        <v>174</v>
      </c>
      <c r="G135" s="23">
        <v>5</v>
      </c>
      <c r="H135" s="10">
        <v>9706</v>
      </c>
    </row>
    <row r="136" spans="1:8" x14ac:dyDescent="0.3">
      <c r="A136" s="8">
        <v>43963</v>
      </c>
      <c r="B136">
        <v>43</v>
      </c>
      <c r="C136">
        <v>5</v>
      </c>
      <c r="D136">
        <v>2</v>
      </c>
      <c r="E136" s="9">
        <v>43963</v>
      </c>
      <c r="F136" s="23">
        <v>138</v>
      </c>
      <c r="G136" s="23">
        <v>4</v>
      </c>
      <c r="H136" s="10">
        <v>9480</v>
      </c>
    </row>
    <row r="137" spans="1:8" x14ac:dyDescent="0.3">
      <c r="A137" s="8">
        <v>43964</v>
      </c>
      <c r="B137">
        <v>25</v>
      </c>
      <c r="C137">
        <v>7</v>
      </c>
      <c r="D137">
        <v>3</v>
      </c>
      <c r="E137" s="9">
        <v>43964</v>
      </c>
      <c r="F137" s="23">
        <v>202</v>
      </c>
      <c r="G137" s="23">
        <v>4</v>
      </c>
      <c r="H137" s="10">
        <v>9073</v>
      </c>
    </row>
    <row r="138" spans="1:8" x14ac:dyDescent="0.3">
      <c r="A138" s="8">
        <v>43965</v>
      </c>
      <c r="B138">
        <v>25</v>
      </c>
      <c r="C138">
        <v>8</v>
      </c>
      <c r="D138">
        <v>3</v>
      </c>
      <c r="E138" s="9">
        <v>43965</v>
      </c>
      <c r="F138" s="23">
        <v>206</v>
      </c>
      <c r="G138" s="23">
        <v>4</v>
      </c>
      <c r="H138" s="10">
        <v>9560</v>
      </c>
    </row>
    <row r="139" spans="1:8" x14ac:dyDescent="0.3">
      <c r="A139" s="8">
        <v>43966</v>
      </c>
      <c r="B139">
        <v>23</v>
      </c>
      <c r="C139">
        <v>11</v>
      </c>
      <c r="D139">
        <v>2</v>
      </c>
      <c r="E139" s="9">
        <v>43966</v>
      </c>
      <c r="F139" s="23">
        <v>213</v>
      </c>
      <c r="G139" s="23">
        <v>0</v>
      </c>
      <c r="H139" s="10">
        <v>8074</v>
      </c>
    </row>
    <row r="140" spans="1:8" x14ac:dyDescent="0.3">
      <c r="A140" s="8">
        <v>43967</v>
      </c>
      <c r="B140">
        <v>32</v>
      </c>
      <c r="C140">
        <v>6</v>
      </c>
      <c r="D140">
        <v>4</v>
      </c>
      <c r="E140" s="9">
        <v>43967</v>
      </c>
      <c r="F140" s="23">
        <v>213</v>
      </c>
      <c r="G140" s="23">
        <v>1</v>
      </c>
      <c r="H140" s="10">
        <v>9122</v>
      </c>
    </row>
    <row r="141" spans="1:8" x14ac:dyDescent="0.3">
      <c r="A141" s="8">
        <v>43968</v>
      </c>
      <c r="B141">
        <v>90</v>
      </c>
      <c r="C141">
        <v>4</v>
      </c>
      <c r="D141">
        <v>1</v>
      </c>
      <c r="E141" s="9">
        <v>43968</v>
      </c>
      <c r="F141" s="23">
        <v>242</v>
      </c>
      <c r="G141" s="23">
        <v>5</v>
      </c>
      <c r="H141" s="10">
        <v>10507</v>
      </c>
    </row>
    <row r="142" spans="1:8" x14ac:dyDescent="0.3">
      <c r="A142" s="8">
        <v>43969</v>
      </c>
      <c r="B142">
        <v>41</v>
      </c>
      <c r="C142">
        <v>8</v>
      </c>
      <c r="D142">
        <v>2</v>
      </c>
      <c r="E142" s="9">
        <v>43969</v>
      </c>
      <c r="F142" s="23">
        <v>305</v>
      </c>
      <c r="G142" s="23">
        <v>7</v>
      </c>
      <c r="H142" s="10">
        <v>11530</v>
      </c>
    </row>
    <row r="143" spans="1:8" x14ac:dyDescent="0.3">
      <c r="A143" s="8">
        <v>43970</v>
      </c>
      <c r="B143">
        <v>26</v>
      </c>
      <c r="C143">
        <v>5</v>
      </c>
      <c r="D143">
        <v>2</v>
      </c>
      <c r="E143" s="9">
        <v>43970</v>
      </c>
      <c r="F143" s="23">
        <v>338</v>
      </c>
      <c r="G143" s="23">
        <v>5</v>
      </c>
      <c r="H143" s="10">
        <v>11057</v>
      </c>
    </row>
    <row r="144" spans="1:8" x14ac:dyDescent="0.3">
      <c r="A144" s="8">
        <v>43971</v>
      </c>
      <c r="B144">
        <v>15</v>
      </c>
      <c r="C144">
        <v>5</v>
      </c>
      <c r="D144">
        <v>2</v>
      </c>
      <c r="E144" s="9">
        <v>43971</v>
      </c>
      <c r="F144" s="23">
        <v>170</v>
      </c>
      <c r="G144" s="23">
        <v>4</v>
      </c>
      <c r="H144" s="10">
        <v>11022</v>
      </c>
    </row>
    <row r="145" spans="1:8" x14ac:dyDescent="0.3">
      <c r="A145" s="8">
        <v>43972</v>
      </c>
      <c r="B145">
        <v>18</v>
      </c>
      <c r="C145">
        <v>7</v>
      </c>
      <c r="D145">
        <v>3</v>
      </c>
      <c r="E145" s="9">
        <v>43972</v>
      </c>
      <c r="F145" s="23">
        <v>212</v>
      </c>
      <c r="G145" s="23">
        <v>4</v>
      </c>
      <c r="H145" s="10">
        <v>10419</v>
      </c>
    </row>
    <row r="146" spans="1:8" x14ac:dyDescent="0.3">
      <c r="A146" s="8">
        <v>43973</v>
      </c>
      <c r="B146">
        <v>14</v>
      </c>
      <c r="C146">
        <v>8</v>
      </c>
      <c r="D146">
        <v>2</v>
      </c>
      <c r="E146" s="9">
        <v>43973</v>
      </c>
      <c r="F146" s="23">
        <v>267</v>
      </c>
      <c r="G146" s="23">
        <v>2</v>
      </c>
      <c r="H146" s="10">
        <v>11190</v>
      </c>
    </row>
    <row r="147" spans="1:8" x14ac:dyDescent="0.3">
      <c r="A147" s="8">
        <v>43974</v>
      </c>
      <c r="B147">
        <v>12</v>
      </c>
      <c r="C147">
        <v>11</v>
      </c>
      <c r="D147">
        <v>2</v>
      </c>
      <c r="E147" s="9">
        <v>43974</v>
      </c>
      <c r="F147" s="23">
        <v>248</v>
      </c>
      <c r="G147" s="23">
        <v>7</v>
      </c>
      <c r="H147" s="10">
        <v>16771</v>
      </c>
    </row>
    <row r="148" spans="1:8" x14ac:dyDescent="0.3">
      <c r="A148" s="8">
        <v>43975</v>
      </c>
      <c r="B148">
        <v>14</v>
      </c>
      <c r="C148">
        <v>12</v>
      </c>
      <c r="D148">
        <v>1</v>
      </c>
      <c r="E148" s="9">
        <v>43975</v>
      </c>
      <c r="F148" s="23">
        <v>286</v>
      </c>
      <c r="G148" s="23">
        <v>3</v>
      </c>
      <c r="H148" s="10">
        <v>13132</v>
      </c>
    </row>
    <row r="149" spans="1:8" x14ac:dyDescent="0.3">
      <c r="A149" s="8">
        <v>43976</v>
      </c>
      <c r="B149">
        <v>13</v>
      </c>
      <c r="C149">
        <v>9</v>
      </c>
      <c r="D149">
        <v>2</v>
      </c>
      <c r="E149" s="9">
        <v>43976</v>
      </c>
      <c r="F149" s="23">
        <v>272</v>
      </c>
      <c r="G149" s="23">
        <v>4</v>
      </c>
      <c r="H149" s="10">
        <v>10769</v>
      </c>
    </row>
    <row r="150" spans="1:8" x14ac:dyDescent="0.3">
      <c r="A150" s="8">
        <v>43977</v>
      </c>
      <c r="B150">
        <v>16</v>
      </c>
      <c r="C150">
        <v>10</v>
      </c>
      <c r="D150">
        <v>2</v>
      </c>
      <c r="E150" s="9">
        <v>43977</v>
      </c>
      <c r="F150" s="23">
        <v>236</v>
      </c>
      <c r="G150" s="23">
        <v>3</v>
      </c>
      <c r="H150" s="10">
        <v>9323</v>
      </c>
    </row>
    <row r="151" spans="1:8" x14ac:dyDescent="0.3">
      <c r="A151" s="8">
        <v>43978</v>
      </c>
      <c r="B151">
        <v>14</v>
      </c>
      <c r="C151">
        <v>5</v>
      </c>
      <c r="D151">
        <v>2</v>
      </c>
      <c r="E151" s="9">
        <v>43978</v>
      </c>
      <c r="F151" s="23">
        <v>280</v>
      </c>
      <c r="G151" s="23">
        <v>3</v>
      </c>
      <c r="H151" s="10">
        <v>13441</v>
      </c>
    </row>
    <row r="152" spans="1:8" x14ac:dyDescent="0.3">
      <c r="A152" s="8">
        <v>43979</v>
      </c>
      <c r="B152">
        <v>17</v>
      </c>
      <c r="C152">
        <v>4</v>
      </c>
      <c r="D152">
        <v>2</v>
      </c>
      <c r="E152" s="9">
        <v>43979</v>
      </c>
      <c r="F152" s="23">
        <v>251</v>
      </c>
      <c r="G152" s="23">
        <v>7</v>
      </c>
      <c r="H152" s="10">
        <v>14956</v>
      </c>
    </row>
    <row r="153" spans="1:8" x14ac:dyDescent="0.3">
      <c r="A153" s="8">
        <v>43980</v>
      </c>
      <c r="B153">
        <v>15</v>
      </c>
      <c r="C153">
        <v>6</v>
      </c>
      <c r="D153">
        <v>2</v>
      </c>
      <c r="E153" s="9">
        <v>43980</v>
      </c>
      <c r="F153" s="23">
        <v>298</v>
      </c>
      <c r="G153" s="23">
        <v>4</v>
      </c>
      <c r="H153" s="10">
        <v>13759</v>
      </c>
    </row>
    <row r="154" spans="1:8" x14ac:dyDescent="0.3">
      <c r="A154" s="8">
        <v>43981</v>
      </c>
      <c r="B154">
        <v>35</v>
      </c>
      <c r="C154">
        <v>6</v>
      </c>
      <c r="D154">
        <v>1</v>
      </c>
      <c r="E154" s="9">
        <v>43981</v>
      </c>
      <c r="F154" s="23">
        <v>252</v>
      </c>
      <c r="G154" s="23">
        <v>9</v>
      </c>
      <c r="H154" s="10">
        <v>16175</v>
      </c>
    </row>
    <row r="155" spans="1:8" x14ac:dyDescent="0.3">
      <c r="A155" s="8">
        <v>43982</v>
      </c>
      <c r="B155">
        <v>35</v>
      </c>
      <c r="C155">
        <v>6</v>
      </c>
      <c r="D155">
        <v>1</v>
      </c>
      <c r="E155" s="9">
        <v>43982</v>
      </c>
      <c r="F155" s="23">
        <v>214</v>
      </c>
      <c r="G155" s="23">
        <v>1</v>
      </c>
      <c r="H155" s="10">
        <v>14287</v>
      </c>
    </row>
  </sheetData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D6D42-E67A-4667-842D-054FFC590414}">
  <dimension ref="A3:E155"/>
  <sheetViews>
    <sheetView workbookViewId="0">
      <selection activeCell="E1" sqref="E1:E1048576"/>
    </sheetView>
  </sheetViews>
  <sheetFormatPr defaultRowHeight="14.4" x14ac:dyDescent="0.3"/>
  <cols>
    <col min="5" max="5" width="8.88671875" style="29"/>
  </cols>
  <sheetData>
    <row r="3" spans="1:5" x14ac:dyDescent="0.3">
      <c r="A3" s="12" t="s">
        <v>54</v>
      </c>
      <c r="B3" t="s">
        <v>176</v>
      </c>
      <c r="C3" t="s">
        <v>175</v>
      </c>
      <c r="D3" t="s">
        <v>174</v>
      </c>
      <c r="E3" s="23" t="s">
        <v>59</v>
      </c>
    </row>
    <row r="4" spans="1:5" x14ac:dyDescent="0.3">
      <c r="A4" s="9">
        <v>43831</v>
      </c>
      <c r="B4">
        <v>0</v>
      </c>
      <c r="C4">
        <v>0</v>
      </c>
      <c r="D4">
        <v>0</v>
      </c>
      <c r="E4" s="23">
        <v>0</v>
      </c>
    </row>
    <row r="5" spans="1:5" x14ac:dyDescent="0.3">
      <c r="A5" s="9">
        <v>43832</v>
      </c>
      <c r="B5">
        <v>0</v>
      </c>
      <c r="C5">
        <v>0</v>
      </c>
      <c r="D5">
        <v>0</v>
      </c>
      <c r="E5" s="23">
        <v>0</v>
      </c>
    </row>
    <row r="6" spans="1:5" x14ac:dyDescent="0.3">
      <c r="A6" s="9">
        <v>43833</v>
      </c>
      <c r="B6">
        <v>0</v>
      </c>
      <c r="C6">
        <v>0</v>
      </c>
      <c r="D6">
        <v>0</v>
      </c>
      <c r="E6" s="23">
        <v>0</v>
      </c>
    </row>
    <row r="7" spans="1:5" x14ac:dyDescent="0.3">
      <c r="A7" s="9">
        <v>43834</v>
      </c>
      <c r="B7">
        <v>0</v>
      </c>
      <c r="C7">
        <v>0</v>
      </c>
      <c r="D7">
        <v>0</v>
      </c>
      <c r="E7" s="23">
        <v>0</v>
      </c>
    </row>
    <row r="8" spans="1:5" x14ac:dyDescent="0.3">
      <c r="A8" s="9">
        <v>43835</v>
      </c>
      <c r="B8">
        <v>0</v>
      </c>
      <c r="C8">
        <v>1</v>
      </c>
      <c r="D8">
        <v>0</v>
      </c>
      <c r="E8" s="23">
        <v>0</v>
      </c>
    </row>
    <row r="9" spans="1:5" x14ac:dyDescent="0.3">
      <c r="A9" s="9">
        <v>43836</v>
      </c>
      <c r="B9">
        <v>0</v>
      </c>
      <c r="C9">
        <v>0</v>
      </c>
      <c r="D9">
        <v>1</v>
      </c>
      <c r="E9" s="23">
        <v>0</v>
      </c>
    </row>
    <row r="10" spans="1:5" x14ac:dyDescent="0.3">
      <c r="A10" s="9">
        <v>43837</v>
      </c>
      <c r="B10">
        <v>0</v>
      </c>
      <c r="C10">
        <v>1</v>
      </c>
      <c r="D10">
        <v>0</v>
      </c>
      <c r="E10" s="23">
        <v>0</v>
      </c>
    </row>
    <row r="11" spans="1:5" x14ac:dyDescent="0.3">
      <c r="A11" s="9">
        <v>43838</v>
      </c>
      <c r="B11">
        <v>0</v>
      </c>
      <c r="C11">
        <v>1</v>
      </c>
      <c r="D11">
        <v>0</v>
      </c>
      <c r="E11" s="23">
        <v>0</v>
      </c>
    </row>
    <row r="12" spans="1:5" x14ac:dyDescent="0.3">
      <c r="A12" s="9">
        <v>43839</v>
      </c>
      <c r="B12">
        <v>0</v>
      </c>
      <c r="C12">
        <v>0</v>
      </c>
      <c r="D12">
        <v>0</v>
      </c>
      <c r="E12" s="23">
        <v>0</v>
      </c>
    </row>
    <row r="13" spans="1:5" x14ac:dyDescent="0.3">
      <c r="A13" s="9">
        <v>43840</v>
      </c>
      <c r="B13">
        <v>0</v>
      </c>
      <c r="C13">
        <v>0</v>
      </c>
      <c r="D13">
        <v>0</v>
      </c>
      <c r="E13" s="23">
        <v>0</v>
      </c>
    </row>
    <row r="14" spans="1:5" x14ac:dyDescent="0.3">
      <c r="A14" s="9">
        <v>43841</v>
      </c>
      <c r="B14">
        <v>0</v>
      </c>
      <c r="C14">
        <v>0</v>
      </c>
      <c r="D14">
        <v>0</v>
      </c>
      <c r="E14" s="23">
        <v>0</v>
      </c>
    </row>
    <row r="15" spans="1:5" x14ac:dyDescent="0.3">
      <c r="A15" s="9">
        <v>43842</v>
      </c>
      <c r="B15">
        <v>0</v>
      </c>
      <c r="C15">
        <v>0</v>
      </c>
      <c r="D15">
        <v>0</v>
      </c>
      <c r="E15" s="23">
        <v>0</v>
      </c>
    </row>
    <row r="16" spans="1:5" x14ac:dyDescent="0.3">
      <c r="A16" s="9">
        <v>43843</v>
      </c>
      <c r="B16">
        <v>0</v>
      </c>
      <c r="C16">
        <v>1</v>
      </c>
      <c r="D16">
        <v>0</v>
      </c>
      <c r="E16" s="23">
        <v>0</v>
      </c>
    </row>
    <row r="17" spans="1:5" x14ac:dyDescent="0.3">
      <c r="A17" s="9">
        <v>43844</v>
      </c>
      <c r="B17">
        <v>0</v>
      </c>
      <c r="C17">
        <v>0</v>
      </c>
      <c r="D17">
        <v>0</v>
      </c>
      <c r="E17" s="23">
        <v>0</v>
      </c>
    </row>
    <row r="18" spans="1:5" x14ac:dyDescent="0.3">
      <c r="A18" s="9">
        <v>43845</v>
      </c>
      <c r="B18">
        <v>0</v>
      </c>
      <c r="C18">
        <v>0</v>
      </c>
      <c r="D18">
        <v>0</v>
      </c>
      <c r="E18" s="23">
        <v>0</v>
      </c>
    </row>
    <row r="19" spans="1:5" x14ac:dyDescent="0.3">
      <c r="A19" s="9">
        <v>43846</v>
      </c>
      <c r="B19">
        <v>0</v>
      </c>
      <c r="C19">
        <v>1</v>
      </c>
      <c r="D19">
        <v>0</v>
      </c>
      <c r="E19" s="23">
        <v>0</v>
      </c>
    </row>
    <row r="20" spans="1:5" x14ac:dyDescent="0.3">
      <c r="A20" s="9">
        <v>43847</v>
      </c>
      <c r="B20">
        <v>0</v>
      </c>
      <c r="C20">
        <v>1</v>
      </c>
      <c r="D20">
        <v>1</v>
      </c>
      <c r="E20" s="23">
        <v>0</v>
      </c>
    </row>
    <row r="21" spans="1:5" x14ac:dyDescent="0.3">
      <c r="A21" s="9">
        <v>43848</v>
      </c>
      <c r="B21">
        <v>0</v>
      </c>
      <c r="C21">
        <v>1</v>
      </c>
      <c r="D21">
        <v>0</v>
      </c>
      <c r="E21" s="23">
        <v>0</v>
      </c>
    </row>
    <row r="22" spans="1:5" x14ac:dyDescent="0.3">
      <c r="A22" s="9">
        <v>43849</v>
      </c>
      <c r="B22">
        <v>0</v>
      </c>
      <c r="C22">
        <v>0</v>
      </c>
      <c r="D22">
        <v>0</v>
      </c>
      <c r="E22" s="23">
        <v>0</v>
      </c>
    </row>
    <row r="23" spans="1:5" x14ac:dyDescent="0.3">
      <c r="A23" s="9">
        <v>43850</v>
      </c>
      <c r="B23">
        <v>0</v>
      </c>
      <c r="C23">
        <v>0</v>
      </c>
      <c r="D23">
        <v>0</v>
      </c>
      <c r="E23" s="23">
        <v>0</v>
      </c>
    </row>
    <row r="24" spans="1:5" x14ac:dyDescent="0.3">
      <c r="A24" s="9">
        <v>43851</v>
      </c>
      <c r="B24">
        <v>0</v>
      </c>
      <c r="C24">
        <v>1</v>
      </c>
      <c r="D24">
        <v>0</v>
      </c>
      <c r="E24" s="23">
        <v>0</v>
      </c>
    </row>
    <row r="25" spans="1:5" x14ac:dyDescent="0.3">
      <c r="A25" s="9">
        <v>43852</v>
      </c>
      <c r="B25">
        <v>0</v>
      </c>
      <c r="C25">
        <v>1</v>
      </c>
      <c r="D25">
        <v>0</v>
      </c>
      <c r="E25" s="23">
        <v>0</v>
      </c>
    </row>
    <row r="26" spans="1:5" x14ac:dyDescent="0.3">
      <c r="A26" s="9">
        <v>43853</v>
      </c>
      <c r="B26">
        <v>0</v>
      </c>
      <c r="C26">
        <v>0</v>
      </c>
      <c r="D26">
        <v>0</v>
      </c>
      <c r="E26" s="23">
        <v>0</v>
      </c>
    </row>
    <row r="27" spans="1:5" x14ac:dyDescent="0.3">
      <c r="A27" s="9">
        <v>43854</v>
      </c>
      <c r="B27">
        <v>0</v>
      </c>
      <c r="C27">
        <v>1</v>
      </c>
      <c r="D27">
        <v>0</v>
      </c>
      <c r="E27" s="23">
        <v>0</v>
      </c>
    </row>
    <row r="28" spans="1:5" x14ac:dyDescent="0.3">
      <c r="A28" s="9">
        <v>43855</v>
      </c>
      <c r="B28">
        <v>1</v>
      </c>
      <c r="C28">
        <v>0</v>
      </c>
      <c r="D28">
        <v>0</v>
      </c>
      <c r="E28" s="23">
        <v>0</v>
      </c>
    </row>
    <row r="29" spans="1:5" x14ac:dyDescent="0.3">
      <c r="A29" s="9">
        <v>43856</v>
      </c>
      <c r="B29">
        <v>0</v>
      </c>
      <c r="C29">
        <v>0</v>
      </c>
      <c r="D29">
        <v>0</v>
      </c>
      <c r="E29" s="23">
        <v>0</v>
      </c>
    </row>
    <row r="30" spans="1:5" x14ac:dyDescent="0.3">
      <c r="A30" s="9">
        <v>43857</v>
      </c>
      <c r="B30">
        <v>0</v>
      </c>
      <c r="C30">
        <v>1</v>
      </c>
      <c r="D30">
        <v>0</v>
      </c>
      <c r="E30" s="23">
        <v>0</v>
      </c>
    </row>
    <row r="31" spans="1:5" x14ac:dyDescent="0.3">
      <c r="A31" s="9">
        <v>43858</v>
      </c>
      <c r="B31">
        <v>0</v>
      </c>
      <c r="C31">
        <v>0</v>
      </c>
      <c r="D31">
        <v>0</v>
      </c>
      <c r="E31" s="23">
        <v>0</v>
      </c>
    </row>
    <row r="32" spans="1:5" x14ac:dyDescent="0.3">
      <c r="A32" s="9">
        <v>43859</v>
      </c>
      <c r="B32">
        <v>0</v>
      </c>
      <c r="C32">
        <v>1</v>
      </c>
      <c r="D32">
        <v>0</v>
      </c>
      <c r="E32" s="23">
        <v>0</v>
      </c>
    </row>
    <row r="33" spans="1:5" x14ac:dyDescent="0.3">
      <c r="A33" s="9">
        <v>43860</v>
      </c>
      <c r="B33">
        <v>0</v>
      </c>
      <c r="C33">
        <v>0</v>
      </c>
      <c r="D33">
        <v>0</v>
      </c>
      <c r="E33" s="23">
        <f ca="1">IFERROR(__xludf.DUMMYFUNCTION("""COMPUTED_VALUE"""),1)</f>
        <v>1</v>
      </c>
    </row>
    <row r="34" spans="1:5" x14ac:dyDescent="0.3">
      <c r="A34" s="9">
        <v>43861</v>
      </c>
      <c r="B34">
        <v>0</v>
      </c>
      <c r="C34">
        <v>1</v>
      </c>
      <c r="D34">
        <v>0</v>
      </c>
      <c r="E34" s="23">
        <f ca="1">IFERROR(__xludf.DUMMYFUNCTION("""COMPUTED_VALUE"""),0)</f>
        <v>0</v>
      </c>
    </row>
    <row r="35" spans="1:5" x14ac:dyDescent="0.3">
      <c r="A35" s="9">
        <v>43862</v>
      </c>
      <c r="B35">
        <v>0</v>
      </c>
      <c r="C35">
        <v>1</v>
      </c>
      <c r="D35">
        <v>0</v>
      </c>
      <c r="E35" s="23">
        <f ca="1">IFERROR(__xludf.DUMMYFUNCTION("""COMPUTED_VALUE"""),0)</f>
        <v>0</v>
      </c>
    </row>
    <row r="36" spans="1:5" x14ac:dyDescent="0.3">
      <c r="A36" s="9">
        <v>43863</v>
      </c>
      <c r="B36">
        <v>0</v>
      </c>
      <c r="C36">
        <v>1</v>
      </c>
      <c r="D36">
        <v>0</v>
      </c>
      <c r="E36" s="23">
        <f ca="1">IFERROR(__xludf.DUMMYFUNCTION("""COMPUTED_VALUE"""),1)</f>
        <v>1</v>
      </c>
    </row>
    <row r="37" spans="1:5" x14ac:dyDescent="0.3">
      <c r="A37" s="9">
        <v>43864</v>
      </c>
      <c r="B37">
        <v>1</v>
      </c>
      <c r="C37">
        <v>1</v>
      </c>
      <c r="D37">
        <v>0</v>
      </c>
      <c r="E37" s="23">
        <f ca="1">IFERROR(__xludf.DUMMYFUNCTION("""COMPUTED_VALUE"""),1)</f>
        <v>1</v>
      </c>
    </row>
    <row r="38" spans="1:5" x14ac:dyDescent="0.3">
      <c r="A38" s="9">
        <v>43865</v>
      </c>
      <c r="B38">
        <v>0</v>
      </c>
      <c r="C38">
        <v>1</v>
      </c>
      <c r="D38">
        <v>0</v>
      </c>
      <c r="E38" s="23">
        <f ca="1">IFERROR(__xludf.DUMMYFUNCTION("""COMPUTED_VALUE"""),0)</f>
        <v>0</v>
      </c>
    </row>
    <row r="39" spans="1:5" x14ac:dyDescent="0.3">
      <c r="A39" s="9">
        <v>43866</v>
      </c>
      <c r="B39">
        <v>1</v>
      </c>
      <c r="C39">
        <v>0</v>
      </c>
      <c r="D39">
        <v>0</v>
      </c>
      <c r="E39" s="23">
        <f ca="1">IFERROR(__xludf.DUMMYFUNCTION("""COMPUTED_VALUE"""),0)</f>
        <v>0</v>
      </c>
    </row>
    <row r="40" spans="1:5" x14ac:dyDescent="0.3">
      <c r="A40" s="9">
        <v>43867</v>
      </c>
      <c r="B40">
        <v>0</v>
      </c>
      <c r="C40">
        <v>1</v>
      </c>
      <c r="D40">
        <v>0</v>
      </c>
      <c r="E40" s="23">
        <f ca="1">IFERROR(__xludf.DUMMYFUNCTION("""COMPUTED_VALUE"""),0)</f>
        <v>0</v>
      </c>
    </row>
    <row r="41" spans="1:5" x14ac:dyDescent="0.3">
      <c r="A41" s="9">
        <v>43868</v>
      </c>
      <c r="B41">
        <v>1</v>
      </c>
      <c r="C41">
        <v>1</v>
      </c>
      <c r="D41">
        <v>0</v>
      </c>
      <c r="E41" s="23">
        <f ca="1">IFERROR(__xludf.DUMMYFUNCTION("""COMPUTED_VALUE"""),0)</f>
        <v>0</v>
      </c>
    </row>
    <row r="42" spans="1:5" x14ac:dyDescent="0.3">
      <c r="A42" s="9">
        <v>43869</v>
      </c>
      <c r="B42">
        <v>0</v>
      </c>
      <c r="C42">
        <v>1</v>
      </c>
      <c r="D42">
        <v>0</v>
      </c>
      <c r="E42" s="23">
        <f ca="1">IFERROR(__xludf.DUMMYFUNCTION("""COMPUTED_VALUE"""),0)</f>
        <v>0</v>
      </c>
    </row>
    <row r="43" spans="1:5" x14ac:dyDescent="0.3">
      <c r="A43" s="9">
        <v>43870</v>
      </c>
      <c r="B43">
        <v>0</v>
      </c>
      <c r="C43">
        <v>0</v>
      </c>
      <c r="D43">
        <v>0</v>
      </c>
      <c r="E43" s="23">
        <f ca="1">IFERROR(__xludf.DUMMYFUNCTION("""COMPUTED_VALUE"""),0)</f>
        <v>0</v>
      </c>
    </row>
    <row r="44" spans="1:5" x14ac:dyDescent="0.3">
      <c r="A44" s="9">
        <v>43871</v>
      </c>
      <c r="B44">
        <v>0</v>
      </c>
      <c r="C44">
        <v>1</v>
      </c>
      <c r="D44">
        <v>0</v>
      </c>
      <c r="E44" s="23">
        <f ca="1">IFERROR(__xludf.DUMMYFUNCTION("""COMPUTED_VALUE"""),0)</f>
        <v>0</v>
      </c>
    </row>
    <row r="45" spans="1:5" x14ac:dyDescent="0.3">
      <c r="A45" s="9">
        <v>43872</v>
      </c>
      <c r="B45">
        <v>0</v>
      </c>
      <c r="C45">
        <v>0</v>
      </c>
      <c r="D45">
        <v>0</v>
      </c>
      <c r="E45" s="23">
        <f ca="1">IFERROR(__xludf.DUMMYFUNCTION("""COMPUTED_VALUE"""),0)</f>
        <v>0</v>
      </c>
    </row>
    <row r="46" spans="1:5" x14ac:dyDescent="0.3">
      <c r="A46" s="9">
        <v>43873</v>
      </c>
      <c r="B46">
        <v>0</v>
      </c>
      <c r="C46">
        <v>1</v>
      </c>
      <c r="D46">
        <v>1</v>
      </c>
      <c r="E46" s="23">
        <f ca="1">IFERROR(__xludf.DUMMYFUNCTION("""COMPUTED_VALUE"""),0)</f>
        <v>0</v>
      </c>
    </row>
    <row r="47" spans="1:5" x14ac:dyDescent="0.3">
      <c r="A47" s="9">
        <v>43874</v>
      </c>
      <c r="B47">
        <v>0</v>
      </c>
      <c r="C47">
        <v>1</v>
      </c>
      <c r="D47">
        <v>0</v>
      </c>
      <c r="E47" s="23">
        <f ca="1">IFERROR(__xludf.DUMMYFUNCTION("""COMPUTED_VALUE"""),0)</f>
        <v>0</v>
      </c>
    </row>
    <row r="48" spans="1:5" x14ac:dyDescent="0.3">
      <c r="A48" s="9">
        <v>43875</v>
      </c>
      <c r="B48">
        <v>0</v>
      </c>
      <c r="C48">
        <v>1</v>
      </c>
      <c r="D48">
        <v>0</v>
      </c>
      <c r="E48" s="23">
        <f ca="1">IFERROR(__xludf.DUMMYFUNCTION("""COMPUTED_VALUE"""),0)</f>
        <v>0</v>
      </c>
    </row>
    <row r="49" spans="1:5" x14ac:dyDescent="0.3">
      <c r="A49" s="9">
        <v>43876</v>
      </c>
      <c r="B49">
        <v>0</v>
      </c>
      <c r="C49">
        <v>1</v>
      </c>
      <c r="D49">
        <v>0</v>
      </c>
      <c r="E49" s="23">
        <f ca="1">IFERROR(__xludf.DUMMYFUNCTION("""COMPUTED_VALUE"""),0)</f>
        <v>0</v>
      </c>
    </row>
    <row r="50" spans="1:5" x14ac:dyDescent="0.3">
      <c r="A50" s="9">
        <v>43877</v>
      </c>
      <c r="B50">
        <v>0</v>
      </c>
      <c r="C50">
        <v>1</v>
      </c>
      <c r="D50">
        <v>0</v>
      </c>
      <c r="E50" s="23">
        <f ca="1">IFERROR(__xludf.DUMMYFUNCTION("""COMPUTED_VALUE"""),0)</f>
        <v>0</v>
      </c>
    </row>
    <row r="51" spans="1:5" x14ac:dyDescent="0.3">
      <c r="A51" s="9">
        <v>43878</v>
      </c>
      <c r="B51">
        <v>0</v>
      </c>
      <c r="C51">
        <v>0</v>
      </c>
      <c r="D51">
        <v>0</v>
      </c>
      <c r="E51" s="23">
        <f ca="1">IFERROR(__xludf.DUMMYFUNCTION("""COMPUTED_VALUE"""),0)</f>
        <v>0</v>
      </c>
    </row>
    <row r="52" spans="1:5" x14ac:dyDescent="0.3">
      <c r="A52" s="9">
        <v>43879</v>
      </c>
      <c r="B52">
        <v>0</v>
      </c>
      <c r="C52">
        <v>1</v>
      </c>
      <c r="D52">
        <v>0</v>
      </c>
      <c r="E52" s="23">
        <f ca="1">IFERROR(__xludf.DUMMYFUNCTION("""COMPUTED_VALUE"""),0)</f>
        <v>0</v>
      </c>
    </row>
    <row r="53" spans="1:5" x14ac:dyDescent="0.3">
      <c r="A53" s="9">
        <v>43880</v>
      </c>
      <c r="B53">
        <v>0</v>
      </c>
      <c r="C53">
        <v>1</v>
      </c>
      <c r="D53">
        <v>0</v>
      </c>
      <c r="E53" s="23">
        <f ca="1">IFERROR(__xludf.DUMMYFUNCTION("""COMPUTED_VALUE"""),0)</f>
        <v>0</v>
      </c>
    </row>
    <row r="54" spans="1:5" x14ac:dyDescent="0.3">
      <c r="A54" s="9">
        <v>43881</v>
      </c>
      <c r="B54">
        <v>0</v>
      </c>
      <c r="C54">
        <v>0</v>
      </c>
      <c r="D54">
        <v>0</v>
      </c>
      <c r="E54" s="23">
        <f ca="1">IFERROR(__xludf.DUMMYFUNCTION("""COMPUTED_VALUE"""),0)</f>
        <v>0</v>
      </c>
    </row>
    <row r="55" spans="1:5" x14ac:dyDescent="0.3">
      <c r="A55" s="9">
        <v>43882</v>
      </c>
      <c r="B55">
        <v>1</v>
      </c>
      <c r="C55">
        <v>0</v>
      </c>
      <c r="D55">
        <v>1</v>
      </c>
      <c r="E55" s="23">
        <f ca="1">IFERROR(__xludf.DUMMYFUNCTION("""COMPUTED_VALUE"""),0)</f>
        <v>0</v>
      </c>
    </row>
    <row r="56" spans="1:5" x14ac:dyDescent="0.3">
      <c r="A56" s="9">
        <v>43883</v>
      </c>
      <c r="B56">
        <v>0</v>
      </c>
      <c r="C56">
        <v>1</v>
      </c>
      <c r="D56">
        <v>0</v>
      </c>
      <c r="E56" s="23">
        <f ca="1">IFERROR(__xludf.DUMMYFUNCTION("""COMPUTED_VALUE"""),0)</f>
        <v>0</v>
      </c>
    </row>
    <row r="57" spans="1:5" x14ac:dyDescent="0.3">
      <c r="A57" s="9">
        <v>43884</v>
      </c>
      <c r="B57">
        <v>1</v>
      </c>
      <c r="C57">
        <v>0</v>
      </c>
      <c r="D57">
        <v>0</v>
      </c>
      <c r="E57" s="23">
        <f ca="1">IFERROR(__xludf.DUMMYFUNCTION("""COMPUTED_VALUE"""),0)</f>
        <v>0</v>
      </c>
    </row>
    <row r="58" spans="1:5" x14ac:dyDescent="0.3">
      <c r="A58" s="9">
        <v>43885</v>
      </c>
      <c r="B58">
        <v>0</v>
      </c>
      <c r="C58">
        <v>0</v>
      </c>
      <c r="D58">
        <v>0</v>
      </c>
      <c r="E58" s="23">
        <f ca="1">IFERROR(__xludf.DUMMYFUNCTION("""COMPUTED_VALUE"""),0)</f>
        <v>0</v>
      </c>
    </row>
    <row r="59" spans="1:5" x14ac:dyDescent="0.3">
      <c r="A59" s="9">
        <v>43886</v>
      </c>
      <c r="B59">
        <v>0</v>
      </c>
      <c r="C59">
        <v>1</v>
      </c>
      <c r="D59">
        <v>1</v>
      </c>
      <c r="E59" s="23">
        <f ca="1">IFERROR(__xludf.DUMMYFUNCTION("""COMPUTED_VALUE"""),0)</f>
        <v>0</v>
      </c>
    </row>
    <row r="60" spans="1:5" x14ac:dyDescent="0.3">
      <c r="A60" s="9">
        <v>43887</v>
      </c>
      <c r="B60">
        <v>0</v>
      </c>
      <c r="C60">
        <v>1</v>
      </c>
      <c r="D60">
        <v>1</v>
      </c>
      <c r="E60" s="23">
        <f ca="1">IFERROR(__xludf.DUMMYFUNCTION("""COMPUTED_VALUE"""),0)</f>
        <v>0</v>
      </c>
    </row>
    <row r="61" spans="1:5" x14ac:dyDescent="0.3">
      <c r="A61" s="9">
        <v>43888</v>
      </c>
      <c r="B61">
        <v>0</v>
      </c>
      <c r="C61">
        <v>0</v>
      </c>
      <c r="D61">
        <v>0</v>
      </c>
      <c r="E61" s="23">
        <f ca="1">IFERROR(__xludf.DUMMYFUNCTION("""COMPUTED_VALUE"""),0)</f>
        <v>0</v>
      </c>
    </row>
    <row r="62" spans="1:5" x14ac:dyDescent="0.3">
      <c r="A62" s="9">
        <v>43889</v>
      </c>
      <c r="B62">
        <v>0</v>
      </c>
      <c r="C62">
        <v>1</v>
      </c>
      <c r="D62">
        <v>1</v>
      </c>
      <c r="E62" s="23">
        <f ca="1">IFERROR(__xludf.DUMMYFUNCTION("""COMPUTED_VALUE"""),0)</f>
        <v>0</v>
      </c>
    </row>
    <row r="63" spans="1:5" x14ac:dyDescent="0.3">
      <c r="A63" s="9">
        <v>43890</v>
      </c>
      <c r="B63">
        <v>0</v>
      </c>
      <c r="C63">
        <v>1</v>
      </c>
      <c r="D63">
        <v>0</v>
      </c>
      <c r="E63" s="23">
        <f ca="1">IFERROR(__xludf.DUMMYFUNCTION("""COMPUTED_VALUE"""),0)</f>
        <v>0</v>
      </c>
    </row>
    <row r="64" spans="1:5" x14ac:dyDescent="0.3">
      <c r="A64" s="9">
        <v>43891</v>
      </c>
      <c r="B64">
        <v>0</v>
      </c>
      <c r="C64">
        <v>1</v>
      </c>
      <c r="D64">
        <v>0</v>
      </c>
      <c r="E64" s="23">
        <f ca="1">IFERROR(__xludf.DUMMYFUNCTION("""COMPUTED_VALUE"""),0)</f>
        <v>0</v>
      </c>
    </row>
    <row r="65" spans="1:5" x14ac:dyDescent="0.3">
      <c r="A65" s="9">
        <v>43892</v>
      </c>
      <c r="B65">
        <v>0</v>
      </c>
      <c r="C65">
        <v>1</v>
      </c>
      <c r="D65">
        <v>0</v>
      </c>
      <c r="E65" s="23">
        <f ca="1">IFERROR(__xludf.DUMMYFUNCTION("""COMPUTED_VALUE"""),0)</f>
        <v>0</v>
      </c>
    </row>
    <row r="66" spans="1:5" x14ac:dyDescent="0.3">
      <c r="A66" s="9">
        <v>43893</v>
      </c>
      <c r="B66">
        <v>0</v>
      </c>
      <c r="C66">
        <v>2</v>
      </c>
      <c r="D66">
        <v>0</v>
      </c>
      <c r="E66" s="23">
        <f ca="1">IFERROR(__xludf.DUMMYFUNCTION("""COMPUTED_VALUE"""),0)</f>
        <v>0</v>
      </c>
    </row>
    <row r="67" spans="1:5" x14ac:dyDescent="0.3">
      <c r="A67" s="9">
        <v>43894</v>
      </c>
      <c r="B67">
        <v>0</v>
      </c>
      <c r="C67">
        <v>2</v>
      </c>
      <c r="D67">
        <v>1</v>
      </c>
      <c r="E67" s="23">
        <f ca="1">IFERROR(__xludf.DUMMYFUNCTION("""COMPUTED_VALUE"""),0)</f>
        <v>0</v>
      </c>
    </row>
    <row r="68" spans="1:5" x14ac:dyDescent="0.3">
      <c r="A68" s="9">
        <v>43895</v>
      </c>
      <c r="B68">
        <v>0</v>
      </c>
      <c r="C68">
        <v>2</v>
      </c>
      <c r="D68">
        <v>1</v>
      </c>
      <c r="E68" s="23">
        <f ca="1">IFERROR(__xludf.DUMMYFUNCTION("""COMPUTED_VALUE"""),0)</f>
        <v>0</v>
      </c>
    </row>
    <row r="69" spans="1:5" x14ac:dyDescent="0.3">
      <c r="A69" s="9">
        <v>43896</v>
      </c>
      <c r="B69">
        <v>0</v>
      </c>
      <c r="C69">
        <v>1</v>
      </c>
      <c r="D69">
        <v>1</v>
      </c>
      <c r="E69" s="23">
        <f ca="1">IFERROR(__xludf.DUMMYFUNCTION("""COMPUTED_VALUE"""),0)</f>
        <v>0</v>
      </c>
    </row>
    <row r="70" spans="1:5" x14ac:dyDescent="0.3">
      <c r="A70" s="9">
        <v>43897</v>
      </c>
      <c r="B70">
        <v>0</v>
      </c>
      <c r="C70">
        <v>1</v>
      </c>
      <c r="D70">
        <v>0</v>
      </c>
      <c r="E70" s="23">
        <f ca="1">IFERROR(__xludf.DUMMYFUNCTION("""COMPUTED_VALUE"""),0)</f>
        <v>0</v>
      </c>
    </row>
    <row r="71" spans="1:5" x14ac:dyDescent="0.3">
      <c r="A71" s="9">
        <v>43898</v>
      </c>
      <c r="B71">
        <v>0</v>
      </c>
      <c r="C71">
        <v>2</v>
      </c>
      <c r="D71">
        <v>0</v>
      </c>
      <c r="E71" s="23">
        <f ca="1">IFERROR(__xludf.DUMMYFUNCTION("""COMPUTED_VALUE"""),0)</f>
        <v>0</v>
      </c>
    </row>
    <row r="72" spans="1:5" x14ac:dyDescent="0.3">
      <c r="A72" s="9">
        <v>43899</v>
      </c>
      <c r="B72">
        <v>1</v>
      </c>
      <c r="C72">
        <v>1</v>
      </c>
      <c r="D72">
        <v>0</v>
      </c>
      <c r="E72" s="23">
        <f ca="1">IFERROR(__xludf.DUMMYFUNCTION("""COMPUTED_VALUE"""),0)</f>
        <v>0</v>
      </c>
    </row>
    <row r="73" spans="1:5" x14ac:dyDescent="0.3">
      <c r="A73" s="9">
        <v>43900</v>
      </c>
      <c r="B73">
        <v>0</v>
      </c>
      <c r="C73">
        <v>1</v>
      </c>
      <c r="D73">
        <v>0</v>
      </c>
      <c r="E73" s="23">
        <f ca="1">IFERROR(__xludf.DUMMYFUNCTION("""COMPUTED_VALUE"""),0)</f>
        <v>0</v>
      </c>
    </row>
    <row r="74" spans="1:5" x14ac:dyDescent="0.3">
      <c r="A74" s="9">
        <v>43901</v>
      </c>
      <c r="B74">
        <v>0</v>
      </c>
      <c r="C74">
        <v>3</v>
      </c>
      <c r="D74">
        <v>0</v>
      </c>
      <c r="E74" s="23">
        <f ca="1">IFERROR(__xludf.DUMMYFUNCTION("""COMPUTED_VALUE"""),0)</f>
        <v>0</v>
      </c>
    </row>
    <row r="75" spans="1:5" x14ac:dyDescent="0.3">
      <c r="A75" s="9">
        <v>43902</v>
      </c>
      <c r="B75">
        <v>0</v>
      </c>
      <c r="C75">
        <v>5</v>
      </c>
      <c r="D75">
        <v>0</v>
      </c>
      <c r="E75" s="23">
        <f ca="1">IFERROR(__xludf.DUMMYFUNCTION("""COMPUTED_VALUE"""),0)</f>
        <v>0</v>
      </c>
    </row>
    <row r="76" spans="1:5" x14ac:dyDescent="0.3">
      <c r="A76" s="9">
        <v>43903</v>
      </c>
      <c r="B76">
        <v>1</v>
      </c>
      <c r="C76">
        <v>4</v>
      </c>
      <c r="D76">
        <v>1</v>
      </c>
      <c r="E76" s="23">
        <f ca="1">IFERROR(__xludf.DUMMYFUNCTION("""COMPUTED_VALUE"""),0)</f>
        <v>0</v>
      </c>
    </row>
    <row r="77" spans="1:5" x14ac:dyDescent="0.3">
      <c r="A77" s="9">
        <v>43904</v>
      </c>
      <c r="B77">
        <v>0</v>
      </c>
      <c r="C77">
        <v>5</v>
      </c>
      <c r="D77">
        <v>0</v>
      </c>
      <c r="E77" s="23">
        <v>3</v>
      </c>
    </row>
    <row r="78" spans="1:5" x14ac:dyDescent="0.3">
      <c r="A78" s="9">
        <v>43905</v>
      </c>
      <c r="B78">
        <v>0</v>
      </c>
      <c r="C78">
        <v>7</v>
      </c>
      <c r="D78">
        <v>0</v>
      </c>
      <c r="E78" s="23">
        <v>1</v>
      </c>
    </row>
    <row r="79" spans="1:5" x14ac:dyDescent="0.3">
      <c r="A79" s="9">
        <v>43906</v>
      </c>
      <c r="B79">
        <v>1</v>
      </c>
      <c r="C79">
        <v>10</v>
      </c>
      <c r="D79">
        <v>0</v>
      </c>
      <c r="E79" s="23">
        <v>0</v>
      </c>
    </row>
    <row r="80" spans="1:5" x14ac:dyDescent="0.3">
      <c r="A80" s="9">
        <v>43907</v>
      </c>
      <c r="B80">
        <v>1</v>
      </c>
      <c r="C80">
        <v>19</v>
      </c>
      <c r="D80">
        <v>1</v>
      </c>
      <c r="E80" s="23">
        <v>0</v>
      </c>
    </row>
    <row r="81" spans="1:5" x14ac:dyDescent="0.3">
      <c r="A81" s="9">
        <v>43908</v>
      </c>
      <c r="B81">
        <v>2</v>
      </c>
      <c r="C81">
        <v>26</v>
      </c>
      <c r="D81">
        <v>2</v>
      </c>
      <c r="E81" s="23">
        <v>3</v>
      </c>
    </row>
    <row r="82" spans="1:5" x14ac:dyDescent="0.3">
      <c r="A82" s="9">
        <v>43909</v>
      </c>
      <c r="B82">
        <v>11</v>
      </c>
      <c r="C82">
        <v>32</v>
      </c>
      <c r="D82">
        <v>20</v>
      </c>
      <c r="E82" s="23">
        <v>2</v>
      </c>
    </row>
    <row r="83" spans="1:5" x14ac:dyDescent="0.3">
      <c r="A83" s="9">
        <v>43910</v>
      </c>
      <c r="B83">
        <v>11</v>
      </c>
      <c r="C83">
        <v>41</v>
      </c>
      <c r="D83">
        <v>28</v>
      </c>
      <c r="E83" s="23">
        <v>8</v>
      </c>
    </row>
    <row r="84" spans="1:5" x14ac:dyDescent="0.3">
      <c r="A84" s="9">
        <v>43911</v>
      </c>
      <c r="B84">
        <v>70</v>
      </c>
      <c r="C84">
        <v>49</v>
      </c>
      <c r="D84">
        <v>43</v>
      </c>
      <c r="E84" s="23">
        <v>7</v>
      </c>
    </row>
    <row r="85" spans="1:5" x14ac:dyDescent="0.3">
      <c r="A85" s="9">
        <v>43912</v>
      </c>
      <c r="B85">
        <v>60</v>
      </c>
      <c r="C85">
        <v>39</v>
      </c>
      <c r="D85">
        <v>56</v>
      </c>
      <c r="E85" s="23">
        <v>4</v>
      </c>
    </row>
    <row r="86" spans="1:5" x14ac:dyDescent="0.3">
      <c r="A86" s="9">
        <v>43913</v>
      </c>
      <c r="B86">
        <v>23</v>
      </c>
      <c r="C86">
        <v>40</v>
      </c>
      <c r="D86">
        <v>27</v>
      </c>
      <c r="E86" s="23">
        <v>4</v>
      </c>
    </row>
    <row r="87" spans="1:5" x14ac:dyDescent="0.3">
      <c r="A87" s="9">
        <v>43914</v>
      </c>
      <c r="B87">
        <v>33</v>
      </c>
      <c r="C87">
        <v>48</v>
      </c>
      <c r="D87">
        <v>18</v>
      </c>
      <c r="E87" s="23">
        <v>0</v>
      </c>
    </row>
    <row r="88" spans="1:5" x14ac:dyDescent="0.3">
      <c r="A88" s="9">
        <v>43915</v>
      </c>
      <c r="B88">
        <v>25</v>
      </c>
      <c r="C88">
        <v>37</v>
      </c>
      <c r="D88">
        <v>6</v>
      </c>
      <c r="E88" s="23">
        <v>6</v>
      </c>
    </row>
    <row r="89" spans="1:5" x14ac:dyDescent="0.3">
      <c r="A89" s="9">
        <v>43916</v>
      </c>
      <c r="B89">
        <v>24</v>
      </c>
      <c r="C89">
        <v>31</v>
      </c>
      <c r="D89">
        <v>8</v>
      </c>
      <c r="E89" s="23">
        <v>2</v>
      </c>
    </row>
    <row r="90" spans="1:5" x14ac:dyDescent="0.3">
      <c r="A90" s="9">
        <v>43917</v>
      </c>
      <c r="B90">
        <v>30</v>
      </c>
      <c r="C90">
        <v>30</v>
      </c>
      <c r="D90">
        <v>11</v>
      </c>
      <c r="E90" s="23">
        <v>10</v>
      </c>
    </row>
    <row r="91" spans="1:5" x14ac:dyDescent="0.3">
      <c r="A91" s="9">
        <v>43918</v>
      </c>
      <c r="B91">
        <v>26</v>
      </c>
      <c r="C91">
        <v>24</v>
      </c>
      <c r="D91">
        <v>6</v>
      </c>
      <c r="E91" s="23">
        <v>4</v>
      </c>
    </row>
    <row r="92" spans="1:5" x14ac:dyDescent="0.3">
      <c r="A92" s="9">
        <v>43919</v>
      </c>
      <c r="B92">
        <v>19</v>
      </c>
      <c r="C92">
        <v>23</v>
      </c>
      <c r="D92">
        <v>4</v>
      </c>
      <c r="E92" s="23">
        <v>5</v>
      </c>
    </row>
    <row r="93" spans="1:5" x14ac:dyDescent="0.3">
      <c r="A93" s="9">
        <v>43920</v>
      </c>
      <c r="B93">
        <v>23</v>
      </c>
      <c r="C93">
        <v>24</v>
      </c>
      <c r="D93">
        <v>5</v>
      </c>
      <c r="E93" s="23">
        <v>20</v>
      </c>
    </row>
    <row r="94" spans="1:5" x14ac:dyDescent="0.3">
      <c r="A94" s="9">
        <v>43921</v>
      </c>
      <c r="B94">
        <v>19</v>
      </c>
      <c r="C94">
        <v>21</v>
      </c>
      <c r="D94">
        <v>4</v>
      </c>
      <c r="E94" s="23">
        <v>14</v>
      </c>
    </row>
    <row r="95" spans="1:5" x14ac:dyDescent="0.3">
      <c r="A95" s="9">
        <v>43922</v>
      </c>
      <c r="B95">
        <v>20</v>
      </c>
      <c r="C95">
        <v>17</v>
      </c>
      <c r="D95">
        <v>5</v>
      </c>
      <c r="E95" s="23">
        <v>27</v>
      </c>
    </row>
    <row r="96" spans="1:5" x14ac:dyDescent="0.3">
      <c r="A96" s="9">
        <v>43923</v>
      </c>
      <c r="B96">
        <v>24</v>
      </c>
      <c r="C96">
        <v>19</v>
      </c>
      <c r="D96">
        <v>8</v>
      </c>
      <c r="E96" s="23">
        <v>13</v>
      </c>
    </row>
    <row r="97" spans="1:5" x14ac:dyDescent="0.3">
      <c r="A97" s="9">
        <v>43924</v>
      </c>
      <c r="B97">
        <v>15</v>
      </c>
      <c r="C97">
        <v>17</v>
      </c>
      <c r="D97">
        <v>4</v>
      </c>
      <c r="E97" s="23">
        <v>46</v>
      </c>
    </row>
    <row r="98" spans="1:5" x14ac:dyDescent="0.3">
      <c r="A98" s="9">
        <v>43925</v>
      </c>
      <c r="B98">
        <v>22</v>
      </c>
      <c r="C98">
        <v>13</v>
      </c>
      <c r="D98">
        <v>3</v>
      </c>
      <c r="E98" s="23">
        <v>27</v>
      </c>
    </row>
    <row r="99" spans="1:5" x14ac:dyDescent="0.3">
      <c r="A99" s="9">
        <v>43926</v>
      </c>
      <c r="B99">
        <v>22</v>
      </c>
      <c r="C99">
        <v>12</v>
      </c>
      <c r="D99">
        <v>6</v>
      </c>
      <c r="E99" s="23">
        <v>60</v>
      </c>
    </row>
    <row r="100" spans="1:5" x14ac:dyDescent="0.3">
      <c r="A100" s="9">
        <v>43927</v>
      </c>
      <c r="B100">
        <v>40</v>
      </c>
      <c r="C100">
        <v>10</v>
      </c>
      <c r="D100">
        <v>4</v>
      </c>
      <c r="E100" s="23">
        <v>35</v>
      </c>
    </row>
    <row r="101" spans="1:5" x14ac:dyDescent="0.3">
      <c r="A101" s="9">
        <v>43928</v>
      </c>
      <c r="B101">
        <v>45</v>
      </c>
      <c r="C101">
        <v>13</v>
      </c>
      <c r="D101">
        <v>4</v>
      </c>
      <c r="E101" s="23">
        <v>42</v>
      </c>
    </row>
    <row r="102" spans="1:5" x14ac:dyDescent="0.3">
      <c r="A102" s="9">
        <v>43929</v>
      </c>
      <c r="B102">
        <v>42</v>
      </c>
      <c r="C102">
        <v>11</v>
      </c>
      <c r="D102">
        <v>5</v>
      </c>
      <c r="E102" s="23">
        <v>40</v>
      </c>
    </row>
    <row r="103" spans="1:5" x14ac:dyDescent="0.3">
      <c r="A103" s="9">
        <v>43930</v>
      </c>
      <c r="B103">
        <v>34</v>
      </c>
      <c r="C103">
        <v>14</v>
      </c>
      <c r="D103">
        <v>2</v>
      </c>
      <c r="E103" s="23">
        <v>80</v>
      </c>
    </row>
    <row r="104" spans="1:5" x14ac:dyDescent="0.3">
      <c r="A104" s="9">
        <v>43931</v>
      </c>
      <c r="B104">
        <v>66</v>
      </c>
      <c r="C104">
        <v>10</v>
      </c>
      <c r="D104">
        <v>3</v>
      </c>
      <c r="E104" s="23">
        <v>98</v>
      </c>
    </row>
    <row r="105" spans="1:5" x14ac:dyDescent="0.3">
      <c r="A105" s="9">
        <v>43932</v>
      </c>
      <c r="B105">
        <v>100</v>
      </c>
      <c r="C105">
        <v>13</v>
      </c>
      <c r="D105">
        <v>4</v>
      </c>
      <c r="E105" s="23">
        <v>139</v>
      </c>
    </row>
    <row r="106" spans="1:5" x14ac:dyDescent="0.3">
      <c r="A106" s="9">
        <v>43933</v>
      </c>
      <c r="B106">
        <v>63</v>
      </c>
      <c r="C106">
        <v>12</v>
      </c>
      <c r="D106">
        <v>5</v>
      </c>
      <c r="E106" s="23">
        <v>104</v>
      </c>
    </row>
    <row r="107" spans="1:5" x14ac:dyDescent="0.3">
      <c r="A107" s="9">
        <v>43934</v>
      </c>
      <c r="B107">
        <v>55</v>
      </c>
      <c r="C107">
        <v>14</v>
      </c>
      <c r="D107">
        <v>3</v>
      </c>
      <c r="E107" s="23">
        <v>93</v>
      </c>
    </row>
    <row r="108" spans="1:5" x14ac:dyDescent="0.3">
      <c r="A108" s="9">
        <v>43935</v>
      </c>
      <c r="B108">
        <v>43</v>
      </c>
      <c r="C108">
        <v>9</v>
      </c>
      <c r="D108">
        <v>3</v>
      </c>
      <c r="E108" s="23">
        <v>108</v>
      </c>
    </row>
    <row r="109" spans="1:5" x14ac:dyDescent="0.3">
      <c r="A109" s="9">
        <v>43936</v>
      </c>
      <c r="B109">
        <v>48</v>
      </c>
      <c r="C109">
        <v>10</v>
      </c>
      <c r="D109">
        <v>3</v>
      </c>
      <c r="E109" s="23">
        <v>71</v>
      </c>
    </row>
    <row r="110" spans="1:5" x14ac:dyDescent="0.3">
      <c r="A110" s="9">
        <v>43937</v>
      </c>
      <c r="B110">
        <v>25</v>
      </c>
      <c r="C110">
        <v>11</v>
      </c>
      <c r="D110">
        <v>3</v>
      </c>
      <c r="E110" s="23">
        <v>55</v>
      </c>
    </row>
    <row r="111" spans="1:5" x14ac:dyDescent="0.3">
      <c r="A111" s="9">
        <v>43938</v>
      </c>
      <c r="B111">
        <v>22</v>
      </c>
      <c r="C111">
        <v>8</v>
      </c>
      <c r="D111">
        <v>3</v>
      </c>
      <c r="E111" s="23">
        <v>98</v>
      </c>
    </row>
    <row r="112" spans="1:5" x14ac:dyDescent="0.3">
      <c r="A112" s="9">
        <v>43939</v>
      </c>
      <c r="B112">
        <v>24</v>
      </c>
      <c r="C112">
        <v>10</v>
      </c>
      <c r="D112">
        <v>3</v>
      </c>
      <c r="E112" s="23">
        <v>122</v>
      </c>
    </row>
    <row r="113" spans="1:5" x14ac:dyDescent="0.3">
      <c r="A113" s="9">
        <v>43940</v>
      </c>
      <c r="B113">
        <v>35</v>
      </c>
      <c r="C113">
        <v>11</v>
      </c>
      <c r="D113">
        <v>3</v>
      </c>
      <c r="E113" s="23">
        <v>127</v>
      </c>
    </row>
    <row r="114" spans="1:5" x14ac:dyDescent="0.3">
      <c r="A114" s="9">
        <v>43941</v>
      </c>
      <c r="B114">
        <v>30</v>
      </c>
      <c r="C114">
        <v>9</v>
      </c>
      <c r="D114">
        <v>3</v>
      </c>
      <c r="E114" s="23">
        <v>98</v>
      </c>
    </row>
    <row r="115" spans="1:5" x14ac:dyDescent="0.3">
      <c r="A115" s="9">
        <v>43942</v>
      </c>
      <c r="B115">
        <v>27</v>
      </c>
      <c r="C115">
        <v>9</v>
      </c>
      <c r="D115">
        <v>3</v>
      </c>
      <c r="E115" s="23">
        <v>159</v>
      </c>
    </row>
    <row r="116" spans="1:5" x14ac:dyDescent="0.3">
      <c r="A116" s="9">
        <v>43943</v>
      </c>
      <c r="B116">
        <v>24</v>
      </c>
      <c r="C116">
        <v>8</v>
      </c>
      <c r="D116">
        <v>3</v>
      </c>
      <c r="E116" s="23">
        <v>153</v>
      </c>
    </row>
    <row r="117" spans="1:5" x14ac:dyDescent="0.3">
      <c r="A117" s="9">
        <v>43944</v>
      </c>
      <c r="B117">
        <v>24</v>
      </c>
      <c r="C117">
        <v>10</v>
      </c>
      <c r="D117">
        <v>2</v>
      </c>
      <c r="E117" s="23">
        <v>76</v>
      </c>
    </row>
    <row r="118" spans="1:5" x14ac:dyDescent="0.3">
      <c r="A118" s="9">
        <v>43945</v>
      </c>
      <c r="B118">
        <v>32</v>
      </c>
      <c r="C118">
        <v>7</v>
      </c>
      <c r="D118">
        <v>2</v>
      </c>
      <c r="E118" s="23">
        <v>70</v>
      </c>
    </row>
    <row r="119" spans="1:5" x14ac:dyDescent="0.3">
      <c r="A119" s="9">
        <v>43946</v>
      </c>
      <c r="B119">
        <v>36</v>
      </c>
      <c r="C119">
        <v>8</v>
      </c>
      <c r="D119">
        <v>2</v>
      </c>
      <c r="E119" s="23">
        <v>49</v>
      </c>
    </row>
    <row r="120" spans="1:5" x14ac:dyDescent="0.3">
      <c r="A120" s="9">
        <v>43947</v>
      </c>
      <c r="B120">
        <v>29</v>
      </c>
      <c r="C120">
        <v>9</v>
      </c>
      <c r="D120">
        <v>3</v>
      </c>
      <c r="E120" s="23">
        <v>102</v>
      </c>
    </row>
    <row r="121" spans="1:5" x14ac:dyDescent="0.3">
      <c r="A121" s="9">
        <v>43948</v>
      </c>
      <c r="B121">
        <v>38</v>
      </c>
      <c r="C121">
        <v>6</v>
      </c>
      <c r="D121">
        <v>2</v>
      </c>
      <c r="E121" s="23">
        <v>77</v>
      </c>
    </row>
    <row r="122" spans="1:5" x14ac:dyDescent="0.3">
      <c r="A122" s="9">
        <v>43949</v>
      </c>
      <c r="B122">
        <v>33</v>
      </c>
      <c r="C122">
        <v>8</v>
      </c>
      <c r="D122">
        <v>3</v>
      </c>
      <c r="E122" s="23">
        <v>102</v>
      </c>
    </row>
    <row r="123" spans="1:5" x14ac:dyDescent="0.3">
      <c r="A123" s="9">
        <v>43950</v>
      </c>
      <c r="B123">
        <v>25</v>
      </c>
      <c r="C123">
        <v>7</v>
      </c>
      <c r="D123">
        <v>2</v>
      </c>
      <c r="E123" s="23">
        <v>76</v>
      </c>
    </row>
    <row r="124" spans="1:5" x14ac:dyDescent="0.3">
      <c r="A124" s="9">
        <v>43951</v>
      </c>
      <c r="B124">
        <v>31</v>
      </c>
      <c r="C124">
        <v>7</v>
      </c>
      <c r="D124">
        <v>5</v>
      </c>
      <c r="E124" s="23">
        <v>144</v>
      </c>
    </row>
    <row r="125" spans="1:5" x14ac:dyDescent="0.3">
      <c r="A125" s="9">
        <v>43952</v>
      </c>
      <c r="B125">
        <v>87</v>
      </c>
      <c r="C125">
        <v>5</v>
      </c>
      <c r="D125">
        <v>4</v>
      </c>
      <c r="E125" s="23">
        <v>82</v>
      </c>
    </row>
    <row r="126" spans="1:5" x14ac:dyDescent="0.3">
      <c r="A126" s="9">
        <v>43953</v>
      </c>
      <c r="B126">
        <v>46</v>
      </c>
      <c r="C126">
        <v>7</v>
      </c>
      <c r="D126">
        <v>3</v>
      </c>
      <c r="E126" s="23">
        <v>106</v>
      </c>
    </row>
    <row r="127" spans="1:5" x14ac:dyDescent="0.3">
      <c r="A127" s="9">
        <v>43954</v>
      </c>
      <c r="B127">
        <v>42</v>
      </c>
      <c r="C127">
        <v>8</v>
      </c>
      <c r="D127">
        <v>7</v>
      </c>
      <c r="E127" s="23">
        <v>114</v>
      </c>
    </row>
    <row r="128" spans="1:5" x14ac:dyDescent="0.3">
      <c r="A128" s="9">
        <v>43955</v>
      </c>
      <c r="B128">
        <v>31</v>
      </c>
      <c r="C128">
        <v>5</v>
      </c>
      <c r="D128">
        <v>6</v>
      </c>
      <c r="E128" s="23">
        <v>175</v>
      </c>
    </row>
    <row r="129" spans="1:5" x14ac:dyDescent="0.3">
      <c r="A129" s="9">
        <v>43956</v>
      </c>
      <c r="B129">
        <v>24</v>
      </c>
      <c r="C129">
        <v>7</v>
      </c>
      <c r="D129">
        <v>3</v>
      </c>
      <c r="E129" s="23">
        <v>97</v>
      </c>
    </row>
    <row r="130" spans="1:5" x14ac:dyDescent="0.3">
      <c r="A130" s="9">
        <v>43957</v>
      </c>
      <c r="B130">
        <v>25</v>
      </c>
      <c r="C130">
        <v>8</v>
      </c>
      <c r="D130">
        <v>4</v>
      </c>
      <c r="E130" s="23">
        <v>159</v>
      </c>
    </row>
    <row r="131" spans="1:5" x14ac:dyDescent="0.3">
      <c r="A131" s="9">
        <v>43958</v>
      </c>
      <c r="B131">
        <v>24</v>
      </c>
      <c r="C131">
        <v>8</v>
      </c>
      <c r="D131">
        <v>1</v>
      </c>
      <c r="E131" s="23">
        <v>110</v>
      </c>
    </row>
    <row r="132" spans="1:5" x14ac:dyDescent="0.3">
      <c r="A132" s="9">
        <v>43959</v>
      </c>
      <c r="B132">
        <v>23</v>
      </c>
      <c r="C132">
        <v>6</v>
      </c>
      <c r="D132">
        <v>4</v>
      </c>
      <c r="E132" s="23">
        <v>152</v>
      </c>
    </row>
    <row r="133" spans="1:5" x14ac:dyDescent="0.3">
      <c r="A133" s="9">
        <v>43960</v>
      </c>
      <c r="B133">
        <v>24</v>
      </c>
      <c r="C133">
        <v>7</v>
      </c>
      <c r="D133">
        <v>5</v>
      </c>
      <c r="E133" s="23">
        <v>129</v>
      </c>
    </row>
    <row r="134" spans="1:5" x14ac:dyDescent="0.3">
      <c r="A134" s="9">
        <v>43961</v>
      </c>
      <c r="B134">
        <v>25</v>
      </c>
      <c r="C134">
        <v>6</v>
      </c>
      <c r="D134">
        <v>3</v>
      </c>
      <c r="E134" s="23">
        <v>106</v>
      </c>
    </row>
    <row r="135" spans="1:5" x14ac:dyDescent="0.3">
      <c r="A135" s="9">
        <v>43962</v>
      </c>
      <c r="B135">
        <v>29</v>
      </c>
      <c r="C135">
        <v>6</v>
      </c>
      <c r="D135">
        <v>6</v>
      </c>
      <c r="E135" s="23">
        <v>174</v>
      </c>
    </row>
    <row r="136" spans="1:5" x14ac:dyDescent="0.3">
      <c r="A136" s="9">
        <v>43963</v>
      </c>
      <c r="B136">
        <v>43</v>
      </c>
      <c r="C136">
        <v>5</v>
      </c>
      <c r="D136">
        <v>2</v>
      </c>
      <c r="E136" s="23">
        <v>138</v>
      </c>
    </row>
    <row r="137" spans="1:5" x14ac:dyDescent="0.3">
      <c r="A137" s="9">
        <v>43964</v>
      </c>
      <c r="B137">
        <v>25</v>
      </c>
      <c r="C137">
        <v>7</v>
      </c>
      <c r="D137">
        <v>3</v>
      </c>
      <c r="E137" s="23">
        <v>202</v>
      </c>
    </row>
    <row r="138" spans="1:5" x14ac:dyDescent="0.3">
      <c r="A138" s="9">
        <v>43965</v>
      </c>
      <c r="B138">
        <v>25</v>
      </c>
      <c r="C138">
        <v>8</v>
      </c>
      <c r="D138">
        <v>3</v>
      </c>
      <c r="E138" s="23">
        <v>206</v>
      </c>
    </row>
    <row r="139" spans="1:5" x14ac:dyDescent="0.3">
      <c r="A139" s="9">
        <v>43966</v>
      </c>
      <c r="B139">
        <v>23</v>
      </c>
      <c r="C139">
        <v>11</v>
      </c>
      <c r="D139">
        <v>2</v>
      </c>
      <c r="E139" s="23">
        <v>213</v>
      </c>
    </row>
    <row r="140" spans="1:5" x14ac:dyDescent="0.3">
      <c r="A140" s="9">
        <v>43967</v>
      </c>
      <c r="B140">
        <v>32</v>
      </c>
      <c r="C140">
        <v>6</v>
      </c>
      <c r="D140">
        <v>4</v>
      </c>
      <c r="E140" s="23">
        <v>213</v>
      </c>
    </row>
    <row r="141" spans="1:5" x14ac:dyDescent="0.3">
      <c r="A141" s="9">
        <v>43968</v>
      </c>
      <c r="B141">
        <v>90</v>
      </c>
      <c r="C141">
        <v>4</v>
      </c>
      <c r="D141">
        <v>1</v>
      </c>
      <c r="E141" s="23">
        <v>242</v>
      </c>
    </row>
    <row r="142" spans="1:5" x14ac:dyDescent="0.3">
      <c r="A142" s="9">
        <v>43969</v>
      </c>
      <c r="B142">
        <v>41</v>
      </c>
      <c r="C142">
        <v>8</v>
      </c>
      <c r="D142">
        <v>2</v>
      </c>
      <c r="E142" s="23">
        <v>305</v>
      </c>
    </row>
    <row r="143" spans="1:5" x14ac:dyDescent="0.3">
      <c r="A143" s="9">
        <v>43970</v>
      </c>
      <c r="B143">
        <v>26</v>
      </c>
      <c r="C143">
        <v>5</v>
      </c>
      <c r="D143">
        <v>2</v>
      </c>
      <c r="E143" s="23">
        <v>338</v>
      </c>
    </row>
    <row r="144" spans="1:5" x14ac:dyDescent="0.3">
      <c r="A144" s="9">
        <v>43971</v>
      </c>
      <c r="B144">
        <v>15</v>
      </c>
      <c r="C144">
        <v>5</v>
      </c>
      <c r="D144">
        <v>2</v>
      </c>
      <c r="E144" s="23">
        <v>170</v>
      </c>
    </row>
    <row r="145" spans="1:5" x14ac:dyDescent="0.3">
      <c r="A145" s="9">
        <v>43972</v>
      </c>
      <c r="B145">
        <v>18</v>
      </c>
      <c r="C145">
        <v>7</v>
      </c>
      <c r="D145">
        <v>3</v>
      </c>
      <c r="E145" s="23">
        <v>212</v>
      </c>
    </row>
    <row r="146" spans="1:5" x14ac:dyDescent="0.3">
      <c r="A146" s="9">
        <v>43973</v>
      </c>
      <c r="B146">
        <v>14</v>
      </c>
      <c r="C146">
        <v>8</v>
      </c>
      <c r="D146">
        <v>2</v>
      </c>
      <c r="E146" s="23">
        <v>267</v>
      </c>
    </row>
    <row r="147" spans="1:5" x14ac:dyDescent="0.3">
      <c r="A147" s="9">
        <v>43974</v>
      </c>
      <c r="B147">
        <v>12</v>
      </c>
      <c r="C147">
        <v>11</v>
      </c>
      <c r="D147">
        <v>2</v>
      </c>
      <c r="E147" s="23">
        <v>248</v>
      </c>
    </row>
    <row r="148" spans="1:5" x14ac:dyDescent="0.3">
      <c r="A148" s="9">
        <v>43975</v>
      </c>
      <c r="B148">
        <v>14</v>
      </c>
      <c r="C148">
        <v>12</v>
      </c>
      <c r="D148">
        <v>1</v>
      </c>
      <c r="E148" s="23">
        <v>286</v>
      </c>
    </row>
    <row r="149" spans="1:5" x14ac:dyDescent="0.3">
      <c r="A149" s="9">
        <v>43976</v>
      </c>
      <c r="B149">
        <v>13</v>
      </c>
      <c r="C149">
        <v>9</v>
      </c>
      <c r="D149">
        <v>2</v>
      </c>
      <c r="E149" s="23">
        <v>272</v>
      </c>
    </row>
    <row r="150" spans="1:5" x14ac:dyDescent="0.3">
      <c r="A150" s="9">
        <v>43977</v>
      </c>
      <c r="B150">
        <v>16</v>
      </c>
      <c r="C150">
        <v>10</v>
      </c>
      <c r="D150">
        <v>2</v>
      </c>
      <c r="E150" s="23">
        <v>236</v>
      </c>
    </row>
    <row r="151" spans="1:5" x14ac:dyDescent="0.3">
      <c r="A151" s="9">
        <v>43978</v>
      </c>
      <c r="B151">
        <v>14</v>
      </c>
      <c r="C151">
        <v>5</v>
      </c>
      <c r="D151">
        <v>2</v>
      </c>
      <c r="E151" s="23">
        <v>280</v>
      </c>
    </row>
    <row r="152" spans="1:5" x14ac:dyDescent="0.3">
      <c r="A152" s="9">
        <v>43979</v>
      </c>
      <c r="B152">
        <v>17</v>
      </c>
      <c r="C152">
        <v>4</v>
      </c>
      <c r="D152">
        <v>2</v>
      </c>
      <c r="E152" s="23">
        <v>251</v>
      </c>
    </row>
    <row r="153" spans="1:5" x14ac:dyDescent="0.3">
      <c r="A153" s="9">
        <v>43980</v>
      </c>
      <c r="B153">
        <v>15</v>
      </c>
      <c r="C153">
        <v>6</v>
      </c>
      <c r="D153">
        <v>2</v>
      </c>
      <c r="E153" s="23">
        <v>298</v>
      </c>
    </row>
    <row r="154" spans="1:5" x14ac:dyDescent="0.3">
      <c r="A154" s="9">
        <v>43981</v>
      </c>
      <c r="B154">
        <v>35</v>
      </c>
      <c r="C154">
        <v>6</v>
      </c>
      <c r="D154">
        <v>1</v>
      </c>
      <c r="E154" s="23">
        <v>252</v>
      </c>
    </row>
    <row r="155" spans="1:5" x14ac:dyDescent="0.3">
      <c r="A155" s="9">
        <v>43982</v>
      </c>
      <c r="B155">
        <v>35</v>
      </c>
      <c r="C155">
        <v>6</v>
      </c>
      <c r="D155">
        <v>1</v>
      </c>
      <c r="E155" s="23">
        <v>214</v>
      </c>
    </row>
  </sheetData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BE2D2-3E03-47E5-9117-51C174FCD0A0}">
  <dimension ref="A3:E155"/>
  <sheetViews>
    <sheetView workbookViewId="0">
      <selection activeCell="P22" sqref="P22"/>
    </sheetView>
  </sheetViews>
  <sheetFormatPr defaultRowHeight="14.4" x14ac:dyDescent="0.3"/>
  <sheetData>
    <row r="3" spans="1:5" x14ac:dyDescent="0.3">
      <c r="A3" s="12" t="s">
        <v>54</v>
      </c>
      <c r="B3" t="s">
        <v>176</v>
      </c>
      <c r="C3" t="s">
        <v>175</v>
      </c>
      <c r="D3" t="s">
        <v>174</v>
      </c>
      <c r="E3" s="10" t="s">
        <v>57</v>
      </c>
    </row>
    <row r="4" spans="1:5" x14ac:dyDescent="0.3">
      <c r="A4" s="9">
        <v>43831</v>
      </c>
      <c r="B4">
        <v>0</v>
      </c>
      <c r="C4">
        <v>0</v>
      </c>
      <c r="D4">
        <v>0</v>
      </c>
      <c r="E4" s="10">
        <v>0</v>
      </c>
    </row>
    <row r="5" spans="1:5" x14ac:dyDescent="0.3">
      <c r="A5" s="9">
        <v>43832</v>
      </c>
      <c r="B5">
        <v>0</v>
      </c>
      <c r="C5">
        <v>0</v>
      </c>
      <c r="D5">
        <v>0</v>
      </c>
      <c r="E5" s="10">
        <v>0</v>
      </c>
    </row>
    <row r="6" spans="1:5" x14ac:dyDescent="0.3">
      <c r="A6" s="9">
        <v>43833</v>
      </c>
      <c r="B6">
        <v>0</v>
      </c>
      <c r="C6">
        <v>0</v>
      </c>
      <c r="D6">
        <v>0</v>
      </c>
      <c r="E6" s="10">
        <v>0</v>
      </c>
    </row>
    <row r="7" spans="1:5" x14ac:dyDescent="0.3">
      <c r="A7" s="9">
        <v>43834</v>
      </c>
      <c r="B7">
        <v>0</v>
      </c>
      <c r="C7">
        <v>0</v>
      </c>
      <c r="D7">
        <v>0</v>
      </c>
      <c r="E7" s="10">
        <v>0</v>
      </c>
    </row>
    <row r="8" spans="1:5" x14ac:dyDescent="0.3">
      <c r="A8" s="9">
        <v>43835</v>
      </c>
      <c r="B8">
        <v>0</v>
      </c>
      <c r="C8">
        <v>1</v>
      </c>
      <c r="D8">
        <v>0</v>
      </c>
      <c r="E8" s="10">
        <v>0</v>
      </c>
    </row>
    <row r="9" spans="1:5" x14ac:dyDescent="0.3">
      <c r="A9" s="9">
        <v>43836</v>
      </c>
      <c r="B9">
        <v>0</v>
      </c>
      <c r="C9">
        <v>0</v>
      </c>
      <c r="D9">
        <v>1</v>
      </c>
      <c r="E9" s="10">
        <v>0</v>
      </c>
    </row>
    <row r="10" spans="1:5" x14ac:dyDescent="0.3">
      <c r="A10" s="9">
        <v>43837</v>
      </c>
      <c r="B10">
        <v>0</v>
      </c>
      <c r="C10">
        <v>1</v>
      </c>
      <c r="D10">
        <v>0</v>
      </c>
      <c r="E10" s="10">
        <v>0</v>
      </c>
    </row>
    <row r="11" spans="1:5" x14ac:dyDescent="0.3">
      <c r="A11" s="9">
        <v>43838</v>
      </c>
      <c r="B11">
        <v>0</v>
      </c>
      <c r="C11">
        <v>1</v>
      </c>
      <c r="D11">
        <v>0</v>
      </c>
      <c r="E11" s="10">
        <v>0</v>
      </c>
    </row>
    <row r="12" spans="1:5" x14ac:dyDescent="0.3">
      <c r="A12" s="9">
        <v>43839</v>
      </c>
      <c r="B12">
        <v>0</v>
      </c>
      <c r="C12">
        <v>0</v>
      </c>
      <c r="D12">
        <v>0</v>
      </c>
      <c r="E12" s="10">
        <v>0</v>
      </c>
    </row>
    <row r="13" spans="1:5" x14ac:dyDescent="0.3">
      <c r="A13" s="9">
        <v>43840</v>
      </c>
      <c r="B13">
        <v>0</v>
      </c>
      <c r="C13">
        <v>0</v>
      </c>
      <c r="D13">
        <v>0</v>
      </c>
      <c r="E13" s="10">
        <v>0</v>
      </c>
    </row>
    <row r="14" spans="1:5" x14ac:dyDescent="0.3">
      <c r="A14" s="9">
        <v>43841</v>
      </c>
      <c r="B14">
        <v>0</v>
      </c>
      <c r="C14">
        <v>0</v>
      </c>
      <c r="D14">
        <v>0</v>
      </c>
      <c r="E14" s="10">
        <v>0</v>
      </c>
    </row>
    <row r="15" spans="1:5" x14ac:dyDescent="0.3">
      <c r="A15" s="9">
        <v>43842</v>
      </c>
      <c r="B15">
        <v>0</v>
      </c>
      <c r="C15">
        <v>0</v>
      </c>
      <c r="D15">
        <v>0</v>
      </c>
      <c r="E15" s="10">
        <v>0</v>
      </c>
    </row>
    <row r="16" spans="1:5" x14ac:dyDescent="0.3">
      <c r="A16" s="9">
        <v>43843</v>
      </c>
      <c r="B16">
        <v>0</v>
      </c>
      <c r="C16">
        <v>1</v>
      </c>
      <c r="D16">
        <v>0</v>
      </c>
      <c r="E16" s="10">
        <v>0</v>
      </c>
    </row>
    <row r="17" spans="1:5" x14ac:dyDescent="0.3">
      <c r="A17" s="9">
        <v>43844</v>
      </c>
      <c r="B17">
        <v>0</v>
      </c>
      <c r="C17">
        <v>0</v>
      </c>
      <c r="D17">
        <v>0</v>
      </c>
      <c r="E17" s="10">
        <v>0</v>
      </c>
    </row>
    <row r="18" spans="1:5" x14ac:dyDescent="0.3">
      <c r="A18" s="9">
        <v>43845</v>
      </c>
      <c r="B18">
        <v>0</v>
      </c>
      <c r="C18">
        <v>0</v>
      </c>
      <c r="D18">
        <v>0</v>
      </c>
      <c r="E18" s="10">
        <v>0</v>
      </c>
    </row>
    <row r="19" spans="1:5" x14ac:dyDescent="0.3">
      <c r="A19" s="9">
        <v>43846</v>
      </c>
      <c r="B19">
        <v>0</v>
      </c>
      <c r="C19">
        <v>1</v>
      </c>
      <c r="D19">
        <v>0</v>
      </c>
      <c r="E19" s="10">
        <v>0</v>
      </c>
    </row>
    <row r="20" spans="1:5" x14ac:dyDescent="0.3">
      <c r="A20" s="9">
        <v>43847</v>
      </c>
      <c r="B20">
        <v>0</v>
      </c>
      <c r="C20">
        <v>1</v>
      </c>
      <c r="D20">
        <v>1</v>
      </c>
      <c r="E20" s="10">
        <v>0</v>
      </c>
    </row>
    <row r="21" spans="1:5" x14ac:dyDescent="0.3">
      <c r="A21" s="9">
        <v>43848</v>
      </c>
      <c r="B21">
        <v>0</v>
      </c>
      <c r="C21">
        <v>1</v>
      </c>
      <c r="D21">
        <v>0</v>
      </c>
      <c r="E21" s="10">
        <v>0</v>
      </c>
    </row>
    <row r="22" spans="1:5" x14ac:dyDescent="0.3">
      <c r="A22" s="9">
        <v>43849</v>
      </c>
      <c r="B22">
        <v>0</v>
      </c>
      <c r="C22">
        <v>0</v>
      </c>
      <c r="D22">
        <v>0</v>
      </c>
      <c r="E22" s="10">
        <v>0</v>
      </c>
    </row>
    <row r="23" spans="1:5" x14ac:dyDescent="0.3">
      <c r="A23" s="9">
        <v>43850</v>
      </c>
      <c r="B23">
        <v>0</v>
      </c>
      <c r="C23">
        <v>0</v>
      </c>
      <c r="D23">
        <v>0</v>
      </c>
      <c r="E23" s="10">
        <v>0</v>
      </c>
    </row>
    <row r="24" spans="1:5" x14ac:dyDescent="0.3">
      <c r="A24" s="9">
        <v>43851</v>
      </c>
      <c r="B24">
        <v>0</v>
      </c>
      <c r="C24">
        <v>1</v>
      </c>
      <c r="D24">
        <v>0</v>
      </c>
      <c r="E24" s="10">
        <v>0</v>
      </c>
    </row>
    <row r="25" spans="1:5" x14ac:dyDescent="0.3">
      <c r="A25" s="9">
        <v>43852</v>
      </c>
      <c r="B25">
        <v>0</v>
      </c>
      <c r="C25">
        <v>1</v>
      </c>
      <c r="D25">
        <v>0</v>
      </c>
      <c r="E25" s="10">
        <v>0</v>
      </c>
    </row>
    <row r="26" spans="1:5" x14ac:dyDescent="0.3">
      <c r="A26" s="9">
        <v>43853</v>
      </c>
      <c r="B26">
        <v>0</v>
      </c>
      <c r="C26">
        <v>0</v>
      </c>
      <c r="D26">
        <v>0</v>
      </c>
      <c r="E26" s="10">
        <v>0</v>
      </c>
    </row>
    <row r="27" spans="1:5" x14ac:dyDescent="0.3">
      <c r="A27" s="9">
        <v>43854</v>
      </c>
      <c r="B27">
        <v>0</v>
      </c>
      <c r="C27">
        <v>1</v>
      </c>
      <c r="D27">
        <v>0</v>
      </c>
      <c r="E27" s="10">
        <v>0</v>
      </c>
    </row>
    <row r="28" spans="1:5" x14ac:dyDescent="0.3">
      <c r="A28" s="9">
        <v>43855</v>
      </c>
      <c r="B28">
        <v>1</v>
      </c>
      <c r="C28">
        <v>0</v>
      </c>
      <c r="D28">
        <v>0</v>
      </c>
      <c r="E28" s="10">
        <v>0</v>
      </c>
    </row>
    <row r="29" spans="1:5" x14ac:dyDescent="0.3">
      <c r="A29" s="9">
        <v>43856</v>
      </c>
      <c r="B29">
        <v>0</v>
      </c>
      <c r="C29">
        <v>0</v>
      </c>
      <c r="D29">
        <v>0</v>
      </c>
      <c r="E29" s="10">
        <v>0</v>
      </c>
    </row>
    <row r="30" spans="1:5" x14ac:dyDescent="0.3">
      <c r="A30" s="9">
        <v>43857</v>
      </c>
      <c r="B30">
        <v>0</v>
      </c>
      <c r="C30">
        <v>1</v>
      </c>
      <c r="D30">
        <v>0</v>
      </c>
      <c r="E30" s="10">
        <v>0</v>
      </c>
    </row>
    <row r="31" spans="1:5" x14ac:dyDescent="0.3">
      <c r="A31" s="9">
        <v>43858</v>
      </c>
      <c r="B31">
        <v>0</v>
      </c>
      <c r="C31">
        <v>0</v>
      </c>
      <c r="D31">
        <v>0</v>
      </c>
      <c r="E31" s="10">
        <v>0</v>
      </c>
    </row>
    <row r="32" spans="1:5" x14ac:dyDescent="0.3">
      <c r="A32" s="9">
        <v>43859</v>
      </c>
      <c r="B32">
        <v>0</v>
      </c>
      <c r="C32">
        <v>1</v>
      </c>
      <c r="D32">
        <v>0</v>
      </c>
      <c r="E32" s="10">
        <v>0</v>
      </c>
    </row>
    <row r="33" spans="1:5" x14ac:dyDescent="0.3">
      <c r="A33" s="9">
        <v>43860</v>
      </c>
      <c r="B33">
        <v>0</v>
      </c>
      <c r="C33">
        <v>0</v>
      </c>
      <c r="D33">
        <v>0</v>
      </c>
      <c r="E33" s="10">
        <v>0</v>
      </c>
    </row>
    <row r="34" spans="1:5" x14ac:dyDescent="0.3">
      <c r="A34" s="9">
        <v>43861</v>
      </c>
      <c r="B34">
        <v>0</v>
      </c>
      <c r="C34">
        <v>1</v>
      </c>
      <c r="D34">
        <v>0</v>
      </c>
      <c r="E34" s="10">
        <v>0</v>
      </c>
    </row>
    <row r="35" spans="1:5" x14ac:dyDescent="0.3">
      <c r="A35" s="9">
        <v>43862</v>
      </c>
      <c r="B35">
        <v>0</v>
      </c>
      <c r="C35">
        <v>1</v>
      </c>
      <c r="D35">
        <v>0</v>
      </c>
      <c r="E35" s="10">
        <v>0</v>
      </c>
    </row>
    <row r="36" spans="1:5" x14ac:dyDescent="0.3">
      <c r="A36" s="9">
        <v>43863</v>
      </c>
      <c r="B36">
        <v>0</v>
      </c>
      <c r="C36">
        <v>1</v>
      </c>
      <c r="D36">
        <v>0</v>
      </c>
      <c r="E36" s="10">
        <v>0</v>
      </c>
    </row>
    <row r="37" spans="1:5" x14ac:dyDescent="0.3">
      <c r="A37" s="9">
        <v>43864</v>
      </c>
      <c r="B37">
        <v>1</v>
      </c>
      <c r="C37">
        <v>1</v>
      </c>
      <c r="D37">
        <v>0</v>
      </c>
      <c r="E37" s="10">
        <v>0</v>
      </c>
    </row>
    <row r="38" spans="1:5" x14ac:dyDescent="0.3">
      <c r="A38" s="9">
        <v>43865</v>
      </c>
      <c r="B38">
        <v>0</v>
      </c>
      <c r="C38">
        <v>1</v>
      </c>
      <c r="D38">
        <v>0</v>
      </c>
      <c r="E38" s="10">
        <v>0</v>
      </c>
    </row>
    <row r="39" spans="1:5" x14ac:dyDescent="0.3">
      <c r="A39" s="9">
        <v>43866</v>
      </c>
      <c r="B39">
        <v>1</v>
      </c>
      <c r="C39">
        <v>0</v>
      </c>
      <c r="D39">
        <v>0</v>
      </c>
      <c r="E39" s="10">
        <v>0</v>
      </c>
    </row>
    <row r="40" spans="1:5" x14ac:dyDescent="0.3">
      <c r="A40" s="9">
        <v>43867</v>
      </c>
      <c r="B40">
        <v>0</v>
      </c>
      <c r="C40">
        <v>1</v>
      </c>
      <c r="D40">
        <v>0</v>
      </c>
      <c r="E40" s="10">
        <v>0</v>
      </c>
    </row>
    <row r="41" spans="1:5" x14ac:dyDescent="0.3">
      <c r="A41" s="9">
        <v>43868</v>
      </c>
      <c r="B41">
        <v>1</v>
      </c>
      <c r="C41">
        <v>1</v>
      </c>
      <c r="D41">
        <v>0</v>
      </c>
      <c r="E41" s="10">
        <v>0</v>
      </c>
    </row>
    <row r="42" spans="1:5" x14ac:dyDescent="0.3">
      <c r="A42" s="9">
        <v>43869</v>
      </c>
      <c r="B42">
        <v>0</v>
      </c>
      <c r="C42">
        <v>1</v>
      </c>
      <c r="D42">
        <v>0</v>
      </c>
      <c r="E42" s="10">
        <v>0</v>
      </c>
    </row>
    <row r="43" spans="1:5" x14ac:dyDescent="0.3">
      <c r="A43" s="9">
        <v>43870</v>
      </c>
      <c r="B43">
        <v>0</v>
      </c>
      <c r="C43">
        <v>0</v>
      </c>
      <c r="D43">
        <v>0</v>
      </c>
      <c r="E43" s="10">
        <v>0</v>
      </c>
    </row>
    <row r="44" spans="1:5" x14ac:dyDescent="0.3">
      <c r="A44" s="9">
        <v>43871</v>
      </c>
      <c r="B44">
        <v>0</v>
      </c>
      <c r="C44">
        <v>1</v>
      </c>
      <c r="D44">
        <v>0</v>
      </c>
      <c r="E44" s="10">
        <v>0</v>
      </c>
    </row>
    <row r="45" spans="1:5" x14ac:dyDescent="0.3">
      <c r="A45" s="9">
        <v>43872</v>
      </c>
      <c r="B45">
        <v>0</v>
      </c>
      <c r="C45">
        <v>0</v>
      </c>
      <c r="D45">
        <v>0</v>
      </c>
      <c r="E45" s="10">
        <v>0</v>
      </c>
    </row>
    <row r="46" spans="1:5" x14ac:dyDescent="0.3">
      <c r="A46" s="9">
        <v>43873</v>
      </c>
      <c r="B46">
        <v>0</v>
      </c>
      <c r="C46">
        <v>1</v>
      </c>
      <c r="D46">
        <v>1</v>
      </c>
      <c r="E46" s="10">
        <v>0</v>
      </c>
    </row>
    <row r="47" spans="1:5" x14ac:dyDescent="0.3">
      <c r="A47" s="9">
        <v>43874</v>
      </c>
      <c r="B47">
        <v>0</v>
      </c>
      <c r="C47">
        <v>1</v>
      </c>
      <c r="D47">
        <v>0</v>
      </c>
      <c r="E47" s="10">
        <v>0</v>
      </c>
    </row>
    <row r="48" spans="1:5" x14ac:dyDescent="0.3">
      <c r="A48" s="9">
        <v>43875</v>
      </c>
      <c r="B48">
        <v>0</v>
      </c>
      <c r="C48">
        <v>1</v>
      </c>
      <c r="D48">
        <v>0</v>
      </c>
      <c r="E48" s="10">
        <v>0</v>
      </c>
    </row>
    <row r="49" spans="1:5" x14ac:dyDescent="0.3">
      <c r="A49" s="9">
        <v>43876</v>
      </c>
      <c r="B49">
        <v>0</v>
      </c>
      <c r="C49">
        <v>1</v>
      </c>
      <c r="D49">
        <v>0</v>
      </c>
      <c r="E49" s="10">
        <v>0</v>
      </c>
    </row>
    <row r="50" spans="1:5" x14ac:dyDescent="0.3">
      <c r="A50" s="9">
        <v>43877</v>
      </c>
      <c r="B50">
        <v>0</v>
      </c>
      <c r="C50">
        <v>1</v>
      </c>
      <c r="D50">
        <v>0</v>
      </c>
      <c r="E50" s="10">
        <v>0</v>
      </c>
    </row>
    <row r="51" spans="1:5" x14ac:dyDescent="0.3">
      <c r="A51" s="9">
        <v>43878</v>
      </c>
      <c r="B51">
        <v>0</v>
      </c>
      <c r="C51">
        <v>0</v>
      </c>
      <c r="D51">
        <v>0</v>
      </c>
      <c r="E51" s="10">
        <v>0</v>
      </c>
    </row>
    <row r="52" spans="1:5" x14ac:dyDescent="0.3">
      <c r="A52" s="9">
        <v>43879</v>
      </c>
      <c r="B52">
        <v>0</v>
      </c>
      <c r="C52">
        <v>1</v>
      </c>
      <c r="D52">
        <v>0</v>
      </c>
      <c r="E52" s="10">
        <v>0</v>
      </c>
    </row>
    <row r="53" spans="1:5" x14ac:dyDescent="0.3">
      <c r="A53" s="9">
        <v>43880</v>
      </c>
      <c r="B53">
        <v>0</v>
      </c>
      <c r="C53">
        <v>1</v>
      </c>
      <c r="D53">
        <v>0</v>
      </c>
      <c r="E53" s="10">
        <v>0</v>
      </c>
    </row>
    <row r="54" spans="1:5" x14ac:dyDescent="0.3">
      <c r="A54" s="9">
        <v>43881</v>
      </c>
      <c r="B54">
        <v>0</v>
      </c>
      <c r="C54">
        <v>0</v>
      </c>
      <c r="D54">
        <v>0</v>
      </c>
      <c r="E54" s="10">
        <v>0</v>
      </c>
    </row>
    <row r="55" spans="1:5" x14ac:dyDescent="0.3">
      <c r="A55" s="9">
        <v>43882</v>
      </c>
      <c r="B55">
        <v>1</v>
      </c>
      <c r="C55">
        <v>0</v>
      </c>
      <c r="D55">
        <v>1</v>
      </c>
      <c r="E55" s="10">
        <v>0</v>
      </c>
    </row>
    <row r="56" spans="1:5" x14ac:dyDescent="0.3">
      <c r="A56" s="9">
        <v>43883</v>
      </c>
      <c r="B56">
        <v>0</v>
      </c>
      <c r="C56">
        <v>1</v>
      </c>
      <c r="D56">
        <v>0</v>
      </c>
      <c r="E56" s="10">
        <v>0</v>
      </c>
    </row>
    <row r="57" spans="1:5" x14ac:dyDescent="0.3">
      <c r="A57" s="9">
        <v>43884</v>
      </c>
      <c r="B57">
        <v>1</v>
      </c>
      <c r="C57">
        <v>0</v>
      </c>
      <c r="D57">
        <v>0</v>
      </c>
      <c r="E57" s="10">
        <v>0</v>
      </c>
    </row>
    <row r="58" spans="1:5" x14ac:dyDescent="0.3">
      <c r="A58" s="9">
        <v>43885</v>
      </c>
      <c r="B58">
        <v>0</v>
      </c>
      <c r="C58">
        <v>0</v>
      </c>
      <c r="D58">
        <v>0</v>
      </c>
      <c r="E58" s="10">
        <v>0</v>
      </c>
    </row>
    <row r="59" spans="1:5" x14ac:dyDescent="0.3">
      <c r="A59" s="9">
        <v>43886</v>
      </c>
      <c r="B59">
        <v>0</v>
      </c>
      <c r="C59">
        <v>1</v>
      </c>
      <c r="D59">
        <v>1</v>
      </c>
      <c r="E59" s="10">
        <v>0</v>
      </c>
    </row>
    <row r="60" spans="1:5" x14ac:dyDescent="0.3">
      <c r="A60" s="9">
        <v>43887</v>
      </c>
      <c r="B60">
        <v>0</v>
      </c>
      <c r="C60">
        <v>1</v>
      </c>
      <c r="D60">
        <v>1</v>
      </c>
      <c r="E60" s="10">
        <v>0</v>
      </c>
    </row>
    <row r="61" spans="1:5" x14ac:dyDescent="0.3">
      <c r="A61" s="9">
        <v>43888</v>
      </c>
      <c r="B61">
        <v>0</v>
      </c>
      <c r="C61">
        <v>0</v>
      </c>
      <c r="D61">
        <v>0</v>
      </c>
      <c r="E61" s="10">
        <v>0</v>
      </c>
    </row>
    <row r="62" spans="1:5" x14ac:dyDescent="0.3">
      <c r="A62" s="9">
        <v>43889</v>
      </c>
      <c r="B62">
        <v>0</v>
      </c>
      <c r="C62">
        <v>1</v>
      </c>
      <c r="D62">
        <v>1</v>
      </c>
      <c r="E62" s="10">
        <v>0</v>
      </c>
    </row>
    <row r="63" spans="1:5" x14ac:dyDescent="0.3">
      <c r="A63" s="9">
        <v>43890</v>
      </c>
      <c r="B63">
        <v>0</v>
      </c>
      <c r="C63">
        <v>1</v>
      </c>
      <c r="D63">
        <v>0</v>
      </c>
      <c r="E63" s="10">
        <v>0</v>
      </c>
    </row>
    <row r="64" spans="1:5" x14ac:dyDescent="0.3">
      <c r="A64" s="9">
        <v>43891</v>
      </c>
      <c r="B64">
        <v>0</v>
      </c>
      <c r="C64">
        <v>1</v>
      </c>
      <c r="D64">
        <v>0</v>
      </c>
      <c r="E64" s="10">
        <v>0</v>
      </c>
    </row>
    <row r="65" spans="1:5" x14ac:dyDescent="0.3">
      <c r="A65" s="9">
        <v>43892</v>
      </c>
      <c r="B65">
        <v>0</v>
      </c>
      <c r="C65">
        <v>1</v>
      </c>
      <c r="D65">
        <v>0</v>
      </c>
      <c r="E65" s="10">
        <v>0</v>
      </c>
    </row>
    <row r="66" spans="1:5" x14ac:dyDescent="0.3">
      <c r="A66" s="9">
        <v>43893</v>
      </c>
      <c r="B66">
        <v>0</v>
      </c>
      <c r="C66">
        <v>2</v>
      </c>
      <c r="D66">
        <v>0</v>
      </c>
      <c r="E66" s="10">
        <v>0</v>
      </c>
    </row>
    <row r="67" spans="1:5" x14ac:dyDescent="0.3">
      <c r="A67" s="9">
        <v>43894</v>
      </c>
      <c r="B67">
        <v>0</v>
      </c>
      <c r="C67">
        <v>2</v>
      </c>
      <c r="D67">
        <v>1</v>
      </c>
      <c r="E67" s="10">
        <v>0</v>
      </c>
    </row>
    <row r="68" spans="1:5" x14ac:dyDescent="0.3">
      <c r="A68" s="9">
        <v>43895</v>
      </c>
      <c r="B68">
        <v>0</v>
      </c>
      <c r="C68">
        <v>2</v>
      </c>
      <c r="D68">
        <v>1</v>
      </c>
      <c r="E68" s="10">
        <v>0</v>
      </c>
    </row>
    <row r="69" spans="1:5" x14ac:dyDescent="0.3">
      <c r="A69" s="9">
        <v>43896</v>
      </c>
      <c r="B69">
        <v>0</v>
      </c>
      <c r="C69">
        <v>1</v>
      </c>
      <c r="D69">
        <v>1</v>
      </c>
      <c r="E69" s="10">
        <v>0</v>
      </c>
    </row>
    <row r="70" spans="1:5" x14ac:dyDescent="0.3">
      <c r="A70" s="9">
        <v>43897</v>
      </c>
      <c r="B70">
        <v>0</v>
      </c>
      <c r="C70">
        <v>1</v>
      </c>
      <c r="D70">
        <v>0</v>
      </c>
      <c r="E70" s="10">
        <v>0</v>
      </c>
    </row>
    <row r="71" spans="1:5" x14ac:dyDescent="0.3">
      <c r="A71" s="9">
        <v>43898</v>
      </c>
      <c r="B71">
        <v>0</v>
      </c>
      <c r="C71">
        <v>2</v>
      </c>
      <c r="D71">
        <v>0</v>
      </c>
      <c r="E71" s="10">
        <v>0</v>
      </c>
    </row>
    <row r="72" spans="1:5" x14ac:dyDescent="0.3">
      <c r="A72" s="9">
        <v>43899</v>
      </c>
      <c r="B72">
        <v>1</v>
      </c>
      <c r="C72">
        <v>1</v>
      </c>
      <c r="D72">
        <v>0</v>
      </c>
      <c r="E72" s="10">
        <v>0</v>
      </c>
    </row>
    <row r="73" spans="1:5" x14ac:dyDescent="0.3">
      <c r="A73" s="9">
        <v>43900</v>
      </c>
      <c r="B73">
        <v>0</v>
      </c>
      <c r="C73">
        <v>1</v>
      </c>
      <c r="D73">
        <v>0</v>
      </c>
      <c r="E73" s="10">
        <v>0</v>
      </c>
    </row>
    <row r="74" spans="1:5" x14ac:dyDescent="0.3">
      <c r="A74" s="9">
        <v>43901</v>
      </c>
      <c r="B74">
        <v>0</v>
      </c>
      <c r="C74">
        <v>3</v>
      </c>
      <c r="D74">
        <v>0</v>
      </c>
      <c r="E74" s="10">
        <v>0</v>
      </c>
    </row>
    <row r="75" spans="1:5" x14ac:dyDescent="0.3">
      <c r="A75" s="9">
        <v>43902</v>
      </c>
      <c r="B75">
        <v>0</v>
      </c>
      <c r="C75">
        <v>5</v>
      </c>
      <c r="D75">
        <v>0</v>
      </c>
      <c r="E75" s="10">
        <v>0</v>
      </c>
    </row>
    <row r="76" spans="1:5" x14ac:dyDescent="0.3">
      <c r="A76" s="9">
        <v>43903</v>
      </c>
      <c r="B76">
        <v>1</v>
      </c>
      <c r="C76">
        <v>4</v>
      </c>
      <c r="D76">
        <v>1</v>
      </c>
      <c r="E76" s="10">
        <v>0</v>
      </c>
    </row>
    <row r="77" spans="1:5" x14ac:dyDescent="0.3">
      <c r="A77" s="9">
        <v>43904</v>
      </c>
      <c r="B77">
        <v>0</v>
      </c>
      <c r="C77">
        <v>5</v>
      </c>
      <c r="D77">
        <v>0</v>
      </c>
      <c r="E77" s="10">
        <v>0</v>
      </c>
    </row>
    <row r="78" spans="1:5" x14ac:dyDescent="0.3">
      <c r="A78" s="9">
        <v>43905</v>
      </c>
      <c r="B78">
        <v>0</v>
      </c>
      <c r="C78">
        <v>7</v>
      </c>
      <c r="D78">
        <v>0</v>
      </c>
      <c r="E78" s="10">
        <v>0</v>
      </c>
    </row>
    <row r="79" spans="1:5" x14ac:dyDescent="0.3">
      <c r="A79" s="9">
        <v>43906</v>
      </c>
      <c r="B79">
        <v>1</v>
      </c>
      <c r="C79">
        <v>10</v>
      </c>
      <c r="D79">
        <v>0</v>
      </c>
      <c r="E79" s="10">
        <v>0</v>
      </c>
    </row>
    <row r="80" spans="1:5" x14ac:dyDescent="0.3">
      <c r="A80" s="9">
        <v>43907</v>
      </c>
      <c r="B80">
        <v>1</v>
      </c>
      <c r="C80">
        <v>19</v>
      </c>
      <c r="D80">
        <v>1</v>
      </c>
      <c r="E80" s="10">
        <v>0</v>
      </c>
    </row>
    <row r="81" spans="1:5" x14ac:dyDescent="0.3">
      <c r="A81" s="9">
        <v>43908</v>
      </c>
      <c r="B81">
        <v>2</v>
      </c>
      <c r="C81">
        <v>26</v>
      </c>
      <c r="D81">
        <v>2</v>
      </c>
      <c r="E81" s="10">
        <v>0</v>
      </c>
    </row>
    <row r="82" spans="1:5" x14ac:dyDescent="0.3">
      <c r="A82" s="9">
        <v>43909</v>
      </c>
      <c r="B82">
        <v>11</v>
      </c>
      <c r="C82">
        <v>32</v>
      </c>
      <c r="D82">
        <v>20</v>
      </c>
      <c r="E82" s="10">
        <v>0</v>
      </c>
    </row>
    <row r="83" spans="1:5" x14ac:dyDescent="0.3">
      <c r="A83" s="9">
        <v>43910</v>
      </c>
      <c r="B83">
        <v>11</v>
      </c>
      <c r="C83">
        <v>41</v>
      </c>
      <c r="D83">
        <v>28</v>
      </c>
      <c r="E83" s="10">
        <v>0</v>
      </c>
    </row>
    <row r="84" spans="1:5" x14ac:dyDescent="0.3">
      <c r="A84" s="9">
        <v>43911</v>
      </c>
      <c r="B84">
        <v>70</v>
      </c>
      <c r="C84">
        <v>49</v>
      </c>
      <c r="D84">
        <v>43</v>
      </c>
      <c r="E84" s="10">
        <v>0</v>
      </c>
    </row>
    <row r="85" spans="1:5" x14ac:dyDescent="0.3">
      <c r="A85" s="9">
        <v>43912</v>
      </c>
      <c r="B85">
        <v>60</v>
      </c>
      <c r="C85">
        <v>39</v>
      </c>
      <c r="D85">
        <v>56</v>
      </c>
      <c r="E85" s="10">
        <v>0</v>
      </c>
    </row>
    <row r="86" spans="1:5" x14ac:dyDescent="0.3">
      <c r="A86" s="9">
        <v>43913</v>
      </c>
      <c r="B86">
        <v>23</v>
      </c>
      <c r="C86">
        <v>40</v>
      </c>
      <c r="D86">
        <v>27</v>
      </c>
      <c r="E86" s="10">
        <v>0</v>
      </c>
    </row>
    <row r="87" spans="1:5" x14ac:dyDescent="0.3">
      <c r="A87" s="9">
        <v>43914</v>
      </c>
      <c r="B87">
        <v>33</v>
      </c>
      <c r="C87">
        <v>48</v>
      </c>
      <c r="D87">
        <v>18</v>
      </c>
      <c r="E87" s="10">
        <v>0</v>
      </c>
    </row>
    <row r="88" spans="1:5" x14ac:dyDescent="0.3">
      <c r="A88" s="9">
        <v>43915</v>
      </c>
      <c r="B88">
        <v>25</v>
      </c>
      <c r="C88">
        <v>37</v>
      </c>
      <c r="D88">
        <v>6</v>
      </c>
      <c r="E88" s="10">
        <v>0</v>
      </c>
    </row>
    <row r="89" spans="1:5" x14ac:dyDescent="0.3">
      <c r="A89" s="9">
        <v>43916</v>
      </c>
      <c r="B89">
        <v>24</v>
      </c>
      <c r="C89">
        <v>31</v>
      </c>
      <c r="D89">
        <v>8</v>
      </c>
      <c r="E89" s="10">
        <v>0</v>
      </c>
    </row>
    <row r="90" spans="1:5" x14ac:dyDescent="0.3">
      <c r="A90" s="9">
        <v>43917</v>
      </c>
      <c r="B90">
        <v>30</v>
      </c>
      <c r="C90">
        <v>30</v>
      </c>
      <c r="D90">
        <v>11</v>
      </c>
      <c r="E90" s="10">
        <v>0</v>
      </c>
    </row>
    <row r="91" spans="1:5" x14ac:dyDescent="0.3">
      <c r="A91" s="9">
        <v>43918</v>
      </c>
      <c r="B91">
        <v>26</v>
      </c>
      <c r="C91">
        <v>24</v>
      </c>
      <c r="D91">
        <v>6</v>
      </c>
      <c r="E91" s="10">
        <v>0</v>
      </c>
    </row>
    <row r="92" spans="1:5" x14ac:dyDescent="0.3">
      <c r="A92" s="9">
        <v>43919</v>
      </c>
      <c r="B92">
        <v>19</v>
      </c>
      <c r="C92">
        <v>23</v>
      </c>
      <c r="D92">
        <v>4</v>
      </c>
      <c r="E92" s="10">
        <v>0</v>
      </c>
    </row>
    <row r="93" spans="1:5" x14ac:dyDescent="0.3">
      <c r="A93" s="9">
        <v>43920</v>
      </c>
      <c r="B93">
        <v>23</v>
      </c>
      <c r="C93">
        <v>24</v>
      </c>
      <c r="D93">
        <v>5</v>
      </c>
      <c r="E93" s="10">
        <v>0</v>
      </c>
    </row>
    <row r="94" spans="1:5" x14ac:dyDescent="0.3">
      <c r="A94" s="9">
        <v>43921</v>
      </c>
      <c r="B94">
        <v>19</v>
      </c>
      <c r="C94">
        <v>21</v>
      </c>
      <c r="D94">
        <v>4</v>
      </c>
      <c r="E94" s="10">
        <v>0</v>
      </c>
    </row>
    <row r="95" spans="1:5" x14ac:dyDescent="0.3">
      <c r="A95" s="9">
        <v>43922</v>
      </c>
      <c r="B95">
        <v>20</v>
      </c>
      <c r="C95">
        <v>17</v>
      </c>
      <c r="D95">
        <v>5</v>
      </c>
      <c r="E95" s="10">
        <v>0</v>
      </c>
    </row>
    <row r="96" spans="1:5" x14ac:dyDescent="0.3">
      <c r="A96" s="9">
        <v>43923</v>
      </c>
      <c r="B96">
        <v>24</v>
      </c>
      <c r="C96">
        <v>19</v>
      </c>
      <c r="D96">
        <v>8</v>
      </c>
      <c r="E96" s="10">
        <v>0</v>
      </c>
    </row>
    <row r="97" spans="1:5" x14ac:dyDescent="0.3">
      <c r="A97" s="9">
        <v>43924</v>
      </c>
      <c r="B97">
        <v>15</v>
      </c>
      <c r="C97">
        <v>17</v>
      </c>
      <c r="D97">
        <v>4</v>
      </c>
      <c r="E97" s="10">
        <v>0</v>
      </c>
    </row>
    <row r="98" spans="1:5" x14ac:dyDescent="0.3">
      <c r="A98" s="9">
        <v>43925</v>
      </c>
      <c r="B98">
        <v>22</v>
      </c>
      <c r="C98">
        <v>13</v>
      </c>
      <c r="D98">
        <v>3</v>
      </c>
      <c r="E98" s="10">
        <v>0</v>
      </c>
    </row>
    <row r="99" spans="1:5" x14ac:dyDescent="0.3">
      <c r="A99" s="9">
        <v>43926</v>
      </c>
      <c r="B99">
        <v>22</v>
      </c>
      <c r="C99">
        <v>12</v>
      </c>
      <c r="D99">
        <v>6</v>
      </c>
      <c r="E99" s="10">
        <v>12279</v>
      </c>
    </row>
    <row r="100" spans="1:5" x14ac:dyDescent="0.3">
      <c r="A100" s="9">
        <v>43927</v>
      </c>
      <c r="B100">
        <v>40</v>
      </c>
      <c r="C100">
        <v>10</v>
      </c>
      <c r="D100">
        <v>4</v>
      </c>
      <c r="E100" s="10">
        <v>0</v>
      </c>
    </row>
    <row r="101" spans="1:5" x14ac:dyDescent="0.3">
      <c r="A101" s="9">
        <v>43928</v>
      </c>
      <c r="B101">
        <v>45</v>
      </c>
      <c r="C101">
        <v>13</v>
      </c>
      <c r="D101">
        <v>4</v>
      </c>
      <c r="E101" s="10">
        <v>5359</v>
      </c>
    </row>
    <row r="102" spans="1:5" x14ac:dyDescent="0.3">
      <c r="A102" s="9">
        <v>43929</v>
      </c>
      <c r="B102">
        <v>42</v>
      </c>
      <c r="C102">
        <v>11</v>
      </c>
      <c r="D102">
        <v>5</v>
      </c>
      <c r="E102" s="10">
        <v>0</v>
      </c>
    </row>
    <row r="103" spans="1:5" x14ac:dyDescent="0.3">
      <c r="A103" s="9">
        <v>43930</v>
      </c>
      <c r="B103">
        <v>34</v>
      </c>
      <c r="C103">
        <v>14</v>
      </c>
      <c r="D103">
        <v>2</v>
      </c>
      <c r="E103" s="10">
        <v>1469</v>
      </c>
    </row>
    <row r="104" spans="1:5" x14ac:dyDescent="0.3">
      <c r="A104" s="9">
        <v>43931</v>
      </c>
      <c r="B104">
        <v>66</v>
      </c>
      <c r="C104">
        <v>10</v>
      </c>
      <c r="D104">
        <v>3</v>
      </c>
      <c r="E104" s="10">
        <v>3242</v>
      </c>
    </row>
    <row r="105" spans="1:5" x14ac:dyDescent="0.3">
      <c r="A105" s="9">
        <v>43932</v>
      </c>
      <c r="B105">
        <v>100</v>
      </c>
      <c r="C105">
        <v>13</v>
      </c>
      <c r="D105">
        <v>4</v>
      </c>
      <c r="E105" s="10">
        <v>2508</v>
      </c>
    </row>
    <row r="106" spans="1:5" x14ac:dyDescent="0.3">
      <c r="A106" s="9">
        <v>43933</v>
      </c>
      <c r="B106">
        <v>63</v>
      </c>
      <c r="C106">
        <v>12</v>
      </c>
      <c r="D106">
        <v>5</v>
      </c>
      <c r="E106" s="10">
        <v>3648</v>
      </c>
    </row>
    <row r="107" spans="1:5" x14ac:dyDescent="0.3">
      <c r="A107" s="9">
        <v>43934</v>
      </c>
      <c r="B107">
        <v>55</v>
      </c>
      <c r="C107">
        <v>14</v>
      </c>
      <c r="D107">
        <v>3</v>
      </c>
      <c r="E107" s="10">
        <v>3299</v>
      </c>
    </row>
    <row r="108" spans="1:5" x14ac:dyDescent="0.3">
      <c r="A108" s="9">
        <v>43935</v>
      </c>
      <c r="B108">
        <v>43</v>
      </c>
      <c r="C108">
        <v>9</v>
      </c>
      <c r="D108">
        <v>3</v>
      </c>
      <c r="E108" s="10">
        <v>3124</v>
      </c>
    </row>
    <row r="109" spans="1:5" x14ac:dyDescent="0.3">
      <c r="A109" s="9">
        <v>43936</v>
      </c>
      <c r="B109">
        <v>48</v>
      </c>
      <c r="C109">
        <v>10</v>
      </c>
      <c r="D109">
        <v>3</v>
      </c>
      <c r="E109" s="10">
        <v>2932</v>
      </c>
    </row>
    <row r="110" spans="1:5" x14ac:dyDescent="0.3">
      <c r="A110" s="9">
        <v>43937</v>
      </c>
      <c r="B110">
        <v>25</v>
      </c>
      <c r="C110">
        <v>11</v>
      </c>
      <c r="D110">
        <v>3</v>
      </c>
      <c r="E110" s="10">
        <v>2918</v>
      </c>
    </row>
    <row r="111" spans="1:5" x14ac:dyDescent="0.3">
      <c r="A111" s="9">
        <v>43938</v>
      </c>
      <c r="B111">
        <v>22</v>
      </c>
      <c r="C111">
        <v>8</v>
      </c>
      <c r="D111">
        <v>3</v>
      </c>
      <c r="E111" s="10">
        <v>2069</v>
      </c>
    </row>
    <row r="112" spans="1:5" x14ac:dyDescent="0.3">
      <c r="A112" s="9">
        <v>43939</v>
      </c>
      <c r="B112">
        <v>24</v>
      </c>
      <c r="C112">
        <v>10</v>
      </c>
      <c r="D112">
        <v>3</v>
      </c>
      <c r="E112" s="10">
        <v>4350</v>
      </c>
    </row>
    <row r="113" spans="1:5" x14ac:dyDescent="0.3">
      <c r="A113" s="9">
        <v>43940</v>
      </c>
      <c r="B113">
        <v>35</v>
      </c>
      <c r="C113">
        <v>11</v>
      </c>
      <c r="D113">
        <v>3</v>
      </c>
      <c r="E113" s="10">
        <v>4417</v>
      </c>
    </row>
    <row r="114" spans="1:5" x14ac:dyDescent="0.3">
      <c r="A114" s="9">
        <v>43941</v>
      </c>
      <c r="B114">
        <v>30</v>
      </c>
      <c r="C114">
        <v>9</v>
      </c>
      <c r="D114">
        <v>3</v>
      </c>
      <c r="E114" s="10">
        <v>5676</v>
      </c>
    </row>
    <row r="115" spans="1:5" x14ac:dyDescent="0.3">
      <c r="A115" s="9">
        <v>43942</v>
      </c>
      <c r="B115">
        <v>27</v>
      </c>
      <c r="C115">
        <v>9</v>
      </c>
      <c r="D115">
        <v>3</v>
      </c>
      <c r="E115" s="10">
        <v>4202</v>
      </c>
    </row>
    <row r="116" spans="1:5" x14ac:dyDescent="0.3">
      <c r="A116" s="9">
        <v>43943</v>
      </c>
      <c r="B116">
        <v>24</v>
      </c>
      <c r="C116">
        <v>8</v>
      </c>
      <c r="D116">
        <v>3</v>
      </c>
      <c r="E116" s="10">
        <v>4765</v>
      </c>
    </row>
    <row r="117" spans="1:5" x14ac:dyDescent="0.3">
      <c r="A117" s="9">
        <v>43944</v>
      </c>
      <c r="B117">
        <v>24</v>
      </c>
      <c r="C117">
        <v>10</v>
      </c>
      <c r="D117">
        <v>2</v>
      </c>
      <c r="E117" s="10">
        <v>3507</v>
      </c>
    </row>
    <row r="118" spans="1:5" x14ac:dyDescent="0.3">
      <c r="A118" s="9">
        <v>43945</v>
      </c>
      <c r="B118">
        <v>32</v>
      </c>
      <c r="C118">
        <v>7</v>
      </c>
      <c r="D118">
        <v>2</v>
      </c>
      <c r="E118" s="10">
        <v>4720</v>
      </c>
    </row>
    <row r="119" spans="1:5" x14ac:dyDescent="0.3">
      <c r="A119" s="9">
        <v>43946</v>
      </c>
      <c r="B119">
        <v>36</v>
      </c>
      <c r="C119">
        <v>8</v>
      </c>
      <c r="D119">
        <v>2</v>
      </c>
      <c r="E119" s="10">
        <v>4509</v>
      </c>
    </row>
    <row r="120" spans="1:5" x14ac:dyDescent="0.3">
      <c r="A120" s="9">
        <v>43947</v>
      </c>
      <c r="B120">
        <v>29</v>
      </c>
      <c r="C120">
        <v>9</v>
      </c>
      <c r="D120">
        <v>3</v>
      </c>
      <c r="E120" s="10">
        <v>3949</v>
      </c>
    </row>
    <row r="121" spans="1:5" x14ac:dyDescent="0.3">
      <c r="A121" s="9">
        <v>43948</v>
      </c>
      <c r="B121">
        <v>38</v>
      </c>
      <c r="C121">
        <v>6</v>
      </c>
      <c r="D121">
        <v>2</v>
      </c>
      <c r="E121" s="10">
        <v>4835</v>
      </c>
    </row>
    <row r="122" spans="1:5" x14ac:dyDescent="0.3">
      <c r="A122" s="9">
        <v>43949</v>
      </c>
      <c r="B122">
        <v>33</v>
      </c>
      <c r="C122">
        <v>8</v>
      </c>
      <c r="D122">
        <v>3</v>
      </c>
      <c r="E122" s="10">
        <v>4729</v>
      </c>
    </row>
    <row r="123" spans="1:5" x14ac:dyDescent="0.3">
      <c r="A123" s="9">
        <v>43950</v>
      </c>
      <c r="B123">
        <v>25</v>
      </c>
      <c r="C123">
        <v>7</v>
      </c>
      <c r="D123">
        <v>2</v>
      </c>
      <c r="E123" s="10">
        <v>5284</v>
      </c>
    </row>
    <row r="124" spans="1:5" x14ac:dyDescent="0.3">
      <c r="A124" s="9">
        <v>43951</v>
      </c>
      <c r="B124">
        <v>31</v>
      </c>
      <c r="C124">
        <v>7</v>
      </c>
      <c r="D124">
        <v>5</v>
      </c>
      <c r="E124" s="10">
        <v>5914</v>
      </c>
    </row>
    <row r="125" spans="1:5" x14ac:dyDescent="0.3">
      <c r="A125" s="9">
        <v>43952</v>
      </c>
      <c r="B125">
        <v>87</v>
      </c>
      <c r="C125">
        <v>5</v>
      </c>
      <c r="D125">
        <v>4</v>
      </c>
      <c r="E125" s="10">
        <v>4839</v>
      </c>
    </row>
    <row r="126" spans="1:5" x14ac:dyDescent="0.3">
      <c r="A126" s="9">
        <v>43953</v>
      </c>
      <c r="B126">
        <v>46</v>
      </c>
      <c r="C126">
        <v>7</v>
      </c>
      <c r="D126">
        <v>3</v>
      </c>
      <c r="E126" s="10">
        <v>5391</v>
      </c>
    </row>
    <row r="127" spans="1:5" x14ac:dyDescent="0.3">
      <c r="A127" s="9">
        <v>43954</v>
      </c>
      <c r="B127">
        <v>42</v>
      </c>
      <c r="C127">
        <v>8</v>
      </c>
      <c r="D127">
        <v>7</v>
      </c>
      <c r="E127" s="10">
        <v>6306</v>
      </c>
    </row>
    <row r="128" spans="1:5" x14ac:dyDescent="0.3">
      <c r="A128" s="9">
        <v>43955</v>
      </c>
      <c r="B128">
        <v>31</v>
      </c>
      <c r="C128">
        <v>5</v>
      </c>
      <c r="D128">
        <v>6</v>
      </c>
      <c r="E128" s="10">
        <v>9018</v>
      </c>
    </row>
    <row r="129" spans="1:5" x14ac:dyDescent="0.3">
      <c r="A129" s="9">
        <v>43956</v>
      </c>
      <c r="B129">
        <v>24</v>
      </c>
      <c r="C129">
        <v>7</v>
      </c>
      <c r="D129">
        <v>3</v>
      </c>
      <c r="E129" s="10">
        <v>5729</v>
      </c>
    </row>
    <row r="130" spans="1:5" x14ac:dyDescent="0.3">
      <c r="A130" s="9">
        <v>43957</v>
      </c>
      <c r="B130">
        <v>25</v>
      </c>
      <c r="C130">
        <v>8</v>
      </c>
      <c r="D130">
        <v>4</v>
      </c>
      <c r="E130" s="10">
        <v>4593</v>
      </c>
    </row>
    <row r="131" spans="1:5" x14ac:dyDescent="0.3">
      <c r="A131" s="9">
        <v>43958</v>
      </c>
      <c r="B131">
        <v>24</v>
      </c>
      <c r="C131">
        <v>8</v>
      </c>
      <c r="D131">
        <v>1</v>
      </c>
      <c r="E131" s="10">
        <v>5930</v>
      </c>
    </row>
    <row r="132" spans="1:5" x14ac:dyDescent="0.3">
      <c r="A132" s="9">
        <v>43959</v>
      </c>
      <c r="B132">
        <v>23</v>
      </c>
      <c r="C132">
        <v>6</v>
      </c>
      <c r="D132">
        <v>4</v>
      </c>
      <c r="E132" s="10">
        <v>6735</v>
      </c>
    </row>
    <row r="133" spans="1:5" x14ac:dyDescent="0.3">
      <c r="A133" s="9">
        <v>43960</v>
      </c>
      <c r="B133">
        <v>24</v>
      </c>
      <c r="C133">
        <v>7</v>
      </c>
      <c r="D133">
        <v>5</v>
      </c>
      <c r="E133" s="10">
        <v>6912</v>
      </c>
    </row>
    <row r="134" spans="1:5" x14ac:dyDescent="0.3">
      <c r="A134" s="9">
        <v>43961</v>
      </c>
      <c r="B134">
        <v>25</v>
      </c>
      <c r="C134">
        <v>6</v>
      </c>
      <c r="D134">
        <v>3</v>
      </c>
      <c r="E134" s="10">
        <v>7267</v>
      </c>
    </row>
    <row r="135" spans="1:5" x14ac:dyDescent="0.3">
      <c r="A135" s="9">
        <v>43962</v>
      </c>
      <c r="B135">
        <v>29</v>
      </c>
      <c r="C135">
        <v>6</v>
      </c>
      <c r="D135">
        <v>6</v>
      </c>
      <c r="E135" s="10">
        <v>9706</v>
      </c>
    </row>
    <row r="136" spans="1:5" x14ac:dyDescent="0.3">
      <c r="A136" s="9">
        <v>43963</v>
      </c>
      <c r="B136">
        <v>43</v>
      </c>
      <c r="C136">
        <v>5</v>
      </c>
      <c r="D136">
        <v>2</v>
      </c>
      <c r="E136" s="10">
        <v>9480</v>
      </c>
    </row>
    <row r="137" spans="1:5" x14ac:dyDescent="0.3">
      <c r="A137" s="9">
        <v>43964</v>
      </c>
      <c r="B137">
        <v>25</v>
      </c>
      <c r="C137">
        <v>7</v>
      </c>
      <c r="D137">
        <v>3</v>
      </c>
      <c r="E137" s="10">
        <v>9073</v>
      </c>
    </row>
    <row r="138" spans="1:5" x14ac:dyDescent="0.3">
      <c r="A138" s="9">
        <v>43965</v>
      </c>
      <c r="B138">
        <v>25</v>
      </c>
      <c r="C138">
        <v>8</v>
      </c>
      <c r="D138">
        <v>3</v>
      </c>
      <c r="E138" s="10">
        <v>9560</v>
      </c>
    </row>
    <row r="139" spans="1:5" x14ac:dyDescent="0.3">
      <c r="A139" s="9">
        <v>43966</v>
      </c>
      <c r="B139">
        <v>23</v>
      </c>
      <c r="C139">
        <v>11</v>
      </c>
      <c r="D139">
        <v>2</v>
      </c>
      <c r="E139" s="10">
        <v>8074</v>
      </c>
    </row>
    <row r="140" spans="1:5" x14ac:dyDescent="0.3">
      <c r="A140" s="9">
        <v>43967</v>
      </c>
      <c r="B140">
        <v>32</v>
      </c>
      <c r="C140">
        <v>6</v>
      </c>
      <c r="D140">
        <v>4</v>
      </c>
      <c r="E140" s="10">
        <v>9122</v>
      </c>
    </row>
    <row r="141" spans="1:5" x14ac:dyDescent="0.3">
      <c r="A141" s="9">
        <v>43968</v>
      </c>
      <c r="B141">
        <v>90</v>
      </c>
      <c r="C141">
        <v>4</v>
      </c>
      <c r="D141">
        <v>1</v>
      </c>
      <c r="E141" s="10">
        <v>10507</v>
      </c>
    </row>
    <row r="142" spans="1:5" x14ac:dyDescent="0.3">
      <c r="A142" s="9">
        <v>43969</v>
      </c>
      <c r="B142">
        <v>41</v>
      </c>
      <c r="C142">
        <v>8</v>
      </c>
      <c r="D142">
        <v>2</v>
      </c>
      <c r="E142" s="10">
        <v>11530</v>
      </c>
    </row>
    <row r="143" spans="1:5" x14ac:dyDescent="0.3">
      <c r="A143" s="9">
        <v>43970</v>
      </c>
      <c r="B143">
        <v>26</v>
      </c>
      <c r="C143">
        <v>5</v>
      </c>
      <c r="D143">
        <v>2</v>
      </c>
      <c r="E143" s="10">
        <v>11057</v>
      </c>
    </row>
    <row r="144" spans="1:5" x14ac:dyDescent="0.3">
      <c r="A144" s="9">
        <v>43971</v>
      </c>
      <c r="B144">
        <v>15</v>
      </c>
      <c r="C144">
        <v>5</v>
      </c>
      <c r="D144">
        <v>2</v>
      </c>
      <c r="E144" s="10">
        <v>11022</v>
      </c>
    </row>
    <row r="145" spans="1:5" x14ac:dyDescent="0.3">
      <c r="A145" s="9">
        <v>43972</v>
      </c>
      <c r="B145">
        <v>18</v>
      </c>
      <c r="C145">
        <v>7</v>
      </c>
      <c r="D145">
        <v>3</v>
      </c>
      <c r="E145" s="10">
        <v>10419</v>
      </c>
    </row>
    <row r="146" spans="1:5" x14ac:dyDescent="0.3">
      <c r="A146" s="9">
        <v>43973</v>
      </c>
      <c r="B146">
        <v>14</v>
      </c>
      <c r="C146">
        <v>8</v>
      </c>
      <c r="D146">
        <v>2</v>
      </c>
      <c r="E146" s="10">
        <v>11190</v>
      </c>
    </row>
    <row r="147" spans="1:5" x14ac:dyDescent="0.3">
      <c r="A147" s="9">
        <v>43974</v>
      </c>
      <c r="B147">
        <v>12</v>
      </c>
      <c r="C147">
        <v>11</v>
      </c>
      <c r="D147">
        <v>2</v>
      </c>
      <c r="E147" s="10">
        <v>16771</v>
      </c>
    </row>
    <row r="148" spans="1:5" x14ac:dyDescent="0.3">
      <c r="A148" s="9">
        <v>43975</v>
      </c>
      <c r="B148">
        <v>14</v>
      </c>
      <c r="C148">
        <v>12</v>
      </c>
      <c r="D148">
        <v>1</v>
      </c>
      <c r="E148" s="10">
        <v>13132</v>
      </c>
    </row>
    <row r="149" spans="1:5" x14ac:dyDescent="0.3">
      <c r="A149" s="9">
        <v>43976</v>
      </c>
      <c r="B149">
        <v>13</v>
      </c>
      <c r="C149">
        <v>9</v>
      </c>
      <c r="D149">
        <v>2</v>
      </c>
      <c r="E149" s="10">
        <v>10769</v>
      </c>
    </row>
    <row r="150" spans="1:5" x14ac:dyDescent="0.3">
      <c r="A150" s="9">
        <v>43977</v>
      </c>
      <c r="B150">
        <v>16</v>
      </c>
      <c r="C150">
        <v>10</v>
      </c>
      <c r="D150">
        <v>2</v>
      </c>
      <c r="E150" s="10">
        <v>9323</v>
      </c>
    </row>
    <row r="151" spans="1:5" x14ac:dyDescent="0.3">
      <c r="A151" s="9">
        <v>43978</v>
      </c>
      <c r="B151">
        <v>14</v>
      </c>
      <c r="C151">
        <v>5</v>
      </c>
      <c r="D151">
        <v>2</v>
      </c>
      <c r="E151" s="10">
        <v>13441</v>
      </c>
    </row>
    <row r="152" spans="1:5" x14ac:dyDescent="0.3">
      <c r="A152" s="9">
        <v>43979</v>
      </c>
      <c r="B152">
        <v>17</v>
      </c>
      <c r="C152">
        <v>4</v>
      </c>
      <c r="D152">
        <v>2</v>
      </c>
      <c r="E152" s="10">
        <v>14956</v>
      </c>
    </row>
    <row r="153" spans="1:5" x14ac:dyDescent="0.3">
      <c r="A153" s="9">
        <v>43980</v>
      </c>
      <c r="B153">
        <v>15</v>
      </c>
      <c r="C153">
        <v>6</v>
      </c>
      <c r="D153">
        <v>2</v>
      </c>
      <c r="E153" s="10">
        <v>13759</v>
      </c>
    </row>
    <row r="154" spans="1:5" x14ac:dyDescent="0.3">
      <c r="A154" s="9">
        <v>43981</v>
      </c>
      <c r="B154">
        <v>35</v>
      </c>
      <c r="C154">
        <v>6</v>
      </c>
      <c r="D154">
        <v>1</v>
      </c>
      <c r="E154" s="10">
        <v>16175</v>
      </c>
    </row>
    <row r="155" spans="1:5" x14ac:dyDescent="0.3">
      <c r="A155" s="9">
        <v>43982</v>
      </c>
      <c r="B155">
        <v>35</v>
      </c>
      <c r="C155">
        <v>6</v>
      </c>
      <c r="D155">
        <v>1</v>
      </c>
      <c r="E155" s="10">
        <v>14287</v>
      </c>
    </row>
  </sheetData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E6E16-DFDE-442F-BA64-1858047229A8}">
  <dimension ref="A1:X155"/>
  <sheetViews>
    <sheetView workbookViewId="0">
      <selection activeCell="F1" sqref="F1:G1048576"/>
    </sheetView>
  </sheetViews>
  <sheetFormatPr defaultRowHeight="14.4" x14ac:dyDescent="0.3"/>
  <cols>
    <col min="6" max="7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179</v>
      </c>
      <c r="C3" t="s">
        <v>178</v>
      </c>
      <c r="D3" t="s">
        <v>177</v>
      </c>
      <c r="E3" s="12" t="s">
        <v>54</v>
      </c>
      <c r="F3" s="23" t="s">
        <v>59</v>
      </c>
      <c r="G3" s="23" t="s">
        <v>58</v>
      </c>
      <c r="H3" s="10" t="s">
        <v>57</v>
      </c>
    </row>
    <row r="4" spans="1:24" x14ac:dyDescent="0.3">
      <c r="A4" s="8">
        <v>43831</v>
      </c>
      <c r="B4">
        <v>0</v>
      </c>
      <c r="C4">
        <v>0</v>
      </c>
      <c r="D4">
        <v>0</v>
      </c>
      <c r="E4" s="9">
        <v>43831</v>
      </c>
      <c r="F4" s="23">
        <v>0</v>
      </c>
      <c r="G4" s="23">
        <v>0</v>
      </c>
      <c r="H4" s="10">
        <v>0</v>
      </c>
    </row>
    <row r="5" spans="1:24" x14ac:dyDescent="0.3">
      <c r="A5" s="8">
        <v>43832</v>
      </c>
      <c r="B5">
        <v>0</v>
      </c>
      <c r="C5">
        <v>0</v>
      </c>
      <c r="D5">
        <v>0</v>
      </c>
      <c r="E5" s="9">
        <v>43832</v>
      </c>
      <c r="F5" s="23">
        <v>0</v>
      </c>
      <c r="G5" s="23">
        <v>0</v>
      </c>
      <c r="H5" s="10">
        <v>0</v>
      </c>
    </row>
    <row r="6" spans="1:24" x14ac:dyDescent="0.3">
      <c r="A6" s="8">
        <v>43833</v>
      </c>
      <c r="B6">
        <v>0</v>
      </c>
      <c r="C6">
        <v>0</v>
      </c>
      <c r="D6">
        <v>0</v>
      </c>
      <c r="E6" s="9">
        <v>43833</v>
      </c>
      <c r="F6" s="23">
        <v>0</v>
      </c>
      <c r="G6" s="23">
        <v>0</v>
      </c>
      <c r="H6" s="10">
        <v>0</v>
      </c>
      <c r="O6" t="s">
        <v>59</v>
      </c>
      <c r="V6" t="s">
        <v>149</v>
      </c>
    </row>
    <row r="7" spans="1:24" x14ac:dyDescent="0.3">
      <c r="A7" s="8">
        <v>43834</v>
      </c>
      <c r="B7">
        <v>0</v>
      </c>
      <c r="C7">
        <v>0</v>
      </c>
      <c r="D7">
        <v>0</v>
      </c>
      <c r="E7" s="9">
        <v>43834</v>
      </c>
      <c r="F7" s="23">
        <v>0</v>
      </c>
      <c r="G7" s="23">
        <v>0</v>
      </c>
      <c r="H7" s="10">
        <v>0</v>
      </c>
      <c r="N7" t="s">
        <v>67</v>
      </c>
      <c r="O7" t="s">
        <v>31</v>
      </c>
      <c r="P7" t="s">
        <v>148</v>
      </c>
      <c r="Q7" t="s">
        <v>34</v>
      </c>
      <c r="U7" t="s">
        <v>67</v>
      </c>
      <c r="V7" t="s">
        <v>31</v>
      </c>
      <c r="W7" t="s">
        <v>148</v>
      </c>
      <c r="X7" t="s">
        <v>34</v>
      </c>
    </row>
    <row r="8" spans="1:24" x14ac:dyDescent="0.3">
      <c r="A8" s="8">
        <v>43835</v>
      </c>
      <c r="B8">
        <v>0</v>
      </c>
      <c r="C8">
        <v>0</v>
      </c>
      <c r="D8">
        <v>0</v>
      </c>
      <c r="E8" s="9">
        <v>43835</v>
      </c>
      <c r="F8" s="23">
        <v>0</v>
      </c>
      <c r="G8" s="23">
        <v>0</v>
      </c>
      <c r="H8" s="10">
        <v>0</v>
      </c>
      <c r="N8">
        <v>0</v>
      </c>
      <c r="O8">
        <v>-0.11467025193184023</v>
      </c>
      <c r="P8">
        <v>-5.0432855179672907E-2</v>
      </c>
      <c r="Q8">
        <v>-3.5359331084137829E-2</v>
      </c>
      <c r="U8">
        <v>0</v>
      </c>
      <c r="V8">
        <v>0.16310238726884882</v>
      </c>
      <c r="W8">
        <v>5.4514640493070435E-2</v>
      </c>
      <c r="X8">
        <v>-2.5363853328598276E-2</v>
      </c>
    </row>
    <row r="9" spans="1:24" x14ac:dyDescent="0.3">
      <c r="A9" s="8">
        <v>43836</v>
      </c>
      <c r="B9">
        <v>0</v>
      </c>
      <c r="C9">
        <v>0</v>
      </c>
      <c r="D9">
        <v>0</v>
      </c>
      <c r="E9" s="9">
        <v>43836</v>
      </c>
      <c r="F9" s="23">
        <v>0</v>
      </c>
      <c r="G9" s="23">
        <v>0</v>
      </c>
      <c r="H9" s="10">
        <v>0</v>
      </c>
      <c r="N9">
        <v>1</v>
      </c>
      <c r="O9">
        <v>-0.1138973307377824</v>
      </c>
      <c r="P9">
        <v>-5.4093906741646144E-2</v>
      </c>
      <c r="Q9">
        <v>7.3002365041503675E-2</v>
      </c>
      <c r="U9">
        <v>1</v>
      </c>
      <c r="V9">
        <v>0.18326719373833464</v>
      </c>
      <c r="W9">
        <v>-7.584350087638865E-2</v>
      </c>
      <c r="X9">
        <v>0.16727067867615225</v>
      </c>
    </row>
    <row r="10" spans="1:24" x14ac:dyDescent="0.3">
      <c r="A10" s="8">
        <v>43837</v>
      </c>
      <c r="B10">
        <v>0</v>
      </c>
      <c r="C10">
        <v>0</v>
      </c>
      <c r="D10">
        <v>0</v>
      </c>
      <c r="E10" s="9">
        <v>43837</v>
      </c>
      <c r="F10" s="23">
        <v>0</v>
      </c>
      <c r="G10" s="23">
        <v>0</v>
      </c>
      <c r="H10" s="10">
        <v>0</v>
      </c>
      <c r="N10">
        <v>2</v>
      </c>
      <c r="O10">
        <v>-0.11310973529406429</v>
      </c>
      <c r="P10">
        <v>-0.10520519057158123</v>
      </c>
      <c r="Q10">
        <v>-3.5848304003919224E-2</v>
      </c>
      <c r="U10">
        <v>2</v>
      </c>
      <c r="V10">
        <v>0.11301957880524784</v>
      </c>
      <c r="W10">
        <v>-2.2886440158738714E-2</v>
      </c>
      <c r="X10">
        <v>-2.5712352211339325E-2</v>
      </c>
    </row>
    <row r="11" spans="1:24" x14ac:dyDescent="0.3">
      <c r="A11" s="8">
        <v>43838</v>
      </c>
      <c r="B11">
        <v>0</v>
      </c>
      <c r="C11">
        <v>0</v>
      </c>
      <c r="D11">
        <v>0</v>
      </c>
      <c r="E11" s="9">
        <v>43838</v>
      </c>
      <c r="F11" s="23">
        <v>0</v>
      </c>
      <c r="G11" s="23">
        <v>0</v>
      </c>
      <c r="H11" s="10">
        <v>0</v>
      </c>
      <c r="N11">
        <v>3</v>
      </c>
      <c r="O11">
        <v>-0.11248168384738824</v>
      </c>
      <c r="P11">
        <v>-5.4950248584472623E-2</v>
      </c>
      <c r="Q11">
        <v>-3.6097897390264512E-2</v>
      </c>
      <c r="U11">
        <v>3</v>
      </c>
      <c r="V11">
        <v>0.11234888691899332</v>
      </c>
      <c r="W11">
        <v>4.5502243708300652E-2</v>
      </c>
      <c r="X11">
        <v>2.939847587946668E-2</v>
      </c>
    </row>
    <row r="12" spans="1:24" x14ac:dyDescent="0.3">
      <c r="A12" s="8">
        <v>43839</v>
      </c>
      <c r="B12">
        <v>0</v>
      </c>
      <c r="C12">
        <v>0</v>
      </c>
      <c r="D12">
        <v>0</v>
      </c>
      <c r="E12" s="9">
        <v>43839</v>
      </c>
      <c r="F12" s="23">
        <v>0</v>
      </c>
      <c r="G12" s="23">
        <v>0</v>
      </c>
      <c r="H12" s="10">
        <v>0</v>
      </c>
      <c r="N12">
        <v>4</v>
      </c>
      <c r="O12">
        <v>-0.11342813899978957</v>
      </c>
      <c r="P12">
        <v>-4.9251798919940602E-2</v>
      </c>
      <c r="Q12">
        <v>-3.6350990886050032E-2</v>
      </c>
      <c r="U12">
        <v>4</v>
      </c>
      <c r="V12">
        <v>0.11609023915296036</v>
      </c>
      <c r="W12">
        <v>-2.2895051186003549E-2</v>
      </c>
      <c r="X12">
        <v>-2.607056251308398E-2</v>
      </c>
    </row>
    <row r="13" spans="1:24" x14ac:dyDescent="0.3">
      <c r="A13" s="8">
        <v>43840</v>
      </c>
      <c r="B13">
        <v>0</v>
      </c>
      <c r="C13">
        <v>0</v>
      </c>
      <c r="D13">
        <v>0</v>
      </c>
      <c r="E13" s="9">
        <v>43840</v>
      </c>
      <c r="F13" s="23">
        <v>0</v>
      </c>
      <c r="G13" s="23">
        <v>0</v>
      </c>
      <c r="H13" s="10">
        <v>0</v>
      </c>
      <c r="N13">
        <v>5</v>
      </c>
      <c r="O13">
        <v>-1.580778857999722E-2</v>
      </c>
      <c r="P13">
        <v>-0.1048370659043428</v>
      </c>
      <c r="Q13">
        <v>-3.6607658638909676E-2</v>
      </c>
      <c r="U13">
        <v>5</v>
      </c>
      <c r="V13">
        <v>0.16780281874624611</v>
      </c>
      <c r="W13">
        <v>-4.9897136772338049E-2</v>
      </c>
      <c r="X13">
        <v>-2.6253437207221252E-2</v>
      </c>
    </row>
    <row r="14" spans="1:24" x14ac:dyDescent="0.3">
      <c r="A14" s="8">
        <v>43841</v>
      </c>
      <c r="B14">
        <v>0</v>
      </c>
      <c r="C14">
        <v>0</v>
      </c>
      <c r="D14">
        <v>0</v>
      </c>
      <c r="E14" s="9">
        <v>43841</v>
      </c>
      <c r="F14" s="23">
        <v>0</v>
      </c>
      <c r="G14" s="23">
        <v>0</v>
      </c>
      <c r="H14" s="10">
        <v>0</v>
      </c>
      <c r="N14">
        <v>6</v>
      </c>
      <c r="O14">
        <v>8.6384967394852793E-3</v>
      </c>
      <c r="P14">
        <v>-0.10400692801597368</v>
      </c>
      <c r="Q14">
        <v>-3.6867976905831927E-2</v>
      </c>
      <c r="U14">
        <v>6</v>
      </c>
      <c r="V14">
        <v>0.1363282725993635</v>
      </c>
      <c r="W14">
        <v>4.7516379550588302E-2</v>
      </c>
      <c r="X14">
        <v>-2.6438895958689528E-2</v>
      </c>
    </row>
    <row r="15" spans="1:24" x14ac:dyDescent="0.3">
      <c r="A15" s="8">
        <v>43842</v>
      </c>
      <c r="B15">
        <v>0</v>
      </c>
      <c r="C15">
        <v>0</v>
      </c>
      <c r="D15">
        <v>0</v>
      </c>
      <c r="E15" s="9">
        <v>43842</v>
      </c>
      <c r="F15" s="23">
        <v>0</v>
      </c>
      <c r="G15" s="23">
        <v>0</v>
      </c>
      <c r="H15" s="10">
        <v>0</v>
      </c>
      <c r="N15">
        <v>7</v>
      </c>
      <c r="O15">
        <v>2.5541753140072864E-3</v>
      </c>
      <c r="P15">
        <v>-0.1048733567832382</v>
      </c>
      <c r="Q15">
        <v>-3.7132024128709307E-2</v>
      </c>
      <c r="U15">
        <v>7</v>
      </c>
      <c r="V15">
        <v>0.13099250644794727</v>
      </c>
      <c r="W15">
        <v>0.14558037994045545</v>
      </c>
      <c r="X15">
        <v>-2.6626993934588634E-2</v>
      </c>
    </row>
    <row r="16" spans="1:24" x14ac:dyDescent="0.3">
      <c r="A16" s="8">
        <v>43843</v>
      </c>
      <c r="B16">
        <v>0</v>
      </c>
      <c r="C16">
        <v>0</v>
      </c>
      <c r="D16">
        <v>0</v>
      </c>
      <c r="E16" s="9">
        <v>43843</v>
      </c>
      <c r="F16" s="23">
        <v>0</v>
      </c>
      <c r="G16" s="23">
        <v>0</v>
      </c>
      <c r="H16" s="10">
        <v>0</v>
      </c>
      <c r="N16">
        <v>8</v>
      </c>
      <c r="O16">
        <v>-0.11251209495137399</v>
      </c>
      <c r="P16">
        <v>-0.10394953971113181</v>
      </c>
      <c r="Q16">
        <v>-3.7399881013160267E-2</v>
      </c>
      <c r="U16">
        <v>8</v>
      </c>
      <c r="V16">
        <v>0.25465956656111577</v>
      </c>
      <c r="W16">
        <v>1.1379502969596526E-2</v>
      </c>
      <c r="X16">
        <v>-2.6817787883843629E-2</v>
      </c>
    </row>
    <row r="17" spans="1:24" x14ac:dyDescent="0.3">
      <c r="A17" s="8">
        <v>43844</v>
      </c>
      <c r="B17">
        <v>0</v>
      </c>
      <c r="C17">
        <v>0</v>
      </c>
      <c r="D17">
        <v>0</v>
      </c>
      <c r="E17" s="9">
        <v>43844</v>
      </c>
      <c r="F17" s="23">
        <v>0</v>
      </c>
      <c r="G17" s="23">
        <v>0</v>
      </c>
      <c r="H17" s="10">
        <v>0</v>
      </c>
      <c r="N17">
        <v>9</v>
      </c>
      <c r="O17">
        <v>-5.6709993345665732E-2</v>
      </c>
      <c r="P17">
        <v>-4.8305753801493947E-2</v>
      </c>
      <c r="Q17">
        <v>-3.7671630610784643E-2</v>
      </c>
      <c r="U17">
        <v>9</v>
      </c>
      <c r="V17">
        <v>0.24285181113764878</v>
      </c>
      <c r="W17">
        <v>0.10215492714168552</v>
      </c>
      <c r="X17">
        <v>-2.7011336194316209E-2</v>
      </c>
    </row>
    <row r="18" spans="1:24" x14ac:dyDescent="0.3">
      <c r="A18" s="8">
        <v>43845</v>
      </c>
      <c r="B18">
        <v>0</v>
      </c>
      <c r="C18">
        <v>0</v>
      </c>
      <c r="D18">
        <v>0</v>
      </c>
      <c r="E18" s="9">
        <v>43845</v>
      </c>
      <c r="F18" s="23">
        <v>0</v>
      </c>
      <c r="G18" s="23">
        <v>0</v>
      </c>
      <c r="H18" s="10">
        <v>0</v>
      </c>
      <c r="N18">
        <v>10</v>
      </c>
      <c r="O18">
        <v>-5.2866570085746786E-2</v>
      </c>
      <c r="P18">
        <v>-4.5416383942376362E-2</v>
      </c>
      <c r="Q18">
        <v>7.5439306864958283E-2</v>
      </c>
      <c r="U18">
        <v>10</v>
      </c>
      <c r="V18">
        <v>1.1796298970143322E-2</v>
      </c>
      <c r="W18">
        <v>6.2267317083878761E-2</v>
      </c>
      <c r="X18">
        <v>2.8491896903160938E-2</v>
      </c>
    </row>
    <row r="19" spans="1:24" x14ac:dyDescent="0.3">
      <c r="A19" s="8">
        <v>43846</v>
      </c>
      <c r="B19">
        <v>0</v>
      </c>
      <c r="C19">
        <v>0</v>
      </c>
      <c r="D19">
        <v>0</v>
      </c>
      <c r="E19" s="9">
        <v>43846</v>
      </c>
      <c r="F19" s="23">
        <v>0</v>
      </c>
      <c r="G19" s="23">
        <v>0</v>
      </c>
      <c r="H19" s="10">
        <v>0</v>
      </c>
      <c r="N19">
        <v>11</v>
      </c>
      <c r="O19">
        <v>-3.9225020035809528E-3</v>
      </c>
      <c r="P19">
        <v>-5.0620310608518723E-2</v>
      </c>
      <c r="Q19">
        <v>-3.5831326113655651E-2</v>
      </c>
      <c r="U19">
        <v>11</v>
      </c>
      <c r="V19">
        <v>9.6590641353927462E-2</v>
      </c>
      <c r="W19">
        <v>3.6025172679601966E-2</v>
      </c>
      <c r="X19">
        <v>-2.568925153373286E-2</v>
      </c>
    </row>
    <row r="20" spans="1:24" x14ac:dyDescent="0.3">
      <c r="A20" s="8">
        <v>43847</v>
      </c>
      <c r="B20">
        <v>0</v>
      </c>
      <c r="C20">
        <v>0</v>
      </c>
      <c r="D20">
        <v>0</v>
      </c>
      <c r="E20" s="9">
        <v>43847</v>
      </c>
      <c r="F20" s="23">
        <v>0</v>
      </c>
      <c r="G20" s="23">
        <v>0</v>
      </c>
      <c r="H20" s="10">
        <v>0</v>
      </c>
      <c r="N20">
        <v>12</v>
      </c>
      <c r="O20">
        <v>-2.8533994747925819E-2</v>
      </c>
      <c r="P20">
        <v>-0.10298119680005745</v>
      </c>
      <c r="Q20">
        <v>-3.6096697061568928E-2</v>
      </c>
      <c r="U20">
        <v>12</v>
      </c>
      <c r="V20">
        <v>0.10376260652617782</v>
      </c>
      <c r="W20">
        <v>-2.1090515535787575E-2</v>
      </c>
      <c r="X20">
        <v>0.21404090667934236</v>
      </c>
    </row>
    <row r="21" spans="1:24" x14ac:dyDescent="0.3">
      <c r="A21" s="8">
        <v>43848</v>
      </c>
      <c r="B21">
        <v>0</v>
      </c>
      <c r="C21">
        <v>0</v>
      </c>
      <c r="D21">
        <v>0</v>
      </c>
      <c r="E21" s="9">
        <v>43848</v>
      </c>
      <c r="F21" s="23">
        <v>0</v>
      </c>
      <c r="G21" s="23">
        <v>0</v>
      </c>
      <c r="H21" s="10">
        <v>0</v>
      </c>
      <c r="N21">
        <v>13</v>
      </c>
      <c r="O21">
        <v>-5.3244652756911745E-2</v>
      </c>
      <c r="P21">
        <v>-0.10228146432646695</v>
      </c>
      <c r="Q21">
        <v>-3.6366028177686194E-2</v>
      </c>
      <c r="U21">
        <v>13</v>
      </c>
      <c r="V21">
        <v>0.26405149347492912</v>
      </c>
      <c r="W21">
        <v>3.321155907491976E-2</v>
      </c>
      <c r="X21">
        <v>-2.6069943678559006E-2</v>
      </c>
    </row>
    <row r="22" spans="1:24" x14ac:dyDescent="0.3">
      <c r="A22" s="8">
        <v>43849</v>
      </c>
      <c r="B22">
        <v>0</v>
      </c>
      <c r="C22">
        <v>0</v>
      </c>
      <c r="D22">
        <v>0</v>
      </c>
      <c r="E22" s="9">
        <v>43849</v>
      </c>
      <c r="F22" s="23">
        <v>0</v>
      </c>
      <c r="G22" s="23">
        <v>0</v>
      </c>
      <c r="H22" s="10">
        <v>0</v>
      </c>
      <c r="N22">
        <v>14</v>
      </c>
      <c r="O22">
        <v>-1.5621006898639746E-2</v>
      </c>
      <c r="P22">
        <v>-4.5544533748241571E-2</v>
      </c>
      <c r="Q22">
        <v>-3.6639408778024844E-2</v>
      </c>
      <c r="U22">
        <v>14</v>
      </c>
      <c r="V22">
        <v>0.13440408613583277</v>
      </c>
      <c r="W22">
        <v>-7.3953225653256766E-2</v>
      </c>
      <c r="X22">
        <v>-2.6264552919230896E-2</v>
      </c>
    </row>
    <row r="23" spans="1:24" x14ac:dyDescent="0.3">
      <c r="A23" s="8">
        <v>43850</v>
      </c>
      <c r="B23">
        <v>0</v>
      </c>
      <c r="C23">
        <v>0</v>
      </c>
      <c r="D23">
        <v>0</v>
      </c>
      <c r="E23" s="9">
        <v>43850</v>
      </c>
      <c r="F23" s="23">
        <v>0</v>
      </c>
      <c r="G23" s="23">
        <v>0</v>
      </c>
      <c r="H23" s="10">
        <v>0</v>
      </c>
    </row>
    <row r="24" spans="1:24" x14ac:dyDescent="0.3">
      <c r="A24" s="8">
        <v>43851</v>
      </c>
      <c r="B24">
        <v>0</v>
      </c>
      <c r="C24">
        <v>0</v>
      </c>
      <c r="D24">
        <v>0</v>
      </c>
      <c r="E24" s="9">
        <v>43851</v>
      </c>
      <c r="F24" s="23">
        <v>0</v>
      </c>
      <c r="G24" s="23">
        <v>0</v>
      </c>
      <c r="H24" s="10">
        <v>0</v>
      </c>
    </row>
    <row r="25" spans="1:24" x14ac:dyDescent="0.3">
      <c r="A25" s="8">
        <v>43852</v>
      </c>
      <c r="B25">
        <v>0</v>
      </c>
      <c r="C25">
        <v>0</v>
      </c>
      <c r="D25">
        <v>0</v>
      </c>
      <c r="E25" s="9">
        <v>43852</v>
      </c>
      <c r="F25" s="23">
        <v>0</v>
      </c>
      <c r="G25" s="23">
        <v>0</v>
      </c>
      <c r="H25" s="10">
        <v>0</v>
      </c>
    </row>
    <row r="26" spans="1:24" x14ac:dyDescent="0.3">
      <c r="A26" s="8">
        <v>43853</v>
      </c>
      <c r="B26">
        <v>0</v>
      </c>
      <c r="C26">
        <v>0</v>
      </c>
      <c r="D26">
        <v>0</v>
      </c>
      <c r="E26" s="9">
        <v>43853</v>
      </c>
      <c r="F26" s="23">
        <v>0</v>
      </c>
      <c r="G26" s="23">
        <v>0</v>
      </c>
      <c r="H26" s="10">
        <v>0</v>
      </c>
    </row>
    <row r="27" spans="1:24" x14ac:dyDescent="0.3">
      <c r="A27" s="8">
        <v>43854</v>
      </c>
      <c r="B27">
        <v>0</v>
      </c>
      <c r="C27">
        <v>0</v>
      </c>
      <c r="D27">
        <v>0</v>
      </c>
      <c r="E27" s="9">
        <v>43854</v>
      </c>
      <c r="F27" s="23">
        <v>0</v>
      </c>
      <c r="G27" s="23">
        <v>0</v>
      </c>
      <c r="H27" s="10">
        <v>0</v>
      </c>
    </row>
    <row r="28" spans="1:24" x14ac:dyDescent="0.3">
      <c r="A28" s="8">
        <v>43855</v>
      </c>
      <c r="B28">
        <v>0</v>
      </c>
      <c r="C28">
        <v>0</v>
      </c>
      <c r="D28">
        <v>0</v>
      </c>
      <c r="E28" s="9">
        <v>43855</v>
      </c>
      <c r="F28" s="23">
        <v>0</v>
      </c>
      <c r="G28" s="23">
        <v>0</v>
      </c>
      <c r="H28" s="10">
        <v>0</v>
      </c>
    </row>
    <row r="29" spans="1:24" x14ac:dyDescent="0.3">
      <c r="A29" s="8">
        <v>43856</v>
      </c>
      <c r="B29">
        <v>0</v>
      </c>
      <c r="C29">
        <v>0</v>
      </c>
      <c r="D29">
        <v>0</v>
      </c>
      <c r="E29" s="9">
        <v>43856</v>
      </c>
      <c r="F29" s="23">
        <v>0</v>
      </c>
      <c r="G29" s="23">
        <v>0</v>
      </c>
      <c r="H29" s="10">
        <v>0</v>
      </c>
    </row>
    <row r="30" spans="1:24" x14ac:dyDescent="0.3">
      <c r="A30" s="8">
        <v>43857</v>
      </c>
      <c r="B30">
        <v>0</v>
      </c>
      <c r="C30">
        <v>0</v>
      </c>
      <c r="D30">
        <v>0</v>
      </c>
      <c r="E30" s="9">
        <v>43857</v>
      </c>
      <c r="F30" s="23">
        <v>0</v>
      </c>
      <c r="G30" s="23">
        <v>0</v>
      </c>
      <c r="H30" s="10">
        <v>0</v>
      </c>
    </row>
    <row r="31" spans="1:24" x14ac:dyDescent="0.3">
      <c r="A31" s="8">
        <v>43858</v>
      </c>
      <c r="B31">
        <v>0</v>
      </c>
      <c r="C31">
        <v>0</v>
      </c>
      <c r="D31">
        <v>0</v>
      </c>
      <c r="E31" s="9">
        <v>43858</v>
      </c>
      <c r="F31" s="23">
        <v>0</v>
      </c>
      <c r="G31" s="23">
        <v>0</v>
      </c>
      <c r="H31" s="10">
        <v>0</v>
      </c>
    </row>
    <row r="32" spans="1:24" x14ac:dyDescent="0.3">
      <c r="A32" s="8">
        <v>43859</v>
      </c>
      <c r="B32">
        <v>0</v>
      </c>
      <c r="C32">
        <v>0</v>
      </c>
      <c r="D32">
        <v>0</v>
      </c>
      <c r="E32" s="9">
        <v>43859</v>
      </c>
      <c r="F32" s="23">
        <v>0</v>
      </c>
      <c r="G32" s="23">
        <v>0</v>
      </c>
      <c r="H32" s="10">
        <v>0</v>
      </c>
    </row>
    <row r="33" spans="1:8" x14ac:dyDescent="0.3">
      <c r="A33" s="8">
        <v>43860</v>
      </c>
      <c r="B33">
        <v>0</v>
      </c>
      <c r="C33">
        <v>0</v>
      </c>
      <c r="D33">
        <v>0</v>
      </c>
      <c r="E33" s="9">
        <v>43860</v>
      </c>
      <c r="F33" s="23">
        <f ca="1">IFERROR(__xludf.DUMMYFUNCTION("""COMPUTED_VALUE"""),1)</f>
        <v>1</v>
      </c>
      <c r="G33" s="23">
        <f ca="1">IFERROR(__xludf.DUMMYFUNCTION("""COMPUTED_VALUE"""),0)</f>
        <v>0</v>
      </c>
      <c r="H33" s="10">
        <v>0</v>
      </c>
    </row>
    <row r="34" spans="1:8" x14ac:dyDescent="0.3">
      <c r="A34" s="8">
        <v>43861</v>
      </c>
      <c r="B34">
        <v>0</v>
      </c>
      <c r="C34">
        <v>0</v>
      </c>
      <c r="D34">
        <v>0</v>
      </c>
      <c r="E34" s="9">
        <v>43861</v>
      </c>
      <c r="F34" s="23">
        <f ca="1">IFERROR(__xludf.DUMMYFUNCTION("""COMPUTED_VALUE"""),0)</f>
        <v>0</v>
      </c>
      <c r="G34" s="23">
        <f ca="1">IFERROR(__xludf.DUMMYFUNCTION("""COMPUTED_VALUE"""),0)</f>
        <v>0</v>
      </c>
      <c r="H34" s="10">
        <v>0</v>
      </c>
    </row>
    <row r="35" spans="1:8" x14ac:dyDescent="0.3">
      <c r="A35" s="8">
        <v>43862</v>
      </c>
      <c r="B35">
        <v>0</v>
      </c>
      <c r="C35">
        <v>0</v>
      </c>
      <c r="D35">
        <v>0</v>
      </c>
      <c r="E35" s="9">
        <v>43862</v>
      </c>
      <c r="F35" s="23">
        <f ca="1">IFERROR(__xludf.DUMMYFUNCTION("""COMPUTED_VALUE"""),0)</f>
        <v>0</v>
      </c>
      <c r="G35" s="23">
        <f ca="1">IFERROR(__xludf.DUMMYFUNCTION("""COMPUTED_VALUE"""),0)</f>
        <v>0</v>
      </c>
      <c r="H35" s="10">
        <v>0</v>
      </c>
    </row>
    <row r="36" spans="1:8" x14ac:dyDescent="0.3">
      <c r="A36" s="8">
        <v>43863</v>
      </c>
      <c r="B36">
        <v>0</v>
      </c>
      <c r="C36">
        <v>0</v>
      </c>
      <c r="D36">
        <v>0</v>
      </c>
      <c r="E36" s="9">
        <v>43863</v>
      </c>
      <c r="F36" s="23">
        <f ca="1">IFERROR(__xludf.DUMMYFUNCTION("""COMPUTED_VALUE"""),1)</f>
        <v>1</v>
      </c>
      <c r="G36" s="23">
        <f ca="1">IFERROR(__xludf.DUMMYFUNCTION("""COMPUTED_VALUE"""),0)</f>
        <v>0</v>
      </c>
      <c r="H36" s="10">
        <v>0</v>
      </c>
    </row>
    <row r="37" spans="1:8" x14ac:dyDescent="0.3">
      <c r="A37" s="8">
        <v>43864</v>
      </c>
      <c r="B37">
        <v>0</v>
      </c>
      <c r="C37">
        <v>0</v>
      </c>
      <c r="D37">
        <v>0</v>
      </c>
      <c r="E37" s="9">
        <v>43864</v>
      </c>
      <c r="F37" s="23">
        <f ca="1">IFERROR(__xludf.DUMMYFUNCTION("""COMPUTED_VALUE"""),1)</f>
        <v>1</v>
      </c>
      <c r="G37" s="23">
        <f ca="1">IFERROR(__xludf.DUMMYFUNCTION("""COMPUTED_VALUE"""),0)</f>
        <v>0</v>
      </c>
      <c r="H37" s="10">
        <v>0</v>
      </c>
    </row>
    <row r="38" spans="1:8" x14ac:dyDescent="0.3">
      <c r="A38" s="8">
        <v>43865</v>
      </c>
      <c r="B38">
        <v>0</v>
      </c>
      <c r="C38">
        <v>0</v>
      </c>
      <c r="D38">
        <v>0</v>
      </c>
      <c r="E38" s="9">
        <v>43865</v>
      </c>
      <c r="F38" s="23">
        <f ca="1">IFERROR(__xludf.DUMMYFUNCTION("""COMPUTED_VALUE"""),0)</f>
        <v>0</v>
      </c>
      <c r="G38" s="23">
        <f ca="1">IFERROR(__xludf.DUMMYFUNCTION("""COMPUTED_VALUE"""),0)</f>
        <v>0</v>
      </c>
      <c r="H38" s="10">
        <v>0</v>
      </c>
    </row>
    <row r="39" spans="1:8" x14ac:dyDescent="0.3">
      <c r="A39" s="8">
        <v>43866</v>
      </c>
      <c r="B39">
        <v>0</v>
      </c>
      <c r="C39">
        <v>0</v>
      </c>
      <c r="D39">
        <v>0</v>
      </c>
      <c r="E39" s="9">
        <v>43866</v>
      </c>
      <c r="F39" s="23">
        <f ca="1">IFERROR(__xludf.DUMMYFUNCTION("""COMPUTED_VALUE"""),0)</f>
        <v>0</v>
      </c>
      <c r="G39" s="23">
        <f ca="1">IFERROR(__xludf.DUMMYFUNCTION("""COMPUTED_VALUE"""),0)</f>
        <v>0</v>
      </c>
      <c r="H39" s="10">
        <v>0</v>
      </c>
    </row>
    <row r="40" spans="1:8" x14ac:dyDescent="0.3">
      <c r="A40" s="8">
        <v>43867</v>
      </c>
      <c r="B40">
        <v>0</v>
      </c>
      <c r="C40">
        <v>0</v>
      </c>
      <c r="D40">
        <v>0</v>
      </c>
      <c r="E40" s="9">
        <v>43867</v>
      </c>
      <c r="F40" s="23">
        <f ca="1">IFERROR(__xludf.DUMMYFUNCTION("""COMPUTED_VALUE"""),0)</f>
        <v>0</v>
      </c>
      <c r="G40" s="23">
        <f ca="1">IFERROR(__xludf.DUMMYFUNCTION("""COMPUTED_VALUE"""),0)</f>
        <v>0</v>
      </c>
      <c r="H40" s="10">
        <v>0</v>
      </c>
    </row>
    <row r="41" spans="1:8" x14ac:dyDescent="0.3">
      <c r="A41" s="8">
        <v>43868</v>
      </c>
      <c r="B41">
        <v>0</v>
      </c>
      <c r="C41">
        <v>0</v>
      </c>
      <c r="D41">
        <v>0</v>
      </c>
      <c r="E41" s="9">
        <v>43868</v>
      </c>
      <c r="F41" s="23">
        <f ca="1">IFERROR(__xludf.DUMMYFUNCTION("""COMPUTED_VALUE"""),0)</f>
        <v>0</v>
      </c>
      <c r="G41" s="23">
        <f ca="1">IFERROR(__xludf.DUMMYFUNCTION("""COMPUTED_VALUE"""),0)</f>
        <v>0</v>
      </c>
      <c r="H41" s="10">
        <v>0</v>
      </c>
    </row>
    <row r="42" spans="1:8" x14ac:dyDescent="0.3">
      <c r="A42" s="8">
        <v>43869</v>
      </c>
      <c r="B42">
        <v>0</v>
      </c>
      <c r="C42">
        <v>0</v>
      </c>
      <c r="D42">
        <v>0</v>
      </c>
      <c r="E42" s="9">
        <v>43869</v>
      </c>
      <c r="F42" s="23">
        <f ca="1">IFERROR(__xludf.DUMMYFUNCTION("""COMPUTED_VALUE"""),0)</f>
        <v>0</v>
      </c>
      <c r="G42" s="23">
        <f ca="1">IFERROR(__xludf.DUMMYFUNCTION("""COMPUTED_VALUE"""),0)</f>
        <v>0</v>
      </c>
      <c r="H42" s="10">
        <v>0</v>
      </c>
    </row>
    <row r="43" spans="1:8" x14ac:dyDescent="0.3">
      <c r="A43" s="8">
        <v>43870</v>
      </c>
      <c r="B43">
        <v>0</v>
      </c>
      <c r="C43">
        <v>34</v>
      </c>
      <c r="D43">
        <v>0</v>
      </c>
      <c r="E43" s="9">
        <v>43870</v>
      </c>
      <c r="F43" s="23">
        <f ca="1">IFERROR(__xludf.DUMMYFUNCTION("""COMPUTED_VALUE"""),0)</f>
        <v>0</v>
      </c>
      <c r="G43" s="23">
        <f ca="1">IFERROR(__xludf.DUMMYFUNCTION("""COMPUTED_VALUE"""),0)</f>
        <v>0</v>
      </c>
      <c r="H43" s="10">
        <v>0</v>
      </c>
    </row>
    <row r="44" spans="1:8" x14ac:dyDescent="0.3">
      <c r="A44" s="8">
        <v>43871</v>
      </c>
      <c r="B44">
        <v>0</v>
      </c>
      <c r="C44">
        <v>0</v>
      </c>
      <c r="D44">
        <v>0</v>
      </c>
      <c r="E44" s="9">
        <v>43871</v>
      </c>
      <c r="F44" s="23">
        <f ca="1">IFERROR(__xludf.DUMMYFUNCTION("""COMPUTED_VALUE"""),0)</f>
        <v>0</v>
      </c>
      <c r="G44" s="23">
        <f ca="1">IFERROR(__xludf.DUMMYFUNCTION("""COMPUTED_VALUE"""),0)</f>
        <v>0</v>
      </c>
      <c r="H44" s="10">
        <v>0</v>
      </c>
    </row>
    <row r="45" spans="1:8" x14ac:dyDescent="0.3">
      <c r="A45" s="8">
        <v>43872</v>
      </c>
      <c r="B45">
        <v>0</v>
      </c>
      <c r="C45">
        <v>0</v>
      </c>
      <c r="D45">
        <v>0</v>
      </c>
      <c r="E45" s="9">
        <v>43872</v>
      </c>
      <c r="F45" s="23">
        <f ca="1">IFERROR(__xludf.DUMMYFUNCTION("""COMPUTED_VALUE"""),0)</f>
        <v>0</v>
      </c>
      <c r="G45" s="23">
        <f ca="1">IFERROR(__xludf.DUMMYFUNCTION("""COMPUTED_VALUE"""),0)</f>
        <v>0</v>
      </c>
      <c r="H45" s="10">
        <v>0</v>
      </c>
    </row>
    <row r="46" spans="1:8" x14ac:dyDescent="0.3">
      <c r="A46" s="8">
        <v>43873</v>
      </c>
      <c r="B46">
        <v>0</v>
      </c>
      <c r="C46">
        <v>0</v>
      </c>
      <c r="D46">
        <v>0</v>
      </c>
      <c r="E46" s="9">
        <v>43873</v>
      </c>
      <c r="F46" s="23">
        <f ca="1">IFERROR(__xludf.DUMMYFUNCTION("""COMPUTED_VALUE"""),0)</f>
        <v>0</v>
      </c>
      <c r="G46" s="23">
        <f ca="1">IFERROR(__xludf.DUMMYFUNCTION("""COMPUTED_VALUE"""),0)</f>
        <v>0</v>
      </c>
      <c r="H46" s="10">
        <v>0</v>
      </c>
    </row>
    <row r="47" spans="1:8" x14ac:dyDescent="0.3">
      <c r="A47" s="8">
        <v>43874</v>
      </c>
      <c r="B47">
        <v>0</v>
      </c>
      <c r="C47">
        <v>25</v>
      </c>
      <c r="D47">
        <v>0</v>
      </c>
      <c r="E47" s="9">
        <v>43874</v>
      </c>
      <c r="F47" s="23">
        <f ca="1">IFERROR(__xludf.DUMMYFUNCTION("""COMPUTED_VALUE"""),0)</f>
        <v>0</v>
      </c>
      <c r="G47" s="23">
        <f ca="1">IFERROR(__xludf.DUMMYFUNCTION("""COMPUTED_VALUE"""),0)</f>
        <v>0</v>
      </c>
      <c r="H47" s="10">
        <v>0</v>
      </c>
    </row>
    <row r="48" spans="1:8" x14ac:dyDescent="0.3">
      <c r="A48" s="8">
        <v>43875</v>
      </c>
      <c r="B48">
        <v>0</v>
      </c>
      <c r="C48">
        <v>0</v>
      </c>
      <c r="D48">
        <v>0</v>
      </c>
      <c r="E48" s="9">
        <v>43875</v>
      </c>
      <c r="F48" s="23">
        <f ca="1">IFERROR(__xludf.DUMMYFUNCTION("""COMPUTED_VALUE"""),0)</f>
        <v>0</v>
      </c>
      <c r="G48" s="23">
        <f ca="1">IFERROR(__xludf.DUMMYFUNCTION("""COMPUTED_VALUE"""),0)</f>
        <v>0</v>
      </c>
      <c r="H48" s="10">
        <v>0</v>
      </c>
    </row>
    <row r="49" spans="1:8" x14ac:dyDescent="0.3">
      <c r="A49" s="8">
        <v>43876</v>
      </c>
      <c r="B49">
        <v>0</v>
      </c>
      <c r="C49">
        <v>0</v>
      </c>
      <c r="D49">
        <v>0</v>
      </c>
      <c r="E49" s="9">
        <v>43876</v>
      </c>
      <c r="F49" s="23">
        <f ca="1">IFERROR(__xludf.DUMMYFUNCTION("""COMPUTED_VALUE"""),0)</f>
        <v>0</v>
      </c>
      <c r="G49" s="23">
        <f ca="1">IFERROR(__xludf.DUMMYFUNCTION("""COMPUTED_VALUE"""),0)</f>
        <v>0</v>
      </c>
      <c r="H49" s="10">
        <v>0</v>
      </c>
    </row>
    <row r="50" spans="1:8" x14ac:dyDescent="0.3">
      <c r="A50" s="8">
        <v>43877</v>
      </c>
      <c r="B50">
        <v>0</v>
      </c>
      <c r="C50">
        <v>0</v>
      </c>
      <c r="D50">
        <v>0</v>
      </c>
      <c r="E50" s="9">
        <v>43877</v>
      </c>
      <c r="F50" s="23">
        <f ca="1">IFERROR(__xludf.DUMMYFUNCTION("""COMPUTED_VALUE"""),0)</f>
        <v>0</v>
      </c>
      <c r="G50" s="23">
        <f ca="1">IFERROR(__xludf.DUMMYFUNCTION("""COMPUTED_VALUE"""),0)</f>
        <v>0</v>
      </c>
      <c r="H50" s="10">
        <v>0</v>
      </c>
    </row>
    <row r="51" spans="1:8" x14ac:dyDescent="0.3">
      <c r="A51" s="8">
        <v>43878</v>
      </c>
      <c r="B51">
        <v>0</v>
      </c>
      <c r="C51">
        <v>0</v>
      </c>
      <c r="D51">
        <v>0</v>
      </c>
      <c r="E51" s="9">
        <v>43878</v>
      </c>
      <c r="F51" s="23">
        <f ca="1">IFERROR(__xludf.DUMMYFUNCTION("""COMPUTED_VALUE"""),0)</f>
        <v>0</v>
      </c>
      <c r="G51" s="23">
        <f ca="1">IFERROR(__xludf.DUMMYFUNCTION("""COMPUTED_VALUE"""),0)</f>
        <v>0</v>
      </c>
      <c r="H51" s="10">
        <v>0</v>
      </c>
    </row>
    <row r="52" spans="1:8" x14ac:dyDescent="0.3">
      <c r="A52" s="8">
        <v>43879</v>
      </c>
      <c r="B52">
        <v>0</v>
      </c>
      <c r="C52">
        <v>0</v>
      </c>
      <c r="D52">
        <v>0</v>
      </c>
      <c r="E52" s="9">
        <v>43879</v>
      </c>
      <c r="F52" s="23">
        <f ca="1">IFERROR(__xludf.DUMMYFUNCTION("""COMPUTED_VALUE"""),0)</f>
        <v>0</v>
      </c>
      <c r="G52" s="23">
        <f ca="1">IFERROR(__xludf.DUMMYFUNCTION("""COMPUTED_VALUE"""),0)</f>
        <v>0</v>
      </c>
      <c r="H52" s="10">
        <v>0</v>
      </c>
    </row>
    <row r="53" spans="1:8" x14ac:dyDescent="0.3">
      <c r="A53" s="8">
        <v>43880</v>
      </c>
      <c r="B53">
        <v>0</v>
      </c>
      <c r="C53">
        <v>24</v>
      </c>
      <c r="D53">
        <v>0</v>
      </c>
      <c r="E53" s="9">
        <v>43880</v>
      </c>
      <c r="F53" s="23">
        <f ca="1">IFERROR(__xludf.DUMMYFUNCTION("""COMPUTED_VALUE"""),0)</f>
        <v>0</v>
      </c>
      <c r="G53" s="23">
        <f ca="1">IFERROR(__xludf.DUMMYFUNCTION("""COMPUTED_VALUE"""),0)</f>
        <v>0</v>
      </c>
      <c r="H53" s="10">
        <v>0</v>
      </c>
    </row>
    <row r="54" spans="1:8" x14ac:dyDescent="0.3">
      <c r="A54" s="8">
        <v>43881</v>
      </c>
      <c r="B54">
        <v>0</v>
      </c>
      <c r="C54">
        <v>0</v>
      </c>
      <c r="D54">
        <v>0</v>
      </c>
      <c r="E54" s="9">
        <v>43881</v>
      </c>
      <c r="F54" s="23">
        <f ca="1">IFERROR(__xludf.DUMMYFUNCTION("""COMPUTED_VALUE"""),0)</f>
        <v>0</v>
      </c>
      <c r="G54" s="23">
        <f ca="1">IFERROR(__xludf.DUMMYFUNCTION("""COMPUTED_VALUE"""),0)</f>
        <v>0</v>
      </c>
      <c r="H54" s="10">
        <v>0</v>
      </c>
    </row>
    <row r="55" spans="1:8" x14ac:dyDescent="0.3">
      <c r="A55" s="8">
        <v>43882</v>
      </c>
      <c r="B55">
        <v>0</v>
      </c>
      <c r="C55">
        <v>0</v>
      </c>
      <c r="D55">
        <v>0</v>
      </c>
      <c r="E55" s="9">
        <v>43882</v>
      </c>
      <c r="F55" s="23">
        <f ca="1">IFERROR(__xludf.DUMMYFUNCTION("""COMPUTED_VALUE"""),0)</f>
        <v>0</v>
      </c>
      <c r="G55" s="23">
        <f ca="1">IFERROR(__xludf.DUMMYFUNCTION("""COMPUTED_VALUE"""),0)</f>
        <v>0</v>
      </c>
      <c r="H55" s="10">
        <v>0</v>
      </c>
    </row>
    <row r="56" spans="1:8" x14ac:dyDescent="0.3">
      <c r="A56" s="8">
        <v>43883</v>
      </c>
      <c r="B56">
        <v>0</v>
      </c>
      <c r="C56">
        <v>0</v>
      </c>
      <c r="D56">
        <v>0</v>
      </c>
      <c r="E56" s="9">
        <v>43883</v>
      </c>
      <c r="F56" s="23">
        <f ca="1">IFERROR(__xludf.DUMMYFUNCTION("""COMPUTED_VALUE"""),0)</f>
        <v>0</v>
      </c>
      <c r="G56" s="23">
        <f ca="1">IFERROR(__xludf.DUMMYFUNCTION("""COMPUTED_VALUE"""),0)</f>
        <v>0</v>
      </c>
      <c r="H56" s="10">
        <v>0</v>
      </c>
    </row>
    <row r="57" spans="1:8" x14ac:dyDescent="0.3">
      <c r="A57" s="8">
        <v>43884</v>
      </c>
      <c r="B57">
        <v>0</v>
      </c>
      <c r="C57">
        <v>0</v>
      </c>
      <c r="D57">
        <v>0</v>
      </c>
      <c r="E57" s="9">
        <v>43884</v>
      </c>
      <c r="F57" s="23">
        <f ca="1">IFERROR(__xludf.DUMMYFUNCTION("""COMPUTED_VALUE"""),0)</f>
        <v>0</v>
      </c>
      <c r="G57" s="23">
        <f ca="1">IFERROR(__xludf.DUMMYFUNCTION("""COMPUTED_VALUE"""),0)</f>
        <v>0</v>
      </c>
      <c r="H57" s="10">
        <v>0</v>
      </c>
    </row>
    <row r="58" spans="1:8" x14ac:dyDescent="0.3">
      <c r="A58" s="8">
        <v>43885</v>
      </c>
      <c r="B58">
        <v>0</v>
      </c>
      <c r="C58">
        <v>0</v>
      </c>
      <c r="D58">
        <v>0</v>
      </c>
      <c r="E58" s="9">
        <v>43885</v>
      </c>
      <c r="F58" s="23">
        <f ca="1">IFERROR(__xludf.DUMMYFUNCTION("""COMPUTED_VALUE"""),0)</f>
        <v>0</v>
      </c>
      <c r="G58" s="23">
        <f ca="1">IFERROR(__xludf.DUMMYFUNCTION("""COMPUTED_VALUE"""),0)</f>
        <v>0</v>
      </c>
      <c r="H58" s="10">
        <v>0</v>
      </c>
    </row>
    <row r="59" spans="1:8" x14ac:dyDescent="0.3">
      <c r="A59" s="8">
        <v>43886</v>
      </c>
      <c r="B59">
        <v>0</v>
      </c>
      <c r="C59">
        <v>0</v>
      </c>
      <c r="D59">
        <v>0</v>
      </c>
      <c r="E59" s="9">
        <v>43886</v>
      </c>
      <c r="F59" s="23">
        <f ca="1">IFERROR(__xludf.DUMMYFUNCTION("""COMPUTED_VALUE"""),0)</f>
        <v>0</v>
      </c>
      <c r="G59" s="23">
        <f ca="1">IFERROR(__xludf.DUMMYFUNCTION("""COMPUTED_VALUE"""),0)</f>
        <v>0</v>
      </c>
      <c r="H59" s="10">
        <v>0</v>
      </c>
    </row>
    <row r="60" spans="1:8" x14ac:dyDescent="0.3">
      <c r="A60" s="8">
        <v>43887</v>
      </c>
      <c r="B60">
        <v>0</v>
      </c>
      <c r="C60">
        <v>0</v>
      </c>
      <c r="D60">
        <v>0</v>
      </c>
      <c r="E60" s="9">
        <v>43887</v>
      </c>
      <c r="F60" s="23">
        <f ca="1">IFERROR(__xludf.DUMMYFUNCTION("""COMPUTED_VALUE"""),0)</f>
        <v>0</v>
      </c>
      <c r="G60" s="23">
        <f ca="1">IFERROR(__xludf.DUMMYFUNCTION("""COMPUTED_VALUE"""),0)</f>
        <v>0</v>
      </c>
      <c r="H60" s="10">
        <v>0</v>
      </c>
    </row>
    <row r="61" spans="1:8" x14ac:dyDescent="0.3">
      <c r="A61" s="8">
        <v>43888</v>
      </c>
      <c r="B61">
        <v>0</v>
      </c>
      <c r="C61">
        <v>0</v>
      </c>
      <c r="D61">
        <v>0</v>
      </c>
      <c r="E61" s="9">
        <v>43888</v>
      </c>
      <c r="F61" s="23">
        <f ca="1">IFERROR(__xludf.DUMMYFUNCTION("""COMPUTED_VALUE"""),0)</f>
        <v>0</v>
      </c>
      <c r="G61" s="23">
        <f ca="1">IFERROR(__xludf.DUMMYFUNCTION("""COMPUTED_VALUE"""),0)</f>
        <v>0</v>
      </c>
      <c r="H61" s="10">
        <v>0</v>
      </c>
    </row>
    <row r="62" spans="1:8" x14ac:dyDescent="0.3">
      <c r="A62" s="8">
        <v>43889</v>
      </c>
      <c r="B62">
        <v>0</v>
      </c>
      <c r="C62">
        <v>0</v>
      </c>
      <c r="D62">
        <v>0</v>
      </c>
      <c r="E62" s="9">
        <v>43889</v>
      </c>
      <c r="F62" s="23">
        <f ca="1">IFERROR(__xludf.DUMMYFUNCTION("""COMPUTED_VALUE"""),0)</f>
        <v>0</v>
      </c>
      <c r="G62" s="23">
        <f ca="1">IFERROR(__xludf.DUMMYFUNCTION("""COMPUTED_VALUE"""),0)</f>
        <v>0</v>
      </c>
      <c r="H62" s="10">
        <v>0</v>
      </c>
    </row>
    <row r="63" spans="1:8" x14ac:dyDescent="0.3">
      <c r="A63" s="8">
        <v>43890</v>
      </c>
      <c r="B63">
        <v>0</v>
      </c>
      <c r="C63">
        <v>0</v>
      </c>
      <c r="D63">
        <v>0</v>
      </c>
      <c r="E63" s="9">
        <v>43890</v>
      </c>
      <c r="F63" s="23">
        <f ca="1">IFERROR(__xludf.DUMMYFUNCTION("""COMPUTED_VALUE"""),0)</f>
        <v>0</v>
      </c>
      <c r="G63" s="23">
        <f ca="1">IFERROR(__xludf.DUMMYFUNCTION("""COMPUTED_VALUE"""),0)</f>
        <v>0</v>
      </c>
      <c r="H63" s="10">
        <v>0</v>
      </c>
    </row>
    <row r="64" spans="1:8" x14ac:dyDescent="0.3">
      <c r="A64" s="8">
        <v>43891</v>
      </c>
      <c r="B64">
        <v>0</v>
      </c>
      <c r="C64">
        <v>0</v>
      </c>
      <c r="D64">
        <v>0</v>
      </c>
      <c r="E64" s="9">
        <v>43891</v>
      </c>
      <c r="F64" s="23">
        <f ca="1">IFERROR(__xludf.DUMMYFUNCTION("""COMPUTED_VALUE"""),0)</f>
        <v>0</v>
      </c>
      <c r="G64" s="23">
        <f ca="1">IFERROR(__xludf.DUMMYFUNCTION("""COMPUTED_VALUE"""),0)</f>
        <v>0</v>
      </c>
      <c r="H64" s="10">
        <v>0</v>
      </c>
    </row>
    <row r="65" spans="1:8" x14ac:dyDescent="0.3">
      <c r="A65" s="8">
        <v>43892</v>
      </c>
      <c r="B65">
        <v>0</v>
      </c>
      <c r="C65">
        <v>0</v>
      </c>
      <c r="D65">
        <v>0</v>
      </c>
      <c r="E65" s="9">
        <v>43892</v>
      </c>
      <c r="F65" s="23">
        <f ca="1">IFERROR(__xludf.DUMMYFUNCTION("""COMPUTED_VALUE"""),0)</f>
        <v>0</v>
      </c>
      <c r="G65" s="23">
        <f ca="1">IFERROR(__xludf.DUMMYFUNCTION("""COMPUTED_VALUE"""),0)</f>
        <v>0</v>
      </c>
      <c r="H65" s="10">
        <v>0</v>
      </c>
    </row>
    <row r="66" spans="1:8" x14ac:dyDescent="0.3">
      <c r="A66" s="8">
        <v>43893</v>
      </c>
      <c r="B66">
        <v>0</v>
      </c>
      <c r="C66">
        <v>0</v>
      </c>
      <c r="D66">
        <v>0</v>
      </c>
      <c r="E66" s="9">
        <v>43893</v>
      </c>
      <c r="F66" s="23">
        <f ca="1">IFERROR(__xludf.DUMMYFUNCTION("""COMPUTED_VALUE"""),0)</f>
        <v>0</v>
      </c>
      <c r="G66" s="23">
        <f ca="1">IFERROR(__xludf.DUMMYFUNCTION("""COMPUTED_VALUE"""),0)</f>
        <v>0</v>
      </c>
      <c r="H66" s="10">
        <v>0</v>
      </c>
    </row>
    <row r="67" spans="1:8" x14ac:dyDescent="0.3">
      <c r="A67" s="8">
        <v>43894</v>
      </c>
      <c r="B67">
        <v>0</v>
      </c>
      <c r="C67">
        <v>0</v>
      </c>
      <c r="D67">
        <v>0</v>
      </c>
      <c r="E67" s="9">
        <v>43894</v>
      </c>
      <c r="F67" s="23">
        <f ca="1">IFERROR(__xludf.DUMMYFUNCTION("""COMPUTED_VALUE"""),0)</f>
        <v>0</v>
      </c>
      <c r="G67" s="23">
        <f ca="1">IFERROR(__xludf.DUMMYFUNCTION("""COMPUTED_VALUE"""),0)</f>
        <v>0</v>
      </c>
      <c r="H67" s="10">
        <v>0</v>
      </c>
    </row>
    <row r="68" spans="1:8" x14ac:dyDescent="0.3">
      <c r="A68" s="8">
        <v>43895</v>
      </c>
      <c r="B68">
        <v>0</v>
      </c>
      <c r="C68">
        <v>0</v>
      </c>
      <c r="D68">
        <v>0</v>
      </c>
      <c r="E68" s="9">
        <v>43895</v>
      </c>
      <c r="F68" s="23">
        <f ca="1">IFERROR(__xludf.DUMMYFUNCTION("""COMPUTED_VALUE"""),0)</f>
        <v>0</v>
      </c>
      <c r="G68" s="23">
        <f ca="1">IFERROR(__xludf.DUMMYFUNCTION("""COMPUTED_VALUE"""),0)</f>
        <v>0</v>
      </c>
      <c r="H68" s="10">
        <v>0</v>
      </c>
    </row>
    <row r="69" spans="1:8" x14ac:dyDescent="0.3">
      <c r="A69" s="8">
        <v>43896</v>
      </c>
      <c r="B69">
        <v>0</v>
      </c>
      <c r="C69">
        <v>26</v>
      </c>
      <c r="D69">
        <v>0</v>
      </c>
      <c r="E69" s="9">
        <v>43896</v>
      </c>
      <c r="F69" s="23">
        <f ca="1">IFERROR(__xludf.DUMMYFUNCTION("""COMPUTED_VALUE"""),0)</f>
        <v>0</v>
      </c>
      <c r="G69" s="23">
        <f ca="1">IFERROR(__xludf.DUMMYFUNCTION("""COMPUTED_VALUE"""),0)</f>
        <v>0</v>
      </c>
      <c r="H69" s="10">
        <v>0</v>
      </c>
    </row>
    <row r="70" spans="1:8" x14ac:dyDescent="0.3">
      <c r="A70" s="8">
        <v>43897</v>
      </c>
      <c r="B70">
        <v>0</v>
      </c>
      <c r="C70">
        <v>0</v>
      </c>
      <c r="D70">
        <v>0</v>
      </c>
      <c r="E70" s="9">
        <v>43897</v>
      </c>
      <c r="F70" s="23">
        <f ca="1">IFERROR(__xludf.DUMMYFUNCTION("""COMPUTED_VALUE"""),0)</f>
        <v>0</v>
      </c>
      <c r="G70" s="23">
        <f ca="1">IFERROR(__xludf.DUMMYFUNCTION("""COMPUTED_VALUE"""),0)</f>
        <v>0</v>
      </c>
      <c r="H70" s="10">
        <v>0</v>
      </c>
    </row>
    <row r="71" spans="1:8" x14ac:dyDescent="0.3">
      <c r="A71" s="8">
        <v>43898</v>
      </c>
      <c r="B71">
        <v>0</v>
      </c>
      <c r="C71">
        <v>0</v>
      </c>
      <c r="D71">
        <v>0</v>
      </c>
      <c r="E71" s="9">
        <v>43898</v>
      </c>
      <c r="F71" s="23">
        <f ca="1">IFERROR(__xludf.DUMMYFUNCTION("""COMPUTED_VALUE"""),0)</f>
        <v>0</v>
      </c>
      <c r="G71" s="23">
        <f ca="1">IFERROR(__xludf.DUMMYFUNCTION("""COMPUTED_VALUE"""),0)</f>
        <v>0</v>
      </c>
      <c r="H71" s="10">
        <v>0</v>
      </c>
    </row>
    <row r="72" spans="1:8" x14ac:dyDescent="0.3">
      <c r="A72" s="8">
        <v>43899</v>
      </c>
      <c r="B72">
        <v>0</v>
      </c>
      <c r="C72">
        <v>0</v>
      </c>
      <c r="D72">
        <v>0</v>
      </c>
      <c r="E72" s="9">
        <v>43899</v>
      </c>
      <c r="F72" s="23">
        <f ca="1">IFERROR(__xludf.DUMMYFUNCTION("""COMPUTED_VALUE"""),0)</f>
        <v>0</v>
      </c>
      <c r="G72" s="23">
        <f ca="1">IFERROR(__xludf.DUMMYFUNCTION("""COMPUTED_VALUE"""),0)</f>
        <v>0</v>
      </c>
      <c r="H72" s="10">
        <v>0</v>
      </c>
    </row>
    <row r="73" spans="1:8" x14ac:dyDescent="0.3">
      <c r="A73" s="8">
        <v>43900</v>
      </c>
      <c r="B73">
        <v>0</v>
      </c>
      <c r="C73">
        <v>0</v>
      </c>
      <c r="D73">
        <v>0</v>
      </c>
      <c r="E73" s="9">
        <v>43900</v>
      </c>
      <c r="F73" s="23">
        <f ca="1">IFERROR(__xludf.DUMMYFUNCTION("""COMPUTED_VALUE"""),0)</f>
        <v>0</v>
      </c>
      <c r="G73" s="23">
        <f ca="1">IFERROR(__xludf.DUMMYFUNCTION("""COMPUTED_VALUE"""),0)</f>
        <v>0</v>
      </c>
      <c r="H73" s="10">
        <v>0</v>
      </c>
    </row>
    <row r="74" spans="1:8" x14ac:dyDescent="0.3">
      <c r="A74" s="8">
        <v>43901</v>
      </c>
      <c r="B74">
        <v>0</v>
      </c>
      <c r="C74">
        <v>0</v>
      </c>
      <c r="D74">
        <v>0</v>
      </c>
      <c r="E74" s="9">
        <v>43901</v>
      </c>
      <c r="F74" s="23">
        <f ca="1">IFERROR(__xludf.DUMMYFUNCTION("""COMPUTED_VALUE"""),0)</f>
        <v>0</v>
      </c>
      <c r="G74" s="23">
        <f ca="1">IFERROR(__xludf.DUMMYFUNCTION("""COMPUTED_VALUE"""),0)</f>
        <v>0</v>
      </c>
      <c r="H74" s="10">
        <v>0</v>
      </c>
    </row>
    <row r="75" spans="1:8" x14ac:dyDescent="0.3">
      <c r="A75" s="8">
        <v>43902</v>
      </c>
      <c r="B75">
        <v>0</v>
      </c>
      <c r="C75">
        <v>0</v>
      </c>
      <c r="D75">
        <v>0</v>
      </c>
      <c r="E75" s="9">
        <v>43902</v>
      </c>
      <c r="F75" s="23">
        <f ca="1">IFERROR(__xludf.DUMMYFUNCTION("""COMPUTED_VALUE"""),0)</f>
        <v>0</v>
      </c>
      <c r="G75" s="23">
        <f ca="1">IFERROR(__xludf.DUMMYFUNCTION("""COMPUTED_VALUE"""),0)</f>
        <v>0</v>
      </c>
      <c r="H75" s="10">
        <v>0</v>
      </c>
    </row>
    <row r="76" spans="1:8" x14ac:dyDescent="0.3">
      <c r="A76" s="8">
        <v>43903</v>
      </c>
      <c r="B76">
        <v>0</v>
      </c>
      <c r="C76">
        <v>55</v>
      </c>
      <c r="D76">
        <v>0</v>
      </c>
      <c r="E76" s="9">
        <v>43903</v>
      </c>
      <c r="F76" s="23">
        <f ca="1">IFERROR(__xludf.DUMMYFUNCTION("""COMPUTED_VALUE"""),0)</f>
        <v>0</v>
      </c>
      <c r="G76" s="23">
        <f ca="1">IFERROR(__xludf.DUMMYFUNCTION("""COMPUTED_VALUE"""),0)</f>
        <v>0</v>
      </c>
      <c r="H76" s="10">
        <v>0</v>
      </c>
    </row>
    <row r="77" spans="1:8" x14ac:dyDescent="0.3">
      <c r="A77" s="8">
        <v>43904</v>
      </c>
      <c r="B77">
        <v>0</v>
      </c>
      <c r="C77">
        <v>0</v>
      </c>
      <c r="D77">
        <v>0</v>
      </c>
      <c r="E77" s="9">
        <v>43904</v>
      </c>
      <c r="F77" s="23">
        <v>0</v>
      </c>
      <c r="G77" s="23">
        <v>0</v>
      </c>
      <c r="H77" s="10">
        <v>0</v>
      </c>
    </row>
    <row r="78" spans="1:8" x14ac:dyDescent="0.3">
      <c r="A78" s="8">
        <v>43905</v>
      </c>
      <c r="B78">
        <v>0</v>
      </c>
      <c r="C78">
        <v>0</v>
      </c>
      <c r="D78">
        <v>0</v>
      </c>
      <c r="E78" s="9">
        <v>43905</v>
      </c>
      <c r="F78" s="23">
        <v>0</v>
      </c>
      <c r="G78" s="23">
        <v>0</v>
      </c>
      <c r="H78" s="10">
        <v>0</v>
      </c>
    </row>
    <row r="79" spans="1:8" x14ac:dyDescent="0.3">
      <c r="A79" s="8">
        <v>43906</v>
      </c>
      <c r="B79">
        <v>0</v>
      </c>
      <c r="C79">
        <v>0</v>
      </c>
      <c r="D79">
        <v>0</v>
      </c>
      <c r="E79" s="9">
        <v>43906</v>
      </c>
      <c r="F79" s="23">
        <v>0</v>
      </c>
      <c r="G79" s="23">
        <v>0</v>
      </c>
      <c r="H79" s="10">
        <v>0</v>
      </c>
    </row>
    <row r="80" spans="1:8" x14ac:dyDescent="0.3">
      <c r="A80" s="8">
        <v>43907</v>
      </c>
      <c r="B80">
        <v>0</v>
      </c>
      <c r="C80">
        <v>52</v>
      </c>
      <c r="D80">
        <v>0</v>
      </c>
      <c r="E80" s="9">
        <v>43907</v>
      </c>
      <c r="F80" s="23">
        <v>0</v>
      </c>
      <c r="G80" s="23">
        <v>0</v>
      </c>
      <c r="H80" s="10">
        <v>0</v>
      </c>
    </row>
    <row r="81" spans="1:8" x14ac:dyDescent="0.3">
      <c r="A81" s="8">
        <v>43908</v>
      </c>
      <c r="B81">
        <v>0</v>
      </c>
      <c r="C81">
        <v>36</v>
      </c>
      <c r="D81">
        <v>0</v>
      </c>
      <c r="E81" s="9">
        <v>43908</v>
      </c>
      <c r="F81" s="23">
        <v>0</v>
      </c>
      <c r="G81" s="23">
        <v>0</v>
      </c>
      <c r="H81" s="10">
        <v>0</v>
      </c>
    </row>
    <row r="82" spans="1:8" x14ac:dyDescent="0.3">
      <c r="A82" s="8">
        <v>43909</v>
      </c>
      <c r="B82">
        <v>0</v>
      </c>
      <c r="C82">
        <v>38</v>
      </c>
      <c r="D82">
        <v>0</v>
      </c>
      <c r="E82" s="9">
        <v>43909</v>
      </c>
      <c r="F82" s="23">
        <v>0</v>
      </c>
      <c r="G82" s="23">
        <v>0</v>
      </c>
      <c r="H82" s="10">
        <v>0</v>
      </c>
    </row>
    <row r="83" spans="1:8" x14ac:dyDescent="0.3">
      <c r="A83" s="8">
        <v>43910</v>
      </c>
      <c r="B83">
        <v>0</v>
      </c>
      <c r="C83">
        <v>71</v>
      </c>
      <c r="D83">
        <v>62</v>
      </c>
      <c r="E83" s="9">
        <v>43910</v>
      </c>
      <c r="F83" s="23">
        <v>0</v>
      </c>
      <c r="G83" s="23">
        <v>0</v>
      </c>
      <c r="H83" s="10">
        <v>0</v>
      </c>
    </row>
    <row r="84" spans="1:8" x14ac:dyDescent="0.3">
      <c r="A84" s="8">
        <v>43911</v>
      </c>
      <c r="B84">
        <v>0</v>
      </c>
      <c r="C84">
        <v>89</v>
      </c>
      <c r="D84">
        <v>44</v>
      </c>
      <c r="E84" s="9">
        <v>43911</v>
      </c>
      <c r="F84" s="23">
        <v>0</v>
      </c>
      <c r="G84" s="23">
        <v>0</v>
      </c>
      <c r="H84" s="10">
        <v>0</v>
      </c>
    </row>
    <row r="85" spans="1:8" x14ac:dyDescent="0.3">
      <c r="A85" s="8">
        <v>43912</v>
      </c>
      <c r="B85">
        <v>0</v>
      </c>
      <c r="C85">
        <v>37</v>
      </c>
      <c r="D85">
        <v>64</v>
      </c>
      <c r="E85" s="9">
        <v>43912</v>
      </c>
      <c r="F85" s="23">
        <v>0</v>
      </c>
      <c r="G85" s="23">
        <v>0</v>
      </c>
      <c r="H85" s="10">
        <v>0</v>
      </c>
    </row>
    <row r="86" spans="1:8" x14ac:dyDescent="0.3">
      <c r="A86" s="8">
        <v>43913</v>
      </c>
      <c r="B86">
        <v>24</v>
      </c>
      <c r="C86">
        <v>32</v>
      </c>
      <c r="D86">
        <v>0</v>
      </c>
      <c r="E86" s="9">
        <v>43913</v>
      </c>
      <c r="F86" s="23">
        <v>0</v>
      </c>
      <c r="G86" s="23">
        <v>0</v>
      </c>
      <c r="H86" s="10">
        <v>0</v>
      </c>
    </row>
    <row r="87" spans="1:8" x14ac:dyDescent="0.3">
      <c r="A87" s="8">
        <v>43914</v>
      </c>
      <c r="B87">
        <v>58</v>
      </c>
      <c r="C87">
        <v>28</v>
      </c>
      <c r="D87">
        <v>0</v>
      </c>
      <c r="E87" s="9">
        <v>43914</v>
      </c>
      <c r="F87" s="23">
        <v>0</v>
      </c>
      <c r="G87" s="23">
        <v>0</v>
      </c>
      <c r="H87" s="10">
        <v>0</v>
      </c>
    </row>
    <row r="88" spans="1:8" x14ac:dyDescent="0.3">
      <c r="A88" s="8">
        <v>43915</v>
      </c>
      <c r="B88">
        <v>0</v>
      </c>
      <c r="C88">
        <v>100</v>
      </c>
      <c r="D88">
        <v>0</v>
      </c>
      <c r="E88" s="9">
        <v>43915</v>
      </c>
      <c r="F88" s="23">
        <v>0</v>
      </c>
      <c r="G88" s="23">
        <v>0</v>
      </c>
      <c r="H88" s="10">
        <v>0</v>
      </c>
    </row>
    <row r="89" spans="1:8" x14ac:dyDescent="0.3">
      <c r="A89" s="8">
        <v>43916</v>
      </c>
      <c r="B89">
        <v>27</v>
      </c>
      <c r="C89">
        <v>56</v>
      </c>
      <c r="D89">
        <v>0</v>
      </c>
      <c r="E89" s="9">
        <v>43916</v>
      </c>
      <c r="F89" s="23">
        <v>0</v>
      </c>
      <c r="G89" s="23">
        <v>0</v>
      </c>
      <c r="H89" s="10">
        <v>0</v>
      </c>
    </row>
    <row r="90" spans="1:8" x14ac:dyDescent="0.3">
      <c r="A90" s="8">
        <v>43917</v>
      </c>
      <c r="B90">
        <v>25</v>
      </c>
      <c r="C90">
        <v>27</v>
      </c>
      <c r="D90">
        <v>0</v>
      </c>
      <c r="E90" s="9">
        <v>43917</v>
      </c>
      <c r="F90" s="23">
        <v>0</v>
      </c>
      <c r="G90" s="23">
        <v>0</v>
      </c>
      <c r="H90" s="10">
        <v>0</v>
      </c>
    </row>
    <row r="91" spans="1:8" x14ac:dyDescent="0.3">
      <c r="A91" s="8">
        <v>43918</v>
      </c>
      <c r="B91">
        <v>26</v>
      </c>
      <c r="C91">
        <v>77</v>
      </c>
      <c r="D91">
        <v>0</v>
      </c>
      <c r="E91" s="9">
        <v>43918</v>
      </c>
      <c r="F91" s="23">
        <v>0</v>
      </c>
      <c r="G91" s="23">
        <v>0</v>
      </c>
      <c r="H91" s="10">
        <v>0</v>
      </c>
    </row>
    <row r="92" spans="1:8" x14ac:dyDescent="0.3">
      <c r="A92" s="8">
        <v>43919</v>
      </c>
      <c r="B92">
        <v>0</v>
      </c>
      <c r="C92">
        <v>27</v>
      </c>
      <c r="D92">
        <v>0</v>
      </c>
      <c r="E92" s="9">
        <v>43919</v>
      </c>
      <c r="F92" s="23">
        <v>0</v>
      </c>
      <c r="G92" s="23">
        <v>0</v>
      </c>
      <c r="H92" s="10">
        <v>0</v>
      </c>
    </row>
    <row r="93" spans="1:8" x14ac:dyDescent="0.3">
      <c r="A93" s="8">
        <v>43920</v>
      </c>
      <c r="B93">
        <v>27</v>
      </c>
      <c r="C93">
        <v>26</v>
      </c>
      <c r="D93">
        <v>0</v>
      </c>
      <c r="E93" s="9">
        <v>43920</v>
      </c>
      <c r="F93" s="23">
        <v>0</v>
      </c>
      <c r="G93" s="23">
        <v>0</v>
      </c>
      <c r="H93" s="10">
        <v>0</v>
      </c>
    </row>
    <row r="94" spans="1:8" x14ac:dyDescent="0.3">
      <c r="A94" s="8">
        <v>43921</v>
      </c>
      <c r="B94">
        <v>0</v>
      </c>
      <c r="C94">
        <v>51</v>
      </c>
      <c r="D94">
        <v>0</v>
      </c>
      <c r="E94" s="9">
        <v>43921</v>
      </c>
      <c r="F94" s="23">
        <v>0</v>
      </c>
      <c r="G94" s="23">
        <v>0</v>
      </c>
      <c r="H94" s="10">
        <v>0</v>
      </c>
    </row>
    <row r="95" spans="1:8" x14ac:dyDescent="0.3">
      <c r="A95" s="8">
        <v>43922</v>
      </c>
      <c r="B95">
        <v>0</v>
      </c>
      <c r="C95">
        <v>0</v>
      </c>
      <c r="D95">
        <v>0</v>
      </c>
      <c r="E95" s="9">
        <v>43922</v>
      </c>
      <c r="F95" s="23">
        <v>0</v>
      </c>
      <c r="G95" s="23">
        <v>0</v>
      </c>
      <c r="H95" s="10">
        <v>0</v>
      </c>
    </row>
    <row r="96" spans="1:8" x14ac:dyDescent="0.3">
      <c r="A96" s="8">
        <v>43923</v>
      </c>
      <c r="B96">
        <v>43</v>
      </c>
      <c r="C96">
        <v>0</v>
      </c>
      <c r="D96">
        <v>28</v>
      </c>
      <c r="E96" s="9">
        <v>43923</v>
      </c>
      <c r="F96" s="23">
        <v>0</v>
      </c>
      <c r="G96" s="23">
        <v>0</v>
      </c>
      <c r="H96" s="10">
        <v>0</v>
      </c>
    </row>
    <row r="97" spans="1:8" x14ac:dyDescent="0.3">
      <c r="A97" s="8">
        <v>43924</v>
      </c>
      <c r="B97">
        <v>39</v>
      </c>
      <c r="C97">
        <v>28</v>
      </c>
      <c r="D97">
        <v>0</v>
      </c>
      <c r="E97" s="9">
        <v>43924</v>
      </c>
      <c r="F97" s="23">
        <v>0</v>
      </c>
      <c r="G97" s="23">
        <v>0</v>
      </c>
      <c r="H97" s="10">
        <v>0</v>
      </c>
    </row>
    <row r="98" spans="1:8" x14ac:dyDescent="0.3">
      <c r="A98" s="8">
        <v>43925</v>
      </c>
      <c r="B98">
        <v>26</v>
      </c>
      <c r="C98">
        <v>27</v>
      </c>
      <c r="D98">
        <v>0</v>
      </c>
      <c r="E98" s="9">
        <v>43925</v>
      </c>
      <c r="F98" s="23">
        <v>0</v>
      </c>
      <c r="G98" s="23">
        <v>0</v>
      </c>
      <c r="H98" s="10">
        <v>0</v>
      </c>
    </row>
    <row r="99" spans="1:8" x14ac:dyDescent="0.3">
      <c r="A99" s="8">
        <v>43926</v>
      </c>
      <c r="B99">
        <v>27</v>
      </c>
      <c r="C99">
        <v>0</v>
      </c>
      <c r="D99">
        <v>0</v>
      </c>
      <c r="E99" s="9">
        <v>43926</v>
      </c>
      <c r="F99" s="23">
        <v>0</v>
      </c>
      <c r="G99" s="23">
        <v>0</v>
      </c>
      <c r="H99" s="10">
        <v>0</v>
      </c>
    </row>
    <row r="100" spans="1:8" x14ac:dyDescent="0.3">
      <c r="A100" s="8">
        <v>43927</v>
      </c>
      <c r="B100">
        <v>54</v>
      </c>
      <c r="C100">
        <v>26</v>
      </c>
      <c r="D100">
        <v>0</v>
      </c>
      <c r="E100" s="9">
        <v>43927</v>
      </c>
      <c r="F100" s="23">
        <v>0</v>
      </c>
      <c r="G100" s="23">
        <v>0</v>
      </c>
      <c r="H100" s="10">
        <v>0</v>
      </c>
    </row>
    <row r="101" spans="1:8" x14ac:dyDescent="0.3">
      <c r="A101" s="8">
        <v>43928</v>
      </c>
      <c r="B101">
        <v>28</v>
      </c>
      <c r="C101">
        <v>0</v>
      </c>
      <c r="D101">
        <v>28</v>
      </c>
      <c r="E101" s="9">
        <v>43928</v>
      </c>
      <c r="F101" s="23">
        <v>0</v>
      </c>
      <c r="G101" s="23">
        <v>0</v>
      </c>
      <c r="H101" s="10">
        <v>0</v>
      </c>
    </row>
    <row r="102" spans="1:8" x14ac:dyDescent="0.3">
      <c r="A102" s="8">
        <v>43929</v>
      </c>
      <c r="B102">
        <v>26</v>
      </c>
      <c r="C102">
        <v>27</v>
      </c>
      <c r="D102">
        <v>0</v>
      </c>
      <c r="E102" s="9">
        <v>43929</v>
      </c>
      <c r="F102" s="23">
        <v>0</v>
      </c>
      <c r="G102" s="23">
        <v>0</v>
      </c>
      <c r="H102" s="10">
        <v>0</v>
      </c>
    </row>
    <row r="103" spans="1:8" x14ac:dyDescent="0.3">
      <c r="A103" s="8">
        <v>43930</v>
      </c>
      <c r="B103">
        <v>0</v>
      </c>
      <c r="C103">
        <v>27</v>
      </c>
      <c r="D103">
        <v>0</v>
      </c>
      <c r="E103" s="9">
        <v>43930</v>
      </c>
      <c r="F103" s="23">
        <v>0</v>
      </c>
      <c r="G103" s="23">
        <v>0</v>
      </c>
      <c r="H103" s="10">
        <v>0</v>
      </c>
    </row>
    <row r="104" spans="1:8" x14ac:dyDescent="0.3">
      <c r="A104" s="8">
        <v>43931</v>
      </c>
      <c r="B104">
        <v>57</v>
      </c>
      <c r="C104">
        <v>29</v>
      </c>
      <c r="D104">
        <v>0</v>
      </c>
      <c r="E104" s="9">
        <v>43931</v>
      </c>
      <c r="F104" s="23">
        <v>0</v>
      </c>
      <c r="G104" s="23">
        <v>0</v>
      </c>
      <c r="H104" s="10">
        <v>0</v>
      </c>
    </row>
    <row r="105" spans="1:8" x14ac:dyDescent="0.3">
      <c r="A105" s="8">
        <v>43932</v>
      </c>
      <c r="B105">
        <v>55</v>
      </c>
      <c r="C105">
        <v>0</v>
      </c>
      <c r="D105">
        <v>0</v>
      </c>
      <c r="E105" s="9">
        <v>43932</v>
      </c>
      <c r="F105" s="23">
        <v>0</v>
      </c>
      <c r="G105" s="23">
        <v>0</v>
      </c>
      <c r="H105" s="10">
        <v>0</v>
      </c>
    </row>
    <row r="106" spans="1:8" x14ac:dyDescent="0.3">
      <c r="A106" s="8">
        <v>43933</v>
      </c>
      <c r="B106">
        <v>37</v>
      </c>
      <c r="C106">
        <v>41</v>
      </c>
      <c r="D106">
        <v>0</v>
      </c>
      <c r="E106" s="9">
        <v>43933</v>
      </c>
      <c r="F106" s="23">
        <v>0</v>
      </c>
      <c r="G106" s="23">
        <v>0</v>
      </c>
      <c r="H106" s="10">
        <v>0</v>
      </c>
    </row>
    <row r="107" spans="1:8" x14ac:dyDescent="0.3">
      <c r="A107" s="8">
        <v>43934</v>
      </c>
      <c r="B107">
        <v>36</v>
      </c>
      <c r="C107">
        <v>24</v>
      </c>
      <c r="D107">
        <v>0</v>
      </c>
      <c r="E107" s="9">
        <v>43934</v>
      </c>
      <c r="F107" s="23">
        <v>0</v>
      </c>
      <c r="G107" s="23">
        <v>0</v>
      </c>
      <c r="H107" s="10">
        <v>0</v>
      </c>
    </row>
    <row r="108" spans="1:8" x14ac:dyDescent="0.3">
      <c r="A108" s="8">
        <v>43935</v>
      </c>
      <c r="B108">
        <v>41</v>
      </c>
      <c r="C108">
        <v>0</v>
      </c>
      <c r="D108">
        <v>0</v>
      </c>
      <c r="E108" s="9">
        <v>43935</v>
      </c>
      <c r="F108" s="23">
        <v>0</v>
      </c>
      <c r="G108" s="23">
        <v>0</v>
      </c>
      <c r="H108" s="10">
        <v>0</v>
      </c>
    </row>
    <row r="109" spans="1:8" x14ac:dyDescent="0.3">
      <c r="A109" s="8">
        <v>43936</v>
      </c>
      <c r="B109">
        <v>26</v>
      </c>
      <c r="C109">
        <v>0</v>
      </c>
      <c r="D109">
        <v>0</v>
      </c>
      <c r="E109" s="9">
        <v>43936</v>
      </c>
      <c r="F109" s="23">
        <v>0</v>
      </c>
      <c r="G109" s="23">
        <v>0</v>
      </c>
      <c r="H109" s="10">
        <v>0</v>
      </c>
    </row>
    <row r="110" spans="1:8" x14ac:dyDescent="0.3">
      <c r="A110" s="8">
        <v>43937</v>
      </c>
      <c r="B110">
        <v>30</v>
      </c>
      <c r="C110">
        <v>23</v>
      </c>
      <c r="D110">
        <v>0</v>
      </c>
      <c r="E110" s="9">
        <v>43937</v>
      </c>
      <c r="F110" s="23">
        <v>0</v>
      </c>
      <c r="G110" s="23">
        <v>0</v>
      </c>
      <c r="H110" s="10">
        <v>0</v>
      </c>
    </row>
    <row r="111" spans="1:8" x14ac:dyDescent="0.3">
      <c r="A111" s="8">
        <v>43938</v>
      </c>
      <c r="B111">
        <v>32</v>
      </c>
      <c r="C111">
        <v>0</v>
      </c>
      <c r="D111">
        <v>0</v>
      </c>
      <c r="E111" s="9">
        <v>43938</v>
      </c>
      <c r="F111" s="23">
        <v>0</v>
      </c>
      <c r="G111" s="23">
        <v>0</v>
      </c>
      <c r="H111" s="10">
        <v>0</v>
      </c>
    </row>
    <row r="112" spans="1:8" x14ac:dyDescent="0.3">
      <c r="A112" s="8">
        <v>43939</v>
      </c>
      <c r="B112">
        <v>54</v>
      </c>
      <c r="C112">
        <v>0</v>
      </c>
      <c r="D112">
        <v>23</v>
      </c>
      <c r="E112" s="9">
        <v>43939</v>
      </c>
      <c r="F112" s="23">
        <v>0</v>
      </c>
      <c r="G112" s="23">
        <v>0</v>
      </c>
      <c r="H112" s="10">
        <v>0</v>
      </c>
    </row>
    <row r="113" spans="1:8" x14ac:dyDescent="0.3">
      <c r="A113" s="8">
        <v>43940</v>
      </c>
      <c r="B113">
        <v>35</v>
      </c>
      <c r="C113">
        <v>26</v>
      </c>
      <c r="D113">
        <v>0</v>
      </c>
      <c r="E113" s="9">
        <v>43940</v>
      </c>
      <c r="F113" s="23">
        <v>0</v>
      </c>
      <c r="G113" s="23">
        <v>0</v>
      </c>
      <c r="H113" s="10">
        <v>14962</v>
      </c>
    </row>
    <row r="114" spans="1:8" x14ac:dyDescent="0.3">
      <c r="A114" s="8">
        <v>43941</v>
      </c>
      <c r="B114">
        <v>52</v>
      </c>
      <c r="C114">
        <v>23</v>
      </c>
      <c r="D114">
        <v>0</v>
      </c>
      <c r="E114" s="9">
        <v>43941</v>
      </c>
      <c r="F114" s="23">
        <v>0</v>
      </c>
      <c r="G114" s="23">
        <v>0</v>
      </c>
      <c r="H114" s="10">
        <v>0</v>
      </c>
    </row>
    <row r="115" spans="1:8" x14ac:dyDescent="0.3">
      <c r="A115" s="8">
        <v>43942</v>
      </c>
      <c r="B115">
        <v>0</v>
      </c>
      <c r="C115">
        <v>24</v>
      </c>
      <c r="D115">
        <v>0</v>
      </c>
      <c r="E115" s="9">
        <v>43942</v>
      </c>
      <c r="F115" s="23">
        <v>0</v>
      </c>
      <c r="G115" s="23">
        <v>0</v>
      </c>
      <c r="H115" s="10">
        <v>0</v>
      </c>
    </row>
    <row r="116" spans="1:8" x14ac:dyDescent="0.3">
      <c r="A116" s="8">
        <v>43943</v>
      </c>
      <c r="B116">
        <v>24</v>
      </c>
      <c r="C116">
        <v>23</v>
      </c>
      <c r="D116">
        <v>0</v>
      </c>
      <c r="E116" s="9">
        <v>43943</v>
      </c>
      <c r="F116" s="23">
        <v>0</v>
      </c>
      <c r="G116" s="23">
        <v>0</v>
      </c>
      <c r="H116" s="10">
        <v>0</v>
      </c>
    </row>
    <row r="117" spans="1:8" x14ac:dyDescent="0.3">
      <c r="A117" s="8">
        <v>43944</v>
      </c>
      <c r="B117">
        <v>23</v>
      </c>
      <c r="C117">
        <v>23</v>
      </c>
      <c r="D117">
        <v>0</v>
      </c>
      <c r="E117" s="9">
        <v>43944</v>
      </c>
      <c r="F117" s="23">
        <v>0</v>
      </c>
      <c r="G117" s="23">
        <v>0</v>
      </c>
      <c r="H117" s="10">
        <v>0</v>
      </c>
    </row>
    <row r="118" spans="1:8" x14ac:dyDescent="0.3">
      <c r="A118" s="8">
        <v>43945</v>
      </c>
      <c r="B118">
        <v>24</v>
      </c>
      <c r="C118">
        <v>24</v>
      </c>
      <c r="D118">
        <v>0</v>
      </c>
      <c r="E118" s="9">
        <v>43945</v>
      </c>
      <c r="F118" s="23">
        <v>0</v>
      </c>
      <c r="G118" s="23">
        <v>0</v>
      </c>
      <c r="H118" s="10">
        <v>0</v>
      </c>
    </row>
    <row r="119" spans="1:8" x14ac:dyDescent="0.3">
      <c r="A119" s="8">
        <v>43946</v>
      </c>
      <c r="B119">
        <v>27</v>
      </c>
      <c r="C119">
        <v>0</v>
      </c>
      <c r="D119">
        <v>0</v>
      </c>
      <c r="E119" s="9">
        <v>43946</v>
      </c>
      <c r="F119" s="23">
        <v>0</v>
      </c>
      <c r="G119" s="23">
        <v>0</v>
      </c>
      <c r="H119" s="10">
        <v>0</v>
      </c>
    </row>
    <row r="120" spans="1:8" x14ac:dyDescent="0.3">
      <c r="A120" s="8">
        <v>43947</v>
      </c>
      <c r="B120">
        <v>23</v>
      </c>
      <c r="C120">
        <v>23</v>
      </c>
      <c r="D120">
        <v>0</v>
      </c>
      <c r="E120" s="9">
        <v>43947</v>
      </c>
      <c r="F120" s="23">
        <v>0</v>
      </c>
      <c r="G120" s="23">
        <v>0</v>
      </c>
      <c r="H120" s="10">
        <v>0</v>
      </c>
    </row>
    <row r="121" spans="1:8" x14ac:dyDescent="0.3">
      <c r="A121" s="8">
        <v>43948</v>
      </c>
      <c r="B121">
        <v>28</v>
      </c>
      <c r="C121">
        <v>0</v>
      </c>
      <c r="D121">
        <v>0</v>
      </c>
      <c r="E121" s="9">
        <v>43948</v>
      </c>
      <c r="F121" s="23">
        <v>0</v>
      </c>
      <c r="G121" s="23">
        <v>0</v>
      </c>
      <c r="H121" s="10">
        <v>0</v>
      </c>
    </row>
    <row r="122" spans="1:8" x14ac:dyDescent="0.3">
      <c r="A122" s="8">
        <v>43949</v>
      </c>
      <c r="B122">
        <v>33</v>
      </c>
      <c r="C122">
        <v>25</v>
      </c>
      <c r="D122">
        <v>0</v>
      </c>
      <c r="E122" s="9">
        <v>43949</v>
      </c>
      <c r="F122" s="23">
        <v>0</v>
      </c>
      <c r="G122" s="23">
        <v>0</v>
      </c>
      <c r="H122" s="10">
        <v>4101</v>
      </c>
    </row>
    <row r="123" spans="1:8" x14ac:dyDescent="0.3">
      <c r="A123" s="8">
        <v>43950</v>
      </c>
      <c r="B123">
        <v>0</v>
      </c>
      <c r="C123">
        <v>0</v>
      </c>
      <c r="D123">
        <v>0</v>
      </c>
      <c r="E123" s="9">
        <v>43950</v>
      </c>
      <c r="F123" s="23">
        <v>0</v>
      </c>
      <c r="G123" s="23">
        <v>0</v>
      </c>
      <c r="H123" s="10">
        <v>0</v>
      </c>
    </row>
    <row r="124" spans="1:8" x14ac:dyDescent="0.3">
      <c r="A124" s="8">
        <v>43951</v>
      </c>
      <c r="B124">
        <v>37</v>
      </c>
      <c r="C124">
        <v>0</v>
      </c>
      <c r="D124">
        <v>0</v>
      </c>
      <c r="E124" s="9">
        <v>43951</v>
      </c>
      <c r="F124" s="23">
        <v>0</v>
      </c>
      <c r="G124" s="23">
        <v>0</v>
      </c>
      <c r="H124" s="10">
        <v>0</v>
      </c>
    </row>
    <row r="125" spans="1:8" x14ac:dyDescent="0.3">
      <c r="A125" s="8">
        <v>43952</v>
      </c>
      <c r="B125">
        <v>38</v>
      </c>
      <c r="C125">
        <v>24</v>
      </c>
      <c r="D125">
        <v>0</v>
      </c>
      <c r="E125" s="9">
        <v>43952</v>
      </c>
      <c r="F125" s="23">
        <v>0</v>
      </c>
      <c r="G125" s="23">
        <v>0</v>
      </c>
      <c r="H125" s="10">
        <v>0</v>
      </c>
    </row>
    <row r="126" spans="1:8" x14ac:dyDescent="0.3">
      <c r="A126" s="8">
        <v>43953</v>
      </c>
      <c r="B126">
        <v>39</v>
      </c>
      <c r="C126">
        <v>0</v>
      </c>
      <c r="D126">
        <v>0</v>
      </c>
      <c r="E126" s="9">
        <v>43953</v>
      </c>
      <c r="F126" s="23">
        <v>0</v>
      </c>
      <c r="G126" s="23">
        <v>0</v>
      </c>
      <c r="H126" s="10">
        <v>0</v>
      </c>
    </row>
    <row r="127" spans="1:8" x14ac:dyDescent="0.3">
      <c r="A127" s="8">
        <v>43954</v>
      </c>
      <c r="B127">
        <v>65</v>
      </c>
      <c r="C127">
        <v>0</v>
      </c>
      <c r="D127">
        <v>0</v>
      </c>
      <c r="E127" s="9">
        <v>43954</v>
      </c>
      <c r="F127" s="23">
        <v>0</v>
      </c>
      <c r="G127" s="23">
        <v>0</v>
      </c>
      <c r="H127" s="10">
        <v>0</v>
      </c>
    </row>
    <row r="128" spans="1:8" x14ac:dyDescent="0.3">
      <c r="A128" s="8">
        <v>43955</v>
      </c>
      <c r="B128">
        <v>23</v>
      </c>
      <c r="C128">
        <v>24</v>
      </c>
      <c r="D128">
        <v>0</v>
      </c>
      <c r="E128" s="9">
        <v>43955</v>
      </c>
      <c r="F128" s="23">
        <v>0</v>
      </c>
      <c r="G128" s="23">
        <v>0</v>
      </c>
      <c r="H128" s="10">
        <v>0</v>
      </c>
    </row>
    <row r="129" spans="1:8" x14ac:dyDescent="0.3">
      <c r="A129" s="8">
        <v>43956</v>
      </c>
      <c r="B129">
        <v>22</v>
      </c>
      <c r="C129">
        <v>0</v>
      </c>
      <c r="D129">
        <v>0</v>
      </c>
      <c r="E129" s="9">
        <v>43956</v>
      </c>
      <c r="F129" s="23">
        <v>0</v>
      </c>
      <c r="G129" s="23">
        <v>0</v>
      </c>
      <c r="H129" s="10">
        <v>0</v>
      </c>
    </row>
    <row r="130" spans="1:8" x14ac:dyDescent="0.3">
      <c r="A130" s="8">
        <v>43957</v>
      </c>
      <c r="B130">
        <v>24</v>
      </c>
      <c r="C130">
        <v>23</v>
      </c>
      <c r="D130">
        <v>0</v>
      </c>
      <c r="E130" s="9">
        <v>43957</v>
      </c>
      <c r="F130" s="23">
        <v>0</v>
      </c>
      <c r="G130" s="23">
        <v>0</v>
      </c>
      <c r="H130" s="10">
        <v>0</v>
      </c>
    </row>
    <row r="131" spans="1:8" x14ac:dyDescent="0.3">
      <c r="A131" s="8">
        <v>43958</v>
      </c>
      <c r="B131">
        <v>27</v>
      </c>
      <c r="C131">
        <v>26</v>
      </c>
      <c r="D131">
        <v>0</v>
      </c>
      <c r="E131" s="9">
        <v>43958</v>
      </c>
      <c r="F131" s="23">
        <v>0</v>
      </c>
      <c r="G131" s="23">
        <v>0</v>
      </c>
      <c r="H131" s="10">
        <v>0</v>
      </c>
    </row>
    <row r="132" spans="1:8" x14ac:dyDescent="0.3">
      <c r="A132" s="8">
        <v>43959</v>
      </c>
      <c r="B132">
        <v>27</v>
      </c>
      <c r="C132">
        <v>54</v>
      </c>
      <c r="D132">
        <v>0</v>
      </c>
      <c r="E132" s="9">
        <v>43959</v>
      </c>
      <c r="F132" s="23">
        <v>0</v>
      </c>
      <c r="G132" s="23">
        <v>0</v>
      </c>
      <c r="H132" s="10">
        <v>0</v>
      </c>
    </row>
    <row r="133" spans="1:8" x14ac:dyDescent="0.3">
      <c r="A133" s="8">
        <v>43960</v>
      </c>
      <c r="B133">
        <v>42</v>
      </c>
      <c r="C133">
        <v>26</v>
      </c>
      <c r="D133">
        <v>0</v>
      </c>
      <c r="E133" s="9">
        <v>43960</v>
      </c>
      <c r="F133" s="23">
        <v>0</v>
      </c>
      <c r="G133" s="23">
        <v>0</v>
      </c>
      <c r="H133" s="10">
        <v>0</v>
      </c>
    </row>
    <row r="134" spans="1:8" x14ac:dyDescent="0.3">
      <c r="A134" s="8">
        <v>43961</v>
      </c>
      <c r="B134">
        <v>27</v>
      </c>
      <c r="C134">
        <v>0</v>
      </c>
      <c r="D134">
        <v>0</v>
      </c>
      <c r="E134" s="9">
        <v>43961</v>
      </c>
      <c r="F134" s="23">
        <v>0</v>
      </c>
      <c r="G134" s="23">
        <v>0</v>
      </c>
      <c r="H134" s="10">
        <v>0</v>
      </c>
    </row>
    <row r="135" spans="1:8" x14ac:dyDescent="0.3">
      <c r="A135" s="8">
        <v>43962</v>
      </c>
      <c r="B135">
        <v>37</v>
      </c>
      <c r="C135">
        <v>0</v>
      </c>
      <c r="D135">
        <v>0</v>
      </c>
      <c r="E135" s="9">
        <v>43962</v>
      </c>
      <c r="F135" s="23">
        <v>0</v>
      </c>
      <c r="G135" s="23">
        <v>0</v>
      </c>
      <c r="H135" s="10">
        <v>0</v>
      </c>
    </row>
    <row r="136" spans="1:8" x14ac:dyDescent="0.3">
      <c r="A136" s="8">
        <v>43963</v>
      </c>
      <c r="B136">
        <v>47</v>
      </c>
      <c r="C136">
        <v>24</v>
      </c>
      <c r="D136">
        <v>0</v>
      </c>
      <c r="E136" s="9">
        <v>43963</v>
      </c>
      <c r="F136" s="23">
        <v>0</v>
      </c>
      <c r="G136" s="23">
        <v>0</v>
      </c>
      <c r="H136" s="10">
        <v>0</v>
      </c>
    </row>
    <row r="137" spans="1:8" x14ac:dyDescent="0.3">
      <c r="A137" s="8">
        <v>43964</v>
      </c>
      <c r="B137">
        <v>26</v>
      </c>
      <c r="C137">
        <v>26</v>
      </c>
      <c r="D137">
        <v>24</v>
      </c>
      <c r="E137" s="9">
        <v>43964</v>
      </c>
      <c r="F137" s="23">
        <v>0</v>
      </c>
      <c r="G137" s="23">
        <v>0</v>
      </c>
      <c r="H137" s="10">
        <v>0</v>
      </c>
    </row>
    <row r="138" spans="1:8" x14ac:dyDescent="0.3">
      <c r="A138" s="8">
        <v>43965</v>
      </c>
      <c r="B138">
        <v>24</v>
      </c>
      <c r="C138">
        <v>25</v>
      </c>
      <c r="D138">
        <v>0</v>
      </c>
      <c r="E138" s="9">
        <v>43965</v>
      </c>
      <c r="F138" s="23">
        <v>0</v>
      </c>
      <c r="G138" s="23">
        <v>0</v>
      </c>
      <c r="H138" s="10">
        <v>0</v>
      </c>
    </row>
    <row r="139" spans="1:8" x14ac:dyDescent="0.3">
      <c r="A139" s="8">
        <v>43966</v>
      </c>
      <c r="B139">
        <v>0</v>
      </c>
      <c r="C139">
        <v>0</v>
      </c>
      <c r="D139">
        <v>0</v>
      </c>
      <c r="E139" s="9">
        <v>43966</v>
      </c>
      <c r="F139" s="23">
        <v>0</v>
      </c>
      <c r="G139" s="23">
        <v>0</v>
      </c>
      <c r="H139" s="10">
        <v>0</v>
      </c>
    </row>
    <row r="140" spans="1:8" x14ac:dyDescent="0.3">
      <c r="A140" s="8">
        <v>43967</v>
      </c>
      <c r="B140">
        <v>49</v>
      </c>
      <c r="C140">
        <v>0</v>
      </c>
      <c r="D140">
        <v>0</v>
      </c>
      <c r="E140" s="9">
        <v>43967</v>
      </c>
      <c r="F140" s="23">
        <v>0</v>
      </c>
      <c r="G140" s="23">
        <v>0</v>
      </c>
      <c r="H140" s="10">
        <v>4110</v>
      </c>
    </row>
    <row r="141" spans="1:8" x14ac:dyDescent="0.3">
      <c r="A141" s="8">
        <v>43968</v>
      </c>
      <c r="B141">
        <v>52</v>
      </c>
      <c r="C141">
        <v>0</v>
      </c>
      <c r="D141">
        <v>0</v>
      </c>
      <c r="E141" s="9">
        <v>43968</v>
      </c>
      <c r="F141" s="23">
        <v>0</v>
      </c>
      <c r="G141" s="23">
        <v>0</v>
      </c>
      <c r="H141" s="10">
        <v>0</v>
      </c>
    </row>
    <row r="142" spans="1:8" x14ac:dyDescent="0.3">
      <c r="A142" s="8">
        <v>43969</v>
      </c>
      <c r="B142">
        <v>42</v>
      </c>
      <c r="C142">
        <v>0</v>
      </c>
      <c r="D142">
        <v>0</v>
      </c>
      <c r="E142" s="9">
        <v>43969</v>
      </c>
      <c r="F142" s="23">
        <v>0</v>
      </c>
      <c r="G142" s="23">
        <v>0</v>
      </c>
      <c r="H142" s="10">
        <v>0</v>
      </c>
    </row>
    <row r="143" spans="1:8" x14ac:dyDescent="0.3">
      <c r="A143" s="8">
        <v>43970</v>
      </c>
      <c r="B143">
        <v>0</v>
      </c>
      <c r="C143">
        <v>26</v>
      </c>
      <c r="D143">
        <v>0</v>
      </c>
      <c r="E143" s="9">
        <v>43970</v>
      </c>
      <c r="F143" s="23">
        <v>0</v>
      </c>
      <c r="G143" s="23">
        <v>0</v>
      </c>
      <c r="H143" s="10">
        <v>0</v>
      </c>
    </row>
    <row r="144" spans="1:8" x14ac:dyDescent="0.3">
      <c r="A144" s="8">
        <v>43971</v>
      </c>
      <c r="B144">
        <v>0</v>
      </c>
      <c r="C144">
        <v>23</v>
      </c>
      <c r="D144">
        <v>0</v>
      </c>
      <c r="E144" s="9">
        <v>43971</v>
      </c>
      <c r="F144" s="23">
        <v>0</v>
      </c>
      <c r="G144" s="23">
        <v>0</v>
      </c>
      <c r="H144" s="10">
        <v>0</v>
      </c>
    </row>
    <row r="145" spans="1:8" x14ac:dyDescent="0.3">
      <c r="A145" s="8">
        <v>43972</v>
      </c>
      <c r="B145">
        <v>0</v>
      </c>
      <c r="C145">
        <v>0</v>
      </c>
      <c r="D145">
        <v>0</v>
      </c>
      <c r="E145" s="9">
        <v>43972</v>
      </c>
      <c r="F145" s="23">
        <v>0</v>
      </c>
      <c r="G145" s="23">
        <v>0</v>
      </c>
      <c r="H145" s="10">
        <v>0</v>
      </c>
    </row>
    <row r="146" spans="1:8" x14ac:dyDescent="0.3">
      <c r="A146" s="8">
        <v>43973</v>
      </c>
      <c r="B146">
        <v>0</v>
      </c>
      <c r="C146">
        <v>24</v>
      </c>
      <c r="D146">
        <v>24</v>
      </c>
      <c r="E146" s="9">
        <v>43973</v>
      </c>
      <c r="F146" s="23">
        <v>0</v>
      </c>
      <c r="G146" s="23">
        <v>0</v>
      </c>
      <c r="H146" s="10">
        <v>0</v>
      </c>
    </row>
    <row r="147" spans="1:8" x14ac:dyDescent="0.3">
      <c r="A147" s="8">
        <v>43974</v>
      </c>
      <c r="B147">
        <v>0</v>
      </c>
      <c r="C147">
        <v>26</v>
      </c>
      <c r="D147">
        <v>0</v>
      </c>
      <c r="E147" s="9">
        <v>43974</v>
      </c>
      <c r="F147" s="23">
        <v>1</v>
      </c>
      <c r="G147" s="23">
        <v>0</v>
      </c>
      <c r="H147" s="10">
        <v>0</v>
      </c>
    </row>
    <row r="148" spans="1:8" x14ac:dyDescent="0.3">
      <c r="A148" s="8">
        <v>43975</v>
      </c>
      <c r="B148">
        <v>22</v>
      </c>
      <c r="C148">
        <v>40</v>
      </c>
      <c r="D148">
        <v>0</v>
      </c>
      <c r="E148" s="9">
        <v>43975</v>
      </c>
      <c r="F148" s="23">
        <v>0</v>
      </c>
      <c r="G148" s="23">
        <v>0</v>
      </c>
      <c r="H148" s="10">
        <v>0</v>
      </c>
    </row>
    <row r="149" spans="1:8" x14ac:dyDescent="0.3">
      <c r="A149" s="8">
        <v>43976</v>
      </c>
      <c r="B149">
        <v>27</v>
      </c>
      <c r="C149">
        <v>0</v>
      </c>
      <c r="D149">
        <v>0</v>
      </c>
      <c r="E149" s="9">
        <v>43976</v>
      </c>
      <c r="F149" s="23">
        <v>0</v>
      </c>
      <c r="G149" s="23">
        <v>0</v>
      </c>
      <c r="H149" s="10">
        <v>0</v>
      </c>
    </row>
    <row r="150" spans="1:8" x14ac:dyDescent="0.3">
      <c r="A150" s="8">
        <v>43977</v>
      </c>
      <c r="B150">
        <v>27</v>
      </c>
      <c r="C150">
        <v>34</v>
      </c>
      <c r="D150">
        <v>0</v>
      </c>
      <c r="E150" s="9">
        <v>43977</v>
      </c>
      <c r="F150" s="23">
        <v>0</v>
      </c>
      <c r="G150" s="23">
        <v>0</v>
      </c>
      <c r="H150" s="10">
        <v>0</v>
      </c>
    </row>
    <row r="151" spans="1:8" x14ac:dyDescent="0.3">
      <c r="A151" s="8">
        <v>43978</v>
      </c>
      <c r="B151">
        <v>0</v>
      </c>
      <c r="C151">
        <v>26</v>
      </c>
      <c r="D151">
        <v>0</v>
      </c>
      <c r="E151" s="9">
        <v>43978</v>
      </c>
      <c r="F151" s="23">
        <v>0</v>
      </c>
      <c r="G151" s="23">
        <v>0</v>
      </c>
      <c r="H151" s="10">
        <v>0</v>
      </c>
    </row>
    <row r="152" spans="1:8" x14ac:dyDescent="0.3">
      <c r="A152" s="8">
        <v>43979</v>
      </c>
      <c r="B152">
        <v>0</v>
      </c>
      <c r="C152">
        <v>0</v>
      </c>
      <c r="D152">
        <v>0</v>
      </c>
      <c r="E152" s="9">
        <v>43979</v>
      </c>
      <c r="F152" s="23">
        <v>0</v>
      </c>
      <c r="G152" s="23">
        <v>0</v>
      </c>
      <c r="H152" s="10">
        <v>0</v>
      </c>
    </row>
    <row r="153" spans="1:8" x14ac:dyDescent="0.3">
      <c r="A153" s="8">
        <v>43980</v>
      </c>
      <c r="B153">
        <v>26</v>
      </c>
      <c r="C153">
        <v>26</v>
      </c>
      <c r="D153">
        <v>0</v>
      </c>
      <c r="E153" s="9">
        <v>43980</v>
      </c>
      <c r="F153" s="23">
        <v>0</v>
      </c>
      <c r="G153" s="23">
        <v>0</v>
      </c>
      <c r="H153" s="10">
        <v>0</v>
      </c>
    </row>
    <row r="154" spans="1:8" x14ac:dyDescent="0.3">
      <c r="A154" s="8">
        <v>43981</v>
      </c>
      <c r="B154">
        <v>37</v>
      </c>
      <c r="C154">
        <v>24</v>
      </c>
      <c r="D154">
        <v>0</v>
      </c>
      <c r="E154" s="9">
        <v>43981</v>
      </c>
      <c r="F154" s="23">
        <v>0</v>
      </c>
      <c r="G154" s="23">
        <v>0</v>
      </c>
      <c r="H154" s="10">
        <v>0</v>
      </c>
    </row>
    <row r="155" spans="1:8" x14ac:dyDescent="0.3">
      <c r="A155" s="8">
        <v>43982</v>
      </c>
      <c r="B155">
        <v>38</v>
      </c>
      <c r="C155">
        <v>25</v>
      </c>
      <c r="D155">
        <v>0</v>
      </c>
      <c r="E155" s="9">
        <v>43982</v>
      </c>
      <c r="F155" s="23">
        <v>0</v>
      </c>
      <c r="G155" s="23">
        <v>0</v>
      </c>
      <c r="H155" s="10">
        <v>0</v>
      </c>
    </row>
  </sheetData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53E2A-1A55-4124-9E10-EA159C4A6661}">
  <dimension ref="A3:E155"/>
  <sheetViews>
    <sheetView workbookViewId="0">
      <selection activeCell="E1" sqref="E1:E1048576"/>
    </sheetView>
  </sheetViews>
  <sheetFormatPr defaultRowHeight="14.4" x14ac:dyDescent="0.3"/>
  <cols>
    <col min="5" max="5" width="8.88671875" style="29"/>
  </cols>
  <sheetData>
    <row r="3" spans="1:5" x14ac:dyDescent="0.3">
      <c r="A3" s="12" t="s">
        <v>54</v>
      </c>
      <c r="B3" t="s">
        <v>179</v>
      </c>
      <c r="C3" t="s">
        <v>178</v>
      </c>
      <c r="D3" t="s">
        <v>177</v>
      </c>
      <c r="E3" s="23" t="s">
        <v>59</v>
      </c>
    </row>
    <row r="4" spans="1:5" x14ac:dyDescent="0.3">
      <c r="A4" s="9">
        <v>43831</v>
      </c>
      <c r="B4">
        <v>0</v>
      </c>
      <c r="C4">
        <v>0</v>
      </c>
      <c r="D4">
        <v>0</v>
      </c>
      <c r="E4" s="23">
        <v>0</v>
      </c>
    </row>
    <row r="5" spans="1:5" x14ac:dyDescent="0.3">
      <c r="A5" s="9">
        <v>43832</v>
      </c>
      <c r="B5">
        <v>0</v>
      </c>
      <c r="C5">
        <v>0</v>
      </c>
      <c r="D5">
        <v>0</v>
      </c>
      <c r="E5" s="23">
        <v>0</v>
      </c>
    </row>
    <row r="6" spans="1:5" x14ac:dyDescent="0.3">
      <c r="A6" s="9">
        <v>43833</v>
      </c>
      <c r="B6">
        <v>0</v>
      </c>
      <c r="C6">
        <v>0</v>
      </c>
      <c r="D6">
        <v>0</v>
      </c>
      <c r="E6" s="23">
        <v>0</v>
      </c>
    </row>
    <row r="7" spans="1:5" x14ac:dyDescent="0.3">
      <c r="A7" s="9">
        <v>43834</v>
      </c>
      <c r="B7">
        <v>0</v>
      </c>
      <c r="C7">
        <v>0</v>
      </c>
      <c r="D7">
        <v>0</v>
      </c>
      <c r="E7" s="23">
        <v>0</v>
      </c>
    </row>
    <row r="8" spans="1:5" x14ac:dyDescent="0.3">
      <c r="A8" s="9">
        <v>43835</v>
      </c>
      <c r="B8">
        <v>0</v>
      </c>
      <c r="C8">
        <v>0</v>
      </c>
      <c r="D8">
        <v>0</v>
      </c>
      <c r="E8" s="23">
        <v>0</v>
      </c>
    </row>
    <row r="9" spans="1:5" x14ac:dyDescent="0.3">
      <c r="A9" s="9">
        <v>43836</v>
      </c>
      <c r="B9">
        <v>0</v>
      </c>
      <c r="C9">
        <v>0</v>
      </c>
      <c r="D9">
        <v>0</v>
      </c>
      <c r="E9" s="23">
        <v>0</v>
      </c>
    </row>
    <row r="10" spans="1:5" x14ac:dyDescent="0.3">
      <c r="A10" s="9">
        <v>43837</v>
      </c>
      <c r="B10">
        <v>0</v>
      </c>
      <c r="C10">
        <v>0</v>
      </c>
      <c r="D10">
        <v>0</v>
      </c>
      <c r="E10" s="23">
        <v>0</v>
      </c>
    </row>
    <row r="11" spans="1:5" x14ac:dyDescent="0.3">
      <c r="A11" s="9">
        <v>43838</v>
      </c>
      <c r="B11">
        <v>0</v>
      </c>
      <c r="C11">
        <v>0</v>
      </c>
      <c r="D11">
        <v>0</v>
      </c>
      <c r="E11" s="23">
        <v>0</v>
      </c>
    </row>
    <row r="12" spans="1:5" x14ac:dyDescent="0.3">
      <c r="A12" s="9">
        <v>43839</v>
      </c>
      <c r="B12">
        <v>0</v>
      </c>
      <c r="C12">
        <v>0</v>
      </c>
      <c r="D12">
        <v>0</v>
      </c>
      <c r="E12" s="23">
        <v>0</v>
      </c>
    </row>
    <row r="13" spans="1:5" x14ac:dyDescent="0.3">
      <c r="A13" s="9">
        <v>43840</v>
      </c>
      <c r="B13">
        <v>0</v>
      </c>
      <c r="C13">
        <v>0</v>
      </c>
      <c r="D13">
        <v>0</v>
      </c>
      <c r="E13" s="23">
        <v>0</v>
      </c>
    </row>
    <row r="14" spans="1:5" x14ac:dyDescent="0.3">
      <c r="A14" s="9">
        <v>43841</v>
      </c>
      <c r="B14">
        <v>0</v>
      </c>
      <c r="C14">
        <v>0</v>
      </c>
      <c r="D14">
        <v>0</v>
      </c>
      <c r="E14" s="23">
        <v>0</v>
      </c>
    </row>
    <row r="15" spans="1:5" x14ac:dyDescent="0.3">
      <c r="A15" s="9">
        <v>43842</v>
      </c>
      <c r="B15">
        <v>0</v>
      </c>
      <c r="C15">
        <v>0</v>
      </c>
      <c r="D15">
        <v>0</v>
      </c>
      <c r="E15" s="23">
        <v>0</v>
      </c>
    </row>
    <row r="16" spans="1:5" x14ac:dyDescent="0.3">
      <c r="A16" s="9">
        <v>43843</v>
      </c>
      <c r="B16">
        <v>0</v>
      </c>
      <c r="C16">
        <v>0</v>
      </c>
      <c r="D16">
        <v>0</v>
      </c>
      <c r="E16" s="23">
        <v>0</v>
      </c>
    </row>
    <row r="17" spans="1:5" x14ac:dyDescent="0.3">
      <c r="A17" s="9">
        <v>43844</v>
      </c>
      <c r="B17">
        <v>0</v>
      </c>
      <c r="C17">
        <v>0</v>
      </c>
      <c r="D17">
        <v>0</v>
      </c>
      <c r="E17" s="23">
        <v>0</v>
      </c>
    </row>
    <row r="18" spans="1:5" x14ac:dyDescent="0.3">
      <c r="A18" s="9">
        <v>43845</v>
      </c>
      <c r="B18">
        <v>0</v>
      </c>
      <c r="C18">
        <v>0</v>
      </c>
      <c r="D18">
        <v>0</v>
      </c>
      <c r="E18" s="23">
        <v>0</v>
      </c>
    </row>
    <row r="19" spans="1:5" x14ac:dyDescent="0.3">
      <c r="A19" s="9">
        <v>43846</v>
      </c>
      <c r="B19">
        <v>0</v>
      </c>
      <c r="C19">
        <v>0</v>
      </c>
      <c r="D19">
        <v>0</v>
      </c>
      <c r="E19" s="23">
        <v>0</v>
      </c>
    </row>
    <row r="20" spans="1:5" x14ac:dyDescent="0.3">
      <c r="A20" s="9">
        <v>43847</v>
      </c>
      <c r="B20">
        <v>0</v>
      </c>
      <c r="C20">
        <v>0</v>
      </c>
      <c r="D20">
        <v>0</v>
      </c>
      <c r="E20" s="23">
        <v>0</v>
      </c>
    </row>
    <row r="21" spans="1:5" x14ac:dyDescent="0.3">
      <c r="A21" s="9">
        <v>43848</v>
      </c>
      <c r="B21">
        <v>0</v>
      </c>
      <c r="C21">
        <v>0</v>
      </c>
      <c r="D21">
        <v>0</v>
      </c>
      <c r="E21" s="23">
        <v>0</v>
      </c>
    </row>
    <row r="22" spans="1:5" x14ac:dyDescent="0.3">
      <c r="A22" s="9">
        <v>43849</v>
      </c>
      <c r="B22">
        <v>0</v>
      </c>
      <c r="C22">
        <v>0</v>
      </c>
      <c r="D22">
        <v>0</v>
      </c>
      <c r="E22" s="23">
        <v>0</v>
      </c>
    </row>
    <row r="23" spans="1:5" x14ac:dyDescent="0.3">
      <c r="A23" s="9">
        <v>43850</v>
      </c>
      <c r="B23">
        <v>0</v>
      </c>
      <c r="C23">
        <v>0</v>
      </c>
      <c r="D23">
        <v>0</v>
      </c>
      <c r="E23" s="23">
        <v>0</v>
      </c>
    </row>
    <row r="24" spans="1:5" x14ac:dyDescent="0.3">
      <c r="A24" s="9">
        <v>43851</v>
      </c>
      <c r="B24">
        <v>0</v>
      </c>
      <c r="C24">
        <v>0</v>
      </c>
      <c r="D24">
        <v>0</v>
      </c>
      <c r="E24" s="23">
        <v>0</v>
      </c>
    </row>
    <row r="25" spans="1:5" x14ac:dyDescent="0.3">
      <c r="A25" s="9">
        <v>43852</v>
      </c>
      <c r="B25">
        <v>0</v>
      </c>
      <c r="C25">
        <v>0</v>
      </c>
      <c r="D25">
        <v>0</v>
      </c>
      <c r="E25" s="23">
        <v>0</v>
      </c>
    </row>
    <row r="26" spans="1:5" x14ac:dyDescent="0.3">
      <c r="A26" s="9">
        <v>43853</v>
      </c>
      <c r="B26">
        <v>0</v>
      </c>
      <c r="C26">
        <v>0</v>
      </c>
      <c r="D26">
        <v>0</v>
      </c>
      <c r="E26" s="23">
        <v>0</v>
      </c>
    </row>
    <row r="27" spans="1:5" x14ac:dyDescent="0.3">
      <c r="A27" s="9">
        <v>43854</v>
      </c>
      <c r="B27">
        <v>0</v>
      </c>
      <c r="C27">
        <v>0</v>
      </c>
      <c r="D27">
        <v>0</v>
      </c>
      <c r="E27" s="23">
        <v>0</v>
      </c>
    </row>
    <row r="28" spans="1:5" x14ac:dyDescent="0.3">
      <c r="A28" s="9">
        <v>43855</v>
      </c>
      <c r="B28">
        <v>0</v>
      </c>
      <c r="C28">
        <v>0</v>
      </c>
      <c r="D28">
        <v>0</v>
      </c>
      <c r="E28" s="23">
        <v>0</v>
      </c>
    </row>
    <row r="29" spans="1:5" x14ac:dyDescent="0.3">
      <c r="A29" s="9">
        <v>43856</v>
      </c>
      <c r="B29">
        <v>0</v>
      </c>
      <c r="C29">
        <v>0</v>
      </c>
      <c r="D29">
        <v>0</v>
      </c>
      <c r="E29" s="23">
        <v>0</v>
      </c>
    </row>
    <row r="30" spans="1:5" x14ac:dyDescent="0.3">
      <c r="A30" s="9">
        <v>43857</v>
      </c>
      <c r="B30">
        <v>0</v>
      </c>
      <c r="C30">
        <v>0</v>
      </c>
      <c r="D30">
        <v>0</v>
      </c>
      <c r="E30" s="23">
        <v>0</v>
      </c>
    </row>
    <row r="31" spans="1:5" x14ac:dyDescent="0.3">
      <c r="A31" s="9">
        <v>43858</v>
      </c>
      <c r="B31">
        <v>0</v>
      </c>
      <c r="C31">
        <v>0</v>
      </c>
      <c r="D31">
        <v>0</v>
      </c>
      <c r="E31" s="23">
        <v>0</v>
      </c>
    </row>
    <row r="32" spans="1:5" x14ac:dyDescent="0.3">
      <c r="A32" s="9">
        <v>43859</v>
      </c>
      <c r="B32">
        <v>0</v>
      </c>
      <c r="C32">
        <v>0</v>
      </c>
      <c r="D32">
        <v>0</v>
      </c>
      <c r="E32" s="23">
        <v>0</v>
      </c>
    </row>
    <row r="33" spans="1:5" x14ac:dyDescent="0.3">
      <c r="A33" s="9">
        <v>43860</v>
      </c>
      <c r="B33">
        <v>0</v>
      </c>
      <c r="C33">
        <v>0</v>
      </c>
      <c r="D33">
        <v>0</v>
      </c>
      <c r="E33" s="23">
        <f ca="1">IFERROR(__xludf.DUMMYFUNCTION("""COMPUTED_VALUE"""),1)</f>
        <v>1</v>
      </c>
    </row>
    <row r="34" spans="1:5" x14ac:dyDescent="0.3">
      <c r="A34" s="9">
        <v>43861</v>
      </c>
      <c r="B34">
        <v>0</v>
      </c>
      <c r="C34">
        <v>0</v>
      </c>
      <c r="D34">
        <v>0</v>
      </c>
      <c r="E34" s="23">
        <f ca="1">IFERROR(__xludf.DUMMYFUNCTION("""COMPUTED_VALUE"""),0)</f>
        <v>0</v>
      </c>
    </row>
    <row r="35" spans="1:5" x14ac:dyDescent="0.3">
      <c r="A35" s="9">
        <v>43862</v>
      </c>
      <c r="B35">
        <v>0</v>
      </c>
      <c r="C35">
        <v>0</v>
      </c>
      <c r="D35">
        <v>0</v>
      </c>
      <c r="E35" s="23">
        <f ca="1">IFERROR(__xludf.DUMMYFUNCTION("""COMPUTED_VALUE"""),0)</f>
        <v>0</v>
      </c>
    </row>
    <row r="36" spans="1:5" x14ac:dyDescent="0.3">
      <c r="A36" s="9">
        <v>43863</v>
      </c>
      <c r="B36">
        <v>0</v>
      </c>
      <c r="C36">
        <v>0</v>
      </c>
      <c r="D36">
        <v>0</v>
      </c>
      <c r="E36" s="23">
        <f ca="1">IFERROR(__xludf.DUMMYFUNCTION("""COMPUTED_VALUE"""),1)</f>
        <v>1</v>
      </c>
    </row>
    <row r="37" spans="1:5" x14ac:dyDescent="0.3">
      <c r="A37" s="9">
        <v>43864</v>
      </c>
      <c r="B37">
        <v>0</v>
      </c>
      <c r="C37">
        <v>0</v>
      </c>
      <c r="D37">
        <v>0</v>
      </c>
      <c r="E37" s="23">
        <f ca="1">IFERROR(__xludf.DUMMYFUNCTION("""COMPUTED_VALUE"""),1)</f>
        <v>1</v>
      </c>
    </row>
    <row r="38" spans="1:5" x14ac:dyDescent="0.3">
      <c r="A38" s="9">
        <v>43865</v>
      </c>
      <c r="B38">
        <v>0</v>
      </c>
      <c r="C38">
        <v>0</v>
      </c>
      <c r="D38">
        <v>0</v>
      </c>
      <c r="E38" s="23">
        <f ca="1">IFERROR(__xludf.DUMMYFUNCTION("""COMPUTED_VALUE"""),0)</f>
        <v>0</v>
      </c>
    </row>
    <row r="39" spans="1:5" x14ac:dyDescent="0.3">
      <c r="A39" s="9">
        <v>43866</v>
      </c>
      <c r="B39">
        <v>0</v>
      </c>
      <c r="C39">
        <v>0</v>
      </c>
      <c r="D39">
        <v>0</v>
      </c>
      <c r="E39" s="23">
        <f ca="1">IFERROR(__xludf.DUMMYFUNCTION("""COMPUTED_VALUE"""),0)</f>
        <v>0</v>
      </c>
    </row>
    <row r="40" spans="1:5" x14ac:dyDescent="0.3">
      <c r="A40" s="9">
        <v>43867</v>
      </c>
      <c r="B40">
        <v>0</v>
      </c>
      <c r="C40">
        <v>0</v>
      </c>
      <c r="D40">
        <v>0</v>
      </c>
      <c r="E40" s="23">
        <f ca="1">IFERROR(__xludf.DUMMYFUNCTION("""COMPUTED_VALUE"""),0)</f>
        <v>0</v>
      </c>
    </row>
    <row r="41" spans="1:5" x14ac:dyDescent="0.3">
      <c r="A41" s="9">
        <v>43868</v>
      </c>
      <c r="B41">
        <v>0</v>
      </c>
      <c r="C41">
        <v>0</v>
      </c>
      <c r="D41">
        <v>0</v>
      </c>
      <c r="E41" s="23">
        <f ca="1">IFERROR(__xludf.DUMMYFUNCTION("""COMPUTED_VALUE"""),0)</f>
        <v>0</v>
      </c>
    </row>
    <row r="42" spans="1:5" x14ac:dyDescent="0.3">
      <c r="A42" s="9">
        <v>43869</v>
      </c>
      <c r="B42">
        <v>0</v>
      </c>
      <c r="C42">
        <v>0</v>
      </c>
      <c r="D42">
        <v>0</v>
      </c>
      <c r="E42" s="23">
        <f ca="1">IFERROR(__xludf.DUMMYFUNCTION("""COMPUTED_VALUE"""),0)</f>
        <v>0</v>
      </c>
    </row>
    <row r="43" spans="1:5" x14ac:dyDescent="0.3">
      <c r="A43" s="9">
        <v>43870</v>
      </c>
      <c r="B43">
        <v>0</v>
      </c>
      <c r="C43">
        <v>34</v>
      </c>
      <c r="D43">
        <v>0</v>
      </c>
      <c r="E43" s="23">
        <f ca="1">IFERROR(__xludf.DUMMYFUNCTION("""COMPUTED_VALUE"""),0)</f>
        <v>0</v>
      </c>
    </row>
    <row r="44" spans="1:5" x14ac:dyDescent="0.3">
      <c r="A44" s="9">
        <v>43871</v>
      </c>
      <c r="B44">
        <v>0</v>
      </c>
      <c r="C44">
        <v>0</v>
      </c>
      <c r="D44">
        <v>0</v>
      </c>
      <c r="E44" s="23">
        <f ca="1">IFERROR(__xludf.DUMMYFUNCTION("""COMPUTED_VALUE"""),0)</f>
        <v>0</v>
      </c>
    </row>
    <row r="45" spans="1:5" x14ac:dyDescent="0.3">
      <c r="A45" s="9">
        <v>43872</v>
      </c>
      <c r="B45">
        <v>0</v>
      </c>
      <c r="C45">
        <v>0</v>
      </c>
      <c r="D45">
        <v>0</v>
      </c>
      <c r="E45" s="23">
        <f ca="1">IFERROR(__xludf.DUMMYFUNCTION("""COMPUTED_VALUE"""),0)</f>
        <v>0</v>
      </c>
    </row>
    <row r="46" spans="1:5" x14ac:dyDescent="0.3">
      <c r="A46" s="9">
        <v>43873</v>
      </c>
      <c r="B46">
        <v>0</v>
      </c>
      <c r="C46">
        <v>0</v>
      </c>
      <c r="D46">
        <v>0</v>
      </c>
      <c r="E46" s="23">
        <f ca="1">IFERROR(__xludf.DUMMYFUNCTION("""COMPUTED_VALUE"""),0)</f>
        <v>0</v>
      </c>
    </row>
    <row r="47" spans="1:5" x14ac:dyDescent="0.3">
      <c r="A47" s="9">
        <v>43874</v>
      </c>
      <c r="B47">
        <v>0</v>
      </c>
      <c r="C47">
        <v>25</v>
      </c>
      <c r="D47">
        <v>0</v>
      </c>
      <c r="E47" s="23">
        <f ca="1">IFERROR(__xludf.DUMMYFUNCTION("""COMPUTED_VALUE"""),0)</f>
        <v>0</v>
      </c>
    </row>
    <row r="48" spans="1:5" x14ac:dyDescent="0.3">
      <c r="A48" s="9">
        <v>43875</v>
      </c>
      <c r="B48">
        <v>0</v>
      </c>
      <c r="C48">
        <v>0</v>
      </c>
      <c r="D48">
        <v>0</v>
      </c>
      <c r="E48" s="23">
        <f ca="1">IFERROR(__xludf.DUMMYFUNCTION("""COMPUTED_VALUE"""),0)</f>
        <v>0</v>
      </c>
    </row>
    <row r="49" spans="1:5" x14ac:dyDescent="0.3">
      <c r="A49" s="9">
        <v>43876</v>
      </c>
      <c r="B49">
        <v>0</v>
      </c>
      <c r="C49">
        <v>0</v>
      </c>
      <c r="D49">
        <v>0</v>
      </c>
      <c r="E49" s="23">
        <f ca="1">IFERROR(__xludf.DUMMYFUNCTION("""COMPUTED_VALUE"""),0)</f>
        <v>0</v>
      </c>
    </row>
    <row r="50" spans="1:5" x14ac:dyDescent="0.3">
      <c r="A50" s="9">
        <v>43877</v>
      </c>
      <c r="B50">
        <v>0</v>
      </c>
      <c r="C50">
        <v>0</v>
      </c>
      <c r="D50">
        <v>0</v>
      </c>
      <c r="E50" s="23">
        <f ca="1">IFERROR(__xludf.DUMMYFUNCTION("""COMPUTED_VALUE"""),0)</f>
        <v>0</v>
      </c>
    </row>
    <row r="51" spans="1:5" x14ac:dyDescent="0.3">
      <c r="A51" s="9">
        <v>43878</v>
      </c>
      <c r="B51">
        <v>0</v>
      </c>
      <c r="C51">
        <v>0</v>
      </c>
      <c r="D51">
        <v>0</v>
      </c>
      <c r="E51" s="23">
        <f ca="1">IFERROR(__xludf.DUMMYFUNCTION("""COMPUTED_VALUE"""),0)</f>
        <v>0</v>
      </c>
    </row>
    <row r="52" spans="1:5" x14ac:dyDescent="0.3">
      <c r="A52" s="9">
        <v>43879</v>
      </c>
      <c r="B52">
        <v>0</v>
      </c>
      <c r="C52">
        <v>0</v>
      </c>
      <c r="D52">
        <v>0</v>
      </c>
      <c r="E52" s="23">
        <f ca="1">IFERROR(__xludf.DUMMYFUNCTION("""COMPUTED_VALUE"""),0)</f>
        <v>0</v>
      </c>
    </row>
    <row r="53" spans="1:5" x14ac:dyDescent="0.3">
      <c r="A53" s="9">
        <v>43880</v>
      </c>
      <c r="B53">
        <v>0</v>
      </c>
      <c r="C53">
        <v>24</v>
      </c>
      <c r="D53">
        <v>0</v>
      </c>
      <c r="E53" s="23">
        <f ca="1">IFERROR(__xludf.DUMMYFUNCTION("""COMPUTED_VALUE"""),0)</f>
        <v>0</v>
      </c>
    </row>
    <row r="54" spans="1:5" x14ac:dyDescent="0.3">
      <c r="A54" s="9">
        <v>43881</v>
      </c>
      <c r="B54">
        <v>0</v>
      </c>
      <c r="C54">
        <v>0</v>
      </c>
      <c r="D54">
        <v>0</v>
      </c>
      <c r="E54" s="23">
        <f ca="1">IFERROR(__xludf.DUMMYFUNCTION("""COMPUTED_VALUE"""),0)</f>
        <v>0</v>
      </c>
    </row>
    <row r="55" spans="1:5" x14ac:dyDescent="0.3">
      <c r="A55" s="9">
        <v>43882</v>
      </c>
      <c r="B55">
        <v>0</v>
      </c>
      <c r="C55">
        <v>0</v>
      </c>
      <c r="D55">
        <v>0</v>
      </c>
      <c r="E55" s="23">
        <f ca="1">IFERROR(__xludf.DUMMYFUNCTION("""COMPUTED_VALUE"""),0)</f>
        <v>0</v>
      </c>
    </row>
    <row r="56" spans="1:5" x14ac:dyDescent="0.3">
      <c r="A56" s="9">
        <v>43883</v>
      </c>
      <c r="B56">
        <v>0</v>
      </c>
      <c r="C56">
        <v>0</v>
      </c>
      <c r="D56">
        <v>0</v>
      </c>
      <c r="E56" s="23">
        <f ca="1">IFERROR(__xludf.DUMMYFUNCTION("""COMPUTED_VALUE"""),0)</f>
        <v>0</v>
      </c>
    </row>
    <row r="57" spans="1:5" x14ac:dyDescent="0.3">
      <c r="A57" s="9">
        <v>43884</v>
      </c>
      <c r="B57">
        <v>0</v>
      </c>
      <c r="C57">
        <v>0</v>
      </c>
      <c r="D57">
        <v>0</v>
      </c>
      <c r="E57" s="23">
        <f ca="1">IFERROR(__xludf.DUMMYFUNCTION("""COMPUTED_VALUE"""),0)</f>
        <v>0</v>
      </c>
    </row>
    <row r="58" spans="1:5" x14ac:dyDescent="0.3">
      <c r="A58" s="9">
        <v>43885</v>
      </c>
      <c r="B58">
        <v>0</v>
      </c>
      <c r="C58">
        <v>0</v>
      </c>
      <c r="D58">
        <v>0</v>
      </c>
      <c r="E58" s="23">
        <f ca="1">IFERROR(__xludf.DUMMYFUNCTION("""COMPUTED_VALUE"""),0)</f>
        <v>0</v>
      </c>
    </row>
    <row r="59" spans="1:5" x14ac:dyDescent="0.3">
      <c r="A59" s="9">
        <v>43886</v>
      </c>
      <c r="B59">
        <v>0</v>
      </c>
      <c r="C59">
        <v>0</v>
      </c>
      <c r="D59">
        <v>0</v>
      </c>
      <c r="E59" s="23">
        <f ca="1">IFERROR(__xludf.DUMMYFUNCTION("""COMPUTED_VALUE"""),0)</f>
        <v>0</v>
      </c>
    </row>
    <row r="60" spans="1:5" x14ac:dyDescent="0.3">
      <c r="A60" s="9">
        <v>43887</v>
      </c>
      <c r="B60">
        <v>0</v>
      </c>
      <c r="C60">
        <v>0</v>
      </c>
      <c r="D60">
        <v>0</v>
      </c>
      <c r="E60" s="23">
        <f ca="1">IFERROR(__xludf.DUMMYFUNCTION("""COMPUTED_VALUE"""),0)</f>
        <v>0</v>
      </c>
    </row>
    <row r="61" spans="1:5" x14ac:dyDescent="0.3">
      <c r="A61" s="9">
        <v>43888</v>
      </c>
      <c r="B61">
        <v>0</v>
      </c>
      <c r="C61">
        <v>0</v>
      </c>
      <c r="D61">
        <v>0</v>
      </c>
      <c r="E61" s="23">
        <f ca="1">IFERROR(__xludf.DUMMYFUNCTION("""COMPUTED_VALUE"""),0)</f>
        <v>0</v>
      </c>
    </row>
    <row r="62" spans="1:5" x14ac:dyDescent="0.3">
      <c r="A62" s="9">
        <v>43889</v>
      </c>
      <c r="B62">
        <v>0</v>
      </c>
      <c r="C62">
        <v>0</v>
      </c>
      <c r="D62">
        <v>0</v>
      </c>
      <c r="E62" s="23">
        <f ca="1">IFERROR(__xludf.DUMMYFUNCTION("""COMPUTED_VALUE"""),0)</f>
        <v>0</v>
      </c>
    </row>
    <row r="63" spans="1:5" x14ac:dyDescent="0.3">
      <c r="A63" s="9">
        <v>43890</v>
      </c>
      <c r="B63">
        <v>0</v>
      </c>
      <c r="C63">
        <v>0</v>
      </c>
      <c r="D63">
        <v>0</v>
      </c>
      <c r="E63" s="23">
        <f ca="1">IFERROR(__xludf.DUMMYFUNCTION("""COMPUTED_VALUE"""),0)</f>
        <v>0</v>
      </c>
    </row>
    <row r="64" spans="1:5" x14ac:dyDescent="0.3">
      <c r="A64" s="9">
        <v>43891</v>
      </c>
      <c r="B64">
        <v>0</v>
      </c>
      <c r="C64">
        <v>0</v>
      </c>
      <c r="D64">
        <v>0</v>
      </c>
      <c r="E64" s="23">
        <f ca="1">IFERROR(__xludf.DUMMYFUNCTION("""COMPUTED_VALUE"""),0)</f>
        <v>0</v>
      </c>
    </row>
    <row r="65" spans="1:5" x14ac:dyDescent="0.3">
      <c r="A65" s="9">
        <v>43892</v>
      </c>
      <c r="B65">
        <v>0</v>
      </c>
      <c r="C65">
        <v>0</v>
      </c>
      <c r="D65">
        <v>0</v>
      </c>
      <c r="E65" s="23">
        <f ca="1">IFERROR(__xludf.DUMMYFUNCTION("""COMPUTED_VALUE"""),0)</f>
        <v>0</v>
      </c>
    </row>
    <row r="66" spans="1:5" x14ac:dyDescent="0.3">
      <c r="A66" s="9">
        <v>43893</v>
      </c>
      <c r="B66">
        <v>0</v>
      </c>
      <c r="C66">
        <v>0</v>
      </c>
      <c r="D66">
        <v>0</v>
      </c>
      <c r="E66" s="23">
        <f ca="1">IFERROR(__xludf.DUMMYFUNCTION("""COMPUTED_VALUE"""),0)</f>
        <v>0</v>
      </c>
    </row>
    <row r="67" spans="1:5" x14ac:dyDescent="0.3">
      <c r="A67" s="9">
        <v>43894</v>
      </c>
      <c r="B67">
        <v>0</v>
      </c>
      <c r="C67">
        <v>0</v>
      </c>
      <c r="D67">
        <v>0</v>
      </c>
      <c r="E67" s="23">
        <f ca="1">IFERROR(__xludf.DUMMYFUNCTION("""COMPUTED_VALUE"""),0)</f>
        <v>0</v>
      </c>
    </row>
    <row r="68" spans="1:5" x14ac:dyDescent="0.3">
      <c r="A68" s="9">
        <v>43895</v>
      </c>
      <c r="B68">
        <v>0</v>
      </c>
      <c r="C68">
        <v>0</v>
      </c>
      <c r="D68">
        <v>0</v>
      </c>
      <c r="E68" s="23">
        <f ca="1">IFERROR(__xludf.DUMMYFUNCTION("""COMPUTED_VALUE"""),0)</f>
        <v>0</v>
      </c>
    </row>
    <row r="69" spans="1:5" x14ac:dyDescent="0.3">
      <c r="A69" s="9">
        <v>43896</v>
      </c>
      <c r="B69">
        <v>0</v>
      </c>
      <c r="C69">
        <v>26</v>
      </c>
      <c r="D69">
        <v>0</v>
      </c>
      <c r="E69" s="23">
        <f ca="1">IFERROR(__xludf.DUMMYFUNCTION("""COMPUTED_VALUE"""),0)</f>
        <v>0</v>
      </c>
    </row>
    <row r="70" spans="1:5" x14ac:dyDescent="0.3">
      <c r="A70" s="9">
        <v>43897</v>
      </c>
      <c r="B70">
        <v>0</v>
      </c>
      <c r="C70">
        <v>0</v>
      </c>
      <c r="D70">
        <v>0</v>
      </c>
      <c r="E70" s="23">
        <f ca="1">IFERROR(__xludf.DUMMYFUNCTION("""COMPUTED_VALUE"""),0)</f>
        <v>0</v>
      </c>
    </row>
    <row r="71" spans="1:5" x14ac:dyDescent="0.3">
      <c r="A71" s="9">
        <v>43898</v>
      </c>
      <c r="B71">
        <v>0</v>
      </c>
      <c r="C71">
        <v>0</v>
      </c>
      <c r="D71">
        <v>0</v>
      </c>
      <c r="E71" s="23">
        <f ca="1">IFERROR(__xludf.DUMMYFUNCTION("""COMPUTED_VALUE"""),0)</f>
        <v>0</v>
      </c>
    </row>
    <row r="72" spans="1:5" x14ac:dyDescent="0.3">
      <c r="A72" s="9">
        <v>43899</v>
      </c>
      <c r="B72">
        <v>0</v>
      </c>
      <c r="C72">
        <v>0</v>
      </c>
      <c r="D72">
        <v>0</v>
      </c>
      <c r="E72" s="23">
        <f ca="1">IFERROR(__xludf.DUMMYFUNCTION("""COMPUTED_VALUE"""),0)</f>
        <v>0</v>
      </c>
    </row>
    <row r="73" spans="1:5" x14ac:dyDescent="0.3">
      <c r="A73" s="9">
        <v>43900</v>
      </c>
      <c r="B73">
        <v>0</v>
      </c>
      <c r="C73">
        <v>0</v>
      </c>
      <c r="D73">
        <v>0</v>
      </c>
      <c r="E73" s="23">
        <f ca="1">IFERROR(__xludf.DUMMYFUNCTION("""COMPUTED_VALUE"""),0)</f>
        <v>0</v>
      </c>
    </row>
    <row r="74" spans="1:5" x14ac:dyDescent="0.3">
      <c r="A74" s="9">
        <v>43901</v>
      </c>
      <c r="B74">
        <v>0</v>
      </c>
      <c r="C74">
        <v>0</v>
      </c>
      <c r="D74">
        <v>0</v>
      </c>
      <c r="E74" s="23">
        <f ca="1">IFERROR(__xludf.DUMMYFUNCTION("""COMPUTED_VALUE"""),0)</f>
        <v>0</v>
      </c>
    </row>
    <row r="75" spans="1:5" x14ac:dyDescent="0.3">
      <c r="A75" s="9">
        <v>43902</v>
      </c>
      <c r="B75">
        <v>0</v>
      </c>
      <c r="C75">
        <v>0</v>
      </c>
      <c r="D75">
        <v>0</v>
      </c>
      <c r="E75" s="23">
        <f ca="1">IFERROR(__xludf.DUMMYFUNCTION("""COMPUTED_VALUE"""),0)</f>
        <v>0</v>
      </c>
    </row>
    <row r="76" spans="1:5" x14ac:dyDescent="0.3">
      <c r="A76" s="9">
        <v>43903</v>
      </c>
      <c r="B76">
        <v>0</v>
      </c>
      <c r="C76">
        <v>55</v>
      </c>
      <c r="D76">
        <v>0</v>
      </c>
      <c r="E76" s="23">
        <f ca="1">IFERROR(__xludf.DUMMYFUNCTION("""COMPUTED_VALUE"""),0)</f>
        <v>0</v>
      </c>
    </row>
    <row r="77" spans="1:5" x14ac:dyDescent="0.3">
      <c r="A77" s="9">
        <v>43904</v>
      </c>
      <c r="B77">
        <v>0</v>
      </c>
      <c r="C77">
        <v>0</v>
      </c>
      <c r="D77">
        <v>0</v>
      </c>
      <c r="E77" s="23">
        <v>0</v>
      </c>
    </row>
    <row r="78" spans="1:5" x14ac:dyDescent="0.3">
      <c r="A78" s="9">
        <v>43905</v>
      </c>
      <c r="B78">
        <v>0</v>
      </c>
      <c r="C78">
        <v>0</v>
      </c>
      <c r="D78">
        <v>0</v>
      </c>
      <c r="E78" s="23">
        <v>0</v>
      </c>
    </row>
    <row r="79" spans="1:5" x14ac:dyDescent="0.3">
      <c r="A79" s="9">
        <v>43906</v>
      </c>
      <c r="B79">
        <v>0</v>
      </c>
      <c r="C79">
        <v>0</v>
      </c>
      <c r="D79">
        <v>0</v>
      </c>
      <c r="E79" s="23">
        <v>0</v>
      </c>
    </row>
    <row r="80" spans="1:5" x14ac:dyDescent="0.3">
      <c r="A80" s="9">
        <v>43907</v>
      </c>
      <c r="B80">
        <v>0</v>
      </c>
      <c r="C80">
        <v>52</v>
      </c>
      <c r="D80">
        <v>0</v>
      </c>
      <c r="E80" s="23">
        <v>0</v>
      </c>
    </row>
    <row r="81" spans="1:5" x14ac:dyDescent="0.3">
      <c r="A81" s="9">
        <v>43908</v>
      </c>
      <c r="B81">
        <v>0</v>
      </c>
      <c r="C81">
        <v>36</v>
      </c>
      <c r="D81">
        <v>0</v>
      </c>
      <c r="E81" s="23">
        <v>0</v>
      </c>
    </row>
    <row r="82" spans="1:5" x14ac:dyDescent="0.3">
      <c r="A82" s="9">
        <v>43909</v>
      </c>
      <c r="B82">
        <v>0</v>
      </c>
      <c r="C82">
        <v>38</v>
      </c>
      <c r="D82">
        <v>0</v>
      </c>
      <c r="E82" s="23">
        <v>0</v>
      </c>
    </row>
    <row r="83" spans="1:5" x14ac:dyDescent="0.3">
      <c r="A83" s="9">
        <v>43910</v>
      </c>
      <c r="B83">
        <v>0</v>
      </c>
      <c r="C83">
        <v>71</v>
      </c>
      <c r="D83">
        <v>62</v>
      </c>
      <c r="E83" s="23">
        <v>0</v>
      </c>
    </row>
    <row r="84" spans="1:5" x14ac:dyDescent="0.3">
      <c r="A84" s="9">
        <v>43911</v>
      </c>
      <c r="B84">
        <v>0</v>
      </c>
      <c r="C84">
        <v>89</v>
      </c>
      <c r="D84">
        <v>44</v>
      </c>
      <c r="E84" s="23">
        <v>0</v>
      </c>
    </row>
    <row r="85" spans="1:5" x14ac:dyDescent="0.3">
      <c r="A85" s="9">
        <v>43912</v>
      </c>
      <c r="B85">
        <v>0</v>
      </c>
      <c r="C85">
        <v>37</v>
      </c>
      <c r="D85">
        <v>64</v>
      </c>
      <c r="E85" s="23">
        <v>0</v>
      </c>
    </row>
    <row r="86" spans="1:5" x14ac:dyDescent="0.3">
      <c r="A86" s="9">
        <v>43913</v>
      </c>
      <c r="B86">
        <v>24</v>
      </c>
      <c r="C86">
        <v>32</v>
      </c>
      <c r="D86">
        <v>0</v>
      </c>
      <c r="E86" s="23">
        <v>0</v>
      </c>
    </row>
    <row r="87" spans="1:5" x14ac:dyDescent="0.3">
      <c r="A87" s="9">
        <v>43914</v>
      </c>
      <c r="B87">
        <v>58</v>
      </c>
      <c r="C87">
        <v>28</v>
      </c>
      <c r="D87">
        <v>0</v>
      </c>
      <c r="E87" s="23">
        <v>0</v>
      </c>
    </row>
    <row r="88" spans="1:5" x14ac:dyDescent="0.3">
      <c r="A88" s="9">
        <v>43915</v>
      </c>
      <c r="B88">
        <v>0</v>
      </c>
      <c r="C88">
        <v>100</v>
      </c>
      <c r="D88">
        <v>0</v>
      </c>
      <c r="E88" s="23">
        <v>0</v>
      </c>
    </row>
    <row r="89" spans="1:5" x14ac:dyDescent="0.3">
      <c r="A89" s="9">
        <v>43916</v>
      </c>
      <c r="B89">
        <v>27</v>
      </c>
      <c r="C89">
        <v>56</v>
      </c>
      <c r="D89">
        <v>0</v>
      </c>
      <c r="E89" s="23">
        <v>0</v>
      </c>
    </row>
    <row r="90" spans="1:5" x14ac:dyDescent="0.3">
      <c r="A90" s="9">
        <v>43917</v>
      </c>
      <c r="B90">
        <v>25</v>
      </c>
      <c r="C90">
        <v>27</v>
      </c>
      <c r="D90">
        <v>0</v>
      </c>
      <c r="E90" s="23">
        <v>0</v>
      </c>
    </row>
    <row r="91" spans="1:5" x14ac:dyDescent="0.3">
      <c r="A91" s="9">
        <v>43918</v>
      </c>
      <c r="B91">
        <v>26</v>
      </c>
      <c r="C91">
        <v>77</v>
      </c>
      <c r="D91">
        <v>0</v>
      </c>
      <c r="E91" s="23">
        <v>0</v>
      </c>
    </row>
    <row r="92" spans="1:5" x14ac:dyDescent="0.3">
      <c r="A92" s="9">
        <v>43919</v>
      </c>
      <c r="B92">
        <v>0</v>
      </c>
      <c r="C92">
        <v>27</v>
      </c>
      <c r="D92">
        <v>0</v>
      </c>
      <c r="E92" s="23">
        <v>0</v>
      </c>
    </row>
    <row r="93" spans="1:5" x14ac:dyDescent="0.3">
      <c r="A93" s="9">
        <v>43920</v>
      </c>
      <c r="B93">
        <v>27</v>
      </c>
      <c r="C93">
        <v>26</v>
      </c>
      <c r="D93">
        <v>0</v>
      </c>
      <c r="E93" s="23">
        <v>0</v>
      </c>
    </row>
    <row r="94" spans="1:5" x14ac:dyDescent="0.3">
      <c r="A94" s="9">
        <v>43921</v>
      </c>
      <c r="B94">
        <v>0</v>
      </c>
      <c r="C94">
        <v>51</v>
      </c>
      <c r="D94">
        <v>0</v>
      </c>
      <c r="E94" s="23">
        <v>0</v>
      </c>
    </row>
    <row r="95" spans="1:5" x14ac:dyDescent="0.3">
      <c r="A95" s="9">
        <v>43922</v>
      </c>
      <c r="B95">
        <v>0</v>
      </c>
      <c r="C95">
        <v>0</v>
      </c>
      <c r="D95">
        <v>0</v>
      </c>
      <c r="E95" s="23">
        <v>0</v>
      </c>
    </row>
    <row r="96" spans="1:5" x14ac:dyDescent="0.3">
      <c r="A96" s="9">
        <v>43923</v>
      </c>
      <c r="B96">
        <v>43</v>
      </c>
      <c r="C96">
        <v>0</v>
      </c>
      <c r="D96">
        <v>28</v>
      </c>
      <c r="E96" s="23">
        <v>0</v>
      </c>
    </row>
    <row r="97" spans="1:5" x14ac:dyDescent="0.3">
      <c r="A97" s="9">
        <v>43924</v>
      </c>
      <c r="B97">
        <v>39</v>
      </c>
      <c r="C97">
        <v>28</v>
      </c>
      <c r="D97">
        <v>0</v>
      </c>
      <c r="E97" s="23">
        <v>0</v>
      </c>
    </row>
    <row r="98" spans="1:5" x14ac:dyDescent="0.3">
      <c r="A98" s="9">
        <v>43925</v>
      </c>
      <c r="B98">
        <v>26</v>
      </c>
      <c r="C98">
        <v>27</v>
      </c>
      <c r="D98">
        <v>0</v>
      </c>
      <c r="E98" s="23">
        <v>0</v>
      </c>
    </row>
    <row r="99" spans="1:5" x14ac:dyDescent="0.3">
      <c r="A99" s="9">
        <v>43926</v>
      </c>
      <c r="B99">
        <v>27</v>
      </c>
      <c r="C99">
        <v>0</v>
      </c>
      <c r="D99">
        <v>0</v>
      </c>
      <c r="E99" s="23">
        <v>0</v>
      </c>
    </row>
    <row r="100" spans="1:5" x14ac:dyDescent="0.3">
      <c r="A100" s="9">
        <v>43927</v>
      </c>
      <c r="B100">
        <v>54</v>
      </c>
      <c r="C100">
        <v>26</v>
      </c>
      <c r="D100">
        <v>0</v>
      </c>
      <c r="E100" s="23">
        <v>0</v>
      </c>
    </row>
    <row r="101" spans="1:5" x14ac:dyDescent="0.3">
      <c r="A101" s="9">
        <v>43928</v>
      </c>
      <c r="B101">
        <v>28</v>
      </c>
      <c r="C101">
        <v>0</v>
      </c>
      <c r="D101">
        <v>28</v>
      </c>
      <c r="E101" s="23">
        <v>0</v>
      </c>
    </row>
    <row r="102" spans="1:5" x14ac:dyDescent="0.3">
      <c r="A102" s="9">
        <v>43929</v>
      </c>
      <c r="B102">
        <v>26</v>
      </c>
      <c r="C102">
        <v>27</v>
      </c>
      <c r="D102">
        <v>0</v>
      </c>
      <c r="E102" s="23">
        <v>0</v>
      </c>
    </row>
    <row r="103" spans="1:5" x14ac:dyDescent="0.3">
      <c r="A103" s="9">
        <v>43930</v>
      </c>
      <c r="B103">
        <v>0</v>
      </c>
      <c r="C103">
        <v>27</v>
      </c>
      <c r="D103">
        <v>0</v>
      </c>
      <c r="E103" s="23">
        <v>0</v>
      </c>
    </row>
    <row r="104" spans="1:5" x14ac:dyDescent="0.3">
      <c r="A104" s="9">
        <v>43931</v>
      </c>
      <c r="B104">
        <v>57</v>
      </c>
      <c r="C104">
        <v>29</v>
      </c>
      <c r="D104">
        <v>0</v>
      </c>
      <c r="E104" s="23">
        <v>0</v>
      </c>
    </row>
    <row r="105" spans="1:5" x14ac:dyDescent="0.3">
      <c r="A105" s="9">
        <v>43932</v>
      </c>
      <c r="B105">
        <v>55</v>
      </c>
      <c r="C105">
        <v>0</v>
      </c>
      <c r="D105">
        <v>0</v>
      </c>
      <c r="E105" s="23">
        <v>0</v>
      </c>
    </row>
    <row r="106" spans="1:5" x14ac:dyDescent="0.3">
      <c r="A106" s="9">
        <v>43933</v>
      </c>
      <c r="B106">
        <v>37</v>
      </c>
      <c r="C106">
        <v>41</v>
      </c>
      <c r="D106">
        <v>0</v>
      </c>
      <c r="E106" s="23">
        <v>0</v>
      </c>
    </row>
    <row r="107" spans="1:5" x14ac:dyDescent="0.3">
      <c r="A107" s="9">
        <v>43934</v>
      </c>
      <c r="B107">
        <v>36</v>
      </c>
      <c r="C107">
        <v>24</v>
      </c>
      <c r="D107">
        <v>0</v>
      </c>
      <c r="E107" s="23">
        <v>0</v>
      </c>
    </row>
    <row r="108" spans="1:5" x14ac:dyDescent="0.3">
      <c r="A108" s="9">
        <v>43935</v>
      </c>
      <c r="B108">
        <v>41</v>
      </c>
      <c r="C108">
        <v>0</v>
      </c>
      <c r="D108">
        <v>0</v>
      </c>
      <c r="E108" s="23">
        <v>0</v>
      </c>
    </row>
    <row r="109" spans="1:5" x14ac:dyDescent="0.3">
      <c r="A109" s="9">
        <v>43936</v>
      </c>
      <c r="B109">
        <v>26</v>
      </c>
      <c r="C109">
        <v>0</v>
      </c>
      <c r="D109">
        <v>0</v>
      </c>
      <c r="E109" s="23">
        <v>0</v>
      </c>
    </row>
    <row r="110" spans="1:5" x14ac:dyDescent="0.3">
      <c r="A110" s="9">
        <v>43937</v>
      </c>
      <c r="B110">
        <v>30</v>
      </c>
      <c r="C110">
        <v>23</v>
      </c>
      <c r="D110">
        <v>0</v>
      </c>
      <c r="E110" s="23">
        <v>0</v>
      </c>
    </row>
    <row r="111" spans="1:5" x14ac:dyDescent="0.3">
      <c r="A111" s="9">
        <v>43938</v>
      </c>
      <c r="B111">
        <v>32</v>
      </c>
      <c r="C111">
        <v>0</v>
      </c>
      <c r="D111">
        <v>0</v>
      </c>
      <c r="E111" s="23">
        <v>0</v>
      </c>
    </row>
    <row r="112" spans="1:5" x14ac:dyDescent="0.3">
      <c r="A112" s="9">
        <v>43939</v>
      </c>
      <c r="B112">
        <v>54</v>
      </c>
      <c r="C112">
        <v>0</v>
      </c>
      <c r="D112">
        <v>23</v>
      </c>
      <c r="E112" s="23">
        <v>0</v>
      </c>
    </row>
    <row r="113" spans="1:5" x14ac:dyDescent="0.3">
      <c r="A113" s="9">
        <v>43940</v>
      </c>
      <c r="B113">
        <v>35</v>
      </c>
      <c r="C113">
        <v>26</v>
      </c>
      <c r="D113">
        <v>0</v>
      </c>
      <c r="E113" s="23">
        <v>0</v>
      </c>
    </row>
    <row r="114" spans="1:5" x14ac:dyDescent="0.3">
      <c r="A114" s="9">
        <v>43941</v>
      </c>
      <c r="B114">
        <v>52</v>
      </c>
      <c r="C114">
        <v>23</v>
      </c>
      <c r="D114">
        <v>0</v>
      </c>
      <c r="E114" s="23">
        <v>0</v>
      </c>
    </row>
    <row r="115" spans="1:5" x14ac:dyDescent="0.3">
      <c r="A115" s="9">
        <v>43942</v>
      </c>
      <c r="B115">
        <v>0</v>
      </c>
      <c r="C115">
        <v>24</v>
      </c>
      <c r="D115">
        <v>0</v>
      </c>
      <c r="E115" s="23">
        <v>0</v>
      </c>
    </row>
    <row r="116" spans="1:5" x14ac:dyDescent="0.3">
      <c r="A116" s="9">
        <v>43943</v>
      </c>
      <c r="B116">
        <v>24</v>
      </c>
      <c r="C116">
        <v>23</v>
      </c>
      <c r="D116">
        <v>0</v>
      </c>
      <c r="E116" s="23">
        <v>0</v>
      </c>
    </row>
    <row r="117" spans="1:5" x14ac:dyDescent="0.3">
      <c r="A117" s="9">
        <v>43944</v>
      </c>
      <c r="B117">
        <v>23</v>
      </c>
      <c r="C117">
        <v>23</v>
      </c>
      <c r="D117">
        <v>0</v>
      </c>
      <c r="E117" s="23">
        <v>0</v>
      </c>
    </row>
    <row r="118" spans="1:5" x14ac:dyDescent="0.3">
      <c r="A118" s="9">
        <v>43945</v>
      </c>
      <c r="B118">
        <v>24</v>
      </c>
      <c r="C118">
        <v>24</v>
      </c>
      <c r="D118">
        <v>0</v>
      </c>
      <c r="E118" s="23">
        <v>0</v>
      </c>
    </row>
    <row r="119" spans="1:5" x14ac:dyDescent="0.3">
      <c r="A119" s="9">
        <v>43946</v>
      </c>
      <c r="B119">
        <v>27</v>
      </c>
      <c r="C119">
        <v>0</v>
      </c>
      <c r="D119">
        <v>0</v>
      </c>
      <c r="E119" s="23">
        <v>0</v>
      </c>
    </row>
    <row r="120" spans="1:5" x14ac:dyDescent="0.3">
      <c r="A120" s="9">
        <v>43947</v>
      </c>
      <c r="B120">
        <v>23</v>
      </c>
      <c r="C120">
        <v>23</v>
      </c>
      <c r="D120">
        <v>0</v>
      </c>
      <c r="E120" s="23">
        <v>0</v>
      </c>
    </row>
    <row r="121" spans="1:5" x14ac:dyDescent="0.3">
      <c r="A121" s="9">
        <v>43948</v>
      </c>
      <c r="B121">
        <v>28</v>
      </c>
      <c r="C121">
        <v>0</v>
      </c>
      <c r="D121">
        <v>0</v>
      </c>
      <c r="E121" s="23">
        <v>0</v>
      </c>
    </row>
    <row r="122" spans="1:5" x14ac:dyDescent="0.3">
      <c r="A122" s="9">
        <v>43949</v>
      </c>
      <c r="B122">
        <v>33</v>
      </c>
      <c r="C122">
        <v>25</v>
      </c>
      <c r="D122">
        <v>0</v>
      </c>
      <c r="E122" s="23">
        <v>0</v>
      </c>
    </row>
    <row r="123" spans="1:5" x14ac:dyDescent="0.3">
      <c r="A123" s="9">
        <v>43950</v>
      </c>
      <c r="B123">
        <v>0</v>
      </c>
      <c r="C123">
        <v>0</v>
      </c>
      <c r="D123">
        <v>0</v>
      </c>
      <c r="E123" s="23">
        <v>0</v>
      </c>
    </row>
    <row r="124" spans="1:5" x14ac:dyDescent="0.3">
      <c r="A124" s="9">
        <v>43951</v>
      </c>
      <c r="B124">
        <v>37</v>
      </c>
      <c r="C124">
        <v>0</v>
      </c>
      <c r="D124">
        <v>0</v>
      </c>
      <c r="E124" s="23">
        <v>0</v>
      </c>
    </row>
    <row r="125" spans="1:5" x14ac:dyDescent="0.3">
      <c r="A125" s="9">
        <v>43952</v>
      </c>
      <c r="B125">
        <v>38</v>
      </c>
      <c r="C125">
        <v>24</v>
      </c>
      <c r="D125">
        <v>0</v>
      </c>
      <c r="E125" s="23">
        <v>0</v>
      </c>
    </row>
    <row r="126" spans="1:5" x14ac:dyDescent="0.3">
      <c r="A126" s="9">
        <v>43953</v>
      </c>
      <c r="B126">
        <v>39</v>
      </c>
      <c r="C126">
        <v>0</v>
      </c>
      <c r="D126">
        <v>0</v>
      </c>
      <c r="E126" s="23">
        <v>0</v>
      </c>
    </row>
    <row r="127" spans="1:5" x14ac:dyDescent="0.3">
      <c r="A127" s="9">
        <v>43954</v>
      </c>
      <c r="B127">
        <v>65</v>
      </c>
      <c r="C127">
        <v>0</v>
      </c>
      <c r="D127">
        <v>0</v>
      </c>
      <c r="E127" s="23">
        <v>0</v>
      </c>
    </row>
    <row r="128" spans="1:5" x14ac:dyDescent="0.3">
      <c r="A128" s="9">
        <v>43955</v>
      </c>
      <c r="B128">
        <v>23</v>
      </c>
      <c r="C128">
        <v>24</v>
      </c>
      <c r="D128">
        <v>0</v>
      </c>
      <c r="E128" s="23">
        <v>0</v>
      </c>
    </row>
    <row r="129" spans="1:5" x14ac:dyDescent="0.3">
      <c r="A129" s="9">
        <v>43956</v>
      </c>
      <c r="B129">
        <v>22</v>
      </c>
      <c r="C129">
        <v>0</v>
      </c>
      <c r="D129">
        <v>0</v>
      </c>
      <c r="E129" s="23">
        <v>0</v>
      </c>
    </row>
    <row r="130" spans="1:5" x14ac:dyDescent="0.3">
      <c r="A130" s="9">
        <v>43957</v>
      </c>
      <c r="B130">
        <v>24</v>
      </c>
      <c r="C130">
        <v>23</v>
      </c>
      <c r="D130">
        <v>0</v>
      </c>
      <c r="E130" s="23">
        <v>0</v>
      </c>
    </row>
    <row r="131" spans="1:5" x14ac:dyDescent="0.3">
      <c r="A131" s="9">
        <v>43958</v>
      </c>
      <c r="B131">
        <v>27</v>
      </c>
      <c r="C131">
        <v>26</v>
      </c>
      <c r="D131">
        <v>0</v>
      </c>
      <c r="E131" s="23">
        <v>0</v>
      </c>
    </row>
    <row r="132" spans="1:5" x14ac:dyDescent="0.3">
      <c r="A132" s="9">
        <v>43959</v>
      </c>
      <c r="B132">
        <v>27</v>
      </c>
      <c r="C132">
        <v>54</v>
      </c>
      <c r="D132">
        <v>0</v>
      </c>
      <c r="E132" s="23">
        <v>0</v>
      </c>
    </row>
    <row r="133" spans="1:5" x14ac:dyDescent="0.3">
      <c r="A133" s="9">
        <v>43960</v>
      </c>
      <c r="B133">
        <v>42</v>
      </c>
      <c r="C133">
        <v>26</v>
      </c>
      <c r="D133">
        <v>0</v>
      </c>
      <c r="E133" s="23">
        <v>0</v>
      </c>
    </row>
    <row r="134" spans="1:5" x14ac:dyDescent="0.3">
      <c r="A134" s="9">
        <v>43961</v>
      </c>
      <c r="B134">
        <v>27</v>
      </c>
      <c r="C134">
        <v>0</v>
      </c>
      <c r="D134">
        <v>0</v>
      </c>
      <c r="E134" s="23">
        <v>0</v>
      </c>
    </row>
    <row r="135" spans="1:5" x14ac:dyDescent="0.3">
      <c r="A135" s="9">
        <v>43962</v>
      </c>
      <c r="B135">
        <v>37</v>
      </c>
      <c r="C135">
        <v>0</v>
      </c>
      <c r="D135">
        <v>0</v>
      </c>
      <c r="E135" s="23">
        <v>0</v>
      </c>
    </row>
    <row r="136" spans="1:5" x14ac:dyDescent="0.3">
      <c r="A136" s="9">
        <v>43963</v>
      </c>
      <c r="B136">
        <v>47</v>
      </c>
      <c r="C136">
        <v>24</v>
      </c>
      <c r="D136">
        <v>0</v>
      </c>
      <c r="E136" s="23">
        <v>0</v>
      </c>
    </row>
    <row r="137" spans="1:5" x14ac:dyDescent="0.3">
      <c r="A137" s="9">
        <v>43964</v>
      </c>
      <c r="B137">
        <v>26</v>
      </c>
      <c r="C137">
        <v>26</v>
      </c>
      <c r="D137">
        <v>24</v>
      </c>
      <c r="E137" s="23">
        <v>0</v>
      </c>
    </row>
    <row r="138" spans="1:5" x14ac:dyDescent="0.3">
      <c r="A138" s="9">
        <v>43965</v>
      </c>
      <c r="B138">
        <v>24</v>
      </c>
      <c r="C138">
        <v>25</v>
      </c>
      <c r="D138">
        <v>0</v>
      </c>
      <c r="E138" s="23">
        <v>0</v>
      </c>
    </row>
    <row r="139" spans="1:5" x14ac:dyDescent="0.3">
      <c r="A139" s="9">
        <v>43966</v>
      </c>
      <c r="B139">
        <v>0</v>
      </c>
      <c r="C139">
        <v>0</v>
      </c>
      <c r="D139">
        <v>0</v>
      </c>
      <c r="E139" s="23">
        <v>0</v>
      </c>
    </row>
    <row r="140" spans="1:5" x14ac:dyDescent="0.3">
      <c r="A140" s="9">
        <v>43967</v>
      </c>
      <c r="B140">
        <v>49</v>
      </c>
      <c r="C140">
        <v>0</v>
      </c>
      <c r="D140">
        <v>0</v>
      </c>
      <c r="E140" s="23">
        <v>0</v>
      </c>
    </row>
    <row r="141" spans="1:5" x14ac:dyDescent="0.3">
      <c r="A141" s="9">
        <v>43968</v>
      </c>
      <c r="B141">
        <v>52</v>
      </c>
      <c r="C141">
        <v>0</v>
      </c>
      <c r="D141">
        <v>0</v>
      </c>
      <c r="E141" s="23">
        <v>0</v>
      </c>
    </row>
    <row r="142" spans="1:5" x14ac:dyDescent="0.3">
      <c r="A142" s="9">
        <v>43969</v>
      </c>
      <c r="B142">
        <v>42</v>
      </c>
      <c r="C142">
        <v>0</v>
      </c>
      <c r="D142">
        <v>0</v>
      </c>
      <c r="E142" s="23">
        <v>0</v>
      </c>
    </row>
    <row r="143" spans="1:5" x14ac:dyDescent="0.3">
      <c r="A143" s="9">
        <v>43970</v>
      </c>
      <c r="B143">
        <v>0</v>
      </c>
      <c r="C143">
        <v>26</v>
      </c>
      <c r="D143">
        <v>0</v>
      </c>
      <c r="E143" s="23">
        <v>0</v>
      </c>
    </row>
    <row r="144" spans="1:5" x14ac:dyDescent="0.3">
      <c r="A144" s="9">
        <v>43971</v>
      </c>
      <c r="B144">
        <v>0</v>
      </c>
      <c r="C144">
        <v>23</v>
      </c>
      <c r="D144">
        <v>0</v>
      </c>
      <c r="E144" s="23">
        <v>0</v>
      </c>
    </row>
    <row r="145" spans="1:5" x14ac:dyDescent="0.3">
      <c r="A145" s="9">
        <v>43972</v>
      </c>
      <c r="B145">
        <v>0</v>
      </c>
      <c r="C145">
        <v>0</v>
      </c>
      <c r="D145">
        <v>0</v>
      </c>
      <c r="E145" s="23">
        <v>0</v>
      </c>
    </row>
    <row r="146" spans="1:5" x14ac:dyDescent="0.3">
      <c r="A146" s="9">
        <v>43973</v>
      </c>
      <c r="B146">
        <v>0</v>
      </c>
      <c r="C146">
        <v>24</v>
      </c>
      <c r="D146">
        <v>24</v>
      </c>
      <c r="E146" s="23">
        <v>0</v>
      </c>
    </row>
    <row r="147" spans="1:5" x14ac:dyDescent="0.3">
      <c r="A147" s="9">
        <v>43974</v>
      </c>
      <c r="B147">
        <v>0</v>
      </c>
      <c r="C147">
        <v>26</v>
      </c>
      <c r="D147">
        <v>0</v>
      </c>
      <c r="E147" s="23">
        <v>1</v>
      </c>
    </row>
    <row r="148" spans="1:5" x14ac:dyDescent="0.3">
      <c r="A148" s="9">
        <v>43975</v>
      </c>
      <c r="B148">
        <v>22</v>
      </c>
      <c r="C148">
        <v>40</v>
      </c>
      <c r="D148">
        <v>0</v>
      </c>
      <c r="E148" s="23">
        <v>0</v>
      </c>
    </row>
    <row r="149" spans="1:5" x14ac:dyDescent="0.3">
      <c r="A149" s="9">
        <v>43976</v>
      </c>
      <c r="B149">
        <v>27</v>
      </c>
      <c r="C149">
        <v>0</v>
      </c>
      <c r="D149">
        <v>0</v>
      </c>
      <c r="E149" s="23">
        <v>0</v>
      </c>
    </row>
    <row r="150" spans="1:5" x14ac:dyDescent="0.3">
      <c r="A150" s="9">
        <v>43977</v>
      </c>
      <c r="B150">
        <v>27</v>
      </c>
      <c r="C150">
        <v>34</v>
      </c>
      <c r="D150">
        <v>0</v>
      </c>
      <c r="E150" s="23">
        <v>0</v>
      </c>
    </row>
    <row r="151" spans="1:5" x14ac:dyDescent="0.3">
      <c r="A151" s="9">
        <v>43978</v>
      </c>
      <c r="B151">
        <v>0</v>
      </c>
      <c r="C151">
        <v>26</v>
      </c>
      <c r="D151">
        <v>0</v>
      </c>
      <c r="E151" s="23">
        <v>0</v>
      </c>
    </row>
    <row r="152" spans="1:5" x14ac:dyDescent="0.3">
      <c r="A152" s="9">
        <v>43979</v>
      </c>
      <c r="B152">
        <v>0</v>
      </c>
      <c r="C152">
        <v>0</v>
      </c>
      <c r="D152">
        <v>0</v>
      </c>
      <c r="E152" s="23">
        <v>0</v>
      </c>
    </row>
    <row r="153" spans="1:5" x14ac:dyDescent="0.3">
      <c r="A153" s="9">
        <v>43980</v>
      </c>
      <c r="B153">
        <v>26</v>
      </c>
      <c r="C153">
        <v>26</v>
      </c>
      <c r="D153">
        <v>0</v>
      </c>
      <c r="E153" s="23">
        <v>0</v>
      </c>
    </row>
    <row r="154" spans="1:5" x14ac:dyDescent="0.3">
      <c r="A154" s="9">
        <v>43981</v>
      </c>
      <c r="B154">
        <v>37</v>
      </c>
      <c r="C154">
        <v>24</v>
      </c>
      <c r="D154">
        <v>0</v>
      </c>
      <c r="E154" s="23">
        <v>0</v>
      </c>
    </row>
    <row r="155" spans="1:5" x14ac:dyDescent="0.3">
      <c r="A155" s="9">
        <v>43982</v>
      </c>
      <c r="B155">
        <v>38</v>
      </c>
      <c r="C155">
        <v>25</v>
      </c>
      <c r="D155">
        <v>0</v>
      </c>
      <c r="E155" s="23">
        <v>0</v>
      </c>
    </row>
  </sheetData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E2ED3-631E-4DD7-837B-6EA93F42B1DB}">
  <dimension ref="A3:E155"/>
  <sheetViews>
    <sheetView workbookViewId="0">
      <selection activeCell="V7" sqref="V7"/>
    </sheetView>
  </sheetViews>
  <sheetFormatPr defaultRowHeight="14.4" x14ac:dyDescent="0.3"/>
  <sheetData>
    <row r="3" spans="1:5" x14ac:dyDescent="0.3">
      <c r="A3" s="12" t="s">
        <v>54</v>
      </c>
      <c r="B3" t="s">
        <v>179</v>
      </c>
      <c r="C3" t="s">
        <v>178</v>
      </c>
      <c r="D3" t="s">
        <v>177</v>
      </c>
      <c r="E3" s="10" t="s">
        <v>57</v>
      </c>
    </row>
    <row r="4" spans="1:5" x14ac:dyDescent="0.3">
      <c r="A4" s="9">
        <v>43831</v>
      </c>
      <c r="B4">
        <v>0</v>
      </c>
      <c r="C4">
        <v>0</v>
      </c>
      <c r="D4">
        <v>0</v>
      </c>
      <c r="E4" s="10">
        <v>0</v>
      </c>
    </row>
    <row r="5" spans="1:5" x14ac:dyDescent="0.3">
      <c r="A5" s="9">
        <v>43832</v>
      </c>
      <c r="B5">
        <v>0</v>
      </c>
      <c r="C5">
        <v>0</v>
      </c>
      <c r="D5">
        <v>0</v>
      </c>
      <c r="E5" s="10">
        <v>0</v>
      </c>
    </row>
    <row r="6" spans="1:5" x14ac:dyDescent="0.3">
      <c r="A6" s="9">
        <v>43833</v>
      </c>
      <c r="B6">
        <v>0</v>
      </c>
      <c r="C6">
        <v>0</v>
      </c>
      <c r="D6">
        <v>0</v>
      </c>
      <c r="E6" s="10">
        <v>0</v>
      </c>
    </row>
    <row r="7" spans="1:5" x14ac:dyDescent="0.3">
      <c r="A7" s="9">
        <v>43834</v>
      </c>
      <c r="B7">
        <v>0</v>
      </c>
      <c r="C7">
        <v>0</v>
      </c>
      <c r="D7">
        <v>0</v>
      </c>
      <c r="E7" s="10">
        <v>0</v>
      </c>
    </row>
    <row r="8" spans="1:5" x14ac:dyDescent="0.3">
      <c r="A8" s="9">
        <v>43835</v>
      </c>
      <c r="B8">
        <v>0</v>
      </c>
      <c r="C8">
        <v>0</v>
      </c>
      <c r="D8">
        <v>0</v>
      </c>
      <c r="E8" s="10">
        <v>0</v>
      </c>
    </row>
    <row r="9" spans="1:5" x14ac:dyDescent="0.3">
      <c r="A9" s="9">
        <v>43836</v>
      </c>
      <c r="B9">
        <v>0</v>
      </c>
      <c r="C9">
        <v>0</v>
      </c>
      <c r="D9">
        <v>0</v>
      </c>
      <c r="E9" s="10">
        <v>0</v>
      </c>
    </row>
    <row r="10" spans="1:5" x14ac:dyDescent="0.3">
      <c r="A10" s="9">
        <v>43837</v>
      </c>
      <c r="B10">
        <v>0</v>
      </c>
      <c r="C10">
        <v>0</v>
      </c>
      <c r="D10">
        <v>0</v>
      </c>
      <c r="E10" s="10">
        <v>0</v>
      </c>
    </row>
    <row r="11" spans="1:5" x14ac:dyDescent="0.3">
      <c r="A11" s="9">
        <v>43838</v>
      </c>
      <c r="B11">
        <v>0</v>
      </c>
      <c r="C11">
        <v>0</v>
      </c>
      <c r="D11">
        <v>0</v>
      </c>
      <c r="E11" s="10">
        <v>0</v>
      </c>
    </row>
    <row r="12" spans="1:5" x14ac:dyDescent="0.3">
      <c r="A12" s="9">
        <v>43839</v>
      </c>
      <c r="B12">
        <v>0</v>
      </c>
      <c r="C12">
        <v>0</v>
      </c>
      <c r="D12">
        <v>0</v>
      </c>
      <c r="E12" s="10">
        <v>0</v>
      </c>
    </row>
    <row r="13" spans="1:5" x14ac:dyDescent="0.3">
      <c r="A13" s="9">
        <v>43840</v>
      </c>
      <c r="B13">
        <v>0</v>
      </c>
      <c r="C13">
        <v>0</v>
      </c>
      <c r="D13">
        <v>0</v>
      </c>
      <c r="E13" s="10">
        <v>0</v>
      </c>
    </row>
    <row r="14" spans="1:5" x14ac:dyDescent="0.3">
      <c r="A14" s="9">
        <v>43841</v>
      </c>
      <c r="B14">
        <v>0</v>
      </c>
      <c r="C14">
        <v>0</v>
      </c>
      <c r="D14">
        <v>0</v>
      </c>
      <c r="E14" s="10">
        <v>0</v>
      </c>
    </row>
    <row r="15" spans="1:5" x14ac:dyDescent="0.3">
      <c r="A15" s="9">
        <v>43842</v>
      </c>
      <c r="B15">
        <v>0</v>
      </c>
      <c r="C15">
        <v>0</v>
      </c>
      <c r="D15">
        <v>0</v>
      </c>
      <c r="E15" s="10">
        <v>0</v>
      </c>
    </row>
    <row r="16" spans="1:5" x14ac:dyDescent="0.3">
      <c r="A16" s="9">
        <v>43843</v>
      </c>
      <c r="B16">
        <v>0</v>
      </c>
      <c r="C16">
        <v>0</v>
      </c>
      <c r="D16">
        <v>0</v>
      </c>
      <c r="E16" s="10">
        <v>0</v>
      </c>
    </row>
    <row r="17" spans="1:5" x14ac:dyDescent="0.3">
      <c r="A17" s="9">
        <v>43844</v>
      </c>
      <c r="B17">
        <v>0</v>
      </c>
      <c r="C17">
        <v>0</v>
      </c>
      <c r="D17">
        <v>0</v>
      </c>
      <c r="E17" s="10">
        <v>0</v>
      </c>
    </row>
    <row r="18" spans="1:5" x14ac:dyDescent="0.3">
      <c r="A18" s="9">
        <v>43845</v>
      </c>
      <c r="B18">
        <v>0</v>
      </c>
      <c r="C18">
        <v>0</v>
      </c>
      <c r="D18">
        <v>0</v>
      </c>
      <c r="E18" s="10">
        <v>0</v>
      </c>
    </row>
    <row r="19" spans="1:5" x14ac:dyDescent="0.3">
      <c r="A19" s="9">
        <v>43846</v>
      </c>
      <c r="B19">
        <v>0</v>
      </c>
      <c r="C19">
        <v>0</v>
      </c>
      <c r="D19">
        <v>0</v>
      </c>
      <c r="E19" s="10">
        <v>0</v>
      </c>
    </row>
    <row r="20" spans="1:5" x14ac:dyDescent="0.3">
      <c r="A20" s="9">
        <v>43847</v>
      </c>
      <c r="B20">
        <v>0</v>
      </c>
      <c r="C20">
        <v>0</v>
      </c>
      <c r="D20">
        <v>0</v>
      </c>
      <c r="E20" s="10">
        <v>0</v>
      </c>
    </row>
    <row r="21" spans="1:5" x14ac:dyDescent="0.3">
      <c r="A21" s="9">
        <v>43848</v>
      </c>
      <c r="B21">
        <v>0</v>
      </c>
      <c r="C21">
        <v>0</v>
      </c>
      <c r="D21">
        <v>0</v>
      </c>
      <c r="E21" s="10">
        <v>0</v>
      </c>
    </row>
    <row r="22" spans="1:5" x14ac:dyDescent="0.3">
      <c r="A22" s="9">
        <v>43849</v>
      </c>
      <c r="B22">
        <v>0</v>
      </c>
      <c r="C22">
        <v>0</v>
      </c>
      <c r="D22">
        <v>0</v>
      </c>
      <c r="E22" s="10">
        <v>0</v>
      </c>
    </row>
    <row r="23" spans="1:5" x14ac:dyDescent="0.3">
      <c r="A23" s="9">
        <v>43850</v>
      </c>
      <c r="B23">
        <v>0</v>
      </c>
      <c r="C23">
        <v>0</v>
      </c>
      <c r="D23">
        <v>0</v>
      </c>
      <c r="E23" s="10">
        <v>0</v>
      </c>
    </row>
    <row r="24" spans="1:5" x14ac:dyDescent="0.3">
      <c r="A24" s="9">
        <v>43851</v>
      </c>
      <c r="B24">
        <v>0</v>
      </c>
      <c r="C24">
        <v>0</v>
      </c>
      <c r="D24">
        <v>0</v>
      </c>
      <c r="E24" s="10">
        <v>0</v>
      </c>
    </row>
    <row r="25" spans="1:5" x14ac:dyDescent="0.3">
      <c r="A25" s="9">
        <v>43852</v>
      </c>
      <c r="B25">
        <v>0</v>
      </c>
      <c r="C25">
        <v>0</v>
      </c>
      <c r="D25">
        <v>0</v>
      </c>
      <c r="E25" s="10">
        <v>0</v>
      </c>
    </row>
    <row r="26" spans="1:5" x14ac:dyDescent="0.3">
      <c r="A26" s="9">
        <v>43853</v>
      </c>
      <c r="B26">
        <v>0</v>
      </c>
      <c r="C26">
        <v>0</v>
      </c>
      <c r="D26">
        <v>0</v>
      </c>
      <c r="E26" s="10">
        <v>0</v>
      </c>
    </row>
    <row r="27" spans="1:5" x14ac:dyDescent="0.3">
      <c r="A27" s="9">
        <v>43854</v>
      </c>
      <c r="B27">
        <v>0</v>
      </c>
      <c r="C27">
        <v>0</v>
      </c>
      <c r="D27">
        <v>0</v>
      </c>
      <c r="E27" s="10">
        <v>0</v>
      </c>
    </row>
    <row r="28" spans="1:5" x14ac:dyDescent="0.3">
      <c r="A28" s="9">
        <v>43855</v>
      </c>
      <c r="B28">
        <v>0</v>
      </c>
      <c r="C28">
        <v>0</v>
      </c>
      <c r="D28">
        <v>0</v>
      </c>
      <c r="E28" s="10">
        <v>0</v>
      </c>
    </row>
    <row r="29" spans="1:5" x14ac:dyDescent="0.3">
      <c r="A29" s="9">
        <v>43856</v>
      </c>
      <c r="B29">
        <v>0</v>
      </c>
      <c r="C29">
        <v>0</v>
      </c>
      <c r="D29">
        <v>0</v>
      </c>
      <c r="E29" s="10">
        <v>0</v>
      </c>
    </row>
    <row r="30" spans="1:5" x14ac:dyDescent="0.3">
      <c r="A30" s="9">
        <v>43857</v>
      </c>
      <c r="B30">
        <v>0</v>
      </c>
      <c r="C30">
        <v>0</v>
      </c>
      <c r="D30">
        <v>0</v>
      </c>
      <c r="E30" s="10">
        <v>0</v>
      </c>
    </row>
    <row r="31" spans="1:5" x14ac:dyDescent="0.3">
      <c r="A31" s="9">
        <v>43858</v>
      </c>
      <c r="B31">
        <v>0</v>
      </c>
      <c r="C31">
        <v>0</v>
      </c>
      <c r="D31">
        <v>0</v>
      </c>
      <c r="E31" s="10">
        <v>0</v>
      </c>
    </row>
    <row r="32" spans="1:5" x14ac:dyDescent="0.3">
      <c r="A32" s="9">
        <v>43859</v>
      </c>
      <c r="B32">
        <v>0</v>
      </c>
      <c r="C32">
        <v>0</v>
      </c>
      <c r="D32">
        <v>0</v>
      </c>
      <c r="E32" s="10">
        <v>0</v>
      </c>
    </row>
    <row r="33" spans="1:5" x14ac:dyDescent="0.3">
      <c r="A33" s="9">
        <v>43860</v>
      </c>
      <c r="B33">
        <v>0</v>
      </c>
      <c r="C33">
        <v>0</v>
      </c>
      <c r="D33">
        <v>0</v>
      </c>
      <c r="E33" s="10">
        <v>0</v>
      </c>
    </row>
    <row r="34" spans="1:5" x14ac:dyDescent="0.3">
      <c r="A34" s="9">
        <v>43861</v>
      </c>
      <c r="B34">
        <v>0</v>
      </c>
      <c r="C34">
        <v>0</v>
      </c>
      <c r="D34">
        <v>0</v>
      </c>
      <c r="E34" s="10">
        <v>0</v>
      </c>
    </row>
    <row r="35" spans="1:5" x14ac:dyDescent="0.3">
      <c r="A35" s="9">
        <v>43862</v>
      </c>
      <c r="B35">
        <v>0</v>
      </c>
      <c r="C35">
        <v>0</v>
      </c>
      <c r="D35">
        <v>0</v>
      </c>
      <c r="E35" s="10">
        <v>0</v>
      </c>
    </row>
    <row r="36" spans="1:5" x14ac:dyDescent="0.3">
      <c r="A36" s="9">
        <v>43863</v>
      </c>
      <c r="B36">
        <v>0</v>
      </c>
      <c r="C36">
        <v>0</v>
      </c>
      <c r="D36">
        <v>0</v>
      </c>
      <c r="E36" s="10">
        <v>0</v>
      </c>
    </row>
    <row r="37" spans="1:5" x14ac:dyDescent="0.3">
      <c r="A37" s="9">
        <v>43864</v>
      </c>
      <c r="B37">
        <v>0</v>
      </c>
      <c r="C37">
        <v>0</v>
      </c>
      <c r="D37">
        <v>0</v>
      </c>
      <c r="E37" s="10">
        <v>0</v>
      </c>
    </row>
    <row r="38" spans="1:5" x14ac:dyDescent="0.3">
      <c r="A38" s="9">
        <v>43865</v>
      </c>
      <c r="B38">
        <v>0</v>
      </c>
      <c r="C38">
        <v>0</v>
      </c>
      <c r="D38">
        <v>0</v>
      </c>
      <c r="E38" s="10">
        <v>0</v>
      </c>
    </row>
    <row r="39" spans="1:5" x14ac:dyDescent="0.3">
      <c r="A39" s="9">
        <v>43866</v>
      </c>
      <c r="B39">
        <v>0</v>
      </c>
      <c r="C39">
        <v>0</v>
      </c>
      <c r="D39">
        <v>0</v>
      </c>
      <c r="E39" s="10">
        <v>0</v>
      </c>
    </row>
    <row r="40" spans="1:5" x14ac:dyDescent="0.3">
      <c r="A40" s="9">
        <v>43867</v>
      </c>
      <c r="B40">
        <v>0</v>
      </c>
      <c r="C40">
        <v>0</v>
      </c>
      <c r="D40">
        <v>0</v>
      </c>
      <c r="E40" s="10">
        <v>0</v>
      </c>
    </row>
    <row r="41" spans="1:5" x14ac:dyDescent="0.3">
      <c r="A41" s="9">
        <v>43868</v>
      </c>
      <c r="B41">
        <v>0</v>
      </c>
      <c r="C41">
        <v>0</v>
      </c>
      <c r="D41">
        <v>0</v>
      </c>
      <c r="E41" s="10">
        <v>0</v>
      </c>
    </row>
    <row r="42" spans="1:5" x14ac:dyDescent="0.3">
      <c r="A42" s="9">
        <v>43869</v>
      </c>
      <c r="B42">
        <v>0</v>
      </c>
      <c r="C42">
        <v>0</v>
      </c>
      <c r="D42">
        <v>0</v>
      </c>
      <c r="E42" s="10">
        <v>0</v>
      </c>
    </row>
    <row r="43" spans="1:5" x14ac:dyDescent="0.3">
      <c r="A43" s="9">
        <v>43870</v>
      </c>
      <c r="B43">
        <v>0</v>
      </c>
      <c r="C43">
        <v>34</v>
      </c>
      <c r="D43">
        <v>0</v>
      </c>
      <c r="E43" s="10">
        <v>0</v>
      </c>
    </row>
    <row r="44" spans="1:5" x14ac:dyDescent="0.3">
      <c r="A44" s="9">
        <v>43871</v>
      </c>
      <c r="B44">
        <v>0</v>
      </c>
      <c r="C44">
        <v>0</v>
      </c>
      <c r="D44">
        <v>0</v>
      </c>
      <c r="E44" s="10">
        <v>0</v>
      </c>
    </row>
    <row r="45" spans="1:5" x14ac:dyDescent="0.3">
      <c r="A45" s="9">
        <v>43872</v>
      </c>
      <c r="B45">
        <v>0</v>
      </c>
      <c r="C45">
        <v>0</v>
      </c>
      <c r="D45">
        <v>0</v>
      </c>
      <c r="E45" s="10">
        <v>0</v>
      </c>
    </row>
    <row r="46" spans="1:5" x14ac:dyDescent="0.3">
      <c r="A46" s="9">
        <v>43873</v>
      </c>
      <c r="B46">
        <v>0</v>
      </c>
      <c r="C46">
        <v>0</v>
      </c>
      <c r="D46">
        <v>0</v>
      </c>
      <c r="E46" s="10">
        <v>0</v>
      </c>
    </row>
    <row r="47" spans="1:5" x14ac:dyDescent="0.3">
      <c r="A47" s="9">
        <v>43874</v>
      </c>
      <c r="B47">
        <v>0</v>
      </c>
      <c r="C47">
        <v>25</v>
      </c>
      <c r="D47">
        <v>0</v>
      </c>
      <c r="E47" s="10">
        <v>0</v>
      </c>
    </row>
    <row r="48" spans="1:5" x14ac:dyDescent="0.3">
      <c r="A48" s="9">
        <v>43875</v>
      </c>
      <c r="B48">
        <v>0</v>
      </c>
      <c r="C48">
        <v>0</v>
      </c>
      <c r="D48">
        <v>0</v>
      </c>
      <c r="E48" s="10">
        <v>0</v>
      </c>
    </row>
    <row r="49" spans="1:5" x14ac:dyDescent="0.3">
      <c r="A49" s="9">
        <v>43876</v>
      </c>
      <c r="B49">
        <v>0</v>
      </c>
      <c r="C49">
        <v>0</v>
      </c>
      <c r="D49">
        <v>0</v>
      </c>
      <c r="E49" s="10">
        <v>0</v>
      </c>
    </row>
    <row r="50" spans="1:5" x14ac:dyDescent="0.3">
      <c r="A50" s="9">
        <v>43877</v>
      </c>
      <c r="B50">
        <v>0</v>
      </c>
      <c r="C50">
        <v>0</v>
      </c>
      <c r="D50">
        <v>0</v>
      </c>
      <c r="E50" s="10">
        <v>0</v>
      </c>
    </row>
    <row r="51" spans="1:5" x14ac:dyDescent="0.3">
      <c r="A51" s="9">
        <v>43878</v>
      </c>
      <c r="B51">
        <v>0</v>
      </c>
      <c r="C51">
        <v>0</v>
      </c>
      <c r="D51">
        <v>0</v>
      </c>
      <c r="E51" s="10">
        <v>0</v>
      </c>
    </row>
    <row r="52" spans="1:5" x14ac:dyDescent="0.3">
      <c r="A52" s="9">
        <v>43879</v>
      </c>
      <c r="B52">
        <v>0</v>
      </c>
      <c r="C52">
        <v>0</v>
      </c>
      <c r="D52">
        <v>0</v>
      </c>
      <c r="E52" s="10">
        <v>0</v>
      </c>
    </row>
    <row r="53" spans="1:5" x14ac:dyDescent="0.3">
      <c r="A53" s="9">
        <v>43880</v>
      </c>
      <c r="B53">
        <v>0</v>
      </c>
      <c r="C53">
        <v>24</v>
      </c>
      <c r="D53">
        <v>0</v>
      </c>
      <c r="E53" s="10">
        <v>0</v>
      </c>
    </row>
    <row r="54" spans="1:5" x14ac:dyDescent="0.3">
      <c r="A54" s="9">
        <v>43881</v>
      </c>
      <c r="B54">
        <v>0</v>
      </c>
      <c r="C54">
        <v>0</v>
      </c>
      <c r="D54">
        <v>0</v>
      </c>
      <c r="E54" s="10">
        <v>0</v>
      </c>
    </row>
    <row r="55" spans="1:5" x14ac:dyDescent="0.3">
      <c r="A55" s="9">
        <v>43882</v>
      </c>
      <c r="B55">
        <v>0</v>
      </c>
      <c r="C55">
        <v>0</v>
      </c>
      <c r="D55">
        <v>0</v>
      </c>
      <c r="E55" s="10">
        <v>0</v>
      </c>
    </row>
    <row r="56" spans="1:5" x14ac:dyDescent="0.3">
      <c r="A56" s="9">
        <v>43883</v>
      </c>
      <c r="B56">
        <v>0</v>
      </c>
      <c r="C56">
        <v>0</v>
      </c>
      <c r="D56">
        <v>0</v>
      </c>
      <c r="E56" s="10">
        <v>0</v>
      </c>
    </row>
    <row r="57" spans="1:5" x14ac:dyDescent="0.3">
      <c r="A57" s="9">
        <v>43884</v>
      </c>
      <c r="B57">
        <v>0</v>
      </c>
      <c r="C57">
        <v>0</v>
      </c>
      <c r="D57">
        <v>0</v>
      </c>
      <c r="E57" s="10">
        <v>0</v>
      </c>
    </row>
    <row r="58" spans="1:5" x14ac:dyDescent="0.3">
      <c r="A58" s="9">
        <v>43885</v>
      </c>
      <c r="B58">
        <v>0</v>
      </c>
      <c r="C58">
        <v>0</v>
      </c>
      <c r="D58">
        <v>0</v>
      </c>
      <c r="E58" s="10">
        <v>0</v>
      </c>
    </row>
    <row r="59" spans="1:5" x14ac:dyDescent="0.3">
      <c r="A59" s="9">
        <v>43886</v>
      </c>
      <c r="B59">
        <v>0</v>
      </c>
      <c r="C59">
        <v>0</v>
      </c>
      <c r="D59">
        <v>0</v>
      </c>
      <c r="E59" s="10">
        <v>0</v>
      </c>
    </row>
    <row r="60" spans="1:5" x14ac:dyDescent="0.3">
      <c r="A60" s="9">
        <v>43887</v>
      </c>
      <c r="B60">
        <v>0</v>
      </c>
      <c r="C60">
        <v>0</v>
      </c>
      <c r="D60">
        <v>0</v>
      </c>
      <c r="E60" s="10">
        <v>0</v>
      </c>
    </row>
    <row r="61" spans="1:5" x14ac:dyDescent="0.3">
      <c r="A61" s="9">
        <v>43888</v>
      </c>
      <c r="B61">
        <v>0</v>
      </c>
      <c r="C61">
        <v>0</v>
      </c>
      <c r="D61">
        <v>0</v>
      </c>
      <c r="E61" s="10">
        <v>0</v>
      </c>
    </row>
    <row r="62" spans="1:5" x14ac:dyDescent="0.3">
      <c r="A62" s="9">
        <v>43889</v>
      </c>
      <c r="B62">
        <v>0</v>
      </c>
      <c r="C62">
        <v>0</v>
      </c>
      <c r="D62">
        <v>0</v>
      </c>
      <c r="E62" s="10">
        <v>0</v>
      </c>
    </row>
    <row r="63" spans="1:5" x14ac:dyDescent="0.3">
      <c r="A63" s="9">
        <v>43890</v>
      </c>
      <c r="B63">
        <v>0</v>
      </c>
      <c r="C63">
        <v>0</v>
      </c>
      <c r="D63">
        <v>0</v>
      </c>
      <c r="E63" s="10">
        <v>0</v>
      </c>
    </row>
    <row r="64" spans="1:5" x14ac:dyDescent="0.3">
      <c r="A64" s="9">
        <v>43891</v>
      </c>
      <c r="B64">
        <v>0</v>
      </c>
      <c r="C64">
        <v>0</v>
      </c>
      <c r="D64">
        <v>0</v>
      </c>
      <c r="E64" s="10">
        <v>0</v>
      </c>
    </row>
    <row r="65" spans="1:5" x14ac:dyDescent="0.3">
      <c r="A65" s="9">
        <v>43892</v>
      </c>
      <c r="B65">
        <v>0</v>
      </c>
      <c r="C65">
        <v>0</v>
      </c>
      <c r="D65">
        <v>0</v>
      </c>
      <c r="E65" s="10">
        <v>0</v>
      </c>
    </row>
    <row r="66" spans="1:5" x14ac:dyDescent="0.3">
      <c r="A66" s="9">
        <v>43893</v>
      </c>
      <c r="B66">
        <v>0</v>
      </c>
      <c r="C66">
        <v>0</v>
      </c>
      <c r="D66">
        <v>0</v>
      </c>
      <c r="E66" s="10">
        <v>0</v>
      </c>
    </row>
    <row r="67" spans="1:5" x14ac:dyDescent="0.3">
      <c r="A67" s="9">
        <v>43894</v>
      </c>
      <c r="B67">
        <v>0</v>
      </c>
      <c r="C67">
        <v>0</v>
      </c>
      <c r="D67">
        <v>0</v>
      </c>
      <c r="E67" s="10">
        <v>0</v>
      </c>
    </row>
    <row r="68" spans="1:5" x14ac:dyDescent="0.3">
      <c r="A68" s="9">
        <v>43895</v>
      </c>
      <c r="B68">
        <v>0</v>
      </c>
      <c r="C68">
        <v>0</v>
      </c>
      <c r="D68">
        <v>0</v>
      </c>
      <c r="E68" s="10">
        <v>0</v>
      </c>
    </row>
    <row r="69" spans="1:5" x14ac:dyDescent="0.3">
      <c r="A69" s="9">
        <v>43896</v>
      </c>
      <c r="B69">
        <v>0</v>
      </c>
      <c r="C69">
        <v>26</v>
      </c>
      <c r="D69">
        <v>0</v>
      </c>
      <c r="E69" s="10">
        <v>0</v>
      </c>
    </row>
    <row r="70" spans="1:5" x14ac:dyDescent="0.3">
      <c r="A70" s="9">
        <v>43897</v>
      </c>
      <c r="B70">
        <v>0</v>
      </c>
      <c r="C70">
        <v>0</v>
      </c>
      <c r="D70">
        <v>0</v>
      </c>
      <c r="E70" s="10">
        <v>0</v>
      </c>
    </row>
    <row r="71" spans="1:5" x14ac:dyDescent="0.3">
      <c r="A71" s="9">
        <v>43898</v>
      </c>
      <c r="B71">
        <v>0</v>
      </c>
      <c r="C71">
        <v>0</v>
      </c>
      <c r="D71">
        <v>0</v>
      </c>
      <c r="E71" s="10">
        <v>0</v>
      </c>
    </row>
    <row r="72" spans="1:5" x14ac:dyDescent="0.3">
      <c r="A72" s="9">
        <v>43899</v>
      </c>
      <c r="B72">
        <v>0</v>
      </c>
      <c r="C72">
        <v>0</v>
      </c>
      <c r="D72">
        <v>0</v>
      </c>
      <c r="E72" s="10">
        <v>0</v>
      </c>
    </row>
    <row r="73" spans="1:5" x14ac:dyDescent="0.3">
      <c r="A73" s="9">
        <v>43900</v>
      </c>
      <c r="B73">
        <v>0</v>
      </c>
      <c r="C73">
        <v>0</v>
      </c>
      <c r="D73">
        <v>0</v>
      </c>
      <c r="E73" s="10">
        <v>0</v>
      </c>
    </row>
    <row r="74" spans="1:5" x14ac:dyDescent="0.3">
      <c r="A74" s="9">
        <v>43901</v>
      </c>
      <c r="B74">
        <v>0</v>
      </c>
      <c r="C74">
        <v>0</v>
      </c>
      <c r="D74">
        <v>0</v>
      </c>
      <c r="E74" s="10">
        <v>0</v>
      </c>
    </row>
    <row r="75" spans="1:5" x14ac:dyDescent="0.3">
      <c r="A75" s="9">
        <v>43902</v>
      </c>
      <c r="B75">
        <v>0</v>
      </c>
      <c r="C75">
        <v>0</v>
      </c>
      <c r="D75">
        <v>0</v>
      </c>
      <c r="E75" s="10">
        <v>0</v>
      </c>
    </row>
    <row r="76" spans="1:5" x14ac:dyDescent="0.3">
      <c r="A76" s="9">
        <v>43903</v>
      </c>
      <c r="B76">
        <v>0</v>
      </c>
      <c r="C76">
        <v>55</v>
      </c>
      <c r="D76">
        <v>0</v>
      </c>
      <c r="E76" s="10">
        <v>0</v>
      </c>
    </row>
    <row r="77" spans="1:5" x14ac:dyDescent="0.3">
      <c r="A77" s="9">
        <v>43904</v>
      </c>
      <c r="B77">
        <v>0</v>
      </c>
      <c r="C77">
        <v>0</v>
      </c>
      <c r="D77">
        <v>0</v>
      </c>
      <c r="E77" s="10">
        <v>0</v>
      </c>
    </row>
    <row r="78" spans="1:5" x14ac:dyDescent="0.3">
      <c r="A78" s="9">
        <v>43905</v>
      </c>
      <c r="B78">
        <v>0</v>
      </c>
      <c r="C78">
        <v>0</v>
      </c>
      <c r="D78">
        <v>0</v>
      </c>
      <c r="E78" s="10">
        <v>0</v>
      </c>
    </row>
    <row r="79" spans="1:5" x14ac:dyDescent="0.3">
      <c r="A79" s="9">
        <v>43906</v>
      </c>
      <c r="B79">
        <v>0</v>
      </c>
      <c r="C79">
        <v>0</v>
      </c>
      <c r="D79">
        <v>0</v>
      </c>
      <c r="E79" s="10">
        <v>0</v>
      </c>
    </row>
    <row r="80" spans="1:5" x14ac:dyDescent="0.3">
      <c r="A80" s="9">
        <v>43907</v>
      </c>
      <c r="B80">
        <v>0</v>
      </c>
      <c r="C80">
        <v>52</v>
      </c>
      <c r="D80">
        <v>0</v>
      </c>
      <c r="E80" s="10">
        <v>0</v>
      </c>
    </row>
    <row r="81" spans="1:5" x14ac:dyDescent="0.3">
      <c r="A81" s="9">
        <v>43908</v>
      </c>
      <c r="B81">
        <v>0</v>
      </c>
      <c r="C81">
        <v>36</v>
      </c>
      <c r="D81">
        <v>0</v>
      </c>
      <c r="E81" s="10">
        <v>0</v>
      </c>
    </row>
    <row r="82" spans="1:5" x14ac:dyDescent="0.3">
      <c r="A82" s="9">
        <v>43909</v>
      </c>
      <c r="B82">
        <v>0</v>
      </c>
      <c r="C82">
        <v>38</v>
      </c>
      <c r="D82">
        <v>0</v>
      </c>
      <c r="E82" s="10">
        <v>0</v>
      </c>
    </row>
    <row r="83" spans="1:5" x14ac:dyDescent="0.3">
      <c r="A83" s="9">
        <v>43910</v>
      </c>
      <c r="B83">
        <v>0</v>
      </c>
      <c r="C83">
        <v>71</v>
      </c>
      <c r="D83">
        <v>62</v>
      </c>
      <c r="E83" s="10">
        <v>0</v>
      </c>
    </row>
    <row r="84" spans="1:5" x14ac:dyDescent="0.3">
      <c r="A84" s="9">
        <v>43911</v>
      </c>
      <c r="B84">
        <v>0</v>
      </c>
      <c r="C84">
        <v>89</v>
      </c>
      <c r="D84">
        <v>44</v>
      </c>
      <c r="E84" s="10">
        <v>0</v>
      </c>
    </row>
    <row r="85" spans="1:5" x14ac:dyDescent="0.3">
      <c r="A85" s="9">
        <v>43912</v>
      </c>
      <c r="B85">
        <v>0</v>
      </c>
      <c r="C85">
        <v>37</v>
      </c>
      <c r="D85">
        <v>64</v>
      </c>
      <c r="E85" s="10">
        <v>0</v>
      </c>
    </row>
    <row r="86" spans="1:5" x14ac:dyDescent="0.3">
      <c r="A86" s="9">
        <v>43913</v>
      </c>
      <c r="B86">
        <v>24</v>
      </c>
      <c r="C86">
        <v>32</v>
      </c>
      <c r="D86">
        <v>0</v>
      </c>
      <c r="E86" s="10">
        <v>0</v>
      </c>
    </row>
    <row r="87" spans="1:5" x14ac:dyDescent="0.3">
      <c r="A87" s="9">
        <v>43914</v>
      </c>
      <c r="B87">
        <v>58</v>
      </c>
      <c r="C87">
        <v>28</v>
      </c>
      <c r="D87">
        <v>0</v>
      </c>
      <c r="E87" s="10">
        <v>0</v>
      </c>
    </row>
    <row r="88" spans="1:5" x14ac:dyDescent="0.3">
      <c r="A88" s="9">
        <v>43915</v>
      </c>
      <c r="B88">
        <v>0</v>
      </c>
      <c r="C88">
        <v>100</v>
      </c>
      <c r="D88">
        <v>0</v>
      </c>
      <c r="E88" s="10">
        <v>0</v>
      </c>
    </row>
    <row r="89" spans="1:5" x14ac:dyDescent="0.3">
      <c r="A89" s="9">
        <v>43916</v>
      </c>
      <c r="B89">
        <v>27</v>
      </c>
      <c r="C89">
        <v>56</v>
      </c>
      <c r="D89">
        <v>0</v>
      </c>
      <c r="E89" s="10">
        <v>0</v>
      </c>
    </row>
    <row r="90" spans="1:5" x14ac:dyDescent="0.3">
      <c r="A90" s="9">
        <v>43917</v>
      </c>
      <c r="B90">
        <v>25</v>
      </c>
      <c r="C90">
        <v>27</v>
      </c>
      <c r="D90">
        <v>0</v>
      </c>
      <c r="E90" s="10">
        <v>0</v>
      </c>
    </row>
    <row r="91" spans="1:5" x14ac:dyDescent="0.3">
      <c r="A91" s="9">
        <v>43918</v>
      </c>
      <c r="B91">
        <v>26</v>
      </c>
      <c r="C91">
        <v>77</v>
      </c>
      <c r="D91">
        <v>0</v>
      </c>
      <c r="E91" s="10">
        <v>0</v>
      </c>
    </row>
    <row r="92" spans="1:5" x14ac:dyDescent="0.3">
      <c r="A92" s="9">
        <v>43919</v>
      </c>
      <c r="B92">
        <v>0</v>
      </c>
      <c r="C92">
        <v>27</v>
      </c>
      <c r="D92">
        <v>0</v>
      </c>
      <c r="E92" s="10">
        <v>0</v>
      </c>
    </row>
    <row r="93" spans="1:5" x14ac:dyDescent="0.3">
      <c r="A93" s="9">
        <v>43920</v>
      </c>
      <c r="B93">
        <v>27</v>
      </c>
      <c r="C93">
        <v>26</v>
      </c>
      <c r="D93">
        <v>0</v>
      </c>
      <c r="E93" s="10">
        <v>0</v>
      </c>
    </row>
    <row r="94" spans="1:5" x14ac:dyDescent="0.3">
      <c r="A94" s="9">
        <v>43921</v>
      </c>
      <c r="B94">
        <v>0</v>
      </c>
      <c r="C94">
        <v>51</v>
      </c>
      <c r="D94">
        <v>0</v>
      </c>
      <c r="E94" s="10">
        <v>0</v>
      </c>
    </row>
    <row r="95" spans="1:5" x14ac:dyDescent="0.3">
      <c r="A95" s="9">
        <v>43922</v>
      </c>
      <c r="B95">
        <v>0</v>
      </c>
      <c r="C95">
        <v>0</v>
      </c>
      <c r="D95">
        <v>0</v>
      </c>
      <c r="E95" s="10">
        <v>0</v>
      </c>
    </row>
    <row r="96" spans="1:5" x14ac:dyDescent="0.3">
      <c r="A96" s="9">
        <v>43923</v>
      </c>
      <c r="B96">
        <v>43</v>
      </c>
      <c r="C96">
        <v>0</v>
      </c>
      <c r="D96">
        <v>28</v>
      </c>
      <c r="E96" s="10">
        <v>0</v>
      </c>
    </row>
    <row r="97" spans="1:5" x14ac:dyDescent="0.3">
      <c r="A97" s="9">
        <v>43924</v>
      </c>
      <c r="B97">
        <v>39</v>
      </c>
      <c r="C97">
        <v>28</v>
      </c>
      <c r="D97">
        <v>0</v>
      </c>
      <c r="E97" s="10">
        <v>0</v>
      </c>
    </row>
    <row r="98" spans="1:5" x14ac:dyDescent="0.3">
      <c r="A98" s="9">
        <v>43925</v>
      </c>
      <c r="B98">
        <v>26</v>
      </c>
      <c r="C98">
        <v>27</v>
      </c>
      <c r="D98">
        <v>0</v>
      </c>
      <c r="E98" s="10">
        <v>0</v>
      </c>
    </row>
    <row r="99" spans="1:5" x14ac:dyDescent="0.3">
      <c r="A99" s="9">
        <v>43926</v>
      </c>
      <c r="B99">
        <v>27</v>
      </c>
      <c r="C99">
        <v>0</v>
      </c>
      <c r="D99">
        <v>0</v>
      </c>
      <c r="E99" s="10">
        <v>0</v>
      </c>
    </row>
    <row r="100" spans="1:5" x14ac:dyDescent="0.3">
      <c r="A100" s="9">
        <v>43927</v>
      </c>
      <c r="B100">
        <v>54</v>
      </c>
      <c r="C100">
        <v>26</v>
      </c>
      <c r="D100">
        <v>0</v>
      </c>
      <c r="E100" s="10">
        <v>0</v>
      </c>
    </row>
    <row r="101" spans="1:5" x14ac:dyDescent="0.3">
      <c r="A101" s="9">
        <v>43928</v>
      </c>
      <c r="B101">
        <v>28</v>
      </c>
      <c r="C101">
        <v>0</v>
      </c>
      <c r="D101">
        <v>28</v>
      </c>
      <c r="E101" s="10">
        <v>0</v>
      </c>
    </row>
    <row r="102" spans="1:5" x14ac:dyDescent="0.3">
      <c r="A102" s="9">
        <v>43929</v>
      </c>
      <c r="B102">
        <v>26</v>
      </c>
      <c r="C102">
        <v>27</v>
      </c>
      <c r="D102">
        <v>0</v>
      </c>
      <c r="E102" s="10">
        <v>0</v>
      </c>
    </row>
    <row r="103" spans="1:5" x14ac:dyDescent="0.3">
      <c r="A103" s="9">
        <v>43930</v>
      </c>
      <c r="B103">
        <v>0</v>
      </c>
      <c r="C103">
        <v>27</v>
      </c>
      <c r="D103">
        <v>0</v>
      </c>
      <c r="E103" s="10">
        <v>0</v>
      </c>
    </row>
    <row r="104" spans="1:5" x14ac:dyDescent="0.3">
      <c r="A104" s="9">
        <v>43931</v>
      </c>
      <c r="B104">
        <v>57</v>
      </c>
      <c r="C104">
        <v>29</v>
      </c>
      <c r="D104">
        <v>0</v>
      </c>
      <c r="E104" s="10">
        <v>0</v>
      </c>
    </row>
    <row r="105" spans="1:5" x14ac:dyDescent="0.3">
      <c r="A105" s="9">
        <v>43932</v>
      </c>
      <c r="B105">
        <v>55</v>
      </c>
      <c r="C105">
        <v>0</v>
      </c>
      <c r="D105">
        <v>0</v>
      </c>
      <c r="E105" s="10">
        <v>0</v>
      </c>
    </row>
    <row r="106" spans="1:5" x14ac:dyDescent="0.3">
      <c r="A106" s="9">
        <v>43933</v>
      </c>
      <c r="B106">
        <v>37</v>
      </c>
      <c r="C106">
        <v>41</v>
      </c>
      <c r="D106">
        <v>0</v>
      </c>
      <c r="E106" s="10">
        <v>0</v>
      </c>
    </row>
    <row r="107" spans="1:5" x14ac:dyDescent="0.3">
      <c r="A107" s="9">
        <v>43934</v>
      </c>
      <c r="B107">
        <v>36</v>
      </c>
      <c r="C107">
        <v>24</v>
      </c>
      <c r="D107">
        <v>0</v>
      </c>
      <c r="E107" s="10">
        <v>0</v>
      </c>
    </row>
    <row r="108" spans="1:5" x14ac:dyDescent="0.3">
      <c r="A108" s="9">
        <v>43935</v>
      </c>
      <c r="B108">
        <v>41</v>
      </c>
      <c r="C108">
        <v>0</v>
      </c>
      <c r="D108">
        <v>0</v>
      </c>
      <c r="E108" s="10">
        <v>0</v>
      </c>
    </row>
    <row r="109" spans="1:5" x14ac:dyDescent="0.3">
      <c r="A109" s="9">
        <v>43936</v>
      </c>
      <c r="B109">
        <v>26</v>
      </c>
      <c r="C109">
        <v>0</v>
      </c>
      <c r="D109">
        <v>0</v>
      </c>
      <c r="E109" s="10">
        <v>0</v>
      </c>
    </row>
    <row r="110" spans="1:5" x14ac:dyDescent="0.3">
      <c r="A110" s="9">
        <v>43937</v>
      </c>
      <c r="B110">
        <v>30</v>
      </c>
      <c r="C110">
        <v>23</v>
      </c>
      <c r="D110">
        <v>0</v>
      </c>
      <c r="E110" s="10">
        <v>0</v>
      </c>
    </row>
    <row r="111" spans="1:5" x14ac:dyDescent="0.3">
      <c r="A111" s="9">
        <v>43938</v>
      </c>
      <c r="B111">
        <v>32</v>
      </c>
      <c r="C111">
        <v>0</v>
      </c>
      <c r="D111">
        <v>0</v>
      </c>
      <c r="E111" s="10">
        <v>0</v>
      </c>
    </row>
    <row r="112" spans="1:5" x14ac:dyDescent="0.3">
      <c r="A112" s="9">
        <v>43939</v>
      </c>
      <c r="B112">
        <v>54</v>
      </c>
      <c r="C112">
        <v>0</v>
      </c>
      <c r="D112">
        <v>23</v>
      </c>
      <c r="E112" s="10">
        <v>0</v>
      </c>
    </row>
    <row r="113" spans="1:5" x14ac:dyDescent="0.3">
      <c r="A113" s="9">
        <v>43940</v>
      </c>
      <c r="B113">
        <v>35</v>
      </c>
      <c r="C113">
        <v>26</v>
      </c>
      <c r="D113">
        <v>0</v>
      </c>
      <c r="E113" s="10">
        <v>14962</v>
      </c>
    </row>
    <row r="114" spans="1:5" x14ac:dyDescent="0.3">
      <c r="A114" s="9">
        <v>43941</v>
      </c>
      <c r="B114">
        <v>52</v>
      </c>
      <c r="C114">
        <v>23</v>
      </c>
      <c r="D114">
        <v>0</v>
      </c>
      <c r="E114" s="10">
        <v>0</v>
      </c>
    </row>
    <row r="115" spans="1:5" x14ac:dyDescent="0.3">
      <c r="A115" s="9">
        <v>43942</v>
      </c>
      <c r="B115">
        <v>0</v>
      </c>
      <c r="C115">
        <v>24</v>
      </c>
      <c r="D115">
        <v>0</v>
      </c>
      <c r="E115" s="10">
        <v>0</v>
      </c>
    </row>
    <row r="116" spans="1:5" x14ac:dyDescent="0.3">
      <c r="A116" s="9">
        <v>43943</v>
      </c>
      <c r="B116">
        <v>24</v>
      </c>
      <c r="C116">
        <v>23</v>
      </c>
      <c r="D116">
        <v>0</v>
      </c>
      <c r="E116" s="10">
        <v>0</v>
      </c>
    </row>
    <row r="117" spans="1:5" x14ac:dyDescent="0.3">
      <c r="A117" s="9">
        <v>43944</v>
      </c>
      <c r="B117">
        <v>23</v>
      </c>
      <c r="C117">
        <v>23</v>
      </c>
      <c r="D117">
        <v>0</v>
      </c>
      <c r="E117" s="10">
        <v>0</v>
      </c>
    </row>
    <row r="118" spans="1:5" x14ac:dyDescent="0.3">
      <c r="A118" s="9">
        <v>43945</v>
      </c>
      <c r="B118">
        <v>24</v>
      </c>
      <c r="C118">
        <v>24</v>
      </c>
      <c r="D118">
        <v>0</v>
      </c>
      <c r="E118" s="10">
        <v>0</v>
      </c>
    </row>
    <row r="119" spans="1:5" x14ac:dyDescent="0.3">
      <c r="A119" s="9">
        <v>43946</v>
      </c>
      <c r="B119">
        <v>27</v>
      </c>
      <c r="C119">
        <v>0</v>
      </c>
      <c r="D119">
        <v>0</v>
      </c>
      <c r="E119" s="10">
        <v>0</v>
      </c>
    </row>
    <row r="120" spans="1:5" x14ac:dyDescent="0.3">
      <c r="A120" s="9">
        <v>43947</v>
      </c>
      <c r="B120">
        <v>23</v>
      </c>
      <c r="C120">
        <v>23</v>
      </c>
      <c r="D120">
        <v>0</v>
      </c>
      <c r="E120" s="10">
        <v>0</v>
      </c>
    </row>
    <row r="121" spans="1:5" x14ac:dyDescent="0.3">
      <c r="A121" s="9">
        <v>43948</v>
      </c>
      <c r="B121">
        <v>28</v>
      </c>
      <c r="C121">
        <v>0</v>
      </c>
      <c r="D121">
        <v>0</v>
      </c>
      <c r="E121" s="10">
        <v>0</v>
      </c>
    </row>
    <row r="122" spans="1:5" x14ac:dyDescent="0.3">
      <c r="A122" s="9">
        <v>43949</v>
      </c>
      <c r="B122">
        <v>33</v>
      </c>
      <c r="C122">
        <v>25</v>
      </c>
      <c r="D122">
        <v>0</v>
      </c>
      <c r="E122" s="10">
        <v>4101</v>
      </c>
    </row>
    <row r="123" spans="1:5" x14ac:dyDescent="0.3">
      <c r="A123" s="9">
        <v>43950</v>
      </c>
      <c r="B123">
        <v>0</v>
      </c>
      <c r="C123">
        <v>0</v>
      </c>
      <c r="D123">
        <v>0</v>
      </c>
      <c r="E123" s="10">
        <v>0</v>
      </c>
    </row>
    <row r="124" spans="1:5" x14ac:dyDescent="0.3">
      <c r="A124" s="9">
        <v>43951</v>
      </c>
      <c r="B124">
        <v>37</v>
      </c>
      <c r="C124">
        <v>0</v>
      </c>
      <c r="D124">
        <v>0</v>
      </c>
      <c r="E124" s="10">
        <v>0</v>
      </c>
    </row>
    <row r="125" spans="1:5" x14ac:dyDescent="0.3">
      <c r="A125" s="9">
        <v>43952</v>
      </c>
      <c r="B125">
        <v>38</v>
      </c>
      <c r="C125">
        <v>24</v>
      </c>
      <c r="D125">
        <v>0</v>
      </c>
      <c r="E125" s="10">
        <v>0</v>
      </c>
    </row>
    <row r="126" spans="1:5" x14ac:dyDescent="0.3">
      <c r="A126" s="9">
        <v>43953</v>
      </c>
      <c r="B126">
        <v>39</v>
      </c>
      <c r="C126">
        <v>0</v>
      </c>
      <c r="D126">
        <v>0</v>
      </c>
      <c r="E126" s="10">
        <v>0</v>
      </c>
    </row>
    <row r="127" spans="1:5" x14ac:dyDescent="0.3">
      <c r="A127" s="9">
        <v>43954</v>
      </c>
      <c r="B127">
        <v>65</v>
      </c>
      <c r="C127">
        <v>0</v>
      </c>
      <c r="D127">
        <v>0</v>
      </c>
      <c r="E127" s="10">
        <v>0</v>
      </c>
    </row>
    <row r="128" spans="1:5" x14ac:dyDescent="0.3">
      <c r="A128" s="9">
        <v>43955</v>
      </c>
      <c r="B128">
        <v>23</v>
      </c>
      <c r="C128">
        <v>24</v>
      </c>
      <c r="D128">
        <v>0</v>
      </c>
      <c r="E128" s="10">
        <v>0</v>
      </c>
    </row>
    <row r="129" spans="1:5" x14ac:dyDescent="0.3">
      <c r="A129" s="9">
        <v>43956</v>
      </c>
      <c r="B129">
        <v>22</v>
      </c>
      <c r="C129">
        <v>0</v>
      </c>
      <c r="D129">
        <v>0</v>
      </c>
      <c r="E129" s="10">
        <v>0</v>
      </c>
    </row>
    <row r="130" spans="1:5" x14ac:dyDescent="0.3">
      <c r="A130" s="9">
        <v>43957</v>
      </c>
      <c r="B130">
        <v>24</v>
      </c>
      <c r="C130">
        <v>23</v>
      </c>
      <c r="D130">
        <v>0</v>
      </c>
      <c r="E130" s="10">
        <v>0</v>
      </c>
    </row>
    <row r="131" spans="1:5" x14ac:dyDescent="0.3">
      <c r="A131" s="9">
        <v>43958</v>
      </c>
      <c r="B131">
        <v>27</v>
      </c>
      <c r="C131">
        <v>26</v>
      </c>
      <c r="D131">
        <v>0</v>
      </c>
      <c r="E131" s="10">
        <v>0</v>
      </c>
    </row>
    <row r="132" spans="1:5" x14ac:dyDescent="0.3">
      <c r="A132" s="9">
        <v>43959</v>
      </c>
      <c r="B132">
        <v>27</v>
      </c>
      <c r="C132">
        <v>54</v>
      </c>
      <c r="D132">
        <v>0</v>
      </c>
      <c r="E132" s="10">
        <v>0</v>
      </c>
    </row>
    <row r="133" spans="1:5" x14ac:dyDescent="0.3">
      <c r="A133" s="9">
        <v>43960</v>
      </c>
      <c r="B133">
        <v>42</v>
      </c>
      <c r="C133">
        <v>26</v>
      </c>
      <c r="D133">
        <v>0</v>
      </c>
      <c r="E133" s="10">
        <v>0</v>
      </c>
    </row>
    <row r="134" spans="1:5" x14ac:dyDescent="0.3">
      <c r="A134" s="9">
        <v>43961</v>
      </c>
      <c r="B134">
        <v>27</v>
      </c>
      <c r="C134">
        <v>0</v>
      </c>
      <c r="D134">
        <v>0</v>
      </c>
      <c r="E134" s="10">
        <v>0</v>
      </c>
    </row>
    <row r="135" spans="1:5" x14ac:dyDescent="0.3">
      <c r="A135" s="9">
        <v>43962</v>
      </c>
      <c r="B135">
        <v>37</v>
      </c>
      <c r="C135">
        <v>0</v>
      </c>
      <c r="D135">
        <v>0</v>
      </c>
      <c r="E135" s="10">
        <v>0</v>
      </c>
    </row>
    <row r="136" spans="1:5" x14ac:dyDescent="0.3">
      <c r="A136" s="9">
        <v>43963</v>
      </c>
      <c r="B136">
        <v>47</v>
      </c>
      <c r="C136">
        <v>24</v>
      </c>
      <c r="D136">
        <v>0</v>
      </c>
      <c r="E136" s="10">
        <v>0</v>
      </c>
    </row>
    <row r="137" spans="1:5" x14ac:dyDescent="0.3">
      <c r="A137" s="9">
        <v>43964</v>
      </c>
      <c r="B137">
        <v>26</v>
      </c>
      <c r="C137">
        <v>26</v>
      </c>
      <c r="D137">
        <v>24</v>
      </c>
      <c r="E137" s="10">
        <v>0</v>
      </c>
    </row>
    <row r="138" spans="1:5" x14ac:dyDescent="0.3">
      <c r="A138" s="9">
        <v>43965</v>
      </c>
      <c r="B138">
        <v>24</v>
      </c>
      <c r="C138">
        <v>25</v>
      </c>
      <c r="D138">
        <v>0</v>
      </c>
      <c r="E138" s="10">
        <v>0</v>
      </c>
    </row>
    <row r="139" spans="1:5" x14ac:dyDescent="0.3">
      <c r="A139" s="9">
        <v>43966</v>
      </c>
      <c r="B139">
        <v>0</v>
      </c>
      <c r="C139">
        <v>0</v>
      </c>
      <c r="D139">
        <v>0</v>
      </c>
      <c r="E139" s="10">
        <v>0</v>
      </c>
    </row>
    <row r="140" spans="1:5" x14ac:dyDescent="0.3">
      <c r="A140" s="9">
        <v>43967</v>
      </c>
      <c r="B140">
        <v>49</v>
      </c>
      <c r="C140">
        <v>0</v>
      </c>
      <c r="D140">
        <v>0</v>
      </c>
      <c r="E140" s="10">
        <v>4110</v>
      </c>
    </row>
    <row r="141" spans="1:5" x14ac:dyDescent="0.3">
      <c r="A141" s="9">
        <v>43968</v>
      </c>
      <c r="B141">
        <v>52</v>
      </c>
      <c r="C141">
        <v>0</v>
      </c>
      <c r="D141">
        <v>0</v>
      </c>
      <c r="E141" s="10">
        <v>0</v>
      </c>
    </row>
    <row r="142" spans="1:5" x14ac:dyDescent="0.3">
      <c r="A142" s="9">
        <v>43969</v>
      </c>
      <c r="B142">
        <v>42</v>
      </c>
      <c r="C142">
        <v>0</v>
      </c>
      <c r="D142">
        <v>0</v>
      </c>
      <c r="E142" s="10">
        <v>0</v>
      </c>
    </row>
    <row r="143" spans="1:5" x14ac:dyDescent="0.3">
      <c r="A143" s="9">
        <v>43970</v>
      </c>
      <c r="B143">
        <v>0</v>
      </c>
      <c r="C143">
        <v>26</v>
      </c>
      <c r="D143">
        <v>0</v>
      </c>
      <c r="E143" s="10">
        <v>0</v>
      </c>
    </row>
    <row r="144" spans="1:5" x14ac:dyDescent="0.3">
      <c r="A144" s="9">
        <v>43971</v>
      </c>
      <c r="B144">
        <v>0</v>
      </c>
      <c r="C144">
        <v>23</v>
      </c>
      <c r="D144">
        <v>0</v>
      </c>
      <c r="E144" s="10">
        <v>0</v>
      </c>
    </row>
    <row r="145" spans="1:5" x14ac:dyDescent="0.3">
      <c r="A145" s="9">
        <v>43972</v>
      </c>
      <c r="B145">
        <v>0</v>
      </c>
      <c r="C145">
        <v>0</v>
      </c>
      <c r="D145">
        <v>0</v>
      </c>
      <c r="E145" s="10">
        <v>0</v>
      </c>
    </row>
    <row r="146" spans="1:5" x14ac:dyDescent="0.3">
      <c r="A146" s="9">
        <v>43973</v>
      </c>
      <c r="B146">
        <v>0</v>
      </c>
      <c r="C146">
        <v>24</v>
      </c>
      <c r="D146">
        <v>24</v>
      </c>
      <c r="E146" s="10">
        <v>0</v>
      </c>
    </row>
    <row r="147" spans="1:5" x14ac:dyDescent="0.3">
      <c r="A147" s="9">
        <v>43974</v>
      </c>
      <c r="B147">
        <v>0</v>
      </c>
      <c r="C147">
        <v>26</v>
      </c>
      <c r="D147">
        <v>0</v>
      </c>
      <c r="E147" s="10">
        <v>0</v>
      </c>
    </row>
    <row r="148" spans="1:5" x14ac:dyDescent="0.3">
      <c r="A148" s="9">
        <v>43975</v>
      </c>
      <c r="B148">
        <v>22</v>
      </c>
      <c r="C148">
        <v>40</v>
      </c>
      <c r="D148">
        <v>0</v>
      </c>
      <c r="E148" s="10">
        <v>0</v>
      </c>
    </row>
    <row r="149" spans="1:5" x14ac:dyDescent="0.3">
      <c r="A149" s="9">
        <v>43976</v>
      </c>
      <c r="B149">
        <v>27</v>
      </c>
      <c r="C149">
        <v>0</v>
      </c>
      <c r="D149">
        <v>0</v>
      </c>
      <c r="E149" s="10">
        <v>0</v>
      </c>
    </row>
    <row r="150" spans="1:5" x14ac:dyDescent="0.3">
      <c r="A150" s="9">
        <v>43977</v>
      </c>
      <c r="B150">
        <v>27</v>
      </c>
      <c r="C150">
        <v>34</v>
      </c>
      <c r="D150">
        <v>0</v>
      </c>
      <c r="E150" s="10">
        <v>0</v>
      </c>
    </row>
    <row r="151" spans="1:5" x14ac:dyDescent="0.3">
      <c r="A151" s="9">
        <v>43978</v>
      </c>
      <c r="B151">
        <v>0</v>
      </c>
      <c r="C151">
        <v>26</v>
      </c>
      <c r="D151">
        <v>0</v>
      </c>
      <c r="E151" s="10">
        <v>0</v>
      </c>
    </row>
    <row r="152" spans="1:5" x14ac:dyDescent="0.3">
      <c r="A152" s="9">
        <v>43979</v>
      </c>
      <c r="B152">
        <v>0</v>
      </c>
      <c r="C152">
        <v>0</v>
      </c>
      <c r="D152">
        <v>0</v>
      </c>
      <c r="E152" s="10">
        <v>0</v>
      </c>
    </row>
    <row r="153" spans="1:5" x14ac:dyDescent="0.3">
      <c r="A153" s="9">
        <v>43980</v>
      </c>
      <c r="B153">
        <v>26</v>
      </c>
      <c r="C153">
        <v>26</v>
      </c>
      <c r="D153">
        <v>0</v>
      </c>
      <c r="E153" s="10">
        <v>0</v>
      </c>
    </row>
    <row r="154" spans="1:5" x14ac:dyDescent="0.3">
      <c r="A154" s="9">
        <v>43981</v>
      </c>
      <c r="B154">
        <v>37</v>
      </c>
      <c r="C154">
        <v>24</v>
      </c>
      <c r="D154">
        <v>0</v>
      </c>
      <c r="E154" s="10">
        <v>0</v>
      </c>
    </row>
    <row r="155" spans="1:5" x14ac:dyDescent="0.3">
      <c r="A155" s="9">
        <v>43982</v>
      </c>
      <c r="B155">
        <v>38</v>
      </c>
      <c r="C155">
        <v>25</v>
      </c>
      <c r="D155">
        <v>0</v>
      </c>
      <c r="E155" s="10">
        <v>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FF37F-B40E-4940-B8DE-ED5BE8281304}">
  <dimension ref="A3:G155"/>
  <sheetViews>
    <sheetView workbookViewId="0">
      <selection activeCell="V19" sqref="V19"/>
    </sheetView>
  </sheetViews>
  <sheetFormatPr defaultRowHeight="14.4" x14ac:dyDescent="0.3"/>
  <cols>
    <col min="3" max="3" width="8.88671875" style="13"/>
    <col min="5" max="5" width="8.88671875" style="13"/>
  </cols>
  <sheetData>
    <row r="3" spans="1:7" x14ac:dyDescent="0.3">
      <c r="A3" s="12" t="s">
        <v>56</v>
      </c>
      <c r="B3" t="s">
        <v>198</v>
      </c>
      <c r="C3" s="13" t="s">
        <v>197</v>
      </c>
      <c r="D3" t="s">
        <v>196</v>
      </c>
      <c r="E3" s="13" t="s">
        <v>195</v>
      </c>
      <c r="F3" t="s">
        <v>194</v>
      </c>
      <c r="G3" s="10" t="s">
        <v>57</v>
      </c>
    </row>
    <row r="4" spans="1:7" x14ac:dyDescent="0.3">
      <c r="A4" s="9">
        <v>43831</v>
      </c>
      <c r="B4">
        <v>3</v>
      </c>
      <c r="C4" s="13">
        <v>1</v>
      </c>
      <c r="D4">
        <v>0</v>
      </c>
      <c r="E4" s="13">
        <v>0</v>
      </c>
      <c r="F4">
        <v>3</v>
      </c>
      <c r="G4" s="10">
        <v>0</v>
      </c>
    </row>
    <row r="5" spans="1:7" x14ac:dyDescent="0.3">
      <c r="A5" s="9">
        <v>43832</v>
      </c>
      <c r="B5">
        <v>3</v>
      </c>
      <c r="C5" s="13">
        <v>1</v>
      </c>
      <c r="D5">
        <v>0</v>
      </c>
      <c r="E5" s="13">
        <v>1</v>
      </c>
      <c r="F5">
        <v>1</v>
      </c>
      <c r="G5" s="10">
        <v>0</v>
      </c>
    </row>
    <row r="6" spans="1:7" x14ac:dyDescent="0.3">
      <c r="A6" s="9">
        <v>43833</v>
      </c>
      <c r="B6">
        <v>5</v>
      </c>
      <c r="C6" s="13">
        <v>0</v>
      </c>
      <c r="D6">
        <v>0</v>
      </c>
      <c r="E6" s="13">
        <v>1</v>
      </c>
      <c r="F6">
        <v>3</v>
      </c>
      <c r="G6" s="10">
        <v>0</v>
      </c>
    </row>
    <row r="7" spans="1:7" x14ac:dyDescent="0.3">
      <c r="A7" s="9">
        <v>43834</v>
      </c>
      <c r="B7">
        <v>3</v>
      </c>
      <c r="C7" s="13">
        <v>1</v>
      </c>
      <c r="D7">
        <v>0</v>
      </c>
      <c r="E7" s="13">
        <v>1</v>
      </c>
      <c r="F7">
        <v>2</v>
      </c>
      <c r="G7" s="10">
        <v>0</v>
      </c>
    </row>
    <row r="8" spans="1:7" x14ac:dyDescent="0.3">
      <c r="A8" s="9">
        <v>43835</v>
      </c>
      <c r="B8">
        <v>5</v>
      </c>
      <c r="C8" s="13">
        <v>1</v>
      </c>
      <c r="D8">
        <v>0</v>
      </c>
      <c r="E8" s="13">
        <v>1</v>
      </c>
      <c r="F8">
        <v>3</v>
      </c>
      <c r="G8" s="10">
        <v>0</v>
      </c>
    </row>
    <row r="9" spans="1:7" x14ac:dyDescent="0.3">
      <c r="A9" s="9">
        <v>43836</v>
      </c>
      <c r="B9">
        <v>4</v>
      </c>
      <c r="C9" s="13">
        <v>1</v>
      </c>
      <c r="D9">
        <v>0</v>
      </c>
      <c r="E9" s="13">
        <v>1</v>
      </c>
      <c r="F9">
        <v>2</v>
      </c>
      <c r="G9" s="10">
        <v>0</v>
      </c>
    </row>
    <row r="10" spans="1:7" x14ac:dyDescent="0.3">
      <c r="A10" s="9">
        <v>43837</v>
      </c>
      <c r="B10">
        <v>5</v>
      </c>
      <c r="C10" s="13">
        <v>1</v>
      </c>
      <c r="D10">
        <v>0</v>
      </c>
      <c r="E10" s="13">
        <v>0</v>
      </c>
      <c r="F10">
        <v>2</v>
      </c>
      <c r="G10" s="10">
        <v>0</v>
      </c>
    </row>
    <row r="11" spans="1:7" x14ac:dyDescent="0.3">
      <c r="A11" s="9">
        <v>43838</v>
      </c>
      <c r="B11">
        <v>4</v>
      </c>
      <c r="C11" s="13">
        <v>1</v>
      </c>
      <c r="D11">
        <v>0</v>
      </c>
      <c r="E11" s="13">
        <v>1</v>
      </c>
      <c r="F11">
        <v>2</v>
      </c>
      <c r="G11" s="10">
        <v>0</v>
      </c>
    </row>
    <row r="12" spans="1:7" x14ac:dyDescent="0.3">
      <c r="A12" s="9">
        <v>43839</v>
      </c>
      <c r="B12">
        <v>4</v>
      </c>
      <c r="C12" s="13">
        <v>0</v>
      </c>
      <c r="D12">
        <v>0</v>
      </c>
      <c r="E12" s="13">
        <v>0</v>
      </c>
      <c r="F12">
        <v>2</v>
      </c>
      <c r="G12" s="10">
        <v>0</v>
      </c>
    </row>
    <row r="13" spans="1:7" x14ac:dyDescent="0.3">
      <c r="A13" s="9">
        <v>43840</v>
      </c>
      <c r="B13">
        <v>4</v>
      </c>
      <c r="C13" s="13">
        <v>1</v>
      </c>
      <c r="D13">
        <v>0</v>
      </c>
      <c r="E13" s="13">
        <v>1</v>
      </c>
      <c r="F13">
        <v>3</v>
      </c>
      <c r="G13" s="10">
        <v>0</v>
      </c>
    </row>
    <row r="14" spans="1:7" x14ac:dyDescent="0.3">
      <c r="A14" s="9">
        <v>43841</v>
      </c>
      <c r="B14">
        <v>4</v>
      </c>
      <c r="C14" s="13">
        <v>1</v>
      </c>
      <c r="D14">
        <v>0</v>
      </c>
      <c r="E14" s="13">
        <v>1</v>
      </c>
      <c r="F14">
        <v>3</v>
      </c>
      <c r="G14" s="10">
        <v>0</v>
      </c>
    </row>
    <row r="15" spans="1:7" x14ac:dyDescent="0.3">
      <c r="A15" s="9">
        <v>43842</v>
      </c>
      <c r="B15">
        <v>6</v>
      </c>
      <c r="C15" s="13">
        <v>1</v>
      </c>
      <c r="D15">
        <v>0</v>
      </c>
      <c r="E15" s="13">
        <v>0</v>
      </c>
      <c r="F15">
        <v>3</v>
      </c>
      <c r="G15" s="10">
        <v>0</v>
      </c>
    </row>
    <row r="16" spans="1:7" x14ac:dyDescent="0.3">
      <c r="A16" s="9">
        <v>43843</v>
      </c>
      <c r="B16">
        <v>2</v>
      </c>
      <c r="C16" s="13">
        <v>0</v>
      </c>
      <c r="D16">
        <v>0</v>
      </c>
      <c r="E16" s="13">
        <v>1</v>
      </c>
      <c r="F16">
        <v>2</v>
      </c>
      <c r="G16" s="10">
        <v>0</v>
      </c>
    </row>
    <row r="17" spans="1:7" x14ac:dyDescent="0.3">
      <c r="A17" s="9">
        <v>43844</v>
      </c>
      <c r="B17">
        <v>4</v>
      </c>
      <c r="C17" s="13">
        <v>0</v>
      </c>
      <c r="D17">
        <v>0</v>
      </c>
      <c r="E17" s="13">
        <v>1</v>
      </c>
      <c r="F17">
        <v>2</v>
      </c>
      <c r="G17" s="10">
        <v>0</v>
      </c>
    </row>
    <row r="18" spans="1:7" x14ac:dyDescent="0.3">
      <c r="A18" s="9">
        <v>43845</v>
      </c>
      <c r="B18">
        <v>5</v>
      </c>
      <c r="C18" s="13">
        <v>1</v>
      </c>
      <c r="D18">
        <v>0</v>
      </c>
      <c r="E18" s="13">
        <v>1</v>
      </c>
      <c r="F18">
        <v>2</v>
      </c>
      <c r="G18" s="10">
        <v>0</v>
      </c>
    </row>
    <row r="19" spans="1:7" x14ac:dyDescent="0.3">
      <c r="A19" s="9">
        <v>43846</v>
      </c>
      <c r="B19">
        <v>3</v>
      </c>
      <c r="C19" s="13">
        <v>1</v>
      </c>
      <c r="D19">
        <v>0</v>
      </c>
      <c r="E19" s="13">
        <v>1</v>
      </c>
      <c r="F19">
        <v>3</v>
      </c>
      <c r="G19" s="10">
        <v>0</v>
      </c>
    </row>
    <row r="20" spans="1:7" x14ac:dyDescent="0.3">
      <c r="A20" s="9">
        <v>43847</v>
      </c>
      <c r="B20">
        <v>3</v>
      </c>
      <c r="C20" s="13">
        <v>0</v>
      </c>
      <c r="D20">
        <v>0</v>
      </c>
      <c r="E20" s="13">
        <v>1</v>
      </c>
      <c r="F20">
        <v>3</v>
      </c>
      <c r="G20" s="10">
        <v>0</v>
      </c>
    </row>
    <row r="21" spans="1:7" x14ac:dyDescent="0.3">
      <c r="A21" s="9">
        <v>43848</v>
      </c>
      <c r="B21">
        <v>5</v>
      </c>
      <c r="C21" s="13">
        <v>1</v>
      </c>
      <c r="D21">
        <v>0</v>
      </c>
      <c r="E21" s="13">
        <v>1</v>
      </c>
      <c r="F21">
        <v>2</v>
      </c>
      <c r="G21" s="10">
        <v>0</v>
      </c>
    </row>
    <row r="22" spans="1:7" x14ac:dyDescent="0.3">
      <c r="A22" s="9">
        <v>43849</v>
      </c>
      <c r="B22">
        <v>4</v>
      </c>
      <c r="C22" s="13">
        <v>1</v>
      </c>
      <c r="D22">
        <v>0</v>
      </c>
      <c r="E22" s="13">
        <v>1</v>
      </c>
      <c r="F22">
        <v>2</v>
      </c>
      <c r="G22" s="10">
        <v>0</v>
      </c>
    </row>
    <row r="23" spans="1:7" x14ac:dyDescent="0.3">
      <c r="A23" s="9">
        <v>43850</v>
      </c>
      <c r="B23">
        <v>4</v>
      </c>
      <c r="C23" s="13">
        <v>1</v>
      </c>
      <c r="D23">
        <v>0</v>
      </c>
      <c r="E23" s="13">
        <v>1</v>
      </c>
      <c r="F23">
        <v>2</v>
      </c>
      <c r="G23" s="10">
        <v>0</v>
      </c>
    </row>
    <row r="24" spans="1:7" x14ac:dyDescent="0.3">
      <c r="A24" s="9">
        <v>43851</v>
      </c>
      <c r="B24">
        <v>4</v>
      </c>
      <c r="C24" s="13">
        <v>1</v>
      </c>
      <c r="D24">
        <v>0</v>
      </c>
      <c r="E24" s="13">
        <v>1</v>
      </c>
      <c r="F24">
        <v>2</v>
      </c>
      <c r="G24" s="10">
        <v>0</v>
      </c>
    </row>
    <row r="25" spans="1:7" x14ac:dyDescent="0.3">
      <c r="A25" s="9">
        <v>43852</v>
      </c>
      <c r="B25">
        <v>5</v>
      </c>
      <c r="C25" s="13">
        <v>1</v>
      </c>
      <c r="D25">
        <v>0</v>
      </c>
      <c r="E25" s="13">
        <v>1</v>
      </c>
      <c r="F25">
        <v>2</v>
      </c>
      <c r="G25" s="10">
        <v>0</v>
      </c>
    </row>
    <row r="26" spans="1:7" x14ac:dyDescent="0.3">
      <c r="A26" s="9">
        <v>43853</v>
      </c>
      <c r="B26">
        <v>5</v>
      </c>
      <c r="C26" s="13">
        <v>1</v>
      </c>
      <c r="D26">
        <v>0</v>
      </c>
      <c r="E26" s="13">
        <v>1</v>
      </c>
      <c r="F26">
        <v>3</v>
      </c>
      <c r="G26" s="10">
        <v>0</v>
      </c>
    </row>
    <row r="27" spans="1:7" x14ac:dyDescent="0.3">
      <c r="A27" s="9">
        <v>43854</v>
      </c>
      <c r="B27">
        <v>3</v>
      </c>
      <c r="C27" s="13">
        <v>1</v>
      </c>
      <c r="D27">
        <v>0</v>
      </c>
      <c r="E27" s="13">
        <v>1</v>
      </c>
      <c r="F27">
        <v>3</v>
      </c>
      <c r="G27" s="10">
        <v>0</v>
      </c>
    </row>
    <row r="28" spans="1:7" x14ac:dyDescent="0.3">
      <c r="A28" s="9">
        <v>43855</v>
      </c>
      <c r="B28">
        <v>4</v>
      </c>
      <c r="C28" s="13">
        <v>0</v>
      </c>
      <c r="D28">
        <v>0</v>
      </c>
      <c r="E28" s="13">
        <v>1</v>
      </c>
      <c r="F28">
        <v>2</v>
      </c>
      <c r="G28" s="10">
        <v>0</v>
      </c>
    </row>
    <row r="29" spans="1:7" x14ac:dyDescent="0.3">
      <c r="A29" s="9">
        <v>43856</v>
      </c>
      <c r="B29">
        <v>5</v>
      </c>
      <c r="C29" s="13">
        <v>1</v>
      </c>
      <c r="D29">
        <v>0</v>
      </c>
      <c r="E29" s="13">
        <v>0</v>
      </c>
      <c r="F29">
        <v>2</v>
      </c>
      <c r="G29" s="10">
        <v>0</v>
      </c>
    </row>
    <row r="30" spans="1:7" x14ac:dyDescent="0.3">
      <c r="A30" s="9">
        <v>43857</v>
      </c>
      <c r="B30">
        <v>4</v>
      </c>
      <c r="C30" s="13">
        <v>0</v>
      </c>
      <c r="D30">
        <v>0</v>
      </c>
      <c r="E30" s="13">
        <v>1</v>
      </c>
      <c r="F30">
        <v>3</v>
      </c>
      <c r="G30" s="10">
        <v>0</v>
      </c>
    </row>
    <row r="31" spans="1:7" x14ac:dyDescent="0.3">
      <c r="A31" s="9">
        <v>43858</v>
      </c>
      <c r="B31">
        <v>7</v>
      </c>
      <c r="C31" s="13">
        <v>1</v>
      </c>
      <c r="D31">
        <v>0</v>
      </c>
      <c r="E31" s="13">
        <v>0</v>
      </c>
      <c r="F31">
        <v>3</v>
      </c>
      <c r="G31" s="10">
        <v>0</v>
      </c>
    </row>
    <row r="32" spans="1:7" x14ac:dyDescent="0.3">
      <c r="A32" s="9">
        <v>43859</v>
      </c>
      <c r="B32">
        <v>7</v>
      </c>
      <c r="C32" s="13">
        <v>1</v>
      </c>
      <c r="D32">
        <v>0</v>
      </c>
      <c r="E32" s="13">
        <v>1</v>
      </c>
      <c r="F32">
        <v>1</v>
      </c>
      <c r="G32" s="10">
        <v>0</v>
      </c>
    </row>
    <row r="33" spans="1:7" x14ac:dyDescent="0.3">
      <c r="A33" s="9">
        <v>43860</v>
      </c>
      <c r="B33">
        <v>9</v>
      </c>
      <c r="C33" s="13">
        <v>1</v>
      </c>
      <c r="D33">
        <v>0</v>
      </c>
      <c r="E33" s="13">
        <v>1</v>
      </c>
      <c r="F33">
        <v>3</v>
      </c>
      <c r="G33" s="10">
        <v>0</v>
      </c>
    </row>
    <row r="34" spans="1:7" x14ac:dyDescent="0.3">
      <c r="A34" s="9">
        <v>43861</v>
      </c>
      <c r="B34">
        <v>10</v>
      </c>
      <c r="C34" s="13">
        <v>1</v>
      </c>
      <c r="D34">
        <v>0</v>
      </c>
      <c r="E34" s="13">
        <v>1</v>
      </c>
      <c r="F34">
        <v>2</v>
      </c>
      <c r="G34" s="10">
        <v>0</v>
      </c>
    </row>
    <row r="35" spans="1:7" x14ac:dyDescent="0.3">
      <c r="A35" s="9">
        <v>43862</v>
      </c>
      <c r="B35">
        <v>9</v>
      </c>
      <c r="C35" s="13">
        <v>1</v>
      </c>
      <c r="D35">
        <v>0</v>
      </c>
      <c r="E35" s="13">
        <v>1</v>
      </c>
      <c r="F35">
        <v>3</v>
      </c>
      <c r="G35" s="10">
        <v>0</v>
      </c>
    </row>
    <row r="36" spans="1:7" x14ac:dyDescent="0.3">
      <c r="A36" s="9">
        <v>43863</v>
      </c>
      <c r="B36">
        <v>9</v>
      </c>
      <c r="C36" s="13">
        <v>2</v>
      </c>
      <c r="D36">
        <v>0</v>
      </c>
      <c r="E36" s="13">
        <v>1</v>
      </c>
      <c r="F36">
        <v>3</v>
      </c>
      <c r="G36" s="10">
        <v>0</v>
      </c>
    </row>
    <row r="37" spans="1:7" x14ac:dyDescent="0.3">
      <c r="A37" s="9">
        <v>43864</v>
      </c>
      <c r="B37">
        <v>7</v>
      </c>
      <c r="C37" s="13">
        <v>1</v>
      </c>
      <c r="D37">
        <v>0</v>
      </c>
      <c r="E37" s="13">
        <v>1</v>
      </c>
      <c r="F37">
        <v>3</v>
      </c>
      <c r="G37" s="10">
        <v>0</v>
      </c>
    </row>
    <row r="38" spans="1:7" x14ac:dyDescent="0.3">
      <c r="A38" s="9">
        <v>43865</v>
      </c>
      <c r="B38">
        <v>10</v>
      </c>
      <c r="C38" s="13">
        <v>1</v>
      </c>
      <c r="D38">
        <v>0</v>
      </c>
      <c r="E38" s="13">
        <v>1</v>
      </c>
      <c r="F38">
        <v>3</v>
      </c>
      <c r="G38" s="10">
        <v>0</v>
      </c>
    </row>
    <row r="39" spans="1:7" x14ac:dyDescent="0.3">
      <c r="A39" s="9">
        <v>43866</v>
      </c>
      <c r="B39">
        <v>7</v>
      </c>
      <c r="C39" s="13">
        <v>1</v>
      </c>
      <c r="D39">
        <v>0</v>
      </c>
      <c r="E39" s="13">
        <v>1</v>
      </c>
      <c r="F39">
        <v>3</v>
      </c>
      <c r="G39" s="10">
        <v>0</v>
      </c>
    </row>
    <row r="40" spans="1:7" x14ac:dyDescent="0.3">
      <c r="A40" s="9">
        <v>43867</v>
      </c>
      <c r="B40">
        <v>7</v>
      </c>
      <c r="C40" s="13">
        <v>1</v>
      </c>
      <c r="D40">
        <v>0</v>
      </c>
      <c r="E40" s="13">
        <v>1</v>
      </c>
      <c r="F40">
        <v>2</v>
      </c>
      <c r="G40" s="10">
        <v>0</v>
      </c>
    </row>
    <row r="41" spans="1:7" x14ac:dyDescent="0.3">
      <c r="A41" s="9">
        <v>43868</v>
      </c>
      <c r="B41">
        <v>7</v>
      </c>
      <c r="C41" s="13">
        <v>1</v>
      </c>
      <c r="D41">
        <v>0</v>
      </c>
      <c r="E41" s="13">
        <v>1</v>
      </c>
      <c r="F41">
        <v>4</v>
      </c>
      <c r="G41" s="10">
        <v>0</v>
      </c>
    </row>
    <row r="42" spans="1:7" x14ac:dyDescent="0.3">
      <c r="A42" s="9">
        <v>43869</v>
      </c>
      <c r="B42">
        <v>7</v>
      </c>
      <c r="C42" s="13">
        <v>1</v>
      </c>
      <c r="D42">
        <v>0</v>
      </c>
      <c r="E42" s="13">
        <v>1</v>
      </c>
      <c r="F42">
        <v>2</v>
      </c>
      <c r="G42" s="10">
        <v>0</v>
      </c>
    </row>
    <row r="43" spans="1:7" x14ac:dyDescent="0.3">
      <c r="A43" s="9">
        <v>43870</v>
      </c>
      <c r="B43">
        <v>8</v>
      </c>
      <c r="C43" s="13">
        <v>1</v>
      </c>
      <c r="D43">
        <v>0</v>
      </c>
      <c r="E43" s="13">
        <v>1</v>
      </c>
      <c r="F43">
        <v>2</v>
      </c>
      <c r="G43" s="10">
        <v>0</v>
      </c>
    </row>
    <row r="44" spans="1:7" x14ac:dyDescent="0.3">
      <c r="A44" s="9">
        <v>43871</v>
      </c>
      <c r="B44">
        <v>9</v>
      </c>
      <c r="C44" s="13">
        <v>1</v>
      </c>
      <c r="D44">
        <v>0</v>
      </c>
      <c r="E44" s="13">
        <v>1</v>
      </c>
      <c r="F44">
        <v>3</v>
      </c>
      <c r="G44" s="10">
        <v>0</v>
      </c>
    </row>
    <row r="45" spans="1:7" x14ac:dyDescent="0.3">
      <c r="A45" s="9">
        <v>43872</v>
      </c>
      <c r="B45">
        <v>8</v>
      </c>
      <c r="C45" s="13">
        <v>1</v>
      </c>
      <c r="D45">
        <v>0</v>
      </c>
      <c r="E45" s="13">
        <v>1</v>
      </c>
      <c r="F45">
        <v>2</v>
      </c>
      <c r="G45" s="10">
        <v>0</v>
      </c>
    </row>
    <row r="46" spans="1:7" x14ac:dyDescent="0.3">
      <c r="A46" s="9">
        <v>43873</v>
      </c>
      <c r="B46">
        <v>12</v>
      </c>
      <c r="C46" s="13">
        <v>1</v>
      </c>
      <c r="D46">
        <v>0</v>
      </c>
      <c r="E46" s="13">
        <v>1</v>
      </c>
      <c r="F46">
        <v>3</v>
      </c>
      <c r="G46" s="10">
        <v>0</v>
      </c>
    </row>
    <row r="47" spans="1:7" x14ac:dyDescent="0.3">
      <c r="A47" s="9">
        <v>43874</v>
      </c>
      <c r="B47">
        <v>10</v>
      </c>
      <c r="C47" s="13">
        <v>1</v>
      </c>
      <c r="D47">
        <v>0</v>
      </c>
      <c r="E47" s="13">
        <v>1</v>
      </c>
      <c r="F47">
        <v>3</v>
      </c>
      <c r="G47" s="10">
        <v>0</v>
      </c>
    </row>
    <row r="48" spans="1:7" x14ac:dyDescent="0.3">
      <c r="A48" s="9">
        <v>43875</v>
      </c>
      <c r="B48">
        <v>9</v>
      </c>
      <c r="C48" s="13">
        <v>1</v>
      </c>
      <c r="D48">
        <v>0</v>
      </c>
      <c r="E48" s="13">
        <v>1</v>
      </c>
      <c r="F48">
        <v>3</v>
      </c>
      <c r="G48" s="10">
        <v>0</v>
      </c>
    </row>
    <row r="49" spans="1:7" x14ac:dyDescent="0.3">
      <c r="A49" s="9">
        <v>43876</v>
      </c>
      <c r="B49">
        <v>14</v>
      </c>
      <c r="C49" s="13">
        <v>1</v>
      </c>
      <c r="D49">
        <v>0</v>
      </c>
      <c r="E49" s="13">
        <v>1</v>
      </c>
      <c r="F49">
        <v>2</v>
      </c>
      <c r="G49" s="10">
        <v>0</v>
      </c>
    </row>
    <row r="50" spans="1:7" x14ac:dyDescent="0.3">
      <c r="A50" s="9">
        <v>43877</v>
      </c>
      <c r="B50">
        <v>10</v>
      </c>
      <c r="C50" s="13">
        <v>1</v>
      </c>
      <c r="D50">
        <v>0</v>
      </c>
      <c r="E50" s="13">
        <v>1</v>
      </c>
      <c r="F50">
        <v>3</v>
      </c>
      <c r="G50" s="10">
        <v>0</v>
      </c>
    </row>
    <row r="51" spans="1:7" x14ac:dyDescent="0.3">
      <c r="A51" s="9">
        <v>43878</v>
      </c>
      <c r="B51">
        <v>12</v>
      </c>
      <c r="C51" s="13">
        <v>1</v>
      </c>
      <c r="D51">
        <v>0</v>
      </c>
      <c r="E51" s="13">
        <v>1</v>
      </c>
      <c r="F51">
        <v>2</v>
      </c>
      <c r="G51" s="10">
        <v>0</v>
      </c>
    </row>
    <row r="52" spans="1:7" x14ac:dyDescent="0.3">
      <c r="A52" s="9">
        <v>43879</v>
      </c>
      <c r="B52">
        <v>10</v>
      </c>
      <c r="C52" s="13">
        <v>1</v>
      </c>
      <c r="D52">
        <v>0</v>
      </c>
      <c r="E52" s="13">
        <v>1</v>
      </c>
      <c r="F52">
        <v>3</v>
      </c>
      <c r="G52" s="10">
        <v>0</v>
      </c>
    </row>
    <row r="53" spans="1:7" x14ac:dyDescent="0.3">
      <c r="A53" s="9">
        <v>43880</v>
      </c>
      <c r="B53">
        <v>9</v>
      </c>
      <c r="C53" s="13">
        <v>1</v>
      </c>
      <c r="D53">
        <v>0</v>
      </c>
      <c r="E53" s="13">
        <v>1</v>
      </c>
      <c r="F53">
        <v>3</v>
      </c>
      <c r="G53" s="10">
        <v>0</v>
      </c>
    </row>
    <row r="54" spans="1:7" x14ac:dyDescent="0.3">
      <c r="A54" s="9">
        <v>43881</v>
      </c>
      <c r="B54">
        <v>8</v>
      </c>
      <c r="C54" s="13">
        <v>1</v>
      </c>
      <c r="D54">
        <v>0</v>
      </c>
      <c r="E54" s="13">
        <v>1</v>
      </c>
      <c r="F54">
        <v>3</v>
      </c>
      <c r="G54" s="10">
        <v>0</v>
      </c>
    </row>
    <row r="55" spans="1:7" x14ac:dyDescent="0.3">
      <c r="A55" s="9">
        <v>43882</v>
      </c>
      <c r="B55">
        <v>9</v>
      </c>
      <c r="C55" s="13">
        <v>1</v>
      </c>
      <c r="D55">
        <v>0</v>
      </c>
      <c r="E55" s="13">
        <v>1</v>
      </c>
      <c r="F55">
        <v>2</v>
      </c>
      <c r="G55" s="10">
        <v>0</v>
      </c>
    </row>
    <row r="56" spans="1:7" x14ac:dyDescent="0.3">
      <c r="A56" s="9">
        <v>43883</v>
      </c>
      <c r="B56">
        <v>6</v>
      </c>
      <c r="C56" s="13">
        <v>1</v>
      </c>
      <c r="D56">
        <v>0</v>
      </c>
      <c r="E56" s="13">
        <v>1</v>
      </c>
      <c r="F56">
        <v>3</v>
      </c>
      <c r="G56" s="10">
        <v>0</v>
      </c>
    </row>
    <row r="57" spans="1:7" x14ac:dyDescent="0.3">
      <c r="A57" s="9">
        <v>43884</v>
      </c>
      <c r="B57">
        <v>8</v>
      </c>
      <c r="C57" s="13">
        <v>1</v>
      </c>
      <c r="D57">
        <v>0</v>
      </c>
      <c r="E57" s="13">
        <v>0</v>
      </c>
      <c r="F57">
        <v>3</v>
      </c>
      <c r="G57" s="10">
        <v>0</v>
      </c>
    </row>
    <row r="58" spans="1:7" x14ac:dyDescent="0.3">
      <c r="A58" s="9">
        <v>43885</v>
      </c>
      <c r="B58">
        <v>10</v>
      </c>
      <c r="C58" s="13">
        <v>1</v>
      </c>
      <c r="D58">
        <v>0</v>
      </c>
      <c r="E58" s="13">
        <v>1</v>
      </c>
      <c r="F58">
        <v>2</v>
      </c>
      <c r="G58" s="10">
        <v>0</v>
      </c>
    </row>
    <row r="59" spans="1:7" x14ac:dyDescent="0.3">
      <c r="A59" s="9">
        <v>43886</v>
      </c>
      <c r="B59">
        <v>8</v>
      </c>
      <c r="C59" s="13">
        <v>1</v>
      </c>
      <c r="D59">
        <v>0</v>
      </c>
      <c r="E59" s="13">
        <v>1</v>
      </c>
      <c r="F59">
        <v>2</v>
      </c>
      <c r="G59" s="10">
        <v>0</v>
      </c>
    </row>
    <row r="60" spans="1:7" x14ac:dyDescent="0.3">
      <c r="A60" s="9">
        <v>43887</v>
      </c>
      <c r="B60">
        <v>9</v>
      </c>
      <c r="C60" s="13">
        <v>1</v>
      </c>
      <c r="D60">
        <v>0</v>
      </c>
      <c r="E60" s="13">
        <v>1</v>
      </c>
      <c r="F60">
        <v>3</v>
      </c>
      <c r="G60" s="10">
        <v>0</v>
      </c>
    </row>
    <row r="61" spans="1:7" x14ac:dyDescent="0.3">
      <c r="A61" s="9">
        <v>43888</v>
      </c>
      <c r="B61">
        <v>7</v>
      </c>
      <c r="C61" s="13">
        <v>1</v>
      </c>
      <c r="D61">
        <v>0</v>
      </c>
      <c r="E61" s="13">
        <v>0</v>
      </c>
      <c r="F61">
        <v>2</v>
      </c>
      <c r="G61" s="10">
        <v>0</v>
      </c>
    </row>
    <row r="62" spans="1:7" x14ac:dyDescent="0.3">
      <c r="A62" s="9">
        <v>43889</v>
      </c>
      <c r="B62">
        <v>9</v>
      </c>
      <c r="C62" s="13">
        <v>1</v>
      </c>
      <c r="D62">
        <v>0</v>
      </c>
      <c r="E62" s="13">
        <v>1</v>
      </c>
      <c r="F62">
        <v>2</v>
      </c>
      <c r="G62" s="10">
        <v>0</v>
      </c>
    </row>
    <row r="63" spans="1:7" x14ac:dyDescent="0.3">
      <c r="A63" s="9">
        <v>43890</v>
      </c>
      <c r="B63">
        <v>10</v>
      </c>
      <c r="C63" s="13">
        <v>1</v>
      </c>
      <c r="D63">
        <v>0</v>
      </c>
      <c r="E63" s="13">
        <v>1</v>
      </c>
      <c r="F63">
        <v>2</v>
      </c>
      <c r="G63" s="10">
        <v>0</v>
      </c>
    </row>
    <row r="64" spans="1:7" x14ac:dyDescent="0.3">
      <c r="A64" s="9">
        <v>43891</v>
      </c>
      <c r="B64">
        <v>10</v>
      </c>
      <c r="C64" s="13">
        <v>1</v>
      </c>
      <c r="D64">
        <v>0</v>
      </c>
      <c r="E64" s="13">
        <v>1</v>
      </c>
      <c r="F64">
        <v>5</v>
      </c>
      <c r="G64" s="10">
        <v>0</v>
      </c>
    </row>
    <row r="65" spans="1:7" x14ac:dyDescent="0.3">
      <c r="A65" s="9">
        <v>43892</v>
      </c>
      <c r="B65">
        <v>17</v>
      </c>
      <c r="C65" s="13">
        <v>2</v>
      </c>
      <c r="D65">
        <v>0</v>
      </c>
      <c r="E65" s="13">
        <v>1</v>
      </c>
      <c r="F65">
        <v>4</v>
      </c>
      <c r="G65" s="10">
        <v>0</v>
      </c>
    </row>
    <row r="66" spans="1:7" x14ac:dyDescent="0.3">
      <c r="A66" s="9">
        <v>43893</v>
      </c>
      <c r="B66">
        <v>52</v>
      </c>
      <c r="C66" s="13">
        <v>14</v>
      </c>
      <c r="D66">
        <v>0</v>
      </c>
      <c r="E66" s="13">
        <v>1</v>
      </c>
      <c r="F66">
        <v>4</v>
      </c>
      <c r="G66" s="10">
        <v>0</v>
      </c>
    </row>
    <row r="67" spans="1:7" x14ac:dyDescent="0.3">
      <c r="A67" s="9">
        <v>43894</v>
      </c>
      <c r="B67">
        <v>100</v>
      </c>
      <c r="C67" s="13">
        <v>57</v>
      </c>
      <c r="D67">
        <v>0</v>
      </c>
      <c r="E67" s="13">
        <v>4</v>
      </c>
      <c r="F67">
        <v>4</v>
      </c>
      <c r="G67" s="10">
        <v>0</v>
      </c>
    </row>
    <row r="68" spans="1:7" x14ac:dyDescent="0.3">
      <c r="A68" s="9">
        <v>43895</v>
      </c>
      <c r="B68">
        <v>89</v>
      </c>
      <c r="C68" s="13">
        <v>65</v>
      </c>
      <c r="D68">
        <v>0</v>
      </c>
      <c r="E68" s="13">
        <v>2</v>
      </c>
      <c r="F68">
        <v>3</v>
      </c>
      <c r="G68" s="10">
        <v>0</v>
      </c>
    </row>
    <row r="69" spans="1:7" x14ac:dyDescent="0.3">
      <c r="A69" s="9">
        <v>43896</v>
      </c>
      <c r="B69">
        <v>53</v>
      </c>
      <c r="C69" s="13">
        <v>41</v>
      </c>
      <c r="D69">
        <v>1</v>
      </c>
      <c r="E69" s="13">
        <v>1</v>
      </c>
      <c r="F69">
        <v>4</v>
      </c>
      <c r="G69" s="10">
        <v>0</v>
      </c>
    </row>
    <row r="70" spans="1:7" x14ac:dyDescent="0.3">
      <c r="A70" s="9">
        <v>43897</v>
      </c>
      <c r="B70">
        <v>36</v>
      </c>
      <c r="C70" s="13">
        <v>33</v>
      </c>
      <c r="D70">
        <v>0</v>
      </c>
      <c r="E70" s="13">
        <v>1</v>
      </c>
      <c r="F70">
        <v>3</v>
      </c>
      <c r="G70" s="10">
        <v>0</v>
      </c>
    </row>
    <row r="71" spans="1:7" x14ac:dyDescent="0.3">
      <c r="A71" s="9">
        <v>43898</v>
      </c>
      <c r="B71">
        <v>23</v>
      </c>
      <c r="C71" s="13">
        <v>20</v>
      </c>
      <c r="D71">
        <v>0</v>
      </c>
      <c r="E71" s="13">
        <v>1</v>
      </c>
      <c r="F71">
        <v>3</v>
      </c>
      <c r="G71" s="10">
        <v>0</v>
      </c>
    </row>
    <row r="72" spans="1:7" x14ac:dyDescent="0.3">
      <c r="A72" s="9">
        <v>43899</v>
      </c>
      <c r="B72">
        <v>20</v>
      </c>
      <c r="C72" s="13">
        <v>15</v>
      </c>
      <c r="D72">
        <v>0</v>
      </c>
      <c r="E72" s="13">
        <v>1</v>
      </c>
      <c r="F72">
        <v>2</v>
      </c>
      <c r="G72" s="10">
        <v>0</v>
      </c>
    </row>
    <row r="73" spans="1:7" x14ac:dyDescent="0.3">
      <c r="A73" s="9">
        <v>43900</v>
      </c>
      <c r="B73">
        <v>13</v>
      </c>
      <c r="C73" s="13">
        <v>10</v>
      </c>
      <c r="D73">
        <v>0</v>
      </c>
      <c r="E73" s="13">
        <v>1</v>
      </c>
      <c r="F73">
        <v>3</v>
      </c>
      <c r="G73" s="10">
        <v>0</v>
      </c>
    </row>
    <row r="74" spans="1:7" x14ac:dyDescent="0.3">
      <c r="A74" s="9">
        <v>43901</v>
      </c>
      <c r="B74">
        <v>18</v>
      </c>
      <c r="C74" s="13">
        <v>15</v>
      </c>
      <c r="D74">
        <v>0</v>
      </c>
      <c r="E74" s="13">
        <v>1</v>
      </c>
      <c r="F74">
        <v>3</v>
      </c>
      <c r="G74" s="10">
        <v>0</v>
      </c>
    </row>
    <row r="75" spans="1:7" x14ac:dyDescent="0.3">
      <c r="A75" s="9">
        <v>43902</v>
      </c>
      <c r="B75">
        <v>21</v>
      </c>
      <c r="C75" s="13">
        <v>23</v>
      </c>
      <c r="D75">
        <v>1</v>
      </c>
      <c r="E75" s="13">
        <v>1</v>
      </c>
      <c r="F75">
        <v>3</v>
      </c>
      <c r="G75" s="10">
        <v>0</v>
      </c>
    </row>
    <row r="76" spans="1:7" x14ac:dyDescent="0.3">
      <c r="A76" s="9">
        <v>43903</v>
      </c>
      <c r="B76">
        <v>30</v>
      </c>
      <c r="C76" s="13">
        <v>34</v>
      </c>
      <c r="D76">
        <v>0</v>
      </c>
      <c r="E76" s="13">
        <v>2</v>
      </c>
      <c r="F76">
        <v>3</v>
      </c>
      <c r="G76" s="10">
        <v>0</v>
      </c>
    </row>
    <row r="77" spans="1:7" x14ac:dyDescent="0.3">
      <c r="A77" s="9">
        <v>43904</v>
      </c>
      <c r="B77">
        <v>34</v>
      </c>
      <c r="C77" s="13">
        <v>44</v>
      </c>
      <c r="D77">
        <v>1</v>
      </c>
      <c r="E77" s="13">
        <v>3</v>
      </c>
      <c r="F77">
        <v>2</v>
      </c>
      <c r="G77">
        <v>0</v>
      </c>
    </row>
    <row r="78" spans="1:7" x14ac:dyDescent="0.3">
      <c r="A78" s="9">
        <v>43905</v>
      </c>
      <c r="B78">
        <v>28</v>
      </c>
      <c r="C78" s="13">
        <v>40</v>
      </c>
      <c r="D78">
        <v>1</v>
      </c>
      <c r="E78" s="13">
        <v>3</v>
      </c>
      <c r="F78">
        <v>3</v>
      </c>
      <c r="G78">
        <v>0</v>
      </c>
    </row>
    <row r="79" spans="1:7" x14ac:dyDescent="0.3">
      <c r="A79" s="9">
        <v>43906</v>
      </c>
      <c r="B79">
        <v>27</v>
      </c>
      <c r="C79" s="13">
        <v>35</v>
      </c>
      <c r="D79">
        <v>1</v>
      </c>
      <c r="E79" s="13">
        <v>2</v>
      </c>
      <c r="F79">
        <v>3</v>
      </c>
      <c r="G79">
        <v>0</v>
      </c>
    </row>
    <row r="80" spans="1:7" x14ac:dyDescent="0.3">
      <c r="A80" s="9">
        <v>43907</v>
      </c>
      <c r="B80">
        <v>30</v>
      </c>
      <c r="C80" s="13">
        <v>41</v>
      </c>
      <c r="D80">
        <v>1</v>
      </c>
      <c r="E80" s="13">
        <v>2</v>
      </c>
      <c r="F80">
        <v>4</v>
      </c>
      <c r="G80">
        <v>0</v>
      </c>
    </row>
    <row r="81" spans="1:7" x14ac:dyDescent="0.3">
      <c r="A81" s="9">
        <v>43908</v>
      </c>
      <c r="B81">
        <v>33</v>
      </c>
      <c r="C81" s="13">
        <v>51</v>
      </c>
      <c r="D81">
        <v>1</v>
      </c>
      <c r="E81" s="13">
        <v>3</v>
      </c>
      <c r="F81">
        <v>5</v>
      </c>
      <c r="G81">
        <v>0</v>
      </c>
    </row>
    <row r="82" spans="1:7" x14ac:dyDescent="0.3">
      <c r="A82" s="9">
        <v>43909</v>
      </c>
      <c r="B82">
        <v>36</v>
      </c>
      <c r="C82" s="13">
        <v>54</v>
      </c>
      <c r="D82">
        <v>1</v>
      </c>
      <c r="E82" s="13">
        <v>4</v>
      </c>
      <c r="F82">
        <v>3</v>
      </c>
      <c r="G82">
        <v>0</v>
      </c>
    </row>
    <row r="83" spans="1:7" x14ac:dyDescent="0.3">
      <c r="A83" s="9">
        <v>43910</v>
      </c>
      <c r="B83">
        <v>37</v>
      </c>
      <c r="C83" s="13">
        <v>59</v>
      </c>
      <c r="D83">
        <v>2</v>
      </c>
      <c r="E83" s="13">
        <v>4</v>
      </c>
      <c r="F83">
        <v>4</v>
      </c>
      <c r="G83">
        <v>0</v>
      </c>
    </row>
    <row r="84" spans="1:7" x14ac:dyDescent="0.3">
      <c r="A84" s="9">
        <v>43911</v>
      </c>
      <c r="B84">
        <v>41</v>
      </c>
      <c r="C84" s="13">
        <v>68</v>
      </c>
      <c r="D84">
        <v>1</v>
      </c>
      <c r="E84" s="13">
        <v>5</v>
      </c>
      <c r="F84">
        <v>4</v>
      </c>
      <c r="G84">
        <v>0</v>
      </c>
    </row>
    <row r="85" spans="1:7" x14ac:dyDescent="0.3">
      <c r="A85" s="9">
        <v>43912</v>
      </c>
      <c r="B85">
        <v>21</v>
      </c>
      <c r="C85" s="13">
        <v>28</v>
      </c>
      <c r="D85">
        <v>1</v>
      </c>
      <c r="E85" s="13">
        <v>2</v>
      </c>
      <c r="F85">
        <v>2</v>
      </c>
      <c r="G85">
        <v>0</v>
      </c>
    </row>
    <row r="86" spans="1:7" x14ac:dyDescent="0.3">
      <c r="A86" s="9">
        <v>43913</v>
      </c>
      <c r="B86">
        <v>27</v>
      </c>
      <c r="C86" s="13">
        <v>33</v>
      </c>
      <c r="D86">
        <v>2</v>
      </c>
      <c r="E86" s="13">
        <v>2</v>
      </c>
      <c r="F86">
        <v>3</v>
      </c>
      <c r="G86">
        <v>0</v>
      </c>
    </row>
    <row r="87" spans="1:7" x14ac:dyDescent="0.3">
      <c r="A87" s="9">
        <v>43914</v>
      </c>
      <c r="B87">
        <v>19</v>
      </c>
      <c r="C87" s="13">
        <v>25</v>
      </c>
      <c r="D87">
        <v>1</v>
      </c>
      <c r="E87" s="13">
        <v>1</v>
      </c>
      <c r="F87">
        <v>3</v>
      </c>
      <c r="G87">
        <v>0</v>
      </c>
    </row>
    <row r="88" spans="1:7" x14ac:dyDescent="0.3">
      <c r="A88" s="9">
        <v>43915</v>
      </c>
      <c r="B88">
        <v>14</v>
      </c>
      <c r="C88" s="13">
        <v>17</v>
      </c>
      <c r="D88">
        <v>1</v>
      </c>
      <c r="E88" s="13">
        <v>2</v>
      </c>
      <c r="F88">
        <v>3</v>
      </c>
      <c r="G88">
        <v>0</v>
      </c>
    </row>
    <row r="89" spans="1:7" x14ac:dyDescent="0.3">
      <c r="A89" s="9">
        <v>43916</v>
      </c>
      <c r="B89">
        <v>18</v>
      </c>
      <c r="C89" s="13">
        <v>14</v>
      </c>
      <c r="D89">
        <v>2</v>
      </c>
      <c r="E89" s="13">
        <v>1</v>
      </c>
      <c r="F89">
        <v>3</v>
      </c>
      <c r="G89">
        <v>0</v>
      </c>
    </row>
    <row r="90" spans="1:7" x14ac:dyDescent="0.3">
      <c r="A90" s="9">
        <v>43917</v>
      </c>
      <c r="B90">
        <v>14</v>
      </c>
      <c r="C90" s="13">
        <v>13</v>
      </c>
      <c r="D90">
        <v>2</v>
      </c>
      <c r="E90" s="13">
        <v>1</v>
      </c>
      <c r="F90">
        <v>4</v>
      </c>
      <c r="G90">
        <v>0</v>
      </c>
    </row>
    <row r="91" spans="1:7" x14ac:dyDescent="0.3">
      <c r="A91" s="9">
        <v>43918</v>
      </c>
      <c r="B91">
        <v>15</v>
      </c>
      <c r="C91" s="13">
        <v>17</v>
      </c>
      <c r="D91">
        <v>1</v>
      </c>
      <c r="E91" s="13">
        <v>2</v>
      </c>
      <c r="F91">
        <v>5</v>
      </c>
      <c r="G91">
        <v>0</v>
      </c>
    </row>
    <row r="92" spans="1:7" x14ac:dyDescent="0.3">
      <c r="A92" s="9">
        <v>43919</v>
      </c>
      <c r="B92">
        <v>13</v>
      </c>
      <c r="C92" s="13">
        <v>10</v>
      </c>
      <c r="D92">
        <v>1</v>
      </c>
      <c r="E92" s="13">
        <v>1</v>
      </c>
      <c r="F92">
        <v>4</v>
      </c>
      <c r="G92">
        <v>0</v>
      </c>
    </row>
    <row r="93" spans="1:7" x14ac:dyDescent="0.3">
      <c r="A93" s="9">
        <v>43920</v>
      </c>
      <c r="B93">
        <v>12</v>
      </c>
      <c r="C93" s="13">
        <v>11</v>
      </c>
      <c r="D93">
        <v>2</v>
      </c>
      <c r="E93" s="13">
        <v>1</v>
      </c>
      <c r="F93">
        <v>4</v>
      </c>
      <c r="G93">
        <v>0</v>
      </c>
    </row>
    <row r="94" spans="1:7" x14ac:dyDescent="0.3">
      <c r="A94" s="9">
        <v>43921</v>
      </c>
      <c r="B94">
        <v>15</v>
      </c>
      <c r="C94" s="13">
        <v>10</v>
      </c>
      <c r="D94">
        <v>1</v>
      </c>
      <c r="E94" s="13">
        <v>1</v>
      </c>
      <c r="F94">
        <v>3</v>
      </c>
      <c r="G94">
        <v>0</v>
      </c>
    </row>
    <row r="95" spans="1:7" x14ac:dyDescent="0.3">
      <c r="A95" s="9">
        <v>43922</v>
      </c>
      <c r="B95">
        <v>12</v>
      </c>
      <c r="C95" s="13">
        <v>8</v>
      </c>
      <c r="D95">
        <v>2</v>
      </c>
      <c r="E95" s="13">
        <v>1</v>
      </c>
      <c r="F95">
        <v>4</v>
      </c>
      <c r="G95">
        <v>2621</v>
      </c>
    </row>
    <row r="96" spans="1:7" x14ac:dyDescent="0.3">
      <c r="A96" s="9">
        <v>43923</v>
      </c>
      <c r="B96">
        <v>13</v>
      </c>
      <c r="C96" s="13">
        <v>8</v>
      </c>
      <c r="D96">
        <v>2</v>
      </c>
      <c r="E96" s="13">
        <v>1</v>
      </c>
      <c r="F96">
        <v>3</v>
      </c>
      <c r="G96">
        <v>0</v>
      </c>
    </row>
    <row r="97" spans="1:7" x14ac:dyDescent="0.3">
      <c r="A97" s="9">
        <v>43924</v>
      </c>
      <c r="B97">
        <v>16</v>
      </c>
      <c r="C97" s="13">
        <v>8</v>
      </c>
      <c r="D97">
        <v>1</v>
      </c>
      <c r="E97" s="13">
        <v>1</v>
      </c>
      <c r="F97">
        <v>2</v>
      </c>
      <c r="G97">
        <v>0</v>
      </c>
    </row>
    <row r="98" spans="1:7" x14ac:dyDescent="0.3">
      <c r="A98" s="9">
        <v>43925</v>
      </c>
      <c r="B98">
        <v>24</v>
      </c>
      <c r="C98" s="13">
        <v>8</v>
      </c>
      <c r="D98">
        <v>1</v>
      </c>
      <c r="E98" s="13">
        <v>2</v>
      </c>
      <c r="F98">
        <v>4</v>
      </c>
      <c r="G98">
        <v>0</v>
      </c>
    </row>
    <row r="99" spans="1:7" x14ac:dyDescent="0.3">
      <c r="A99" s="9">
        <v>43926</v>
      </c>
      <c r="B99">
        <v>15</v>
      </c>
      <c r="C99" s="13">
        <v>10</v>
      </c>
      <c r="D99">
        <v>1</v>
      </c>
      <c r="E99" s="13">
        <v>1</v>
      </c>
      <c r="F99">
        <v>3</v>
      </c>
      <c r="G99">
        <v>0</v>
      </c>
    </row>
    <row r="100" spans="1:7" x14ac:dyDescent="0.3">
      <c r="A100" s="9">
        <v>43927</v>
      </c>
      <c r="B100">
        <v>18</v>
      </c>
      <c r="C100" s="13">
        <v>9</v>
      </c>
      <c r="D100">
        <v>1</v>
      </c>
      <c r="E100" s="13">
        <v>1</v>
      </c>
      <c r="F100">
        <v>3</v>
      </c>
      <c r="G100">
        <v>0</v>
      </c>
    </row>
    <row r="101" spans="1:7" x14ac:dyDescent="0.3">
      <c r="A101" s="9">
        <v>43928</v>
      </c>
      <c r="B101">
        <v>16</v>
      </c>
      <c r="C101" s="13">
        <v>10</v>
      </c>
      <c r="D101">
        <v>1</v>
      </c>
      <c r="E101" s="13">
        <v>1</v>
      </c>
      <c r="F101">
        <v>3</v>
      </c>
      <c r="G101">
        <v>6420</v>
      </c>
    </row>
    <row r="102" spans="1:7" x14ac:dyDescent="0.3">
      <c r="A102" s="9">
        <v>43929</v>
      </c>
      <c r="B102">
        <v>20</v>
      </c>
      <c r="C102" s="13">
        <v>8</v>
      </c>
      <c r="D102">
        <v>1</v>
      </c>
      <c r="E102" s="13">
        <v>1</v>
      </c>
      <c r="F102">
        <v>3</v>
      </c>
      <c r="G102">
        <v>0</v>
      </c>
    </row>
    <row r="103" spans="1:7" x14ac:dyDescent="0.3">
      <c r="A103" s="9">
        <v>43930</v>
      </c>
      <c r="B103">
        <v>20</v>
      </c>
      <c r="C103" s="13">
        <v>10</v>
      </c>
      <c r="D103">
        <v>2</v>
      </c>
      <c r="E103" s="13">
        <v>1</v>
      </c>
      <c r="F103">
        <v>4</v>
      </c>
      <c r="G103">
        <v>927</v>
      </c>
    </row>
    <row r="104" spans="1:7" x14ac:dyDescent="0.3">
      <c r="A104" s="9">
        <v>43931</v>
      </c>
      <c r="B104">
        <v>20</v>
      </c>
      <c r="C104" s="13">
        <v>9</v>
      </c>
      <c r="D104">
        <v>1</v>
      </c>
      <c r="E104" s="13">
        <v>1</v>
      </c>
      <c r="F104">
        <v>3</v>
      </c>
      <c r="G104">
        <v>1093</v>
      </c>
    </row>
    <row r="105" spans="1:7" x14ac:dyDescent="0.3">
      <c r="A105" s="9">
        <v>43932</v>
      </c>
      <c r="B105">
        <v>24</v>
      </c>
      <c r="C105" s="13">
        <v>11</v>
      </c>
      <c r="D105">
        <v>2</v>
      </c>
      <c r="E105" s="13">
        <v>1</v>
      </c>
      <c r="F105">
        <v>4</v>
      </c>
      <c r="G105">
        <v>648</v>
      </c>
    </row>
    <row r="106" spans="1:7" x14ac:dyDescent="0.3">
      <c r="A106" s="9">
        <v>43933</v>
      </c>
      <c r="B106">
        <v>16</v>
      </c>
      <c r="C106" s="13">
        <v>8</v>
      </c>
      <c r="D106">
        <v>1</v>
      </c>
      <c r="E106" s="13">
        <v>1</v>
      </c>
      <c r="F106">
        <v>3</v>
      </c>
      <c r="G106">
        <v>2327</v>
      </c>
    </row>
    <row r="107" spans="1:7" x14ac:dyDescent="0.3">
      <c r="A107" s="9">
        <v>43934</v>
      </c>
      <c r="B107">
        <v>15</v>
      </c>
      <c r="C107" s="13">
        <v>8</v>
      </c>
      <c r="D107">
        <v>1</v>
      </c>
      <c r="E107" s="13">
        <v>1</v>
      </c>
      <c r="F107">
        <v>4</v>
      </c>
      <c r="G107">
        <v>996</v>
      </c>
    </row>
    <row r="108" spans="1:7" x14ac:dyDescent="0.3">
      <c r="A108" s="9">
        <v>43935</v>
      </c>
      <c r="B108">
        <v>16</v>
      </c>
      <c r="C108" s="13">
        <v>7</v>
      </c>
      <c r="D108">
        <v>2</v>
      </c>
      <c r="E108" s="13">
        <v>2</v>
      </c>
      <c r="F108">
        <v>3</v>
      </c>
      <c r="G108">
        <v>1250</v>
      </c>
    </row>
    <row r="109" spans="1:7" x14ac:dyDescent="0.3">
      <c r="A109" s="9">
        <v>43936</v>
      </c>
      <c r="B109">
        <v>16</v>
      </c>
      <c r="C109" s="13">
        <v>8</v>
      </c>
      <c r="D109">
        <v>2</v>
      </c>
      <c r="E109" s="13">
        <v>1</v>
      </c>
      <c r="F109">
        <v>2</v>
      </c>
      <c r="G109">
        <v>323</v>
      </c>
    </row>
    <row r="110" spans="1:7" x14ac:dyDescent="0.3">
      <c r="A110" s="9">
        <v>43937</v>
      </c>
      <c r="B110">
        <v>14</v>
      </c>
      <c r="C110" s="13">
        <v>8</v>
      </c>
      <c r="D110">
        <v>2</v>
      </c>
      <c r="E110" s="13">
        <v>1</v>
      </c>
      <c r="F110">
        <v>3</v>
      </c>
      <c r="G110">
        <v>2179</v>
      </c>
    </row>
    <row r="111" spans="1:7" x14ac:dyDescent="0.3">
      <c r="A111" s="9">
        <v>43938</v>
      </c>
      <c r="B111">
        <v>18</v>
      </c>
      <c r="C111" s="13">
        <v>8</v>
      </c>
      <c r="D111">
        <v>1</v>
      </c>
      <c r="E111" s="13">
        <v>1</v>
      </c>
      <c r="F111">
        <v>3</v>
      </c>
      <c r="G111">
        <v>2625</v>
      </c>
    </row>
    <row r="112" spans="1:7" x14ac:dyDescent="0.3">
      <c r="A112" s="9">
        <v>43939</v>
      </c>
      <c r="B112">
        <v>19</v>
      </c>
      <c r="C112" s="13">
        <v>7</v>
      </c>
      <c r="D112">
        <v>1</v>
      </c>
      <c r="E112" s="13">
        <v>1</v>
      </c>
      <c r="F112">
        <v>3</v>
      </c>
      <c r="G112">
        <v>874</v>
      </c>
    </row>
    <row r="113" spans="1:7" x14ac:dyDescent="0.3">
      <c r="A113" s="9">
        <v>43940</v>
      </c>
      <c r="B113">
        <v>16</v>
      </c>
      <c r="C113" s="13">
        <v>7</v>
      </c>
      <c r="D113">
        <v>1</v>
      </c>
      <c r="E113" s="13">
        <v>1</v>
      </c>
      <c r="F113">
        <v>4</v>
      </c>
      <c r="G113">
        <v>2104</v>
      </c>
    </row>
    <row r="114" spans="1:7" x14ac:dyDescent="0.3">
      <c r="A114" s="9">
        <v>43941</v>
      </c>
      <c r="B114">
        <v>21</v>
      </c>
      <c r="C114" s="13">
        <v>8</v>
      </c>
      <c r="D114">
        <v>1</v>
      </c>
      <c r="E114" s="13">
        <v>1</v>
      </c>
      <c r="F114">
        <v>3</v>
      </c>
      <c r="G114">
        <v>1513</v>
      </c>
    </row>
    <row r="115" spans="1:7" x14ac:dyDescent="0.3">
      <c r="A115" s="9">
        <v>43942</v>
      </c>
      <c r="B115">
        <v>19</v>
      </c>
      <c r="C115" s="13">
        <v>8</v>
      </c>
      <c r="D115">
        <v>1</v>
      </c>
      <c r="E115" s="13">
        <v>1</v>
      </c>
      <c r="F115">
        <v>4</v>
      </c>
      <c r="G115">
        <v>727</v>
      </c>
    </row>
    <row r="116" spans="1:7" x14ac:dyDescent="0.3">
      <c r="A116" s="9">
        <v>43943</v>
      </c>
      <c r="B116">
        <v>18</v>
      </c>
      <c r="C116" s="13">
        <v>7</v>
      </c>
      <c r="D116">
        <v>1</v>
      </c>
      <c r="E116" s="13">
        <v>1</v>
      </c>
      <c r="F116">
        <v>3</v>
      </c>
      <c r="G116">
        <v>1682</v>
      </c>
    </row>
    <row r="117" spans="1:7" x14ac:dyDescent="0.3">
      <c r="A117" s="9">
        <v>43944</v>
      </c>
      <c r="B117">
        <v>20</v>
      </c>
      <c r="C117" s="13">
        <v>9</v>
      </c>
      <c r="D117">
        <v>2</v>
      </c>
      <c r="E117" s="13">
        <v>1</v>
      </c>
      <c r="F117">
        <v>5</v>
      </c>
      <c r="G117">
        <v>2251</v>
      </c>
    </row>
    <row r="118" spans="1:7" x14ac:dyDescent="0.3">
      <c r="A118" s="9">
        <v>43945</v>
      </c>
      <c r="B118">
        <v>18</v>
      </c>
      <c r="C118" s="13">
        <v>8</v>
      </c>
      <c r="D118">
        <v>2</v>
      </c>
      <c r="E118" s="13">
        <v>1</v>
      </c>
      <c r="F118">
        <v>5</v>
      </c>
      <c r="G118">
        <v>3112</v>
      </c>
    </row>
    <row r="119" spans="1:7" x14ac:dyDescent="0.3">
      <c r="A119" s="9">
        <v>43946</v>
      </c>
      <c r="B119">
        <v>22</v>
      </c>
      <c r="C119" s="13">
        <v>9</v>
      </c>
      <c r="D119">
        <v>1</v>
      </c>
      <c r="E119" s="13">
        <v>2</v>
      </c>
      <c r="F119">
        <v>4</v>
      </c>
      <c r="G119">
        <v>1847</v>
      </c>
    </row>
    <row r="120" spans="1:7" x14ac:dyDescent="0.3">
      <c r="A120" s="9">
        <v>43947</v>
      </c>
      <c r="B120">
        <v>20</v>
      </c>
      <c r="C120" s="13">
        <v>7</v>
      </c>
      <c r="D120">
        <v>2</v>
      </c>
      <c r="E120" s="13">
        <v>1</v>
      </c>
      <c r="F120">
        <v>2</v>
      </c>
      <c r="G120">
        <v>2094</v>
      </c>
    </row>
    <row r="121" spans="1:7" x14ac:dyDescent="0.3">
      <c r="A121" s="9">
        <v>43948</v>
      </c>
      <c r="B121">
        <v>21</v>
      </c>
      <c r="C121" s="13">
        <v>10</v>
      </c>
      <c r="D121">
        <v>1</v>
      </c>
      <c r="E121" s="13">
        <v>1</v>
      </c>
      <c r="F121">
        <v>4</v>
      </c>
      <c r="G121">
        <v>2298</v>
      </c>
    </row>
    <row r="122" spans="1:7" x14ac:dyDescent="0.3">
      <c r="A122" s="9">
        <v>43949</v>
      </c>
      <c r="B122">
        <v>19</v>
      </c>
      <c r="C122" s="13">
        <v>8</v>
      </c>
      <c r="D122">
        <v>1</v>
      </c>
      <c r="E122" s="13">
        <v>1</v>
      </c>
      <c r="F122">
        <v>4</v>
      </c>
      <c r="G122">
        <v>3459</v>
      </c>
    </row>
    <row r="123" spans="1:7" x14ac:dyDescent="0.3">
      <c r="A123" s="9">
        <v>43950</v>
      </c>
      <c r="B123">
        <v>16</v>
      </c>
      <c r="C123" s="13">
        <v>7</v>
      </c>
      <c r="D123">
        <v>2</v>
      </c>
      <c r="E123" s="13">
        <v>1</v>
      </c>
      <c r="F123">
        <v>4</v>
      </c>
      <c r="G123">
        <v>3855</v>
      </c>
    </row>
    <row r="124" spans="1:7" x14ac:dyDescent="0.3">
      <c r="A124" s="9">
        <v>43951</v>
      </c>
      <c r="B124">
        <v>15</v>
      </c>
      <c r="C124" s="13">
        <v>8</v>
      </c>
      <c r="D124">
        <v>1</v>
      </c>
      <c r="E124" s="13">
        <v>1</v>
      </c>
      <c r="F124">
        <v>4</v>
      </c>
      <c r="G124">
        <v>0</v>
      </c>
    </row>
    <row r="125" spans="1:7" x14ac:dyDescent="0.3">
      <c r="A125" s="9">
        <v>43952</v>
      </c>
      <c r="B125">
        <v>17</v>
      </c>
      <c r="C125" s="13">
        <v>8</v>
      </c>
      <c r="D125">
        <v>2</v>
      </c>
      <c r="E125" s="13">
        <v>1</v>
      </c>
      <c r="F125">
        <v>4</v>
      </c>
      <c r="G125">
        <v>0</v>
      </c>
    </row>
    <row r="126" spans="1:7" x14ac:dyDescent="0.3">
      <c r="A126" s="9">
        <v>43953</v>
      </c>
      <c r="B126">
        <v>23</v>
      </c>
      <c r="C126" s="13">
        <v>8</v>
      </c>
      <c r="D126">
        <v>1</v>
      </c>
      <c r="E126" s="13">
        <v>1</v>
      </c>
      <c r="F126">
        <v>3</v>
      </c>
      <c r="G126">
        <v>10985</v>
      </c>
    </row>
    <row r="127" spans="1:7" x14ac:dyDescent="0.3">
      <c r="A127" s="9">
        <v>43954</v>
      </c>
      <c r="B127">
        <v>23</v>
      </c>
      <c r="C127" s="13">
        <v>10</v>
      </c>
      <c r="D127">
        <v>2</v>
      </c>
      <c r="E127" s="13">
        <v>2</v>
      </c>
      <c r="F127">
        <v>4</v>
      </c>
      <c r="G127">
        <v>3026</v>
      </c>
    </row>
    <row r="128" spans="1:7" x14ac:dyDescent="0.3">
      <c r="A128" s="9">
        <v>43955</v>
      </c>
      <c r="B128">
        <v>19</v>
      </c>
      <c r="C128" s="13">
        <v>12</v>
      </c>
      <c r="D128">
        <v>2</v>
      </c>
      <c r="E128" s="13">
        <v>1</v>
      </c>
      <c r="F128">
        <v>6</v>
      </c>
      <c r="G128">
        <v>3862</v>
      </c>
    </row>
    <row r="129" spans="1:7" x14ac:dyDescent="0.3">
      <c r="A129" s="9">
        <v>43956</v>
      </c>
      <c r="B129">
        <v>21</v>
      </c>
      <c r="C129" s="13">
        <v>10</v>
      </c>
      <c r="D129">
        <v>1</v>
      </c>
      <c r="E129" s="13">
        <v>1</v>
      </c>
      <c r="F129">
        <v>3</v>
      </c>
      <c r="G129">
        <v>3744</v>
      </c>
    </row>
    <row r="130" spans="1:7" x14ac:dyDescent="0.3">
      <c r="A130" s="9">
        <v>43957</v>
      </c>
      <c r="B130">
        <v>20</v>
      </c>
      <c r="C130" s="13">
        <v>13</v>
      </c>
      <c r="D130">
        <v>1</v>
      </c>
      <c r="E130" s="13">
        <v>1</v>
      </c>
      <c r="F130">
        <v>4</v>
      </c>
      <c r="G130">
        <v>4082</v>
      </c>
    </row>
    <row r="131" spans="1:7" x14ac:dyDescent="0.3">
      <c r="A131" s="9">
        <v>43958</v>
      </c>
      <c r="B131">
        <v>22</v>
      </c>
      <c r="C131" s="13">
        <v>12</v>
      </c>
      <c r="D131">
        <v>1</v>
      </c>
      <c r="E131" s="13">
        <v>1</v>
      </c>
      <c r="F131">
        <v>3</v>
      </c>
      <c r="G131">
        <v>5300</v>
      </c>
    </row>
    <row r="132" spans="1:7" x14ac:dyDescent="0.3">
      <c r="A132" s="9">
        <v>43959</v>
      </c>
      <c r="B132">
        <v>21</v>
      </c>
      <c r="C132" s="13">
        <v>14</v>
      </c>
      <c r="D132">
        <v>1</v>
      </c>
      <c r="E132" s="13">
        <v>1</v>
      </c>
      <c r="F132">
        <v>4</v>
      </c>
      <c r="G132">
        <v>4133</v>
      </c>
    </row>
    <row r="133" spans="1:7" x14ac:dyDescent="0.3">
      <c r="A133" s="9">
        <v>43960</v>
      </c>
      <c r="B133">
        <v>21</v>
      </c>
      <c r="C133" s="13">
        <v>14</v>
      </c>
      <c r="D133">
        <v>2</v>
      </c>
      <c r="E133" s="13">
        <v>1</v>
      </c>
      <c r="F133">
        <v>3</v>
      </c>
      <c r="G133">
        <v>2859</v>
      </c>
    </row>
    <row r="134" spans="1:7" x14ac:dyDescent="0.3">
      <c r="A134" s="9">
        <v>43961</v>
      </c>
      <c r="B134">
        <v>21</v>
      </c>
      <c r="C134" s="13">
        <v>11</v>
      </c>
      <c r="D134">
        <v>1</v>
      </c>
      <c r="E134" s="13">
        <v>1</v>
      </c>
      <c r="F134">
        <v>2</v>
      </c>
      <c r="G134">
        <v>9584</v>
      </c>
    </row>
    <row r="135" spans="1:7" x14ac:dyDescent="0.3">
      <c r="A135" s="9">
        <v>43962</v>
      </c>
      <c r="B135">
        <v>25</v>
      </c>
      <c r="C135" s="13">
        <v>13</v>
      </c>
      <c r="D135">
        <v>1</v>
      </c>
      <c r="E135" s="13">
        <v>1</v>
      </c>
      <c r="F135">
        <v>3</v>
      </c>
      <c r="G135">
        <v>3868</v>
      </c>
    </row>
    <row r="136" spans="1:7" x14ac:dyDescent="0.3">
      <c r="A136" s="9">
        <v>43963</v>
      </c>
      <c r="B136">
        <v>29</v>
      </c>
      <c r="C136" s="13">
        <v>18</v>
      </c>
      <c r="D136">
        <v>1</v>
      </c>
      <c r="E136" s="13">
        <v>1</v>
      </c>
      <c r="F136">
        <v>5</v>
      </c>
      <c r="G136">
        <v>8431</v>
      </c>
    </row>
    <row r="137" spans="1:7" x14ac:dyDescent="0.3">
      <c r="A137" s="9">
        <v>43964</v>
      </c>
      <c r="B137">
        <v>29</v>
      </c>
      <c r="C137" s="13">
        <v>17</v>
      </c>
      <c r="D137">
        <v>1</v>
      </c>
      <c r="E137" s="13">
        <v>1</v>
      </c>
      <c r="F137">
        <v>8</v>
      </c>
      <c r="G137">
        <v>7236</v>
      </c>
    </row>
    <row r="138" spans="1:7" x14ac:dyDescent="0.3">
      <c r="A138" s="9">
        <v>43965</v>
      </c>
      <c r="B138">
        <v>28</v>
      </c>
      <c r="C138" s="13">
        <v>18</v>
      </c>
      <c r="D138">
        <v>2</v>
      </c>
      <c r="E138" s="13">
        <v>2</v>
      </c>
      <c r="F138">
        <v>6</v>
      </c>
      <c r="G138">
        <v>6391</v>
      </c>
    </row>
    <row r="139" spans="1:7" x14ac:dyDescent="0.3">
      <c r="A139" s="9">
        <v>43966</v>
      </c>
      <c r="B139">
        <v>31</v>
      </c>
      <c r="C139" s="13">
        <v>18</v>
      </c>
      <c r="D139">
        <v>2</v>
      </c>
      <c r="E139" s="13">
        <v>1</v>
      </c>
      <c r="F139">
        <v>6</v>
      </c>
      <c r="G139">
        <v>5453</v>
      </c>
    </row>
    <row r="140" spans="1:7" x14ac:dyDescent="0.3">
      <c r="A140" s="9">
        <v>43967</v>
      </c>
      <c r="B140">
        <v>35</v>
      </c>
      <c r="C140" s="13">
        <v>22</v>
      </c>
      <c r="D140">
        <v>1</v>
      </c>
      <c r="E140" s="13">
        <v>1</v>
      </c>
      <c r="F140">
        <v>5</v>
      </c>
      <c r="G140">
        <v>5656</v>
      </c>
    </row>
    <row r="141" spans="1:7" x14ac:dyDescent="0.3">
      <c r="A141" s="9">
        <v>43968</v>
      </c>
      <c r="B141">
        <v>29</v>
      </c>
      <c r="C141" s="13">
        <v>17</v>
      </c>
      <c r="D141">
        <v>2</v>
      </c>
      <c r="E141" s="13">
        <v>2</v>
      </c>
      <c r="F141">
        <v>6</v>
      </c>
      <c r="G141">
        <v>4946</v>
      </c>
    </row>
    <row r="142" spans="1:7" x14ac:dyDescent="0.3">
      <c r="A142" s="9">
        <v>43969</v>
      </c>
      <c r="B142">
        <v>27</v>
      </c>
      <c r="C142" s="13">
        <v>19</v>
      </c>
      <c r="D142">
        <v>1</v>
      </c>
      <c r="E142" s="13">
        <v>2</v>
      </c>
      <c r="F142">
        <v>6</v>
      </c>
      <c r="G142">
        <v>3936</v>
      </c>
    </row>
    <row r="143" spans="1:7" x14ac:dyDescent="0.3">
      <c r="A143" s="9">
        <v>43970</v>
      </c>
      <c r="B143">
        <v>31</v>
      </c>
      <c r="C143" s="13">
        <v>27</v>
      </c>
      <c r="D143">
        <v>2</v>
      </c>
      <c r="E143" s="13">
        <v>2</v>
      </c>
      <c r="F143">
        <v>4</v>
      </c>
      <c r="G143">
        <v>6127</v>
      </c>
    </row>
    <row r="144" spans="1:7" x14ac:dyDescent="0.3">
      <c r="A144" s="9">
        <v>43971</v>
      </c>
      <c r="B144">
        <v>31</v>
      </c>
      <c r="C144" s="13">
        <v>22</v>
      </c>
      <c r="D144">
        <v>1</v>
      </c>
      <c r="E144" s="13">
        <v>1</v>
      </c>
      <c r="F144">
        <v>6</v>
      </c>
      <c r="G144">
        <v>4428</v>
      </c>
    </row>
    <row r="145" spans="1:7" x14ac:dyDescent="0.3">
      <c r="A145" s="9">
        <v>43972</v>
      </c>
      <c r="B145">
        <v>33</v>
      </c>
      <c r="C145" s="13">
        <v>27</v>
      </c>
      <c r="D145">
        <v>2</v>
      </c>
      <c r="E145" s="13">
        <v>2</v>
      </c>
      <c r="F145">
        <v>6</v>
      </c>
      <c r="G145">
        <v>4103</v>
      </c>
    </row>
    <row r="146" spans="1:7" x14ac:dyDescent="0.3">
      <c r="A146" s="9">
        <v>43973</v>
      </c>
      <c r="B146">
        <v>33</v>
      </c>
      <c r="C146" s="13">
        <v>22</v>
      </c>
      <c r="D146">
        <v>1</v>
      </c>
      <c r="E146" s="13">
        <v>2</v>
      </c>
      <c r="F146">
        <v>6</v>
      </c>
      <c r="G146">
        <v>5870</v>
      </c>
    </row>
    <row r="147" spans="1:7" x14ac:dyDescent="0.3">
      <c r="A147" s="9">
        <v>43974</v>
      </c>
      <c r="B147">
        <v>32</v>
      </c>
      <c r="C147" s="13">
        <v>23</v>
      </c>
      <c r="D147">
        <v>1</v>
      </c>
      <c r="E147" s="13">
        <v>1</v>
      </c>
      <c r="F147">
        <v>5</v>
      </c>
      <c r="G147">
        <v>4792</v>
      </c>
    </row>
    <row r="148" spans="1:7" x14ac:dyDescent="0.3">
      <c r="A148" s="9">
        <v>43975</v>
      </c>
      <c r="B148">
        <v>30</v>
      </c>
      <c r="C148" s="13">
        <v>22</v>
      </c>
      <c r="D148">
        <v>1</v>
      </c>
      <c r="E148" s="13">
        <v>2</v>
      </c>
      <c r="F148">
        <v>5</v>
      </c>
      <c r="G148">
        <v>4826</v>
      </c>
    </row>
    <row r="149" spans="1:7" x14ac:dyDescent="0.3">
      <c r="A149" s="9">
        <v>43976</v>
      </c>
      <c r="B149">
        <v>36</v>
      </c>
      <c r="C149" s="13">
        <v>23</v>
      </c>
      <c r="D149">
        <v>2</v>
      </c>
      <c r="E149" s="13">
        <v>1</v>
      </c>
      <c r="F149">
        <v>5</v>
      </c>
      <c r="G149">
        <v>4596</v>
      </c>
    </row>
    <row r="150" spans="1:7" x14ac:dyDescent="0.3">
      <c r="A150" s="9">
        <v>43977</v>
      </c>
      <c r="B150">
        <v>31</v>
      </c>
      <c r="C150" s="13">
        <v>19</v>
      </c>
      <c r="D150">
        <v>1</v>
      </c>
      <c r="E150" s="13">
        <v>1</v>
      </c>
      <c r="F150">
        <v>4</v>
      </c>
      <c r="G150">
        <v>4110</v>
      </c>
    </row>
    <row r="151" spans="1:7" x14ac:dyDescent="0.3">
      <c r="A151" s="9">
        <v>43978</v>
      </c>
      <c r="B151">
        <v>30</v>
      </c>
      <c r="C151" s="13">
        <v>22</v>
      </c>
      <c r="D151">
        <v>2</v>
      </c>
      <c r="E151" s="13">
        <v>1</v>
      </c>
      <c r="F151">
        <v>5</v>
      </c>
      <c r="G151">
        <v>5783</v>
      </c>
    </row>
    <row r="152" spans="1:7" x14ac:dyDescent="0.3">
      <c r="A152" s="9">
        <v>43979</v>
      </c>
      <c r="B152">
        <v>30</v>
      </c>
      <c r="C152" s="13">
        <v>16</v>
      </c>
      <c r="D152">
        <v>2</v>
      </c>
      <c r="E152" s="13">
        <v>1</v>
      </c>
      <c r="F152">
        <v>4</v>
      </c>
      <c r="G152">
        <v>7615</v>
      </c>
    </row>
    <row r="153" spans="1:7" x14ac:dyDescent="0.3">
      <c r="A153" s="9">
        <v>43980</v>
      </c>
      <c r="B153">
        <v>27</v>
      </c>
      <c r="C153" s="13">
        <v>22</v>
      </c>
      <c r="D153">
        <v>1</v>
      </c>
      <c r="E153" s="13">
        <v>1</v>
      </c>
      <c r="F153">
        <v>5</v>
      </c>
      <c r="G153">
        <v>7649</v>
      </c>
    </row>
    <row r="154" spans="1:7" x14ac:dyDescent="0.3">
      <c r="A154" s="9">
        <v>43981</v>
      </c>
      <c r="B154">
        <v>32</v>
      </c>
      <c r="C154" s="13">
        <v>19</v>
      </c>
      <c r="D154">
        <v>1</v>
      </c>
      <c r="E154" s="13">
        <v>2</v>
      </c>
      <c r="F154">
        <v>5</v>
      </c>
      <c r="G154">
        <v>7113</v>
      </c>
    </row>
    <row r="155" spans="1:7" x14ac:dyDescent="0.3">
      <c r="A155" s="9">
        <v>43982</v>
      </c>
      <c r="B155">
        <v>35</v>
      </c>
      <c r="C155" s="13">
        <v>21</v>
      </c>
      <c r="D155">
        <v>1</v>
      </c>
      <c r="E155" s="13">
        <v>1</v>
      </c>
      <c r="F155">
        <v>7</v>
      </c>
      <c r="G155">
        <v>6045</v>
      </c>
    </row>
  </sheetData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4C2BF-7293-4141-A9FE-853C076C6BF4}">
  <dimension ref="A1:X155"/>
  <sheetViews>
    <sheetView zoomScale="96" zoomScaleNormal="96" workbookViewId="0">
      <selection activeCell="F1" sqref="F1:G1048576"/>
    </sheetView>
  </sheetViews>
  <sheetFormatPr defaultRowHeight="14.4" x14ac:dyDescent="0.3"/>
  <cols>
    <col min="3" max="4" width="8.88671875" style="13"/>
    <col min="6" max="7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182</v>
      </c>
      <c r="C3" s="13" t="s">
        <v>181</v>
      </c>
      <c r="D3" s="13" t="s">
        <v>180</v>
      </c>
      <c r="E3" s="12" t="s">
        <v>54</v>
      </c>
      <c r="F3" s="23" t="s">
        <v>59</v>
      </c>
      <c r="G3" s="23" t="s">
        <v>58</v>
      </c>
      <c r="H3" s="10" t="s">
        <v>57</v>
      </c>
    </row>
    <row r="4" spans="1:24" x14ac:dyDescent="0.3">
      <c r="A4" s="8">
        <v>43831</v>
      </c>
      <c r="B4">
        <v>0</v>
      </c>
      <c r="C4" s="13" t="s">
        <v>61</v>
      </c>
      <c r="D4" s="13">
        <v>0</v>
      </c>
      <c r="E4" s="9">
        <v>43831</v>
      </c>
      <c r="F4" s="23">
        <v>0</v>
      </c>
      <c r="G4" s="23">
        <v>0</v>
      </c>
      <c r="H4" s="10">
        <v>0</v>
      </c>
    </row>
    <row r="5" spans="1:24" x14ac:dyDescent="0.3">
      <c r="A5" s="8">
        <v>43832</v>
      </c>
      <c r="B5">
        <v>0</v>
      </c>
      <c r="C5" s="13">
        <v>0</v>
      </c>
      <c r="D5" s="13">
        <v>0</v>
      </c>
      <c r="E5" s="9">
        <v>43832</v>
      </c>
      <c r="F5" s="23">
        <v>0</v>
      </c>
      <c r="G5" s="23">
        <v>0</v>
      </c>
      <c r="H5" s="10">
        <v>0</v>
      </c>
    </row>
    <row r="6" spans="1:24" x14ac:dyDescent="0.3">
      <c r="A6" s="8">
        <v>43833</v>
      </c>
      <c r="B6">
        <v>0</v>
      </c>
      <c r="C6" s="13" t="s">
        <v>61</v>
      </c>
      <c r="D6" s="13" t="s">
        <v>61</v>
      </c>
      <c r="E6" s="9">
        <v>43833</v>
      </c>
      <c r="F6" s="23">
        <v>0</v>
      </c>
      <c r="G6" s="23">
        <v>0</v>
      </c>
      <c r="H6" s="10">
        <v>0</v>
      </c>
    </row>
    <row r="7" spans="1:24" x14ac:dyDescent="0.3">
      <c r="A7" s="8">
        <v>43834</v>
      </c>
      <c r="B7">
        <v>0</v>
      </c>
      <c r="C7" s="13" t="s">
        <v>61</v>
      </c>
      <c r="D7" s="13" t="s">
        <v>61</v>
      </c>
      <c r="E7" s="9">
        <v>43834</v>
      </c>
      <c r="F7" s="23">
        <v>0</v>
      </c>
      <c r="G7" s="23">
        <v>0</v>
      </c>
      <c r="H7" s="10">
        <v>0</v>
      </c>
      <c r="O7" t="s">
        <v>59</v>
      </c>
      <c r="V7" t="s">
        <v>149</v>
      </c>
    </row>
    <row r="8" spans="1:24" x14ac:dyDescent="0.3">
      <c r="A8" s="8">
        <v>43835</v>
      </c>
      <c r="B8">
        <v>0</v>
      </c>
      <c r="C8" s="13" t="s">
        <v>61</v>
      </c>
      <c r="D8" s="13">
        <v>0</v>
      </c>
      <c r="E8" s="9">
        <v>43835</v>
      </c>
      <c r="F8" s="23">
        <v>0</v>
      </c>
      <c r="G8" s="23">
        <v>0</v>
      </c>
      <c r="H8" s="10">
        <v>0</v>
      </c>
      <c r="N8" t="s">
        <v>67</v>
      </c>
      <c r="O8" t="s">
        <v>31</v>
      </c>
      <c r="P8" t="s">
        <v>148</v>
      </c>
      <c r="Q8" t="s">
        <v>34</v>
      </c>
      <c r="U8" t="s">
        <v>67</v>
      </c>
      <c r="V8" t="s">
        <v>31</v>
      </c>
      <c r="W8" t="s">
        <v>148</v>
      </c>
      <c r="X8" t="s">
        <v>34</v>
      </c>
    </row>
    <row r="9" spans="1:24" x14ac:dyDescent="0.3">
      <c r="A9" s="8">
        <v>43836</v>
      </c>
      <c r="B9">
        <v>0</v>
      </c>
      <c r="C9" s="13" t="s">
        <v>61</v>
      </c>
      <c r="D9" s="13" t="s">
        <v>61</v>
      </c>
      <c r="E9" s="9">
        <v>43836</v>
      </c>
      <c r="F9" s="23">
        <v>0</v>
      </c>
      <c r="G9" s="23">
        <v>0</v>
      </c>
      <c r="H9" s="10">
        <v>0</v>
      </c>
      <c r="N9">
        <v>0</v>
      </c>
      <c r="O9">
        <v>0.39381769251830534</v>
      </c>
      <c r="P9">
        <v>1.6104506618608423E-2</v>
      </c>
      <c r="Q9">
        <v>-9.2382149946692541E-2</v>
      </c>
      <c r="U9">
        <v>0</v>
      </c>
      <c r="V9">
        <v>0.5434570355040822</v>
      </c>
      <c r="W9">
        <v>9.0747047773775853E-3</v>
      </c>
      <c r="X9">
        <v>-0.10561085749367931</v>
      </c>
    </row>
    <row r="10" spans="1:24" x14ac:dyDescent="0.3">
      <c r="A10" s="8">
        <v>43837</v>
      </c>
      <c r="B10">
        <v>0</v>
      </c>
      <c r="C10" s="13" t="s">
        <v>61</v>
      </c>
      <c r="D10" s="13">
        <v>0</v>
      </c>
      <c r="E10" s="9">
        <v>43837</v>
      </c>
      <c r="F10" s="23">
        <v>0</v>
      </c>
      <c r="G10" s="23">
        <v>0</v>
      </c>
      <c r="H10" s="10">
        <v>0</v>
      </c>
      <c r="N10">
        <v>1</v>
      </c>
      <c r="O10">
        <v>0.39036097438164974</v>
      </c>
      <c r="P10">
        <v>1.3644287907013013E-2</v>
      </c>
      <c r="Q10">
        <v>-9.3737531423295772E-2</v>
      </c>
      <c r="U10">
        <v>1</v>
      </c>
      <c r="V10">
        <v>0.55251531889000227</v>
      </c>
      <c r="W10">
        <v>1.1036692746435638E-2</v>
      </c>
      <c r="X10">
        <v>-0.10457854534589378</v>
      </c>
    </row>
    <row r="11" spans="1:24" x14ac:dyDescent="0.3">
      <c r="A11" s="8">
        <v>43838</v>
      </c>
      <c r="B11">
        <v>0</v>
      </c>
      <c r="C11" s="13" t="s">
        <v>61</v>
      </c>
      <c r="D11" s="13" t="s">
        <v>61</v>
      </c>
      <c r="E11" s="9">
        <v>43838</v>
      </c>
      <c r="F11" s="23">
        <v>0</v>
      </c>
      <c r="G11" s="23">
        <v>0</v>
      </c>
      <c r="H11" s="10">
        <v>0</v>
      </c>
      <c r="N11">
        <v>2</v>
      </c>
      <c r="O11">
        <v>0.38090199750915721</v>
      </c>
      <c r="P11">
        <v>1.42820690350863E-2</v>
      </c>
      <c r="Q11">
        <v>-9.0783938013674417E-2</v>
      </c>
      <c r="U11">
        <v>2</v>
      </c>
      <c r="V11">
        <v>0.56037457216873376</v>
      </c>
      <c r="W11">
        <v>1.4358752439501746E-2</v>
      </c>
      <c r="X11">
        <v>-0.10370825452241068</v>
      </c>
    </row>
    <row r="12" spans="1:24" x14ac:dyDescent="0.3">
      <c r="A12" s="8">
        <v>43839</v>
      </c>
      <c r="B12">
        <v>0</v>
      </c>
      <c r="C12" s="13" t="s">
        <v>61</v>
      </c>
      <c r="D12" s="13">
        <v>0</v>
      </c>
      <c r="E12" s="9">
        <v>43839</v>
      </c>
      <c r="F12" s="23">
        <v>0</v>
      </c>
      <c r="G12" s="23">
        <v>0</v>
      </c>
      <c r="H12" s="10">
        <v>0</v>
      </c>
      <c r="N12">
        <v>3</v>
      </c>
      <c r="O12">
        <v>0.40825676215534179</v>
      </c>
      <c r="P12">
        <v>2.403461192015266E-2</v>
      </c>
      <c r="Q12">
        <v>-9.0202239554299457E-2</v>
      </c>
      <c r="U12">
        <v>3</v>
      </c>
      <c r="V12">
        <v>0.60169396284156063</v>
      </c>
      <c r="W12">
        <v>2.1268058490653812E-2</v>
      </c>
      <c r="X12">
        <v>-9.980229182236125E-2</v>
      </c>
    </row>
    <row r="13" spans="1:24" x14ac:dyDescent="0.3">
      <c r="A13" s="8">
        <v>43840</v>
      </c>
      <c r="B13">
        <v>0</v>
      </c>
      <c r="C13" s="13">
        <v>1</v>
      </c>
      <c r="D13" s="13">
        <v>0</v>
      </c>
      <c r="E13" s="9">
        <v>43840</v>
      </c>
      <c r="F13" s="23">
        <v>0</v>
      </c>
      <c r="G13" s="23">
        <v>0</v>
      </c>
      <c r="H13" s="10">
        <v>0</v>
      </c>
      <c r="N13">
        <v>4</v>
      </c>
      <c r="O13">
        <v>0.42573376675748248</v>
      </c>
      <c r="P13">
        <v>3.2268896363374822E-2</v>
      </c>
      <c r="Q13">
        <v>-8.8493152160735555E-2</v>
      </c>
      <c r="U13">
        <v>4</v>
      </c>
      <c r="V13">
        <v>0.60212885366958979</v>
      </c>
      <c r="W13">
        <v>2.8098121075631671E-2</v>
      </c>
      <c r="X13">
        <v>-9.7781841481115572E-2</v>
      </c>
    </row>
    <row r="14" spans="1:24" x14ac:dyDescent="0.3">
      <c r="A14" s="8">
        <v>43841</v>
      </c>
      <c r="B14">
        <v>0</v>
      </c>
      <c r="C14" s="13" t="s">
        <v>61</v>
      </c>
      <c r="D14" s="13">
        <v>0</v>
      </c>
      <c r="E14" s="9">
        <v>43841</v>
      </c>
      <c r="F14" s="23">
        <v>0</v>
      </c>
      <c r="G14" s="23">
        <v>0</v>
      </c>
      <c r="H14" s="10">
        <v>0</v>
      </c>
      <c r="N14">
        <v>5</v>
      </c>
      <c r="O14">
        <v>0.45093980034685527</v>
      </c>
      <c r="P14">
        <v>3.9660889498795419E-2</v>
      </c>
      <c r="Q14">
        <v>-8.6543943640950888E-2</v>
      </c>
      <c r="U14">
        <v>5</v>
      </c>
      <c r="V14">
        <v>0.63102472435133394</v>
      </c>
      <c r="W14">
        <v>3.5162500054548858E-2</v>
      </c>
      <c r="X14">
        <v>-9.7841249836136915E-2</v>
      </c>
    </row>
    <row r="15" spans="1:24" x14ac:dyDescent="0.3">
      <c r="A15" s="8">
        <v>43842</v>
      </c>
      <c r="B15">
        <v>0</v>
      </c>
      <c r="C15" s="13" t="s">
        <v>61</v>
      </c>
      <c r="D15" s="13" t="s">
        <v>61</v>
      </c>
      <c r="E15" s="9">
        <v>43842</v>
      </c>
      <c r="F15" s="23">
        <v>0</v>
      </c>
      <c r="G15" s="23">
        <v>0</v>
      </c>
      <c r="H15" s="10">
        <v>0</v>
      </c>
      <c r="N15">
        <v>6</v>
      </c>
      <c r="O15">
        <v>0.46894191612076741</v>
      </c>
      <c r="P15">
        <v>4.7064612069940268E-2</v>
      </c>
      <c r="Q15">
        <v>-8.3687622753828253E-2</v>
      </c>
      <c r="U15">
        <v>6</v>
      </c>
      <c r="V15">
        <v>0.65056541275495505</v>
      </c>
      <c r="W15">
        <v>4.4817955003743568E-2</v>
      </c>
      <c r="X15">
        <v>-9.445341337147925E-2</v>
      </c>
    </row>
    <row r="16" spans="1:24" x14ac:dyDescent="0.3">
      <c r="A16" s="8">
        <v>43843</v>
      </c>
      <c r="B16">
        <v>0</v>
      </c>
      <c r="C16" s="13" t="s">
        <v>61</v>
      </c>
      <c r="D16" s="13" t="s">
        <v>61</v>
      </c>
      <c r="E16" s="9">
        <v>43843</v>
      </c>
      <c r="F16" s="23">
        <v>0</v>
      </c>
      <c r="G16" s="23">
        <v>0</v>
      </c>
      <c r="H16" s="10">
        <v>0</v>
      </c>
      <c r="N16">
        <v>7</v>
      </c>
      <c r="O16">
        <v>0.48745177931366696</v>
      </c>
      <c r="P16">
        <v>5.2727929151551868E-2</v>
      </c>
      <c r="Q16">
        <v>-7.9918703925608389E-2</v>
      </c>
      <c r="U16">
        <v>7</v>
      </c>
      <c r="V16">
        <v>0.67115160343774205</v>
      </c>
      <c r="W16">
        <v>5.2453033644102122E-2</v>
      </c>
      <c r="X16">
        <v>-9.2972533368903876E-2</v>
      </c>
    </row>
    <row r="17" spans="1:24" x14ac:dyDescent="0.3">
      <c r="A17" s="8">
        <v>43844</v>
      </c>
      <c r="B17">
        <v>0</v>
      </c>
      <c r="C17" s="13" t="s">
        <v>61</v>
      </c>
      <c r="D17" s="13">
        <v>0</v>
      </c>
      <c r="E17" s="9">
        <v>43844</v>
      </c>
      <c r="F17" s="23">
        <v>0</v>
      </c>
      <c r="G17" s="23">
        <v>0</v>
      </c>
      <c r="H17" s="10">
        <v>0</v>
      </c>
      <c r="N17">
        <v>8</v>
      </c>
      <c r="O17">
        <v>0.50358558593276748</v>
      </c>
      <c r="P17">
        <v>5.0133853227526878E-2</v>
      </c>
      <c r="Q17">
        <v>-7.3861381210101149E-2</v>
      </c>
      <c r="U17">
        <v>8</v>
      </c>
      <c r="V17">
        <v>0.6956312827421236</v>
      </c>
      <c r="W17">
        <v>5.9986061626348799E-2</v>
      </c>
      <c r="X17">
        <v>-8.9702819684630508E-2</v>
      </c>
    </row>
    <row r="18" spans="1:24" x14ac:dyDescent="0.3">
      <c r="A18" s="8">
        <v>43845</v>
      </c>
      <c r="B18">
        <v>0</v>
      </c>
      <c r="C18" s="13">
        <v>0</v>
      </c>
      <c r="D18" s="13">
        <v>0</v>
      </c>
      <c r="E18" s="9">
        <v>43845</v>
      </c>
      <c r="F18" s="23">
        <v>0</v>
      </c>
      <c r="G18" s="23">
        <v>0</v>
      </c>
      <c r="H18" s="10">
        <v>0</v>
      </c>
      <c r="N18">
        <v>9</v>
      </c>
      <c r="O18">
        <v>0.51431353825864601</v>
      </c>
      <c r="P18">
        <v>5.2030579673423595E-2</v>
      </c>
      <c r="Q18">
        <v>-6.2582138851879576E-2</v>
      </c>
      <c r="U18">
        <v>9</v>
      </c>
      <c r="V18">
        <v>0.69467196291924815</v>
      </c>
      <c r="W18">
        <v>6.6344655916882475E-2</v>
      </c>
      <c r="X18">
        <v>-8.6658871531956269E-2</v>
      </c>
    </row>
    <row r="19" spans="1:24" x14ac:dyDescent="0.3">
      <c r="A19" s="8">
        <v>43846</v>
      </c>
      <c r="B19">
        <v>0</v>
      </c>
      <c r="C19" s="13">
        <v>0</v>
      </c>
      <c r="D19" s="13" t="s">
        <v>61</v>
      </c>
      <c r="E19" s="9">
        <v>43846</v>
      </c>
      <c r="F19" s="23">
        <v>0</v>
      </c>
      <c r="G19" s="23">
        <v>0</v>
      </c>
      <c r="H19" s="10">
        <v>0</v>
      </c>
      <c r="N19">
        <v>10</v>
      </c>
      <c r="O19">
        <v>0.54534524338313062</v>
      </c>
      <c r="P19">
        <v>4.9942454523003596E-2</v>
      </c>
      <c r="Q19">
        <v>-4.3969080746795522E-2</v>
      </c>
      <c r="U19">
        <v>10</v>
      </c>
      <c r="V19">
        <v>0.71884048680814805</v>
      </c>
      <c r="W19">
        <v>7.3279318377733105E-2</v>
      </c>
      <c r="X19">
        <v>-7.9015473423236393E-2</v>
      </c>
    </row>
    <row r="20" spans="1:24" x14ac:dyDescent="0.3">
      <c r="A20" s="8">
        <v>43847</v>
      </c>
      <c r="B20">
        <v>0</v>
      </c>
      <c r="C20" s="13">
        <v>0</v>
      </c>
      <c r="D20" s="13">
        <v>0</v>
      </c>
      <c r="E20" s="9">
        <v>43847</v>
      </c>
      <c r="F20" s="23">
        <v>0</v>
      </c>
      <c r="G20" s="23">
        <v>0</v>
      </c>
      <c r="H20" s="10">
        <v>0</v>
      </c>
      <c r="N20">
        <v>11</v>
      </c>
      <c r="O20">
        <v>0.54444387920574033</v>
      </c>
      <c r="P20">
        <v>5.7569636468892314E-2</v>
      </c>
      <c r="Q20">
        <v>-3.9746481460651135E-2</v>
      </c>
      <c r="U20">
        <v>11</v>
      </c>
      <c r="V20">
        <v>0.73356953326143415</v>
      </c>
      <c r="W20">
        <v>8.6841453669848884E-2</v>
      </c>
      <c r="X20">
        <v>-7.5794526888434424E-2</v>
      </c>
    </row>
    <row r="21" spans="1:24" x14ac:dyDescent="0.3">
      <c r="A21" s="8">
        <v>43848</v>
      </c>
      <c r="B21">
        <v>0</v>
      </c>
      <c r="C21" s="13">
        <v>0</v>
      </c>
      <c r="D21" s="13" t="s">
        <v>61</v>
      </c>
      <c r="E21" s="9">
        <v>43848</v>
      </c>
      <c r="F21" s="23">
        <v>0</v>
      </c>
      <c r="G21" s="23">
        <v>0</v>
      </c>
      <c r="H21" s="10">
        <v>0</v>
      </c>
      <c r="N21">
        <v>12</v>
      </c>
      <c r="O21">
        <v>0.55589733172850142</v>
      </c>
      <c r="P21">
        <v>5.8997777406605674E-2</v>
      </c>
      <c r="Q21">
        <v>-2.9910872438868075E-2</v>
      </c>
      <c r="U21">
        <v>12</v>
      </c>
      <c r="V21">
        <v>0.76013016217658336</v>
      </c>
      <c r="W21">
        <v>0.10475050741046303</v>
      </c>
      <c r="X21">
        <v>-3.6993525726036425E-2</v>
      </c>
    </row>
    <row r="22" spans="1:24" x14ac:dyDescent="0.3">
      <c r="A22" s="8">
        <v>43849</v>
      </c>
      <c r="B22">
        <v>0</v>
      </c>
      <c r="C22" s="13" t="s">
        <v>61</v>
      </c>
      <c r="D22" s="13" t="s">
        <v>61</v>
      </c>
      <c r="E22" s="9">
        <v>43849</v>
      </c>
      <c r="F22" s="23">
        <v>0</v>
      </c>
      <c r="G22" s="23">
        <v>0</v>
      </c>
      <c r="H22" s="10">
        <v>0</v>
      </c>
      <c r="N22">
        <v>13</v>
      </c>
      <c r="O22">
        <v>0.57542182022631938</v>
      </c>
      <c r="P22">
        <v>7.173610874798933E-2</v>
      </c>
      <c r="Q22">
        <v>-2.9710092698575746E-2</v>
      </c>
      <c r="U22">
        <v>13</v>
      </c>
      <c r="V22">
        <v>0.75591694768224882</v>
      </c>
      <c r="W22">
        <v>0.12264442755469981</v>
      </c>
      <c r="X22">
        <v>-5.162635034261287E-2</v>
      </c>
    </row>
    <row r="23" spans="1:24" x14ac:dyDescent="0.3">
      <c r="A23" s="8">
        <v>43850</v>
      </c>
      <c r="B23">
        <v>0</v>
      </c>
      <c r="C23" s="13" t="s">
        <v>61</v>
      </c>
      <c r="D23" s="13">
        <v>0</v>
      </c>
      <c r="E23" s="9">
        <v>43850</v>
      </c>
      <c r="F23" s="23">
        <v>0</v>
      </c>
      <c r="G23" s="23">
        <v>0</v>
      </c>
      <c r="H23" s="10">
        <v>0</v>
      </c>
      <c r="N23">
        <v>14</v>
      </c>
      <c r="O23">
        <v>0.58157518152750709</v>
      </c>
      <c r="P23">
        <v>7.2522557516815009E-2</v>
      </c>
      <c r="Q23">
        <v>-3.1685455499152013E-2</v>
      </c>
      <c r="U23">
        <v>14</v>
      </c>
      <c r="V23">
        <v>0.76198841028776931</v>
      </c>
      <c r="W23">
        <v>0.13388738477559911</v>
      </c>
      <c r="X23">
        <v>-6.1056926939316691E-2</v>
      </c>
    </row>
    <row r="24" spans="1:24" x14ac:dyDescent="0.3">
      <c r="A24" s="8">
        <v>43851</v>
      </c>
      <c r="B24">
        <v>0</v>
      </c>
      <c r="C24" s="13" t="s">
        <v>61</v>
      </c>
      <c r="D24" s="13">
        <v>0</v>
      </c>
      <c r="E24" s="9">
        <v>43851</v>
      </c>
      <c r="F24" s="23">
        <v>0</v>
      </c>
      <c r="G24" s="23">
        <v>0</v>
      </c>
      <c r="H24" s="10">
        <v>0</v>
      </c>
    </row>
    <row r="25" spans="1:24" x14ac:dyDescent="0.3">
      <c r="A25" s="8">
        <v>43852</v>
      </c>
      <c r="B25">
        <v>0</v>
      </c>
      <c r="C25" s="13" t="s">
        <v>61</v>
      </c>
      <c r="D25" s="13">
        <v>0</v>
      </c>
      <c r="E25" s="9">
        <v>43852</v>
      </c>
      <c r="F25" s="23">
        <v>0</v>
      </c>
      <c r="G25" s="23">
        <v>0</v>
      </c>
      <c r="H25" s="10">
        <v>0</v>
      </c>
    </row>
    <row r="26" spans="1:24" x14ac:dyDescent="0.3">
      <c r="A26" s="8">
        <v>43853</v>
      </c>
      <c r="B26">
        <v>0</v>
      </c>
      <c r="C26" s="13" t="s">
        <v>61</v>
      </c>
      <c r="D26" s="13">
        <v>1</v>
      </c>
      <c r="E26" s="9">
        <v>43853</v>
      </c>
      <c r="F26" s="23">
        <v>0</v>
      </c>
      <c r="G26" s="23">
        <v>0</v>
      </c>
      <c r="H26" s="10">
        <v>0</v>
      </c>
    </row>
    <row r="27" spans="1:24" x14ac:dyDescent="0.3">
      <c r="A27" s="8">
        <v>43854</v>
      </c>
      <c r="B27">
        <v>0</v>
      </c>
      <c r="C27" s="13">
        <v>1</v>
      </c>
      <c r="D27" s="13" t="s">
        <v>61</v>
      </c>
      <c r="E27" s="9">
        <v>43854</v>
      </c>
      <c r="F27" s="23">
        <v>0</v>
      </c>
      <c r="G27" s="23">
        <v>0</v>
      </c>
      <c r="H27" s="10">
        <v>0</v>
      </c>
    </row>
    <row r="28" spans="1:24" x14ac:dyDescent="0.3">
      <c r="A28" s="8">
        <v>43855</v>
      </c>
      <c r="B28">
        <v>0</v>
      </c>
      <c r="C28" s="13">
        <v>1</v>
      </c>
      <c r="D28" s="13" t="s">
        <v>61</v>
      </c>
      <c r="E28" s="9">
        <v>43855</v>
      </c>
      <c r="F28" s="23">
        <v>0</v>
      </c>
      <c r="G28" s="23">
        <v>0</v>
      </c>
      <c r="H28" s="10">
        <v>0</v>
      </c>
    </row>
    <row r="29" spans="1:24" x14ac:dyDescent="0.3">
      <c r="A29" s="8">
        <v>43856</v>
      </c>
      <c r="B29">
        <v>0</v>
      </c>
      <c r="C29" s="13">
        <v>1</v>
      </c>
      <c r="D29" s="13" t="s">
        <v>61</v>
      </c>
      <c r="E29" s="9">
        <v>43856</v>
      </c>
      <c r="F29" s="23">
        <v>0</v>
      </c>
      <c r="G29" s="23">
        <v>0</v>
      </c>
      <c r="H29" s="10">
        <v>0</v>
      </c>
    </row>
    <row r="30" spans="1:24" x14ac:dyDescent="0.3">
      <c r="A30" s="8">
        <v>43857</v>
      </c>
      <c r="B30">
        <v>0</v>
      </c>
      <c r="C30" s="13">
        <v>1</v>
      </c>
      <c r="D30" s="13" t="s">
        <v>61</v>
      </c>
      <c r="E30" s="9">
        <v>43857</v>
      </c>
      <c r="F30" s="23">
        <v>0</v>
      </c>
      <c r="G30" s="23">
        <v>0</v>
      </c>
      <c r="H30" s="10">
        <v>0</v>
      </c>
    </row>
    <row r="31" spans="1:24" x14ac:dyDescent="0.3">
      <c r="A31" s="8">
        <v>43858</v>
      </c>
      <c r="B31" t="s">
        <v>61</v>
      </c>
      <c r="C31" s="13">
        <v>1</v>
      </c>
      <c r="D31" s="13">
        <v>0</v>
      </c>
      <c r="E31" s="9">
        <v>43858</v>
      </c>
      <c r="F31" s="23">
        <v>0</v>
      </c>
      <c r="G31" s="23">
        <v>0</v>
      </c>
      <c r="H31" s="10">
        <v>0</v>
      </c>
    </row>
    <row r="32" spans="1:24" x14ac:dyDescent="0.3">
      <c r="A32" s="8">
        <v>43859</v>
      </c>
      <c r="B32">
        <v>0</v>
      </c>
      <c r="C32" s="13">
        <v>1</v>
      </c>
      <c r="D32" s="13">
        <v>0</v>
      </c>
      <c r="E32" s="9">
        <v>43859</v>
      </c>
      <c r="F32" s="23">
        <v>0</v>
      </c>
      <c r="G32" s="23">
        <v>0</v>
      </c>
      <c r="H32" s="10">
        <v>0</v>
      </c>
    </row>
    <row r="33" spans="1:8" x14ac:dyDescent="0.3">
      <c r="A33" s="8">
        <v>43860</v>
      </c>
      <c r="B33">
        <v>0</v>
      </c>
      <c r="C33" s="13">
        <v>1</v>
      </c>
      <c r="D33" s="13">
        <v>0</v>
      </c>
      <c r="E33" s="9">
        <v>43860</v>
      </c>
      <c r="F33" s="23">
        <f ca="1">IFERROR(__xludf.DUMMYFUNCTION("""COMPUTED_VALUE"""),1)</f>
        <v>1</v>
      </c>
      <c r="G33" s="23">
        <f ca="1">IFERROR(__xludf.DUMMYFUNCTION("""COMPUTED_VALUE"""),0)</f>
        <v>0</v>
      </c>
      <c r="H33" s="10">
        <v>0</v>
      </c>
    </row>
    <row r="34" spans="1:8" x14ac:dyDescent="0.3">
      <c r="A34" s="8">
        <v>43861</v>
      </c>
      <c r="B34" t="s">
        <v>61</v>
      </c>
      <c r="C34" s="13">
        <v>1</v>
      </c>
      <c r="D34" s="13">
        <v>0</v>
      </c>
      <c r="E34" s="9">
        <v>43861</v>
      </c>
      <c r="F34" s="23">
        <f ca="1">IFERROR(__xludf.DUMMYFUNCTION("""COMPUTED_VALUE"""),0)</f>
        <v>0</v>
      </c>
      <c r="G34" s="23">
        <f ca="1">IFERROR(__xludf.DUMMYFUNCTION("""COMPUTED_VALUE"""),0)</f>
        <v>0</v>
      </c>
      <c r="H34" s="10">
        <v>0</v>
      </c>
    </row>
    <row r="35" spans="1:8" x14ac:dyDescent="0.3">
      <c r="A35" s="8">
        <v>43862</v>
      </c>
      <c r="B35">
        <v>0</v>
      </c>
      <c r="C35" s="13">
        <v>1</v>
      </c>
      <c r="D35" s="13" t="s">
        <v>61</v>
      </c>
      <c r="E35" s="9">
        <v>43862</v>
      </c>
      <c r="F35" s="23">
        <f ca="1">IFERROR(__xludf.DUMMYFUNCTION("""COMPUTED_VALUE"""),0)</f>
        <v>0</v>
      </c>
      <c r="G35" s="23">
        <f ca="1">IFERROR(__xludf.DUMMYFUNCTION("""COMPUTED_VALUE"""),0)</f>
        <v>0</v>
      </c>
      <c r="H35" s="10">
        <v>0</v>
      </c>
    </row>
    <row r="36" spans="1:8" x14ac:dyDescent="0.3">
      <c r="A36" s="8">
        <v>43863</v>
      </c>
      <c r="B36">
        <v>0</v>
      </c>
      <c r="C36" s="13">
        <v>1</v>
      </c>
      <c r="D36" s="13">
        <v>0</v>
      </c>
      <c r="E36" s="9">
        <v>43863</v>
      </c>
      <c r="F36" s="23">
        <f ca="1">IFERROR(__xludf.DUMMYFUNCTION("""COMPUTED_VALUE"""),1)</f>
        <v>1</v>
      </c>
      <c r="G36" s="23">
        <f ca="1">IFERROR(__xludf.DUMMYFUNCTION("""COMPUTED_VALUE"""),0)</f>
        <v>0</v>
      </c>
      <c r="H36" s="10">
        <v>0</v>
      </c>
    </row>
    <row r="37" spans="1:8" x14ac:dyDescent="0.3">
      <c r="A37" s="8">
        <v>43864</v>
      </c>
      <c r="B37">
        <v>0</v>
      </c>
      <c r="C37" s="13">
        <v>1</v>
      </c>
      <c r="D37" s="13">
        <v>0</v>
      </c>
      <c r="E37" s="9">
        <v>43864</v>
      </c>
      <c r="F37" s="23">
        <f ca="1">IFERROR(__xludf.DUMMYFUNCTION("""COMPUTED_VALUE"""),1)</f>
        <v>1</v>
      </c>
      <c r="G37" s="23">
        <f ca="1">IFERROR(__xludf.DUMMYFUNCTION("""COMPUTED_VALUE"""),0)</f>
        <v>0</v>
      </c>
      <c r="H37" s="10">
        <v>0</v>
      </c>
    </row>
    <row r="38" spans="1:8" x14ac:dyDescent="0.3">
      <c r="A38" s="8">
        <v>43865</v>
      </c>
      <c r="B38">
        <v>0</v>
      </c>
      <c r="C38" s="13">
        <v>1</v>
      </c>
      <c r="D38" s="13" t="s">
        <v>61</v>
      </c>
      <c r="E38" s="9">
        <v>43865</v>
      </c>
      <c r="F38" s="23">
        <f ca="1">IFERROR(__xludf.DUMMYFUNCTION("""COMPUTED_VALUE"""),0)</f>
        <v>0</v>
      </c>
      <c r="G38" s="23">
        <f ca="1">IFERROR(__xludf.DUMMYFUNCTION("""COMPUTED_VALUE"""),0)</f>
        <v>0</v>
      </c>
      <c r="H38" s="10">
        <v>0</v>
      </c>
    </row>
    <row r="39" spans="1:8" x14ac:dyDescent="0.3">
      <c r="A39" s="8">
        <v>43866</v>
      </c>
      <c r="B39">
        <v>0</v>
      </c>
      <c r="C39" s="13" t="s">
        <v>61</v>
      </c>
      <c r="D39" s="13">
        <v>0</v>
      </c>
      <c r="E39" s="9">
        <v>43866</v>
      </c>
      <c r="F39" s="23">
        <f ca="1">IFERROR(__xludf.DUMMYFUNCTION("""COMPUTED_VALUE"""),0)</f>
        <v>0</v>
      </c>
      <c r="G39" s="23">
        <f ca="1">IFERROR(__xludf.DUMMYFUNCTION("""COMPUTED_VALUE"""),0)</f>
        <v>0</v>
      </c>
      <c r="H39" s="10">
        <v>0</v>
      </c>
    </row>
    <row r="40" spans="1:8" x14ac:dyDescent="0.3">
      <c r="A40" s="8">
        <v>43867</v>
      </c>
      <c r="B40">
        <v>0</v>
      </c>
      <c r="C40" s="13">
        <v>1</v>
      </c>
      <c r="D40" s="13" t="s">
        <v>61</v>
      </c>
      <c r="E40" s="9">
        <v>43867</v>
      </c>
      <c r="F40" s="23">
        <f ca="1">IFERROR(__xludf.DUMMYFUNCTION("""COMPUTED_VALUE"""),0)</f>
        <v>0</v>
      </c>
      <c r="G40" s="23">
        <f ca="1">IFERROR(__xludf.DUMMYFUNCTION("""COMPUTED_VALUE"""),0)</f>
        <v>0</v>
      </c>
      <c r="H40" s="10">
        <v>0</v>
      </c>
    </row>
    <row r="41" spans="1:8" x14ac:dyDescent="0.3">
      <c r="A41" s="8">
        <v>43868</v>
      </c>
      <c r="B41">
        <v>0</v>
      </c>
      <c r="C41" s="13">
        <v>1</v>
      </c>
      <c r="D41" s="13">
        <v>0</v>
      </c>
      <c r="E41" s="9">
        <v>43868</v>
      </c>
      <c r="F41" s="23">
        <f ca="1">IFERROR(__xludf.DUMMYFUNCTION("""COMPUTED_VALUE"""),0)</f>
        <v>0</v>
      </c>
      <c r="G41" s="23">
        <f ca="1">IFERROR(__xludf.DUMMYFUNCTION("""COMPUTED_VALUE"""),0)</f>
        <v>0</v>
      </c>
      <c r="H41" s="10">
        <v>0</v>
      </c>
    </row>
    <row r="42" spans="1:8" x14ac:dyDescent="0.3">
      <c r="A42" s="8">
        <v>43869</v>
      </c>
      <c r="B42">
        <v>0</v>
      </c>
      <c r="C42" s="13">
        <v>1</v>
      </c>
      <c r="D42" s="13">
        <v>0</v>
      </c>
      <c r="E42" s="9">
        <v>43869</v>
      </c>
      <c r="F42" s="23">
        <f ca="1">IFERROR(__xludf.DUMMYFUNCTION("""COMPUTED_VALUE"""),0)</f>
        <v>0</v>
      </c>
      <c r="G42" s="23">
        <f ca="1">IFERROR(__xludf.DUMMYFUNCTION("""COMPUTED_VALUE"""),0)</f>
        <v>0</v>
      </c>
      <c r="H42" s="10">
        <v>0</v>
      </c>
    </row>
    <row r="43" spans="1:8" x14ac:dyDescent="0.3">
      <c r="A43" s="8">
        <v>43870</v>
      </c>
      <c r="B43">
        <v>0</v>
      </c>
      <c r="C43" s="13" t="s">
        <v>61</v>
      </c>
      <c r="D43" s="13" t="s">
        <v>61</v>
      </c>
      <c r="E43" s="9">
        <v>43870</v>
      </c>
      <c r="F43" s="23">
        <f ca="1">IFERROR(__xludf.DUMMYFUNCTION("""COMPUTED_VALUE"""),0)</f>
        <v>0</v>
      </c>
      <c r="G43" s="23">
        <f ca="1">IFERROR(__xludf.DUMMYFUNCTION("""COMPUTED_VALUE"""),0)</f>
        <v>0</v>
      </c>
      <c r="H43" s="10">
        <v>0</v>
      </c>
    </row>
    <row r="44" spans="1:8" x14ac:dyDescent="0.3">
      <c r="A44" s="8">
        <v>43871</v>
      </c>
      <c r="B44">
        <v>0</v>
      </c>
      <c r="C44" s="13">
        <v>1</v>
      </c>
      <c r="D44" s="13">
        <v>0</v>
      </c>
      <c r="E44" s="9">
        <v>43871</v>
      </c>
      <c r="F44" s="23">
        <f ca="1">IFERROR(__xludf.DUMMYFUNCTION("""COMPUTED_VALUE"""),0)</f>
        <v>0</v>
      </c>
      <c r="G44" s="23">
        <f ca="1">IFERROR(__xludf.DUMMYFUNCTION("""COMPUTED_VALUE"""),0)</f>
        <v>0</v>
      </c>
      <c r="H44" s="10">
        <v>0</v>
      </c>
    </row>
    <row r="45" spans="1:8" x14ac:dyDescent="0.3">
      <c r="A45" s="8">
        <v>43872</v>
      </c>
      <c r="B45" t="s">
        <v>61</v>
      </c>
      <c r="C45" s="13">
        <v>1</v>
      </c>
      <c r="D45" s="13">
        <v>0</v>
      </c>
      <c r="E45" s="9">
        <v>43872</v>
      </c>
      <c r="F45" s="23">
        <f ca="1">IFERROR(__xludf.DUMMYFUNCTION("""COMPUTED_VALUE"""),0)</f>
        <v>0</v>
      </c>
      <c r="G45" s="23">
        <f ca="1">IFERROR(__xludf.DUMMYFUNCTION("""COMPUTED_VALUE"""),0)</f>
        <v>0</v>
      </c>
      <c r="H45" s="10">
        <v>0</v>
      </c>
    </row>
    <row r="46" spans="1:8" x14ac:dyDescent="0.3">
      <c r="A46" s="8">
        <v>43873</v>
      </c>
      <c r="B46">
        <v>0</v>
      </c>
      <c r="C46" s="13" t="s">
        <v>61</v>
      </c>
      <c r="D46" s="13" t="s">
        <v>61</v>
      </c>
      <c r="E46" s="9">
        <v>43873</v>
      </c>
      <c r="F46" s="23">
        <f ca="1">IFERROR(__xludf.DUMMYFUNCTION("""COMPUTED_VALUE"""),0)</f>
        <v>0</v>
      </c>
      <c r="G46" s="23">
        <f ca="1">IFERROR(__xludf.DUMMYFUNCTION("""COMPUTED_VALUE"""),0)</f>
        <v>0</v>
      </c>
      <c r="H46" s="10">
        <v>0</v>
      </c>
    </row>
    <row r="47" spans="1:8" x14ac:dyDescent="0.3">
      <c r="A47" s="8">
        <v>43874</v>
      </c>
      <c r="B47">
        <v>0</v>
      </c>
      <c r="C47" s="13" t="s">
        <v>61</v>
      </c>
      <c r="D47" s="13">
        <v>0</v>
      </c>
      <c r="E47" s="9">
        <v>43874</v>
      </c>
      <c r="F47" s="23">
        <f ca="1">IFERROR(__xludf.DUMMYFUNCTION("""COMPUTED_VALUE"""),0)</f>
        <v>0</v>
      </c>
      <c r="G47" s="23">
        <f ca="1">IFERROR(__xludf.DUMMYFUNCTION("""COMPUTED_VALUE"""),0)</f>
        <v>0</v>
      </c>
      <c r="H47" s="10">
        <v>0</v>
      </c>
    </row>
    <row r="48" spans="1:8" x14ac:dyDescent="0.3">
      <c r="A48" s="8">
        <v>43875</v>
      </c>
      <c r="B48" t="s">
        <v>61</v>
      </c>
      <c r="C48" s="13">
        <v>1</v>
      </c>
      <c r="D48" s="13" t="s">
        <v>61</v>
      </c>
      <c r="E48" s="9">
        <v>43875</v>
      </c>
      <c r="F48" s="23">
        <f ca="1">IFERROR(__xludf.DUMMYFUNCTION("""COMPUTED_VALUE"""),0)</f>
        <v>0</v>
      </c>
      <c r="G48" s="23">
        <f ca="1">IFERROR(__xludf.DUMMYFUNCTION("""COMPUTED_VALUE"""),0)</f>
        <v>0</v>
      </c>
      <c r="H48" s="10">
        <v>0</v>
      </c>
    </row>
    <row r="49" spans="1:8" x14ac:dyDescent="0.3">
      <c r="A49" s="8">
        <v>43876</v>
      </c>
      <c r="B49">
        <v>0</v>
      </c>
      <c r="C49" s="13">
        <v>1</v>
      </c>
      <c r="D49" s="13" t="s">
        <v>61</v>
      </c>
      <c r="E49" s="9">
        <v>43876</v>
      </c>
      <c r="F49" s="23">
        <f ca="1">IFERROR(__xludf.DUMMYFUNCTION("""COMPUTED_VALUE"""),0)</f>
        <v>0</v>
      </c>
      <c r="G49" s="23">
        <f ca="1">IFERROR(__xludf.DUMMYFUNCTION("""COMPUTED_VALUE"""),0)</f>
        <v>0</v>
      </c>
      <c r="H49" s="10">
        <v>0</v>
      </c>
    </row>
    <row r="50" spans="1:8" x14ac:dyDescent="0.3">
      <c r="A50" s="8">
        <v>43877</v>
      </c>
      <c r="B50">
        <v>0</v>
      </c>
      <c r="C50" s="13" t="s">
        <v>61</v>
      </c>
      <c r="D50" s="13">
        <v>0</v>
      </c>
      <c r="E50" s="9">
        <v>43877</v>
      </c>
      <c r="F50" s="23">
        <f ca="1">IFERROR(__xludf.DUMMYFUNCTION("""COMPUTED_VALUE"""),0)</f>
        <v>0</v>
      </c>
      <c r="G50" s="23">
        <f ca="1">IFERROR(__xludf.DUMMYFUNCTION("""COMPUTED_VALUE"""),0)</f>
        <v>0</v>
      </c>
      <c r="H50" s="10">
        <v>0</v>
      </c>
    </row>
    <row r="51" spans="1:8" x14ac:dyDescent="0.3">
      <c r="A51" s="8">
        <v>43878</v>
      </c>
      <c r="B51" t="s">
        <v>61</v>
      </c>
      <c r="C51" s="13" t="s">
        <v>61</v>
      </c>
      <c r="D51" s="13">
        <v>0</v>
      </c>
      <c r="E51" s="9">
        <v>43878</v>
      </c>
      <c r="F51" s="23">
        <f ca="1">IFERROR(__xludf.DUMMYFUNCTION("""COMPUTED_VALUE"""),0)</f>
        <v>0</v>
      </c>
      <c r="G51" s="23">
        <f ca="1">IFERROR(__xludf.DUMMYFUNCTION("""COMPUTED_VALUE"""),0)</f>
        <v>0</v>
      </c>
      <c r="H51" s="10">
        <v>0</v>
      </c>
    </row>
    <row r="52" spans="1:8" x14ac:dyDescent="0.3">
      <c r="A52" s="8">
        <v>43879</v>
      </c>
      <c r="B52">
        <v>0</v>
      </c>
      <c r="C52" s="13" t="s">
        <v>61</v>
      </c>
      <c r="D52" s="13">
        <v>0</v>
      </c>
      <c r="E52" s="9">
        <v>43879</v>
      </c>
      <c r="F52" s="23">
        <f ca="1">IFERROR(__xludf.DUMMYFUNCTION("""COMPUTED_VALUE"""),0)</f>
        <v>0</v>
      </c>
      <c r="G52" s="23">
        <f ca="1">IFERROR(__xludf.DUMMYFUNCTION("""COMPUTED_VALUE"""),0)</f>
        <v>0</v>
      </c>
      <c r="H52" s="10">
        <v>0</v>
      </c>
    </row>
    <row r="53" spans="1:8" x14ac:dyDescent="0.3">
      <c r="A53" s="8">
        <v>43880</v>
      </c>
      <c r="B53">
        <v>0</v>
      </c>
      <c r="C53" s="13">
        <v>1</v>
      </c>
      <c r="D53" s="13">
        <v>0</v>
      </c>
      <c r="E53" s="9">
        <v>43880</v>
      </c>
      <c r="F53" s="23">
        <f ca="1">IFERROR(__xludf.DUMMYFUNCTION("""COMPUTED_VALUE"""),0)</f>
        <v>0</v>
      </c>
      <c r="G53" s="23">
        <f ca="1">IFERROR(__xludf.DUMMYFUNCTION("""COMPUTED_VALUE"""),0)</f>
        <v>0</v>
      </c>
      <c r="H53" s="10">
        <v>0</v>
      </c>
    </row>
    <row r="54" spans="1:8" x14ac:dyDescent="0.3">
      <c r="A54" s="8">
        <v>43881</v>
      </c>
      <c r="B54">
        <v>1</v>
      </c>
      <c r="C54" s="13">
        <v>1</v>
      </c>
      <c r="D54" s="13">
        <v>0</v>
      </c>
      <c r="E54" s="9">
        <v>43881</v>
      </c>
      <c r="F54" s="23">
        <f ca="1">IFERROR(__xludf.DUMMYFUNCTION("""COMPUTED_VALUE"""),0)</f>
        <v>0</v>
      </c>
      <c r="G54" s="23">
        <f ca="1">IFERROR(__xludf.DUMMYFUNCTION("""COMPUTED_VALUE"""),0)</f>
        <v>0</v>
      </c>
      <c r="H54" s="10">
        <v>0</v>
      </c>
    </row>
    <row r="55" spans="1:8" x14ac:dyDescent="0.3">
      <c r="A55" s="8">
        <v>43882</v>
      </c>
      <c r="B55">
        <v>0</v>
      </c>
      <c r="C55" s="13" t="s">
        <v>61</v>
      </c>
      <c r="D55" s="13">
        <v>0</v>
      </c>
      <c r="E55" s="9">
        <v>43882</v>
      </c>
      <c r="F55" s="23">
        <f ca="1">IFERROR(__xludf.DUMMYFUNCTION("""COMPUTED_VALUE"""),0)</f>
        <v>0</v>
      </c>
      <c r="G55" s="23">
        <f ca="1">IFERROR(__xludf.DUMMYFUNCTION("""COMPUTED_VALUE"""),0)</f>
        <v>0</v>
      </c>
      <c r="H55" s="10">
        <v>0</v>
      </c>
    </row>
    <row r="56" spans="1:8" x14ac:dyDescent="0.3">
      <c r="A56" s="8">
        <v>43883</v>
      </c>
      <c r="B56">
        <v>0</v>
      </c>
      <c r="C56" s="13">
        <v>1</v>
      </c>
      <c r="D56" s="13" t="s">
        <v>61</v>
      </c>
      <c r="E56" s="9">
        <v>43883</v>
      </c>
      <c r="F56" s="23">
        <f ca="1">IFERROR(__xludf.DUMMYFUNCTION("""COMPUTED_VALUE"""),0)</f>
        <v>0</v>
      </c>
      <c r="G56" s="23">
        <f ca="1">IFERROR(__xludf.DUMMYFUNCTION("""COMPUTED_VALUE"""),0)</f>
        <v>0</v>
      </c>
      <c r="H56" s="10">
        <v>0</v>
      </c>
    </row>
    <row r="57" spans="1:8" x14ac:dyDescent="0.3">
      <c r="A57" s="8">
        <v>43884</v>
      </c>
      <c r="B57">
        <v>0</v>
      </c>
      <c r="C57" s="13" t="s">
        <v>61</v>
      </c>
      <c r="D57" s="13" t="s">
        <v>61</v>
      </c>
      <c r="E57" s="9">
        <v>43884</v>
      </c>
      <c r="F57" s="23">
        <f ca="1">IFERROR(__xludf.DUMMYFUNCTION("""COMPUTED_VALUE"""),0)</f>
        <v>0</v>
      </c>
      <c r="G57" s="23">
        <f ca="1">IFERROR(__xludf.DUMMYFUNCTION("""COMPUTED_VALUE"""),0)</f>
        <v>0</v>
      </c>
      <c r="H57" s="10">
        <v>0</v>
      </c>
    </row>
    <row r="58" spans="1:8" x14ac:dyDescent="0.3">
      <c r="A58" s="8">
        <v>43885</v>
      </c>
      <c r="B58">
        <v>0</v>
      </c>
      <c r="C58" s="13" t="s">
        <v>61</v>
      </c>
      <c r="D58" s="13">
        <v>1</v>
      </c>
      <c r="E58" s="9">
        <v>43885</v>
      </c>
      <c r="F58" s="23">
        <f ca="1">IFERROR(__xludf.DUMMYFUNCTION("""COMPUTED_VALUE"""),0)</f>
        <v>0</v>
      </c>
      <c r="G58" s="23">
        <f ca="1">IFERROR(__xludf.DUMMYFUNCTION("""COMPUTED_VALUE"""),0)</f>
        <v>0</v>
      </c>
      <c r="H58" s="10">
        <v>0</v>
      </c>
    </row>
    <row r="59" spans="1:8" x14ac:dyDescent="0.3">
      <c r="A59" s="8">
        <v>43886</v>
      </c>
      <c r="B59">
        <v>0</v>
      </c>
      <c r="C59" s="13" t="s">
        <v>61</v>
      </c>
      <c r="D59" s="13" t="s">
        <v>61</v>
      </c>
      <c r="E59" s="9">
        <v>43886</v>
      </c>
      <c r="F59" s="23">
        <f ca="1">IFERROR(__xludf.DUMMYFUNCTION("""COMPUTED_VALUE"""),0)</f>
        <v>0</v>
      </c>
      <c r="G59" s="23">
        <f ca="1">IFERROR(__xludf.DUMMYFUNCTION("""COMPUTED_VALUE"""),0)</f>
        <v>0</v>
      </c>
      <c r="H59" s="10">
        <v>0</v>
      </c>
    </row>
    <row r="60" spans="1:8" x14ac:dyDescent="0.3">
      <c r="A60" s="8">
        <v>43887</v>
      </c>
      <c r="B60">
        <v>0</v>
      </c>
      <c r="C60" s="13">
        <v>1</v>
      </c>
      <c r="D60" s="13">
        <v>1</v>
      </c>
      <c r="E60" s="9">
        <v>43887</v>
      </c>
      <c r="F60" s="23">
        <f ca="1">IFERROR(__xludf.DUMMYFUNCTION("""COMPUTED_VALUE"""),0)</f>
        <v>0</v>
      </c>
      <c r="G60" s="23">
        <f ca="1">IFERROR(__xludf.DUMMYFUNCTION("""COMPUTED_VALUE"""),0)</f>
        <v>0</v>
      </c>
      <c r="H60" s="10">
        <v>0</v>
      </c>
    </row>
    <row r="61" spans="1:8" x14ac:dyDescent="0.3">
      <c r="A61" s="8">
        <v>43888</v>
      </c>
      <c r="B61">
        <v>0</v>
      </c>
      <c r="C61" s="13" t="s">
        <v>61</v>
      </c>
      <c r="D61" s="13">
        <v>1</v>
      </c>
      <c r="E61" s="9">
        <v>43888</v>
      </c>
      <c r="F61" s="23">
        <f ca="1">IFERROR(__xludf.DUMMYFUNCTION("""COMPUTED_VALUE"""),0)</f>
        <v>0</v>
      </c>
      <c r="G61" s="23">
        <f ca="1">IFERROR(__xludf.DUMMYFUNCTION("""COMPUTED_VALUE"""),0)</f>
        <v>0</v>
      </c>
      <c r="H61" s="10">
        <v>0</v>
      </c>
    </row>
    <row r="62" spans="1:8" x14ac:dyDescent="0.3">
      <c r="A62" s="8">
        <v>43889</v>
      </c>
      <c r="B62">
        <v>0</v>
      </c>
      <c r="C62" s="13" t="s">
        <v>61</v>
      </c>
      <c r="D62" s="13">
        <v>0</v>
      </c>
      <c r="E62" s="9">
        <v>43889</v>
      </c>
      <c r="F62" s="23">
        <f ca="1">IFERROR(__xludf.DUMMYFUNCTION("""COMPUTED_VALUE"""),0)</f>
        <v>0</v>
      </c>
      <c r="G62" s="23">
        <f ca="1">IFERROR(__xludf.DUMMYFUNCTION("""COMPUTED_VALUE"""),0)</f>
        <v>0</v>
      </c>
      <c r="H62" s="10">
        <v>0</v>
      </c>
    </row>
    <row r="63" spans="1:8" x14ac:dyDescent="0.3">
      <c r="A63" s="8">
        <v>43890</v>
      </c>
      <c r="B63">
        <v>0</v>
      </c>
      <c r="C63" s="13">
        <v>1</v>
      </c>
      <c r="D63" s="13">
        <v>0</v>
      </c>
      <c r="E63" s="9">
        <v>43890</v>
      </c>
      <c r="F63" s="23">
        <f ca="1">IFERROR(__xludf.DUMMYFUNCTION("""COMPUTED_VALUE"""),0)</f>
        <v>0</v>
      </c>
      <c r="G63" s="23">
        <f ca="1">IFERROR(__xludf.DUMMYFUNCTION("""COMPUTED_VALUE"""),0)</f>
        <v>0</v>
      </c>
      <c r="H63" s="10">
        <v>0</v>
      </c>
    </row>
    <row r="64" spans="1:8" x14ac:dyDescent="0.3">
      <c r="A64" s="8">
        <v>43891</v>
      </c>
      <c r="B64">
        <v>0</v>
      </c>
      <c r="C64" s="13" t="s">
        <v>61</v>
      </c>
      <c r="D64" s="13" t="s">
        <v>61</v>
      </c>
      <c r="E64" s="9">
        <v>43891</v>
      </c>
      <c r="F64" s="23">
        <f ca="1">IFERROR(__xludf.DUMMYFUNCTION("""COMPUTED_VALUE"""),0)</f>
        <v>0</v>
      </c>
      <c r="G64" s="23">
        <f ca="1">IFERROR(__xludf.DUMMYFUNCTION("""COMPUTED_VALUE"""),0)</f>
        <v>0</v>
      </c>
      <c r="H64" s="10">
        <v>0</v>
      </c>
    </row>
    <row r="65" spans="1:8" x14ac:dyDescent="0.3">
      <c r="A65" s="8">
        <v>43892</v>
      </c>
      <c r="B65">
        <v>0</v>
      </c>
      <c r="C65" s="13" t="s">
        <v>61</v>
      </c>
      <c r="D65" s="13" t="s">
        <v>61</v>
      </c>
      <c r="E65" s="9">
        <v>43892</v>
      </c>
      <c r="F65" s="23">
        <f ca="1">IFERROR(__xludf.DUMMYFUNCTION("""COMPUTED_VALUE"""),0)</f>
        <v>0</v>
      </c>
      <c r="G65" s="23">
        <f ca="1">IFERROR(__xludf.DUMMYFUNCTION("""COMPUTED_VALUE"""),0)</f>
        <v>0</v>
      </c>
      <c r="H65" s="10">
        <v>0</v>
      </c>
    </row>
    <row r="66" spans="1:8" x14ac:dyDescent="0.3">
      <c r="A66" s="8">
        <v>43893</v>
      </c>
      <c r="B66" t="s">
        <v>61</v>
      </c>
      <c r="C66" s="13">
        <v>1</v>
      </c>
      <c r="D66" s="13" t="s">
        <v>61</v>
      </c>
      <c r="E66" s="9">
        <v>43893</v>
      </c>
      <c r="F66" s="23">
        <f ca="1">IFERROR(__xludf.DUMMYFUNCTION("""COMPUTED_VALUE"""),0)</f>
        <v>0</v>
      </c>
      <c r="G66" s="23">
        <f ca="1">IFERROR(__xludf.DUMMYFUNCTION("""COMPUTED_VALUE"""),0)</f>
        <v>0</v>
      </c>
      <c r="H66" s="10">
        <v>0</v>
      </c>
    </row>
    <row r="67" spans="1:8" x14ac:dyDescent="0.3">
      <c r="A67" s="8">
        <v>43894</v>
      </c>
      <c r="B67" t="s">
        <v>61</v>
      </c>
      <c r="C67" s="13">
        <v>2</v>
      </c>
      <c r="D67" s="13" t="s">
        <v>61</v>
      </c>
      <c r="E67" s="9">
        <v>43894</v>
      </c>
      <c r="F67" s="23">
        <f ca="1">IFERROR(__xludf.DUMMYFUNCTION("""COMPUTED_VALUE"""),0)</f>
        <v>0</v>
      </c>
      <c r="G67" s="23">
        <f ca="1">IFERROR(__xludf.DUMMYFUNCTION("""COMPUTED_VALUE"""),0)</f>
        <v>0</v>
      </c>
      <c r="H67" s="10">
        <v>0</v>
      </c>
    </row>
    <row r="68" spans="1:8" x14ac:dyDescent="0.3">
      <c r="A68" s="8">
        <v>43895</v>
      </c>
      <c r="B68" t="s">
        <v>61</v>
      </c>
      <c r="C68" s="13">
        <v>2</v>
      </c>
      <c r="D68" s="13" t="s">
        <v>61</v>
      </c>
      <c r="E68" s="9">
        <v>43895</v>
      </c>
      <c r="F68" s="23">
        <f ca="1">IFERROR(__xludf.DUMMYFUNCTION("""COMPUTED_VALUE"""),0)</f>
        <v>0</v>
      </c>
      <c r="G68" s="23">
        <f ca="1">IFERROR(__xludf.DUMMYFUNCTION("""COMPUTED_VALUE"""),0)</f>
        <v>0</v>
      </c>
      <c r="H68" s="10">
        <v>0</v>
      </c>
    </row>
    <row r="69" spans="1:8" x14ac:dyDescent="0.3">
      <c r="A69" s="8">
        <v>43896</v>
      </c>
      <c r="B69">
        <v>0</v>
      </c>
      <c r="C69" s="13">
        <v>2</v>
      </c>
      <c r="D69" s="13" t="s">
        <v>61</v>
      </c>
      <c r="E69" s="9">
        <v>43896</v>
      </c>
      <c r="F69" s="23">
        <f ca="1">IFERROR(__xludf.DUMMYFUNCTION("""COMPUTED_VALUE"""),0)</f>
        <v>0</v>
      </c>
      <c r="G69" s="23">
        <f ca="1">IFERROR(__xludf.DUMMYFUNCTION("""COMPUTED_VALUE"""),0)</f>
        <v>0</v>
      </c>
      <c r="H69" s="10">
        <v>0</v>
      </c>
    </row>
    <row r="70" spans="1:8" x14ac:dyDescent="0.3">
      <c r="A70" s="8">
        <v>43897</v>
      </c>
      <c r="B70">
        <v>0</v>
      </c>
      <c r="C70" s="13">
        <v>2</v>
      </c>
      <c r="D70" s="13">
        <v>0</v>
      </c>
      <c r="E70" s="9">
        <v>43897</v>
      </c>
      <c r="F70" s="23">
        <f ca="1">IFERROR(__xludf.DUMMYFUNCTION("""COMPUTED_VALUE"""),0)</f>
        <v>0</v>
      </c>
      <c r="G70" s="23">
        <f ca="1">IFERROR(__xludf.DUMMYFUNCTION("""COMPUTED_VALUE"""),0)</f>
        <v>0</v>
      </c>
      <c r="H70" s="10">
        <v>0</v>
      </c>
    </row>
    <row r="71" spans="1:8" x14ac:dyDescent="0.3">
      <c r="A71" s="8">
        <v>43898</v>
      </c>
      <c r="B71">
        <v>1</v>
      </c>
      <c r="C71" s="13">
        <v>2</v>
      </c>
      <c r="D71" s="13" t="s">
        <v>61</v>
      </c>
      <c r="E71" s="9">
        <v>43898</v>
      </c>
      <c r="F71" s="23">
        <f ca="1">IFERROR(__xludf.DUMMYFUNCTION("""COMPUTED_VALUE"""),0)</f>
        <v>0</v>
      </c>
      <c r="G71" s="23">
        <f ca="1">IFERROR(__xludf.DUMMYFUNCTION("""COMPUTED_VALUE"""),0)</f>
        <v>0</v>
      </c>
      <c r="H71" s="10">
        <v>0</v>
      </c>
    </row>
    <row r="72" spans="1:8" x14ac:dyDescent="0.3">
      <c r="A72" s="8">
        <v>43899</v>
      </c>
      <c r="B72">
        <v>0</v>
      </c>
      <c r="C72" s="13">
        <v>2</v>
      </c>
      <c r="D72" s="13" t="s">
        <v>61</v>
      </c>
      <c r="E72" s="9">
        <v>43899</v>
      </c>
      <c r="F72" s="23">
        <f ca="1">IFERROR(__xludf.DUMMYFUNCTION("""COMPUTED_VALUE"""),0)</f>
        <v>0</v>
      </c>
      <c r="G72" s="23">
        <f ca="1">IFERROR(__xludf.DUMMYFUNCTION("""COMPUTED_VALUE"""),0)</f>
        <v>0</v>
      </c>
      <c r="H72" s="10">
        <v>0</v>
      </c>
    </row>
    <row r="73" spans="1:8" x14ac:dyDescent="0.3">
      <c r="A73" s="8">
        <v>43900</v>
      </c>
      <c r="B73" t="s">
        <v>61</v>
      </c>
      <c r="C73" s="13">
        <v>3</v>
      </c>
      <c r="D73" s="13">
        <v>0</v>
      </c>
      <c r="E73" s="9">
        <v>43900</v>
      </c>
      <c r="F73" s="23">
        <f ca="1">IFERROR(__xludf.DUMMYFUNCTION("""COMPUTED_VALUE"""),0)</f>
        <v>0</v>
      </c>
      <c r="G73" s="23">
        <f ca="1">IFERROR(__xludf.DUMMYFUNCTION("""COMPUTED_VALUE"""),0)</f>
        <v>0</v>
      </c>
      <c r="H73" s="10">
        <v>0</v>
      </c>
    </row>
    <row r="74" spans="1:8" x14ac:dyDescent="0.3">
      <c r="A74" s="8">
        <v>43901</v>
      </c>
      <c r="B74" t="s">
        <v>61</v>
      </c>
      <c r="C74" s="13">
        <v>2</v>
      </c>
      <c r="D74" s="13" t="s">
        <v>61</v>
      </c>
      <c r="E74" s="9">
        <v>43901</v>
      </c>
      <c r="F74" s="23">
        <f ca="1">IFERROR(__xludf.DUMMYFUNCTION("""COMPUTED_VALUE"""),0)</f>
        <v>0</v>
      </c>
      <c r="G74" s="23">
        <f ca="1">IFERROR(__xludf.DUMMYFUNCTION("""COMPUTED_VALUE"""),0)</f>
        <v>0</v>
      </c>
      <c r="H74" s="10">
        <v>0</v>
      </c>
    </row>
    <row r="75" spans="1:8" x14ac:dyDescent="0.3">
      <c r="A75" s="8">
        <v>43902</v>
      </c>
      <c r="B75" t="s">
        <v>61</v>
      </c>
      <c r="C75" s="13">
        <v>6</v>
      </c>
      <c r="D75" s="13" t="s">
        <v>61</v>
      </c>
      <c r="E75" s="9">
        <v>43902</v>
      </c>
      <c r="F75" s="23">
        <f ca="1">IFERROR(__xludf.DUMMYFUNCTION("""COMPUTED_VALUE"""),0)</f>
        <v>0</v>
      </c>
      <c r="G75" s="23">
        <f ca="1">IFERROR(__xludf.DUMMYFUNCTION("""COMPUTED_VALUE"""),0)</f>
        <v>0</v>
      </c>
      <c r="H75" s="10">
        <v>0</v>
      </c>
    </row>
    <row r="76" spans="1:8" x14ac:dyDescent="0.3">
      <c r="A76" s="8">
        <v>43903</v>
      </c>
      <c r="B76" t="s">
        <v>61</v>
      </c>
      <c r="C76" s="13">
        <v>5</v>
      </c>
      <c r="D76" s="13" t="s">
        <v>61</v>
      </c>
      <c r="E76" s="9">
        <v>43903</v>
      </c>
      <c r="F76" s="23">
        <f ca="1">IFERROR(__xludf.DUMMYFUNCTION("""COMPUTED_VALUE"""),0)</f>
        <v>0</v>
      </c>
      <c r="G76" s="23">
        <f ca="1">IFERROR(__xludf.DUMMYFUNCTION("""COMPUTED_VALUE"""),0)</f>
        <v>0</v>
      </c>
      <c r="H76" s="10">
        <v>0</v>
      </c>
    </row>
    <row r="77" spans="1:8" x14ac:dyDescent="0.3">
      <c r="A77" s="8">
        <v>43904</v>
      </c>
      <c r="B77" t="s">
        <v>61</v>
      </c>
      <c r="C77" s="13">
        <v>6</v>
      </c>
      <c r="D77" s="13">
        <v>0</v>
      </c>
      <c r="E77" s="9">
        <v>43904</v>
      </c>
      <c r="F77" s="23">
        <v>1</v>
      </c>
      <c r="G77" s="23">
        <v>0</v>
      </c>
      <c r="H77" s="10">
        <v>0</v>
      </c>
    </row>
    <row r="78" spans="1:8" x14ac:dyDescent="0.3">
      <c r="A78" s="8">
        <v>43905</v>
      </c>
      <c r="B78">
        <v>1</v>
      </c>
      <c r="C78" s="13">
        <v>7</v>
      </c>
      <c r="D78" s="13" t="s">
        <v>61</v>
      </c>
      <c r="E78" s="9">
        <v>43905</v>
      </c>
      <c r="F78" s="23">
        <v>0</v>
      </c>
      <c r="G78" s="23">
        <v>0</v>
      </c>
      <c r="H78" s="10">
        <v>0</v>
      </c>
    </row>
    <row r="79" spans="1:8" x14ac:dyDescent="0.3">
      <c r="A79" s="8">
        <v>43906</v>
      </c>
      <c r="B79" t="s">
        <v>61</v>
      </c>
      <c r="C79" s="13">
        <v>11</v>
      </c>
      <c r="D79" s="13" t="s">
        <v>61</v>
      </c>
      <c r="E79" s="9">
        <v>43906</v>
      </c>
      <c r="F79" s="23">
        <v>0</v>
      </c>
      <c r="G79" s="23">
        <v>0</v>
      </c>
      <c r="H79" s="10">
        <v>0</v>
      </c>
    </row>
    <row r="80" spans="1:8" x14ac:dyDescent="0.3">
      <c r="A80" s="8">
        <v>43907</v>
      </c>
      <c r="B80">
        <v>1</v>
      </c>
      <c r="C80" s="13">
        <v>19</v>
      </c>
      <c r="D80" s="13">
        <v>1</v>
      </c>
      <c r="E80" s="9">
        <v>43907</v>
      </c>
      <c r="F80" s="23">
        <v>0</v>
      </c>
      <c r="G80" s="23">
        <v>0</v>
      </c>
      <c r="H80" s="10">
        <v>0</v>
      </c>
    </row>
    <row r="81" spans="1:8" x14ac:dyDescent="0.3">
      <c r="A81" s="8">
        <v>43908</v>
      </c>
      <c r="B81">
        <v>2</v>
      </c>
      <c r="C81" s="13">
        <v>20</v>
      </c>
      <c r="D81" s="13">
        <v>1</v>
      </c>
      <c r="E81" s="9">
        <v>43908</v>
      </c>
      <c r="F81" s="23">
        <v>1</v>
      </c>
      <c r="G81" s="23">
        <v>0</v>
      </c>
      <c r="H81" s="10">
        <v>0</v>
      </c>
    </row>
    <row r="82" spans="1:8" x14ac:dyDescent="0.3">
      <c r="A82" s="8">
        <v>43909</v>
      </c>
      <c r="B82">
        <v>3</v>
      </c>
      <c r="C82" s="13">
        <v>20</v>
      </c>
      <c r="D82" s="13">
        <v>45</v>
      </c>
      <c r="E82" s="9">
        <v>43909</v>
      </c>
      <c r="F82" s="23">
        <v>1</v>
      </c>
      <c r="G82" s="23">
        <v>0</v>
      </c>
      <c r="H82" s="10">
        <v>0</v>
      </c>
    </row>
    <row r="83" spans="1:8" x14ac:dyDescent="0.3">
      <c r="A83" s="8">
        <v>43910</v>
      </c>
      <c r="B83">
        <v>2</v>
      </c>
      <c r="C83" s="13">
        <v>21</v>
      </c>
      <c r="D83" s="13">
        <v>38</v>
      </c>
      <c r="E83" s="9">
        <v>43910</v>
      </c>
      <c r="F83" s="23">
        <v>0</v>
      </c>
      <c r="G83" s="23">
        <v>0</v>
      </c>
      <c r="H83" s="10">
        <v>0</v>
      </c>
    </row>
    <row r="84" spans="1:8" x14ac:dyDescent="0.3">
      <c r="A84" s="8">
        <v>43911</v>
      </c>
      <c r="B84">
        <v>2</v>
      </c>
      <c r="C84" s="13">
        <v>36</v>
      </c>
      <c r="D84" s="13">
        <v>64</v>
      </c>
      <c r="E84" s="9">
        <v>43911</v>
      </c>
      <c r="F84" s="23">
        <v>3</v>
      </c>
      <c r="G84" s="23">
        <v>0</v>
      </c>
      <c r="H84" s="10">
        <v>0</v>
      </c>
    </row>
    <row r="85" spans="1:8" x14ac:dyDescent="0.3">
      <c r="A85" s="8">
        <v>43912</v>
      </c>
      <c r="B85">
        <v>27</v>
      </c>
      <c r="C85" s="13">
        <v>37</v>
      </c>
      <c r="D85" s="13">
        <v>100</v>
      </c>
      <c r="E85" s="9">
        <v>43912</v>
      </c>
      <c r="F85" s="23">
        <v>3</v>
      </c>
      <c r="G85" s="23">
        <v>0</v>
      </c>
      <c r="H85" s="10">
        <v>0</v>
      </c>
    </row>
    <row r="86" spans="1:8" x14ac:dyDescent="0.3">
      <c r="A86" s="8">
        <v>43913</v>
      </c>
      <c r="B86">
        <v>15</v>
      </c>
      <c r="C86" s="13">
        <v>29</v>
      </c>
      <c r="D86" s="13">
        <v>23</v>
      </c>
      <c r="E86" s="9">
        <v>43913</v>
      </c>
      <c r="F86" s="23">
        <v>3</v>
      </c>
      <c r="G86" s="23">
        <v>0</v>
      </c>
      <c r="H86" s="10">
        <v>0</v>
      </c>
    </row>
    <row r="87" spans="1:8" x14ac:dyDescent="0.3">
      <c r="A87" s="8">
        <v>43914</v>
      </c>
      <c r="B87">
        <v>13</v>
      </c>
      <c r="C87" s="13">
        <v>34</v>
      </c>
      <c r="D87" s="13">
        <v>20</v>
      </c>
      <c r="E87" s="9">
        <v>43914</v>
      </c>
      <c r="F87" s="23">
        <v>6</v>
      </c>
      <c r="G87" s="23">
        <v>1</v>
      </c>
      <c r="H87" s="10">
        <v>0</v>
      </c>
    </row>
    <row r="88" spans="1:8" x14ac:dyDescent="0.3">
      <c r="A88" s="8">
        <v>43915</v>
      </c>
      <c r="B88">
        <v>7</v>
      </c>
      <c r="C88" s="13">
        <v>40</v>
      </c>
      <c r="D88" s="13">
        <v>9</v>
      </c>
      <c r="E88" s="9">
        <v>43915</v>
      </c>
      <c r="F88" s="23">
        <v>8</v>
      </c>
      <c r="G88" s="23">
        <v>0</v>
      </c>
      <c r="H88" s="10">
        <v>0</v>
      </c>
    </row>
    <row r="89" spans="1:8" x14ac:dyDescent="0.3">
      <c r="A89" s="8">
        <v>43916</v>
      </c>
      <c r="B89">
        <v>8</v>
      </c>
      <c r="C89" s="13">
        <v>35</v>
      </c>
      <c r="D89" s="13">
        <v>5</v>
      </c>
      <c r="E89" s="9">
        <v>43916</v>
      </c>
      <c r="F89" s="23">
        <v>3</v>
      </c>
      <c r="G89" s="23">
        <v>0</v>
      </c>
      <c r="H89" s="10">
        <v>0</v>
      </c>
    </row>
    <row r="90" spans="1:8" x14ac:dyDescent="0.3">
      <c r="A90" s="8">
        <v>43917</v>
      </c>
      <c r="B90">
        <v>10</v>
      </c>
      <c r="C90" s="13">
        <v>31</v>
      </c>
      <c r="D90" s="13">
        <v>6</v>
      </c>
      <c r="E90" s="9">
        <v>43917</v>
      </c>
      <c r="F90" s="23">
        <v>9</v>
      </c>
      <c r="G90" s="23">
        <v>0</v>
      </c>
      <c r="H90" s="10">
        <v>0</v>
      </c>
    </row>
    <row r="91" spans="1:8" x14ac:dyDescent="0.3">
      <c r="A91" s="8">
        <v>43918</v>
      </c>
      <c r="B91">
        <v>10</v>
      </c>
      <c r="C91" s="13">
        <v>30</v>
      </c>
      <c r="D91" s="13">
        <v>5</v>
      </c>
      <c r="E91" s="9">
        <v>43918</v>
      </c>
      <c r="F91" s="23">
        <v>4</v>
      </c>
      <c r="G91" s="23">
        <v>0</v>
      </c>
      <c r="H91" s="10">
        <v>0</v>
      </c>
    </row>
    <row r="92" spans="1:8" x14ac:dyDescent="0.3">
      <c r="A92" s="8">
        <v>43919</v>
      </c>
      <c r="B92">
        <v>7</v>
      </c>
      <c r="C92" s="13">
        <v>27</v>
      </c>
      <c r="D92" s="13">
        <v>4</v>
      </c>
      <c r="E92" s="9">
        <v>43919</v>
      </c>
      <c r="F92" s="23">
        <v>8</v>
      </c>
      <c r="G92" s="23">
        <v>0</v>
      </c>
      <c r="H92" s="10">
        <v>0</v>
      </c>
    </row>
    <row r="93" spans="1:8" x14ac:dyDescent="0.3">
      <c r="A93" s="8">
        <v>43920</v>
      </c>
      <c r="B93">
        <v>10</v>
      </c>
      <c r="C93" s="13">
        <v>23</v>
      </c>
      <c r="D93" s="13">
        <v>6</v>
      </c>
      <c r="E93" s="9">
        <v>43920</v>
      </c>
      <c r="F93" s="23">
        <v>17</v>
      </c>
      <c r="G93" s="23">
        <v>0</v>
      </c>
      <c r="H93" s="10">
        <v>0</v>
      </c>
    </row>
    <row r="94" spans="1:8" x14ac:dyDescent="0.3">
      <c r="A94" s="8">
        <v>43921</v>
      </c>
      <c r="B94">
        <v>9</v>
      </c>
      <c r="C94" s="13">
        <v>21</v>
      </c>
      <c r="D94" s="13">
        <v>4</v>
      </c>
      <c r="E94" s="9">
        <v>43921</v>
      </c>
      <c r="F94" s="23">
        <v>57</v>
      </c>
      <c r="G94" s="23">
        <v>0</v>
      </c>
      <c r="H94" s="10">
        <v>0</v>
      </c>
    </row>
    <row r="95" spans="1:8" x14ac:dyDescent="0.3">
      <c r="A95" s="8">
        <v>43922</v>
      </c>
      <c r="B95">
        <v>7</v>
      </c>
      <c r="C95" s="13">
        <v>17</v>
      </c>
      <c r="D95" s="13">
        <v>3</v>
      </c>
      <c r="E95" s="9">
        <v>43922</v>
      </c>
      <c r="F95" s="23">
        <v>110</v>
      </c>
      <c r="G95" s="23">
        <v>0</v>
      </c>
      <c r="H95" s="10">
        <v>0</v>
      </c>
    </row>
    <row r="96" spans="1:8" x14ac:dyDescent="0.3">
      <c r="A96" s="8">
        <v>43923</v>
      </c>
      <c r="B96">
        <v>14</v>
      </c>
      <c r="C96" s="13">
        <v>17</v>
      </c>
      <c r="D96" s="13">
        <v>3</v>
      </c>
      <c r="E96" s="9">
        <v>43923</v>
      </c>
      <c r="F96" s="23">
        <v>75</v>
      </c>
      <c r="G96" s="23">
        <v>0</v>
      </c>
      <c r="H96" s="10">
        <v>0</v>
      </c>
    </row>
    <row r="97" spans="1:8" x14ac:dyDescent="0.3">
      <c r="A97" s="8">
        <v>43924</v>
      </c>
      <c r="B97">
        <v>18</v>
      </c>
      <c r="C97" s="13">
        <v>15</v>
      </c>
      <c r="D97" s="13">
        <v>4</v>
      </c>
      <c r="E97" s="9">
        <v>43924</v>
      </c>
      <c r="F97" s="23">
        <v>102</v>
      </c>
      <c r="G97" s="23">
        <v>0</v>
      </c>
      <c r="H97" s="10">
        <v>3684</v>
      </c>
    </row>
    <row r="98" spans="1:8" x14ac:dyDescent="0.3">
      <c r="A98" s="8">
        <v>43925</v>
      </c>
      <c r="B98">
        <v>16</v>
      </c>
      <c r="C98" s="13">
        <v>14</v>
      </c>
      <c r="D98" s="13">
        <v>3</v>
      </c>
      <c r="E98" s="9">
        <v>43925</v>
      </c>
      <c r="F98" s="23">
        <v>74</v>
      </c>
      <c r="G98" s="23">
        <v>2</v>
      </c>
      <c r="H98" s="10">
        <v>0</v>
      </c>
    </row>
    <row r="99" spans="1:8" x14ac:dyDescent="0.3">
      <c r="A99" s="8">
        <v>43926</v>
      </c>
      <c r="B99">
        <v>18</v>
      </c>
      <c r="C99" s="13">
        <v>12</v>
      </c>
      <c r="D99" s="13">
        <v>4</v>
      </c>
      <c r="E99" s="9">
        <v>43926</v>
      </c>
      <c r="F99" s="23">
        <v>86</v>
      </c>
      <c r="G99" s="23">
        <v>2</v>
      </c>
      <c r="H99" s="10">
        <v>0</v>
      </c>
    </row>
    <row r="100" spans="1:8" x14ac:dyDescent="0.3">
      <c r="A100" s="8">
        <v>43927</v>
      </c>
      <c r="B100">
        <v>44</v>
      </c>
      <c r="C100" s="13">
        <v>13</v>
      </c>
      <c r="D100" s="13">
        <v>5</v>
      </c>
      <c r="E100" s="9">
        <v>43927</v>
      </c>
      <c r="F100" s="23">
        <v>50</v>
      </c>
      <c r="G100" s="23">
        <v>1</v>
      </c>
      <c r="H100" s="10">
        <v>0</v>
      </c>
    </row>
    <row r="101" spans="1:8" x14ac:dyDescent="0.3">
      <c r="A101" s="8">
        <v>43928</v>
      </c>
      <c r="B101">
        <v>20</v>
      </c>
      <c r="C101" s="13">
        <v>11</v>
      </c>
      <c r="D101" s="13">
        <v>3</v>
      </c>
      <c r="E101" s="9">
        <v>43928</v>
      </c>
      <c r="F101" s="23">
        <v>69</v>
      </c>
      <c r="G101" s="23">
        <v>1</v>
      </c>
      <c r="H101" s="10">
        <v>0</v>
      </c>
    </row>
    <row r="102" spans="1:8" x14ac:dyDescent="0.3">
      <c r="A102" s="8">
        <v>43929</v>
      </c>
      <c r="B102">
        <v>16</v>
      </c>
      <c r="C102" s="13">
        <v>10</v>
      </c>
      <c r="D102" s="13">
        <v>4</v>
      </c>
      <c r="E102" s="9">
        <v>43929</v>
      </c>
      <c r="F102" s="23">
        <v>48</v>
      </c>
      <c r="G102" s="23">
        <v>1</v>
      </c>
      <c r="H102" s="10">
        <v>1621</v>
      </c>
    </row>
    <row r="103" spans="1:8" x14ac:dyDescent="0.3">
      <c r="A103" s="8">
        <v>43930</v>
      </c>
      <c r="B103">
        <v>15</v>
      </c>
      <c r="C103" s="13">
        <v>10</v>
      </c>
      <c r="D103" s="13">
        <v>2</v>
      </c>
      <c r="E103" s="9">
        <v>43930</v>
      </c>
      <c r="F103" s="23">
        <v>96</v>
      </c>
      <c r="G103" s="23">
        <v>0</v>
      </c>
      <c r="H103" s="10">
        <v>1962</v>
      </c>
    </row>
    <row r="104" spans="1:8" x14ac:dyDescent="0.3">
      <c r="A104" s="8">
        <v>43931</v>
      </c>
      <c r="B104">
        <v>16</v>
      </c>
      <c r="C104" s="13">
        <v>10</v>
      </c>
      <c r="D104" s="13">
        <v>5</v>
      </c>
      <c r="E104" s="9">
        <v>43931</v>
      </c>
      <c r="F104" s="23">
        <v>77</v>
      </c>
      <c r="G104" s="23">
        <v>1</v>
      </c>
      <c r="H104" s="10">
        <v>1143</v>
      </c>
    </row>
    <row r="105" spans="1:8" x14ac:dyDescent="0.3">
      <c r="A105" s="8">
        <v>43932</v>
      </c>
      <c r="B105">
        <v>44</v>
      </c>
      <c r="C105" s="13">
        <v>10</v>
      </c>
      <c r="D105" s="13">
        <v>5</v>
      </c>
      <c r="E105" s="9">
        <v>43932</v>
      </c>
      <c r="F105" s="23">
        <v>58</v>
      </c>
      <c r="G105" s="23">
        <v>1</v>
      </c>
      <c r="H105" s="10">
        <v>1432</v>
      </c>
    </row>
    <row r="106" spans="1:8" x14ac:dyDescent="0.3">
      <c r="A106" s="8">
        <v>43933</v>
      </c>
      <c r="B106">
        <v>31</v>
      </c>
      <c r="C106" s="13">
        <v>12</v>
      </c>
      <c r="D106" s="13">
        <v>4</v>
      </c>
      <c r="E106" s="9">
        <v>43933</v>
      </c>
      <c r="F106" s="23">
        <v>106</v>
      </c>
      <c r="G106" s="23">
        <v>1</v>
      </c>
      <c r="H106" s="10">
        <v>813</v>
      </c>
    </row>
    <row r="107" spans="1:8" x14ac:dyDescent="0.3">
      <c r="A107" s="8">
        <v>43934</v>
      </c>
      <c r="B107">
        <v>33</v>
      </c>
      <c r="C107" s="13">
        <v>11</v>
      </c>
      <c r="D107" s="13">
        <v>5</v>
      </c>
      <c r="E107" s="9">
        <v>43934</v>
      </c>
      <c r="F107" s="23">
        <v>98</v>
      </c>
      <c r="G107" s="23">
        <v>0</v>
      </c>
      <c r="H107" s="10">
        <v>2091</v>
      </c>
    </row>
    <row r="108" spans="1:8" x14ac:dyDescent="0.3">
      <c r="A108" s="8">
        <v>43935</v>
      </c>
      <c r="B108">
        <v>20</v>
      </c>
      <c r="C108" s="13">
        <v>10</v>
      </c>
      <c r="D108" s="13">
        <v>3</v>
      </c>
      <c r="E108" s="9">
        <v>43935</v>
      </c>
      <c r="F108" s="23">
        <v>31</v>
      </c>
      <c r="G108" s="23">
        <v>1</v>
      </c>
      <c r="H108" s="10">
        <v>6509</v>
      </c>
    </row>
    <row r="109" spans="1:8" x14ac:dyDescent="0.3">
      <c r="A109" s="8">
        <v>43936</v>
      </c>
      <c r="B109">
        <v>21</v>
      </c>
      <c r="C109" s="13">
        <v>11</v>
      </c>
      <c r="D109" s="13">
        <v>3</v>
      </c>
      <c r="E109" s="9">
        <v>43936</v>
      </c>
      <c r="F109" s="23">
        <v>38</v>
      </c>
      <c r="G109" s="23">
        <v>2</v>
      </c>
      <c r="H109" s="10">
        <v>2739</v>
      </c>
    </row>
    <row r="110" spans="1:8" x14ac:dyDescent="0.3">
      <c r="A110" s="8">
        <v>43937</v>
      </c>
      <c r="B110">
        <v>11</v>
      </c>
      <c r="C110" s="13">
        <v>9</v>
      </c>
      <c r="D110" s="13">
        <v>1</v>
      </c>
      <c r="E110" s="9">
        <v>43937</v>
      </c>
      <c r="F110" s="23">
        <v>25</v>
      </c>
      <c r="G110" s="23">
        <v>1</v>
      </c>
      <c r="H110" s="10">
        <v>4011</v>
      </c>
    </row>
    <row r="111" spans="1:8" x14ac:dyDescent="0.3">
      <c r="A111" s="8">
        <v>43938</v>
      </c>
      <c r="B111">
        <v>10</v>
      </c>
      <c r="C111" s="13">
        <v>8</v>
      </c>
      <c r="D111" s="13">
        <v>2</v>
      </c>
      <c r="E111" s="9">
        <v>43938</v>
      </c>
      <c r="F111" s="23">
        <v>56</v>
      </c>
      <c r="G111" s="23">
        <v>0</v>
      </c>
      <c r="H111" s="10">
        <v>3668</v>
      </c>
    </row>
    <row r="112" spans="1:8" x14ac:dyDescent="0.3">
      <c r="A112" s="8">
        <v>43939</v>
      </c>
      <c r="B112">
        <v>10</v>
      </c>
      <c r="C112" s="13">
        <v>9</v>
      </c>
      <c r="D112" s="13">
        <v>2</v>
      </c>
      <c r="E112" s="9">
        <v>43939</v>
      </c>
      <c r="F112" s="23">
        <v>49</v>
      </c>
      <c r="G112" s="23">
        <v>0</v>
      </c>
      <c r="H112" s="10">
        <v>5363</v>
      </c>
    </row>
    <row r="113" spans="1:8" x14ac:dyDescent="0.3">
      <c r="A113" s="8">
        <v>43940</v>
      </c>
      <c r="B113">
        <v>14</v>
      </c>
      <c r="C113" s="13">
        <v>9</v>
      </c>
      <c r="D113" s="13">
        <v>2</v>
      </c>
      <c r="E113" s="9">
        <v>43940</v>
      </c>
      <c r="F113" s="23">
        <v>105</v>
      </c>
      <c r="G113" s="23">
        <v>0</v>
      </c>
      <c r="H113" s="10">
        <v>5840</v>
      </c>
    </row>
    <row r="114" spans="1:8" x14ac:dyDescent="0.3">
      <c r="A114" s="8">
        <v>43941</v>
      </c>
      <c r="B114">
        <v>17</v>
      </c>
      <c r="C114" s="13">
        <v>6</v>
      </c>
      <c r="D114" s="13">
        <v>2</v>
      </c>
      <c r="E114" s="9">
        <v>43941</v>
      </c>
      <c r="F114" s="23">
        <v>43</v>
      </c>
      <c r="G114" s="23">
        <v>2</v>
      </c>
      <c r="H114" s="10">
        <v>6109</v>
      </c>
    </row>
    <row r="115" spans="1:8" x14ac:dyDescent="0.3">
      <c r="A115" s="8">
        <v>43942</v>
      </c>
      <c r="B115">
        <v>12</v>
      </c>
      <c r="C115" s="13">
        <v>7</v>
      </c>
      <c r="D115" s="13">
        <v>2</v>
      </c>
      <c r="E115" s="9">
        <v>43942</v>
      </c>
      <c r="F115" s="23">
        <v>76</v>
      </c>
      <c r="G115" s="23">
        <v>1</v>
      </c>
      <c r="H115" s="10">
        <v>6060</v>
      </c>
    </row>
    <row r="116" spans="1:8" x14ac:dyDescent="0.3">
      <c r="A116" s="8">
        <v>43943</v>
      </c>
      <c r="B116">
        <v>14</v>
      </c>
      <c r="C116" s="13">
        <v>8</v>
      </c>
      <c r="D116" s="13">
        <v>3</v>
      </c>
      <c r="E116" s="9">
        <v>43943</v>
      </c>
      <c r="F116" s="23">
        <v>33</v>
      </c>
      <c r="G116" s="23">
        <v>0</v>
      </c>
      <c r="H116" s="10">
        <v>5978</v>
      </c>
    </row>
    <row r="117" spans="1:8" x14ac:dyDescent="0.3">
      <c r="A117" s="8">
        <v>43944</v>
      </c>
      <c r="B117">
        <v>14</v>
      </c>
      <c r="C117" s="13">
        <v>7</v>
      </c>
      <c r="D117" s="13">
        <v>1</v>
      </c>
      <c r="E117" s="9">
        <v>43944</v>
      </c>
      <c r="F117" s="23">
        <v>54</v>
      </c>
      <c r="G117" s="23">
        <v>2</v>
      </c>
      <c r="H117" s="10">
        <v>6954</v>
      </c>
    </row>
    <row r="118" spans="1:8" x14ac:dyDescent="0.3">
      <c r="A118" s="8">
        <v>43945</v>
      </c>
      <c r="B118">
        <v>21</v>
      </c>
      <c r="C118" s="13">
        <v>7</v>
      </c>
      <c r="D118" s="13">
        <v>4</v>
      </c>
      <c r="E118" s="9">
        <v>43945</v>
      </c>
      <c r="F118" s="23">
        <v>72</v>
      </c>
      <c r="G118" s="23">
        <v>2</v>
      </c>
      <c r="H118" s="10">
        <v>6426</v>
      </c>
    </row>
    <row r="119" spans="1:8" x14ac:dyDescent="0.3">
      <c r="A119" s="8">
        <v>43946</v>
      </c>
      <c r="B119">
        <v>21</v>
      </c>
      <c r="C119" s="13">
        <v>7</v>
      </c>
      <c r="D119" s="13">
        <v>2</v>
      </c>
      <c r="E119" s="9">
        <v>43946</v>
      </c>
      <c r="F119" s="23">
        <v>66</v>
      </c>
      <c r="G119" s="23">
        <v>1</v>
      </c>
      <c r="H119" s="10">
        <v>7707</v>
      </c>
    </row>
    <row r="120" spans="1:8" x14ac:dyDescent="0.3">
      <c r="A120" s="8">
        <v>43947</v>
      </c>
      <c r="B120">
        <v>18</v>
      </c>
      <c r="C120" s="13">
        <v>6</v>
      </c>
      <c r="D120" s="13">
        <v>2</v>
      </c>
      <c r="E120" s="9">
        <v>43947</v>
      </c>
      <c r="F120" s="23">
        <v>64</v>
      </c>
      <c r="G120" s="23">
        <v>1</v>
      </c>
      <c r="H120" s="10">
        <v>7495</v>
      </c>
    </row>
    <row r="121" spans="1:8" x14ac:dyDescent="0.3">
      <c r="A121" s="8">
        <v>43948</v>
      </c>
      <c r="B121">
        <v>20</v>
      </c>
      <c r="C121" s="13">
        <v>7</v>
      </c>
      <c r="D121" s="13">
        <v>3</v>
      </c>
      <c r="E121" s="9">
        <v>43948</v>
      </c>
      <c r="F121" s="23">
        <v>52</v>
      </c>
      <c r="G121" s="23">
        <v>0</v>
      </c>
      <c r="H121" s="10">
        <v>7176</v>
      </c>
    </row>
    <row r="122" spans="1:8" x14ac:dyDescent="0.3">
      <c r="A122" s="8">
        <v>43949</v>
      </c>
      <c r="B122">
        <v>21</v>
      </c>
      <c r="C122" s="13">
        <v>8</v>
      </c>
      <c r="D122" s="13">
        <v>2</v>
      </c>
      <c r="E122" s="9">
        <v>43949</v>
      </c>
      <c r="F122" s="23">
        <v>121</v>
      </c>
      <c r="G122" s="23">
        <v>1</v>
      </c>
      <c r="H122" s="10">
        <v>7093</v>
      </c>
    </row>
    <row r="123" spans="1:8" x14ac:dyDescent="0.3">
      <c r="A123" s="8">
        <v>43950</v>
      </c>
      <c r="B123">
        <v>21</v>
      </c>
      <c r="C123" s="13">
        <v>7</v>
      </c>
      <c r="D123" s="13">
        <v>2</v>
      </c>
      <c r="E123" s="9">
        <v>43950</v>
      </c>
      <c r="F123" s="23">
        <v>104</v>
      </c>
      <c r="G123" s="23">
        <v>2</v>
      </c>
      <c r="H123" s="10">
        <v>8087</v>
      </c>
    </row>
    <row r="124" spans="1:8" x14ac:dyDescent="0.3">
      <c r="A124" s="8">
        <v>43951</v>
      </c>
      <c r="B124">
        <v>20</v>
      </c>
      <c r="C124" s="13">
        <v>7</v>
      </c>
      <c r="D124" s="13">
        <v>2</v>
      </c>
      <c r="E124" s="9">
        <v>43951</v>
      </c>
      <c r="F124" s="23">
        <v>161</v>
      </c>
      <c r="G124" s="23">
        <v>0</v>
      </c>
      <c r="H124" s="10">
        <v>9787</v>
      </c>
    </row>
    <row r="125" spans="1:8" x14ac:dyDescent="0.3">
      <c r="A125" s="8">
        <v>43952</v>
      </c>
      <c r="B125">
        <v>38</v>
      </c>
      <c r="C125" s="13">
        <v>6</v>
      </c>
      <c r="D125" s="13">
        <v>2</v>
      </c>
      <c r="E125" s="9">
        <v>43952</v>
      </c>
      <c r="F125" s="23">
        <v>203</v>
      </c>
      <c r="G125" s="23">
        <v>1</v>
      </c>
      <c r="H125" s="10">
        <v>9615</v>
      </c>
    </row>
    <row r="126" spans="1:8" x14ac:dyDescent="0.3">
      <c r="A126" s="8">
        <v>43953</v>
      </c>
      <c r="B126">
        <v>25</v>
      </c>
      <c r="C126" s="13">
        <v>10</v>
      </c>
      <c r="D126" s="13">
        <v>2</v>
      </c>
      <c r="E126" s="9">
        <v>43953</v>
      </c>
      <c r="F126" s="23">
        <v>231</v>
      </c>
      <c r="G126" s="23">
        <v>1</v>
      </c>
      <c r="H126" s="10">
        <v>10127</v>
      </c>
    </row>
    <row r="127" spans="1:8" x14ac:dyDescent="0.3">
      <c r="A127" s="8">
        <v>43954</v>
      </c>
      <c r="B127">
        <v>24</v>
      </c>
      <c r="C127" s="13">
        <v>7</v>
      </c>
      <c r="D127" s="13">
        <v>2</v>
      </c>
      <c r="E127" s="9">
        <v>43954</v>
      </c>
      <c r="F127" s="23">
        <v>266</v>
      </c>
      <c r="G127" s="23">
        <v>1</v>
      </c>
      <c r="H127" s="10">
        <v>10617</v>
      </c>
    </row>
    <row r="128" spans="1:8" x14ac:dyDescent="0.3">
      <c r="A128" s="8">
        <v>43955</v>
      </c>
      <c r="B128">
        <v>27</v>
      </c>
      <c r="C128" s="13">
        <v>6</v>
      </c>
      <c r="D128" s="13">
        <v>3</v>
      </c>
      <c r="E128" s="9">
        <v>43955</v>
      </c>
      <c r="F128" s="23">
        <v>527</v>
      </c>
      <c r="G128" s="23">
        <v>1</v>
      </c>
      <c r="H128" s="10">
        <v>12863</v>
      </c>
    </row>
    <row r="129" spans="1:8" x14ac:dyDescent="0.3">
      <c r="A129" s="8">
        <v>43956</v>
      </c>
      <c r="B129">
        <v>16</v>
      </c>
      <c r="C129" s="13">
        <v>6</v>
      </c>
      <c r="D129" s="13">
        <v>2</v>
      </c>
      <c r="E129" s="9">
        <v>43956</v>
      </c>
      <c r="F129" s="23">
        <v>508</v>
      </c>
      <c r="G129" s="23">
        <v>2</v>
      </c>
      <c r="H129" s="10">
        <v>11858</v>
      </c>
    </row>
    <row r="130" spans="1:8" x14ac:dyDescent="0.3">
      <c r="A130" s="8">
        <v>43957</v>
      </c>
      <c r="B130">
        <v>14</v>
      </c>
      <c r="C130" s="13">
        <v>7</v>
      </c>
      <c r="D130" s="13">
        <v>2</v>
      </c>
      <c r="E130" s="9">
        <v>43957</v>
      </c>
      <c r="F130" s="23">
        <v>771</v>
      </c>
      <c r="G130" s="23">
        <v>2</v>
      </c>
      <c r="H130" s="10">
        <v>13413</v>
      </c>
    </row>
    <row r="131" spans="1:8" x14ac:dyDescent="0.3">
      <c r="A131" s="8">
        <v>43958</v>
      </c>
      <c r="B131">
        <v>13</v>
      </c>
      <c r="C131" s="13">
        <v>7</v>
      </c>
      <c r="D131" s="13">
        <v>1</v>
      </c>
      <c r="E131" s="9">
        <v>43958</v>
      </c>
      <c r="F131" s="23">
        <v>580</v>
      </c>
      <c r="G131" s="23">
        <v>2</v>
      </c>
      <c r="H131" s="10">
        <v>14195</v>
      </c>
    </row>
    <row r="132" spans="1:8" x14ac:dyDescent="0.3">
      <c r="A132" s="8">
        <v>43959</v>
      </c>
      <c r="B132">
        <v>11</v>
      </c>
      <c r="C132" s="13">
        <v>4</v>
      </c>
      <c r="D132" s="13">
        <v>1</v>
      </c>
      <c r="E132" s="9">
        <v>43959</v>
      </c>
      <c r="F132" s="23">
        <v>600</v>
      </c>
      <c r="G132" s="23">
        <v>3</v>
      </c>
      <c r="H132" s="10">
        <v>13980</v>
      </c>
    </row>
    <row r="133" spans="1:8" x14ac:dyDescent="0.3">
      <c r="A133" s="8">
        <v>43960</v>
      </c>
      <c r="B133">
        <v>13</v>
      </c>
      <c r="C133" s="13">
        <v>5</v>
      </c>
      <c r="D133" s="13">
        <v>1</v>
      </c>
      <c r="E133" s="9">
        <v>43960</v>
      </c>
      <c r="F133" s="23">
        <v>526</v>
      </c>
      <c r="G133" s="23">
        <v>4</v>
      </c>
      <c r="H133" s="10">
        <v>13254</v>
      </c>
    </row>
    <row r="134" spans="1:8" x14ac:dyDescent="0.3">
      <c r="A134" s="8">
        <v>43961</v>
      </c>
      <c r="B134">
        <v>13</v>
      </c>
      <c r="C134" s="13">
        <v>5</v>
      </c>
      <c r="D134" s="13">
        <v>1</v>
      </c>
      <c r="E134" s="9">
        <v>43961</v>
      </c>
      <c r="F134" s="23">
        <v>669</v>
      </c>
      <c r="G134" s="23">
        <v>3</v>
      </c>
      <c r="H134" s="10">
        <v>13367</v>
      </c>
    </row>
    <row r="135" spans="1:8" x14ac:dyDescent="0.3">
      <c r="A135" s="8">
        <v>43962</v>
      </c>
      <c r="B135">
        <v>18</v>
      </c>
      <c r="C135" s="13">
        <v>6</v>
      </c>
      <c r="D135" s="13">
        <v>1</v>
      </c>
      <c r="E135" s="9">
        <v>43962</v>
      </c>
      <c r="F135" s="23">
        <v>798</v>
      </c>
      <c r="G135" s="23">
        <v>6</v>
      </c>
      <c r="H135" s="10">
        <v>11862</v>
      </c>
    </row>
    <row r="136" spans="1:8" x14ac:dyDescent="0.3">
      <c r="A136" s="8">
        <v>43963</v>
      </c>
      <c r="B136">
        <v>17</v>
      </c>
      <c r="C136" s="13">
        <v>5</v>
      </c>
      <c r="D136" s="13">
        <v>1</v>
      </c>
      <c r="E136" s="9">
        <v>43963</v>
      </c>
      <c r="F136" s="23">
        <v>716</v>
      </c>
      <c r="G136" s="23">
        <v>8</v>
      </c>
      <c r="H136" s="10">
        <v>11788</v>
      </c>
    </row>
    <row r="137" spans="1:8" x14ac:dyDescent="0.3">
      <c r="A137" s="8">
        <v>43964</v>
      </c>
      <c r="B137">
        <v>12</v>
      </c>
      <c r="C137" s="13">
        <v>6</v>
      </c>
      <c r="D137" s="13">
        <v>1</v>
      </c>
      <c r="E137" s="9">
        <v>43964</v>
      </c>
      <c r="F137" s="23">
        <v>509</v>
      </c>
      <c r="G137" s="23">
        <v>3</v>
      </c>
      <c r="H137" s="10">
        <v>12780</v>
      </c>
    </row>
    <row r="138" spans="1:8" x14ac:dyDescent="0.3">
      <c r="A138" s="8">
        <v>43965</v>
      </c>
      <c r="B138">
        <v>13</v>
      </c>
      <c r="C138" s="13">
        <v>8</v>
      </c>
      <c r="D138" s="13">
        <v>1</v>
      </c>
      <c r="E138" s="9">
        <v>43965</v>
      </c>
      <c r="F138" s="23">
        <v>447</v>
      </c>
      <c r="G138" s="23">
        <v>2</v>
      </c>
      <c r="H138" s="10">
        <v>11965</v>
      </c>
    </row>
    <row r="139" spans="1:8" x14ac:dyDescent="0.3">
      <c r="A139" s="8">
        <v>43966</v>
      </c>
      <c r="B139">
        <v>14</v>
      </c>
      <c r="C139" s="13">
        <v>6</v>
      </c>
      <c r="D139" s="13">
        <v>1</v>
      </c>
      <c r="E139" s="9">
        <v>43966</v>
      </c>
      <c r="F139" s="23">
        <v>434</v>
      </c>
      <c r="G139" s="23">
        <v>5</v>
      </c>
      <c r="H139" s="10">
        <v>11672</v>
      </c>
    </row>
    <row r="140" spans="1:8" x14ac:dyDescent="0.3">
      <c r="A140" s="8">
        <v>43967</v>
      </c>
      <c r="B140">
        <v>21</v>
      </c>
      <c r="C140" s="13">
        <v>6</v>
      </c>
      <c r="D140" s="13">
        <v>1</v>
      </c>
      <c r="E140" s="9">
        <v>43967</v>
      </c>
      <c r="F140" s="23">
        <v>477</v>
      </c>
      <c r="G140" s="23">
        <v>4</v>
      </c>
      <c r="H140" s="10">
        <v>10535</v>
      </c>
    </row>
    <row r="141" spans="1:8" x14ac:dyDescent="0.3">
      <c r="A141" s="8">
        <v>43968</v>
      </c>
      <c r="B141">
        <v>36</v>
      </c>
      <c r="C141" s="13">
        <v>6</v>
      </c>
      <c r="D141" s="13">
        <v>2</v>
      </c>
      <c r="E141" s="9">
        <v>43968</v>
      </c>
      <c r="F141" s="23">
        <v>639</v>
      </c>
      <c r="G141" s="23">
        <v>4</v>
      </c>
      <c r="H141" s="10">
        <v>13081</v>
      </c>
    </row>
    <row r="142" spans="1:8" x14ac:dyDescent="0.3">
      <c r="A142" s="8">
        <v>43969</v>
      </c>
      <c r="B142">
        <v>15</v>
      </c>
      <c r="C142" s="13">
        <v>7</v>
      </c>
      <c r="D142" s="13">
        <v>1</v>
      </c>
      <c r="E142" s="9">
        <v>43969</v>
      </c>
      <c r="F142" s="23">
        <v>536</v>
      </c>
      <c r="G142" s="23">
        <v>3</v>
      </c>
      <c r="H142" s="10">
        <v>11121</v>
      </c>
    </row>
    <row r="143" spans="1:8" x14ac:dyDescent="0.3">
      <c r="A143" s="8">
        <v>43970</v>
      </c>
      <c r="B143">
        <v>9</v>
      </c>
      <c r="C143" s="13">
        <v>4</v>
      </c>
      <c r="D143" s="13">
        <v>1</v>
      </c>
      <c r="E143" s="9">
        <v>43970</v>
      </c>
      <c r="F143" s="23">
        <v>688</v>
      </c>
      <c r="G143" s="23">
        <v>3</v>
      </c>
      <c r="H143" s="10">
        <v>10333</v>
      </c>
    </row>
    <row r="144" spans="1:8" x14ac:dyDescent="0.3">
      <c r="A144" s="8">
        <v>43971</v>
      </c>
      <c r="B144">
        <v>7</v>
      </c>
      <c r="C144" s="13">
        <v>6</v>
      </c>
      <c r="D144" s="13">
        <v>1</v>
      </c>
      <c r="E144" s="9">
        <v>43971</v>
      </c>
      <c r="F144" s="23">
        <v>743</v>
      </c>
      <c r="G144" s="23">
        <v>3</v>
      </c>
      <c r="H144" s="10">
        <v>11894</v>
      </c>
    </row>
    <row r="145" spans="1:8" x14ac:dyDescent="0.3">
      <c r="A145" s="8">
        <v>43972</v>
      </c>
      <c r="B145">
        <v>10</v>
      </c>
      <c r="C145" s="13">
        <v>4</v>
      </c>
      <c r="D145" s="13">
        <v>1</v>
      </c>
      <c r="E145" s="9">
        <v>43972</v>
      </c>
      <c r="F145" s="23">
        <v>776</v>
      </c>
      <c r="G145" s="23">
        <v>7</v>
      </c>
      <c r="H145" s="10">
        <v>12464</v>
      </c>
    </row>
    <row r="146" spans="1:8" x14ac:dyDescent="0.3">
      <c r="A146" s="8">
        <v>43973</v>
      </c>
      <c r="B146">
        <v>6</v>
      </c>
      <c r="C146" s="13">
        <v>8</v>
      </c>
      <c r="D146" s="13">
        <v>1</v>
      </c>
      <c r="E146" s="9">
        <v>43973</v>
      </c>
      <c r="F146" s="23">
        <v>786</v>
      </c>
      <c r="G146" s="23">
        <v>4</v>
      </c>
      <c r="H146" s="10">
        <v>12653</v>
      </c>
    </row>
    <row r="147" spans="1:8" x14ac:dyDescent="0.3">
      <c r="A147" s="8">
        <v>43974</v>
      </c>
      <c r="B147">
        <v>7</v>
      </c>
      <c r="C147" s="13">
        <v>8</v>
      </c>
      <c r="D147" s="13">
        <v>1</v>
      </c>
      <c r="E147" s="9">
        <v>43974</v>
      </c>
      <c r="F147" s="23">
        <v>759</v>
      </c>
      <c r="G147" s="23">
        <v>5</v>
      </c>
      <c r="H147" s="10">
        <v>12155</v>
      </c>
    </row>
    <row r="148" spans="1:8" x14ac:dyDescent="0.3">
      <c r="A148" s="8">
        <v>43975</v>
      </c>
      <c r="B148">
        <v>8</v>
      </c>
      <c r="C148" s="13">
        <v>9</v>
      </c>
      <c r="D148" s="13">
        <v>1</v>
      </c>
      <c r="E148" s="9">
        <v>43975</v>
      </c>
      <c r="F148" s="23">
        <v>765</v>
      </c>
      <c r="G148" s="23">
        <v>8</v>
      </c>
      <c r="H148" s="10">
        <v>12275</v>
      </c>
    </row>
    <row r="149" spans="1:8" x14ac:dyDescent="0.3">
      <c r="A149" s="8">
        <v>43976</v>
      </c>
      <c r="B149">
        <v>9</v>
      </c>
      <c r="C149" s="13">
        <v>7</v>
      </c>
      <c r="D149" s="13">
        <v>1</v>
      </c>
      <c r="E149" s="9">
        <v>43976</v>
      </c>
      <c r="F149" s="23">
        <v>805</v>
      </c>
      <c r="G149" s="23">
        <v>7</v>
      </c>
      <c r="H149" s="10">
        <v>11835</v>
      </c>
    </row>
    <row r="150" spans="1:8" x14ac:dyDescent="0.3">
      <c r="A150" s="8">
        <v>43977</v>
      </c>
      <c r="B150">
        <v>10</v>
      </c>
      <c r="C150" s="13">
        <v>7</v>
      </c>
      <c r="D150" s="13" t="s">
        <v>61</v>
      </c>
      <c r="E150" s="9">
        <v>43977</v>
      </c>
      <c r="F150" s="23">
        <v>646</v>
      </c>
      <c r="G150" s="23">
        <v>11</v>
      </c>
      <c r="H150" s="10">
        <v>10289</v>
      </c>
    </row>
    <row r="151" spans="1:8" x14ac:dyDescent="0.3">
      <c r="A151" s="8">
        <v>43978</v>
      </c>
      <c r="B151">
        <v>10</v>
      </c>
      <c r="C151" s="13">
        <v>7</v>
      </c>
      <c r="D151" s="13">
        <v>1</v>
      </c>
      <c r="E151" s="9">
        <v>43978</v>
      </c>
      <c r="F151" s="23">
        <v>817</v>
      </c>
      <c r="G151" s="23">
        <v>6</v>
      </c>
      <c r="H151" s="10">
        <v>11231</v>
      </c>
    </row>
    <row r="152" spans="1:8" x14ac:dyDescent="0.3">
      <c r="A152" s="8">
        <v>43979</v>
      </c>
      <c r="B152">
        <v>12</v>
      </c>
      <c r="C152" s="13">
        <v>7</v>
      </c>
      <c r="D152" s="13">
        <v>1</v>
      </c>
      <c r="E152" s="9">
        <v>43979</v>
      </c>
      <c r="F152" s="23">
        <v>827</v>
      </c>
      <c r="G152" s="23">
        <v>12</v>
      </c>
      <c r="H152" s="10">
        <v>12246</v>
      </c>
    </row>
    <row r="153" spans="1:8" x14ac:dyDescent="0.3">
      <c r="A153" s="8">
        <v>43980</v>
      </c>
      <c r="B153">
        <v>11</v>
      </c>
      <c r="C153" s="13">
        <v>6</v>
      </c>
      <c r="D153" s="13">
        <v>1</v>
      </c>
      <c r="E153" s="9">
        <v>43980</v>
      </c>
      <c r="F153" s="23">
        <v>874</v>
      </c>
      <c r="G153" s="23">
        <v>9</v>
      </c>
      <c r="H153" s="10">
        <v>11334</v>
      </c>
    </row>
    <row r="154" spans="1:8" x14ac:dyDescent="0.3">
      <c r="A154" s="8">
        <v>43981</v>
      </c>
      <c r="B154">
        <v>26</v>
      </c>
      <c r="C154" s="13">
        <v>8</v>
      </c>
      <c r="D154" s="13">
        <v>1</v>
      </c>
      <c r="E154" s="9">
        <v>43981</v>
      </c>
      <c r="F154" s="23">
        <v>938</v>
      </c>
      <c r="G154" s="23">
        <v>6</v>
      </c>
      <c r="H154" s="10">
        <v>12605</v>
      </c>
    </row>
    <row r="155" spans="1:8" x14ac:dyDescent="0.3">
      <c r="A155" s="8">
        <v>43982</v>
      </c>
      <c r="B155">
        <v>22</v>
      </c>
      <c r="C155" s="13">
        <v>9</v>
      </c>
      <c r="D155" s="13">
        <v>2</v>
      </c>
      <c r="E155" s="9">
        <v>43982</v>
      </c>
      <c r="F155" s="23">
        <v>1149</v>
      </c>
      <c r="G155" s="23">
        <v>13</v>
      </c>
      <c r="H155" s="10">
        <v>12807</v>
      </c>
    </row>
  </sheetData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2EAC1D-3AE4-4FF4-AA9E-254A48887C76}">
  <dimension ref="A3:E155"/>
  <sheetViews>
    <sheetView workbookViewId="0">
      <selection activeCell="E1" sqref="E1:E1048576"/>
    </sheetView>
  </sheetViews>
  <sheetFormatPr defaultRowHeight="14.4" x14ac:dyDescent="0.3"/>
  <cols>
    <col min="3" max="4" width="8.88671875" style="13"/>
    <col min="5" max="5" width="8.88671875" style="29"/>
  </cols>
  <sheetData>
    <row r="3" spans="1:5" x14ac:dyDescent="0.3">
      <c r="A3" s="12" t="s">
        <v>54</v>
      </c>
      <c r="B3" t="s">
        <v>182</v>
      </c>
      <c r="C3" s="13" t="s">
        <v>181</v>
      </c>
      <c r="D3" s="13" t="s">
        <v>180</v>
      </c>
      <c r="E3" s="23" t="s">
        <v>59</v>
      </c>
    </row>
    <row r="4" spans="1:5" x14ac:dyDescent="0.3">
      <c r="A4" s="9">
        <v>43831</v>
      </c>
      <c r="B4">
        <v>0</v>
      </c>
      <c r="C4" s="13">
        <v>1</v>
      </c>
      <c r="D4" s="13">
        <v>0</v>
      </c>
      <c r="E4" s="23">
        <v>0</v>
      </c>
    </row>
    <row r="5" spans="1:5" x14ac:dyDescent="0.3">
      <c r="A5" s="9">
        <v>43832</v>
      </c>
      <c r="B5">
        <v>0</v>
      </c>
      <c r="C5" s="13">
        <v>0</v>
      </c>
      <c r="D5" s="13">
        <v>0</v>
      </c>
      <c r="E5" s="23">
        <v>0</v>
      </c>
    </row>
    <row r="6" spans="1:5" x14ac:dyDescent="0.3">
      <c r="A6" s="9">
        <v>43833</v>
      </c>
      <c r="B6">
        <v>0</v>
      </c>
      <c r="C6" s="13">
        <v>1</v>
      </c>
      <c r="D6" s="13">
        <v>1</v>
      </c>
      <c r="E6" s="23">
        <v>0</v>
      </c>
    </row>
    <row r="7" spans="1:5" x14ac:dyDescent="0.3">
      <c r="A7" s="9">
        <v>43834</v>
      </c>
      <c r="B7">
        <v>0</v>
      </c>
      <c r="C7" s="13">
        <v>1</v>
      </c>
      <c r="D7" s="13">
        <v>1</v>
      </c>
      <c r="E7" s="23">
        <v>0</v>
      </c>
    </row>
    <row r="8" spans="1:5" x14ac:dyDescent="0.3">
      <c r="A8" s="9">
        <v>43835</v>
      </c>
      <c r="B8">
        <v>0</v>
      </c>
      <c r="C8" s="13">
        <v>1</v>
      </c>
      <c r="D8" s="13">
        <v>0</v>
      </c>
      <c r="E8" s="23">
        <v>0</v>
      </c>
    </row>
    <row r="9" spans="1:5" x14ac:dyDescent="0.3">
      <c r="A9" s="9">
        <v>43836</v>
      </c>
      <c r="B9">
        <v>0</v>
      </c>
      <c r="C9" s="13">
        <v>1</v>
      </c>
      <c r="D9" s="13">
        <v>1</v>
      </c>
      <c r="E9" s="23">
        <v>0</v>
      </c>
    </row>
    <row r="10" spans="1:5" x14ac:dyDescent="0.3">
      <c r="A10" s="9">
        <v>43837</v>
      </c>
      <c r="B10">
        <v>0</v>
      </c>
      <c r="C10" s="13">
        <v>1</v>
      </c>
      <c r="D10" s="13">
        <v>0</v>
      </c>
      <c r="E10" s="23">
        <v>0</v>
      </c>
    </row>
    <row r="11" spans="1:5" x14ac:dyDescent="0.3">
      <c r="A11" s="9">
        <v>43838</v>
      </c>
      <c r="B11">
        <v>0</v>
      </c>
      <c r="C11" s="13">
        <v>1</v>
      </c>
      <c r="D11" s="13">
        <v>1</v>
      </c>
      <c r="E11" s="23">
        <v>0</v>
      </c>
    </row>
    <row r="12" spans="1:5" x14ac:dyDescent="0.3">
      <c r="A12" s="9">
        <v>43839</v>
      </c>
      <c r="B12">
        <v>0</v>
      </c>
      <c r="C12" s="13">
        <v>1</v>
      </c>
      <c r="D12" s="13">
        <v>0</v>
      </c>
      <c r="E12" s="23">
        <v>0</v>
      </c>
    </row>
    <row r="13" spans="1:5" x14ac:dyDescent="0.3">
      <c r="A13" s="9">
        <v>43840</v>
      </c>
      <c r="B13">
        <v>0</v>
      </c>
      <c r="C13" s="13">
        <v>1</v>
      </c>
      <c r="D13" s="13">
        <v>0</v>
      </c>
      <c r="E13" s="23">
        <v>0</v>
      </c>
    </row>
    <row r="14" spans="1:5" x14ac:dyDescent="0.3">
      <c r="A14" s="9">
        <v>43841</v>
      </c>
      <c r="B14">
        <v>0</v>
      </c>
      <c r="C14" s="13">
        <v>1</v>
      </c>
      <c r="D14" s="13">
        <v>0</v>
      </c>
      <c r="E14" s="23">
        <v>0</v>
      </c>
    </row>
    <row r="15" spans="1:5" x14ac:dyDescent="0.3">
      <c r="A15" s="9">
        <v>43842</v>
      </c>
      <c r="B15">
        <v>0</v>
      </c>
      <c r="C15" s="13">
        <v>1</v>
      </c>
      <c r="D15" s="13">
        <v>1</v>
      </c>
      <c r="E15" s="23">
        <v>0</v>
      </c>
    </row>
    <row r="16" spans="1:5" x14ac:dyDescent="0.3">
      <c r="A16" s="9">
        <v>43843</v>
      </c>
      <c r="B16">
        <v>0</v>
      </c>
      <c r="C16" s="13">
        <v>1</v>
      </c>
      <c r="D16" s="13">
        <v>1</v>
      </c>
      <c r="E16" s="23">
        <v>0</v>
      </c>
    </row>
    <row r="17" spans="1:5" x14ac:dyDescent="0.3">
      <c r="A17" s="9">
        <v>43844</v>
      </c>
      <c r="B17">
        <v>0</v>
      </c>
      <c r="C17" s="13">
        <v>1</v>
      </c>
      <c r="D17" s="13">
        <v>0</v>
      </c>
      <c r="E17" s="23">
        <v>0</v>
      </c>
    </row>
    <row r="18" spans="1:5" x14ac:dyDescent="0.3">
      <c r="A18" s="9">
        <v>43845</v>
      </c>
      <c r="B18">
        <v>0</v>
      </c>
      <c r="C18" s="13">
        <v>0</v>
      </c>
      <c r="D18" s="13">
        <v>0</v>
      </c>
      <c r="E18" s="23">
        <v>0</v>
      </c>
    </row>
    <row r="19" spans="1:5" x14ac:dyDescent="0.3">
      <c r="A19" s="9">
        <v>43846</v>
      </c>
      <c r="B19">
        <v>0</v>
      </c>
      <c r="C19" s="13">
        <v>0</v>
      </c>
      <c r="D19" s="13">
        <v>1</v>
      </c>
      <c r="E19" s="23">
        <v>0</v>
      </c>
    </row>
    <row r="20" spans="1:5" x14ac:dyDescent="0.3">
      <c r="A20" s="9">
        <v>43847</v>
      </c>
      <c r="B20">
        <v>0</v>
      </c>
      <c r="C20" s="13">
        <v>0</v>
      </c>
      <c r="D20" s="13">
        <v>0</v>
      </c>
      <c r="E20" s="23">
        <v>0</v>
      </c>
    </row>
    <row r="21" spans="1:5" x14ac:dyDescent="0.3">
      <c r="A21" s="9">
        <v>43848</v>
      </c>
      <c r="B21">
        <v>0</v>
      </c>
      <c r="C21" s="13">
        <v>0</v>
      </c>
      <c r="D21" s="13">
        <v>1</v>
      </c>
      <c r="E21" s="23">
        <v>0</v>
      </c>
    </row>
    <row r="22" spans="1:5" x14ac:dyDescent="0.3">
      <c r="A22" s="9">
        <v>43849</v>
      </c>
      <c r="B22">
        <v>0</v>
      </c>
      <c r="C22" s="13">
        <v>1</v>
      </c>
      <c r="D22" s="13">
        <v>1</v>
      </c>
      <c r="E22" s="23">
        <v>0</v>
      </c>
    </row>
    <row r="23" spans="1:5" x14ac:dyDescent="0.3">
      <c r="A23" s="9">
        <v>43850</v>
      </c>
      <c r="B23">
        <v>0</v>
      </c>
      <c r="C23" s="13">
        <v>1</v>
      </c>
      <c r="D23" s="13">
        <v>0</v>
      </c>
      <c r="E23" s="23">
        <v>0</v>
      </c>
    </row>
    <row r="24" spans="1:5" x14ac:dyDescent="0.3">
      <c r="A24" s="9">
        <v>43851</v>
      </c>
      <c r="B24">
        <v>0</v>
      </c>
      <c r="C24" s="13">
        <v>1</v>
      </c>
      <c r="D24" s="13">
        <v>0</v>
      </c>
      <c r="E24" s="23">
        <v>0</v>
      </c>
    </row>
    <row r="25" spans="1:5" x14ac:dyDescent="0.3">
      <c r="A25" s="9">
        <v>43852</v>
      </c>
      <c r="B25">
        <v>0</v>
      </c>
      <c r="C25" s="13">
        <v>1</v>
      </c>
      <c r="D25" s="13">
        <v>0</v>
      </c>
      <c r="E25" s="23">
        <v>0</v>
      </c>
    </row>
    <row r="26" spans="1:5" x14ac:dyDescent="0.3">
      <c r="A26" s="9">
        <v>43853</v>
      </c>
      <c r="B26">
        <v>0</v>
      </c>
      <c r="C26" s="13">
        <v>1</v>
      </c>
      <c r="D26" s="13">
        <v>1</v>
      </c>
      <c r="E26" s="23">
        <v>0</v>
      </c>
    </row>
    <row r="27" spans="1:5" x14ac:dyDescent="0.3">
      <c r="A27" s="9">
        <v>43854</v>
      </c>
      <c r="B27">
        <v>0</v>
      </c>
      <c r="C27" s="13">
        <v>1</v>
      </c>
      <c r="D27" s="13">
        <v>1</v>
      </c>
      <c r="E27" s="23">
        <v>0</v>
      </c>
    </row>
    <row r="28" spans="1:5" x14ac:dyDescent="0.3">
      <c r="A28" s="9">
        <v>43855</v>
      </c>
      <c r="B28">
        <v>0</v>
      </c>
      <c r="C28" s="13">
        <v>1</v>
      </c>
      <c r="D28" s="13">
        <v>1</v>
      </c>
      <c r="E28" s="23">
        <v>0</v>
      </c>
    </row>
    <row r="29" spans="1:5" x14ac:dyDescent="0.3">
      <c r="A29" s="9">
        <v>43856</v>
      </c>
      <c r="B29">
        <v>0</v>
      </c>
      <c r="C29" s="13">
        <v>1</v>
      </c>
      <c r="D29" s="13">
        <v>1</v>
      </c>
      <c r="E29" s="23">
        <v>0</v>
      </c>
    </row>
    <row r="30" spans="1:5" x14ac:dyDescent="0.3">
      <c r="A30" s="9">
        <v>43857</v>
      </c>
      <c r="B30">
        <v>0</v>
      </c>
      <c r="C30" s="13">
        <v>1</v>
      </c>
      <c r="D30" s="13">
        <v>1</v>
      </c>
      <c r="E30" s="23">
        <v>0</v>
      </c>
    </row>
    <row r="31" spans="1:5" x14ac:dyDescent="0.3">
      <c r="A31" s="9">
        <v>43858</v>
      </c>
      <c r="B31">
        <v>1</v>
      </c>
      <c r="C31" s="13">
        <v>1</v>
      </c>
      <c r="D31" s="13">
        <v>0</v>
      </c>
      <c r="E31" s="23">
        <v>0</v>
      </c>
    </row>
    <row r="32" spans="1:5" x14ac:dyDescent="0.3">
      <c r="A32" s="9">
        <v>43859</v>
      </c>
      <c r="B32">
        <v>0</v>
      </c>
      <c r="C32" s="13">
        <v>1</v>
      </c>
      <c r="D32" s="13">
        <v>0</v>
      </c>
      <c r="E32" s="23">
        <v>0</v>
      </c>
    </row>
    <row r="33" spans="1:5" x14ac:dyDescent="0.3">
      <c r="A33" s="9">
        <v>43860</v>
      </c>
      <c r="B33">
        <v>0</v>
      </c>
      <c r="C33" s="13">
        <v>1</v>
      </c>
      <c r="D33" s="13">
        <v>0</v>
      </c>
      <c r="E33" s="23">
        <f ca="1">IFERROR(__xludf.DUMMYFUNCTION("""COMPUTED_VALUE"""),1)</f>
        <v>1</v>
      </c>
    </row>
    <row r="34" spans="1:5" x14ac:dyDescent="0.3">
      <c r="A34" s="9">
        <v>43861</v>
      </c>
      <c r="B34">
        <v>1</v>
      </c>
      <c r="C34" s="13">
        <v>1</v>
      </c>
      <c r="D34" s="13">
        <v>0</v>
      </c>
      <c r="E34" s="23">
        <f ca="1">IFERROR(__xludf.DUMMYFUNCTION("""COMPUTED_VALUE"""),0)</f>
        <v>0</v>
      </c>
    </row>
    <row r="35" spans="1:5" x14ac:dyDescent="0.3">
      <c r="A35" s="9">
        <v>43862</v>
      </c>
      <c r="B35">
        <v>0</v>
      </c>
      <c r="C35" s="13">
        <v>1</v>
      </c>
      <c r="D35" s="13">
        <v>1</v>
      </c>
      <c r="E35" s="23">
        <f ca="1">IFERROR(__xludf.DUMMYFUNCTION("""COMPUTED_VALUE"""),0)</f>
        <v>0</v>
      </c>
    </row>
    <row r="36" spans="1:5" x14ac:dyDescent="0.3">
      <c r="A36" s="9">
        <v>43863</v>
      </c>
      <c r="B36">
        <v>0</v>
      </c>
      <c r="C36" s="13">
        <v>1</v>
      </c>
      <c r="D36" s="13">
        <v>0</v>
      </c>
      <c r="E36" s="23">
        <f ca="1">IFERROR(__xludf.DUMMYFUNCTION("""COMPUTED_VALUE"""),1)</f>
        <v>1</v>
      </c>
    </row>
    <row r="37" spans="1:5" x14ac:dyDescent="0.3">
      <c r="A37" s="9">
        <v>43864</v>
      </c>
      <c r="B37">
        <v>0</v>
      </c>
      <c r="C37" s="13">
        <v>1</v>
      </c>
      <c r="D37" s="13">
        <v>0</v>
      </c>
      <c r="E37" s="23">
        <f ca="1">IFERROR(__xludf.DUMMYFUNCTION("""COMPUTED_VALUE"""),1)</f>
        <v>1</v>
      </c>
    </row>
    <row r="38" spans="1:5" x14ac:dyDescent="0.3">
      <c r="A38" s="9">
        <v>43865</v>
      </c>
      <c r="B38">
        <v>0</v>
      </c>
      <c r="C38" s="13">
        <v>1</v>
      </c>
      <c r="D38" s="13">
        <v>1</v>
      </c>
      <c r="E38" s="23">
        <f ca="1">IFERROR(__xludf.DUMMYFUNCTION("""COMPUTED_VALUE"""),0)</f>
        <v>0</v>
      </c>
    </row>
    <row r="39" spans="1:5" x14ac:dyDescent="0.3">
      <c r="A39" s="9">
        <v>43866</v>
      </c>
      <c r="B39">
        <v>0</v>
      </c>
      <c r="C39" s="13">
        <v>1</v>
      </c>
      <c r="D39" s="13">
        <v>0</v>
      </c>
      <c r="E39" s="23">
        <f ca="1">IFERROR(__xludf.DUMMYFUNCTION("""COMPUTED_VALUE"""),0)</f>
        <v>0</v>
      </c>
    </row>
    <row r="40" spans="1:5" x14ac:dyDescent="0.3">
      <c r="A40" s="9">
        <v>43867</v>
      </c>
      <c r="B40">
        <v>0</v>
      </c>
      <c r="C40" s="13">
        <v>1</v>
      </c>
      <c r="D40" s="13">
        <v>1</v>
      </c>
      <c r="E40" s="23">
        <f ca="1">IFERROR(__xludf.DUMMYFUNCTION("""COMPUTED_VALUE"""),0)</f>
        <v>0</v>
      </c>
    </row>
    <row r="41" spans="1:5" x14ac:dyDescent="0.3">
      <c r="A41" s="9">
        <v>43868</v>
      </c>
      <c r="B41">
        <v>0</v>
      </c>
      <c r="C41" s="13">
        <v>1</v>
      </c>
      <c r="D41" s="13">
        <v>0</v>
      </c>
      <c r="E41" s="23">
        <f ca="1">IFERROR(__xludf.DUMMYFUNCTION("""COMPUTED_VALUE"""),0)</f>
        <v>0</v>
      </c>
    </row>
    <row r="42" spans="1:5" x14ac:dyDescent="0.3">
      <c r="A42" s="9">
        <v>43869</v>
      </c>
      <c r="B42">
        <v>0</v>
      </c>
      <c r="C42" s="13">
        <v>1</v>
      </c>
      <c r="D42" s="13">
        <v>0</v>
      </c>
      <c r="E42" s="23">
        <f ca="1">IFERROR(__xludf.DUMMYFUNCTION("""COMPUTED_VALUE"""),0)</f>
        <v>0</v>
      </c>
    </row>
    <row r="43" spans="1:5" x14ac:dyDescent="0.3">
      <c r="A43" s="9">
        <v>43870</v>
      </c>
      <c r="B43">
        <v>0</v>
      </c>
      <c r="C43" s="13">
        <v>1</v>
      </c>
      <c r="D43" s="13">
        <v>1</v>
      </c>
      <c r="E43" s="23">
        <f ca="1">IFERROR(__xludf.DUMMYFUNCTION("""COMPUTED_VALUE"""),0)</f>
        <v>0</v>
      </c>
    </row>
    <row r="44" spans="1:5" x14ac:dyDescent="0.3">
      <c r="A44" s="9">
        <v>43871</v>
      </c>
      <c r="B44">
        <v>0</v>
      </c>
      <c r="C44" s="13">
        <v>1</v>
      </c>
      <c r="D44" s="13">
        <v>0</v>
      </c>
      <c r="E44" s="23">
        <f ca="1">IFERROR(__xludf.DUMMYFUNCTION("""COMPUTED_VALUE"""),0)</f>
        <v>0</v>
      </c>
    </row>
    <row r="45" spans="1:5" x14ac:dyDescent="0.3">
      <c r="A45" s="9">
        <v>43872</v>
      </c>
      <c r="B45">
        <v>1</v>
      </c>
      <c r="C45" s="13">
        <v>1</v>
      </c>
      <c r="D45" s="13">
        <v>0</v>
      </c>
      <c r="E45" s="23">
        <f ca="1">IFERROR(__xludf.DUMMYFUNCTION("""COMPUTED_VALUE"""),0)</f>
        <v>0</v>
      </c>
    </row>
    <row r="46" spans="1:5" x14ac:dyDescent="0.3">
      <c r="A46" s="9">
        <v>43873</v>
      </c>
      <c r="B46">
        <v>0</v>
      </c>
      <c r="C46" s="13">
        <v>1</v>
      </c>
      <c r="D46" s="13">
        <v>1</v>
      </c>
      <c r="E46" s="23">
        <f ca="1">IFERROR(__xludf.DUMMYFUNCTION("""COMPUTED_VALUE"""),0)</f>
        <v>0</v>
      </c>
    </row>
    <row r="47" spans="1:5" x14ac:dyDescent="0.3">
      <c r="A47" s="9">
        <v>43874</v>
      </c>
      <c r="B47">
        <v>0</v>
      </c>
      <c r="C47" s="13">
        <v>1</v>
      </c>
      <c r="D47" s="13">
        <v>0</v>
      </c>
      <c r="E47" s="23">
        <f ca="1">IFERROR(__xludf.DUMMYFUNCTION("""COMPUTED_VALUE"""),0)</f>
        <v>0</v>
      </c>
    </row>
    <row r="48" spans="1:5" x14ac:dyDescent="0.3">
      <c r="A48" s="9">
        <v>43875</v>
      </c>
      <c r="B48">
        <v>1</v>
      </c>
      <c r="C48" s="13">
        <v>1</v>
      </c>
      <c r="D48" s="13">
        <v>1</v>
      </c>
      <c r="E48" s="23">
        <f ca="1">IFERROR(__xludf.DUMMYFUNCTION("""COMPUTED_VALUE"""),0)</f>
        <v>0</v>
      </c>
    </row>
    <row r="49" spans="1:5" x14ac:dyDescent="0.3">
      <c r="A49" s="9">
        <v>43876</v>
      </c>
      <c r="B49">
        <v>0</v>
      </c>
      <c r="C49" s="13">
        <v>1</v>
      </c>
      <c r="D49" s="13">
        <v>1</v>
      </c>
      <c r="E49" s="23">
        <f ca="1">IFERROR(__xludf.DUMMYFUNCTION("""COMPUTED_VALUE"""),0)</f>
        <v>0</v>
      </c>
    </row>
    <row r="50" spans="1:5" x14ac:dyDescent="0.3">
      <c r="A50" s="9">
        <v>43877</v>
      </c>
      <c r="B50">
        <v>0</v>
      </c>
      <c r="C50" s="13">
        <v>1</v>
      </c>
      <c r="D50" s="13">
        <v>0</v>
      </c>
      <c r="E50" s="23">
        <f ca="1">IFERROR(__xludf.DUMMYFUNCTION("""COMPUTED_VALUE"""),0)</f>
        <v>0</v>
      </c>
    </row>
    <row r="51" spans="1:5" x14ac:dyDescent="0.3">
      <c r="A51" s="9">
        <v>43878</v>
      </c>
      <c r="B51">
        <v>1</v>
      </c>
      <c r="C51" s="13">
        <v>1</v>
      </c>
      <c r="D51" s="13">
        <v>0</v>
      </c>
      <c r="E51" s="23">
        <f ca="1">IFERROR(__xludf.DUMMYFUNCTION("""COMPUTED_VALUE"""),0)</f>
        <v>0</v>
      </c>
    </row>
    <row r="52" spans="1:5" x14ac:dyDescent="0.3">
      <c r="A52" s="9">
        <v>43879</v>
      </c>
      <c r="B52">
        <v>0</v>
      </c>
      <c r="C52" s="13">
        <v>1</v>
      </c>
      <c r="D52" s="13">
        <v>0</v>
      </c>
      <c r="E52" s="23">
        <f ca="1">IFERROR(__xludf.DUMMYFUNCTION("""COMPUTED_VALUE"""),0)</f>
        <v>0</v>
      </c>
    </row>
    <row r="53" spans="1:5" x14ac:dyDescent="0.3">
      <c r="A53" s="9">
        <v>43880</v>
      </c>
      <c r="B53">
        <v>0</v>
      </c>
      <c r="C53" s="13">
        <v>1</v>
      </c>
      <c r="D53" s="13">
        <v>0</v>
      </c>
      <c r="E53" s="23">
        <f ca="1">IFERROR(__xludf.DUMMYFUNCTION("""COMPUTED_VALUE"""),0)</f>
        <v>0</v>
      </c>
    </row>
    <row r="54" spans="1:5" x14ac:dyDescent="0.3">
      <c r="A54" s="9">
        <v>43881</v>
      </c>
      <c r="B54">
        <v>1</v>
      </c>
      <c r="C54" s="13">
        <v>1</v>
      </c>
      <c r="D54" s="13">
        <v>0</v>
      </c>
      <c r="E54" s="23">
        <f ca="1">IFERROR(__xludf.DUMMYFUNCTION("""COMPUTED_VALUE"""),0)</f>
        <v>0</v>
      </c>
    </row>
    <row r="55" spans="1:5" x14ac:dyDescent="0.3">
      <c r="A55" s="9">
        <v>43882</v>
      </c>
      <c r="B55">
        <v>0</v>
      </c>
      <c r="C55" s="13">
        <v>1</v>
      </c>
      <c r="D55" s="13">
        <v>0</v>
      </c>
      <c r="E55" s="23">
        <f ca="1">IFERROR(__xludf.DUMMYFUNCTION("""COMPUTED_VALUE"""),0)</f>
        <v>0</v>
      </c>
    </row>
    <row r="56" spans="1:5" x14ac:dyDescent="0.3">
      <c r="A56" s="9">
        <v>43883</v>
      </c>
      <c r="B56">
        <v>0</v>
      </c>
      <c r="C56" s="13">
        <v>1</v>
      </c>
      <c r="D56" s="13">
        <v>1</v>
      </c>
      <c r="E56" s="23">
        <f ca="1">IFERROR(__xludf.DUMMYFUNCTION("""COMPUTED_VALUE"""),0)</f>
        <v>0</v>
      </c>
    </row>
    <row r="57" spans="1:5" x14ac:dyDescent="0.3">
      <c r="A57" s="9">
        <v>43884</v>
      </c>
      <c r="B57">
        <v>0</v>
      </c>
      <c r="C57" s="13">
        <v>1</v>
      </c>
      <c r="D57" s="13">
        <v>1</v>
      </c>
      <c r="E57" s="23">
        <f ca="1">IFERROR(__xludf.DUMMYFUNCTION("""COMPUTED_VALUE"""),0)</f>
        <v>0</v>
      </c>
    </row>
    <row r="58" spans="1:5" x14ac:dyDescent="0.3">
      <c r="A58" s="9">
        <v>43885</v>
      </c>
      <c r="B58">
        <v>0</v>
      </c>
      <c r="C58" s="13">
        <v>1</v>
      </c>
      <c r="D58" s="13">
        <v>1</v>
      </c>
      <c r="E58" s="23">
        <f ca="1">IFERROR(__xludf.DUMMYFUNCTION("""COMPUTED_VALUE"""),0)</f>
        <v>0</v>
      </c>
    </row>
    <row r="59" spans="1:5" x14ac:dyDescent="0.3">
      <c r="A59" s="9">
        <v>43886</v>
      </c>
      <c r="B59">
        <v>0</v>
      </c>
      <c r="C59" s="13">
        <v>1</v>
      </c>
      <c r="D59" s="13">
        <v>1</v>
      </c>
      <c r="E59" s="23">
        <f ca="1">IFERROR(__xludf.DUMMYFUNCTION("""COMPUTED_VALUE"""),0)</f>
        <v>0</v>
      </c>
    </row>
    <row r="60" spans="1:5" x14ac:dyDescent="0.3">
      <c r="A60" s="9">
        <v>43887</v>
      </c>
      <c r="B60">
        <v>0</v>
      </c>
      <c r="C60" s="13">
        <v>1</v>
      </c>
      <c r="D60" s="13">
        <v>1</v>
      </c>
      <c r="E60" s="23">
        <f ca="1">IFERROR(__xludf.DUMMYFUNCTION("""COMPUTED_VALUE"""),0)</f>
        <v>0</v>
      </c>
    </row>
    <row r="61" spans="1:5" x14ac:dyDescent="0.3">
      <c r="A61" s="9">
        <v>43888</v>
      </c>
      <c r="B61">
        <v>0</v>
      </c>
      <c r="C61" s="13">
        <v>1</v>
      </c>
      <c r="D61" s="13">
        <v>1</v>
      </c>
      <c r="E61" s="23">
        <f ca="1">IFERROR(__xludf.DUMMYFUNCTION("""COMPUTED_VALUE"""),0)</f>
        <v>0</v>
      </c>
    </row>
    <row r="62" spans="1:5" x14ac:dyDescent="0.3">
      <c r="A62" s="9">
        <v>43889</v>
      </c>
      <c r="B62">
        <v>0</v>
      </c>
      <c r="C62" s="13">
        <v>1</v>
      </c>
      <c r="D62" s="13">
        <v>0</v>
      </c>
      <c r="E62" s="23">
        <f ca="1">IFERROR(__xludf.DUMMYFUNCTION("""COMPUTED_VALUE"""),0)</f>
        <v>0</v>
      </c>
    </row>
    <row r="63" spans="1:5" x14ac:dyDescent="0.3">
      <c r="A63" s="9">
        <v>43890</v>
      </c>
      <c r="B63">
        <v>0</v>
      </c>
      <c r="C63" s="13">
        <v>1</v>
      </c>
      <c r="D63" s="13">
        <v>0</v>
      </c>
      <c r="E63" s="23">
        <f ca="1">IFERROR(__xludf.DUMMYFUNCTION("""COMPUTED_VALUE"""),0)</f>
        <v>0</v>
      </c>
    </row>
    <row r="64" spans="1:5" x14ac:dyDescent="0.3">
      <c r="A64" s="9">
        <v>43891</v>
      </c>
      <c r="B64">
        <v>0</v>
      </c>
      <c r="C64" s="13">
        <v>1</v>
      </c>
      <c r="D64" s="13">
        <v>1</v>
      </c>
      <c r="E64" s="23">
        <f ca="1">IFERROR(__xludf.DUMMYFUNCTION("""COMPUTED_VALUE"""),0)</f>
        <v>0</v>
      </c>
    </row>
    <row r="65" spans="1:5" x14ac:dyDescent="0.3">
      <c r="A65" s="9">
        <v>43892</v>
      </c>
      <c r="B65">
        <v>0</v>
      </c>
      <c r="C65" s="13">
        <v>1</v>
      </c>
      <c r="D65" s="13">
        <v>1</v>
      </c>
      <c r="E65" s="23">
        <f ca="1">IFERROR(__xludf.DUMMYFUNCTION("""COMPUTED_VALUE"""),0)</f>
        <v>0</v>
      </c>
    </row>
    <row r="66" spans="1:5" x14ac:dyDescent="0.3">
      <c r="A66" s="9">
        <v>43893</v>
      </c>
      <c r="B66">
        <v>1</v>
      </c>
      <c r="C66" s="13">
        <v>1</v>
      </c>
      <c r="D66" s="13">
        <v>1</v>
      </c>
      <c r="E66" s="23">
        <f ca="1">IFERROR(__xludf.DUMMYFUNCTION("""COMPUTED_VALUE"""),0)</f>
        <v>0</v>
      </c>
    </row>
    <row r="67" spans="1:5" x14ac:dyDescent="0.3">
      <c r="A67" s="9">
        <v>43894</v>
      </c>
      <c r="B67">
        <v>1</v>
      </c>
      <c r="C67" s="13">
        <v>2</v>
      </c>
      <c r="D67" s="13">
        <v>1</v>
      </c>
      <c r="E67" s="23">
        <f ca="1">IFERROR(__xludf.DUMMYFUNCTION("""COMPUTED_VALUE"""),0)</f>
        <v>0</v>
      </c>
    </row>
    <row r="68" spans="1:5" x14ac:dyDescent="0.3">
      <c r="A68" s="9">
        <v>43895</v>
      </c>
      <c r="B68">
        <v>1</v>
      </c>
      <c r="C68" s="13">
        <v>2</v>
      </c>
      <c r="D68" s="13">
        <v>1</v>
      </c>
      <c r="E68" s="23">
        <f ca="1">IFERROR(__xludf.DUMMYFUNCTION("""COMPUTED_VALUE"""),0)</f>
        <v>0</v>
      </c>
    </row>
    <row r="69" spans="1:5" x14ac:dyDescent="0.3">
      <c r="A69" s="9">
        <v>43896</v>
      </c>
      <c r="B69">
        <v>0</v>
      </c>
      <c r="C69" s="13">
        <v>2</v>
      </c>
      <c r="D69" s="13">
        <v>1</v>
      </c>
      <c r="E69" s="23">
        <f ca="1">IFERROR(__xludf.DUMMYFUNCTION("""COMPUTED_VALUE"""),0)</f>
        <v>0</v>
      </c>
    </row>
    <row r="70" spans="1:5" x14ac:dyDescent="0.3">
      <c r="A70" s="9">
        <v>43897</v>
      </c>
      <c r="B70">
        <v>0</v>
      </c>
      <c r="C70" s="13">
        <v>2</v>
      </c>
      <c r="D70" s="13">
        <v>0</v>
      </c>
      <c r="E70" s="23">
        <f ca="1">IFERROR(__xludf.DUMMYFUNCTION("""COMPUTED_VALUE"""),0)</f>
        <v>0</v>
      </c>
    </row>
    <row r="71" spans="1:5" x14ac:dyDescent="0.3">
      <c r="A71" s="9">
        <v>43898</v>
      </c>
      <c r="B71">
        <v>1</v>
      </c>
      <c r="C71" s="13">
        <v>2</v>
      </c>
      <c r="D71" s="13">
        <v>1</v>
      </c>
      <c r="E71" s="23">
        <f ca="1">IFERROR(__xludf.DUMMYFUNCTION("""COMPUTED_VALUE"""),0)</f>
        <v>0</v>
      </c>
    </row>
    <row r="72" spans="1:5" x14ac:dyDescent="0.3">
      <c r="A72" s="9">
        <v>43899</v>
      </c>
      <c r="B72">
        <v>0</v>
      </c>
      <c r="C72" s="13">
        <v>2</v>
      </c>
      <c r="D72" s="13">
        <v>1</v>
      </c>
      <c r="E72" s="23">
        <f ca="1">IFERROR(__xludf.DUMMYFUNCTION("""COMPUTED_VALUE"""),0)</f>
        <v>0</v>
      </c>
    </row>
    <row r="73" spans="1:5" x14ac:dyDescent="0.3">
      <c r="A73" s="9">
        <v>43900</v>
      </c>
      <c r="B73">
        <v>1</v>
      </c>
      <c r="C73" s="13">
        <v>3</v>
      </c>
      <c r="D73" s="13">
        <v>0</v>
      </c>
      <c r="E73" s="23">
        <f ca="1">IFERROR(__xludf.DUMMYFUNCTION("""COMPUTED_VALUE"""),0)</f>
        <v>0</v>
      </c>
    </row>
    <row r="74" spans="1:5" x14ac:dyDescent="0.3">
      <c r="A74" s="9">
        <v>43901</v>
      </c>
      <c r="B74">
        <v>1</v>
      </c>
      <c r="C74" s="13">
        <v>2</v>
      </c>
      <c r="D74" s="13">
        <v>1</v>
      </c>
      <c r="E74" s="23">
        <f ca="1">IFERROR(__xludf.DUMMYFUNCTION("""COMPUTED_VALUE"""),0)</f>
        <v>0</v>
      </c>
    </row>
    <row r="75" spans="1:5" x14ac:dyDescent="0.3">
      <c r="A75" s="9">
        <v>43902</v>
      </c>
      <c r="B75">
        <v>1</v>
      </c>
      <c r="C75" s="13">
        <v>6</v>
      </c>
      <c r="D75" s="13">
        <v>1</v>
      </c>
      <c r="E75" s="23">
        <f ca="1">IFERROR(__xludf.DUMMYFUNCTION("""COMPUTED_VALUE"""),0)</f>
        <v>0</v>
      </c>
    </row>
    <row r="76" spans="1:5" x14ac:dyDescent="0.3">
      <c r="A76" s="9">
        <v>43903</v>
      </c>
      <c r="B76">
        <v>1</v>
      </c>
      <c r="C76" s="13">
        <v>5</v>
      </c>
      <c r="D76" s="13">
        <v>1</v>
      </c>
      <c r="E76" s="23">
        <f ca="1">IFERROR(__xludf.DUMMYFUNCTION("""COMPUTED_VALUE"""),0)</f>
        <v>0</v>
      </c>
    </row>
    <row r="77" spans="1:5" x14ac:dyDescent="0.3">
      <c r="A77" s="9">
        <v>43904</v>
      </c>
      <c r="B77">
        <v>1</v>
      </c>
      <c r="C77" s="13">
        <v>6</v>
      </c>
      <c r="D77" s="13">
        <v>0</v>
      </c>
      <c r="E77" s="23">
        <v>1</v>
      </c>
    </row>
    <row r="78" spans="1:5" x14ac:dyDescent="0.3">
      <c r="A78" s="9">
        <v>43905</v>
      </c>
      <c r="B78">
        <v>1</v>
      </c>
      <c r="C78" s="13">
        <v>7</v>
      </c>
      <c r="D78" s="13">
        <v>1</v>
      </c>
      <c r="E78" s="23">
        <v>0</v>
      </c>
    </row>
    <row r="79" spans="1:5" x14ac:dyDescent="0.3">
      <c r="A79" s="9">
        <v>43906</v>
      </c>
      <c r="B79">
        <v>1</v>
      </c>
      <c r="C79" s="13">
        <v>11</v>
      </c>
      <c r="D79" s="13">
        <v>1</v>
      </c>
      <c r="E79" s="23">
        <v>0</v>
      </c>
    </row>
    <row r="80" spans="1:5" x14ac:dyDescent="0.3">
      <c r="A80" s="9">
        <v>43907</v>
      </c>
      <c r="B80">
        <v>1</v>
      </c>
      <c r="C80" s="13">
        <v>19</v>
      </c>
      <c r="D80" s="13">
        <v>1</v>
      </c>
      <c r="E80" s="23">
        <v>0</v>
      </c>
    </row>
    <row r="81" spans="1:5" x14ac:dyDescent="0.3">
      <c r="A81" s="9">
        <v>43908</v>
      </c>
      <c r="B81">
        <v>2</v>
      </c>
      <c r="C81" s="13">
        <v>20</v>
      </c>
      <c r="D81" s="13">
        <v>1</v>
      </c>
      <c r="E81" s="23">
        <v>1</v>
      </c>
    </row>
    <row r="82" spans="1:5" x14ac:dyDescent="0.3">
      <c r="A82" s="9">
        <v>43909</v>
      </c>
      <c r="B82">
        <v>3</v>
      </c>
      <c r="C82" s="13">
        <v>20</v>
      </c>
      <c r="D82" s="13">
        <v>45</v>
      </c>
      <c r="E82" s="23">
        <v>1</v>
      </c>
    </row>
    <row r="83" spans="1:5" x14ac:dyDescent="0.3">
      <c r="A83" s="9">
        <v>43910</v>
      </c>
      <c r="B83">
        <v>2</v>
      </c>
      <c r="C83" s="13">
        <v>21</v>
      </c>
      <c r="D83" s="13">
        <v>38</v>
      </c>
      <c r="E83" s="23">
        <v>0</v>
      </c>
    </row>
    <row r="84" spans="1:5" x14ac:dyDescent="0.3">
      <c r="A84" s="9">
        <v>43911</v>
      </c>
      <c r="B84">
        <v>2</v>
      </c>
      <c r="C84" s="13">
        <v>36</v>
      </c>
      <c r="D84" s="13">
        <v>64</v>
      </c>
      <c r="E84" s="23">
        <v>3</v>
      </c>
    </row>
    <row r="85" spans="1:5" x14ac:dyDescent="0.3">
      <c r="A85" s="9">
        <v>43912</v>
      </c>
      <c r="B85">
        <v>27</v>
      </c>
      <c r="C85" s="13">
        <v>37</v>
      </c>
      <c r="D85" s="13">
        <v>100</v>
      </c>
      <c r="E85" s="23">
        <v>3</v>
      </c>
    </row>
    <row r="86" spans="1:5" x14ac:dyDescent="0.3">
      <c r="A86" s="9">
        <v>43913</v>
      </c>
      <c r="B86">
        <v>15</v>
      </c>
      <c r="C86" s="13">
        <v>29</v>
      </c>
      <c r="D86" s="13">
        <v>23</v>
      </c>
      <c r="E86" s="23">
        <v>3</v>
      </c>
    </row>
    <row r="87" spans="1:5" x14ac:dyDescent="0.3">
      <c r="A87" s="9">
        <v>43914</v>
      </c>
      <c r="B87">
        <v>13</v>
      </c>
      <c r="C87" s="13">
        <v>34</v>
      </c>
      <c r="D87" s="13">
        <v>20</v>
      </c>
      <c r="E87" s="23">
        <v>6</v>
      </c>
    </row>
    <row r="88" spans="1:5" x14ac:dyDescent="0.3">
      <c r="A88" s="9">
        <v>43915</v>
      </c>
      <c r="B88">
        <v>7</v>
      </c>
      <c r="C88" s="13">
        <v>40</v>
      </c>
      <c r="D88" s="13">
        <v>9</v>
      </c>
      <c r="E88" s="23">
        <v>8</v>
      </c>
    </row>
    <row r="89" spans="1:5" x14ac:dyDescent="0.3">
      <c r="A89" s="9">
        <v>43916</v>
      </c>
      <c r="B89">
        <v>8</v>
      </c>
      <c r="C89" s="13">
        <v>35</v>
      </c>
      <c r="D89" s="13">
        <v>5</v>
      </c>
      <c r="E89" s="23">
        <v>3</v>
      </c>
    </row>
    <row r="90" spans="1:5" x14ac:dyDescent="0.3">
      <c r="A90" s="9">
        <v>43917</v>
      </c>
      <c r="B90">
        <v>10</v>
      </c>
      <c r="C90" s="13">
        <v>31</v>
      </c>
      <c r="D90" s="13">
        <v>6</v>
      </c>
      <c r="E90" s="23">
        <v>9</v>
      </c>
    </row>
    <row r="91" spans="1:5" x14ac:dyDescent="0.3">
      <c r="A91" s="9">
        <v>43918</v>
      </c>
      <c r="B91">
        <v>10</v>
      </c>
      <c r="C91" s="13">
        <v>30</v>
      </c>
      <c r="D91" s="13">
        <v>5</v>
      </c>
      <c r="E91" s="23">
        <v>4</v>
      </c>
    </row>
    <row r="92" spans="1:5" x14ac:dyDescent="0.3">
      <c r="A92" s="9">
        <v>43919</v>
      </c>
      <c r="B92">
        <v>7</v>
      </c>
      <c r="C92" s="13">
        <v>27</v>
      </c>
      <c r="D92" s="13">
        <v>4</v>
      </c>
      <c r="E92" s="23">
        <v>8</v>
      </c>
    </row>
    <row r="93" spans="1:5" x14ac:dyDescent="0.3">
      <c r="A93" s="9">
        <v>43920</v>
      </c>
      <c r="B93">
        <v>10</v>
      </c>
      <c r="C93" s="13">
        <v>23</v>
      </c>
      <c r="D93" s="13">
        <v>6</v>
      </c>
      <c r="E93" s="23">
        <v>17</v>
      </c>
    </row>
    <row r="94" spans="1:5" x14ac:dyDescent="0.3">
      <c r="A94" s="9">
        <v>43921</v>
      </c>
      <c r="B94">
        <v>9</v>
      </c>
      <c r="C94" s="13">
        <v>21</v>
      </c>
      <c r="D94" s="13">
        <v>4</v>
      </c>
      <c r="E94" s="23">
        <v>57</v>
      </c>
    </row>
    <row r="95" spans="1:5" x14ac:dyDescent="0.3">
      <c r="A95" s="9">
        <v>43922</v>
      </c>
      <c r="B95">
        <v>7</v>
      </c>
      <c r="C95" s="13">
        <v>17</v>
      </c>
      <c r="D95" s="13">
        <v>3</v>
      </c>
      <c r="E95" s="23">
        <v>110</v>
      </c>
    </row>
    <row r="96" spans="1:5" x14ac:dyDescent="0.3">
      <c r="A96" s="9">
        <v>43923</v>
      </c>
      <c r="B96">
        <v>14</v>
      </c>
      <c r="C96" s="13">
        <v>17</v>
      </c>
      <c r="D96" s="13">
        <v>3</v>
      </c>
      <c r="E96" s="23">
        <v>75</v>
      </c>
    </row>
    <row r="97" spans="1:5" x14ac:dyDescent="0.3">
      <c r="A97" s="9">
        <v>43924</v>
      </c>
      <c r="B97">
        <v>18</v>
      </c>
      <c r="C97" s="13">
        <v>15</v>
      </c>
      <c r="D97" s="13">
        <v>4</v>
      </c>
      <c r="E97" s="23">
        <v>102</v>
      </c>
    </row>
    <row r="98" spans="1:5" x14ac:dyDescent="0.3">
      <c r="A98" s="9">
        <v>43925</v>
      </c>
      <c r="B98">
        <v>16</v>
      </c>
      <c r="C98" s="13">
        <v>14</v>
      </c>
      <c r="D98" s="13">
        <v>3</v>
      </c>
      <c r="E98" s="23">
        <v>74</v>
      </c>
    </row>
    <row r="99" spans="1:5" x14ac:dyDescent="0.3">
      <c r="A99" s="9">
        <v>43926</v>
      </c>
      <c r="B99">
        <v>18</v>
      </c>
      <c r="C99" s="13">
        <v>12</v>
      </c>
      <c r="D99" s="13">
        <v>4</v>
      </c>
      <c r="E99" s="23">
        <v>86</v>
      </c>
    </row>
    <row r="100" spans="1:5" x14ac:dyDescent="0.3">
      <c r="A100" s="9">
        <v>43927</v>
      </c>
      <c r="B100">
        <v>44</v>
      </c>
      <c r="C100" s="13">
        <v>13</v>
      </c>
      <c r="D100" s="13">
        <v>5</v>
      </c>
      <c r="E100" s="23">
        <v>50</v>
      </c>
    </row>
    <row r="101" spans="1:5" x14ac:dyDescent="0.3">
      <c r="A101" s="9">
        <v>43928</v>
      </c>
      <c r="B101">
        <v>20</v>
      </c>
      <c r="C101" s="13">
        <v>11</v>
      </c>
      <c r="D101" s="13">
        <v>3</v>
      </c>
      <c r="E101" s="23">
        <v>69</v>
      </c>
    </row>
    <row r="102" spans="1:5" x14ac:dyDescent="0.3">
      <c r="A102" s="9">
        <v>43929</v>
      </c>
      <c r="B102">
        <v>16</v>
      </c>
      <c r="C102" s="13">
        <v>10</v>
      </c>
      <c r="D102" s="13">
        <v>4</v>
      </c>
      <c r="E102" s="23">
        <v>48</v>
      </c>
    </row>
    <row r="103" spans="1:5" x14ac:dyDescent="0.3">
      <c r="A103" s="9">
        <v>43930</v>
      </c>
      <c r="B103">
        <v>15</v>
      </c>
      <c r="C103" s="13">
        <v>10</v>
      </c>
      <c r="D103" s="13">
        <v>2</v>
      </c>
      <c r="E103" s="23">
        <v>96</v>
      </c>
    </row>
    <row r="104" spans="1:5" x14ac:dyDescent="0.3">
      <c r="A104" s="9">
        <v>43931</v>
      </c>
      <c r="B104">
        <v>16</v>
      </c>
      <c r="C104" s="13">
        <v>10</v>
      </c>
      <c r="D104" s="13">
        <v>5</v>
      </c>
      <c r="E104" s="23">
        <v>77</v>
      </c>
    </row>
    <row r="105" spans="1:5" x14ac:dyDescent="0.3">
      <c r="A105" s="9">
        <v>43932</v>
      </c>
      <c r="B105">
        <v>44</v>
      </c>
      <c r="C105" s="13">
        <v>10</v>
      </c>
      <c r="D105" s="13">
        <v>5</v>
      </c>
      <c r="E105" s="23">
        <v>58</v>
      </c>
    </row>
    <row r="106" spans="1:5" x14ac:dyDescent="0.3">
      <c r="A106" s="9">
        <v>43933</v>
      </c>
      <c r="B106">
        <v>31</v>
      </c>
      <c r="C106" s="13">
        <v>12</v>
      </c>
      <c r="D106" s="13">
        <v>4</v>
      </c>
      <c r="E106" s="23">
        <v>106</v>
      </c>
    </row>
    <row r="107" spans="1:5" x14ac:dyDescent="0.3">
      <c r="A107" s="9">
        <v>43934</v>
      </c>
      <c r="B107">
        <v>33</v>
      </c>
      <c r="C107" s="13">
        <v>11</v>
      </c>
      <c r="D107" s="13">
        <v>5</v>
      </c>
      <c r="E107" s="23">
        <v>98</v>
      </c>
    </row>
    <row r="108" spans="1:5" x14ac:dyDescent="0.3">
      <c r="A108" s="9">
        <v>43935</v>
      </c>
      <c r="B108">
        <v>20</v>
      </c>
      <c r="C108" s="13">
        <v>10</v>
      </c>
      <c r="D108" s="13">
        <v>3</v>
      </c>
      <c r="E108" s="23">
        <v>31</v>
      </c>
    </row>
    <row r="109" spans="1:5" x14ac:dyDescent="0.3">
      <c r="A109" s="9">
        <v>43936</v>
      </c>
      <c r="B109">
        <v>21</v>
      </c>
      <c r="C109" s="13">
        <v>11</v>
      </c>
      <c r="D109" s="13">
        <v>3</v>
      </c>
      <c r="E109" s="23">
        <v>38</v>
      </c>
    </row>
    <row r="110" spans="1:5" x14ac:dyDescent="0.3">
      <c r="A110" s="9">
        <v>43937</v>
      </c>
      <c r="B110">
        <v>11</v>
      </c>
      <c r="C110" s="13">
        <v>9</v>
      </c>
      <c r="D110" s="13">
        <v>1</v>
      </c>
      <c r="E110" s="23">
        <v>25</v>
      </c>
    </row>
    <row r="111" spans="1:5" x14ac:dyDescent="0.3">
      <c r="A111" s="9">
        <v>43938</v>
      </c>
      <c r="B111">
        <v>10</v>
      </c>
      <c r="C111" s="13">
        <v>8</v>
      </c>
      <c r="D111" s="13">
        <v>2</v>
      </c>
      <c r="E111" s="23">
        <v>56</v>
      </c>
    </row>
    <row r="112" spans="1:5" x14ac:dyDescent="0.3">
      <c r="A112" s="9">
        <v>43939</v>
      </c>
      <c r="B112">
        <v>10</v>
      </c>
      <c r="C112" s="13">
        <v>9</v>
      </c>
      <c r="D112" s="13">
        <v>2</v>
      </c>
      <c r="E112" s="23">
        <v>49</v>
      </c>
    </row>
    <row r="113" spans="1:5" x14ac:dyDescent="0.3">
      <c r="A113" s="9">
        <v>43940</v>
      </c>
      <c r="B113">
        <v>14</v>
      </c>
      <c r="C113" s="13">
        <v>9</v>
      </c>
      <c r="D113" s="13">
        <v>2</v>
      </c>
      <c r="E113" s="23">
        <v>105</v>
      </c>
    </row>
    <row r="114" spans="1:5" x14ac:dyDescent="0.3">
      <c r="A114" s="9">
        <v>43941</v>
      </c>
      <c r="B114">
        <v>17</v>
      </c>
      <c r="C114" s="13">
        <v>6</v>
      </c>
      <c r="D114" s="13">
        <v>2</v>
      </c>
      <c r="E114" s="23">
        <v>43</v>
      </c>
    </row>
    <row r="115" spans="1:5" x14ac:dyDescent="0.3">
      <c r="A115" s="9">
        <v>43942</v>
      </c>
      <c r="B115">
        <v>12</v>
      </c>
      <c r="C115" s="13">
        <v>7</v>
      </c>
      <c r="D115" s="13">
        <v>2</v>
      </c>
      <c r="E115" s="23">
        <v>76</v>
      </c>
    </row>
    <row r="116" spans="1:5" x14ac:dyDescent="0.3">
      <c r="A116" s="9">
        <v>43943</v>
      </c>
      <c r="B116">
        <v>14</v>
      </c>
      <c r="C116" s="13">
        <v>8</v>
      </c>
      <c r="D116" s="13">
        <v>3</v>
      </c>
      <c r="E116" s="23">
        <v>33</v>
      </c>
    </row>
    <row r="117" spans="1:5" x14ac:dyDescent="0.3">
      <c r="A117" s="9">
        <v>43944</v>
      </c>
      <c r="B117">
        <v>14</v>
      </c>
      <c r="C117" s="13">
        <v>7</v>
      </c>
      <c r="D117" s="13">
        <v>1</v>
      </c>
      <c r="E117" s="23">
        <v>54</v>
      </c>
    </row>
    <row r="118" spans="1:5" x14ac:dyDescent="0.3">
      <c r="A118" s="9">
        <v>43945</v>
      </c>
      <c r="B118">
        <v>21</v>
      </c>
      <c r="C118" s="13">
        <v>7</v>
      </c>
      <c r="D118" s="13">
        <v>4</v>
      </c>
      <c r="E118" s="23">
        <v>72</v>
      </c>
    </row>
    <row r="119" spans="1:5" x14ac:dyDescent="0.3">
      <c r="A119" s="9">
        <v>43946</v>
      </c>
      <c r="B119">
        <v>21</v>
      </c>
      <c r="C119" s="13">
        <v>7</v>
      </c>
      <c r="D119" s="13">
        <v>2</v>
      </c>
      <c r="E119" s="23">
        <v>66</v>
      </c>
    </row>
    <row r="120" spans="1:5" x14ac:dyDescent="0.3">
      <c r="A120" s="9">
        <v>43947</v>
      </c>
      <c r="B120">
        <v>18</v>
      </c>
      <c r="C120" s="13">
        <v>6</v>
      </c>
      <c r="D120" s="13">
        <v>2</v>
      </c>
      <c r="E120" s="23">
        <v>64</v>
      </c>
    </row>
    <row r="121" spans="1:5" x14ac:dyDescent="0.3">
      <c r="A121" s="9">
        <v>43948</v>
      </c>
      <c r="B121">
        <v>20</v>
      </c>
      <c r="C121" s="13">
        <v>7</v>
      </c>
      <c r="D121" s="13">
        <v>3</v>
      </c>
      <c r="E121" s="23">
        <v>52</v>
      </c>
    </row>
    <row r="122" spans="1:5" x14ac:dyDescent="0.3">
      <c r="A122" s="9">
        <v>43949</v>
      </c>
      <c r="B122">
        <v>21</v>
      </c>
      <c r="C122" s="13">
        <v>8</v>
      </c>
      <c r="D122" s="13">
        <v>2</v>
      </c>
      <c r="E122" s="23">
        <v>121</v>
      </c>
    </row>
    <row r="123" spans="1:5" x14ac:dyDescent="0.3">
      <c r="A123" s="9">
        <v>43950</v>
      </c>
      <c r="B123">
        <v>21</v>
      </c>
      <c r="C123" s="13">
        <v>7</v>
      </c>
      <c r="D123" s="13">
        <v>2</v>
      </c>
      <c r="E123" s="23">
        <v>104</v>
      </c>
    </row>
    <row r="124" spans="1:5" x14ac:dyDescent="0.3">
      <c r="A124" s="9">
        <v>43951</v>
      </c>
      <c r="B124">
        <v>20</v>
      </c>
      <c r="C124" s="13">
        <v>7</v>
      </c>
      <c r="D124" s="13">
        <v>2</v>
      </c>
      <c r="E124" s="23">
        <v>161</v>
      </c>
    </row>
    <row r="125" spans="1:5" x14ac:dyDescent="0.3">
      <c r="A125" s="9">
        <v>43952</v>
      </c>
      <c r="B125">
        <v>38</v>
      </c>
      <c r="C125" s="13">
        <v>6</v>
      </c>
      <c r="D125" s="13">
        <v>2</v>
      </c>
      <c r="E125" s="23">
        <v>203</v>
      </c>
    </row>
    <row r="126" spans="1:5" x14ac:dyDescent="0.3">
      <c r="A126" s="9">
        <v>43953</v>
      </c>
      <c r="B126">
        <v>25</v>
      </c>
      <c r="C126" s="13">
        <v>10</v>
      </c>
      <c r="D126" s="13">
        <v>2</v>
      </c>
      <c r="E126" s="23">
        <v>231</v>
      </c>
    </row>
    <row r="127" spans="1:5" x14ac:dyDescent="0.3">
      <c r="A127" s="9">
        <v>43954</v>
      </c>
      <c r="B127">
        <v>24</v>
      </c>
      <c r="C127" s="13">
        <v>7</v>
      </c>
      <c r="D127" s="13">
        <v>2</v>
      </c>
      <c r="E127" s="23">
        <v>266</v>
      </c>
    </row>
    <row r="128" spans="1:5" x14ac:dyDescent="0.3">
      <c r="A128" s="9">
        <v>43955</v>
      </c>
      <c r="B128">
        <v>27</v>
      </c>
      <c r="C128" s="13">
        <v>6</v>
      </c>
      <c r="D128" s="13">
        <v>3</v>
      </c>
      <c r="E128" s="23">
        <v>527</v>
      </c>
    </row>
    <row r="129" spans="1:5" x14ac:dyDescent="0.3">
      <c r="A129" s="9">
        <v>43956</v>
      </c>
      <c r="B129">
        <v>16</v>
      </c>
      <c r="C129" s="13">
        <v>6</v>
      </c>
      <c r="D129" s="13">
        <v>2</v>
      </c>
      <c r="E129" s="23">
        <v>508</v>
      </c>
    </row>
    <row r="130" spans="1:5" x14ac:dyDescent="0.3">
      <c r="A130" s="9">
        <v>43957</v>
      </c>
      <c r="B130">
        <v>14</v>
      </c>
      <c r="C130" s="13">
        <v>7</v>
      </c>
      <c r="D130" s="13">
        <v>2</v>
      </c>
      <c r="E130" s="23">
        <v>771</v>
      </c>
    </row>
    <row r="131" spans="1:5" x14ac:dyDescent="0.3">
      <c r="A131" s="9">
        <v>43958</v>
      </c>
      <c r="B131">
        <v>13</v>
      </c>
      <c r="C131" s="13">
        <v>7</v>
      </c>
      <c r="D131" s="13">
        <v>1</v>
      </c>
      <c r="E131" s="23">
        <v>580</v>
      </c>
    </row>
    <row r="132" spans="1:5" x14ac:dyDescent="0.3">
      <c r="A132" s="9">
        <v>43959</v>
      </c>
      <c r="B132">
        <v>11</v>
      </c>
      <c r="C132" s="13">
        <v>4</v>
      </c>
      <c r="D132" s="13">
        <v>1</v>
      </c>
      <c r="E132" s="23">
        <v>600</v>
      </c>
    </row>
    <row r="133" spans="1:5" x14ac:dyDescent="0.3">
      <c r="A133" s="9">
        <v>43960</v>
      </c>
      <c r="B133">
        <v>13</v>
      </c>
      <c r="C133" s="13">
        <v>5</v>
      </c>
      <c r="D133" s="13">
        <v>1</v>
      </c>
      <c r="E133" s="23">
        <v>526</v>
      </c>
    </row>
    <row r="134" spans="1:5" x14ac:dyDescent="0.3">
      <c r="A134" s="9">
        <v>43961</v>
      </c>
      <c r="B134">
        <v>13</v>
      </c>
      <c r="C134" s="13">
        <v>5</v>
      </c>
      <c r="D134" s="13">
        <v>1</v>
      </c>
      <c r="E134" s="23">
        <v>669</v>
      </c>
    </row>
    <row r="135" spans="1:5" x14ac:dyDescent="0.3">
      <c r="A135" s="9">
        <v>43962</v>
      </c>
      <c r="B135">
        <v>18</v>
      </c>
      <c r="C135" s="13">
        <v>6</v>
      </c>
      <c r="D135" s="13">
        <v>1</v>
      </c>
      <c r="E135" s="23">
        <v>798</v>
      </c>
    </row>
    <row r="136" spans="1:5" x14ac:dyDescent="0.3">
      <c r="A136" s="9">
        <v>43963</v>
      </c>
      <c r="B136">
        <v>17</v>
      </c>
      <c r="C136" s="13">
        <v>5</v>
      </c>
      <c r="D136" s="13">
        <v>1</v>
      </c>
      <c r="E136" s="23">
        <v>716</v>
      </c>
    </row>
    <row r="137" spans="1:5" x14ac:dyDescent="0.3">
      <c r="A137" s="9">
        <v>43964</v>
      </c>
      <c r="B137">
        <v>12</v>
      </c>
      <c r="C137" s="13">
        <v>6</v>
      </c>
      <c r="D137" s="13">
        <v>1</v>
      </c>
      <c r="E137" s="23">
        <v>509</v>
      </c>
    </row>
    <row r="138" spans="1:5" x14ac:dyDescent="0.3">
      <c r="A138" s="9">
        <v>43965</v>
      </c>
      <c r="B138">
        <v>13</v>
      </c>
      <c r="C138" s="13">
        <v>8</v>
      </c>
      <c r="D138" s="13">
        <v>1</v>
      </c>
      <c r="E138" s="23">
        <v>447</v>
      </c>
    </row>
    <row r="139" spans="1:5" x14ac:dyDescent="0.3">
      <c r="A139" s="9">
        <v>43966</v>
      </c>
      <c r="B139">
        <v>14</v>
      </c>
      <c r="C139" s="13">
        <v>6</v>
      </c>
      <c r="D139" s="13">
        <v>1</v>
      </c>
      <c r="E139" s="23">
        <v>434</v>
      </c>
    </row>
    <row r="140" spans="1:5" x14ac:dyDescent="0.3">
      <c r="A140" s="9">
        <v>43967</v>
      </c>
      <c r="B140">
        <v>21</v>
      </c>
      <c r="C140" s="13">
        <v>6</v>
      </c>
      <c r="D140" s="13">
        <v>1</v>
      </c>
      <c r="E140" s="23">
        <v>477</v>
      </c>
    </row>
    <row r="141" spans="1:5" x14ac:dyDescent="0.3">
      <c r="A141" s="9">
        <v>43968</v>
      </c>
      <c r="B141">
        <v>36</v>
      </c>
      <c r="C141" s="13">
        <v>6</v>
      </c>
      <c r="D141" s="13">
        <v>2</v>
      </c>
      <c r="E141" s="23">
        <v>639</v>
      </c>
    </row>
    <row r="142" spans="1:5" x14ac:dyDescent="0.3">
      <c r="A142" s="9">
        <v>43969</v>
      </c>
      <c r="B142">
        <v>15</v>
      </c>
      <c r="C142" s="13">
        <v>7</v>
      </c>
      <c r="D142" s="13">
        <v>1</v>
      </c>
      <c r="E142" s="23">
        <v>536</v>
      </c>
    </row>
    <row r="143" spans="1:5" x14ac:dyDescent="0.3">
      <c r="A143" s="9">
        <v>43970</v>
      </c>
      <c r="B143">
        <v>9</v>
      </c>
      <c r="C143" s="13">
        <v>4</v>
      </c>
      <c r="D143" s="13">
        <v>1</v>
      </c>
      <c r="E143" s="23">
        <v>688</v>
      </c>
    </row>
    <row r="144" spans="1:5" x14ac:dyDescent="0.3">
      <c r="A144" s="9">
        <v>43971</v>
      </c>
      <c r="B144">
        <v>7</v>
      </c>
      <c r="C144" s="13">
        <v>6</v>
      </c>
      <c r="D144" s="13">
        <v>1</v>
      </c>
      <c r="E144" s="23">
        <v>743</v>
      </c>
    </row>
    <row r="145" spans="1:5" x14ac:dyDescent="0.3">
      <c r="A145" s="9">
        <v>43972</v>
      </c>
      <c r="B145">
        <v>10</v>
      </c>
      <c r="C145" s="13">
        <v>4</v>
      </c>
      <c r="D145" s="13">
        <v>1</v>
      </c>
      <c r="E145" s="23">
        <v>776</v>
      </c>
    </row>
    <row r="146" spans="1:5" x14ac:dyDescent="0.3">
      <c r="A146" s="9">
        <v>43973</v>
      </c>
      <c r="B146">
        <v>6</v>
      </c>
      <c r="C146" s="13">
        <v>8</v>
      </c>
      <c r="D146" s="13">
        <v>1</v>
      </c>
      <c r="E146" s="23">
        <v>786</v>
      </c>
    </row>
    <row r="147" spans="1:5" x14ac:dyDescent="0.3">
      <c r="A147" s="9">
        <v>43974</v>
      </c>
      <c r="B147">
        <v>7</v>
      </c>
      <c r="C147" s="13">
        <v>8</v>
      </c>
      <c r="D147" s="13">
        <v>1</v>
      </c>
      <c r="E147" s="23">
        <v>759</v>
      </c>
    </row>
    <row r="148" spans="1:5" x14ac:dyDescent="0.3">
      <c r="A148" s="9">
        <v>43975</v>
      </c>
      <c r="B148">
        <v>8</v>
      </c>
      <c r="C148" s="13">
        <v>9</v>
      </c>
      <c r="D148" s="13">
        <v>1</v>
      </c>
      <c r="E148" s="23">
        <v>765</v>
      </c>
    </row>
    <row r="149" spans="1:5" x14ac:dyDescent="0.3">
      <c r="A149" s="9">
        <v>43976</v>
      </c>
      <c r="B149">
        <v>9</v>
      </c>
      <c r="C149" s="13">
        <v>7</v>
      </c>
      <c r="D149" s="13">
        <v>1</v>
      </c>
      <c r="E149" s="23">
        <v>805</v>
      </c>
    </row>
    <row r="150" spans="1:5" x14ac:dyDescent="0.3">
      <c r="A150" s="9">
        <v>43977</v>
      </c>
      <c r="B150">
        <v>10</v>
      </c>
      <c r="C150" s="13">
        <v>7</v>
      </c>
      <c r="D150" s="13">
        <v>1</v>
      </c>
      <c r="E150" s="23">
        <v>646</v>
      </c>
    </row>
    <row r="151" spans="1:5" x14ac:dyDescent="0.3">
      <c r="A151" s="9">
        <v>43978</v>
      </c>
      <c r="B151">
        <v>10</v>
      </c>
      <c r="C151" s="13">
        <v>7</v>
      </c>
      <c r="D151" s="13">
        <v>1</v>
      </c>
      <c r="E151" s="23">
        <v>817</v>
      </c>
    </row>
    <row r="152" spans="1:5" x14ac:dyDescent="0.3">
      <c r="A152" s="9">
        <v>43979</v>
      </c>
      <c r="B152">
        <v>12</v>
      </c>
      <c r="C152" s="13">
        <v>7</v>
      </c>
      <c r="D152" s="13">
        <v>1</v>
      </c>
      <c r="E152" s="23">
        <v>827</v>
      </c>
    </row>
    <row r="153" spans="1:5" x14ac:dyDescent="0.3">
      <c r="A153" s="9">
        <v>43980</v>
      </c>
      <c r="B153">
        <v>11</v>
      </c>
      <c r="C153" s="13">
        <v>6</v>
      </c>
      <c r="D153" s="13">
        <v>1</v>
      </c>
      <c r="E153" s="23">
        <v>874</v>
      </c>
    </row>
    <row r="154" spans="1:5" x14ac:dyDescent="0.3">
      <c r="A154" s="9">
        <v>43981</v>
      </c>
      <c r="B154">
        <v>26</v>
      </c>
      <c r="C154" s="13">
        <v>8</v>
      </c>
      <c r="D154" s="13">
        <v>1</v>
      </c>
      <c r="E154" s="23">
        <v>938</v>
      </c>
    </row>
    <row r="155" spans="1:5" x14ac:dyDescent="0.3">
      <c r="A155" s="9">
        <v>43982</v>
      </c>
      <c r="B155">
        <v>22</v>
      </c>
      <c r="C155" s="13">
        <v>9</v>
      </c>
      <c r="D155" s="13">
        <v>2</v>
      </c>
      <c r="E155" s="23">
        <v>1149</v>
      </c>
    </row>
  </sheetData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C6A92-0920-42F6-A896-DF153EC15EBB}">
  <dimension ref="A3:E155"/>
  <sheetViews>
    <sheetView workbookViewId="0">
      <selection activeCell="O8" sqref="O8"/>
    </sheetView>
  </sheetViews>
  <sheetFormatPr defaultRowHeight="14.4" x14ac:dyDescent="0.3"/>
  <cols>
    <col min="3" max="4" width="8.88671875" style="13"/>
  </cols>
  <sheetData>
    <row r="3" spans="1:5" x14ac:dyDescent="0.3">
      <c r="A3" s="12" t="s">
        <v>54</v>
      </c>
      <c r="B3" t="s">
        <v>182</v>
      </c>
      <c r="C3" s="13" t="s">
        <v>181</v>
      </c>
      <c r="D3" s="13" t="s">
        <v>180</v>
      </c>
      <c r="E3" s="10" t="s">
        <v>57</v>
      </c>
    </row>
    <row r="4" spans="1:5" x14ac:dyDescent="0.3">
      <c r="A4" s="9">
        <v>43831</v>
      </c>
      <c r="B4">
        <v>0</v>
      </c>
      <c r="C4" s="13">
        <v>1</v>
      </c>
      <c r="D4" s="13">
        <v>0</v>
      </c>
      <c r="E4" s="10">
        <v>0</v>
      </c>
    </row>
    <row r="5" spans="1:5" x14ac:dyDescent="0.3">
      <c r="A5" s="9">
        <v>43832</v>
      </c>
      <c r="B5">
        <v>0</v>
      </c>
      <c r="C5" s="13">
        <v>0</v>
      </c>
      <c r="D5" s="13">
        <v>0</v>
      </c>
      <c r="E5" s="10">
        <v>0</v>
      </c>
    </row>
    <row r="6" spans="1:5" x14ac:dyDescent="0.3">
      <c r="A6" s="9">
        <v>43833</v>
      </c>
      <c r="B6">
        <v>0</v>
      </c>
      <c r="C6" s="13">
        <v>1</v>
      </c>
      <c r="D6" s="13">
        <v>1</v>
      </c>
      <c r="E6" s="10">
        <v>0</v>
      </c>
    </row>
    <row r="7" spans="1:5" x14ac:dyDescent="0.3">
      <c r="A7" s="9">
        <v>43834</v>
      </c>
      <c r="B7">
        <v>0</v>
      </c>
      <c r="C7" s="13">
        <v>1</v>
      </c>
      <c r="D7" s="13">
        <v>1</v>
      </c>
      <c r="E7" s="10">
        <v>0</v>
      </c>
    </row>
    <row r="8" spans="1:5" x14ac:dyDescent="0.3">
      <c r="A8" s="9">
        <v>43835</v>
      </c>
      <c r="B8">
        <v>0</v>
      </c>
      <c r="C8" s="13">
        <v>1</v>
      </c>
      <c r="D8" s="13">
        <v>0</v>
      </c>
      <c r="E8" s="10">
        <v>0</v>
      </c>
    </row>
    <row r="9" spans="1:5" x14ac:dyDescent="0.3">
      <c r="A9" s="9">
        <v>43836</v>
      </c>
      <c r="B9">
        <v>0</v>
      </c>
      <c r="C9" s="13">
        <v>1</v>
      </c>
      <c r="D9" s="13">
        <v>1</v>
      </c>
      <c r="E9" s="10">
        <v>0</v>
      </c>
    </row>
    <row r="10" spans="1:5" x14ac:dyDescent="0.3">
      <c r="A10" s="9">
        <v>43837</v>
      </c>
      <c r="B10">
        <v>0</v>
      </c>
      <c r="C10" s="13">
        <v>1</v>
      </c>
      <c r="D10" s="13">
        <v>0</v>
      </c>
      <c r="E10" s="10">
        <v>0</v>
      </c>
    </row>
    <row r="11" spans="1:5" x14ac:dyDescent="0.3">
      <c r="A11" s="9">
        <v>43838</v>
      </c>
      <c r="B11">
        <v>0</v>
      </c>
      <c r="C11" s="13">
        <v>1</v>
      </c>
      <c r="D11" s="13">
        <v>1</v>
      </c>
      <c r="E11" s="10">
        <v>0</v>
      </c>
    </row>
    <row r="12" spans="1:5" x14ac:dyDescent="0.3">
      <c r="A12" s="9">
        <v>43839</v>
      </c>
      <c r="B12">
        <v>0</v>
      </c>
      <c r="C12" s="13">
        <v>1</v>
      </c>
      <c r="D12" s="13">
        <v>0</v>
      </c>
      <c r="E12" s="10">
        <v>0</v>
      </c>
    </row>
    <row r="13" spans="1:5" x14ac:dyDescent="0.3">
      <c r="A13" s="9">
        <v>43840</v>
      </c>
      <c r="B13">
        <v>0</v>
      </c>
      <c r="C13" s="13">
        <v>1</v>
      </c>
      <c r="D13" s="13">
        <v>0</v>
      </c>
      <c r="E13" s="10">
        <v>0</v>
      </c>
    </row>
    <row r="14" spans="1:5" x14ac:dyDescent="0.3">
      <c r="A14" s="9">
        <v>43841</v>
      </c>
      <c r="B14">
        <v>0</v>
      </c>
      <c r="C14" s="13">
        <v>1</v>
      </c>
      <c r="D14" s="13">
        <v>0</v>
      </c>
      <c r="E14" s="10">
        <v>0</v>
      </c>
    </row>
    <row r="15" spans="1:5" x14ac:dyDescent="0.3">
      <c r="A15" s="9">
        <v>43842</v>
      </c>
      <c r="B15">
        <v>0</v>
      </c>
      <c r="C15" s="13">
        <v>1</v>
      </c>
      <c r="D15" s="13">
        <v>1</v>
      </c>
      <c r="E15" s="10">
        <v>0</v>
      </c>
    </row>
    <row r="16" spans="1:5" x14ac:dyDescent="0.3">
      <c r="A16" s="9">
        <v>43843</v>
      </c>
      <c r="B16">
        <v>0</v>
      </c>
      <c r="C16" s="13">
        <v>1</v>
      </c>
      <c r="D16" s="13">
        <v>1</v>
      </c>
      <c r="E16" s="10">
        <v>0</v>
      </c>
    </row>
    <row r="17" spans="1:5" x14ac:dyDescent="0.3">
      <c r="A17" s="9">
        <v>43844</v>
      </c>
      <c r="B17">
        <v>0</v>
      </c>
      <c r="C17" s="13">
        <v>1</v>
      </c>
      <c r="D17" s="13">
        <v>0</v>
      </c>
      <c r="E17" s="10">
        <v>0</v>
      </c>
    </row>
    <row r="18" spans="1:5" x14ac:dyDescent="0.3">
      <c r="A18" s="9">
        <v>43845</v>
      </c>
      <c r="B18">
        <v>0</v>
      </c>
      <c r="C18" s="13">
        <v>0</v>
      </c>
      <c r="D18" s="13">
        <v>0</v>
      </c>
      <c r="E18" s="10">
        <v>0</v>
      </c>
    </row>
    <row r="19" spans="1:5" x14ac:dyDescent="0.3">
      <c r="A19" s="9">
        <v>43846</v>
      </c>
      <c r="B19">
        <v>0</v>
      </c>
      <c r="C19" s="13">
        <v>0</v>
      </c>
      <c r="D19" s="13">
        <v>1</v>
      </c>
      <c r="E19" s="10">
        <v>0</v>
      </c>
    </row>
    <row r="20" spans="1:5" x14ac:dyDescent="0.3">
      <c r="A20" s="9">
        <v>43847</v>
      </c>
      <c r="B20">
        <v>0</v>
      </c>
      <c r="C20" s="13">
        <v>0</v>
      </c>
      <c r="D20" s="13">
        <v>0</v>
      </c>
      <c r="E20" s="10">
        <v>0</v>
      </c>
    </row>
    <row r="21" spans="1:5" x14ac:dyDescent="0.3">
      <c r="A21" s="9">
        <v>43848</v>
      </c>
      <c r="B21">
        <v>0</v>
      </c>
      <c r="C21" s="13">
        <v>0</v>
      </c>
      <c r="D21" s="13">
        <v>1</v>
      </c>
      <c r="E21" s="10">
        <v>0</v>
      </c>
    </row>
    <row r="22" spans="1:5" x14ac:dyDescent="0.3">
      <c r="A22" s="9">
        <v>43849</v>
      </c>
      <c r="B22">
        <v>0</v>
      </c>
      <c r="C22" s="13">
        <v>1</v>
      </c>
      <c r="D22" s="13">
        <v>1</v>
      </c>
      <c r="E22" s="10">
        <v>0</v>
      </c>
    </row>
    <row r="23" spans="1:5" x14ac:dyDescent="0.3">
      <c r="A23" s="9">
        <v>43850</v>
      </c>
      <c r="B23">
        <v>0</v>
      </c>
      <c r="C23" s="13">
        <v>1</v>
      </c>
      <c r="D23" s="13">
        <v>0</v>
      </c>
      <c r="E23" s="10">
        <v>0</v>
      </c>
    </row>
    <row r="24" spans="1:5" x14ac:dyDescent="0.3">
      <c r="A24" s="9">
        <v>43851</v>
      </c>
      <c r="B24">
        <v>0</v>
      </c>
      <c r="C24" s="13">
        <v>1</v>
      </c>
      <c r="D24" s="13">
        <v>0</v>
      </c>
      <c r="E24" s="10">
        <v>0</v>
      </c>
    </row>
    <row r="25" spans="1:5" x14ac:dyDescent="0.3">
      <c r="A25" s="9">
        <v>43852</v>
      </c>
      <c r="B25">
        <v>0</v>
      </c>
      <c r="C25" s="13">
        <v>1</v>
      </c>
      <c r="D25" s="13">
        <v>0</v>
      </c>
      <c r="E25" s="10">
        <v>0</v>
      </c>
    </row>
    <row r="26" spans="1:5" x14ac:dyDescent="0.3">
      <c r="A26" s="9">
        <v>43853</v>
      </c>
      <c r="B26">
        <v>0</v>
      </c>
      <c r="C26" s="13">
        <v>1</v>
      </c>
      <c r="D26" s="13">
        <v>1</v>
      </c>
      <c r="E26" s="10">
        <v>0</v>
      </c>
    </row>
    <row r="27" spans="1:5" x14ac:dyDescent="0.3">
      <c r="A27" s="9">
        <v>43854</v>
      </c>
      <c r="B27">
        <v>0</v>
      </c>
      <c r="C27" s="13">
        <v>1</v>
      </c>
      <c r="D27" s="13">
        <v>1</v>
      </c>
      <c r="E27" s="10">
        <v>0</v>
      </c>
    </row>
    <row r="28" spans="1:5" x14ac:dyDescent="0.3">
      <c r="A28" s="9">
        <v>43855</v>
      </c>
      <c r="B28">
        <v>0</v>
      </c>
      <c r="C28" s="13">
        <v>1</v>
      </c>
      <c r="D28" s="13">
        <v>1</v>
      </c>
      <c r="E28" s="10">
        <v>0</v>
      </c>
    </row>
    <row r="29" spans="1:5" x14ac:dyDescent="0.3">
      <c r="A29" s="9">
        <v>43856</v>
      </c>
      <c r="B29">
        <v>0</v>
      </c>
      <c r="C29" s="13">
        <v>1</v>
      </c>
      <c r="D29" s="13">
        <v>1</v>
      </c>
      <c r="E29" s="10">
        <v>0</v>
      </c>
    </row>
    <row r="30" spans="1:5" x14ac:dyDescent="0.3">
      <c r="A30" s="9">
        <v>43857</v>
      </c>
      <c r="B30">
        <v>0</v>
      </c>
      <c r="C30" s="13">
        <v>1</v>
      </c>
      <c r="D30" s="13">
        <v>1</v>
      </c>
      <c r="E30" s="10">
        <v>0</v>
      </c>
    </row>
    <row r="31" spans="1:5" x14ac:dyDescent="0.3">
      <c r="A31" s="9">
        <v>43858</v>
      </c>
      <c r="B31">
        <v>1</v>
      </c>
      <c r="C31" s="13">
        <v>1</v>
      </c>
      <c r="D31" s="13">
        <v>0</v>
      </c>
      <c r="E31" s="10">
        <v>0</v>
      </c>
    </row>
    <row r="32" spans="1:5" x14ac:dyDescent="0.3">
      <c r="A32" s="9">
        <v>43859</v>
      </c>
      <c r="B32">
        <v>0</v>
      </c>
      <c r="C32" s="13">
        <v>1</v>
      </c>
      <c r="D32" s="13">
        <v>0</v>
      </c>
      <c r="E32" s="10">
        <v>0</v>
      </c>
    </row>
    <row r="33" spans="1:5" x14ac:dyDescent="0.3">
      <c r="A33" s="9">
        <v>43860</v>
      </c>
      <c r="B33">
        <v>0</v>
      </c>
      <c r="C33" s="13">
        <v>1</v>
      </c>
      <c r="D33" s="13">
        <v>0</v>
      </c>
      <c r="E33" s="10">
        <v>0</v>
      </c>
    </row>
    <row r="34" spans="1:5" x14ac:dyDescent="0.3">
      <c r="A34" s="9">
        <v>43861</v>
      </c>
      <c r="B34">
        <v>1</v>
      </c>
      <c r="C34" s="13">
        <v>1</v>
      </c>
      <c r="D34" s="13">
        <v>0</v>
      </c>
      <c r="E34" s="10">
        <v>0</v>
      </c>
    </row>
    <row r="35" spans="1:5" x14ac:dyDescent="0.3">
      <c r="A35" s="9">
        <v>43862</v>
      </c>
      <c r="B35">
        <v>0</v>
      </c>
      <c r="C35" s="13">
        <v>1</v>
      </c>
      <c r="D35" s="13">
        <v>1</v>
      </c>
      <c r="E35" s="10">
        <v>0</v>
      </c>
    </row>
    <row r="36" spans="1:5" x14ac:dyDescent="0.3">
      <c r="A36" s="9">
        <v>43863</v>
      </c>
      <c r="B36">
        <v>0</v>
      </c>
      <c r="C36" s="13">
        <v>1</v>
      </c>
      <c r="D36" s="13">
        <v>0</v>
      </c>
      <c r="E36" s="10">
        <v>0</v>
      </c>
    </row>
    <row r="37" spans="1:5" x14ac:dyDescent="0.3">
      <c r="A37" s="9">
        <v>43864</v>
      </c>
      <c r="B37">
        <v>0</v>
      </c>
      <c r="C37" s="13">
        <v>1</v>
      </c>
      <c r="D37" s="13">
        <v>0</v>
      </c>
      <c r="E37" s="10">
        <v>0</v>
      </c>
    </row>
    <row r="38" spans="1:5" x14ac:dyDescent="0.3">
      <c r="A38" s="9">
        <v>43865</v>
      </c>
      <c r="B38">
        <v>0</v>
      </c>
      <c r="C38" s="13">
        <v>1</v>
      </c>
      <c r="D38" s="13">
        <v>1</v>
      </c>
      <c r="E38" s="10">
        <v>0</v>
      </c>
    </row>
    <row r="39" spans="1:5" x14ac:dyDescent="0.3">
      <c r="A39" s="9">
        <v>43866</v>
      </c>
      <c r="B39">
        <v>0</v>
      </c>
      <c r="C39" s="13">
        <v>1</v>
      </c>
      <c r="D39" s="13">
        <v>0</v>
      </c>
      <c r="E39" s="10">
        <v>0</v>
      </c>
    </row>
    <row r="40" spans="1:5" x14ac:dyDescent="0.3">
      <c r="A40" s="9">
        <v>43867</v>
      </c>
      <c r="B40">
        <v>0</v>
      </c>
      <c r="C40" s="13">
        <v>1</v>
      </c>
      <c r="D40" s="13">
        <v>1</v>
      </c>
      <c r="E40" s="10">
        <v>0</v>
      </c>
    </row>
    <row r="41" spans="1:5" x14ac:dyDescent="0.3">
      <c r="A41" s="9">
        <v>43868</v>
      </c>
      <c r="B41">
        <v>0</v>
      </c>
      <c r="C41" s="13">
        <v>1</v>
      </c>
      <c r="D41" s="13">
        <v>0</v>
      </c>
      <c r="E41" s="10">
        <v>0</v>
      </c>
    </row>
    <row r="42" spans="1:5" x14ac:dyDescent="0.3">
      <c r="A42" s="9">
        <v>43869</v>
      </c>
      <c r="B42">
        <v>0</v>
      </c>
      <c r="C42" s="13">
        <v>1</v>
      </c>
      <c r="D42" s="13">
        <v>0</v>
      </c>
      <c r="E42" s="10">
        <v>0</v>
      </c>
    </row>
    <row r="43" spans="1:5" x14ac:dyDescent="0.3">
      <c r="A43" s="9">
        <v>43870</v>
      </c>
      <c r="B43">
        <v>0</v>
      </c>
      <c r="C43" s="13">
        <v>1</v>
      </c>
      <c r="D43" s="13">
        <v>1</v>
      </c>
      <c r="E43" s="10">
        <v>0</v>
      </c>
    </row>
    <row r="44" spans="1:5" x14ac:dyDescent="0.3">
      <c r="A44" s="9">
        <v>43871</v>
      </c>
      <c r="B44">
        <v>0</v>
      </c>
      <c r="C44" s="13">
        <v>1</v>
      </c>
      <c r="D44" s="13">
        <v>0</v>
      </c>
      <c r="E44" s="10">
        <v>0</v>
      </c>
    </row>
    <row r="45" spans="1:5" x14ac:dyDescent="0.3">
      <c r="A45" s="9">
        <v>43872</v>
      </c>
      <c r="B45">
        <v>1</v>
      </c>
      <c r="C45" s="13">
        <v>1</v>
      </c>
      <c r="D45" s="13">
        <v>0</v>
      </c>
      <c r="E45" s="10">
        <v>0</v>
      </c>
    </row>
    <row r="46" spans="1:5" x14ac:dyDescent="0.3">
      <c r="A46" s="9">
        <v>43873</v>
      </c>
      <c r="B46">
        <v>0</v>
      </c>
      <c r="C46" s="13">
        <v>1</v>
      </c>
      <c r="D46" s="13">
        <v>1</v>
      </c>
      <c r="E46" s="10">
        <v>0</v>
      </c>
    </row>
    <row r="47" spans="1:5" x14ac:dyDescent="0.3">
      <c r="A47" s="9">
        <v>43874</v>
      </c>
      <c r="B47">
        <v>0</v>
      </c>
      <c r="C47" s="13">
        <v>1</v>
      </c>
      <c r="D47" s="13">
        <v>0</v>
      </c>
      <c r="E47" s="10">
        <v>0</v>
      </c>
    </row>
    <row r="48" spans="1:5" x14ac:dyDescent="0.3">
      <c r="A48" s="9">
        <v>43875</v>
      </c>
      <c r="B48">
        <v>1</v>
      </c>
      <c r="C48" s="13">
        <v>1</v>
      </c>
      <c r="D48" s="13">
        <v>1</v>
      </c>
      <c r="E48" s="10">
        <v>0</v>
      </c>
    </row>
    <row r="49" spans="1:5" x14ac:dyDescent="0.3">
      <c r="A49" s="9">
        <v>43876</v>
      </c>
      <c r="B49">
        <v>0</v>
      </c>
      <c r="C49" s="13">
        <v>1</v>
      </c>
      <c r="D49" s="13">
        <v>1</v>
      </c>
      <c r="E49" s="10">
        <v>0</v>
      </c>
    </row>
    <row r="50" spans="1:5" x14ac:dyDescent="0.3">
      <c r="A50" s="9">
        <v>43877</v>
      </c>
      <c r="B50">
        <v>0</v>
      </c>
      <c r="C50" s="13">
        <v>1</v>
      </c>
      <c r="D50" s="13">
        <v>0</v>
      </c>
      <c r="E50" s="10">
        <v>0</v>
      </c>
    </row>
    <row r="51" spans="1:5" x14ac:dyDescent="0.3">
      <c r="A51" s="9">
        <v>43878</v>
      </c>
      <c r="B51">
        <v>1</v>
      </c>
      <c r="C51" s="13">
        <v>1</v>
      </c>
      <c r="D51" s="13">
        <v>0</v>
      </c>
      <c r="E51" s="10">
        <v>0</v>
      </c>
    </row>
    <row r="52" spans="1:5" x14ac:dyDescent="0.3">
      <c r="A52" s="9">
        <v>43879</v>
      </c>
      <c r="B52">
        <v>0</v>
      </c>
      <c r="C52" s="13">
        <v>1</v>
      </c>
      <c r="D52" s="13">
        <v>0</v>
      </c>
      <c r="E52" s="10">
        <v>0</v>
      </c>
    </row>
    <row r="53" spans="1:5" x14ac:dyDescent="0.3">
      <c r="A53" s="9">
        <v>43880</v>
      </c>
      <c r="B53">
        <v>0</v>
      </c>
      <c r="C53" s="13">
        <v>1</v>
      </c>
      <c r="D53" s="13">
        <v>0</v>
      </c>
      <c r="E53" s="10">
        <v>0</v>
      </c>
    </row>
    <row r="54" spans="1:5" x14ac:dyDescent="0.3">
      <c r="A54" s="9">
        <v>43881</v>
      </c>
      <c r="B54">
        <v>1</v>
      </c>
      <c r="C54" s="13">
        <v>1</v>
      </c>
      <c r="D54" s="13">
        <v>0</v>
      </c>
      <c r="E54" s="10">
        <v>0</v>
      </c>
    </row>
    <row r="55" spans="1:5" x14ac:dyDescent="0.3">
      <c r="A55" s="9">
        <v>43882</v>
      </c>
      <c r="B55">
        <v>0</v>
      </c>
      <c r="C55" s="13">
        <v>1</v>
      </c>
      <c r="D55" s="13">
        <v>0</v>
      </c>
      <c r="E55" s="10">
        <v>0</v>
      </c>
    </row>
    <row r="56" spans="1:5" x14ac:dyDescent="0.3">
      <c r="A56" s="9">
        <v>43883</v>
      </c>
      <c r="B56">
        <v>0</v>
      </c>
      <c r="C56" s="13">
        <v>1</v>
      </c>
      <c r="D56" s="13">
        <v>1</v>
      </c>
      <c r="E56" s="10">
        <v>0</v>
      </c>
    </row>
    <row r="57" spans="1:5" x14ac:dyDescent="0.3">
      <c r="A57" s="9">
        <v>43884</v>
      </c>
      <c r="B57">
        <v>0</v>
      </c>
      <c r="C57" s="13">
        <v>1</v>
      </c>
      <c r="D57" s="13">
        <v>1</v>
      </c>
      <c r="E57" s="10">
        <v>0</v>
      </c>
    </row>
    <row r="58" spans="1:5" x14ac:dyDescent="0.3">
      <c r="A58" s="9">
        <v>43885</v>
      </c>
      <c r="B58">
        <v>0</v>
      </c>
      <c r="C58" s="13">
        <v>1</v>
      </c>
      <c r="D58" s="13">
        <v>1</v>
      </c>
      <c r="E58" s="10">
        <v>0</v>
      </c>
    </row>
    <row r="59" spans="1:5" x14ac:dyDescent="0.3">
      <c r="A59" s="9">
        <v>43886</v>
      </c>
      <c r="B59">
        <v>0</v>
      </c>
      <c r="C59" s="13">
        <v>1</v>
      </c>
      <c r="D59" s="13">
        <v>1</v>
      </c>
      <c r="E59" s="10">
        <v>0</v>
      </c>
    </row>
    <row r="60" spans="1:5" x14ac:dyDescent="0.3">
      <c r="A60" s="9">
        <v>43887</v>
      </c>
      <c r="B60">
        <v>0</v>
      </c>
      <c r="C60" s="13">
        <v>1</v>
      </c>
      <c r="D60" s="13">
        <v>1</v>
      </c>
      <c r="E60" s="10">
        <v>0</v>
      </c>
    </row>
    <row r="61" spans="1:5" x14ac:dyDescent="0.3">
      <c r="A61" s="9">
        <v>43888</v>
      </c>
      <c r="B61">
        <v>0</v>
      </c>
      <c r="C61" s="13">
        <v>1</v>
      </c>
      <c r="D61" s="13">
        <v>1</v>
      </c>
      <c r="E61" s="10">
        <v>0</v>
      </c>
    </row>
    <row r="62" spans="1:5" x14ac:dyDescent="0.3">
      <c r="A62" s="9">
        <v>43889</v>
      </c>
      <c r="B62">
        <v>0</v>
      </c>
      <c r="C62" s="13">
        <v>1</v>
      </c>
      <c r="D62" s="13">
        <v>0</v>
      </c>
      <c r="E62" s="10">
        <v>0</v>
      </c>
    </row>
    <row r="63" spans="1:5" x14ac:dyDescent="0.3">
      <c r="A63" s="9">
        <v>43890</v>
      </c>
      <c r="B63">
        <v>0</v>
      </c>
      <c r="C63" s="13">
        <v>1</v>
      </c>
      <c r="D63" s="13">
        <v>0</v>
      </c>
      <c r="E63" s="10">
        <v>0</v>
      </c>
    </row>
    <row r="64" spans="1:5" x14ac:dyDescent="0.3">
      <c r="A64" s="9">
        <v>43891</v>
      </c>
      <c r="B64">
        <v>0</v>
      </c>
      <c r="C64" s="13">
        <v>1</v>
      </c>
      <c r="D64" s="13">
        <v>1</v>
      </c>
      <c r="E64" s="10">
        <v>0</v>
      </c>
    </row>
    <row r="65" spans="1:5" x14ac:dyDescent="0.3">
      <c r="A65" s="9">
        <v>43892</v>
      </c>
      <c r="B65">
        <v>0</v>
      </c>
      <c r="C65" s="13">
        <v>1</v>
      </c>
      <c r="D65" s="13">
        <v>1</v>
      </c>
      <c r="E65" s="10">
        <v>0</v>
      </c>
    </row>
    <row r="66" spans="1:5" x14ac:dyDescent="0.3">
      <c r="A66" s="9">
        <v>43893</v>
      </c>
      <c r="B66">
        <v>1</v>
      </c>
      <c r="C66" s="13">
        <v>1</v>
      </c>
      <c r="D66" s="13">
        <v>1</v>
      </c>
      <c r="E66" s="10">
        <v>0</v>
      </c>
    </row>
    <row r="67" spans="1:5" x14ac:dyDescent="0.3">
      <c r="A67" s="9">
        <v>43894</v>
      </c>
      <c r="B67">
        <v>1</v>
      </c>
      <c r="C67" s="13">
        <v>2</v>
      </c>
      <c r="D67" s="13">
        <v>1</v>
      </c>
      <c r="E67" s="10">
        <v>0</v>
      </c>
    </row>
    <row r="68" spans="1:5" x14ac:dyDescent="0.3">
      <c r="A68" s="9">
        <v>43895</v>
      </c>
      <c r="B68">
        <v>1</v>
      </c>
      <c r="C68" s="13">
        <v>2</v>
      </c>
      <c r="D68" s="13">
        <v>1</v>
      </c>
      <c r="E68" s="10">
        <v>0</v>
      </c>
    </row>
    <row r="69" spans="1:5" x14ac:dyDescent="0.3">
      <c r="A69" s="9">
        <v>43896</v>
      </c>
      <c r="B69">
        <v>0</v>
      </c>
      <c r="C69" s="13">
        <v>2</v>
      </c>
      <c r="D69" s="13">
        <v>1</v>
      </c>
      <c r="E69" s="10">
        <v>0</v>
      </c>
    </row>
    <row r="70" spans="1:5" x14ac:dyDescent="0.3">
      <c r="A70" s="9">
        <v>43897</v>
      </c>
      <c r="B70">
        <v>0</v>
      </c>
      <c r="C70" s="13">
        <v>2</v>
      </c>
      <c r="D70" s="13">
        <v>0</v>
      </c>
      <c r="E70" s="10">
        <v>0</v>
      </c>
    </row>
    <row r="71" spans="1:5" x14ac:dyDescent="0.3">
      <c r="A71" s="9">
        <v>43898</v>
      </c>
      <c r="B71">
        <v>1</v>
      </c>
      <c r="C71" s="13">
        <v>2</v>
      </c>
      <c r="D71" s="13">
        <v>1</v>
      </c>
      <c r="E71" s="10">
        <v>0</v>
      </c>
    </row>
    <row r="72" spans="1:5" x14ac:dyDescent="0.3">
      <c r="A72" s="9">
        <v>43899</v>
      </c>
      <c r="B72">
        <v>0</v>
      </c>
      <c r="C72" s="13">
        <v>2</v>
      </c>
      <c r="D72" s="13">
        <v>1</v>
      </c>
      <c r="E72" s="10">
        <v>0</v>
      </c>
    </row>
    <row r="73" spans="1:5" x14ac:dyDescent="0.3">
      <c r="A73" s="9">
        <v>43900</v>
      </c>
      <c r="B73">
        <v>1</v>
      </c>
      <c r="C73" s="13">
        <v>3</v>
      </c>
      <c r="D73" s="13">
        <v>0</v>
      </c>
      <c r="E73" s="10">
        <v>0</v>
      </c>
    </row>
    <row r="74" spans="1:5" x14ac:dyDescent="0.3">
      <c r="A74" s="9">
        <v>43901</v>
      </c>
      <c r="B74">
        <v>1</v>
      </c>
      <c r="C74" s="13">
        <v>2</v>
      </c>
      <c r="D74" s="13">
        <v>1</v>
      </c>
      <c r="E74" s="10">
        <v>0</v>
      </c>
    </row>
    <row r="75" spans="1:5" x14ac:dyDescent="0.3">
      <c r="A75" s="9">
        <v>43902</v>
      </c>
      <c r="B75">
        <v>1</v>
      </c>
      <c r="C75" s="13">
        <v>6</v>
      </c>
      <c r="D75" s="13">
        <v>1</v>
      </c>
      <c r="E75" s="10">
        <v>0</v>
      </c>
    </row>
    <row r="76" spans="1:5" x14ac:dyDescent="0.3">
      <c r="A76" s="9">
        <v>43903</v>
      </c>
      <c r="B76">
        <v>1</v>
      </c>
      <c r="C76" s="13">
        <v>5</v>
      </c>
      <c r="D76" s="13">
        <v>1</v>
      </c>
      <c r="E76" s="10">
        <v>0</v>
      </c>
    </row>
    <row r="77" spans="1:5" x14ac:dyDescent="0.3">
      <c r="A77" s="9">
        <v>43904</v>
      </c>
      <c r="B77">
        <v>1</v>
      </c>
      <c r="C77" s="13">
        <v>6</v>
      </c>
      <c r="D77" s="13">
        <v>0</v>
      </c>
      <c r="E77" s="10">
        <v>0</v>
      </c>
    </row>
    <row r="78" spans="1:5" x14ac:dyDescent="0.3">
      <c r="A78" s="9">
        <v>43905</v>
      </c>
      <c r="B78">
        <v>1</v>
      </c>
      <c r="C78" s="13">
        <v>7</v>
      </c>
      <c r="D78" s="13">
        <v>1</v>
      </c>
      <c r="E78" s="10">
        <v>0</v>
      </c>
    </row>
    <row r="79" spans="1:5" x14ac:dyDescent="0.3">
      <c r="A79" s="9">
        <v>43906</v>
      </c>
      <c r="B79">
        <v>1</v>
      </c>
      <c r="C79" s="13">
        <v>11</v>
      </c>
      <c r="D79" s="13">
        <v>1</v>
      </c>
      <c r="E79" s="10">
        <v>0</v>
      </c>
    </row>
    <row r="80" spans="1:5" x14ac:dyDescent="0.3">
      <c r="A80" s="9">
        <v>43907</v>
      </c>
      <c r="B80">
        <v>1</v>
      </c>
      <c r="C80" s="13">
        <v>19</v>
      </c>
      <c r="D80" s="13">
        <v>1</v>
      </c>
      <c r="E80" s="10">
        <v>0</v>
      </c>
    </row>
    <row r="81" spans="1:5" x14ac:dyDescent="0.3">
      <c r="A81" s="9">
        <v>43908</v>
      </c>
      <c r="B81">
        <v>2</v>
      </c>
      <c r="C81" s="13">
        <v>20</v>
      </c>
      <c r="D81" s="13">
        <v>1</v>
      </c>
      <c r="E81" s="10">
        <v>0</v>
      </c>
    </row>
    <row r="82" spans="1:5" x14ac:dyDescent="0.3">
      <c r="A82" s="9">
        <v>43909</v>
      </c>
      <c r="B82">
        <v>3</v>
      </c>
      <c r="C82" s="13">
        <v>20</v>
      </c>
      <c r="D82" s="13">
        <v>45</v>
      </c>
      <c r="E82" s="10">
        <v>0</v>
      </c>
    </row>
    <row r="83" spans="1:5" x14ac:dyDescent="0.3">
      <c r="A83" s="9">
        <v>43910</v>
      </c>
      <c r="B83">
        <v>2</v>
      </c>
      <c r="C83" s="13">
        <v>21</v>
      </c>
      <c r="D83" s="13">
        <v>38</v>
      </c>
      <c r="E83" s="10">
        <v>0</v>
      </c>
    </row>
    <row r="84" spans="1:5" x14ac:dyDescent="0.3">
      <c r="A84" s="9">
        <v>43911</v>
      </c>
      <c r="B84">
        <v>2</v>
      </c>
      <c r="C84" s="13">
        <v>36</v>
      </c>
      <c r="D84" s="13">
        <v>64</v>
      </c>
      <c r="E84" s="10">
        <v>0</v>
      </c>
    </row>
    <row r="85" spans="1:5" x14ac:dyDescent="0.3">
      <c r="A85" s="9">
        <v>43912</v>
      </c>
      <c r="B85">
        <v>27</v>
      </c>
      <c r="C85" s="13">
        <v>37</v>
      </c>
      <c r="D85" s="13">
        <v>100</v>
      </c>
      <c r="E85" s="10">
        <v>0</v>
      </c>
    </row>
    <row r="86" spans="1:5" x14ac:dyDescent="0.3">
      <c r="A86" s="9">
        <v>43913</v>
      </c>
      <c r="B86">
        <v>15</v>
      </c>
      <c r="C86" s="13">
        <v>29</v>
      </c>
      <c r="D86" s="13">
        <v>23</v>
      </c>
      <c r="E86" s="10">
        <v>0</v>
      </c>
    </row>
    <row r="87" spans="1:5" x14ac:dyDescent="0.3">
      <c r="A87" s="9">
        <v>43914</v>
      </c>
      <c r="B87">
        <v>13</v>
      </c>
      <c r="C87" s="13">
        <v>34</v>
      </c>
      <c r="D87" s="13">
        <v>20</v>
      </c>
      <c r="E87" s="10">
        <v>0</v>
      </c>
    </row>
    <row r="88" spans="1:5" x14ac:dyDescent="0.3">
      <c r="A88" s="9">
        <v>43915</v>
      </c>
      <c r="B88">
        <v>7</v>
      </c>
      <c r="C88" s="13">
        <v>40</v>
      </c>
      <c r="D88" s="13">
        <v>9</v>
      </c>
      <c r="E88" s="10">
        <v>0</v>
      </c>
    </row>
    <row r="89" spans="1:5" x14ac:dyDescent="0.3">
      <c r="A89" s="9">
        <v>43916</v>
      </c>
      <c r="B89">
        <v>8</v>
      </c>
      <c r="C89" s="13">
        <v>35</v>
      </c>
      <c r="D89" s="13">
        <v>5</v>
      </c>
      <c r="E89" s="10">
        <v>0</v>
      </c>
    </row>
    <row r="90" spans="1:5" x14ac:dyDescent="0.3">
      <c r="A90" s="9">
        <v>43917</v>
      </c>
      <c r="B90">
        <v>10</v>
      </c>
      <c r="C90" s="13">
        <v>31</v>
      </c>
      <c r="D90" s="13">
        <v>6</v>
      </c>
      <c r="E90" s="10">
        <v>0</v>
      </c>
    </row>
    <row r="91" spans="1:5" x14ac:dyDescent="0.3">
      <c r="A91" s="9">
        <v>43918</v>
      </c>
      <c r="B91">
        <v>10</v>
      </c>
      <c r="C91" s="13">
        <v>30</v>
      </c>
      <c r="D91" s="13">
        <v>5</v>
      </c>
      <c r="E91" s="10">
        <v>0</v>
      </c>
    </row>
    <row r="92" spans="1:5" x14ac:dyDescent="0.3">
      <c r="A92" s="9">
        <v>43919</v>
      </c>
      <c r="B92">
        <v>7</v>
      </c>
      <c r="C92" s="13">
        <v>27</v>
      </c>
      <c r="D92" s="13">
        <v>4</v>
      </c>
      <c r="E92" s="10">
        <v>0</v>
      </c>
    </row>
    <row r="93" spans="1:5" x14ac:dyDescent="0.3">
      <c r="A93" s="9">
        <v>43920</v>
      </c>
      <c r="B93">
        <v>10</v>
      </c>
      <c r="C93" s="13">
        <v>23</v>
      </c>
      <c r="D93" s="13">
        <v>6</v>
      </c>
      <c r="E93" s="10">
        <v>0</v>
      </c>
    </row>
    <row r="94" spans="1:5" x14ac:dyDescent="0.3">
      <c r="A94" s="9">
        <v>43921</v>
      </c>
      <c r="B94">
        <v>9</v>
      </c>
      <c r="C94" s="13">
        <v>21</v>
      </c>
      <c r="D94" s="13">
        <v>4</v>
      </c>
      <c r="E94" s="10">
        <v>0</v>
      </c>
    </row>
    <row r="95" spans="1:5" x14ac:dyDescent="0.3">
      <c r="A95" s="9">
        <v>43922</v>
      </c>
      <c r="B95">
        <v>7</v>
      </c>
      <c r="C95" s="13">
        <v>17</v>
      </c>
      <c r="D95" s="13">
        <v>3</v>
      </c>
      <c r="E95" s="10">
        <v>0</v>
      </c>
    </row>
    <row r="96" spans="1:5" x14ac:dyDescent="0.3">
      <c r="A96" s="9">
        <v>43923</v>
      </c>
      <c r="B96">
        <v>14</v>
      </c>
      <c r="C96" s="13">
        <v>17</v>
      </c>
      <c r="D96" s="13">
        <v>3</v>
      </c>
      <c r="E96" s="10">
        <v>0</v>
      </c>
    </row>
    <row r="97" spans="1:5" x14ac:dyDescent="0.3">
      <c r="A97" s="9">
        <v>43924</v>
      </c>
      <c r="B97">
        <v>18</v>
      </c>
      <c r="C97" s="13">
        <v>15</v>
      </c>
      <c r="D97" s="13">
        <v>4</v>
      </c>
      <c r="E97" s="10">
        <v>3684</v>
      </c>
    </row>
    <row r="98" spans="1:5" x14ac:dyDescent="0.3">
      <c r="A98" s="9">
        <v>43925</v>
      </c>
      <c r="B98">
        <v>16</v>
      </c>
      <c r="C98" s="13">
        <v>14</v>
      </c>
      <c r="D98" s="13">
        <v>3</v>
      </c>
      <c r="E98" s="10">
        <v>0</v>
      </c>
    </row>
    <row r="99" spans="1:5" x14ac:dyDescent="0.3">
      <c r="A99" s="9">
        <v>43926</v>
      </c>
      <c r="B99">
        <v>18</v>
      </c>
      <c r="C99" s="13">
        <v>12</v>
      </c>
      <c r="D99" s="13">
        <v>4</v>
      </c>
      <c r="E99" s="10">
        <v>0</v>
      </c>
    </row>
    <row r="100" spans="1:5" x14ac:dyDescent="0.3">
      <c r="A100" s="9">
        <v>43927</v>
      </c>
      <c r="B100">
        <v>44</v>
      </c>
      <c r="C100" s="13">
        <v>13</v>
      </c>
      <c r="D100" s="13">
        <v>5</v>
      </c>
      <c r="E100" s="10">
        <v>0</v>
      </c>
    </row>
    <row r="101" spans="1:5" x14ac:dyDescent="0.3">
      <c r="A101" s="9">
        <v>43928</v>
      </c>
      <c r="B101">
        <v>20</v>
      </c>
      <c r="C101" s="13">
        <v>11</v>
      </c>
      <c r="D101" s="13">
        <v>3</v>
      </c>
      <c r="E101" s="10">
        <v>0</v>
      </c>
    </row>
    <row r="102" spans="1:5" x14ac:dyDescent="0.3">
      <c r="A102" s="9">
        <v>43929</v>
      </c>
      <c r="B102">
        <v>16</v>
      </c>
      <c r="C102" s="13">
        <v>10</v>
      </c>
      <c r="D102" s="13">
        <v>4</v>
      </c>
      <c r="E102" s="10">
        <v>1621</v>
      </c>
    </row>
    <row r="103" spans="1:5" x14ac:dyDescent="0.3">
      <c r="A103" s="9">
        <v>43930</v>
      </c>
      <c r="B103">
        <v>15</v>
      </c>
      <c r="C103" s="13">
        <v>10</v>
      </c>
      <c r="D103" s="13">
        <v>2</v>
      </c>
      <c r="E103" s="10">
        <v>1962</v>
      </c>
    </row>
    <row r="104" spans="1:5" x14ac:dyDescent="0.3">
      <c r="A104" s="9">
        <v>43931</v>
      </c>
      <c r="B104">
        <v>16</v>
      </c>
      <c r="C104" s="13">
        <v>10</v>
      </c>
      <c r="D104" s="13">
        <v>5</v>
      </c>
      <c r="E104" s="10">
        <v>1143</v>
      </c>
    </row>
    <row r="105" spans="1:5" x14ac:dyDescent="0.3">
      <c r="A105" s="9">
        <v>43932</v>
      </c>
      <c r="B105">
        <v>44</v>
      </c>
      <c r="C105" s="13">
        <v>10</v>
      </c>
      <c r="D105" s="13">
        <v>5</v>
      </c>
      <c r="E105" s="10">
        <v>1432</v>
      </c>
    </row>
    <row r="106" spans="1:5" x14ac:dyDescent="0.3">
      <c r="A106" s="9">
        <v>43933</v>
      </c>
      <c r="B106">
        <v>31</v>
      </c>
      <c r="C106" s="13">
        <v>12</v>
      </c>
      <c r="D106" s="13">
        <v>4</v>
      </c>
      <c r="E106" s="10">
        <v>813</v>
      </c>
    </row>
    <row r="107" spans="1:5" x14ac:dyDescent="0.3">
      <c r="A107" s="9">
        <v>43934</v>
      </c>
      <c r="B107">
        <v>33</v>
      </c>
      <c r="C107" s="13">
        <v>11</v>
      </c>
      <c r="D107" s="13">
        <v>5</v>
      </c>
      <c r="E107" s="10">
        <v>2091</v>
      </c>
    </row>
    <row r="108" spans="1:5" x14ac:dyDescent="0.3">
      <c r="A108" s="9">
        <v>43935</v>
      </c>
      <c r="B108">
        <v>20</v>
      </c>
      <c r="C108" s="13">
        <v>10</v>
      </c>
      <c r="D108" s="13">
        <v>3</v>
      </c>
      <c r="E108" s="10">
        <v>6509</v>
      </c>
    </row>
    <row r="109" spans="1:5" x14ac:dyDescent="0.3">
      <c r="A109" s="9">
        <v>43936</v>
      </c>
      <c r="B109">
        <v>21</v>
      </c>
      <c r="C109" s="13">
        <v>11</v>
      </c>
      <c r="D109" s="13">
        <v>3</v>
      </c>
      <c r="E109" s="10">
        <v>2739</v>
      </c>
    </row>
    <row r="110" spans="1:5" x14ac:dyDescent="0.3">
      <c r="A110" s="9">
        <v>43937</v>
      </c>
      <c r="B110">
        <v>11</v>
      </c>
      <c r="C110" s="13">
        <v>9</v>
      </c>
      <c r="D110" s="13">
        <v>1</v>
      </c>
      <c r="E110" s="10">
        <v>4011</v>
      </c>
    </row>
    <row r="111" spans="1:5" x14ac:dyDescent="0.3">
      <c r="A111" s="9">
        <v>43938</v>
      </c>
      <c r="B111">
        <v>10</v>
      </c>
      <c r="C111" s="13">
        <v>8</v>
      </c>
      <c r="D111" s="13">
        <v>2</v>
      </c>
      <c r="E111" s="10">
        <v>3668</v>
      </c>
    </row>
    <row r="112" spans="1:5" x14ac:dyDescent="0.3">
      <c r="A112" s="9">
        <v>43939</v>
      </c>
      <c r="B112">
        <v>10</v>
      </c>
      <c r="C112" s="13">
        <v>9</v>
      </c>
      <c r="D112" s="13">
        <v>2</v>
      </c>
      <c r="E112" s="10">
        <v>5363</v>
      </c>
    </row>
    <row r="113" spans="1:5" x14ac:dyDescent="0.3">
      <c r="A113" s="9">
        <v>43940</v>
      </c>
      <c r="B113">
        <v>14</v>
      </c>
      <c r="C113" s="13">
        <v>9</v>
      </c>
      <c r="D113" s="13">
        <v>2</v>
      </c>
      <c r="E113" s="10">
        <v>5840</v>
      </c>
    </row>
    <row r="114" spans="1:5" x14ac:dyDescent="0.3">
      <c r="A114" s="9">
        <v>43941</v>
      </c>
      <c r="B114">
        <v>17</v>
      </c>
      <c r="C114" s="13">
        <v>6</v>
      </c>
      <c r="D114" s="13">
        <v>2</v>
      </c>
      <c r="E114" s="10">
        <v>6109</v>
      </c>
    </row>
    <row r="115" spans="1:5" x14ac:dyDescent="0.3">
      <c r="A115" s="9">
        <v>43942</v>
      </c>
      <c r="B115">
        <v>12</v>
      </c>
      <c r="C115" s="13">
        <v>7</v>
      </c>
      <c r="D115" s="13">
        <v>2</v>
      </c>
      <c r="E115" s="10">
        <v>6060</v>
      </c>
    </row>
    <row r="116" spans="1:5" x14ac:dyDescent="0.3">
      <c r="A116" s="9">
        <v>43943</v>
      </c>
      <c r="B116">
        <v>14</v>
      </c>
      <c r="C116" s="13">
        <v>8</v>
      </c>
      <c r="D116" s="13">
        <v>3</v>
      </c>
      <c r="E116" s="10">
        <v>5978</v>
      </c>
    </row>
    <row r="117" spans="1:5" x14ac:dyDescent="0.3">
      <c r="A117" s="9">
        <v>43944</v>
      </c>
      <c r="B117">
        <v>14</v>
      </c>
      <c r="C117" s="13">
        <v>7</v>
      </c>
      <c r="D117" s="13">
        <v>1</v>
      </c>
      <c r="E117" s="10">
        <v>6954</v>
      </c>
    </row>
    <row r="118" spans="1:5" x14ac:dyDescent="0.3">
      <c r="A118" s="9">
        <v>43945</v>
      </c>
      <c r="B118">
        <v>21</v>
      </c>
      <c r="C118" s="13">
        <v>7</v>
      </c>
      <c r="D118" s="13">
        <v>4</v>
      </c>
      <c r="E118" s="10">
        <v>6426</v>
      </c>
    </row>
    <row r="119" spans="1:5" x14ac:dyDescent="0.3">
      <c r="A119" s="9">
        <v>43946</v>
      </c>
      <c r="B119">
        <v>21</v>
      </c>
      <c r="C119" s="13">
        <v>7</v>
      </c>
      <c r="D119" s="13">
        <v>2</v>
      </c>
      <c r="E119" s="10">
        <v>7707</v>
      </c>
    </row>
    <row r="120" spans="1:5" x14ac:dyDescent="0.3">
      <c r="A120" s="9">
        <v>43947</v>
      </c>
      <c r="B120">
        <v>18</v>
      </c>
      <c r="C120" s="13">
        <v>6</v>
      </c>
      <c r="D120" s="13">
        <v>2</v>
      </c>
      <c r="E120" s="10">
        <v>7495</v>
      </c>
    </row>
    <row r="121" spans="1:5" x14ac:dyDescent="0.3">
      <c r="A121" s="9">
        <v>43948</v>
      </c>
      <c r="B121">
        <v>20</v>
      </c>
      <c r="C121" s="13">
        <v>7</v>
      </c>
      <c r="D121" s="13">
        <v>3</v>
      </c>
      <c r="E121" s="10">
        <v>7176</v>
      </c>
    </row>
    <row r="122" spans="1:5" x14ac:dyDescent="0.3">
      <c r="A122" s="9">
        <v>43949</v>
      </c>
      <c r="B122">
        <v>21</v>
      </c>
      <c r="C122" s="13">
        <v>8</v>
      </c>
      <c r="D122" s="13">
        <v>2</v>
      </c>
      <c r="E122" s="10">
        <v>7093</v>
      </c>
    </row>
    <row r="123" spans="1:5" x14ac:dyDescent="0.3">
      <c r="A123" s="9">
        <v>43950</v>
      </c>
      <c r="B123">
        <v>21</v>
      </c>
      <c r="C123" s="13">
        <v>7</v>
      </c>
      <c r="D123" s="13">
        <v>2</v>
      </c>
      <c r="E123" s="10">
        <v>8087</v>
      </c>
    </row>
    <row r="124" spans="1:5" x14ac:dyDescent="0.3">
      <c r="A124" s="9">
        <v>43951</v>
      </c>
      <c r="B124">
        <v>20</v>
      </c>
      <c r="C124" s="13">
        <v>7</v>
      </c>
      <c r="D124" s="13">
        <v>2</v>
      </c>
      <c r="E124" s="10">
        <v>9787</v>
      </c>
    </row>
    <row r="125" spans="1:5" x14ac:dyDescent="0.3">
      <c r="A125" s="9">
        <v>43952</v>
      </c>
      <c r="B125">
        <v>38</v>
      </c>
      <c r="C125" s="13">
        <v>6</v>
      </c>
      <c r="D125" s="13">
        <v>2</v>
      </c>
      <c r="E125" s="10">
        <v>9615</v>
      </c>
    </row>
    <row r="126" spans="1:5" x14ac:dyDescent="0.3">
      <c r="A126" s="9">
        <v>43953</v>
      </c>
      <c r="B126">
        <v>25</v>
      </c>
      <c r="C126" s="13">
        <v>10</v>
      </c>
      <c r="D126" s="13">
        <v>2</v>
      </c>
      <c r="E126" s="10">
        <v>10127</v>
      </c>
    </row>
    <row r="127" spans="1:5" x14ac:dyDescent="0.3">
      <c r="A127" s="9">
        <v>43954</v>
      </c>
      <c r="B127">
        <v>24</v>
      </c>
      <c r="C127" s="13">
        <v>7</v>
      </c>
      <c r="D127" s="13">
        <v>2</v>
      </c>
      <c r="E127" s="10">
        <v>10617</v>
      </c>
    </row>
    <row r="128" spans="1:5" x14ac:dyDescent="0.3">
      <c r="A128" s="9">
        <v>43955</v>
      </c>
      <c r="B128">
        <v>27</v>
      </c>
      <c r="C128" s="13">
        <v>6</v>
      </c>
      <c r="D128" s="13">
        <v>3</v>
      </c>
      <c r="E128" s="10">
        <v>12863</v>
      </c>
    </row>
    <row r="129" spans="1:5" x14ac:dyDescent="0.3">
      <c r="A129" s="9">
        <v>43956</v>
      </c>
      <c r="B129">
        <v>16</v>
      </c>
      <c r="C129" s="13">
        <v>6</v>
      </c>
      <c r="D129" s="13">
        <v>2</v>
      </c>
      <c r="E129" s="10">
        <v>11858</v>
      </c>
    </row>
    <row r="130" spans="1:5" x14ac:dyDescent="0.3">
      <c r="A130" s="9">
        <v>43957</v>
      </c>
      <c r="B130">
        <v>14</v>
      </c>
      <c r="C130" s="13">
        <v>7</v>
      </c>
      <c r="D130" s="13">
        <v>2</v>
      </c>
      <c r="E130" s="10">
        <v>13413</v>
      </c>
    </row>
    <row r="131" spans="1:5" x14ac:dyDescent="0.3">
      <c r="A131" s="9">
        <v>43958</v>
      </c>
      <c r="B131">
        <v>13</v>
      </c>
      <c r="C131" s="13">
        <v>7</v>
      </c>
      <c r="D131" s="13">
        <v>1</v>
      </c>
      <c r="E131" s="10">
        <v>14195</v>
      </c>
    </row>
    <row r="132" spans="1:5" x14ac:dyDescent="0.3">
      <c r="A132" s="9">
        <v>43959</v>
      </c>
      <c r="B132">
        <v>11</v>
      </c>
      <c r="C132" s="13">
        <v>4</v>
      </c>
      <c r="D132" s="13">
        <v>1</v>
      </c>
      <c r="E132" s="10">
        <v>13980</v>
      </c>
    </row>
    <row r="133" spans="1:5" x14ac:dyDescent="0.3">
      <c r="A133" s="9">
        <v>43960</v>
      </c>
      <c r="B133">
        <v>13</v>
      </c>
      <c r="C133" s="13">
        <v>5</v>
      </c>
      <c r="D133" s="13">
        <v>1</v>
      </c>
      <c r="E133" s="10">
        <v>13254</v>
      </c>
    </row>
    <row r="134" spans="1:5" x14ac:dyDescent="0.3">
      <c r="A134" s="9">
        <v>43961</v>
      </c>
      <c r="B134">
        <v>13</v>
      </c>
      <c r="C134" s="13">
        <v>5</v>
      </c>
      <c r="D134" s="13">
        <v>1</v>
      </c>
      <c r="E134" s="10">
        <v>13367</v>
      </c>
    </row>
    <row r="135" spans="1:5" x14ac:dyDescent="0.3">
      <c r="A135" s="9">
        <v>43962</v>
      </c>
      <c r="B135">
        <v>18</v>
      </c>
      <c r="C135" s="13">
        <v>6</v>
      </c>
      <c r="D135" s="13">
        <v>1</v>
      </c>
      <c r="E135" s="10">
        <v>11862</v>
      </c>
    </row>
    <row r="136" spans="1:5" x14ac:dyDescent="0.3">
      <c r="A136" s="9">
        <v>43963</v>
      </c>
      <c r="B136">
        <v>17</v>
      </c>
      <c r="C136" s="13">
        <v>5</v>
      </c>
      <c r="D136" s="13">
        <v>1</v>
      </c>
      <c r="E136" s="10">
        <v>11788</v>
      </c>
    </row>
    <row r="137" spans="1:5" x14ac:dyDescent="0.3">
      <c r="A137" s="9">
        <v>43964</v>
      </c>
      <c r="B137">
        <v>12</v>
      </c>
      <c r="C137" s="13">
        <v>6</v>
      </c>
      <c r="D137" s="13">
        <v>1</v>
      </c>
      <c r="E137" s="10">
        <v>12780</v>
      </c>
    </row>
    <row r="138" spans="1:5" x14ac:dyDescent="0.3">
      <c r="A138" s="9">
        <v>43965</v>
      </c>
      <c r="B138">
        <v>13</v>
      </c>
      <c r="C138" s="13">
        <v>8</v>
      </c>
      <c r="D138" s="13">
        <v>1</v>
      </c>
      <c r="E138" s="10">
        <v>11965</v>
      </c>
    </row>
    <row r="139" spans="1:5" x14ac:dyDescent="0.3">
      <c r="A139" s="9">
        <v>43966</v>
      </c>
      <c r="B139">
        <v>14</v>
      </c>
      <c r="C139" s="13">
        <v>6</v>
      </c>
      <c r="D139" s="13">
        <v>1</v>
      </c>
      <c r="E139" s="10">
        <v>11672</v>
      </c>
    </row>
    <row r="140" spans="1:5" x14ac:dyDescent="0.3">
      <c r="A140" s="9">
        <v>43967</v>
      </c>
      <c r="B140">
        <v>21</v>
      </c>
      <c r="C140" s="13">
        <v>6</v>
      </c>
      <c r="D140" s="13">
        <v>1</v>
      </c>
      <c r="E140" s="10">
        <v>10535</v>
      </c>
    </row>
    <row r="141" spans="1:5" x14ac:dyDescent="0.3">
      <c r="A141" s="9">
        <v>43968</v>
      </c>
      <c r="B141">
        <v>36</v>
      </c>
      <c r="C141" s="13">
        <v>6</v>
      </c>
      <c r="D141" s="13">
        <v>2</v>
      </c>
      <c r="E141" s="10">
        <v>13081</v>
      </c>
    </row>
    <row r="142" spans="1:5" x14ac:dyDescent="0.3">
      <c r="A142" s="9">
        <v>43969</v>
      </c>
      <c r="B142">
        <v>15</v>
      </c>
      <c r="C142" s="13">
        <v>7</v>
      </c>
      <c r="D142" s="13">
        <v>1</v>
      </c>
      <c r="E142" s="10">
        <v>11121</v>
      </c>
    </row>
    <row r="143" spans="1:5" x14ac:dyDescent="0.3">
      <c r="A143" s="9">
        <v>43970</v>
      </c>
      <c r="B143">
        <v>9</v>
      </c>
      <c r="C143" s="13">
        <v>4</v>
      </c>
      <c r="D143" s="13">
        <v>1</v>
      </c>
      <c r="E143" s="10">
        <v>10333</v>
      </c>
    </row>
    <row r="144" spans="1:5" x14ac:dyDescent="0.3">
      <c r="A144" s="9">
        <v>43971</v>
      </c>
      <c r="B144">
        <v>7</v>
      </c>
      <c r="C144" s="13">
        <v>6</v>
      </c>
      <c r="D144" s="13">
        <v>1</v>
      </c>
      <c r="E144" s="10">
        <v>11894</v>
      </c>
    </row>
    <row r="145" spans="1:5" x14ac:dyDescent="0.3">
      <c r="A145" s="9">
        <v>43972</v>
      </c>
      <c r="B145">
        <v>10</v>
      </c>
      <c r="C145" s="13">
        <v>4</v>
      </c>
      <c r="D145" s="13">
        <v>1</v>
      </c>
      <c r="E145" s="10">
        <v>12464</v>
      </c>
    </row>
    <row r="146" spans="1:5" x14ac:dyDescent="0.3">
      <c r="A146" s="9">
        <v>43973</v>
      </c>
      <c r="B146">
        <v>6</v>
      </c>
      <c r="C146" s="13">
        <v>8</v>
      </c>
      <c r="D146" s="13">
        <v>1</v>
      </c>
      <c r="E146" s="10">
        <v>12653</v>
      </c>
    </row>
    <row r="147" spans="1:5" x14ac:dyDescent="0.3">
      <c r="A147" s="9">
        <v>43974</v>
      </c>
      <c r="B147">
        <v>7</v>
      </c>
      <c r="C147" s="13">
        <v>8</v>
      </c>
      <c r="D147" s="13">
        <v>1</v>
      </c>
      <c r="E147" s="10">
        <v>12155</v>
      </c>
    </row>
    <row r="148" spans="1:5" x14ac:dyDescent="0.3">
      <c r="A148" s="9">
        <v>43975</v>
      </c>
      <c r="B148">
        <v>8</v>
      </c>
      <c r="C148" s="13">
        <v>9</v>
      </c>
      <c r="D148" s="13">
        <v>1</v>
      </c>
      <c r="E148" s="10">
        <v>12275</v>
      </c>
    </row>
    <row r="149" spans="1:5" x14ac:dyDescent="0.3">
      <c r="A149" s="9">
        <v>43976</v>
      </c>
      <c r="B149">
        <v>9</v>
      </c>
      <c r="C149" s="13">
        <v>7</v>
      </c>
      <c r="D149" s="13">
        <v>1</v>
      </c>
      <c r="E149" s="10">
        <v>11835</v>
      </c>
    </row>
    <row r="150" spans="1:5" x14ac:dyDescent="0.3">
      <c r="A150" s="9">
        <v>43977</v>
      </c>
      <c r="B150">
        <v>10</v>
      </c>
      <c r="C150" s="13">
        <v>7</v>
      </c>
      <c r="D150" s="13">
        <v>1</v>
      </c>
      <c r="E150" s="10">
        <v>10289</v>
      </c>
    </row>
    <row r="151" spans="1:5" x14ac:dyDescent="0.3">
      <c r="A151" s="9">
        <v>43978</v>
      </c>
      <c r="B151">
        <v>10</v>
      </c>
      <c r="C151" s="13">
        <v>7</v>
      </c>
      <c r="D151" s="13">
        <v>1</v>
      </c>
      <c r="E151" s="10">
        <v>11231</v>
      </c>
    </row>
    <row r="152" spans="1:5" x14ac:dyDescent="0.3">
      <c r="A152" s="9">
        <v>43979</v>
      </c>
      <c r="B152">
        <v>12</v>
      </c>
      <c r="C152" s="13">
        <v>7</v>
      </c>
      <c r="D152" s="13">
        <v>1</v>
      </c>
      <c r="E152" s="10">
        <v>12246</v>
      </c>
    </row>
    <row r="153" spans="1:5" x14ac:dyDescent="0.3">
      <c r="A153" s="9">
        <v>43980</v>
      </c>
      <c r="B153">
        <v>11</v>
      </c>
      <c r="C153" s="13">
        <v>6</v>
      </c>
      <c r="D153" s="13">
        <v>1</v>
      </c>
      <c r="E153" s="10">
        <v>11334</v>
      </c>
    </row>
    <row r="154" spans="1:5" x14ac:dyDescent="0.3">
      <c r="A154" s="9">
        <v>43981</v>
      </c>
      <c r="B154">
        <v>26</v>
      </c>
      <c r="C154" s="13">
        <v>8</v>
      </c>
      <c r="D154" s="13">
        <v>1</v>
      </c>
      <c r="E154" s="10">
        <v>12605</v>
      </c>
    </row>
    <row r="155" spans="1:5" x14ac:dyDescent="0.3">
      <c r="A155" s="9">
        <v>43982</v>
      </c>
      <c r="B155">
        <v>22</v>
      </c>
      <c r="C155" s="13">
        <v>9</v>
      </c>
      <c r="D155" s="13">
        <v>2</v>
      </c>
      <c r="E155" s="10">
        <v>12807</v>
      </c>
    </row>
  </sheetData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768D8-A32B-42BC-AD21-7EF2799B7C11}">
  <dimension ref="A1:X155"/>
  <sheetViews>
    <sheetView workbookViewId="0">
      <selection activeCell="H1" sqref="H1:I1048576"/>
    </sheetView>
  </sheetViews>
  <sheetFormatPr defaultRowHeight="14.4" x14ac:dyDescent="0.3"/>
  <cols>
    <col min="8" max="9" width="8.88671875" style="29"/>
    <col min="13" max="13" width="8.109375" customWidth="1"/>
    <col min="15" max="15" width="10.109375" customWidth="1"/>
    <col min="16" max="16" width="9.5546875" customWidth="1"/>
    <col min="22" max="22" width="10.109375" customWidth="1"/>
  </cols>
  <sheetData>
    <row r="1" spans="1:24" x14ac:dyDescent="0.3">
      <c r="A1" t="s">
        <v>63</v>
      </c>
    </row>
    <row r="3" spans="1:24" x14ac:dyDescent="0.3">
      <c r="A3" t="s">
        <v>62</v>
      </c>
      <c r="B3" t="s">
        <v>188</v>
      </c>
      <c r="C3" t="s">
        <v>187</v>
      </c>
      <c r="D3" t="s">
        <v>186</v>
      </c>
      <c r="E3" t="s">
        <v>185</v>
      </c>
      <c r="F3" t="s">
        <v>184</v>
      </c>
      <c r="G3" s="12" t="s">
        <v>56</v>
      </c>
      <c r="H3" s="23" t="s">
        <v>59</v>
      </c>
      <c r="I3" s="23" t="s">
        <v>58</v>
      </c>
      <c r="J3" s="10" t="s">
        <v>57</v>
      </c>
    </row>
    <row r="4" spans="1:24" x14ac:dyDescent="0.3">
      <c r="A4" s="8">
        <v>43831</v>
      </c>
      <c r="B4">
        <v>0</v>
      </c>
      <c r="C4">
        <v>0</v>
      </c>
      <c r="D4">
        <v>0</v>
      </c>
      <c r="E4">
        <v>0</v>
      </c>
      <c r="F4">
        <v>0</v>
      </c>
      <c r="G4" s="9">
        <v>43831</v>
      </c>
      <c r="H4" s="23">
        <v>0</v>
      </c>
      <c r="I4" s="23">
        <v>0</v>
      </c>
      <c r="J4" s="10">
        <v>0</v>
      </c>
    </row>
    <row r="5" spans="1:24" x14ac:dyDescent="0.3">
      <c r="A5" s="8">
        <v>43832</v>
      </c>
      <c r="B5">
        <v>0</v>
      </c>
      <c r="C5">
        <v>0</v>
      </c>
      <c r="D5">
        <v>0</v>
      </c>
      <c r="E5">
        <v>0</v>
      </c>
      <c r="F5">
        <v>0</v>
      </c>
      <c r="G5" s="9">
        <v>43832</v>
      </c>
      <c r="H5" s="23">
        <v>0</v>
      </c>
      <c r="I5" s="23">
        <v>0</v>
      </c>
      <c r="J5" s="10">
        <v>0</v>
      </c>
    </row>
    <row r="6" spans="1:24" x14ac:dyDescent="0.3">
      <c r="A6" s="8">
        <v>43833</v>
      </c>
      <c r="B6">
        <v>0</v>
      </c>
      <c r="C6">
        <v>0</v>
      </c>
      <c r="D6">
        <v>0</v>
      </c>
      <c r="E6">
        <v>0</v>
      </c>
      <c r="F6">
        <v>38</v>
      </c>
      <c r="G6" s="9">
        <v>43833</v>
      </c>
      <c r="H6" s="23">
        <v>0</v>
      </c>
      <c r="I6" s="23">
        <v>0</v>
      </c>
      <c r="J6" s="10">
        <v>0</v>
      </c>
    </row>
    <row r="7" spans="1:24" x14ac:dyDescent="0.3">
      <c r="A7" s="8">
        <v>43834</v>
      </c>
      <c r="B7">
        <v>0</v>
      </c>
      <c r="C7">
        <v>0</v>
      </c>
      <c r="D7">
        <v>0</v>
      </c>
      <c r="E7">
        <v>0</v>
      </c>
      <c r="F7">
        <v>0</v>
      </c>
      <c r="G7" s="9">
        <v>43834</v>
      </c>
      <c r="H7" s="23">
        <v>0</v>
      </c>
      <c r="I7" s="23">
        <v>0</v>
      </c>
      <c r="J7" s="10">
        <v>0</v>
      </c>
      <c r="O7" t="s">
        <v>123</v>
      </c>
      <c r="V7" t="s">
        <v>122</v>
      </c>
    </row>
    <row r="8" spans="1:24" ht="28.8" x14ac:dyDescent="0.3">
      <c r="A8" s="8">
        <v>43835</v>
      </c>
      <c r="B8">
        <v>0</v>
      </c>
      <c r="C8">
        <v>0</v>
      </c>
      <c r="D8">
        <v>0</v>
      </c>
      <c r="E8">
        <v>0</v>
      </c>
      <c r="F8">
        <v>39</v>
      </c>
      <c r="G8" s="9">
        <v>43835</v>
      </c>
      <c r="H8" s="23">
        <v>0</v>
      </c>
      <c r="I8" s="23">
        <v>0</v>
      </c>
      <c r="J8" s="10">
        <v>0</v>
      </c>
      <c r="L8" s="13" t="s">
        <v>121</v>
      </c>
      <c r="M8" s="13" t="s">
        <v>17</v>
      </c>
      <c r="N8" s="13" t="s">
        <v>19</v>
      </c>
      <c r="O8" s="19" t="s">
        <v>183</v>
      </c>
      <c r="P8" s="13" t="s">
        <v>22</v>
      </c>
      <c r="Q8" s="13" t="s">
        <v>24</v>
      </c>
      <c r="S8" s="13" t="s">
        <v>121</v>
      </c>
      <c r="T8" s="13" t="s">
        <v>17</v>
      </c>
      <c r="U8" s="13" t="s">
        <v>19</v>
      </c>
      <c r="V8" s="19" t="s">
        <v>183</v>
      </c>
      <c r="W8" s="13" t="s">
        <v>22</v>
      </c>
      <c r="X8" s="13" t="s">
        <v>24</v>
      </c>
    </row>
    <row r="9" spans="1:24" x14ac:dyDescent="0.3">
      <c r="A9" s="8">
        <v>43836</v>
      </c>
      <c r="B9">
        <v>0</v>
      </c>
      <c r="C9">
        <v>0</v>
      </c>
      <c r="D9">
        <v>0</v>
      </c>
      <c r="E9">
        <v>0</v>
      </c>
      <c r="F9">
        <v>0</v>
      </c>
      <c r="G9" s="9">
        <v>43836</v>
      </c>
      <c r="H9" s="23">
        <v>0</v>
      </c>
      <c r="I9" s="23">
        <v>0</v>
      </c>
      <c r="J9" s="10">
        <v>0</v>
      </c>
      <c r="L9">
        <v>0</v>
      </c>
      <c r="M9">
        <v>3.5093037985872821E-2</v>
      </c>
      <c r="N9">
        <v>-7.7325810739405074E-2</v>
      </c>
      <c r="O9">
        <v>-5.9136114762672325E-2</v>
      </c>
      <c r="P9">
        <v>3.725225699475132E-2</v>
      </c>
      <c r="Q9">
        <v>-3.0375218082934051E-2</v>
      </c>
      <c r="S9">
        <v>0</v>
      </c>
      <c r="T9">
        <v>0.11779522005137036</v>
      </c>
      <c r="U9">
        <v>0.10028532365154653</v>
      </c>
      <c r="V9">
        <v>2.6105457405960989E-2</v>
      </c>
      <c r="W9">
        <v>7.4044671542929097E-2</v>
      </c>
      <c r="X9">
        <v>8.4130425249432424E-3</v>
      </c>
    </row>
    <row r="10" spans="1:24" x14ac:dyDescent="0.3">
      <c r="A10" s="8">
        <v>43837</v>
      </c>
      <c r="B10">
        <v>0</v>
      </c>
      <c r="C10">
        <v>0</v>
      </c>
      <c r="D10">
        <v>0</v>
      </c>
      <c r="E10">
        <v>0</v>
      </c>
      <c r="F10">
        <v>0</v>
      </c>
      <c r="G10" s="9">
        <v>43837</v>
      </c>
      <c r="H10" s="23">
        <v>0</v>
      </c>
      <c r="I10" s="23">
        <v>0</v>
      </c>
      <c r="J10" s="10">
        <v>0</v>
      </c>
      <c r="L10">
        <v>1</v>
      </c>
      <c r="M10">
        <v>4.1970133499627423E-2</v>
      </c>
      <c r="N10">
        <v>-2.6828438998381748E-2</v>
      </c>
      <c r="O10">
        <v>0.16488401669024691</v>
      </c>
      <c r="P10">
        <v>5.1879517282122388E-2</v>
      </c>
      <c r="Q10">
        <v>-3.3172882557163871E-2</v>
      </c>
      <c r="S10">
        <v>1</v>
      </c>
      <c r="T10">
        <v>9.1683647080542371E-2</v>
      </c>
      <c r="U10">
        <v>6.6493270512248778E-2</v>
      </c>
      <c r="V10">
        <v>8.851739880687165E-2</v>
      </c>
      <c r="W10">
        <v>-1.0311720794017088E-2</v>
      </c>
      <c r="X10">
        <v>9.7607572429185968E-2</v>
      </c>
    </row>
    <row r="11" spans="1:24" x14ac:dyDescent="0.3">
      <c r="A11" s="8">
        <v>43838</v>
      </c>
      <c r="B11">
        <v>0</v>
      </c>
      <c r="C11">
        <v>0</v>
      </c>
      <c r="D11">
        <v>0</v>
      </c>
      <c r="E11">
        <v>0</v>
      </c>
      <c r="F11">
        <v>0</v>
      </c>
      <c r="G11" s="9">
        <v>43838</v>
      </c>
      <c r="H11" s="23">
        <v>0</v>
      </c>
      <c r="I11" s="23">
        <v>0</v>
      </c>
      <c r="J11" s="10">
        <v>0</v>
      </c>
      <c r="L11">
        <v>2</v>
      </c>
      <c r="M11">
        <v>1.0456514021386976E-2</v>
      </c>
      <c r="N11">
        <v>2.1399485360621282E-2</v>
      </c>
      <c r="O11">
        <v>-5.6824768885050121E-2</v>
      </c>
      <c r="P11">
        <v>-6.2158480218955349E-2</v>
      </c>
      <c r="Q11">
        <v>-3.1785902840940766E-2</v>
      </c>
      <c r="S11">
        <v>2</v>
      </c>
      <c r="T11">
        <v>6.3089332195545009E-2</v>
      </c>
      <c r="U11">
        <v>5.2053759736538701E-3</v>
      </c>
      <c r="V11">
        <v>8.8447837893491366E-2</v>
      </c>
      <c r="W11">
        <v>4.4798819773032669E-2</v>
      </c>
      <c r="X11">
        <v>4.7618875601510124E-2</v>
      </c>
    </row>
    <row r="12" spans="1:24" x14ac:dyDescent="0.3">
      <c r="A12" s="8">
        <v>43839</v>
      </c>
      <c r="B12">
        <v>0</v>
      </c>
      <c r="C12">
        <v>0</v>
      </c>
      <c r="D12">
        <v>0</v>
      </c>
      <c r="E12">
        <v>0</v>
      </c>
      <c r="F12">
        <v>0</v>
      </c>
      <c r="G12" s="9">
        <v>43839</v>
      </c>
      <c r="H12" s="23">
        <v>0</v>
      </c>
      <c r="I12" s="23">
        <v>0</v>
      </c>
      <c r="J12" s="10">
        <v>0</v>
      </c>
      <c r="L12">
        <v>3</v>
      </c>
      <c r="M12">
        <v>4.592922677882353E-2</v>
      </c>
      <c r="N12">
        <v>-2.0775372381110113E-2</v>
      </c>
      <c r="O12">
        <v>6.06566300720058E-2</v>
      </c>
      <c r="P12">
        <v>-6.2602516099518501E-2</v>
      </c>
      <c r="Q12">
        <v>2.6330262435189017E-2</v>
      </c>
      <c r="S12">
        <v>3</v>
      </c>
      <c r="T12">
        <v>0.1253678090938018</v>
      </c>
      <c r="U12">
        <v>6.6305722102825274E-2</v>
      </c>
      <c r="V12">
        <v>0.12019682598926533</v>
      </c>
      <c r="W12">
        <v>1.0660428877761745E-2</v>
      </c>
      <c r="X12">
        <v>4.8524845832225286E-2</v>
      </c>
    </row>
    <row r="13" spans="1:24" x14ac:dyDescent="0.3">
      <c r="A13" s="8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9">
        <v>43840</v>
      </c>
      <c r="H13" s="23">
        <v>0</v>
      </c>
      <c r="I13" s="23">
        <v>0</v>
      </c>
      <c r="J13" s="10">
        <v>0</v>
      </c>
      <c r="L13">
        <v>4</v>
      </c>
      <c r="M13">
        <v>-7.4376960948905113E-2</v>
      </c>
      <c r="N13">
        <v>-2.1738836603610041E-2</v>
      </c>
      <c r="O13">
        <v>-5.7637424678494122E-2</v>
      </c>
      <c r="P13">
        <v>-6.3052942315428143E-2</v>
      </c>
      <c r="Q13">
        <v>-3.3239911062512721E-2</v>
      </c>
      <c r="S13">
        <v>4</v>
      </c>
      <c r="T13">
        <v>7.8884032679089874E-2</v>
      </c>
      <c r="U13">
        <v>8.9457482087864748E-2</v>
      </c>
      <c r="V13">
        <v>7.2629803691450487E-2</v>
      </c>
      <c r="W13">
        <v>-2.8754279285699652E-2</v>
      </c>
      <c r="X13">
        <v>9.8221366330046023E-2</v>
      </c>
    </row>
    <row r="14" spans="1:24" x14ac:dyDescent="0.3">
      <c r="A14" s="8">
        <v>43841</v>
      </c>
      <c r="B14">
        <v>0</v>
      </c>
      <c r="C14">
        <v>0</v>
      </c>
      <c r="D14">
        <v>0</v>
      </c>
      <c r="E14">
        <v>0</v>
      </c>
      <c r="F14">
        <v>0</v>
      </c>
      <c r="G14" s="9">
        <v>43841</v>
      </c>
      <c r="H14" s="23">
        <v>0</v>
      </c>
      <c r="I14" s="23">
        <v>0</v>
      </c>
      <c r="J14" s="10">
        <v>0</v>
      </c>
      <c r="L14">
        <v>5</v>
      </c>
      <c r="M14">
        <v>0.13848976078784006</v>
      </c>
      <c r="N14">
        <v>3.0494999954481541E-2</v>
      </c>
      <c r="O14">
        <v>-5.4678006122877279E-2</v>
      </c>
      <c r="P14">
        <v>5.6678891377832108E-2</v>
      </c>
      <c r="Q14">
        <v>0.11140324265636666</v>
      </c>
      <c r="S14">
        <v>5</v>
      </c>
      <c r="T14">
        <v>7.5124313982910598E-2</v>
      </c>
      <c r="U14">
        <v>9.5617418005259261E-2</v>
      </c>
      <c r="V14">
        <v>3.7704151833161906E-2</v>
      </c>
      <c r="W14">
        <v>6.5307127918286023E-2</v>
      </c>
      <c r="X14">
        <v>6.9296934218377959E-2</v>
      </c>
    </row>
    <row r="15" spans="1:24" x14ac:dyDescent="0.3">
      <c r="A15" s="8">
        <v>43842</v>
      </c>
      <c r="B15">
        <v>0</v>
      </c>
      <c r="C15">
        <v>0</v>
      </c>
      <c r="D15">
        <v>0</v>
      </c>
      <c r="E15">
        <v>0</v>
      </c>
      <c r="F15">
        <v>43</v>
      </c>
      <c r="G15" s="9">
        <v>43842</v>
      </c>
      <c r="H15" s="23">
        <v>0</v>
      </c>
      <c r="I15" s="23">
        <v>0</v>
      </c>
      <c r="J15" s="10">
        <v>0</v>
      </c>
      <c r="L15">
        <v>6</v>
      </c>
      <c r="M15">
        <v>-3.1307405046080275E-2</v>
      </c>
      <c r="N15">
        <v>8.6549586488455149E-2</v>
      </c>
      <c r="O15">
        <v>4.9351327814433625E-2</v>
      </c>
      <c r="P15">
        <v>4.8511485826114323E-2</v>
      </c>
      <c r="Q15">
        <v>0.10654261872202775</v>
      </c>
      <c r="S15">
        <v>6</v>
      </c>
      <c r="T15">
        <v>9.2504876661503047E-2</v>
      </c>
      <c r="U15">
        <v>0.14257004811396545</v>
      </c>
      <c r="V15">
        <v>4.4362069127982462E-2</v>
      </c>
      <c r="W15">
        <v>4.8561952883713212E-2</v>
      </c>
      <c r="X15">
        <v>1.6852729654263147E-2</v>
      </c>
    </row>
    <row r="16" spans="1:24" x14ac:dyDescent="0.3">
      <c r="A16" s="8">
        <v>43843</v>
      </c>
      <c r="B16">
        <v>0</v>
      </c>
      <c r="C16">
        <v>0</v>
      </c>
      <c r="D16">
        <v>0</v>
      </c>
      <c r="E16">
        <v>0</v>
      </c>
      <c r="F16">
        <v>0</v>
      </c>
      <c r="G16" s="9">
        <v>43843</v>
      </c>
      <c r="H16" s="23">
        <v>0</v>
      </c>
      <c r="I16" s="23">
        <v>0</v>
      </c>
      <c r="J16" s="10">
        <v>0</v>
      </c>
      <c r="L16">
        <v>7</v>
      </c>
      <c r="M16">
        <v>-5.2307621414365284E-2</v>
      </c>
      <c r="N16">
        <v>4.6498850748801966E-2</v>
      </c>
      <c r="O16">
        <v>-5.5474190581696552E-2</v>
      </c>
      <c r="P16">
        <v>5.585322748032566E-2</v>
      </c>
      <c r="Q16">
        <v>2.3912494409335003E-2</v>
      </c>
      <c r="S16">
        <v>7</v>
      </c>
      <c r="T16">
        <v>0.13829519131213913</v>
      </c>
      <c r="U16">
        <v>0.14958923986119621</v>
      </c>
      <c r="V16">
        <v>5.8442555828697007E-2</v>
      </c>
      <c r="W16">
        <v>9.053325161401081E-2</v>
      </c>
      <c r="X16">
        <v>7.3542040128909301E-3</v>
      </c>
    </row>
    <row r="17" spans="1:24" x14ac:dyDescent="0.3">
      <c r="A17" s="8">
        <v>43844</v>
      </c>
      <c r="B17">
        <v>30</v>
      </c>
      <c r="C17">
        <v>0</v>
      </c>
      <c r="D17">
        <v>0</v>
      </c>
      <c r="E17">
        <v>0</v>
      </c>
      <c r="F17">
        <v>0</v>
      </c>
      <c r="G17" s="9">
        <v>43844</v>
      </c>
      <c r="H17" s="23">
        <v>0</v>
      </c>
      <c r="I17" s="23">
        <v>0</v>
      </c>
      <c r="J17" s="10">
        <v>0</v>
      </c>
      <c r="L17">
        <v>8</v>
      </c>
      <c r="M17">
        <v>-6.935623732607378E-2</v>
      </c>
      <c r="N17">
        <v>8.6090738895817531E-2</v>
      </c>
      <c r="O17">
        <v>-5.5881041808412989E-2</v>
      </c>
      <c r="P17">
        <v>-6.49213915977154E-2</v>
      </c>
      <c r="Q17">
        <v>-1.8474240253422342E-2</v>
      </c>
      <c r="S17">
        <v>8</v>
      </c>
      <c r="T17">
        <v>8.6993711550024527E-2</v>
      </c>
      <c r="U17">
        <v>7.9359066197268485E-2</v>
      </c>
      <c r="V17">
        <v>1.2093724931984717E-2</v>
      </c>
      <c r="W17">
        <v>2.2076775170549165E-2</v>
      </c>
      <c r="X17">
        <v>1.5291241721028878E-2</v>
      </c>
    </row>
    <row r="18" spans="1:24" x14ac:dyDescent="0.3">
      <c r="A18" s="8">
        <v>43845</v>
      </c>
      <c r="B18">
        <v>0</v>
      </c>
      <c r="C18">
        <v>0</v>
      </c>
      <c r="D18">
        <v>0</v>
      </c>
      <c r="E18">
        <v>0</v>
      </c>
      <c r="F18">
        <v>0</v>
      </c>
      <c r="G18" s="9">
        <v>43845</v>
      </c>
      <c r="H18" s="23">
        <v>0</v>
      </c>
      <c r="I18" s="23">
        <v>0</v>
      </c>
      <c r="J18" s="10">
        <v>0</v>
      </c>
      <c r="L18">
        <v>9</v>
      </c>
      <c r="M18">
        <v>0.13162902892567951</v>
      </c>
      <c r="N18">
        <v>-2.3778511624708124E-2</v>
      </c>
      <c r="O18">
        <v>-5.6293904940298838E-2</v>
      </c>
      <c r="P18">
        <v>-6.2120169811798381E-2</v>
      </c>
      <c r="Q18">
        <v>6.1094541355446487E-2</v>
      </c>
      <c r="S18">
        <v>9</v>
      </c>
      <c r="T18">
        <v>1.9456106812728347E-2</v>
      </c>
      <c r="U18">
        <v>-3.0862113860358635E-2</v>
      </c>
      <c r="V18">
        <v>5.5527773933613266E-2</v>
      </c>
      <c r="W18">
        <v>-3.5334447935681369E-4</v>
      </c>
      <c r="X18">
        <v>-3.2385577122215389E-2</v>
      </c>
    </row>
    <row r="19" spans="1:24" x14ac:dyDescent="0.3">
      <c r="A19" s="8">
        <v>43846</v>
      </c>
      <c r="B19">
        <v>0</v>
      </c>
      <c r="C19">
        <v>0</v>
      </c>
      <c r="D19">
        <v>0</v>
      </c>
      <c r="E19">
        <v>0</v>
      </c>
      <c r="F19">
        <v>0</v>
      </c>
      <c r="G19" s="9">
        <v>43846</v>
      </c>
      <c r="H19" s="23">
        <v>0</v>
      </c>
      <c r="I19" s="23">
        <v>0</v>
      </c>
      <c r="J19" s="10">
        <v>0</v>
      </c>
      <c r="L19">
        <v>10</v>
      </c>
      <c r="M19">
        <v>-5.7773393474912955E-2</v>
      </c>
      <c r="N19">
        <v>9.5531052632052749E-2</v>
      </c>
      <c r="O19">
        <v>-5.6712914224645021E-2</v>
      </c>
      <c r="P19">
        <v>-6.2585500619065357E-2</v>
      </c>
      <c r="Q19">
        <v>-3.5133652344702129E-2</v>
      </c>
      <c r="S19">
        <v>10</v>
      </c>
      <c r="T19">
        <v>0.12695999531580576</v>
      </c>
      <c r="U19">
        <v>-3.3313438247632145E-2</v>
      </c>
      <c r="V19">
        <v>5.7313825184530535E-2</v>
      </c>
      <c r="W19">
        <v>-1.749633291916905E-2</v>
      </c>
      <c r="X19">
        <v>-4.4842138438842593E-3</v>
      </c>
    </row>
    <row r="20" spans="1:24" x14ac:dyDescent="0.3">
      <c r="A20" s="8">
        <v>43847</v>
      </c>
      <c r="B20">
        <v>0</v>
      </c>
      <c r="C20">
        <v>0</v>
      </c>
      <c r="D20">
        <v>0</v>
      </c>
      <c r="E20">
        <v>0</v>
      </c>
      <c r="F20">
        <v>35</v>
      </c>
      <c r="G20" s="9">
        <v>43847</v>
      </c>
      <c r="H20" s="23">
        <v>0</v>
      </c>
      <c r="I20" s="23">
        <v>0</v>
      </c>
      <c r="J20" s="10">
        <v>0</v>
      </c>
      <c r="L20">
        <v>11</v>
      </c>
      <c r="M20">
        <v>-2.771557698720881E-2</v>
      </c>
      <c r="N20">
        <v>-8.251188010408321E-2</v>
      </c>
      <c r="O20">
        <v>-5.7138207935797256E-2</v>
      </c>
      <c r="P20">
        <v>5.4625198766629302E-2</v>
      </c>
      <c r="Q20">
        <v>-3.8066640231391453E-2</v>
      </c>
      <c r="S20">
        <v>11</v>
      </c>
      <c r="T20">
        <v>0.10235793171434451</v>
      </c>
      <c r="U20">
        <v>2.397395641977047E-2</v>
      </c>
      <c r="V20">
        <v>5.4289652085606106E-2</v>
      </c>
      <c r="W20">
        <v>-4.2656836577623029E-2</v>
      </c>
      <c r="X20">
        <v>6.6249190884234213E-2</v>
      </c>
    </row>
    <row r="21" spans="1:24" x14ac:dyDescent="0.3">
      <c r="A21" s="8">
        <v>43848</v>
      </c>
      <c r="B21">
        <v>0</v>
      </c>
      <c r="C21">
        <v>0</v>
      </c>
      <c r="D21">
        <v>0</v>
      </c>
      <c r="E21">
        <v>0</v>
      </c>
      <c r="F21">
        <v>0</v>
      </c>
      <c r="G21" s="9">
        <v>43848</v>
      </c>
      <c r="H21" s="23">
        <v>0</v>
      </c>
      <c r="I21" s="23">
        <v>0</v>
      </c>
      <c r="J21" s="10">
        <v>0</v>
      </c>
      <c r="L21">
        <v>12</v>
      </c>
      <c r="M21">
        <v>-4.8005476764893189E-2</v>
      </c>
      <c r="N21">
        <v>-7.9767218759903141E-2</v>
      </c>
      <c r="O21">
        <v>5.4579282889517501E-2</v>
      </c>
      <c r="P21">
        <v>6.2319426681147573E-2</v>
      </c>
      <c r="Q21">
        <v>4.3844551312717646E-2</v>
      </c>
      <c r="S21">
        <v>12</v>
      </c>
      <c r="T21">
        <v>5.9259456233228064E-2</v>
      </c>
      <c r="U21">
        <v>-3.1853623191577291E-3</v>
      </c>
      <c r="V21">
        <v>5.7260718620593766E-2</v>
      </c>
      <c r="W21">
        <v>1.202939582051833E-2</v>
      </c>
      <c r="X21">
        <v>0.11780190498346021</v>
      </c>
    </row>
    <row r="22" spans="1:24" x14ac:dyDescent="0.3">
      <c r="A22" s="8">
        <v>43849</v>
      </c>
      <c r="B22">
        <v>0</v>
      </c>
      <c r="C22">
        <v>0</v>
      </c>
      <c r="D22">
        <v>0</v>
      </c>
      <c r="E22">
        <v>0</v>
      </c>
      <c r="F22">
        <v>0</v>
      </c>
      <c r="G22" s="9">
        <v>43849</v>
      </c>
      <c r="H22" s="23">
        <v>0</v>
      </c>
      <c r="I22" s="23">
        <v>0</v>
      </c>
      <c r="J22" s="10">
        <v>0</v>
      </c>
      <c r="L22">
        <v>13</v>
      </c>
      <c r="M22">
        <v>0.11756069574302812</v>
      </c>
      <c r="N22">
        <v>-3.6138379859636427E-3</v>
      </c>
      <c r="O22">
        <v>-5.8008222790986538E-2</v>
      </c>
      <c r="P22">
        <v>-6.4024285908893169E-2</v>
      </c>
      <c r="Q22">
        <v>0.1171854124323618</v>
      </c>
      <c r="S22">
        <v>13</v>
      </c>
      <c r="T22">
        <v>0.12974061336332018</v>
      </c>
      <c r="U22">
        <v>-5.777495408307276E-2</v>
      </c>
      <c r="V22">
        <v>0.13101352265157032</v>
      </c>
      <c r="W22">
        <v>1.2355665598775765E-2</v>
      </c>
      <c r="X22">
        <v>0.10302903989536023</v>
      </c>
    </row>
    <row r="23" spans="1:24" x14ac:dyDescent="0.3">
      <c r="A23" s="8">
        <v>43850</v>
      </c>
      <c r="B23">
        <v>33</v>
      </c>
      <c r="C23">
        <v>0</v>
      </c>
      <c r="D23">
        <v>0</v>
      </c>
      <c r="E23">
        <v>0</v>
      </c>
      <c r="F23">
        <v>0</v>
      </c>
      <c r="G23" s="9">
        <v>43850</v>
      </c>
      <c r="H23" s="23">
        <v>0</v>
      </c>
      <c r="I23" s="23">
        <v>0</v>
      </c>
      <c r="J23" s="10">
        <v>0</v>
      </c>
      <c r="L23">
        <v>14</v>
      </c>
      <c r="M23">
        <v>-0.11653086005262962</v>
      </c>
      <c r="N23">
        <v>-1.7146475377839664E-2</v>
      </c>
      <c r="O23">
        <v>6.8755761489496706E-2</v>
      </c>
      <c r="P23">
        <v>7.3647311277951016E-2</v>
      </c>
      <c r="Q23">
        <v>-0.10327765680457349</v>
      </c>
      <c r="S23">
        <v>14</v>
      </c>
      <c r="T23">
        <v>0.14132303072875263</v>
      </c>
      <c r="U23">
        <v>3.197013465195038E-2</v>
      </c>
      <c r="V23">
        <v>7.4919996524007437E-2</v>
      </c>
      <c r="W23">
        <v>-4.0894537908813811E-3</v>
      </c>
      <c r="X23">
        <v>5.0430067382001974E-2</v>
      </c>
    </row>
    <row r="24" spans="1:24" x14ac:dyDescent="0.3">
      <c r="A24" s="8">
        <v>43851</v>
      </c>
      <c r="B24">
        <v>0</v>
      </c>
      <c r="C24">
        <v>0</v>
      </c>
      <c r="D24">
        <v>0</v>
      </c>
      <c r="E24">
        <v>0</v>
      </c>
      <c r="F24">
        <v>37</v>
      </c>
      <c r="G24" s="9">
        <v>43851</v>
      </c>
      <c r="H24" s="23">
        <v>0</v>
      </c>
      <c r="I24" s="23">
        <v>0</v>
      </c>
      <c r="J24" s="10">
        <v>0</v>
      </c>
    </row>
    <row r="25" spans="1:24" x14ac:dyDescent="0.3">
      <c r="A25" s="8">
        <v>43852</v>
      </c>
      <c r="B25">
        <v>0</v>
      </c>
      <c r="C25">
        <v>0</v>
      </c>
      <c r="D25">
        <v>0</v>
      </c>
      <c r="E25">
        <v>0</v>
      </c>
      <c r="F25">
        <v>0</v>
      </c>
      <c r="G25" s="9">
        <v>43852</v>
      </c>
      <c r="H25" s="23">
        <v>0</v>
      </c>
      <c r="I25" s="23">
        <v>0</v>
      </c>
      <c r="J25" s="10">
        <v>0</v>
      </c>
    </row>
    <row r="26" spans="1:24" x14ac:dyDescent="0.3">
      <c r="A26" s="8">
        <v>43853</v>
      </c>
      <c r="B26">
        <v>0</v>
      </c>
      <c r="C26">
        <v>0</v>
      </c>
      <c r="D26">
        <v>0</v>
      </c>
      <c r="E26">
        <v>0</v>
      </c>
      <c r="F26">
        <v>0</v>
      </c>
      <c r="G26" s="9">
        <v>43853</v>
      </c>
      <c r="H26" s="23">
        <v>0</v>
      </c>
      <c r="I26" s="23">
        <v>0</v>
      </c>
      <c r="J26" s="10">
        <v>0</v>
      </c>
    </row>
    <row r="27" spans="1:24" x14ac:dyDescent="0.3">
      <c r="A27" s="8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9">
        <v>43854</v>
      </c>
      <c r="H27" s="23">
        <v>0</v>
      </c>
      <c r="I27" s="23">
        <v>0</v>
      </c>
      <c r="J27" s="10">
        <v>0</v>
      </c>
    </row>
    <row r="28" spans="1:24" x14ac:dyDescent="0.3">
      <c r="A28" s="8">
        <v>43855</v>
      </c>
      <c r="B28">
        <v>35</v>
      </c>
      <c r="C28">
        <v>0</v>
      </c>
      <c r="D28">
        <v>0</v>
      </c>
      <c r="E28">
        <v>0</v>
      </c>
      <c r="F28">
        <v>38</v>
      </c>
      <c r="G28" s="9">
        <v>43855</v>
      </c>
      <c r="H28" s="23">
        <v>0</v>
      </c>
      <c r="I28" s="23">
        <v>0</v>
      </c>
      <c r="J28" s="10">
        <v>0</v>
      </c>
    </row>
    <row r="29" spans="1:24" x14ac:dyDescent="0.3">
      <c r="A29" s="8">
        <v>43856</v>
      </c>
      <c r="B29">
        <v>0</v>
      </c>
      <c r="C29">
        <v>0</v>
      </c>
      <c r="D29">
        <v>0</v>
      </c>
      <c r="E29">
        <v>0</v>
      </c>
      <c r="F29">
        <v>0</v>
      </c>
      <c r="G29" s="9">
        <v>43856</v>
      </c>
      <c r="H29" s="23">
        <v>0</v>
      </c>
      <c r="I29" s="23">
        <v>0</v>
      </c>
      <c r="J29" s="10">
        <v>0</v>
      </c>
    </row>
    <row r="30" spans="1:24" x14ac:dyDescent="0.3">
      <c r="A30" s="8">
        <v>43857</v>
      </c>
      <c r="B30">
        <v>0</v>
      </c>
      <c r="C30">
        <v>0</v>
      </c>
      <c r="D30">
        <v>0</v>
      </c>
      <c r="E30">
        <v>0</v>
      </c>
      <c r="F30">
        <v>0</v>
      </c>
      <c r="G30" s="9">
        <v>43857</v>
      </c>
      <c r="H30" s="23">
        <v>0</v>
      </c>
      <c r="I30" s="23">
        <v>0</v>
      </c>
      <c r="J30" s="10">
        <v>0</v>
      </c>
    </row>
    <row r="31" spans="1:24" x14ac:dyDescent="0.3">
      <c r="A31" s="8">
        <v>43858</v>
      </c>
      <c r="B31">
        <v>33</v>
      </c>
      <c r="C31">
        <v>0</v>
      </c>
      <c r="D31">
        <v>0</v>
      </c>
      <c r="E31">
        <v>0</v>
      </c>
      <c r="F31">
        <v>34</v>
      </c>
      <c r="G31" s="9">
        <v>43858</v>
      </c>
      <c r="H31" s="23">
        <v>0</v>
      </c>
      <c r="I31" s="23">
        <v>0</v>
      </c>
      <c r="J31" s="10">
        <v>0</v>
      </c>
    </row>
    <row r="32" spans="1:24" x14ac:dyDescent="0.3">
      <c r="A32" s="8">
        <v>43859</v>
      </c>
      <c r="B32">
        <v>0</v>
      </c>
      <c r="C32">
        <v>0</v>
      </c>
      <c r="D32">
        <v>0</v>
      </c>
      <c r="E32">
        <v>0</v>
      </c>
      <c r="F32">
        <v>0</v>
      </c>
      <c r="G32" s="9">
        <v>43859</v>
      </c>
      <c r="H32" s="23">
        <v>0</v>
      </c>
      <c r="I32" s="23">
        <v>0</v>
      </c>
      <c r="J32" s="10">
        <v>0</v>
      </c>
    </row>
    <row r="33" spans="1:10" x14ac:dyDescent="0.3">
      <c r="A33" s="8">
        <v>43860</v>
      </c>
      <c r="B33">
        <v>32</v>
      </c>
      <c r="C33">
        <v>0</v>
      </c>
      <c r="D33">
        <v>0</v>
      </c>
      <c r="E33">
        <v>0</v>
      </c>
      <c r="F33">
        <v>0</v>
      </c>
      <c r="G33" s="9">
        <v>43860</v>
      </c>
      <c r="H33" s="23">
        <f ca="1">IFERROR(__xludf.DUMMYFUNCTION("""COMPUTED_VALUE"""),1)</f>
        <v>1</v>
      </c>
      <c r="I33" s="23">
        <f ca="1">IFERROR(__xludf.DUMMYFUNCTION("""COMPUTED_VALUE"""),0)</f>
        <v>0</v>
      </c>
      <c r="J33" s="10">
        <v>0</v>
      </c>
    </row>
    <row r="34" spans="1:10" x14ac:dyDescent="0.3">
      <c r="A34" s="8">
        <v>43861</v>
      </c>
      <c r="B34">
        <v>0</v>
      </c>
      <c r="C34">
        <v>0</v>
      </c>
      <c r="D34">
        <v>0</v>
      </c>
      <c r="E34">
        <v>0</v>
      </c>
      <c r="F34">
        <v>0</v>
      </c>
      <c r="G34" s="9">
        <v>43861</v>
      </c>
      <c r="H34" s="23">
        <f ca="1">IFERROR(__xludf.DUMMYFUNCTION("""COMPUTED_VALUE"""),0)</f>
        <v>0</v>
      </c>
      <c r="I34" s="23">
        <f ca="1">IFERROR(__xludf.DUMMYFUNCTION("""COMPUTED_VALUE"""),0)</f>
        <v>0</v>
      </c>
      <c r="J34" s="10">
        <v>0</v>
      </c>
    </row>
    <row r="35" spans="1:10" x14ac:dyDescent="0.3">
      <c r="A35" s="8">
        <v>43862</v>
      </c>
      <c r="B35">
        <v>0</v>
      </c>
      <c r="C35">
        <v>0</v>
      </c>
      <c r="D35">
        <v>0</v>
      </c>
      <c r="E35">
        <v>0</v>
      </c>
      <c r="F35">
        <v>0</v>
      </c>
      <c r="G35" s="9">
        <v>43862</v>
      </c>
      <c r="H35" s="23">
        <f ca="1">IFERROR(__xludf.DUMMYFUNCTION("""COMPUTED_VALUE"""),0)</f>
        <v>0</v>
      </c>
      <c r="I35" s="23">
        <f ca="1">IFERROR(__xludf.DUMMYFUNCTION("""COMPUTED_VALUE"""),0)</f>
        <v>0</v>
      </c>
      <c r="J35" s="10">
        <v>0</v>
      </c>
    </row>
    <row r="36" spans="1:10" x14ac:dyDescent="0.3">
      <c r="A36" s="8">
        <v>43863</v>
      </c>
      <c r="B36">
        <v>33</v>
      </c>
      <c r="C36">
        <v>0</v>
      </c>
      <c r="D36">
        <v>0</v>
      </c>
      <c r="E36">
        <v>0</v>
      </c>
      <c r="F36">
        <v>0</v>
      </c>
      <c r="G36" s="9">
        <v>43863</v>
      </c>
      <c r="H36" s="23">
        <f ca="1">IFERROR(__xludf.DUMMYFUNCTION("""COMPUTED_VALUE"""),1)</f>
        <v>1</v>
      </c>
      <c r="I36" s="23">
        <f ca="1">IFERROR(__xludf.DUMMYFUNCTION("""COMPUTED_VALUE"""),0)</f>
        <v>0</v>
      </c>
      <c r="J36" s="10">
        <v>0</v>
      </c>
    </row>
    <row r="37" spans="1:10" x14ac:dyDescent="0.3">
      <c r="A37" s="8">
        <v>43864</v>
      </c>
      <c r="B37">
        <v>30</v>
      </c>
      <c r="C37">
        <v>0</v>
      </c>
      <c r="D37">
        <v>0</v>
      </c>
      <c r="E37">
        <v>0</v>
      </c>
      <c r="F37">
        <v>0</v>
      </c>
      <c r="G37" s="9">
        <v>43864</v>
      </c>
      <c r="H37" s="23">
        <f ca="1">IFERROR(__xludf.DUMMYFUNCTION("""COMPUTED_VALUE"""),1)</f>
        <v>1</v>
      </c>
      <c r="I37" s="23">
        <f ca="1">IFERROR(__xludf.DUMMYFUNCTION("""COMPUTED_VALUE"""),0)</f>
        <v>0</v>
      </c>
      <c r="J37" s="10">
        <v>0</v>
      </c>
    </row>
    <row r="38" spans="1:10" x14ac:dyDescent="0.3">
      <c r="A38" s="8">
        <v>43865</v>
      </c>
      <c r="B38">
        <v>0</v>
      </c>
      <c r="C38">
        <v>0</v>
      </c>
      <c r="D38">
        <v>0</v>
      </c>
      <c r="E38">
        <v>0</v>
      </c>
      <c r="F38">
        <v>0</v>
      </c>
      <c r="G38" s="9">
        <v>43865</v>
      </c>
      <c r="H38" s="23">
        <f ca="1">IFERROR(__xludf.DUMMYFUNCTION("""COMPUTED_VALUE"""),0)</f>
        <v>0</v>
      </c>
      <c r="I38" s="23">
        <f ca="1">IFERROR(__xludf.DUMMYFUNCTION("""COMPUTED_VALUE"""),0)</f>
        <v>0</v>
      </c>
      <c r="J38" s="10">
        <v>0</v>
      </c>
    </row>
    <row r="39" spans="1:10" x14ac:dyDescent="0.3">
      <c r="A39" s="8">
        <v>43866</v>
      </c>
      <c r="B39">
        <v>0</v>
      </c>
      <c r="C39">
        <v>0</v>
      </c>
      <c r="D39">
        <v>0</v>
      </c>
      <c r="E39">
        <v>0</v>
      </c>
      <c r="F39">
        <v>0</v>
      </c>
      <c r="G39" s="9">
        <v>43866</v>
      </c>
      <c r="H39" s="23">
        <f ca="1">IFERROR(__xludf.DUMMYFUNCTION("""COMPUTED_VALUE"""),0)</f>
        <v>0</v>
      </c>
      <c r="I39" s="23">
        <f ca="1">IFERROR(__xludf.DUMMYFUNCTION("""COMPUTED_VALUE"""),0)</f>
        <v>0</v>
      </c>
      <c r="J39" s="10">
        <v>0</v>
      </c>
    </row>
    <row r="40" spans="1:10" x14ac:dyDescent="0.3">
      <c r="A40" s="8">
        <v>43867</v>
      </c>
      <c r="B40">
        <v>32</v>
      </c>
      <c r="C40">
        <v>0</v>
      </c>
      <c r="D40">
        <v>0</v>
      </c>
      <c r="E40">
        <v>0</v>
      </c>
      <c r="F40">
        <v>0</v>
      </c>
      <c r="G40" s="9">
        <v>43867</v>
      </c>
      <c r="H40" s="23">
        <f ca="1">IFERROR(__xludf.DUMMYFUNCTION("""COMPUTED_VALUE"""),0)</f>
        <v>0</v>
      </c>
      <c r="I40" s="23">
        <f ca="1">IFERROR(__xludf.DUMMYFUNCTION("""COMPUTED_VALUE"""),0)</f>
        <v>0</v>
      </c>
      <c r="J40" s="10">
        <v>0</v>
      </c>
    </row>
    <row r="41" spans="1:10" x14ac:dyDescent="0.3">
      <c r="A41" s="8">
        <v>43868</v>
      </c>
      <c r="B41">
        <v>0</v>
      </c>
      <c r="C41">
        <v>0</v>
      </c>
      <c r="D41">
        <v>0</v>
      </c>
      <c r="E41">
        <v>0</v>
      </c>
      <c r="F41">
        <v>0</v>
      </c>
      <c r="G41" s="9">
        <v>43868</v>
      </c>
      <c r="H41" s="23">
        <f ca="1">IFERROR(__xludf.DUMMYFUNCTION("""COMPUTED_VALUE"""),0)</f>
        <v>0</v>
      </c>
      <c r="I41" s="23">
        <f ca="1">IFERROR(__xludf.DUMMYFUNCTION("""COMPUTED_VALUE"""),0)</f>
        <v>0</v>
      </c>
      <c r="J41" s="10">
        <v>0</v>
      </c>
    </row>
    <row r="42" spans="1:10" x14ac:dyDescent="0.3">
      <c r="A42" s="8">
        <v>43869</v>
      </c>
      <c r="B42">
        <v>35</v>
      </c>
      <c r="C42">
        <v>0</v>
      </c>
      <c r="D42">
        <v>0</v>
      </c>
      <c r="E42">
        <v>0</v>
      </c>
      <c r="F42">
        <v>0</v>
      </c>
      <c r="G42" s="9">
        <v>43869</v>
      </c>
      <c r="H42" s="23">
        <f ca="1">IFERROR(__xludf.DUMMYFUNCTION("""COMPUTED_VALUE"""),0)</f>
        <v>0</v>
      </c>
      <c r="I42" s="23">
        <f ca="1">IFERROR(__xludf.DUMMYFUNCTION("""COMPUTED_VALUE"""),0)</f>
        <v>0</v>
      </c>
      <c r="J42" s="10">
        <v>0</v>
      </c>
    </row>
    <row r="43" spans="1:10" x14ac:dyDescent="0.3">
      <c r="A43" s="8">
        <v>43870</v>
      </c>
      <c r="B43">
        <v>0</v>
      </c>
      <c r="C43">
        <v>0</v>
      </c>
      <c r="D43">
        <v>0</v>
      </c>
      <c r="E43">
        <v>0</v>
      </c>
      <c r="F43">
        <v>0</v>
      </c>
      <c r="G43" s="9">
        <v>43870</v>
      </c>
      <c r="H43" s="23">
        <f ca="1">IFERROR(__xludf.DUMMYFUNCTION("""COMPUTED_VALUE"""),0)</f>
        <v>0</v>
      </c>
      <c r="I43" s="23">
        <f ca="1">IFERROR(__xludf.DUMMYFUNCTION("""COMPUTED_VALUE"""),0)</f>
        <v>0</v>
      </c>
      <c r="J43" s="10">
        <v>0</v>
      </c>
    </row>
    <row r="44" spans="1:10" x14ac:dyDescent="0.3">
      <c r="A44" s="8">
        <v>43871</v>
      </c>
      <c r="B44">
        <v>0</v>
      </c>
      <c r="C44">
        <v>0</v>
      </c>
      <c r="D44">
        <v>0</v>
      </c>
      <c r="E44">
        <v>0</v>
      </c>
      <c r="F44">
        <v>0</v>
      </c>
      <c r="G44" s="9">
        <v>43871</v>
      </c>
      <c r="H44" s="23">
        <f ca="1">IFERROR(__xludf.DUMMYFUNCTION("""COMPUTED_VALUE"""),0)</f>
        <v>0</v>
      </c>
      <c r="I44" s="23">
        <f ca="1">IFERROR(__xludf.DUMMYFUNCTION("""COMPUTED_VALUE"""),0)</f>
        <v>0</v>
      </c>
      <c r="J44" s="10">
        <v>0</v>
      </c>
    </row>
    <row r="45" spans="1:10" x14ac:dyDescent="0.3">
      <c r="A45" s="8">
        <v>43872</v>
      </c>
      <c r="B45">
        <v>31</v>
      </c>
      <c r="C45">
        <v>0</v>
      </c>
      <c r="D45">
        <v>0</v>
      </c>
      <c r="E45">
        <v>0</v>
      </c>
      <c r="F45">
        <v>0</v>
      </c>
      <c r="G45" s="9">
        <v>43872</v>
      </c>
      <c r="H45" s="23">
        <f ca="1">IFERROR(__xludf.DUMMYFUNCTION("""COMPUTED_VALUE"""),0)</f>
        <v>0</v>
      </c>
      <c r="I45" s="23">
        <f ca="1">IFERROR(__xludf.DUMMYFUNCTION("""COMPUTED_VALUE"""),0)</f>
        <v>0</v>
      </c>
      <c r="J45" s="10">
        <v>0</v>
      </c>
    </row>
    <row r="46" spans="1:10" x14ac:dyDescent="0.3">
      <c r="A46" s="8">
        <v>43873</v>
      </c>
      <c r="B46">
        <v>31</v>
      </c>
      <c r="C46">
        <v>33</v>
      </c>
      <c r="D46">
        <v>0</v>
      </c>
      <c r="E46">
        <v>33</v>
      </c>
      <c r="F46">
        <v>0</v>
      </c>
      <c r="G46" s="9">
        <v>43873</v>
      </c>
      <c r="H46" s="23">
        <f ca="1">IFERROR(__xludf.DUMMYFUNCTION("""COMPUTED_VALUE"""),0)</f>
        <v>0</v>
      </c>
      <c r="I46" s="23">
        <f ca="1">IFERROR(__xludf.DUMMYFUNCTION("""COMPUTED_VALUE"""),0)</f>
        <v>0</v>
      </c>
      <c r="J46" s="10">
        <v>0</v>
      </c>
    </row>
    <row r="47" spans="1:10" x14ac:dyDescent="0.3">
      <c r="A47" s="8">
        <v>43874</v>
      </c>
      <c r="B47">
        <v>33</v>
      </c>
      <c r="C47">
        <v>0</v>
      </c>
      <c r="D47">
        <v>0</v>
      </c>
      <c r="E47">
        <v>0</v>
      </c>
      <c r="F47">
        <v>0</v>
      </c>
      <c r="G47" s="9">
        <v>43874</v>
      </c>
      <c r="H47" s="23">
        <f ca="1">IFERROR(__xludf.DUMMYFUNCTION("""COMPUTED_VALUE"""),0)</f>
        <v>0</v>
      </c>
      <c r="I47" s="23">
        <f ca="1">IFERROR(__xludf.DUMMYFUNCTION("""COMPUTED_VALUE"""),0)</f>
        <v>0</v>
      </c>
      <c r="J47" s="10">
        <v>0</v>
      </c>
    </row>
    <row r="48" spans="1:10" x14ac:dyDescent="0.3">
      <c r="A48" s="8">
        <v>43875</v>
      </c>
      <c r="B48">
        <v>33</v>
      </c>
      <c r="C48">
        <v>0</v>
      </c>
      <c r="D48">
        <v>0</v>
      </c>
      <c r="E48">
        <v>0</v>
      </c>
      <c r="F48">
        <v>33</v>
      </c>
      <c r="G48" s="9">
        <v>43875</v>
      </c>
      <c r="H48" s="23">
        <f ca="1">IFERROR(__xludf.DUMMYFUNCTION("""COMPUTED_VALUE"""),0)</f>
        <v>0</v>
      </c>
      <c r="I48" s="23">
        <f ca="1">IFERROR(__xludf.DUMMYFUNCTION("""COMPUTED_VALUE"""),0)</f>
        <v>0</v>
      </c>
      <c r="J48" s="10">
        <v>0</v>
      </c>
    </row>
    <row r="49" spans="1:10" x14ac:dyDescent="0.3">
      <c r="A49" s="8">
        <v>43876</v>
      </c>
      <c r="B49">
        <v>0</v>
      </c>
      <c r="C49">
        <v>0</v>
      </c>
      <c r="D49">
        <v>0</v>
      </c>
      <c r="E49">
        <v>0</v>
      </c>
      <c r="F49">
        <v>0</v>
      </c>
      <c r="G49" s="9">
        <v>43876</v>
      </c>
      <c r="H49" s="23">
        <f ca="1">IFERROR(__xludf.DUMMYFUNCTION("""COMPUTED_VALUE"""),0)</f>
        <v>0</v>
      </c>
      <c r="I49" s="23">
        <f ca="1">IFERROR(__xludf.DUMMYFUNCTION("""COMPUTED_VALUE"""),0)</f>
        <v>0</v>
      </c>
      <c r="J49" s="10">
        <v>0</v>
      </c>
    </row>
    <row r="50" spans="1:10" x14ac:dyDescent="0.3">
      <c r="A50" s="8">
        <v>43877</v>
      </c>
      <c r="B50">
        <v>34</v>
      </c>
      <c r="C50">
        <v>0</v>
      </c>
      <c r="D50">
        <v>0</v>
      </c>
      <c r="E50">
        <v>0</v>
      </c>
      <c r="F50">
        <v>0</v>
      </c>
      <c r="G50" s="9">
        <v>43877</v>
      </c>
      <c r="H50" s="23">
        <f ca="1">IFERROR(__xludf.DUMMYFUNCTION("""COMPUTED_VALUE"""),0)</f>
        <v>0</v>
      </c>
      <c r="I50" s="23">
        <f ca="1">IFERROR(__xludf.DUMMYFUNCTION("""COMPUTED_VALUE"""),0)</f>
        <v>0</v>
      </c>
      <c r="J50" s="10">
        <v>0</v>
      </c>
    </row>
    <row r="51" spans="1:10" x14ac:dyDescent="0.3">
      <c r="A51" s="8">
        <v>43878</v>
      </c>
      <c r="B51">
        <v>0</v>
      </c>
      <c r="C51">
        <v>0</v>
      </c>
      <c r="D51">
        <v>0</v>
      </c>
      <c r="E51">
        <v>0</v>
      </c>
      <c r="F51">
        <v>0</v>
      </c>
      <c r="G51" s="9">
        <v>43878</v>
      </c>
      <c r="H51" s="23">
        <f ca="1">IFERROR(__xludf.DUMMYFUNCTION("""COMPUTED_VALUE"""),0)</f>
        <v>0</v>
      </c>
      <c r="I51" s="23">
        <f ca="1">IFERROR(__xludf.DUMMYFUNCTION("""COMPUTED_VALUE"""),0)</f>
        <v>0</v>
      </c>
      <c r="J51" s="10">
        <v>0</v>
      </c>
    </row>
    <row r="52" spans="1:10" x14ac:dyDescent="0.3">
      <c r="A52" s="8">
        <v>43879</v>
      </c>
      <c r="B52">
        <v>0</v>
      </c>
      <c r="C52">
        <v>0</v>
      </c>
      <c r="D52">
        <v>0</v>
      </c>
      <c r="E52">
        <v>0</v>
      </c>
      <c r="F52">
        <v>0</v>
      </c>
      <c r="G52" s="9">
        <v>43879</v>
      </c>
      <c r="H52" s="23">
        <f ca="1">IFERROR(__xludf.DUMMYFUNCTION("""COMPUTED_VALUE"""),0)</f>
        <v>0</v>
      </c>
      <c r="I52" s="23">
        <f ca="1">IFERROR(__xludf.DUMMYFUNCTION("""COMPUTED_VALUE"""),0)</f>
        <v>0</v>
      </c>
      <c r="J52" s="10">
        <v>0</v>
      </c>
    </row>
    <row r="53" spans="1:10" x14ac:dyDescent="0.3">
      <c r="A53" s="8">
        <v>43880</v>
      </c>
      <c r="B53">
        <v>0</v>
      </c>
      <c r="C53">
        <v>0</v>
      </c>
      <c r="D53">
        <v>0</v>
      </c>
      <c r="E53">
        <v>0</v>
      </c>
      <c r="F53">
        <v>0</v>
      </c>
      <c r="G53" s="9">
        <v>43880</v>
      </c>
      <c r="H53" s="23">
        <f ca="1">IFERROR(__xludf.DUMMYFUNCTION("""COMPUTED_VALUE"""),0)</f>
        <v>0</v>
      </c>
      <c r="I53" s="23">
        <f ca="1">IFERROR(__xludf.DUMMYFUNCTION("""COMPUTED_VALUE"""),0)</f>
        <v>0</v>
      </c>
      <c r="J53" s="10">
        <v>0</v>
      </c>
    </row>
    <row r="54" spans="1:10" x14ac:dyDescent="0.3">
      <c r="A54" s="8">
        <v>43881</v>
      </c>
      <c r="B54">
        <v>0</v>
      </c>
      <c r="C54">
        <v>0</v>
      </c>
      <c r="D54">
        <v>0</v>
      </c>
      <c r="E54">
        <v>0</v>
      </c>
      <c r="F54">
        <v>0</v>
      </c>
      <c r="G54" s="9">
        <v>43881</v>
      </c>
      <c r="H54" s="23">
        <f ca="1">IFERROR(__xludf.DUMMYFUNCTION("""COMPUTED_VALUE"""),0)</f>
        <v>0</v>
      </c>
      <c r="I54" s="23">
        <f ca="1">IFERROR(__xludf.DUMMYFUNCTION("""COMPUTED_VALUE"""),0)</f>
        <v>0</v>
      </c>
      <c r="J54" s="10">
        <v>0</v>
      </c>
    </row>
    <row r="55" spans="1:10" x14ac:dyDescent="0.3">
      <c r="A55" s="8">
        <v>43882</v>
      </c>
      <c r="B55">
        <v>0</v>
      </c>
      <c r="C55">
        <v>0</v>
      </c>
      <c r="D55">
        <v>0</v>
      </c>
      <c r="E55">
        <v>0</v>
      </c>
      <c r="F55">
        <v>0</v>
      </c>
      <c r="G55" s="9">
        <v>43882</v>
      </c>
      <c r="H55" s="23">
        <f ca="1">IFERROR(__xludf.DUMMYFUNCTION("""COMPUTED_VALUE"""),0)</f>
        <v>0</v>
      </c>
      <c r="I55" s="23">
        <f ca="1">IFERROR(__xludf.DUMMYFUNCTION("""COMPUTED_VALUE"""),0)</f>
        <v>0</v>
      </c>
      <c r="J55" s="10">
        <v>0</v>
      </c>
    </row>
    <row r="56" spans="1:10" x14ac:dyDescent="0.3">
      <c r="A56" s="8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9">
        <v>43883</v>
      </c>
      <c r="H56" s="23">
        <f ca="1">IFERROR(__xludf.DUMMYFUNCTION("""COMPUTED_VALUE"""),0)</f>
        <v>0</v>
      </c>
      <c r="I56" s="23">
        <f ca="1">IFERROR(__xludf.DUMMYFUNCTION("""COMPUTED_VALUE"""),0)</f>
        <v>0</v>
      </c>
      <c r="J56" s="10">
        <v>0</v>
      </c>
    </row>
    <row r="57" spans="1:10" x14ac:dyDescent="0.3">
      <c r="A57" s="8">
        <v>43884</v>
      </c>
      <c r="B57">
        <v>0</v>
      </c>
      <c r="C57">
        <v>0</v>
      </c>
      <c r="D57">
        <v>0</v>
      </c>
      <c r="E57">
        <v>0</v>
      </c>
      <c r="F57">
        <v>0</v>
      </c>
      <c r="G57" s="9">
        <v>43884</v>
      </c>
      <c r="H57" s="23">
        <f ca="1">IFERROR(__xludf.DUMMYFUNCTION("""COMPUTED_VALUE"""),0)</f>
        <v>0</v>
      </c>
      <c r="I57" s="23">
        <f ca="1">IFERROR(__xludf.DUMMYFUNCTION("""COMPUTED_VALUE"""),0)</f>
        <v>0</v>
      </c>
      <c r="J57" s="10">
        <v>0</v>
      </c>
    </row>
    <row r="58" spans="1:10" x14ac:dyDescent="0.3">
      <c r="A58" s="8">
        <v>43885</v>
      </c>
      <c r="B58">
        <v>0</v>
      </c>
      <c r="C58">
        <v>0</v>
      </c>
      <c r="D58">
        <v>0</v>
      </c>
      <c r="E58">
        <v>0</v>
      </c>
      <c r="F58">
        <v>0</v>
      </c>
      <c r="G58" s="9">
        <v>43885</v>
      </c>
      <c r="H58" s="23">
        <f ca="1">IFERROR(__xludf.DUMMYFUNCTION("""COMPUTED_VALUE"""),0)</f>
        <v>0</v>
      </c>
      <c r="I58" s="23">
        <f ca="1">IFERROR(__xludf.DUMMYFUNCTION("""COMPUTED_VALUE"""),0)</f>
        <v>0</v>
      </c>
      <c r="J58" s="10">
        <v>0</v>
      </c>
    </row>
    <row r="59" spans="1:10" x14ac:dyDescent="0.3">
      <c r="A59" s="8">
        <v>43886</v>
      </c>
      <c r="B59">
        <v>0</v>
      </c>
      <c r="C59">
        <v>0</v>
      </c>
      <c r="D59">
        <v>0</v>
      </c>
      <c r="E59">
        <v>0</v>
      </c>
      <c r="F59">
        <v>0</v>
      </c>
      <c r="G59" s="9">
        <v>43886</v>
      </c>
      <c r="H59" s="23">
        <f ca="1">IFERROR(__xludf.DUMMYFUNCTION("""COMPUTED_VALUE"""),0)</f>
        <v>0</v>
      </c>
      <c r="I59" s="23">
        <f ca="1">IFERROR(__xludf.DUMMYFUNCTION("""COMPUTED_VALUE"""),0)</f>
        <v>0</v>
      </c>
      <c r="J59" s="10">
        <v>0</v>
      </c>
    </row>
    <row r="60" spans="1:10" x14ac:dyDescent="0.3">
      <c r="A60" s="8">
        <v>43887</v>
      </c>
      <c r="B60">
        <v>0</v>
      </c>
      <c r="C60">
        <v>0</v>
      </c>
      <c r="D60">
        <v>0</v>
      </c>
      <c r="E60">
        <v>0</v>
      </c>
      <c r="F60">
        <v>29</v>
      </c>
      <c r="G60" s="9">
        <v>43887</v>
      </c>
      <c r="H60" s="23">
        <f ca="1">IFERROR(__xludf.DUMMYFUNCTION("""COMPUTED_VALUE"""),0)</f>
        <v>0</v>
      </c>
      <c r="I60" s="23">
        <f ca="1">IFERROR(__xludf.DUMMYFUNCTION("""COMPUTED_VALUE"""),0)</f>
        <v>0</v>
      </c>
      <c r="J60" s="10">
        <v>0</v>
      </c>
    </row>
    <row r="61" spans="1:10" x14ac:dyDescent="0.3">
      <c r="A61" s="8">
        <v>43888</v>
      </c>
      <c r="B61">
        <v>0</v>
      </c>
      <c r="C61">
        <v>0</v>
      </c>
      <c r="D61">
        <v>0</v>
      </c>
      <c r="E61">
        <v>0</v>
      </c>
      <c r="F61">
        <v>0</v>
      </c>
      <c r="G61" s="9">
        <v>43888</v>
      </c>
      <c r="H61" s="23">
        <f ca="1">IFERROR(__xludf.DUMMYFUNCTION("""COMPUTED_VALUE"""),0)</f>
        <v>0</v>
      </c>
      <c r="I61" s="23">
        <f ca="1">IFERROR(__xludf.DUMMYFUNCTION("""COMPUTED_VALUE"""),0)</f>
        <v>0</v>
      </c>
      <c r="J61" s="10">
        <v>0</v>
      </c>
    </row>
    <row r="62" spans="1:10" x14ac:dyDescent="0.3">
      <c r="A62" s="8">
        <v>43889</v>
      </c>
      <c r="B62">
        <v>34</v>
      </c>
      <c r="C62">
        <v>0</v>
      </c>
      <c r="D62">
        <v>0</v>
      </c>
      <c r="E62">
        <v>0</v>
      </c>
      <c r="F62">
        <v>0</v>
      </c>
      <c r="G62" s="9">
        <v>43889</v>
      </c>
      <c r="H62" s="23">
        <f ca="1">IFERROR(__xludf.DUMMYFUNCTION("""COMPUTED_VALUE"""),0)</f>
        <v>0</v>
      </c>
      <c r="I62" s="23">
        <f ca="1">IFERROR(__xludf.DUMMYFUNCTION("""COMPUTED_VALUE"""),0)</f>
        <v>0</v>
      </c>
      <c r="J62" s="10">
        <v>0</v>
      </c>
    </row>
    <row r="63" spans="1:10" x14ac:dyDescent="0.3">
      <c r="A63" s="8">
        <v>43890</v>
      </c>
      <c r="B63">
        <v>0</v>
      </c>
      <c r="C63">
        <v>0</v>
      </c>
      <c r="D63">
        <v>0</v>
      </c>
      <c r="E63">
        <v>0</v>
      </c>
      <c r="F63">
        <v>0</v>
      </c>
      <c r="G63" s="9">
        <v>43890</v>
      </c>
      <c r="H63" s="23">
        <f ca="1">IFERROR(__xludf.DUMMYFUNCTION("""COMPUTED_VALUE"""),0)</f>
        <v>0</v>
      </c>
      <c r="I63" s="23">
        <f ca="1">IFERROR(__xludf.DUMMYFUNCTION("""COMPUTED_VALUE"""),0)</f>
        <v>0</v>
      </c>
      <c r="J63" s="10">
        <v>0</v>
      </c>
    </row>
    <row r="64" spans="1:10" x14ac:dyDescent="0.3">
      <c r="A64" s="8">
        <v>43891</v>
      </c>
      <c r="B64">
        <v>0</v>
      </c>
      <c r="C64">
        <v>0</v>
      </c>
      <c r="D64">
        <v>0</v>
      </c>
      <c r="E64">
        <v>0</v>
      </c>
      <c r="F64">
        <v>0</v>
      </c>
      <c r="G64" s="9">
        <v>43891</v>
      </c>
      <c r="H64" s="23">
        <f ca="1">IFERROR(__xludf.DUMMYFUNCTION("""COMPUTED_VALUE"""),0)</f>
        <v>0</v>
      </c>
      <c r="I64" s="23">
        <f ca="1">IFERROR(__xludf.DUMMYFUNCTION("""COMPUTED_VALUE"""),0)</f>
        <v>0</v>
      </c>
      <c r="J64" s="10">
        <v>0</v>
      </c>
    </row>
    <row r="65" spans="1:10" x14ac:dyDescent="0.3">
      <c r="A65" s="8">
        <v>43892</v>
      </c>
      <c r="B65">
        <v>33</v>
      </c>
      <c r="C65">
        <v>0</v>
      </c>
      <c r="D65">
        <v>0</v>
      </c>
      <c r="E65">
        <v>0</v>
      </c>
      <c r="F65">
        <v>30</v>
      </c>
      <c r="G65" s="9">
        <v>43892</v>
      </c>
      <c r="H65" s="23">
        <f ca="1">IFERROR(__xludf.DUMMYFUNCTION("""COMPUTED_VALUE"""),0)</f>
        <v>0</v>
      </c>
      <c r="I65" s="23">
        <f ca="1">IFERROR(__xludf.DUMMYFUNCTION("""COMPUTED_VALUE"""),0)</f>
        <v>0</v>
      </c>
      <c r="J65" s="10">
        <v>0</v>
      </c>
    </row>
    <row r="66" spans="1:10" x14ac:dyDescent="0.3">
      <c r="A66" s="8">
        <v>43893</v>
      </c>
      <c r="B66">
        <v>0</v>
      </c>
      <c r="C66">
        <v>0</v>
      </c>
      <c r="D66">
        <v>0</v>
      </c>
      <c r="E66">
        <v>0</v>
      </c>
      <c r="F66">
        <v>0</v>
      </c>
      <c r="G66" s="9">
        <v>43893</v>
      </c>
      <c r="H66" s="23">
        <f ca="1">IFERROR(__xludf.DUMMYFUNCTION("""COMPUTED_VALUE"""),0)</f>
        <v>0</v>
      </c>
      <c r="I66" s="23">
        <f ca="1">IFERROR(__xludf.DUMMYFUNCTION("""COMPUTED_VALUE"""),0)</f>
        <v>0</v>
      </c>
      <c r="J66" s="10">
        <v>0</v>
      </c>
    </row>
    <row r="67" spans="1:10" x14ac:dyDescent="0.3">
      <c r="A67" s="8">
        <v>43894</v>
      </c>
      <c r="B67">
        <v>0</v>
      </c>
      <c r="C67">
        <v>0</v>
      </c>
      <c r="D67">
        <v>0</v>
      </c>
      <c r="E67">
        <v>0</v>
      </c>
      <c r="F67">
        <v>0</v>
      </c>
      <c r="G67" s="9">
        <v>43894</v>
      </c>
      <c r="H67" s="23">
        <f ca="1">IFERROR(__xludf.DUMMYFUNCTION("""COMPUTED_VALUE"""),0)</f>
        <v>0</v>
      </c>
      <c r="I67" s="23">
        <f ca="1">IFERROR(__xludf.DUMMYFUNCTION("""COMPUTED_VALUE"""),0)</f>
        <v>0</v>
      </c>
      <c r="J67" s="10">
        <v>0</v>
      </c>
    </row>
    <row r="68" spans="1:10" x14ac:dyDescent="0.3">
      <c r="A68" s="8">
        <v>43895</v>
      </c>
      <c r="B68">
        <v>61</v>
      </c>
      <c r="C68">
        <v>0</v>
      </c>
      <c r="D68">
        <v>0</v>
      </c>
      <c r="E68">
        <v>0</v>
      </c>
      <c r="F68">
        <v>0</v>
      </c>
      <c r="G68" s="9">
        <v>43895</v>
      </c>
      <c r="H68" s="23">
        <f ca="1">IFERROR(__xludf.DUMMYFUNCTION("""COMPUTED_VALUE"""),0)</f>
        <v>0</v>
      </c>
      <c r="I68" s="23">
        <f ca="1">IFERROR(__xludf.DUMMYFUNCTION("""COMPUTED_VALUE"""),0)</f>
        <v>0</v>
      </c>
      <c r="J68" s="10">
        <v>0</v>
      </c>
    </row>
    <row r="69" spans="1:10" x14ac:dyDescent="0.3">
      <c r="A69" s="8">
        <v>43896</v>
      </c>
      <c r="B69">
        <v>31</v>
      </c>
      <c r="C69">
        <v>0</v>
      </c>
      <c r="D69">
        <v>0</v>
      </c>
      <c r="E69">
        <v>0</v>
      </c>
      <c r="F69">
        <v>33</v>
      </c>
      <c r="G69" s="9">
        <v>43896</v>
      </c>
      <c r="H69" s="23">
        <f ca="1">IFERROR(__xludf.DUMMYFUNCTION("""COMPUTED_VALUE"""),0)</f>
        <v>0</v>
      </c>
      <c r="I69" s="23">
        <f ca="1">IFERROR(__xludf.DUMMYFUNCTION("""COMPUTED_VALUE"""),0)</f>
        <v>0</v>
      </c>
      <c r="J69" s="10">
        <v>0</v>
      </c>
    </row>
    <row r="70" spans="1:10" x14ac:dyDescent="0.3">
      <c r="A70" s="8">
        <v>43897</v>
      </c>
      <c r="B70">
        <v>33</v>
      </c>
      <c r="C70">
        <v>34</v>
      </c>
      <c r="D70">
        <v>0</v>
      </c>
      <c r="E70">
        <v>0</v>
      </c>
      <c r="F70">
        <v>0</v>
      </c>
      <c r="G70" s="9">
        <v>43897</v>
      </c>
      <c r="H70" s="23">
        <f ca="1">IFERROR(__xludf.DUMMYFUNCTION("""COMPUTED_VALUE"""),0)</f>
        <v>0</v>
      </c>
      <c r="I70" s="23">
        <f ca="1">IFERROR(__xludf.DUMMYFUNCTION("""COMPUTED_VALUE"""),0)</f>
        <v>0</v>
      </c>
      <c r="J70" s="10">
        <v>0</v>
      </c>
    </row>
    <row r="71" spans="1:10" x14ac:dyDescent="0.3">
      <c r="A71" s="8">
        <v>43898</v>
      </c>
      <c r="B71">
        <v>47</v>
      </c>
      <c r="C71">
        <v>47</v>
      </c>
      <c r="D71">
        <v>0</v>
      </c>
      <c r="E71">
        <v>33</v>
      </c>
      <c r="F71">
        <v>33</v>
      </c>
      <c r="G71" s="9">
        <v>43898</v>
      </c>
      <c r="H71" s="23">
        <f ca="1">IFERROR(__xludf.DUMMYFUNCTION("""COMPUTED_VALUE"""),0)</f>
        <v>0</v>
      </c>
      <c r="I71" s="23">
        <f ca="1">IFERROR(__xludf.DUMMYFUNCTION("""COMPUTED_VALUE"""),0)</f>
        <v>0</v>
      </c>
      <c r="J71" s="10">
        <v>0</v>
      </c>
    </row>
    <row r="72" spans="1:10" x14ac:dyDescent="0.3">
      <c r="A72" s="8">
        <v>43899</v>
      </c>
      <c r="B72">
        <v>0</v>
      </c>
      <c r="C72">
        <v>37</v>
      </c>
      <c r="D72">
        <v>0</v>
      </c>
      <c r="E72">
        <v>0</v>
      </c>
      <c r="F72">
        <v>0</v>
      </c>
      <c r="G72" s="9">
        <v>43899</v>
      </c>
      <c r="H72" s="23">
        <f ca="1">IFERROR(__xludf.DUMMYFUNCTION("""COMPUTED_VALUE"""),0)</f>
        <v>0</v>
      </c>
      <c r="I72" s="23">
        <f ca="1">IFERROR(__xludf.DUMMYFUNCTION("""COMPUTED_VALUE"""),0)</f>
        <v>0</v>
      </c>
      <c r="J72" s="10">
        <v>0</v>
      </c>
    </row>
    <row r="73" spans="1:10" x14ac:dyDescent="0.3">
      <c r="A73" s="8">
        <v>43900</v>
      </c>
      <c r="B73">
        <v>100</v>
      </c>
      <c r="C73">
        <v>0</v>
      </c>
      <c r="D73">
        <v>0</v>
      </c>
      <c r="E73">
        <v>0</v>
      </c>
      <c r="F73">
        <v>0</v>
      </c>
      <c r="G73" s="9">
        <v>43900</v>
      </c>
      <c r="H73" s="23">
        <f ca="1">IFERROR(__xludf.DUMMYFUNCTION("""COMPUTED_VALUE"""),0)</f>
        <v>0</v>
      </c>
      <c r="I73" s="23">
        <f ca="1">IFERROR(__xludf.DUMMYFUNCTION("""COMPUTED_VALUE"""),0)</f>
        <v>0</v>
      </c>
      <c r="J73" s="10">
        <v>0</v>
      </c>
    </row>
    <row r="74" spans="1:10" x14ac:dyDescent="0.3">
      <c r="A74" s="8">
        <v>43901</v>
      </c>
      <c r="B74">
        <v>0</v>
      </c>
      <c r="C74">
        <v>0</v>
      </c>
      <c r="D74">
        <v>0</v>
      </c>
      <c r="E74">
        <v>0</v>
      </c>
      <c r="F74">
        <v>0</v>
      </c>
      <c r="G74" s="9">
        <v>43901</v>
      </c>
      <c r="H74" s="23">
        <f ca="1">IFERROR(__xludf.DUMMYFUNCTION("""COMPUTED_VALUE"""),0)</f>
        <v>0</v>
      </c>
      <c r="I74" s="23">
        <f ca="1">IFERROR(__xludf.DUMMYFUNCTION("""COMPUTED_VALUE"""),0)</f>
        <v>0</v>
      </c>
      <c r="J74" s="10">
        <v>0</v>
      </c>
    </row>
    <row r="75" spans="1:10" x14ac:dyDescent="0.3">
      <c r="A75" s="8">
        <v>43902</v>
      </c>
      <c r="B75">
        <v>0</v>
      </c>
      <c r="C75">
        <v>29</v>
      </c>
      <c r="D75">
        <v>0</v>
      </c>
      <c r="E75">
        <v>0</v>
      </c>
      <c r="F75">
        <v>0</v>
      </c>
      <c r="G75" s="9">
        <v>43902</v>
      </c>
      <c r="H75" s="23">
        <f ca="1">IFERROR(__xludf.DUMMYFUNCTION("""COMPUTED_VALUE"""),0)</f>
        <v>0</v>
      </c>
      <c r="I75" s="23">
        <f ca="1">IFERROR(__xludf.DUMMYFUNCTION("""COMPUTED_VALUE"""),0)</f>
        <v>0</v>
      </c>
      <c r="J75" s="10">
        <v>0</v>
      </c>
    </row>
    <row r="76" spans="1:10" x14ac:dyDescent="0.3">
      <c r="A76" s="8">
        <v>43903</v>
      </c>
      <c r="B76">
        <v>30</v>
      </c>
      <c r="C76">
        <v>31</v>
      </c>
      <c r="D76">
        <v>0</v>
      </c>
      <c r="E76">
        <v>0</v>
      </c>
      <c r="F76">
        <v>0</v>
      </c>
      <c r="G76" s="9">
        <v>43903</v>
      </c>
      <c r="H76" s="23">
        <f ca="1">IFERROR(__xludf.DUMMYFUNCTION("""COMPUTED_VALUE"""),0)</f>
        <v>0</v>
      </c>
      <c r="I76" s="23">
        <f ca="1">IFERROR(__xludf.DUMMYFUNCTION("""COMPUTED_VALUE"""),0)</f>
        <v>0</v>
      </c>
      <c r="J76" s="10">
        <v>0</v>
      </c>
    </row>
    <row r="77" spans="1:10" x14ac:dyDescent="0.3">
      <c r="A77" s="8">
        <v>43904</v>
      </c>
      <c r="B77">
        <v>35</v>
      </c>
      <c r="C77">
        <v>47</v>
      </c>
      <c r="D77">
        <v>0</v>
      </c>
      <c r="E77">
        <v>0</v>
      </c>
      <c r="F77">
        <v>0</v>
      </c>
      <c r="G77" s="9">
        <v>43904</v>
      </c>
      <c r="H77" s="23">
        <v>0</v>
      </c>
      <c r="I77" s="23">
        <v>0</v>
      </c>
      <c r="J77">
        <v>0</v>
      </c>
    </row>
    <row r="78" spans="1:10" x14ac:dyDescent="0.3">
      <c r="A78" s="8">
        <v>43905</v>
      </c>
      <c r="B78">
        <v>30</v>
      </c>
      <c r="C78">
        <v>0</v>
      </c>
      <c r="D78">
        <v>0</v>
      </c>
      <c r="E78">
        <v>0</v>
      </c>
      <c r="F78">
        <v>0</v>
      </c>
      <c r="G78" s="9">
        <v>43905</v>
      </c>
      <c r="H78" s="23">
        <v>0</v>
      </c>
      <c r="I78" s="23">
        <v>0</v>
      </c>
      <c r="J78">
        <v>0</v>
      </c>
    </row>
    <row r="79" spans="1:10" x14ac:dyDescent="0.3">
      <c r="A79" s="8">
        <v>43906</v>
      </c>
      <c r="B79">
        <v>30</v>
      </c>
      <c r="C79">
        <v>44</v>
      </c>
      <c r="D79">
        <v>0</v>
      </c>
      <c r="E79">
        <v>0</v>
      </c>
      <c r="F79">
        <v>0</v>
      </c>
      <c r="G79" s="9">
        <v>43906</v>
      </c>
      <c r="H79" s="23">
        <v>0</v>
      </c>
      <c r="I79" s="23">
        <v>0</v>
      </c>
      <c r="J79">
        <v>0</v>
      </c>
    </row>
    <row r="80" spans="1:10" x14ac:dyDescent="0.3">
      <c r="A80" s="8">
        <v>43907</v>
      </c>
      <c r="B80">
        <v>32</v>
      </c>
      <c r="C80">
        <v>32</v>
      </c>
      <c r="D80">
        <v>0</v>
      </c>
      <c r="E80">
        <v>0</v>
      </c>
      <c r="F80">
        <v>32</v>
      </c>
      <c r="G80" s="9">
        <v>43907</v>
      </c>
      <c r="H80" s="23">
        <v>0</v>
      </c>
      <c r="I80" s="23">
        <v>0</v>
      </c>
      <c r="J80">
        <v>0</v>
      </c>
    </row>
    <row r="81" spans="1:10" x14ac:dyDescent="0.3">
      <c r="A81" s="8">
        <v>43908</v>
      </c>
      <c r="B81">
        <v>30</v>
      </c>
      <c r="C81">
        <v>31</v>
      </c>
      <c r="D81">
        <v>0</v>
      </c>
      <c r="E81">
        <v>0</v>
      </c>
      <c r="F81">
        <v>0</v>
      </c>
      <c r="G81" s="9">
        <v>43908</v>
      </c>
      <c r="H81" s="23">
        <v>0</v>
      </c>
      <c r="I81" s="23">
        <v>0</v>
      </c>
      <c r="J81">
        <v>0</v>
      </c>
    </row>
    <row r="82" spans="1:10" x14ac:dyDescent="0.3">
      <c r="A82" s="8">
        <v>43909</v>
      </c>
      <c r="B82">
        <v>32</v>
      </c>
      <c r="C82">
        <v>32</v>
      </c>
      <c r="D82">
        <v>34</v>
      </c>
      <c r="E82">
        <v>34</v>
      </c>
      <c r="F82">
        <v>0</v>
      </c>
      <c r="G82" s="9">
        <v>43909</v>
      </c>
      <c r="H82" s="23">
        <v>0</v>
      </c>
      <c r="I82" s="23">
        <v>0</v>
      </c>
      <c r="J82">
        <v>0</v>
      </c>
    </row>
    <row r="83" spans="1:10" x14ac:dyDescent="0.3">
      <c r="A83" s="8">
        <v>43910</v>
      </c>
      <c r="B83">
        <v>30</v>
      </c>
      <c r="C83">
        <v>40</v>
      </c>
      <c r="D83">
        <v>0</v>
      </c>
      <c r="E83">
        <v>0</v>
      </c>
      <c r="F83">
        <v>0</v>
      </c>
      <c r="G83" s="9">
        <v>43910</v>
      </c>
      <c r="H83" s="23">
        <v>0</v>
      </c>
      <c r="I83" s="23">
        <v>0</v>
      </c>
      <c r="J83">
        <v>0</v>
      </c>
    </row>
    <row r="84" spans="1:10" x14ac:dyDescent="0.3">
      <c r="A84" s="8">
        <v>43911</v>
      </c>
      <c r="B84">
        <v>49</v>
      </c>
      <c r="C84">
        <v>0</v>
      </c>
      <c r="D84">
        <v>0</v>
      </c>
      <c r="E84">
        <v>31</v>
      </c>
      <c r="F84">
        <v>0</v>
      </c>
      <c r="G84" s="9">
        <v>43911</v>
      </c>
      <c r="H84" s="23">
        <v>0</v>
      </c>
      <c r="I84" s="23">
        <v>0</v>
      </c>
      <c r="J84">
        <v>0</v>
      </c>
    </row>
    <row r="85" spans="1:10" x14ac:dyDescent="0.3">
      <c r="A85" s="8">
        <v>43912</v>
      </c>
      <c r="B85">
        <v>29</v>
      </c>
      <c r="C85">
        <v>29</v>
      </c>
      <c r="D85">
        <v>0</v>
      </c>
      <c r="E85">
        <v>29</v>
      </c>
      <c r="F85">
        <v>0</v>
      </c>
      <c r="G85" s="9">
        <v>43912</v>
      </c>
      <c r="H85" s="23">
        <v>0</v>
      </c>
      <c r="I85" s="23">
        <v>0</v>
      </c>
      <c r="J85">
        <v>0</v>
      </c>
    </row>
    <row r="86" spans="1:10" x14ac:dyDescent="0.3">
      <c r="A86" s="8">
        <v>43913</v>
      </c>
      <c r="B86">
        <v>39</v>
      </c>
      <c r="C86">
        <v>59</v>
      </c>
      <c r="D86">
        <v>0</v>
      </c>
      <c r="E86">
        <v>0</v>
      </c>
      <c r="F86">
        <v>0</v>
      </c>
      <c r="G86" s="9">
        <v>43913</v>
      </c>
      <c r="H86" s="23">
        <v>0</v>
      </c>
      <c r="I86" s="23">
        <v>0</v>
      </c>
      <c r="J86">
        <v>0</v>
      </c>
    </row>
    <row r="87" spans="1:10" x14ac:dyDescent="0.3">
      <c r="A87" s="8">
        <v>43914</v>
      </c>
      <c r="B87">
        <v>41</v>
      </c>
      <c r="C87">
        <v>61</v>
      </c>
      <c r="D87">
        <v>0</v>
      </c>
      <c r="E87">
        <v>0</v>
      </c>
      <c r="F87">
        <v>0</v>
      </c>
      <c r="G87" s="9">
        <v>43914</v>
      </c>
      <c r="H87" s="23">
        <v>0</v>
      </c>
      <c r="I87" s="23">
        <v>0</v>
      </c>
      <c r="J87">
        <v>0</v>
      </c>
    </row>
    <row r="88" spans="1:10" x14ac:dyDescent="0.3">
      <c r="A88" s="8">
        <v>43915</v>
      </c>
      <c r="B88">
        <v>32</v>
      </c>
      <c r="C88">
        <v>62</v>
      </c>
      <c r="D88">
        <v>0</v>
      </c>
      <c r="E88">
        <v>0</v>
      </c>
      <c r="F88">
        <v>0</v>
      </c>
      <c r="G88" s="9">
        <v>43915</v>
      </c>
      <c r="H88" s="23">
        <v>0</v>
      </c>
      <c r="I88" s="23">
        <v>0</v>
      </c>
      <c r="J88">
        <v>0</v>
      </c>
    </row>
    <row r="89" spans="1:10" x14ac:dyDescent="0.3">
      <c r="A89" s="8">
        <v>43916</v>
      </c>
      <c r="B89">
        <v>0</v>
      </c>
      <c r="C89">
        <v>70</v>
      </c>
      <c r="D89">
        <v>0</v>
      </c>
      <c r="E89">
        <v>0</v>
      </c>
      <c r="F89">
        <v>29</v>
      </c>
      <c r="G89" s="9">
        <v>43916</v>
      </c>
      <c r="H89" s="23">
        <v>0</v>
      </c>
      <c r="I89" s="23">
        <v>0</v>
      </c>
      <c r="J89">
        <v>0</v>
      </c>
    </row>
    <row r="90" spans="1:10" x14ac:dyDescent="0.3">
      <c r="A90" s="8">
        <v>43917</v>
      </c>
      <c r="B90">
        <v>28</v>
      </c>
      <c r="C90">
        <v>0</v>
      </c>
      <c r="D90">
        <v>28</v>
      </c>
      <c r="E90">
        <v>29</v>
      </c>
      <c r="F90">
        <v>0</v>
      </c>
      <c r="G90" s="9">
        <v>43917</v>
      </c>
      <c r="H90" s="23">
        <v>0</v>
      </c>
      <c r="I90" s="23">
        <v>0</v>
      </c>
      <c r="J90">
        <v>0</v>
      </c>
    </row>
    <row r="91" spans="1:10" x14ac:dyDescent="0.3">
      <c r="A91" s="8">
        <v>43918</v>
      </c>
      <c r="B91">
        <v>38</v>
      </c>
      <c r="C91">
        <v>29</v>
      </c>
      <c r="D91">
        <v>0</v>
      </c>
      <c r="E91">
        <v>0</v>
      </c>
      <c r="F91">
        <v>0</v>
      </c>
      <c r="G91" s="9">
        <v>43918</v>
      </c>
      <c r="H91" s="23">
        <v>0</v>
      </c>
      <c r="I91" s="23">
        <v>0</v>
      </c>
      <c r="J91">
        <v>0</v>
      </c>
    </row>
    <row r="92" spans="1:10" x14ac:dyDescent="0.3">
      <c r="A92" s="8">
        <v>43919</v>
      </c>
      <c r="B92">
        <v>61</v>
      </c>
      <c r="C92">
        <v>30</v>
      </c>
      <c r="D92">
        <v>0</v>
      </c>
      <c r="E92">
        <v>0</v>
      </c>
      <c r="F92">
        <v>0</v>
      </c>
      <c r="G92" s="9">
        <v>43919</v>
      </c>
      <c r="H92" s="23">
        <v>0</v>
      </c>
      <c r="I92" s="23">
        <v>0</v>
      </c>
      <c r="J92">
        <v>0</v>
      </c>
    </row>
    <row r="93" spans="1:10" x14ac:dyDescent="0.3">
      <c r="A93" s="8">
        <v>43920</v>
      </c>
      <c r="B93">
        <v>31</v>
      </c>
      <c r="C93">
        <v>31</v>
      </c>
      <c r="D93">
        <v>0</v>
      </c>
      <c r="E93">
        <v>0</v>
      </c>
      <c r="F93">
        <v>0</v>
      </c>
      <c r="G93" s="9">
        <v>43920</v>
      </c>
      <c r="H93" s="23">
        <v>0</v>
      </c>
      <c r="I93" s="23">
        <v>0</v>
      </c>
      <c r="J93">
        <v>0</v>
      </c>
    </row>
    <row r="94" spans="1:10" x14ac:dyDescent="0.3">
      <c r="A94" s="8">
        <v>43921</v>
      </c>
      <c r="B94">
        <v>56</v>
      </c>
      <c r="C94">
        <v>29</v>
      </c>
      <c r="D94">
        <v>0</v>
      </c>
      <c r="E94">
        <v>0</v>
      </c>
      <c r="F94">
        <v>0</v>
      </c>
      <c r="G94" s="9">
        <v>43921</v>
      </c>
      <c r="H94" s="23">
        <v>0</v>
      </c>
      <c r="I94" s="23">
        <v>0</v>
      </c>
      <c r="J94">
        <v>0</v>
      </c>
    </row>
    <row r="95" spans="1:10" x14ac:dyDescent="0.3">
      <c r="A95" s="8">
        <v>43922</v>
      </c>
      <c r="B95">
        <v>29</v>
      </c>
      <c r="C95">
        <v>0</v>
      </c>
      <c r="D95">
        <v>29</v>
      </c>
      <c r="E95">
        <v>0</v>
      </c>
      <c r="F95">
        <v>0</v>
      </c>
      <c r="G95" s="9">
        <v>43922</v>
      </c>
      <c r="H95" s="23">
        <v>0</v>
      </c>
      <c r="I95" s="23">
        <v>0</v>
      </c>
      <c r="J95">
        <v>0</v>
      </c>
    </row>
    <row r="96" spans="1:10" x14ac:dyDescent="0.3">
      <c r="A96" s="8">
        <v>43923</v>
      </c>
      <c r="B96">
        <v>40</v>
      </c>
      <c r="C96">
        <v>0</v>
      </c>
      <c r="D96">
        <v>0</v>
      </c>
      <c r="E96">
        <v>0</v>
      </c>
      <c r="F96">
        <v>0</v>
      </c>
      <c r="G96" s="9">
        <v>43923</v>
      </c>
      <c r="H96" s="23">
        <v>1</v>
      </c>
      <c r="I96" s="23">
        <v>0</v>
      </c>
      <c r="J96">
        <v>0</v>
      </c>
    </row>
    <row r="97" spans="1:10" x14ac:dyDescent="0.3">
      <c r="A97" s="8">
        <v>43924</v>
      </c>
      <c r="B97">
        <v>0</v>
      </c>
      <c r="C97">
        <v>30</v>
      </c>
      <c r="D97">
        <v>30</v>
      </c>
      <c r="E97">
        <v>0</v>
      </c>
      <c r="F97">
        <v>0</v>
      </c>
      <c r="G97" s="9">
        <v>43924</v>
      </c>
      <c r="H97" s="23">
        <v>0</v>
      </c>
      <c r="I97" s="23">
        <v>0</v>
      </c>
      <c r="J97">
        <v>0</v>
      </c>
    </row>
    <row r="98" spans="1:10" x14ac:dyDescent="0.3">
      <c r="A98" s="8">
        <v>43925</v>
      </c>
      <c r="B98">
        <v>87</v>
      </c>
      <c r="C98">
        <v>31</v>
      </c>
      <c r="D98">
        <v>0</v>
      </c>
      <c r="E98">
        <v>0</v>
      </c>
      <c r="F98">
        <v>0</v>
      </c>
      <c r="G98" s="9">
        <v>43925</v>
      </c>
      <c r="H98" s="23">
        <v>0</v>
      </c>
      <c r="I98" s="23">
        <v>0</v>
      </c>
      <c r="J98">
        <v>0</v>
      </c>
    </row>
    <row r="99" spans="1:10" x14ac:dyDescent="0.3">
      <c r="A99" s="8">
        <v>43926</v>
      </c>
      <c r="B99">
        <v>29</v>
      </c>
      <c r="C99">
        <v>30</v>
      </c>
      <c r="D99">
        <v>62</v>
      </c>
      <c r="E99">
        <v>0</v>
      </c>
      <c r="F99">
        <v>31</v>
      </c>
      <c r="G99" s="9">
        <v>43926</v>
      </c>
      <c r="H99" s="23">
        <v>0</v>
      </c>
      <c r="I99" s="23">
        <v>0</v>
      </c>
      <c r="J99">
        <v>0</v>
      </c>
    </row>
    <row r="100" spans="1:10" x14ac:dyDescent="0.3">
      <c r="A100" s="8">
        <v>43927</v>
      </c>
      <c r="B100">
        <v>45</v>
      </c>
      <c r="C100">
        <v>0</v>
      </c>
      <c r="D100">
        <v>0</v>
      </c>
      <c r="E100">
        <v>0</v>
      </c>
      <c r="F100">
        <v>30</v>
      </c>
      <c r="G100" s="9">
        <v>43927</v>
      </c>
      <c r="H100" s="23">
        <v>0</v>
      </c>
      <c r="I100" s="23">
        <v>0</v>
      </c>
      <c r="J100">
        <v>0</v>
      </c>
    </row>
    <row r="101" spans="1:10" x14ac:dyDescent="0.3">
      <c r="A101" s="8">
        <v>43928</v>
      </c>
      <c r="B101">
        <v>29</v>
      </c>
      <c r="C101">
        <v>30</v>
      </c>
      <c r="D101">
        <v>0</v>
      </c>
      <c r="E101">
        <v>0</v>
      </c>
      <c r="F101">
        <v>0</v>
      </c>
      <c r="G101" s="9">
        <v>43928</v>
      </c>
      <c r="H101" s="23">
        <v>0</v>
      </c>
      <c r="I101" s="23">
        <v>0</v>
      </c>
      <c r="J101">
        <v>0</v>
      </c>
    </row>
    <row r="102" spans="1:10" x14ac:dyDescent="0.3">
      <c r="A102" s="8">
        <v>43929</v>
      </c>
      <c r="B102">
        <v>45</v>
      </c>
      <c r="C102">
        <v>0</v>
      </c>
      <c r="D102">
        <v>0</v>
      </c>
      <c r="E102">
        <v>0</v>
      </c>
      <c r="F102">
        <v>31</v>
      </c>
      <c r="G102" s="9">
        <v>43929</v>
      </c>
      <c r="H102" s="23">
        <v>0</v>
      </c>
      <c r="I102" s="23">
        <v>0</v>
      </c>
      <c r="J102">
        <v>0</v>
      </c>
    </row>
    <row r="103" spans="1:10" x14ac:dyDescent="0.3">
      <c r="A103" s="8">
        <v>43930</v>
      </c>
      <c r="B103">
        <v>0</v>
      </c>
      <c r="C103">
        <v>0</v>
      </c>
      <c r="D103">
        <v>0</v>
      </c>
      <c r="E103">
        <v>31</v>
      </c>
      <c r="F103">
        <v>0</v>
      </c>
      <c r="G103" s="9">
        <v>43930</v>
      </c>
      <c r="H103" s="23">
        <v>0</v>
      </c>
      <c r="I103" s="23">
        <v>0</v>
      </c>
      <c r="J103">
        <v>0</v>
      </c>
    </row>
    <row r="104" spans="1:10" x14ac:dyDescent="0.3">
      <c r="A104" s="8">
        <v>43931</v>
      </c>
      <c r="B104">
        <v>35</v>
      </c>
      <c r="C104">
        <v>34</v>
      </c>
      <c r="D104">
        <v>0</v>
      </c>
      <c r="E104">
        <v>0</v>
      </c>
      <c r="F104">
        <v>35</v>
      </c>
      <c r="G104" s="9">
        <v>43931</v>
      </c>
      <c r="H104" s="23">
        <v>0</v>
      </c>
      <c r="I104" s="23">
        <v>0</v>
      </c>
      <c r="J104">
        <v>0</v>
      </c>
    </row>
    <row r="105" spans="1:10" x14ac:dyDescent="0.3">
      <c r="A105" s="8">
        <v>43932</v>
      </c>
      <c r="B105">
        <v>0</v>
      </c>
      <c r="C105">
        <v>28</v>
      </c>
      <c r="D105">
        <v>0</v>
      </c>
      <c r="E105">
        <v>0</v>
      </c>
      <c r="F105">
        <v>0</v>
      </c>
      <c r="G105" s="9">
        <v>43932</v>
      </c>
      <c r="H105" s="23">
        <v>0</v>
      </c>
      <c r="I105" s="23">
        <v>0</v>
      </c>
      <c r="J105">
        <v>0</v>
      </c>
    </row>
    <row r="106" spans="1:10" x14ac:dyDescent="0.3">
      <c r="A106" s="8">
        <v>43933</v>
      </c>
      <c r="B106">
        <v>31</v>
      </c>
      <c r="C106">
        <v>31</v>
      </c>
      <c r="D106">
        <v>0</v>
      </c>
      <c r="E106">
        <v>0</v>
      </c>
      <c r="F106">
        <v>0</v>
      </c>
      <c r="G106" s="9">
        <v>43933</v>
      </c>
      <c r="H106" s="23">
        <v>0</v>
      </c>
      <c r="I106" s="23">
        <v>0</v>
      </c>
      <c r="J106">
        <v>0</v>
      </c>
    </row>
    <row r="107" spans="1:10" x14ac:dyDescent="0.3">
      <c r="A107" s="8">
        <v>43934</v>
      </c>
      <c r="B107">
        <v>31</v>
      </c>
      <c r="C107">
        <v>0</v>
      </c>
      <c r="D107">
        <v>0</v>
      </c>
      <c r="E107">
        <v>0</v>
      </c>
      <c r="F107">
        <v>33</v>
      </c>
      <c r="G107" s="9">
        <v>43934</v>
      </c>
      <c r="H107" s="23">
        <v>0</v>
      </c>
      <c r="I107" s="23">
        <v>0</v>
      </c>
      <c r="J107">
        <v>0</v>
      </c>
    </row>
    <row r="108" spans="1:10" x14ac:dyDescent="0.3">
      <c r="A108" s="8">
        <v>43935</v>
      </c>
      <c r="B108">
        <v>31</v>
      </c>
      <c r="C108">
        <v>0</v>
      </c>
      <c r="D108">
        <v>0</v>
      </c>
      <c r="E108">
        <v>0</v>
      </c>
      <c r="F108">
        <v>30</v>
      </c>
      <c r="G108" s="9">
        <v>43935</v>
      </c>
      <c r="H108" s="23">
        <v>0</v>
      </c>
      <c r="I108" s="23">
        <v>0</v>
      </c>
      <c r="J108">
        <v>0</v>
      </c>
    </row>
    <row r="109" spans="1:10" x14ac:dyDescent="0.3">
      <c r="A109" s="8">
        <v>43936</v>
      </c>
      <c r="B109">
        <v>32</v>
      </c>
      <c r="C109">
        <v>32</v>
      </c>
      <c r="D109">
        <v>0</v>
      </c>
      <c r="E109">
        <v>0</v>
      </c>
      <c r="F109">
        <v>0</v>
      </c>
      <c r="G109" s="9">
        <v>43936</v>
      </c>
      <c r="H109" s="23">
        <v>0</v>
      </c>
      <c r="I109" s="23">
        <v>0</v>
      </c>
      <c r="J109">
        <v>0</v>
      </c>
    </row>
    <row r="110" spans="1:10" x14ac:dyDescent="0.3">
      <c r="A110" s="8">
        <v>43937</v>
      </c>
      <c r="B110">
        <v>33</v>
      </c>
      <c r="C110">
        <v>0</v>
      </c>
      <c r="D110">
        <v>0</v>
      </c>
      <c r="E110">
        <v>0</v>
      </c>
      <c r="F110">
        <v>0</v>
      </c>
      <c r="G110" s="9">
        <v>43937</v>
      </c>
      <c r="H110" s="23">
        <v>0</v>
      </c>
      <c r="I110" s="23">
        <v>0</v>
      </c>
      <c r="J110">
        <v>0</v>
      </c>
    </row>
    <row r="111" spans="1:10" x14ac:dyDescent="0.3">
      <c r="A111" s="8">
        <v>43938</v>
      </c>
      <c r="B111">
        <v>61</v>
      </c>
      <c r="C111">
        <v>0</v>
      </c>
      <c r="D111">
        <v>0</v>
      </c>
      <c r="E111">
        <v>0</v>
      </c>
      <c r="F111">
        <v>0</v>
      </c>
      <c r="G111" s="9">
        <v>43938</v>
      </c>
      <c r="H111" s="23">
        <v>0</v>
      </c>
      <c r="I111" s="23">
        <v>0</v>
      </c>
      <c r="J111">
        <v>0</v>
      </c>
    </row>
    <row r="112" spans="1:10" x14ac:dyDescent="0.3">
      <c r="A112" s="8">
        <v>43939</v>
      </c>
      <c r="B112">
        <v>0</v>
      </c>
      <c r="C112">
        <v>0</v>
      </c>
      <c r="D112">
        <v>0</v>
      </c>
      <c r="E112">
        <v>0</v>
      </c>
      <c r="F112">
        <v>0</v>
      </c>
      <c r="G112" s="9">
        <v>43939</v>
      </c>
      <c r="H112" s="23">
        <v>0</v>
      </c>
      <c r="I112" s="23">
        <v>0</v>
      </c>
      <c r="J112">
        <v>26</v>
      </c>
    </row>
    <row r="113" spans="1:10" x14ac:dyDescent="0.3">
      <c r="A113" s="8">
        <v>43940</v>
      </c>
      <c r="B113">
        <v>31</v>
      </c>
      <c r="C113">
        <v>0</v>
      </c>
      <c r="D113">
        <v>0</v>
      </c>
      <c r="E113">
        <v>0</v>
      </c>
      <c r="F113">
        <v>0</v>
      </c>
      <c r="G113" s="9">
        <v>43940</v>
      </c>
      <c r="H113" s="23">
        <v>0</v>
      </c>
      <c r="I113" s="23">
        <v>0</v>
      </c>
      <c r="J113">
        <v>0</v>
      </c>
    </row>
    <row r="114" spans="1:10" x14ac:dyDescent="0.3">
      <c r="A114" s="8">
        <v>43941</v>
      </c>
      <c r="B114">
        <v>31</v>
      </c>
      <c r="C114">
        <v>32</v>
      </c>
      <c r="D114">
        <v>0</v>
      </c>
      <c r="E114">
        <v>0</v>
      </c>
      <c r="F114">
        <v>0</v>
      </c>
      <c r="G114" s="9">
        <v>43941</v>
      </c>
      <c r="H114" s="23">
        <v>0</v>
      </c>
      <c r="I114" s="23">
        <v>0</v>
      </c>
      <c r="J114">
        <v>0</v>
      </c>
    </row>
    <row r="115" spans="1:10" x14ac:dyDescent="0.3">
      <c r="A115" s="8">
        <v>43942</v>
      </c>
      <c r="B115">
        <v>33</v>
      </c>
      <c r="C115">
        <v>0</v>
      </c>
      <c r="D115">
        <v>0</v>
      </c>
      <c r="E115">
        <v>0</v>
      </c>
      <c r="F115">
        <v>30</v>
      </c>
      <c r="G115" s="9">
        <v>43942</v>
      </c>
      <c r="H115" s="23">
        <v>0</v>
      </c>
      <c r="I115" s="23">
        <v>0</v>
      </c>
      <c r="J115">
        <v>15</v>
      </c>
    </row>
    <row r="116" spans="1:10" x14ac:dyDescent="0.3">
      <c r="A116" s="8">
        <v>43943</v>
      </c>
      <c r="B116">
        <v>32</v>
      </c>
      <c r="C116">
        <v>32</v>
      </c>
      <c r="D116">
        <v>32</v>
      </c>
      <c r="E116">
        <v>32</v>
      </c>
      <c r="F116">
        <v>0</v>
      </c>
      <c r="G116" s="9">
        <v>43943</v>
      </c>
      <c r="H116" s="23">
        <v>0</v>
      </c>
      <c r="I116" s="23">
        <v>0</v>
      </c>
      <c r="J116">
        <v>42</v>
      </c>
    </row>
    <row r="117" spans="1:10" x14ac:dyDescent="0.3">
      <c r="A117" s="8">
        <v>43944</v>
      </c>
      <c r="B117">
        <v>45</v>
      </c>
      <c r="C117">
        <v>30</v>
      </c>
      <c r="D117">
        <v>0</v>
      </c>
      <c r="E117">
        <v>0</v>
      </c>
      <c r="F117">
        <v>0</v>
      </c>
      <c r="G117" s="9">
        <v>43944</v>
      </c>
      <c r="H117" s="23">
        <v>0</v>
      </c>
      <c r="I117" s="23">
        <v>0</v>
      </c>
      <c r="J117">
        <v>0</v>
      </c>
    </row>
    <row r="118" spans="1:10" x14ac:dyDescent="0.3">
      <c r="A118" s="8">
        <v>43945</v>
      </c>
      <c r="B118">
        <v>29</v>
      </c>
      <c r="C118">
        <v>32</v>
      </c>
      <c r="D118">
        <v>0</v>
      </c>
      <c r="E118">
        <v>0</v>
      </c>
      <c r="F118">
        <v>0</v>
      </c>
      <c r="G118" s="9">
        <v>43945</v>
      </c>
      <c r="H118" s="23">
        <v>0</v>
      </c>
      <c r="I118" s="23">
        <v>0</v>
      </c>
      <c r="J118">
        <v>0</v>
      </c>
    </row>
    <row r="119" spans="1:10" x14ac:dyDescent="0.3">
      <c r="A119" s="8">
        <v>43946</v>
      </c>
      <c r="B119">
        <v>32</v>
      </c>
      <c r="C119">
        <v>0</v>
      </c>
      <c r="D119">
        <v>0</v>
      </c>
      <c r="E119">
        <v>0</v>
      </c>
      <c r="F119">
        <v>0</v>
      </c>
      <c r="G119" s="9">
        <v>43946</v>
      </c>
      <c r="H119" s="23">
        <v>0</v>
      </c>
      <c r="I119" s="23">
        <v>0</v>
      </c>
      <c r="J119">
        <v>0</v>
      </c>
    </row>
    <row r="120" spans="1:10" x14ac:dyDescent="0.3">
      <c r="A120" s="8">
        <v>43947</v>
      </c>
      <c r="B120">
        <v>32</v>
      </c>
      <c r="C120">
        <v>0</v>
      </c>
      <c r="D120">
        <v>0</v>
      </c>
      <c r="E120">
        <v>0</v>
      </c>
      <c r="F120">
        <v>32</v>
      </c>
      <c r="G120" s="9">
        <v>43947</v>
      </c>
      <c r="H120" s="23">
        <v>0</v>
      </c>
      <c r="I120" s="23">
        <v>0</v>
      </c>
      <c r="J120">
        <v>0</v>
      </c>
    </row>
    <row r="121" spans="1:10" x14ac:dyDescent="0.3">
      <c r="A121" s="8">
        <v>43948</v>
      </c>
      <c r="B121">
        <v>33</v>
      </c>
      <c r="C121">
        <v>0</v>
      </c>
      <c r="D121">
        <v>0</v>
      </c>
      <c r="E121">
        <v>0</v>
      </c>
      <c r="F121">
        <v>98</v>
      </c>
      <c r="G121" s="9">
        <v>43948</v>
      </c>
      <c r="H121" s="23">
        <v>0</v>
      </c>
      <c r="I121" s="23">
        <v>0</v>
      </c>
      <c r="J121">
        <v>16</v>
      </c>
    </row>
    <row r="122" spans="1:10" x14ac:dyDescent="0.3">
      <c r="A122" s="8">
        <v>43949</v>
      </c>
      <c r="B122">
        <v>31</v>
      </c>
      <c r="C122">
        <v>0</v>
      </c>
      <c r="D122">
        <v>0</v>
      </c>
      <c r="E122">
        <v>0</v>
      </c>
      <c r="F122">
        <v>0</v>
      </c>
      <c r="G122" s="9">
        <v>43949</v>
      </c>
      <c r="H122" s="23">
        <v>0</v>
      </c>
      <c r="I122" s="23">
        <v>0</v>
      </c>
      <c r="J122">
        <v>26</v>
      </c>
    </row>
    <row r="123" spans="1:10" x14ac:dyDescent="0.3">
      <c r="A123" s="8">
        <v>43950</v>
      </c>
      <c r="B123">
        <v>28</v>
      </c>
      <c r="C123">
        <v>0</v>
      </c>
      <c r="D123">
        <v>0</v>
      </c>
      <c r="E123">
        <v>0</v>
      </c>
      <c r="F123">
        <v>0</v>
      </c>
      <c r="G123" s="9">
        <v>43950</v>
      </c>
      <c r="H123" s="23">
        <v>0</v>
      </c>
      <c r="I123" s="23">
        <v>0</v>
      </c>
      <c r="J123">
        <v>52</v>
      </c>
    </row>
    <row r="124" spans="1:10" x14ac:dyDescent="0.3">
      <c r="A124" s="8">
        <v>43951</v>
      </c>
      <c r="B124">
        <v>0</v>
      </c>
      <c r="C124">
        <v>0</v>
      </c>
      <c r="D124">
        <v>0</v>
      </c>
      <c r="E124">
        <v>0</v>
      </c>
      <c r="F124">
        <v>0</v>
      </c>
      <c r="G124" s="9">
        <v>43951</v>
      </c>
      <c r="H124" s="23">
        <v>0</v>
      </c>
      <c r="I124" s="23">
        <v>0</v>
      </c>
      <c r="J124">
        <v>0</v>
      </c>
    </row>
    <row r="125" spans="1:10" x14ac:dyDescent="0.3">
      <c r="A125" s="8">
        <v>43952</v>
      </c>
      <c r="B125">
        <v>27</v>
      </c>
      <c r="C125">
        <v>27</v>
      </c>
      <c r="D125">
        <v>0</v>
      </c>
      <c r="E125">
        <v>30</v>
      </c>
      <c r="F125">
        <v>0</v>
      </c>
      <c r="G125" s="9">
        <v>43952</v>
      </c>
      <c r="H125" s="23">
        <v>0</v>
      </c>
      <c r="I125" s="23">
        <v>0</v>
      </c>
      <c r="J125">
        <v>30</v>
      </c>
    </row>
    <row r="126" spans="1:10" x14ac:dyDescent="0.3">
      <c r="A126" s="8">
        <v>43953</v>
      </c>
      <c r="B126">
        <v>0</v>
      </c>
      <c r="C126">
        <v>29</v>
      </c>
      <c r="D126">
        <v>0</v>
      </c>
      <c r="E126">
        <v>0</v>
      </c>
      <c r="F126">
        <v>0</v>
      </c>
      <c r="G126" s="9">
        <v>43953</v>
      </c>
      <c r="H126" s="23">
        <v>0</v>
      </c>
      <c r="I126" s="23">
        <v>0</v>
      </c>
      <c r="J126">
        <v>0</v>
      </c>
    </row>
    <row r="127" spans="1:10" x14ac:dyDescent="0.3">
      <c r="A127" s="8">
        <v>43954</v>
      </c>
      <c r="B127">
        <v>0</v>
      </c>
      <c r="C127">
        <v>31</v>
      </c>
      <c r="D127">
        <v>0</v>
      </c>
      <c r="E127">
        <v>0</v>
      </c>
      <c r="F127">
        <v>0</v>
      </c>
      <c r="G127" s="9">
        <v>43954</v>
      </c>
      <c r="H127" s="23">
        <v>0</v>
      </c>
      <c r="I127" s="23">
        <v>0</v>
      </c>
      <c r="J127">
        <v>0</v>
      </c>
    </row>
    <row r="128" spans="1:10" x14ac:dyDescent="0.3">
      <c r="A128" s="8">
        <v>43955</v>
      </c>
      <c r="B128">
        <v>60</v>
      </c>
      <c r="C128">
        <v>30</v>
      </c>
      <c r="D128">
        <v>30</v>
      </c>
      <c r="E128">
        <v>0</v>
      </c>
      <c r="F128">
        <v>0</v>
      </c>
      <c r="G128" s="9">
        <v>43955</v>
      </c>
      <c r="H128" s="23">
        <v>0</v>
      </c>
      <c r="I128" s="23">
        <v>0</v>
      </c>
      <c r="J128">
        <v>59</v>
      </c>
    </row>
    <row r="129" spans="1:10" x14ac:dyDescent="0.3">
      <c r="A129" s="8">
        <v>43956</v>
      </c>
      <c r="B129">
        <v>28</v>
      </c>
      <c r="C129">
        <v>28</v>
      </c>
      <c r="D129">
        <v>0</v>
      </c>
      <c r="E129">
        <v>0</v>
      </c>
      <c r="F129">
        <v>0</v>
      </c>
      <c r="G129" s="9">
        <v>43956</v>
      </c>
      <c r="H129" s="23">
        <v>0</v>
      </c>
      <c r="I129" s="23">
        <v>0</v>
      </c>
      <c r="J129">
        <v>101</v>
      </c>
    </row>
    <row r="130" spans="1:10" x14ac:dyDescent="0.3">
      <c r="A130" s="8">
        <v>43957</v>
      </c>
      <c r="B130">
        <v>0</v>
      </c>
      <c r="C130">
        <v>0</v>
      </c>
      <c r="D130">
        <v>33</v>
      </c>
      <c r="E130">
        <v>31</v>
      </c>
      <c r="F130">
        <v>29</v>
      </c>
      <c r="G130" s="9">
        <v>43957</v>
      </c>
      <c r="H130" s="23">
        <v>0</v>
      </c>
      <c r="I130" s="23">
        <v>0</v>
      </c>
      <c r="J130">
        <v>69</v>
      </c>
    </row>
    <row r="131" spans="1:10" x14ac:dyDescent="0.3">
      <c r="A131" s="8">
        <v>43958</v>
      </c>
      <c r="B131">
        <v>30</v>
      </c>
      <c r="C131">
        <v>0</v>
      </c>
      <c r="D131">
        <v>0</v>
      </c>
      <c r="E131">
        <v>0</v>
      </c>
      <c r="F131">
        <v>0</v>
      </c>
      <c r="G131" s="9">
        <v>43958</v>
      </c>
      <c r="H131" s="23">
        <v>0</v>
      </c>
      <c r="I131" s="23">
        <v>0</v>
      </c>
      <c r="J131">
        <v>105</v>
      </c>
    </row>
    <row r="132" spans="1:10" x14ac:dyDescent="0.3">
      <c r="A132" s="8">
        <v>43959</v>
      </c>
      <c r="B132">
        <v>35</v>
      </c>
      <c r="C132">
        <v>0</v>
      </c>
      <c r="D132">
        <v>0</v>
      </c>
      <c r="E132">
        <v>0</v>
      </c>
      <c r="F132">
        <v>0</v>
      </c>
      <c r="G132" s="9">
        <v>43959</v>
      </c>
      <c r="H132" s="23">
        <v>0</v>
      </c>
      <c r="I132" s="23">
        <v>0</v>
      </c>
      <c r="J132">
        <v>210</v>
      </c>
    </row>
    <row r="133" spans="1:10" x14ac:dyDescent="0.3">
      <c r="A133" s="8">
        <v>43960</v>
      </c>
      <c r="B133">
        <v>0</v>
      </c>
      <c r="C133">
        <v>0</v>
      </c>
      <c r="D133">
        <v>0</v>
      </c>
      <c r="E133">
        <v>0</v>
      </c>
      <c r="F133">
        <v>34</v>
      </c>
      <c r="G133" s="9">
        <v>43960</v>
      </c>
      <c r="H133" s="23">
        <v>0</v>
      </c>
      <c r="I133" s="23">
        <v>0</v>
      </c>
      <c r="J133">
        <v>243</v>
      </c>
    </row>
    <row r="134" spans="1:10" x14ac:dyDescent="0.3">
      <c r="A134" s="8">
        <v>43961</v>
      </c>
      <c r="B134">
        <v>0</v>
      </c>
      <c r="C134">
        <v>0</v>
      </c>
      <c r="D134">
        <v>0</v>
      </c>
      <c r="E134">
        <v>0</v>
      </c>
      <c r="F134">
        <v>0</v>
      </c>
      <c r="G134" s="9">
        <v>43961</v>
      </c>
      <c r="H134" s="23">
        <v>0</v>
      </c>
      <c r="I134" s="23">
        <v>0</v>
      </c>
      <c r="J134">
        <v>226</v>
      </c>
    </row>
    <row r="135" spans="1:10" x14ac:dyDescent="0.3">
      <c r="A135" s="8">
        <v>43962</v>
      </c>
      <c r="B135">
        <v>31</v>
      </c>
      <c r="C135">
        <v>31</v>
      </c>
      <c r="D135">
        <v>0</v>
      </c>
      <c r="E135">
        <v>0</v>
      </c>
      <c r="F135">
        <v>0</v>
      </c>
      <c r="G135" s="9">
        <v>43962</v>
      </c>
      <c r="H135" s="23">
        <v>0</v>
      </c>
      <c r="I135" s="23">
        <v>0</v>
      </c>
      <c r="J135">
        <v>255</v>
      </c>
    </row>
    <row r="136" spans="1:10" x14ac:dyDescent="0.3">
      <c r="A136" s="8">
        <v>43963</v>
      </c>
      <c r="B136">
        <v>30</v>
      </c>
      <c r="C136">
        <v>0</v>
      </c>
      <c r="D136">
        <v>30</v>
      </c>
      <c r="E136">
        <v>0</v>
      </c>
      <c r="F136">
        <v>0</v>
      </c>
      <c r="G136" s="9">
        <v>43963</v>
      </c>
      <c r="H136" s="23">
        <v>0</v>
      </c>
      <c r="I136" s="23">
        <v>0</v>
      </c>
      <c r="J136">
        <v>179</v>
      </c>
    </row>
    <row r="137" spans="1:10" x14ac:dyDescent="0.3">
      <c r="A137" s="8">
        <v>43964</v>
      </c>
      <c r="B137">
        <v>32</v>
      </c>
      <c r="C137">
        <v>0</v>
      </c>
      <c r="D137">
        <v>0</v>
      </c>
      <c r="E137">
        <v>0</v>
      </c>
      <c r="F137">
        <v>0</v>
      </c>
      <c r="G137" s="9">
        <v>43964</v>
      </c>
      <c r="H137" s="23">
        <v>0</v>
      </c>
      <c r="I137" s="23">
        <v>0</v>
      </c>
      <c r="J137">
        <v>226</v>
      </c>
    </row>
    <row r="138" spans="1:10" x14ac:dyDescent="0.3">
      <c r="A138" s="8">
        <v>43965</v>
      </c>
      <c r="B138">
        <v>0</v>
      </c>
      <c r="C138">
        <v>31</v>
      </c>
      <c r="D138">
        <v>0</v>
      </c>
      <c r="E138">
        <v>0</v>
      </c>
      <c r="F138">
        <v>0</v>
      </c>
      <c r="G138" s="9">
        <v>43965</v>
      </c>
      <c r="H138" s="23">
        <v>0</v>
      </c>
      <c r="I138" s="23">
        <v>0</v>
      </c>
      <c r="J138">
        <v>194</v>
      </c>
    </row>
    <row r="139" spans="1:10" x14ac:dyDescent="0.3">
      <c r="A139" s="8">
        <v>43966</v>
      </c>
      <c r="B139">
        <v>91</v>
      </c>
      <c r="C139">
        <v>0</v>
      </c>
      <c r="D139">
        <v>0</v>
      </c>
      <c r="E139">
        <v>0</v>
      </c>
      <c r="F139">
        <v>0</v>
      </c>
      <c r="G139" s="9">
        <v>43966</v>
      </c>
      <c r="H139" s="23">
        <v>0</v>
      </c>
      <c r="I139" s="23">
        <v>0</v>
      </c>
      <c r="J139">
        <v>265</v>
      </c>
    </row>
    <row r="140" spans="1:10" x14ac:dyDescent="0.3">
      <c r="A140" s="8">
        <v>43967</v>
      </c>
      <c r="B140">
        <v>0</v>
      </c>
      <c r="C140">
        <v>0</v>
      </c>
      <c r="D140">
        <v>0</v>
      </c>
      <c r="E140">
        <v>0</v>
      </c>
      <c r="F140">
        <v>0</v>
      </c>
      <c r="G140" s="9">
        <v>43967</v>
      </c>
      <c r="H140" s="23">
        <v>0</v>
      </c>
      <c r="I140" s="23">
        <v>0</v>
      </c>
      <c r="J140">
        <v>221</v>
      </c>
    </row>
    <row r="141" spans="1:10" x14ac:dyDescent="0.3">
      <c r="A141" s="8">
        <v>43968</v>
      </c>
      <c r="B141">
        <v>31</v>
      </c>
      <c r="C141">
        <v>0</v>
      </c>
      <c r="D141">
        <v>0</v>
      </c>
      <c r="E141">
        <v>0</v>
      </c>
      <c r="F141">
        <v>30</v>
      </c>
      <c r="G141" s="9">
        <v>43968</v>
      </c>
      <c r="H141" s="23">
        <v>0</v>
      </c>
      <c r="I141" s="23">
        <v>0</v>
      </c>
      <c r="J141">
        <v>186</v>
      </c>
    </row>
    <row r="142" spans="1:10" x14ac:dyDescent="0.3">
      <c r="A142" s="8">
        <v>43969</v>
      </c>
      <c r="B142">
        <v>31</v>
      </c>
      <c r="C142">
        <v>31</v>
      </c>
      <c r="D142">
        <v>0</v>
      </c>
      <c r="E142">
        <v>0</v>
      </c>
      <c r="F142">
        <v>31</v>
      </c>
      <c r="G142" s="9">
        <v>43969</v>
      </c>
      <c r="H142" s="23">
        <v>0</v>
      </c>
      <c r="I142" s="23">
        <v>0</v>
      </c>
      <c r="J142">
        <v>313</v>
      </c>
    </row>
    <row r="143" spans="1:10" x14ac:dyDescent="0.3">
      <c r="A143" s="8">
        <v>43970</v>
      </c>
      <c r="B143">
        <v>30</v>
      </c>
      <c r="C143">
        <v>0</v>
      </c>
      <c r="D143">
        <v>0</v>
      </c>
      <c r="E143">
        <v>0</v>
      </c>
      <c r="F143">
        <v>0</v>
      </c>
      <c r="G143" s="9">
        <v>43970</v>
      </c>
      <c r="H143" s="23">
        <v>0</v>
      </c>
      <c r="I143" s="23">
        <v>0</v>
      </c>
      <c r="J143">
        <v>279</v>
      </c>
    </row>
    <row r="144" spans="1:10" x14ac:dyDescent="0.3">
      <c r="A144" s="8">
        <v>43971</v>
      </c>
      <c r="B144">
        <v>0</v>
      </c>
      <c r="C144">
        <v>0</v>
      </c>
      <c r="D144">
        <v>0</v>
      </c>
      <c r="E144">
        <v>0</v>
      </c>
      <c r="F144">
        <v>0</v>
      </c>
      <c r="G144" s="9">
        <v>43971</v>
      </c>
      <c r="H144" s="23">
        <v>0</v>
      </c>
      <c r="I144" s="23">
        <v>0</v>
      </c>
      <c r="J144">
        <v>216</v>
      </c>
    </row>
    <row r="145" spans="1:10" x14ac:dyDescent="0.3">
      <c r="A145" s="8">
        <v>43972</v>
      </c>
      <c r="B145">
        <v>29</v>
      </c>
      <c r="C145">
        <v>0</v>
      </c>
      <c r="D145">
        <v>0</v>
      </c>
      <c r="E145">
        <v>0</v>
      </c>
      <c r="F145">
        <v>0</v>
      </c>
      <c r="G145" s="9">
        <v>43972</v>
      </c>
      <c r="H145" s="23">
        <v>0</v>
      </c>
      <c r="I145" s="23">
        <v>0</v>
      </c>
      <c r="J145">
        <v>281</v>
      </c>
    </row>
    <row r="146" spans="1:10" x14ac:dyDescent="0.3">
      <c r="A146" s="8">
        <v>43973</v>
      </c>
      <c r="B146">
        <v>30</v>
      </c>
      <c r="C146">
        <v>59</v>
      </c>
      <c r="D146">
        <v>0</v>
      </c>
      <c r="E146">
        <v>0</v>
      </c>
      <c r="F146">
        <v>0</v>
      </c>
      <c r="G146" s="9">
        <v>43973</v>
      </c>
      <c r="H146" s="23">
        <v>0</v>
      </c>
      <c r="I146" s="23">
        <v>0</v>
      </c>
      <c r="J146">
        <v>406</v>
      </c>
    </row>
    <row r="147" spans="1:10" x14ac:dyDescent="0.3">
      <c r="A147" s="8">
        <v>43974</v>
      </c>
      <c r="B147">
        <v>47</v>
      </c>
      <c r="C147">
        <v>31</v>
      </c>
      <c r="D147">
        <v>0</v>
      </c>
      <c r="E147">
        <v>31</v>
      </c>
      <c r="F147">
        <v>0</v>
      </c>
      <c r="G147" s="9">
        <v>43974</v>
      </c>
      <c r="H147" s="23">
        <v>0</v>
      </c>
      <c r="I147" s="23">
        <v>0</v>
      </c>
      <c r="J147">
        <v>362</v>
      </c>
    </row>
    <row r="148" spans="1:10" x14ac:dyDescent="0.3">
      <c r="A148" s="8">
        <v>43975</v>
      </c>
      <c r="B148">
        <v>0</v>
      </c>
      <c r="C148">
        <v>34</v>
      </c>
      <c r="D148">
        <v>0</v>
      </c>
      <c r="E148">
        <v>0</v>
      </c>
      <c r="F148">
        <v>34</v>
      </c>
      <c r="G148" s="9">
        <v>43975</v>
      </c>
      <c r="H148" s="23">
        <v>1</v>
      </c>
      <c r="I148" s="23">
        <v>0</v>
      </c>
      <c r="J148">
        <v>222</v>
      </c>
    </row>
    <row r="149" spans="1:10" x14ac:dyDescent="0.3">
      <c r="A149" s="8">
        <v>43976</v>
      </c>
      <c r="B149">
        <v>50</v>
      </c>
      <c r="C149">
        <v>33</v>
      </c>
      <c r="D149">
        <v>0</v>
      </c>
      <c r="E149">
        <v>0</v>
      </c>
      <c r="F149">
        <v>29</v>
      </c>
      <c r="G149" s="9">
        <v>43976</v>
      </c>
      <c r="H149" s="23">
        <v>0</v>
      </c>
      <c r="I149" s="23">
        <v>0</v>
      </c>
      <c r="J149">
        <v>569</v>
      </c>
    </row>
    <row r="150" spans="1:10" x14ac:dyDescent="0.3">
      <c r="A150" s="8">
        <v>43977</v>
      </c>
      <c r="B150">
        <v>0</v>
      </c>
      <c r="C150">
        <v>0</v>
      </c>
      <c r="D150">
        <v>0</v>
      </c>
      <c r="E150">
        <v>0</v>
      </c>
      <c r="F150">
        <v>0</v>
      </c>
      <c r="G150" s="9">
        <v>43977</v>
      </c>
      <c r="H150" s="23">
        <v>0</v>
      </c>
      <c r="I150" s="23">
        <v>0</v>
      </c>
      <c r="J150">
        <v>322</v>
      </c>
    </row>
    <row r="151" spans="1:10" x14ac:dyDescent="0.3">
      <c r="A151" s="8">
        <v>43978</v>
      </c>
      <c r="B151">
        <v>31</v>
      </c>
      <c r="C151">
        <v>0</v>
      </c>
      <c r="D151">
        <v>33</v>
      </c>
      <c r="E151">
        <v>0</v>
      </c>
      <c r="F151">
        <v>33</v>
      </c>
      <c r="G151" s="9">
        <v>43978</v>
      </c>
      <c r="H151" s="23">
        <v>0</v>
      </c>
      <c r="I151" s="23">
        <v>0</v>
      </c>
      <c r="J151">
        <v>117</v>
      </c>
    </row>
    <row r="152" spans="1:10" x14ac:dyDescent="0.3">
      <c r="A152" s="8">
        <v>43979</v>
      </c>
      <c r="B152">
        <v>31</v>
      </c>
      <c r="C152">
        <v>0</v>
      </c>
      <c r="D152">
        <v>0</v>
      </c>
      <c r="E152">
        <v>0</v>
      </c>
      <c r="F152">
        <v>0</v>
      </c>
      <c r="G152" s="9">
        <v>43979</v>
      </c>
      <c r="H152" s="23">
        <v>1</v>
      </c>
      <c r="I152" s="23">
        <v>0</v>
      </c>
      <c r="J152">
        <v>548</v>
      </c>
    </row>
    <row r="153" spans="1:10" x14ac:dyDescent="0.3">
      <c r="A153" s="8">
        <v>43980</v>
      </c>
      <c r="B153">
        <v>30</v>
      </c>
      <c r="C153">
        <v>30</v>
      </c>
      <c r="D153">
        <v>0</v>
      </c>
      <c r="E153">
        <v>0</v>
      </c>
      <c r="F153">
        <v>0</v>
      </c>
      <c r="G153" s="9">
        <v>43980</v>
      </c>
      <c r="H153" s="23">
        <v>0</v>
      </c>
      <c r="I153" s="23">
        <v>0</v>
      </c>
      <c r="J153">
        <v>504</v>
      </c>
    </row>
    <row r="154" spans="1:10" x14ac:dyDescent="0.3">
      <c r="A154" s="8">
        <v>43981</v>
      </c>
      <c r="B154">
        <v>0</v>
      </c>
      <c r="C154">
        <v>0</v>
      </c>
      <c r="D154">
        <v>0</v>
      </c>
      <c r="E154">
        <v>27</v>
      </c>
      <c r="F154">
        <v>0</v>
      </c>
      <c r="G154" s="9">
        <v>43981</v>
      </c>
      <c r="H154" s="23">
        <v>1</v>
      </c>
      <c r="I154" s="23">
        <v>0</v>
      </c>
      <c r="J154">
        <v>529</v>
      </c>
    </row>
    <row r="155" spans="1:10" x14ac:dyDescent="0.3">
      <c r="A155" s="8">
        <v>43982</v>
      </c>
      <c r="B155">
        <v>32</v>
      </c>
      <c r="C155">
        <v>32</v>
      </c>
      <c r="D155">
        <v>32</v>
      </c>
      <c r="E155">
        <v>0</v>
      </c>
      <c r="F155">
        <v>0</v>
      </c>
      <c r="G155" s="9">
        <v>43982</v>
      </c>
      <c r="H155" s="23">
        <v>0</v>
      </c>
      <c r="I155" s="23">
        <v>0</v>
      </c>
      <c r="J155">
        <v>266</v>
      </c>
    </row>
  </sheetData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5F4DF-4CC7-4C28-B417-D2AF7F4DDBE0}">
  <dimension ref="A3:G155"/>
  <sheetViews>
    <sheetView workbookViewId="0">
      <selection activeCell="G1" sqref="G1:G1048576"/>
    </sheetView>
  </sheetViews>
  <sheetFormatPr defaultRowHeight="14.4" x14ac:dyDescent="0.3"/>
  <cols>
    <col min="7" max="7" width="8.88671875" style="29"/>
  </cols>
  <sheetData>
    <row r="3" spans="1:7" x14ac:dyDescent="0.3">
      <c r="A3" s="12" t="s">
        <v>56</v>
      </c>
      <c r="B3" t="s">
        <v>188</v>
      </c>
      <c r="C3" t="s">
        <v>187</v>
      </c>
      <c r="D3" t="s">
        <v>186</v>
      </c>
      <c r="E3" t="s">
        <v>185</v>
      </c>
      <c r="F3" t="s">
        <v>184</v>
      </c>
      <c r="G3" s="23" t="s">
        <v>59</v>
      </c>
    </row>
    <row r="4" spans="1:7" x14ac:dyDescent="0.3">
      <c r="A4" s="9">
        <v>43831</v>
      </c>
      <c r="B4">
        <v>0</v>
      </c>
      <c r="C4">
        <v>0</v>
      </c>
      <c r="D4">
        <v>0</v>
      </c>
      <c r="E4">
        <v>0</v>
      </c>
      <c r="F4">
        <v>0</v>
      </c>
      <c r="G4" s="23">
        <v>0</v>
      </c>
    </row>
    <row r="5" spans="1:7" x14ac:dyDescent="0.3">
      <c r="A5" s="9">
        <v>43832</v>
      </c>
      <c r="B5">
        <v>0</v>
      </c>
      <c r="C5">
        <v>0</v>
      </c>
      <c r="D5">
        <v>0</v>
      </c>
      <c r="E5">
        <v>0</v>
      </c>
      <c r="F5">
        <v>0</v>
      </c>
      <c r="G5" s="23">
        <v>0</v>
      </c>
    </row>
    <row r="6" spans="1:7" x14ac:dyDescent="0.3">
      <c r="A6" s="9">
        <v>43833</v>
      </c>
      <c r="B6">
        <v>0</v>
      </c>
      <c r="C6">
        <v>0</v>
      </c>
      <c r="D6">
        <v>0</v>
      </c>
      <c r="E6">
        <v>0</v>
      </c>
      <c r="F6">
        <v>38</v>
      </c>
      <c r="G6" s="23">
        <v>0</v>
      </c>
    </row>
    <row r="7" spans="1:7" x14ac:dyDescent="0.3">
      <c r="A7" s="9">
        <v>43834</v>
      </c>
      <c r="B7">
        <v>0</v>
      </c>
      <c r="C7">
        <v>0</v>
      </c>
      <c r="D7">
        <v>0</v>
      </c>
      <c r="E7">
        <v>0</v>
      </c>
      <c r="F7">
        <v>0</v>
      </c>
      <c r="G7" s="23">
        <v>0</v>
      </c>
    </row>
    <row r="8" spans="1:7" x14ac:dyDescent="0.3">
      <c r="A8" s="9">
        <v>43835</v>
      </c>
      <c r="B8">
        <v>0</v>
      </c>
      <c r="C8">
        <v>0</v>
      </c>
      <c r="D8">
        <v>0</v>
      </c>
      <c r="E8">
        <v>0</v>
      </c>
      <c r="F8">
        <v>39</v>
      </c>
      <c r="G8" s="23">
        <v>0</v>
      </c>
    </row>
    <row r="9" spans="1:7" x14ac:dyDescent="0.3">
      <c r="A9" s="9">
        <v>43836</v>
      </c>
      <c r="B9">
        <v>0</v>
      </c>
      <c r="C9">
        <v>0</v>
      </c>
      <c r="D9">
        <v>0</v>
      </c>
      <c r="E9">
        <v>0</v>
      </c>
      <c r="F9">
        <v>0</v>
      </c>
      <c r="G9" s="23">
        <v>0</v>
      </c>
    </row>
    <row r="10" spans="1:7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>
        <v>0</v>
      </c>
      <c r="G10" s="23">
        <v>0</v>
      </c>
    </row>
    <row r="11" spans="1:7" x14ac:dyDescent="0.3">
      <c r="A11" s="9">
        <v>43838</v>
      </c>
      <c r="B11">
        <v>0</v>
      </c>
      <c r="C11">
        <v>0</v>
      </c>
      <c r="D11">
        <v>0</v>
      </c>
      <c r="E11">
        <v>0</v>
      </c>
      <c r="F11">
        <v>0</v>
      </c>
      <c r="G11" s="23">
        <v>0</v>
      </c>
    </row>
    <row r="12" spans="1:7" x14ac:dyDescent="0.3">
      <c r="A12" s="9">
        <v>43839</v>
      </c>
      <c r="B12">
        <v>0</v>
      </c>
      <c r="C12">
        <v>0</v>
      </c>
      <c r="D12">
        <v>0</v>
      </c>
      <c r="E12">
        <v>0</v>
      </c>
      <c r="F12">
        <v>0</v>
      </c>
      <c r="G12" s="23">
        <v>0</v>
      </c>
    </row>
    <row r="13" spans="1:7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23">
        <v>0</v>
      </c>
    </row>
    <row r="14" spans="1:7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>
        <v>0</v>
      </c>
      <c r="G14" s="23">
        <v>0</v>
      </c>
    </row>
    <row r="15" spans="1:7" x14ac:dyDescent="0.3">
      <c r="A15" s="9">
        <v>43842</v>
      </c>
      <c r="B15">
        <v>0</v>
      </c>
      <c r="C15">
        <v>0</v>
      </c>
      <c r="D15">
        <v>0</v>
      </c>
      <c r="E15">
        <v>0</v>
      </c>
      <c r="F15">
        <v>43</v>
      </c>
      <c r="G15" s="23">
        <v>0</v>
      </c>
    </row>
    <row r="16" spans="1:7" x14ac:dyDescent="0.3">
      <c r="A16" s="9">
        <v>43843</v>
      </c>
      <c r="B16">
        <v>0</v>
      </c>
      <c r="C16">
        <v>0</v>
      </c>
      <c r="D16">
        <v>0</v>
      </c>
      <c r="E16">
        <v>0</v>
      </c>
      <c r="F16">
        <v>0</v>
      </c>
      <c r="G16" s="23">
        <v>0</v>
      </c>
    </row>
    <row r="17" spans="1:7" x14ac:dyDescent="0.3">
      <c r="A17" s="9">
        <v>43844</v>
      </c>
      <c r="B17">
        <v>30</v>
      </c>
      <c r="C17">
        <v>0</v>
      </c>
      <c r="D17">
        <v>0</v>
      </c>
      <c r="E17">
        <v>0</v>
      </c>
      <c r="F17">
        <v>0</v>
      </c>
      <c r="G17" s="23">
        <v>0</v>
      </c>
    </row>
    <row r="18" spans="1:7" x14ac:dyDescent="0.3">
      <c r="A18" s="9">
        <v>43845</v>
      </c>
      <c r="B18">
        <v>0</v>
      </c>
      <c r="C18">
        <v>0</v>
      </c>
      <c r="D18">
        <v>0</v>
      </c>
      <c r="E18">
        <v>0</v>
      </c>
      <c r="F18">
        <v>0</v>
      </c>
      <c r="G18" s="23">
        <v>0</v>
      </c>
    </row>
    <row r="19" spans="1:7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>
        <v>0</v>
      </c>
      <c r="G19" s="23">
        <v>0</v>
      </c>
    </row>
    <row r="20" spans="1:7" x14ac:dyDescent="0.3">
      <c r="A20" s="9">
        <v>43847</v>
      </c>
      <c r="B20">
        <v>0</v>
      </c>
      <c r="C20">
        <v>0</v>
      </c>
      <c r="D20">
        <v>0</v>
      </c>
      <c r="E20">
        <v>0</v>
      </c>
      <c r="F20">
        <v>35</v>
      </c>
      <c r="G20" s="23">
        <v>0</v>
      </c>
    </row>
    <row r="21" spans="1:7" x14ac:dyDescent="0.3">
      <c r="A21" s="9">
        <v>43848</v>
      </c>
      <c r="B21">
        <v>0</v>
      </c>
      <c r="C21">
        <v>0</v>
      </c>
      <c r="D21">
        <v>0</v>
      </c>
      <c r="E21">
        <v>0</v>
      </c>
      <c r="F21">
        <v>0</v>
      </c>
      <c r="G21" s="23">
        <v>0</v>
      </c>
    </row>
    <row r="22" spans="1:7" x14ac:dyDescent="0.3">
      <c r="A22" s="9">
        <v>43849</v>
      </c>
      <c r="B22">
        <v>0</v>
      </c>
      <c r="C22">
        <v>0</v>
      </c>
      <c r="D22">
        <v>0</v>
      </c>
      <c r="E22">
        <v>0</v>
      </c>
      <c r="F22">
        <v>0</v>
      </c>
      <c r="G22" s="23">
        <v>0</v>
      </c>
    </row>
    <row r="23" spans="1:7" x14ac:dyDescent="0.3">
      <c r="A23" s="9">
        <v>43850</v>
      </c>
      <c r="B23">
        <v>33</v>
      </c>
      <c r="C23">
        <v>0</v>
      </c>
      <c r="D23">
        <v>0</v>
      </c>
      <c r="E23">
        <v>0</v>
      </c>
      <c r="F23">
        <v>0</v>
      </c>
      <c r="G23" s="23">
        <v>0</v>
      </c>
    </row>
    <row r="24" spans="1:7" x14ac:dyDescent="0.3">
      <c r="A24" s="9">
        <v>43851</v>
      </c>
      <c r="B24">
        <v>0</v>
      </c>
      <c r="C24">
        <v>0</v>
      </c>
      <c r="D24">
        <v>0</v>
      </c>
      <c r="E24">
        <v>0</v>
      </c>
      <c r="F24">
        <v>37</v>
      </c>
      <c r="G24" s="23">
        <v>0</v>
      </c>
    </row>
    <row r="25" spans="1:7" x14ac:dyDescent="0.3">
      <c r="A25" s="9">
        <v>43852</v>
      </c>
      <c r="B25">
        <v>0</v>
      </c>
      <c r="C25">
        <v>0</v>
      </c>
      <c r="D25">
        <v>0</v>
      </c>
      <c r="E25">
        <v>0</v>
      </c>
      <c r="F25">
        <v>0</v>
      </c>
      <c r="G25" s="23">
        <v>0</v>
      </c>
    </row>
    <row r="26" spans="1:7" x14ac:dyDescent="0.3">
      <c r="A26" s="9">
        <v>43853</v>
      </c>
      <c r="B26">
        <v>0</v>
      </c>
      <c r="C26">
        <v>0</v>
      </c>
      <c r="D26">
        <v>0</v>
      </c>
      <c r="E26">
        <v>0</v>
      </c>
      <c r="F26">
        <v>0</v>
      </c>
      <c r="G26" s="23">
        <v>0</v>
      </c>
    </row>
    <row r="27" spans="1:7" x14ac:dyDescent="0.3">
      <c r="A27" s="9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23">
        <v>0</v>
      </c>
    </row>
    <row r="28" spans="1:7" x14ac:dyDescent="0.3">
      <c r="A28" s="9">
        <v>43855</v>
      </c>
      <c r="B28">
        <v>35</v>
      </c>
      <c r="C28">
        <v>0</v>
      </c>
      <c r="D28">
        <v>0</v>
      </c>
      <c r="E28">
        <v>0</v>
      </c>
      <c r="F28">
        <v>38</v>
      </c>
      <c r="G28" s="23">
        <v>0</v>
      </c>
    </row>
    <row r="29" spans="1:7" x14ac:dyDescent="0.3">
      <c r="A29" s="9">
        <v>43856</v>
      </c>
      <c r="B29">
        <v>0</v>
      </c>
      <c r="C29">
        <v>0</v>
      </c>
      <c r="D29">
        <v>0</v>
      </c>
      <c r="E29">
        <v>0</v>
      </c>
      <c r="F29">
        <v>0</v>
      </c>
      <c r="G29" s="23">
        <v>0</v>
      </c>
    </row>
    <row r="30" spans="1:7" x14ac:dyDescent="0.3">
      <c r="A30" s="9">
        <v>43857</v>
      </c>
      <c r="B30">
        <v>0</v>
      </c>
      <c r="C30">
        <v>0</v>
      </c>
      <c r="D30">
        <v>0</v>
      </c>
      <c r="E30">
        <v>0</v>
      </c>
      <c r="F30">
        <v>0</v>
      </c>
      <c r="G30" s="23">
        <v>0</v>
      </c>
    </row>
    <row r="31" spans="1:7" x14ac:dyDescent="0.3">
      <c r="A31" s="9">
        <v>43858</v>
      </c>
      <c r="B31">
        <v>33</v>
      </c>
      <c r="C31">
        <v>0</v>
      </c>
      <c r="D31">
        <v>0</v>
      </c>
      <c r="E31">
        <v>0</v>
      </c>
      <c r="F31">
        <v>34</v>
      </c>
      <c r="G31" s="23">
        <v>0</v>
      </c>
    </row>
    <row r="32" spans="1:7" x14ac:dyDescent="0.3">
      <c r="A32" s="9">
        <v>43859</v>
      </c>
      <c r="B32">
        <v>0</v>
      </c>
      <c r="C32">
        <v>0</v>
      </c>
      <c r="D32">
        <v>0</v>
      </c>
      <c r="E32">
        <v>0</v>
      </c>
      <c r="F32">
        <v>0</v>
      </c>
      <c r="G32" s="23">
        <v>0</v>
      </c>
    </row>
    <row r="33" spans="1:7" x14ac:dyDescent="0.3">
      <c r="A33" s="9">
        <v>43860</v>
      </c>
      <c r="B33">
        <v>32</v>
      </c>
      <c r="C33">
        <v>0</v>
      </c>
      <c r="D33">
        <v>0</v>
      </c>
      <c r="E33">
        <v>0</v>
      </c>
      <c r="F33">
        <v>0</v>
      </c>
      <c r="G33" s="23">
        <f ca="1">IFERROR(__xludf.DUMMYFUNCTION("""COMPUTED_VALUE"""),1)</f>
        <v>1</v>
      </c>
    </row>
    <row r="34" spans="1:7" x14ac:dyDescent="0.3">
      <c r="A34" s="9">
        <v>43861</v>
      </c>
      <c r="B34">
        <v>0</v>
      </c>
      <c r="C34">
        <v>0</v>
      </c>
      <c r="D34">
        <v>0</v>
      </c>
      <c r="E34">
        <v>0</v>
      </c>
      <c r="F34">
        <v>0</v>
      </c>
      <c r="G34" s="23">
        <f ca="1">IFERROR(__xludf.DUMMYFUNCTION("""COMPUTED_VALUE"""),0)</f>
        <v>0</v>
      </c>
    </row>
    <row r="35" spans="1:7" x14ac:dyDescent="0.3">
      <c r="A35" s="9">
        <v>43862</v>
      </c>
      <c r="B35">
        <v>0</v>
      </c>
      <c r="C35">
        <v>0</v>
      </c>
      <c r="D35">
        <v>0</v>
      </c>
      <c r="E35">
        <v>0</v>
      </c>
      <c r="F35">
        <v>0</v>
      </c>
      <c r="G35" s="23">
        <f ca="1">IFERROR(__xludf.DUMMYFUNCTION("""COMPUTED_VALUE"""),0)</f>
        <v>0</v>
      </c>
    </row>
    <row r="36" spans="1:7" x14ac:dyDescent="0.3">
      <c r="A36" s="9">
        <v>43863</v>
      </c>
      <c r="B36">
        <v>33</v>
      </c>
      <c r="C36">
        <v>0</v>
      </c>
      <c r="D36">
        <v>0</v>
      </c>
      <c r="E36">
        <v>0</v>
      </c>
      <c r="F36">
        <v>0</v>
      </c>
      <c r="G36" s="23">
        <f ca="1">IFERROR(__xludf.DUMMYFUNCTION("""COMPUTED_VALUE"""),1)</f>
        <v>1</v>
      </c>
    </row>
    <row r="37" spans="1:7" x14ac:dyDescent="0.3">
      <c r="A37" s="9">
        <v>43864</v>
      </c>
      <c r="B37">
        <v>30</v>
      </c>
      <c r="C37">
        <v>0</v>
      </c>
      <c r="D37">
        <v>0</v>
      </c>
      <c r="E37">
        <v>0</v>
      </c>
      <c r="F37">
        <v>0</v>
      </c>
      <c r="G37" s="23">
        <f ca="1">IFERROR(__xludf.DUMMYFUNCTION("""COMPUTED_VALUE"""),1)</f>
        <v>1</v>
      </c>
    </row>
    <row r="38" spans="1:7" x14ac:dyDescent="0.3">
      <c r="A38" s="9">
        <v>43865</v>
      </c>
      <c r="B38">
        <v>0</v>
      </c>
      <c r="C38">
        <v>0</v>
      </c>
      <c r="D38">
        <v>0</v>
      </c>
      <c r="E38">
        <v>0</v>
      </c>
      <c r="F38">
        <v>0</v>
      </c>
      <c r="G38" s="23">
        <f ca="1">IFERROR(__xludf.DUMMYFUNCTION("""COMPUTED_VALUE"""),0)</f>
        <v>0</v>
      </c>
    </row>
    <row r="39" spans="1:7" x14ac:dyDescent="0.3">
      <c r="A39" s="9">
        <v>43866</v>
      </c>
      <c r="B39">
        <v>0</v>
      </c>
      <c r="C39">
        <v>0</v>
      </c>
      <c r="D39">
        <v>0</v>
      </c>
      <c r="E39">
        <v>0</v>
      </c>
      <c r="F39">
        <v>0</v>
      </c>
      <c r="G39" s="23">
        <f ca="1">IFERROR(__xludf.DUMMYFUNCTION("""COMPUTED_VALUE"""),0)</f>
        <v>0</v>
      </c>
    </row>
    <row r="40" spans="1:7" x14ac:dyDescent="0.3">
      <c r="A40" s="9">
        <v>43867</v>
      </c>
      <c r="B40">
        <v>32</v>
      </c>
      <c r="C40">
        <v>0</v>
      </c>
      <c r="D40">
        <v>0</v>
      </c>
      <c r="E40">
        <v>0</v>
      </c>
      <c r="F40">
        <v>0</v>
      </c>
      <c r="G40" s="23">
        <f ca="1">IFERROR(__xludf.DUMMYFUNCTION("""COMPUTED_VALUE"""),0)</f>
        <v>0</v>
      </c>
    </row>
    <row r="41" spans="1:7" x14ac:dyDescent="0.3">
      <c r="A41" s="9">
        <v>43868</v>
      </c>
      <c r="B41">
        <v>0</v>
      </c>
      <c r="C41">
        <v>0</v>
      </c>
      <c r="D41">
        <v>0</v>
      </c>
      <c r="E41">
        <v>0</v>
      </c>
      <c r="F41">
        <v>0</v>
      </c>
      <c r="G41" s="23">
        <f ca="1">IFERROR(__xludf.DUMMYFUNCTION("""COMPUTED_VALUE"""),0)</f>
        <v>0</v>
      </c>
    </row>
    <row r="42" spans="1:7" x14ac:dyDescent="0.3">
      <c r="A42" s="9">
        <v>43869</v>
      </c>
      <c r="B42">
        <v>35</v>
      </c>
      <c r="C42">
        <v>0</v>
      </c>
      <c r="D42">
        <v>0</v>
      </c>
      <c r="E42">
        <v>0</v>
      </c>
      <c r="F42">
        <v>0</v>
      </c>
      <c r="G42" s="23">
        <f ca="1">IFERROR(__xludf.DUMMYFUNCTION("""COMPUTED_VALUE"""),0)</f>
        <v>0</v>
      </c>
    </row>
    <row r="43" spans="1:7" x14ac:dyDescent="0.3">
      <c r="A43" s="9">
        <v>43870</v>
      </c>
      <c r="B43">
        <v>0</v>
      </c>
      <c r="C43">
        <v>0</v>
      </c>
      <c r="D43">
        <v>0</v>
      </c>
      <c r="E43">
        <v>0</v>
      </c>
      <c r="F43">
        <v>0</v>
      </c>
      <c r="G43" s="23">
        <f ca="1">IFERROR(__xludf.DUMMYFUNCTION("""COMPUTED_VALUE"""),0)</f>
        <v>0</v>
      </c>
    </row>
    <row r="44" spans="1:7" x14ac:dyDescent="0.3">
      <c r="A44" s="9">
        <v>43871</v>
      </c>
      <c r="B44">
        <v>0</v>
      </c>
      <c r="C44">
        <v>0</v>
      </c>
      <c r="D44">
        <v>0</v>
      </c>
      <c r="E44">
        <v>0</v>
      </c>
      <c r="F44">
        <v>0</v>
      </c>
      <c r="G44" s="23">
        <f ca="1">IFERROR(__xludf.DUMMYFUNCTION("""COMPUTED_VALUE"""),0)</f>
        <v>0</v>
      </c>
    </row>
    <row r="45" spans="1:7" x14ac:dyDescent="0.3">
      <c r="A45" s="9">
        <v>43872</v>
      </c>
      <c r="B45">
        <v>31</v>
      </c>
      <c r="C45">
        <v>0</v>
      </c>
      <c r="D45">
        <v>0</v>
      </c>
      <c r="E45">
        <v>0</v>
      </c>
      <c r="F45">
        <v>0</v>
      </c>
      <c r="G45" s="23">
        <f ca="1">IFERROR(__xludf.DUMMYFUNCTION("""COMPUTED_VALUE"""),0)</f>
        <v>0</v>
      </c>
    </row>
    <row r="46" spans="1:7" x14ac:dyDescent="0.3">
      <c r="A46" s="9">
        <v>43873</v>
      </c>
      <c r="B46">
        <v>31</v>
      </c>
      <c r="C46">
        <v>33</v>
      </c>
      <c r="D46">
        <v>0</v>
      </c>
      <c r="E46">
        <v>33</v>
      </c>
      <c r="F46">
        <v>0</v>
      </c>
      <c r="G46" s="23">
        <f ca="1">IFERROR(__xludf.DUMMYFUNCTION("""COMPUTED_VALUE"""),0)</f>
        <v>0</v>
      </c>
    </row>
    <row r="47" spans="1:7" x14ac:dyDescent="0.3">
      <c r="A47" s="9">
        <v>43874</v>
      </c>
      <c r="B47">
        <v>33</v>
      </c>
      <c r="C47">
        <v>0</v>
      </c>
      <c r="D47">
        <v>0</v>
      </c>
      <c r="E47">
        <v>0</v>
      </c>
      <c r="F47">
        <v>0</v>
      </c>
      <c r="G47" s="23">
        <f ca="1">IFERROR(__xludf.DUMMYFUNCTION("""COMPUTED_VALUE"""),0)</f>
        <v>0</v>
      </c>
    </row>
    <row r="48" spans="1:7" x14ac:dyDescent="0.3">
      <c r="A48" s="9">
        <v>43875</v>
      </c>
      <c r="B48">
        <v>33</v>
      </c>
      <c r="C48">
        <v>0</v>
      </c>
      <c r="D48">
        <v>0</v>
      </c>
      <c r="E48">
        <v>0</v>
      </c>
      <c r="F48">
        <v>33</v>
      </c>
      <c r="G48" s="23">
        <f ca="1">IFERROR(__xludf.DUMMYFUNCTION("""COMPUTED_VALUE"""),0)</f>
        <v>0</v>
      </c>
    </row>
    <row r="49" spans="1:7" x14ac:dyDescent="0.3">
      <c r="A49" s="9">
        <v>43876</v>
      </c>
      <c r="B49">
        <v>0</v>
      </c>
      <c r="C49">
        <v>0</v>
      </c>
      <c r="D49">
        <v>0</v>
      </c>
      <c r="E49">
        <v>0</v>
      </c>
      <c r="F49">
        <v>0</v>
      </c>
      <c r="G49" s="23">
        <f ca="1">IFERROR(__xludf.DUMMYFUNCTION("""COMPUTED_VALUE"""),0)</f>
        <v>0</v>
      </c>
    </row>
    <row r="50" spans="1:7" x14ac:dyDescent="0.3">
      <c r="A50" s="9">
        <v>43877</v>
      </c>
      <c r="B50">
        <v>34</v>
      </c>
      <c r="C50">
        <v>0</v>
      </c>
      <c r="D50">
        <v>0</v>
      </c>
      <c r="E50">
        <v>0</v>
      </c>
      <c r="F50">
        <v>0</v>
      </c>
      <c r="G50" s="23">
        <f ca="1">IFERROR(__xludf.DUMMYFUNCTION("""COMPUTED_VALUE"""),0)</f>
        <v>0</v>
      </c>
    </row>
    <row r="51" spans="1:7" x14ac:dyDescent="0.3">
      <c r="A51" s="9">
        <v>43878</v>
      </c>
      <c r="B51">
        <v>0</v>
      </c>
      <c r="C51">
        <v>0</v>
      </c>
      <c r="D51">
        <v>0</v>
      </c>
      <c r="E51">
        <v>0</v>
      </c>
      <c r="F51">
        <v>0</v>
      </c>
      <c r="G51" s="23">
        <f ca="1">IFERROR(__xludf.DUMMYFUNCTION("""COMPUTED_VALUE"""),0)</f>
        <v>0</v>
      </c>
    </row>
    <row r="52" spans="1:7" x14ac:dyDescent="0.3">
      <c r="A52" s="9">
        <v>43879</v>
      </c>
      <c r="B52">
        <v>0</v>
      </c>
      <c r="C52">
        <v>0</v>
      </c>
      <c r="D52">
        <v>0</v>
      </c>
      <c r="E52">
        <v>0</v>
      </c>
      <c r="F52">
        <v>0</v>
      </c>
      <c r="G52" s="23">
        <f ca="1">IFERROR(__xludf.DUMMYFUNCTION("""COMPUTED_VALUE"""),0)</f>
        <v>0</v>
      </c>
    </row>
    <row r="53" spans="1:7" x14ac:dyDescent="0.3">
      <c r="A53" s="9">
        <v>43880</v>
      </c>
      <c r="B53">
        <v>0</v>
      </c>
      <c r="C53">
        <v>0</v>
      </c>
      <c r="D53">
        <v>0</v>
      </c>
      <c r="E53">
        <v>0</v>
      </c>
      <c r="F53">
        <v>0</v>
      </c>
      <c r="G53" s="23">
        <f ca="1">IFERROR(__xludf.DUMMYFUNCTION("""COMPUTED_VALUE"""),0)</f>
        <v>0</v>
      </c>
    </row>
    <row r="54" spans="1:7" x14ac:dyDescent="0.3">
      <c r="A54" s="9">
        <v>43881</v>
      </c>
      <c r="B54">
        <v>0</v>
      </c>
      <c r="C54">
        <v>0</v>
      </c>
      <c r="D54">
        <v>0</v>
      </c>
      <c r="E54">
        <v>0</v>
      </c>
      <c r="F54">
        <v>0</v>
      </c>
      <c r="G54" s="23">
        <f ca="1">IFERROR(__xludf.DUMMYFUNCTION("""COMPUTED_VALUE"""),0)</f>
        <v>0</v>
      </c>
    </row>
    <row r="55" spans="1:7" x14ac:dyDescent="0.3">
      <c r="A55" s="9">
        <v>43882</v>
      </c>
      <c r="B55">
        <v>0</v>
      </c>
      <c r="C55">
        <v>0</v>
      </c>
      <c r="D55">
        <v>0</v>
      </c>
      <c r="E55">
        <v>0</v>
      </c>
      <c r="F55">
        <v>0</v>
      </c>
      <c r="G55" s="23">
        <f ca="1">IFERROR(__xludf.DUMMYFUNCTION("""COMPUTED_VALUE"""),0)</f>
        <v>0</v>
      </c>
    </row>
    <row r="56" spans="1:7" x14ac:dyDescent="0.3">
      <c r="A56" s="9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23">
        <f ca="1">IFERROR(__xludf.DUMMYFUNCTION("""COMPUTED_VALUE"""),0)</f>
        <v>0</v>
      </c>
    </row>
    <row r="57" spans="1:7" x14ac:dyDescent="0.3">
      <c r="A57" s="9">
        <v>43884</v>
      </c>
      <c r="B57">
        <v>0</v>
      </c>
      <c r="C57">
        <v>0</v>
      </c>
      <c r="D57">
        <v>0</v>
      </c>
      <c r="E57">
        <v>0</v>
      </c>
      <c r="F57">
        <v>0</v>
      </c>
      <c r="G57" s="23">
        <f ca="1">IFERROR(__xludf.DUMMYFUNCTION("""COMPUTED_VALUE"""),0)</f>
        <v>0</v>
      </c>
    </row>
    <row r="58" spans="1:7" x14ac:dyDescent="0.3">
      <c r="A58" s="9">
        <v>43885</v>
      </c>
      <c r="B58">
        <v>0</v>
      </c>
      <c r="C58">
        <v>0</v>
      </c>
      <c r="D58">
        <v>0</v>
      </c>
      <c r="E58">
        <v>0</v>
      </c>
      <c r="F58">
        <v>0</v>
      </c>
      <c r="G58" s="23">
        <f ca="1">IFERROR(__xludf.DUMMYFUNCTION("""COMPUTED_VALUE"""),0)</f>
        <v>0</v>
      </c>
    </row>
    <row r="59" spans="1:7" x14ac:dyDescent="0.3">
      <c r="A59" s="9">
        <v>43886</v>
      </c>
      <c r="B59">
        <v>0</v>
      </c>
      <c r="C59">
        <v>0</v>
      </c>
      <c r="D59">
        <v>0</v>
      </c>
      <c r="E59">
        <v>0</v>
      </c>
      <c r="F59">
        <v>0</v>
      </c>
      <c r="G59" s="23">
        <f ca="1">IFERROR(__xludf.DUMMYFUNCTION("""COMPUTED_VALUE"""),0)</f>
        <v>0</v>
      </c>
    </row>
    <row r="60" spans="1:7" x14ac:dyDescent="0.3">
      <c r="A60" s="9">
        <v>43887</v>
      </c>
      <c r="B60">
        <v>0</v>
      </c>
      <c r="C60">
        <v>0</v>
      </c>
      <c r="D60">
        <v>0</v>
      </c>
      <c r="E60">
        <v>0</v>
      </c>
      <c r="F60">
        <v>29</v>
      </c>
      <c r="G60" s="23">
        <f ca="1">IFERROR(__xludf.DUMMYFUNCTION("""COMPUTED_VALUE"""),0)</f>
        <v>0</v>
      </c>
    </row>
    <row r="61" spans="1:7" x14ac:dyDescent="0.3">
      <c r="A61" s="9">
        <v>43888</v>
      </c>
      <c r="B61">
        <v>0</v>
      </c>
      <c r="C61">
        <v>0</v>
      </c>
      <c r="D61">
        <v>0</v>
      </c>
      <c r="E61">
        <v>0</v>
      </c>
      <c r="F61">
        <v>0</v>
      </c>
      <c r="G61" s="23">
        <f ca="1">IFERROR(__xludf.DUMMYFUNCTION("""COMPUTED_VALUE"""),0)</f>
        <v>0</v>
      </c>
    </row>
    <row r="62" spans="1:7" x14ac:dyDescent="0.3">
      <c r="A62" s="9">
        <v>43889</v>
      </c>
      <c r="B62">
        <v>34</v>
      </c>
      <c r="C62">
        <v>0</v>
      </c>
      <c r="D62">
        <v>0</v>
      </c>
      <c r="E62">
        <v>0</v>
      </c>
      <c r="F62">
        <v>0</v>
      </c>
      <c r="G62" s="23">
        <f ca="1">IFERROR(__xludf.DUMMYFUNCTION("""COMPUTED_VALUE"""),0)</f>
        <v>0</v>
      </c>
    </row>
    <row r="63" spans="1:7" x14ac:dyDescent="0.3">
      <c r="A63" s="9">
        <v>43890</v>
      </c>
      <c r="B63">
        <v>0</v>
      </c>
      <c r="C63">
        <v>0</v>
      </c>
      <c r="D63">
        <v>0</v>
      </c>
      <c r="E63">
        <v>0</v>
      </c>
      <c r="F63">
        <v>0</v>
      </c>
      <c r="G63" s="23">
        <f ca="1">IFERROR(__xludf.DUMMYFUNCTION("""COMPUTED_VALUE"""),0)</f>
        <v>0</v>
      </c>
    </row>
    <row r="64" spans="1:7" x14ac:dyDescent="0.3">
      <c r="A64" s="9">
        <v>43891</v>
      </c>
      <c r="B64">
        <v>0</v>
      </c>
      <c r="C64">
        <v>0</v>
      </c>
      <c r="D64">
        <v>0</v>
      </c>
      <c r="E64">
        <v>0</v>
      </c>
      <c r="F64">
        <v>0</v>
      </c>
      <c r="G64" s="23">
        <f ca="1">IFERROR(__xludf.DUMMYFUNCTION("""COMPUTED_VALUE"""),0)</f>
        <v>0</v>
      </c>
    </row>
    <row r="65" spans="1:7" x14ac:dyDescent="0.3">
      <c r="A65" s="9">
        <v>43892</v>
      </c>
      <c r="B65">
        <v>33</v>
      </c>
      <c r="C65">
        <v>0</v>
      </c>
      <c r="D65">
        <v>0</v>
      </c>
      <c r="E65">
        <v>0</v>
      </c>
      <c r="F65">
        <v>30</v>
      </c>
      <c r="G65" s="23">
        <f ca="1">IFERROR(__xludf.DUMMYFUNCTION("""COMPUTED_VALUE"""),0)</f>
        <v>0</v>
      </c>
    </row>
    <row r="66" spans="1:7" x14ac:dyDescent="0.3">
      <c r="A66" s="9">
        <v>43893</v>
      </c>
      <c r="B66">
        <v>0</v>
      </c>
      <c r="C66">
        <v>0</v>
      </c>
      <c r="D66">
        <v>0</v>
      </c>
      <c r="E66">
        <v>0</v>
      </c>
      <c r="F66">
        <v>0</v>
      </c>
      <c r="G66" s="23">
        <f ca="1">IFERROR(__xludf.DUMMYFUNCTION("""COMPUTED_VALUE"""),0)</f>
        <v>0</v>
      </c>
    </row>
    <row r="67" spans="1:7" x14ac:dyDescent="0.3">
      <c r="A67" s="9">
        <v>43894</v>
      </c>
      <c r="B67">
        <v>0</v>
      </c>
      <c r="C67">
        <v>0</v>
      </c>
      <c r="D67">
        <v>0</v>
      </c>
      <c r="E67">
        <v>0</v>
      </c>
      <c r="F67">
        <v>0</v>
      </c>
      <c r="G67" s="23">
        <f ca="1">IFERROR(__xludf.DUMMYFUNCTION("""COMPUTED_VALUE"""),0)</f>
        <v>0</v>
      </c>
    </row>
    <row r="68" spans="1:7" x14ac:dyDescent="0.3">
      <c r="A68" s="9">
        <v>43895</v>
      </c>
      <c r="B68">
        <v>61</v>
      </c>
      <c r="C68">
        <v>0</v>
      </c>
      <c r="D68">
        <v>0</v>
      </c>
      <c r="E68">
        <v>0</v>
      </c>
      <c r="F68">
        <v>0</v>
      </c>
      <c r="G68" s="23">
        <f ca="1">IFERROR(__xludf.DUMMYFUNCTION("""COMPUTED_VALUE"""),0)</f>
        <v>0</v>
      </c>
    </row>
    <row r="69" spans="1:7" x14ac:dyDescent="0.3">
      <c r="A69" s="9">
        <v>43896</v>
      </c>
      <c r="B69">
        <v>31</v>
      </c>
      <c r="C69">
        <v>0</v>
      </c>
      <c r="D69">
        <v>0</v>
      </c>
      <c r="E69">
        <v>0</v>
      </c>
      <c r="F69">
        <v>33</v>
      </c>
      <c r="G69" s="23">
        <f ca="1">IFERROR(__xludf.DUMMYFUNCTION("""COMPUTED_VALUE"""),0)</f>
        <v>0</v>
      </c>
    </row>
    <row r="70" spans="1:7" x14ac:dyDescent="0.3">
      <c r="A70" s="9">
        <v>43897</v>
      </c>
      <c r="B70">
        <v>33</v>
      </c>
      <c r="C70">
        <v>34</v>
      </c>
      <c r="D70">
        <v>0</v>
      </c>
      <c r="E70">
        <v>0</v>
      </c>
      <c r="F70">
        <v>0</v>
      </c>
      <c r="G70" s="23">
        <f ca="1">IFERROR(__xludf.DUMMYFUNCTION("""COMPUTED_VALUE"""),0)</f>
        <v>0</v>
      </c>
    </row>
    <row r="71" spans="1:7" x14ac:dyDescent="0.3">
      <c r="A71" s="9">
        <v>43898</v>
      </c>
      <c r="B71">
        <v>47</v>
      </c>
      <c r="C71">
        <v>47</v>
      </c>
      <c r="D71">
        <v>0</v>
      </c>
      <c r="E71">
        <v>33</v>
      </c>
      <c r="F71">
        <v>33</v>
      </c>
      <c r="G71" s="23">
        <f ca="1">IFERROR(__xludf.DUMMYFUNCTION("""COMPUTED_VALUE"""),0)</f>
        <v>0</v>
      </c>
    </row>
    <row r="72" spans="1:7" x14ac:dyDescent="0.3">
      <c r="A72" s="9">
        <v>43899</v>
      </c>
      <c r="B72">
        <v>0</v>
      </c>
      <c r="C72">
        <v>37</v>
      </c>
      <c r="D72">
        <v>0</v>
      </c>
      <c r="E72">
        <v>0</v>
      </c>
      <c r="F72">
        <v>0</v>
      </c>
      <c r="G72" s="23">
        <f ca="1">IFERROR(__xludf.DUMMYFUNCTION("""COMPUTED_VALUE"""),0)</f>
        <v>0</v>
      </c>
    </row>
    <row r="73" spans="1:7" x14ac:dyDescent="0.3">
      <c r="A73" s="9">
        <v>43900</v>
      </c>
      <c r="B73">
        <v>100</v>
      </c>
      <c r="C73">
        <v>0</v>
      </c>
      <c r="D73">
        <v>0</v>
      </c>
      <c r="E73">
        <v>0</v>
      </c>
      <c r="F73">
        <v>0</v>
      </c>
      <c r="G73" s="23">
        <f ca="1">IFERROR(__xludf.DUMMYFUNCTION("""COMPUTED_VALUE"""),0)</f>
        <v>0</v>
      </c>
    </row>
    <row r="74" spans="1:7" x14ac:dyDescent="0.3">
      <c r="A74" s="9">
        <v>43901</v>
      </c>
      <c r="B74">
        <v>0</v>
      </c>
      <c r="C74">
        <v>0</v>
      </c>
      <c r="D74">
        <v>0</v>
      </c>
      <c r="E74">
        <v>0</v>
      </c>
      <c r="F74">
        <v>0</v>
      </c>
      <c r="G74" s="23">
        <f ca="1">IFERROR(__xludf.DUMMYFUNCTION("""COMPUTED_VALUE"""),0)</f>
        <v>0</v>
      </c>
    </row>
    <row r="75" spans="1:7" x14ac:dyDescent="0.3">
      <c r="A75" s="9">
        <v>43902</v>
      </c>
      <c r="B75">
        <v>0</v>
      </c>
      <c r="C75">
        <v>29</v>
      </c>
      <c r="D75">
        <v>0</v>
      </c>
      <c r="E75">
        <v>0</v>
      </c>
      <c r="F75">
        <v>0</v>
      </c>
      <c r="G75" s="23">
        <f ca="1">IFERROR(__xludf.DUMMYFUNCTION("""COMPUTED_VALUE"""),0)</f>
        <v>0</v>
      </c>
    </row>
    <row r="76" spans="1:7" x14ac:dyDescent="0.3">
      <c r="A76" s="9">
        <v>43903</v>
      </c>
      <c r="B76">
        <v>30</v>
      </c>
      <c r="C76">
        <v>31</v>
      </c>
      <c r="D76">
        <v>0</v>
      </c>
      <c r="E76">
        <v>0</v>
      </c>
      <c r="F76">
        <v>0</v>
      </c>
      <c r="G76" s="23">
        <f ca="1">IFERROR(__xludf.DUMMYFUNCTION("""COMPUTED_VALUE"""),0)</f>
        <v>0</v>
      </c>
    </row>
    <row r="77" spans="1:7" x14ac:dyDescent="0.3">
      <c r="A77" s="9">
        <v>43904</v>
      </c>
      <c r="B77">
        <v>35</v>
      </c>
      <c r="C77">
        <v>47</v>
      </c>
      <c r="D77">
        <v>0</v>
      </c>
      <c r="E77">
        <v>0</v>
      </c>
      <c r="F77">
        <v>0</v>
      </c>
      <c r="G77" s="23">
        <v>0</v>
      </c>
    </row>
    <row r="78" spans="1:7" x14ac:dyDescent="0.3">
      <c r="A78" s="9">
        <v>43905</v>
      </c>
      <c r="B78">
        <v>30</v>
      </c>
      <c r="C78">
        <v>0</v>
      </c>
      <c r="D78">
        <v>0</v>
      </c>
      <c r="E78">
        <v>0</v>
      </c>
      <c r="F78">
        <v>0</v>
      </c>
      <c r="G78" s="23">
        <v>0</v>
      </c>
    </row>
    <row r="79" spans="1:7" x14ac:dyDescent="0.3">
      <c r="A79" s="9">
        <v>43906</v>
      </c>
      <c r="B79">
        <v>30</v>
      </c>
      <c r="C79">
        <v>44</v>
      </c>
      <c r="D79">
        <v>0</v>
      </c>
      <c r="E79">
        <v>0</v>
      </c>
      <c r="F79">
        <v>0</v>
      </c>
      <c r="G79" s="23">
        <v>0</v>
      </c>
    </row>
    <row r="80" spans="1:7" x14ac:dyDescent="0.3">
      <c r="A80" s="9">
        <v>43907</v>
      </c>
      <c r="B80">
        <v>32</v>
      </c>
      <c r="C80">
        <v>32</v>
      </c>
      <c r="D80">
        <v>0</v>
      </c>
      <c r="E80">
        <v>0</v>
      </c>
      <c r="F80">
        <v>32</v>
      </c>
      <c r="G80" s="23">
        <v>0</v>
      </c>
    </row>
    <row r="81" spans="1:7" x14ac:dyDescent="0.3">
      <c r="A81" s="9">
        <v>43908</v>
      </c>
      <c r="B81">
        <v>30</v>
      </c>
      <c r="C81">
        <v>31</v>
      </c>
      <c r="D81">
        <v>0</v>
      </c>
      <c r="E81">
        <v>0</v>
      </c>
      <c r="F81">
        <v>0</v>
      </c>
      <c r="G81" s="23">
        <v>0</v>
      </c>
    </row>
    <row r="82" spans="1:7" x14ac:dyDescent="0.3">
      <c r="A82" s="9">
        <v>43909</v>
      </c>
      <c r="B82">
        <v>32</v>
      </c>
      <c r="C82">
        <v>32</v>
      </c>
      <c r="D82">
        <v>34</v>
      </c>
      <c r="E82">
        <v>34</v>
      </c>
      <c r="F82">
        <v>0</v>
      </c>
      <c r="G82" s="23">
        <v>0</v>
      </c>
    </row>
    <row r="83" spans="1:7" x14ac:dyDescent="0.3">
      <c r="A83" s="9">
        <v>43910</v>
      </c>
      <c r="B83">
        <v>30</v>
      </c>
      <c r="C83">
        <v>40</v>
      </c>
      <c r="D83">
        <v>0</v>
      </c>
      <c r="E83">
        <v>0</v>
      </c>
      <c r="F83">
        <v>0</v>
      </c>
      <c r="G83" s="23">
        <v>0</v>
      </c>
    </row>
    <row r="84" spans="1:7" x14ac:dyDescent="0.3">
      <c r="A84" s="9">
        <v>43911</v>
      </c>
      <c r="B84">
        <v>49</v>
      </c>
      <c r="C84">
        <v>0</v>
      </c>
      <c r="D84">
        <v>0</v>
      </c>
      <c r="E84">
        <v>31</v>
      </c>
      <c r="F84">
        <v>0</v>
      </c>
      <c r="G84" s="23">
        <v>0</v>
      </c>
    </row>
    <row r="85" spans="1:7" x14ac:dyDescent="0.3">
      <c r="A85" s="9">
        <v>43912</v>
      </c>
      <c r="B85">
        <v>29</v>
      </c>
      <c r="C85">
        <v>29</v>
      </c>
      <c r="D85">
        <v>0</v>
      </c>
      <c r="E85">
        <v>29</v>
      </c>
      <c r="F85">
        <v>0</v>
      </c>
      <c r="G85" s="23">
        <v>0</v>
      </c>
    </row>
    <row r="86" spans="1:7" x14ac:dyDescent="0.3">
      <c r="A86" s="9">
        <v>43913</v>
      </c>
      <c r="B86">
        <v>39</v>
      </c>
      <c r="C86">
        <v>59</v>
      </c>
      <c r="D86">
        <v>0</v>
      </c>
      <c r="E86">
        <v>0</v>
      </c>
      <c r="F86">
        <v>0</v>
      </c>
      <c r="G86" s="23">
        <v>0</v>
      </c>
    </row>
    <row r="87" spans="1:7" x14ac:dyDescent="0.3">
      <c r="A87" s="9">
        <v>43914</v>
      </c>
      <c r="B87">
        <v>41</v>
      </c>
      <c r="C87">
        <v>61</v>
      </c>
      <c r="D87">
        <v>0</v>
      </c>
      <c r="E87">
        <v>0</v>
      </c>
      <c r="F87">
        <v>0</v>
      </c>
      <c r="G87" s="23">
        <v>0</v>
      </c>
    </row>
    <row r="88" spans="1:7" x14ac:dyDescent="0.3">
      <c r="A88" s="9">
        <v>43915</v>
      </c>
      <c r="B88">
        <v>32</v>
      </c>
      <c r="C88">
        <v>62</v>
      </c>
      <c r="D88">
        <v>0</v>
      </c>
      <c r="E88">
        <v>0</v>
      </c>
      <c r="F88">
        <v>0</v>
      </c>
      <c r="G88" s="23">
        <v>0</v>
      </c>
    </row>
    <row r="89" spans="1:7" x14ac:dyDescent="0.3">
      <c r="A89" s="9">
        <v>43916</v>
      </c>
      <c r="B89">
        <v>0</v>
      </c>
      <c r="C89">
        <v>70</v>
      </c>
      <c r="D89">
        <v>0</v>
      </c>
      <c r="E89">
        <v>0</v>
      </c>
      <c r="F89">
        <v>29</v>
      </c>
      <c r="G89" s="23">
        <v>0</v>
      </c>
    </row>
    <row r="90" spans="1:7" x14ac:dyDescent="0.3">
      <c r="A90" s="9">
        <v>43917</v>
      </c>
      <c r="B90">
        <v>28</v>
      </c>
      <c r="C90">
        <v>0</v>
      </c>
      <c r="D90">
        <v>28</v>
      </c>
      <c r="E90">
        <v>29</v>
      </c>
      <c r="F90">
        <v>0</v>
      </c>
      <c r="G90" s="23">
        <v>0</v>
      </c>
    </row>
    <row r="91" spans="1:7" x14ac:dyDescent="0.3">
      <c r="A91" s="9">
        <v>43918</v>
      </c>
      <c r="B91">
        <v>38</v>
      </c>
      <c r="C91">
        <v>29</v>
      </c>
      <c r="D91">
        <v>0</v>
      </c>
      <c r="E91">
        <v>0</v>
      </c>
      <c r="F91">
        <v>0</v>
      </c>
      <c r="G91" s="23">
        <v>0</v>
      </c>
    </row>
    <row r="92" spans="1:7" x14ac:dyDescent="0.3">
      <c r="A92" s="9">
        <v>43919</v>
      </c>
      <c r="B92">
        <v>61</v>
      </c>
      <c r="C92">
        <v>30</v>
      </c>
      <c r="D92">
        <v>0</v>
      </c>
      <c r="E92">
        <v>0</v>
      </c>
      <c r="F92">
        <v>0</v>
      </c>
      <c r="G92" s="23">
        <v>0</v>
      </c>
    </row>
    <row r="93" spans="1:7" x14ac:dyDescent="0.3">
      <c r="A93" s="9">
        <v>43920</v>
      </c>
      <c r="B93">
        <v>31</v>
      </c>
      <c r="C93">
        <v>31</v>
      </c>
      <c r="D93">
        <v>0</v>
      </c>
      <c r="E93">
        <v>0</v>
      </c>
      <c r="F93">
        <v>0</v>
      </c>
      <c r="G93" s="23">
        <v>0</v>
      </c>
    </row>
    <row r="94" spans="1:7" x14ac:dyDescent="0.3">
      <c r="A94" s="9">
        <v>43921</v>
      </c>
      <c r="B94">
        <v>56</v>
      </c>
      <c r="C94">
        <v>29</v>
      </c>
      <c r="D94">
        <v>0</v>
      </c>
      <c r="E94">
        <v>0</v>
      </c>
      <c r="F94">
        <v>0</v>
      </c>
      <c r="G94" s="23">
        <v>0</v>
      </c>
    </row>
    <row r="95" spans="1:7" x14ac:dyDescent="0.3">
      <c r="A95" s="9">
        <v>43922</v>
      </c>
      <c r="B95">
        <v>29</v>
      </c>
      <c r="C95">
        <v>0</v>
      </c>
      <c r="D95">
        <v>29</v>
      </c>
      <c r="E95">
        <v>0</v>
      </c>
      <c r="F95">
        <v>0</v>
      </c>
      <c r="G95" s="23">
        <v>0</v>
      </c>
    </row>
    <row r="96" spans="1:7" x14ac:dyDescent="0.3">
      <c r="A96" s="9">
        <v>43923</v>
      </c>
      <c r="B96">
        <v>40</v>
      </c>
      <c r="C96">
        <v>0</v>
      </c>
      <c r="D96">
        <v>0</v>
      </c>
      <c r="E96">
        <v>0</v>
      </c>
      <c r="F96">
        <v>0</v>
      </c>
      <c r="G96" s="23">
        <v>1</v>
      </c>
    </row>
    <row r="97" spans="1:7" x14ac:dyDescent="0.3">
      <c r="A97" s="9">
        <v>43924</v>
      </c>
      <c r="B97">
        <v>0</v>
      </c>
      <c r="C97">
        <v>30</v>
      </c>
      <c r="D97">
        <v>30</v>
      </c>
      <c r="E97">
        <v>0</v>
      </c>
      <c r="F97">
        <v>0</v>
      </c>
      <c r="G97" s="23">
        <v>0</v>
      </c>
    </row>
    <row r="98" spans="1:7" x14ac:dyDescent="0.3">
      <c r="A98" s="9">
        <v>43925</v>
      </c>
      <c r="B98">
        <v>87</v>
      </c>
      <c r="C98">
        <v>31</v>
      </c>
      <c r="D98">
        <v>0</v>
      </c>
      <c r="E98">
        <v>0</v>
      </c>
      <c r="F98">
        <v>0</v>
      </c>
      <c r="G98" s="23">
        <v>0</v>
      </c>
    </row>
    <row r="99" spans="1:7" x14ac:dyDescent="0.3">
      <c r="A99" s="9">
        <v>43926</v>
      </c>
      <c r="B99">
        <v>29</v>
      </c>
      <c r="C99">
        <v>30</v>
      </c>
      <c r="D99">
        <v>62</v>
      </c>
      <c r="E99">
        <v>0</v>
      </c>
      <c r="F99">
        <v>31</v>
      </c>
      <c r="G99" s="23">
        <v>0</v>
      </c>
    </row>
    <row r="100" spans="1:7" x14ac:dyDescent="0.3">
      <c r="A100" s="9">
        <v>43927</v>
      </c>
      <c r="B100">
        <v>45</v>
      </c>
      <c r="C100">
        <v>0</v>
      </c>
      <c r="D100">
        <v>0</v>
      </c>
      <c r="E100">
        <v>0</v>
      </c>
      <c r="F100">
        <v>30</v>
      </c>
      <c r="G100" s="23">
        <v>0</v>
      </c>
    </row>
    <row r="101" spans="1:7" x14ac:dyDescent="0.3">
      <c r="A101" s="9">
        <v>43928</v>
      </c>
      <c r="B101">
        <v>29</v>
      </c>
      <c r="C101">
        <v>30</v>
      </c>
      <c r="D101">
        <v>0</v>
      </c>
      <c r="E101">
        <v>0</v>
      </c>
      <c r="F101">
        <v>0</v>
      </c>
      <c r="G101" s="23">
        <v>0</v>
      </c>
    </row>
    <row r="102" spans="1:7" x14ac:dyDescent="0.3">
      <c r="A102" s="9">
        <v>43929</v>
      </c>
      <c r="B102">
        <v>45</v>
      </c>
      <c r="C102">
        <v>0</v>
      </c>
      <c r="D102">
        <v>0</v>
      </c>
      <c r="E102">
        <v>0</v>
      </c>
      <c r="F102">
        <v>31</v>
      </c>
      <c r="G102" s="23">
        <v>0</v>
      </c>
    </row>
    <row r="103" spans="1:7" x14ac:dyDescent="0.3">
      <c r="A103" s="9">
        <v>43930</v>
      </c>
      <c r="B103">
        <v>0</v>
      </c>
      <c r="C103">
        <v>0</v>
      </c>
      <c r="D103">
        <v>0</v>
      </c>
      <c r="E103">
        <v>31</v>
      </c>
      <c r="F103">
        <v>0</v>
      </c>
      <c r="G103" s="23">
        <v>0</v>
      </c>
    </row>
    <row r="104" spans="1:7" x14ac:dyDescent="0.3">
      <c r="A104" s="9">
        <v>43931</v>
      </c>
      <c r="B104">
        <v>35</v>
      </c>
      <c r="C104">
        <v>34</v>
      </c>
      <c r="D104">
        <v>0</v>
      </c>
      <c r="E104">
        <v>0</v>
      </c>
      <c r="F104">
        <v>35</v>
      </c>
      <c r="G104" s="23">
        <v>0</v>
      </c>
    </row>
    <row r="105" spans="1:7" x14ac:dyDescent="0.3">
      <c r="A105" s="9">
        <v>43932</v>
      </c>
      <c r="B105">
        <v>0</v>
      </c>
      <c r="C105">
        <v>28</v>
      </c>
      <c r="D105">
        <v>0</v>
      </c>
      <c r="E105">
        <v>0</v>
      </c>
      <c r="F105">
        <v>0</v>
      </c>
      <c r="G105" s="23">
        <v>0</v>
      </c>
    </row>
    <row r="106" spans="1:7" x14ac:dyDescent="0.3">
      <c r="A106" s="9">
        <v>43933</v>
      </c>
      <c r="B106">
        <v>31</v>
      </c>
      <c r="C106">
        <v>31</v>
      </c>
      <c r="D106">
        <v>0</v>
      </c>
      <c r="E106">
        <v>0</v>
      </c>
      <c r="F106">
        <v>0</v>
      </c>
      <c r="G106" s="23">
        <v>0</v>
      </c>
    </row>
    <row r="107" spans="1:7" x14ac:dyDescent="0.3">
      <c r="A107" s="9">
        <v>43934</v>
      </c>
      <c r="B107">
        <v>31</v>
      </c>
      <c r="C107">
        <v>0</v>
      </c>
      <c r="D107">
        <v>0</v>
      </c>
      <c r="E107">
        <v>0</v>
      </c>
      <c r="F107">
        <v>33</v>
      </c>
      <c r="G107" s="23">
        <v>0</v>
      </c>
    </row>
    <row r="108" spans="1:7" x14ac:dyDescent="0.3">
      <c r="A108" s="9">
        <v>43935</v>
      </c>
      <c r="B108">
        <v>31</v>
      </c>
      <c r="C108">
        <v>0</v>
      </c>
      <c r="D108">
        <v>0</v>
      </c>
      <c r="E108">
        <v>0</v>
      </c>
      <c r="F108">
        <v>30</v>
      </c>
      <c r="G108" s="23">
        <v>0</v>
      </c>
    </row>
    <row r="109" spans="1:7" x14ac:dyDescent="0.3">
      <c r="A109" s="9">
        <v>43936</v>
      </c>
      <c r="B109">
        <v>32</v>
      </c>
      <c r="C109">
        <v>32</v>
      </c>
      <c r="D109">
        <v>0</v>
      </c>
      <c r="E109">
        <v>0</v>
      </c>
      <c r="F109">
        <v>0</v>
      </c>
      <c r="G109" s="23">
        <v>0</v>
      </c>
    </row>
    <row r="110" spans="1:7" x14ac:dyDescent="0.3">
      <c r="A110" s="9">
        <v>43937</v>
      </c>
      <c r="B110">
        <v>33</v>
      </c>
      <c r="C110">
        <v>0</v>
      </c>
      <c r="D110">
        <v>0</v>
      </c>
      <c r="E110">
        <v>0</v>
      </c>
      <c r="F110">
        <v>0</v>
      </c>
      <c r="G110" s="23">
        <v>0</v>
      </c>
    </row>
    <row r="111" spans="1:7" x14ac:dyDescent="0.3">
      <c r="A111" s="9">
        <v>43938</v>
      </c>
      <c r="B111">
        <v>61</v>
      </c>
      <c r="C111">
        <v>0</v>
      </c>
      <c r="D111">
        <v>0</v>
      </c>
      <c r="E111">
        <v>0</v>
      </c>
      <c r="F111">
        <v>0</v>
      </c>
      <c r="G111" s="23">
        <v>0</v>
      </c>
    </row>
    <row r="112" spans="1:7" x14ac:dyDescent="0.3">
      <c r="A112" s="9">
        <v>43939</v>
      </c>
      <c r="B112">
        <v>0</v>
      </c>
      <c r="C112">
        <v>0</v>
      </c>
      <c r="D112">
        <v>0</v>
      </c>
      <c r="E112">
        <v>0</v>
      </c>
      <c r="F112">
        <v>0</v>
      </c>
      <c r="G112" s="23">
        <v>0</v>
      </c>
    </row>
    <row r="113" spans="1:7" x14ac:dyDescent="0.3">
      <c r="A113" s="9">
        <v>43940</v>
      </c>
      <c r="B113">
        <v>31</v>
      </c>
      <c r="C113">
        <v>0</v>
      </c>
      <c r="D113">
        <v>0</v>
      </c>
      <c r="E113">
        <v>0</v>
      </c>
      <c r="F113">
        <v>0</v>
      </c>
      <c r="G113" s="23">
        <v>0</v>
      </c>
    </row>
    <row r="114" spans="1:7" x14ac:dyDescent="0.3">
      <c r="A114" s="9">
        <v>43941</v>
      </c>
      <c r="B114">
        <v>31</v>
      </c>
      <c r="C114">
        <v>32</v>
      </c>
      <c r="D114">
        <v>0</v>
      </c>
      <c r="E114">
        <v>0</v>
      </c>
      <c r="F114">
        <v>0</v>
      </c>
      <c r="G114" s="23">
        <v>0</v>
      </c>
    </row>
    <row r="115" spans="1:7" x14ac:dyDescent="0.3">
      <c r="A115" s="9">
        <v>43942</v>
      </c>
      <c r="B115">
        <v>33</v>
      </c>
      <c r="C115">
        <v>0</v>
      </c>
      <c r="D115">
        <v>0</v>
      </c>
      <c r="E115">
        <v>0</v>
      </c>
      <c r="F115">
        <v>30</v>
      </c>
      <c r="G115" s="23">
        <v>0</v>
      </c>
    </row>
    <row r="116" spans="1:7" x14ac:dyDescent="0.3">
      <c r="A116" s="9">
        <v>43943</v>
      </c>
      <c r="B116">
        <v>32</v>
      </c>
      <c r="C116">
        <v>32</v>
      </c>
      <c r="D116">
        <v>32</v>
      </c>
      <c r="E116">
        <v>32</v>
      </c>
      <c r="F116">
        <v>0</v>
      </c>
      <c r="G116" s="23">
        <v>0</v>
      </c>
    </row>
    <row r="117" spans="1:7" x14ac:dyDescent="0.3">
      <c r="A117" s="9">
        <v>43944</v>
      </c>
      <c r="B117">
        <v>45</v>
      </c>
      <c r="C117">
        <v>30</v>
      </c>
      <c r="D117">
        <v>0</v>
      </c>
      <c r="E117">
        <v>0</v>
      </c>
      <c r="F117">
        <v>0</v>
      </c>
      <c r="G117" s="23">
        <v>0</v>
      </c>
    </row>
    <row r="118" spans="1:7" x14ac:dyDescent="0.3">
      <c r="A118" s="9">
        <v>43945</v>
      </c>
      <c r="B118">
        <v>29</v>
      </c>
      <c r="C118">
        <v>32</v>
      </c>
      <c r="D118">
        <v>0</v>
      </c>
      <c r="E118">
        <v>0</v>
      </c>
      <c r="F118">
        <v>0</v>
      </c>
      <c r="G118" s="23">
        <v>0</v>
      </c>
    </row>
    <row r="119" spans="1:7" x14ac:dyDescent="0.3">
      <c r="A119" s="9">
        <v>43946</v>
      </c>
      <c r="B119">
        <v>32</v>
      </c>
      <c r="C119">
        <v>0</v>
      </c>
      <c r="D119">
        <v>0</v>
      </c>
      <c r="E119">
        <v>0</v>
      </c>
      <c r="F119">
        <v>0</v>
      </c>
      <c r="G119" s="23">
        <v>0</v>
      </c>
    </row>
    <row r="120" spans="1:7" x14ac:dyDescent="0.3">
      <c r="A120" s="9">
        <v>43947</v>
      </c>
      <c r="B120">
        <v>32</v>
      </c>
      <c r="C120">
        <v>0</v>
      </c>
      <c r="D120">
        <v>0</v>
      </c>
      <c r="E120">
        <v>0</v>
      </c>
      <c r="F120">
        <v>32</v>
      </c>
      <c r="G120" s="23">
        <v>0</v>
      </c>
    </row>
    <row r="121" spans="1:7" x14ac:dyDescent="0.3">
      <c r="A121" s="9">
        <v>43948</v>
      </c>
      <c r="B121">
        <v>33</v>
      </c>
      <c r="C121">
        <v>0</v>
      </c>
      <c r="D121">
        <v>0</v>
      </c>
      <c r="E121">
        <v>0</v>
      </c>
      <c r="F121">
        <v>98</v>
      </c>
      <c r="G121" s="23">
        <v>0</v>
      </c>
    </row>
    <row r="122" spans="1:7" x14ac:dyDescent="0.3">
      <c r="A122" s="9">
        <v>43949</v>
      </c>
      <c r="B122">
        <v>31</v>
      </c>
      <c r="C122">
        <v>0</v>
      </c>
      <c r="D122">
        <v>0</v>
      </c>
      <c r="E122">
        <v>0</v>
      </c>
      <c r="F122">
        <v>0</v>
      </c>
      <c r="G122" s="23">
        <v>0</v>
      </c>
    </row>
    <row r="123" spans="1:7" x14ac:dyDescent="0.3">
      <c r="A123" s="9">
        <v>43950</v>
      </c>
      <c r="B123">
        <v>28</v>
      </c>
      <c r="C123">
        <v>0</v>
      </c>
      <c r="D123">
        <v>0</v>
      </c>
      <c r="E123">
        <v>0</v>
      </c>
      <c r="F123">
        <v>0</v>
      </c>
      <c r="G123" s="23">
        <v>0</v>
      </c>
    </row>
    <row r="124" spans="1:7" x14ac:dyDescent="0.3">
      <c r="A124" s="9">
        <v>43951</v>
      </c>
      <c r="B124">
        <v>0</v>
      </c>
      <c r="C124">
        <v>0</v>
      </c>
      <c r="D124">
        <v>0</v>
      </c>
      <c r="E124">
        <v>0</v>
      </c>
      <c r="F124">
        <v>0</v>
      </c>
      <c r="G124" s="23">
        <v>0</v>
      </c>
    </row>
    <row r="125" spans="1:7" x14ac:dyDescent="0.3">
      <c r="A125" s="9">
        <v>43952</v>
      </c>
      <c r="B125">
        <v>27</v>
      </c>
      <c r="C125">
        <v>27</v>
      </c>
      <c r="D125">
        <v>0</v>
      </c>
      <c r="E125">
        <v>30</v>
      </c>
      <c r="F125">
        <v>0</v>
      </c>
      <c r="G125" s="23">
        <v>0</v>
      </c>
    </row>
    <row r="126" spans="1:7" x14ac:dyDescent="0.3">
      <c r="A126" s="9">
        <v>43953</v>
      </c>
      <c r="B126">
        <v>0</v>
      </c>
      <c r="C126">
        <v>29</v>
      </c>
      <c r="D126">
        <v>0</v>
      </c>
      <c r="E126">
        <v>0</v>
      </c>
      <c r="F126">
        <v>0</v>
      </c>
      <c r="G126" s="23">
        <v>0</v>
      </c>
    </row>
    <row r="127" spans="1:7" x14ac:dyDescent="0.3">
      <c r="A127" s="9">
        <v>43954</v>
      </c>
      <c r="B127">
        <v>0</v>
      </c>
      <c r="C127">
        <v>31</v>
      </c>
      <c r="D127">
        <v>0</v>
      </c>
      <c r="E127">
        <v>0</v>
      </c>
      <c r="F127">
        <v>0</v>
      </c>
      <c r="G127" s="23">
        <v>0</v>
      </c>
    </row>
    <row r="128" spans="1:7" x14ac:dyDescent="0.3">
      <c r="A128" s="9">
        <v>43955</v>
      </c>
      <c r="B128">
        <v>60</v>
      </c>
      <c r="C128">
        <v>30</v>
      </c>
      <c r="D128">
        <v>30</v>
      </c>
      <c r="E128">
        <v>0</v>
      </c>
      <c r="F128">
        <v>0</v>
      </c>
      <c r="G128" s="23">
        <v>0</v>
      </c>
    </row>
    <row r="129" spans="1:7" x14ac:dyDescent="0.3">
      <c r="A129" s="9">
        <v>43956</v>
      </c>
      <c r="B129">
        <v>28</v>
      </c>
      <c r="C129">
        <v>28</v>
      </c>
      <c r="D129">
        <v>0</v>
      </c>
      <c r="E129">
        <v>0</v>
      </c>
      <c r="F129">
        <v>0</v>
      </c>
      <c r="G129" s="23">
        <v>0</v>
      </c>
    </row>
    <row r="130" spans="1:7" x14ac:dyDescent="0.3">
      <c r="A130" s="9">
        <v>43957</v>
      </c>
      <c r="B130">
        <v>0</v>
      </c>
      <c r="C130">
        <v>0</v>
      </c>
      <c r="D130">
        <v>33</v>
      </c>
      <c r="E130">
        <v>31</v>
      </c>
      <c r="F130">
        <v>29</v>
      </c>
      <c r="G130" s="23">
        <v>0</v>
      </c>
    </row>
    <row r="131" spans="1:7" x14ac:dyDescent="0.3">
      <c r="A131" s="9">
        <v>43958</v>
      </c>
      <c r="B131">
        <v>30</v>
      </c>
      <c r="C131">
        <v>0</v>
      </c>
      <c r="D131">
        <v>0</v>
      </c>
      <c r="E131">
        <v>0</v>
      </c>
      <c r="F131">
        <v>0</v>
      </c>
      <c r="G131" s="23">
        <v>0</v>
      </c>
    </row>
    <row r="132" spans="1:7" x14ac:dyDescent="0.3">
      <c r="A132" s="9">
        <v>43959</v>
      </c>
      <c r="B132">
        <v>35</v>
      </c>
      <c r="C132">
        <v>0</v>
      </c>
      <c r="D132">
        <v>0</v>
      </c>
      <c r="E132">
        <v>0</v>
      </c>
      <c r="F132">
        <v>0</v>
      </c>
      <c r="G132" s="23">
        <v>0</v>
      </c>
    </row>
    <row r="133" spans="1:7" x14ac:dyDescent="0.3">
      <c r="A133" s="9">
        <v>43960</v>
      </c>
      <c r="B133">
        <v>0</v>
      </c>
      <c r="C133">
        <v>0</v>
      </c>
      <c r="D133">
        <v>0</v>
      </c>
      <c r="E133">
        <v>0</v>
      </c>
      <c r="F133">
        <v>34</v>
      </c>
      <c r="G133" s="23">
        <v>0</v>
      </c>
    </row>
    <row r="134" spans="1:7" x14ac:dyDescent="0.3">
      <c r="A134" s="9">
        <v>43961</v>
      </c>
      <c r="B134">
        <v>0</v>
      </c>
      <c r="C134">
        <v>0</v>
      </c>
      <c r="D134">
        <v>0</v>
      </c>
      <c r="E134">
        <v>0</v>
      </c>
      <c r="F134">
        <v>0</v>
      </c>
      <c r="G134" s="23">
        <v>0</v>
      </c>
    </row>
    <row r="135" spans="1:7" x14ac:dyDescent="0.3">
      <c r="A135" s="9">
        <v>43962</v>
      </c>
      <c r="B135">
        <v>31</v>
      </c>
      <c r="C135">
        <v>31</v>
      </c>
      <c r="D135">
        <v>0</v>
      </c>
      <c r="E135">
        <v>0</v>
      </c>
      <c r="F135">
        <v>0</v>
      </c>
      <c r="G135" s="23">
        <v>0</v>
      </c>
    </row>
    <row r="136" spans="1:7" x14ac:dyDescent="0.3">
      <c r="A136" s="9">
        <v>43963</v>
      </c>
      <c r="B136">
        <v>30</v>
      </c>
      <c r="C136">
        <v>0</v>
      </c>
      <c r="D136">
        <v>30</v>
      </c>
      <c r="E136">
        <v>0</v>
      </c>
      <c r="F136">
        <v>0</v>
      </c>
      <c r="G136" s="23">
        <v>0</v>
      </c>
    </row>
    <row r="137" spans="1:7" x14ac:dyDescent="0.3">
      <c r="A137" s="9">
        <v>43964</v>
      </c>
      <c r="B137">
        <v>32</v>
      </c>
      <c r="C137">
        <v>0</v>
      </c>
      <c r="D137">
        <v>0</v>
      </c>
      <c r="E137">
        <v>0</v>
      </c>
      <c r="F137">
        <v>0</v>
      </c>
      <c r="G137" s="23">
        <v>0</v>
      </c>
    </row>
    <row r="138" spans="1:7" x14ac:dyDescent="0.3">
      <c r="A138" s="9">
        <v>43965</v>
      </c>
      <c r="B138">
        <v>0</v>
      </c>
      <c r="C138">
        <v>31</v>
      </c>
      <c r="D138">
        <v>0</v>
      </c>
      <c r="E138">
        <v>0</v>
      </c>
      <c r="F138">
        <v>0</v>
      </c>
      <c r="G138" s="23">
        <v>0</v>
      </c>
    </row>
    <row r="139" spans="1:7" x14ac:dyDescent="0.3">
      <c r="A139" s="9">
        <v>43966</v>
      </c>
      <c r="B139">
        <v>91</v>
      </c>
      <c r="C139">
        <v>0</v>
      </c>
      <c r="D139">
        <v>0</v>
      </c>
      <c r="E139">
        <v>0</v>
      </c>
      <c r="F139">
        <v>0</v>
      </c>
      <c r="G139" s="23">
        <v>0</v>
      </c>
    </row>
    <row r="140" spans="1:7" x14ac:dyDescent="0.3">
      <c r="A140" s="9">
        <v>43967</v>
      </c>
      <c r="B140">
        <v>0</v>
      </c>
      <c r="C140">
        <v>0</v>
      </c>
      <c r="D140">
        <v>0</v>
      </c>
      <c r="E140">
        <v>0</v>
      </c>
      <c r="F140">
        <v>0</v>
      </c>
      <c r="G140" s="23">
        <v>0</v>
      </c>
    </row>
    <row r="141" spans="1:7" x14ac:dyDescent="0.3">
      <c r="A141" s="9">
        <v>43968</v>
      </c>
      <c r="B141">
        <v>31</v>
      </c>
      <c r="C141">
        <v>0</v>
      </c>
      <c r="D141">
        <v>0</v>
      </c>
      <c r="E141">
        <v>0</v>
      </c>
      <c r="F141">
        <v>30</v>
      </c>
      <c r="G141" s="23">
        <v>0</v>
      </c>
    </row>
    <row r="142" spans="1:7" x14ac:dyDescent="0.3">
      <c r="A142" s="9">
        <v>43969</v>
      </c>
      <c r="B142">
        <v>31</v>
      </c>
      <c r="C142">
        <v>31</v>
      </c>
      <c r="D142">
        <v>0</v>
      </c>
      <c r="E142">
        <v>0</v>
      </c>
      <c r="F142">
        <v>31</v>
      </c>
      <c r="G142" s="23">
        <v>0</v>
      </c>
    </row>
    <row r="143" spans="1:7" x14ac:dyDescent="0.3">
      <c r="A143" s="9">
        <v>43970</v>
      </c>
      <c r="B143">
        <v>30</v>
      </c>
      <c r="C143">
        <v>0</v>
      </c>
      <c r="D143">
        <v>0</v>
      </c>
      <c r="E143">
        <v>0</v>
      </c>
      <c r="F143">
        <v>0</v>
      </c>
      <c r="G143" s="23">
        <v>0</v>
      </c>
    </row>
    <row r="144" spans="1:7" x14ac:dyDescent="0.3">
      <c r="A144" s="9">
        <v>43971</v>
      </c>
      <c r="B144">
        <v>0</v>
      </c>
      <c r="C144">
        <v>0</v>
      </c>
      <c r="D144">
        <v>0</v>
      </c>
      <c r="E144">
        <v>0</v>
      </c>
      <c r="F144">
        <v>0</v>
      </c>
      <c r="G144" s="23">
        <v>0</v>
      </c>
    </row>
    <row r="145" spans="1:7" x14ac:dyDescent="0.3">
      <c r="A145" s="9">
        <v>43972</v>
      </c>
      <c r="B145">
        <v>29</v>
      </c>
      <c r="C145">
        <v>0</v>
      </c>
      <c r="D145">
        <v>0</v>
      </c>
      <c r="E145">
        <v>0</v>
      </c>
      <c r="F145">
        <v>0</v>
      </c>
      <c r="G145" s="23">
        <v>0</v>
      </c>
    </row>
    <row r="146" spans="1:7" x14ac:dyDescent="0.3">
      <c r="A146" s="9">
        <v>43973</v>
      </c>
      <c r="B146">
        <v>30</v>
      </c>
      <c r="C146">
        <v>59</v>
      </c>
      <c r="D146">
        <v>0</v>
      </c>
      <c r="E146">
        <v>0</v>
      </c>
      <c r="F146">
        <v>0</v>
      </c>
      <c r="G146" s="23">
        <v>0</v>
      </c>
    </row>
    <row r="147" spans="1:7" x14ac:dyDescent="0.3">
      <c r="A147" s="9">
        <v>43974</v>
      </c>
      <c r="B147">
        <v>47</v>
      </c>
      <c r="C147">
        <v>31</v>
      </c>
      <c r="D147">
        <v>0</v>
      </c>
      <c r="E147">
        <v>31</v>
      </c>
      <c r="F147">
        <v>0</v>
      </c>
      <c r="G147" s="23">
        <v>0</v>
      </c>
    </row>
    <row r="148" spans="1:7" x14ac:dyDescent="0.3">
      <c r="A148" s="9">
        <v>43975</v>
      </c>
      <c r="B148">
        <v>0</v>
      </c>
      <c r="C148">
        <v>34</v>
      </c>
      <c r="D148">
        <v>0</v>
      </c>
      <c r="E148">
        <v>0</v>
      </c>
      <c r="F148">
        <v>34</v>
      </c>
      <c r="G148" s="23">
        <v>1</v>
      </c>
    </row>
    <row r="149" spans="1:7" x14ac:dyDescent="0.3">
      <c r="A149" s="9">
        <v>43976</v>
      </c>
      <c r="B149">
        <v>50</v>
      </c>
      <c r="C149">
        <v>33</v>
      </c>
      <c r="D149">
        <v>0</v>
      </c>
      <c r="E149">
        <v>0</v>
      </c>
      <c r="F149">
        <v>29</v>
      </c>
      <c r="G149" s="23">
        <v>0</v>
      </c>
    </row>
    <row r="150" spans="1:7" x14ac:dyDescent="0.3">
      <c r="A150" s="9">
        <v>43977</v>
      </c>
      <c r="B150">
        <v>0</v>
      </c>
      <c r="C150">
        <v>0</v>
      </c>
      <c r="D150">
        <v>0</v>
      </c>
      <c r="E150">
        <v>0</v>
      </c>
      <c r="F150">
        <v>0</v>
      </c>
      <c r="G150" s="23">
        <v>0</v>
      </c>
    </row>
    <row r="151" spans="1:7" x14ac:dyDescent="0.3">
      <c r="A151" s="9">
        <v>43978</v>
      </c>
      <c r="B151">
        <v>31</v>
      </c>
      <c r="C151">
        <v>0</v>
      </c>
      <c r="D151">
        <v>33</v>
      </c>
      <c r="E151">
        <v>0</v>
      </c>
      <c r="F151">
        <v>33</v>
      </c>
      <c r="G151" s="23">
        <v>0</v>
      </c>
    </row>
    <row r="152" spans="1:7" x14ac:dyDescent="0.3">
      <c r="A152" s="9">
        <v>43979</v>
      </c>
      <c r="B152">
        <v>31</v>
      </c>
      <c r="C152">
        <v>0</v>
      </c>
      <c r="D152">
        <v>0</v>
      </c>
      <c r="E152">
        <v>0</v>
      </c>
      <c r="F152">
        <v>0</v>
      </c>
      <c r="G152" s="23">
        <v>1</v>
      </c>
    </row>
    <row r="153" spans="1:7" x14ac:dyDescent="0.3">
      <c r="A153" s="9">
        <v>43980</v>
      </c>
      <c r="B153">
        <v>30</v>
      </c>
      <c r="C153">
        <v>30</v>
      </c>
      <c r="D153">
        <v>0</v>
      </c>
      <c r="E153">
        <v>0</v>
      </c>
      <c r="F153">
        <v>0</v>
      </c>
      <c r="G153" s="23">
        <v>0</v>
      </c>
    </row>
    <row r="154" spans="1:7" x14ac:dyDescent="0.3">
      <c r="A154" s="9">
        <v>43981</v>
      </c>
      <c r="B154">
        <v>0</v>
      </c>
      <c r="C154">
        <v>0</v>
      </c>
      <c r="D154">
        <v>0</v>
      </c>
      <c r="E154">
        <v>27</v>
      </c>
      <c r="F154">
        <v>0</v>
      </c>
      <c r="G154" s="23">
        <v>1</v>
      </c>
    </row>
    <row r="155" spans="1:7" x14ac:dyDescent="0.3">
      <c r="A155" s="9">
        <v>43982</v>
      </c>
      <c r="B155">
        <v>32</v>
      </c>
      <c r="C155">
        <v>32</v>
      </c>
      <c r="D155">
        <v>32</v>
      </c>
      <c r="E155">
        <v>0</v>
      </c>
      <c r="F155">
        <v>0</v>
      </c>
      <c r="G155" s="23">
        <v>0</v>
      </c>
    </row>
  </sheetData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1C764-2089-4FE2-9780-1CA6C6D07B60}">
  <dimension ref="A3:G155"/>
  <sheetViews>
    <sheetView workbookViewId="0">
      <selection activeCell="Q145" sqref="Q145"/>
    </sheetView>
  </sheetViews>
  <sheetFormatPr defaultRowHeight="14.4" x14ac:dyDescent="0.3"/>
  <sheetData>
    <row r="3" spans="1:7" x14ac:dyDescent="0.3">
      <c r="A3" s="12" t="s">
        <v>56</v>
      </c>
      <c r="B3" t="s">
        <v>188</v>
      </c>
      <c r="C3" t="s">
        <v>187</v>
      </c>
      <c r="D3" t="s">
        <v>186</v>
      </c>
      <c r="E3" t="s">
        <v>185</v>
      </c>
      <c r="F3" t="s">
        <v>184</v>
      </c>
      <c r="G3" s="10" t="s">
        <v>57</v>
      </c>
    </row>
    <row r="4" spans="1:7" x14ac:dyDescent="0.3">
      <c r="A4" s="9">
        <v>43831</v>
      </c>
      <c r="B4">
        <v>0</v>
      </c>
      <c r="C4">
        <v>0</v>
      </c>
      <c r="D4">
        <v>0</v>
      </c>
      <c r="E4">
        <v>0</v>
      </c>
      <c r="F4">
        <v>0</v>
      </c>
      <c r="G4" s="10">
        <v>0</v>
      </c>
    </row>
    <row r="5" spans="1:7" x14ac:dyDescent="0.3">
      <c r="A5" s="9">
        <v>43832</v>
      </c>
      <c r="B5">
        <v>0</v>
      </c>
      <c r="C5">
        <v>0</v>
      </c>
      <c r="D5">
        <v>0</v>
      </c>
      <c r="E5">
        <v>0</v>
      </c>
      <c r="F5">
        <v>0</v>
      </c>
      <c r="G5" s="10">
        <v>0</v>
      </c>
    </row>
    <row r="6" spans="1:7" x14ac:dyDescent="0.3">
      <c r="A6" s="9">
        <v>43833</v>
      </c>
      <c r="B6">
        <v>0</v>
      </c>
      <c r="C6">
        <v>0</v>
      </c>
      <c r="D6">
        <v>0</v>
      </c>
      <c r="E6">
        <v>0</v>
      </c>
      <c r="F6">
        <v>38</v>
      </c>
      <c r="G6" s="10">
        <v>0</v>
      </c>
    </row>
    <row r="7" spans="1:7" x14ac:dyDescent="0.3">
      <c r="A7" s="9">
        <v>43834</v>
      </c>
      <c r="B7">
        <v>0</v>
      </c>
      <c r="C7">
        <v>0</v>
      </c>
      <c r="D7">
        <v>0</v>
      </c>
      <c r="E7">
        <v>0</v>
      </c>
      <c r="F7">
        <v>0</v>
      </c>
      <c r="G7" s="10">
        <v>0</v>
      </c>
    </row>
    <row r="8" spans="1:7" x14ac:dyDescent="0.3">
      <c r="A8" s="9">
        <v>43835</v>
      </c>
      <c r="B8">
        <v>0</v>
      </c>
      <c r="C8">
        <v>0</v>
      </c>
      <c r="D8">
        <v>0</v>
      </c>
      <c r="E8">
        <v>0</v>
      </c>
      <c r="F8">
        <v>39</v>
      </c>
      <c r="G8" s="10">
        <v>0</v>
      </c>
    </row>
    <row r="9" spans="1:7" x14ac:dyDescent="0.3">
      <c r="A9" s="9">
        <v>43836</v>
      </c>
      <c r="B9">
        <v>0</v>
      </c>
      <c r="C9">
        <v>0</v>
      </c>
      <c r="D9">
        <v>0</v>
      </c>
      <c r="E9">
        <v>0</v>
      </c>
      <c r="F9">
        <v>0</v>
      </c>
      <c r="G9" s="10">
        <v>0</v>
      </c>
    </row>
    <row r="10" spans="1:7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>
        <v>0</v>
      </c>
      <c r="G10" s="10">
        <v>0</v>
      </c>
    </row>
    <row r="11" spans="1:7" x14ac:dyDescent="0.3">
      <c r="A11" s="9">
        <v>43838</v>
      </c>
      <c r="B11">
        <v>0</v>
      </c>
      <c r="C11">
        <v>0</v>
      </c>
      <c r="D11">
        <v>0</v>
      </c>
      <c r="E11">
        <v>0</v>
      </c>
      <c r="F11">
        <v>0</v>
      </c>
      <c r="G11" s="10">
        <v>0</v>
      </c>
    </row>
    <row r="12" spans="1:7" x14ac:dyDescent="0.3">
      <c r="A12" s="9">
        <v>43839</v>
      </c>
      <c r="B12">
        <v>0</v>
      </c>
      <c r="C12">
        <v>0</v>
      </c>
      <c r="D12">
        <v>0</v>
      </c>
      <c r="E12">
        <v>0</v>
      </c>
      <c r="F12">
        <v>0</v>
      </c>
      <c r="G12" s="10">
        <v>0</v>
      </c>
    </row>
    <row r="13" spans="1:7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10">
        <v>0</v>
      </c>
    </row>
    <row r="14" spans="1:7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>
        <v>0</v>
      </c>
      <c r="G14" s="10">
        <v>0</v>
      </c>
    </row>
    <row r="15" spans="1:7" x14ac:dyDescent="0.3">
      <c r="A15" s="9">
        <v>43842</v>
      </c>
      <c r="B15">
        <v>0</v>
      </c>
      <c r="C15">
        <v>0</v>
      </c>
      <c r="D15">
        <v>0</v>
      </c>
      <c r="E15">
        <v>0</v>
      </c>
      <c r="F15">
        <v>43</v>
      </c>
      <c r="G15" s="10">
        <v>0</v>
      </c>
    </row>
    <row r="16" spans="1:7" x14ac:dyDescent="0.3">
      <c r="A16" s="9">
        <v>43843</v>
      </c>
      <c r="B16">
        <v>0</v>
      </c>
      <c r="C16">
        <v>0</v>
      </c>
      <c r="D16">
        <v>0</v>
      </c>
      <c r="E16">
        <v>0</v>
      </c>
      <c r="F16">
        <v>0</v>
      </c>
      <c r="G16" s="10">
        <v>0</v>
      </c>
    </row>
    <row r="17" spans="1:7" x14ac:dyDescent="0.3">
      <c r="A17" s="9">
        <v>43844</v>
      </c>
      <c r="B17">
        <v>30</v>
      </c>
      <c r="C17">
        <v>0</v>
      </c>
      <c r="D17">
        <v>0</v>
      </c>
      <c r="E17">
        <v>0</v>
      </c>
      <c r="F17">
        <v>0</v>
      </c>
      <c r="G17" s="10">
        <v>0</v>
      </c>
    </row>
    <row r="18" spans="1:7" x14ac:dyDescent="0.3">
      <c r="A18" s="9">
        <v>43845</v>
      </c>
      <c r="B18">
        <v>0</v>
      </c>
      <c r="C18">
        <v>0</v>
      </c>
      <c r="D18">
        <v>0</v>
      </c>
      <c r="E18">
        <v>0</v>
      </c>
      <c r="F18">
        <v>0</v>
      </c>
      <c r="G18" s="10">
        <v>0</v>
      </c>
    </row>
    <row r="19" spans="1:7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>
        <v>0</v>
      </c>
      <c r="G19" s="10">
        <v>0</v>
      </c>
    </row>
    <row r="20" spans="1:7" x14ac:dyDescent="0.3">
      <c r="A20" s="9">
        <v>43847</v>
      </c>
      <c r="B20">
        <v>0</v>
      </c>
      <c r="C20">
        <v>0</v>
      </c>
      <c r="D20">
        <v>0</v>
      </c>
      <c r="E20">
        <v>0</v>
      </c>
      <c r="F20">
        <v>35</v>
      </c>
      <c r="G20" s="10">
        <v>0</v>
      </c>
    </row>
    <row r="21" spans="1:7" x14ac:dyDescent="0.3">
      <c r="A21" s="9">
        <v>43848</v>
      </c>
      <c r="B21">
        <v>0</v>
      </c>
      <c r="C21">
        <v>0</v>
      </c>
      <c r="D21">
        <v>0</v>
      </c>
      <c r="E21">
        <v>0</v>
      </c>
      <c r="F21">
        <v>0</v>
      </c>
      <c r="G21" s="10">
        <v>0</v>
      </c>
    </row>
    <row r="22" spans="1:7" x14ac:dyDescent="0.3">
      <c r="A22" s="9">
        <v>43849</v>
      </c>
      <c r="B22">
        <v>0</v>
      </c>
      <c r="C22">
        <v>0</v>
      </c>
      <c r="D22">
        <v>0</v>
      </c>
      <c r="E22">
        <v>0</v>
      </c>
      <c r="F22">
        <v>0</v>
      </c>
      <c r="G22" s="10">
        <v>0</v>
      </c>
    </row>
    <row r="23" spans="1:7" x14ac:dyDescent="0.3">
      <c r="A23" s="9">
        <v>43850</v>
      </c>
      <c r="B23">
        <v>33</v>
      </c>
      <c r="C23">
        <v>0</v>
      </c>
      <c r="D23">
        <v>0</v>
      </c>
      <c r="E23">
        <v>0</v>
      </c>
      <c r="F23">
        <v>0</v>
      </c>
      <c r="G23" s="10">
        <v>0</v>
      </c>
    </row>
    <row r="24" spans="1:7" x14ac:dyDescent="0.3">
      <c r="A24" s="9">
        <v>43851</v>
      </c>
      <c r="B24">
        <v>0</v>
      </c>
      <c r="C24">
        <v>0</v>
      </c>
      <c r="D24">
        <v>0</v>
      </c>
      <c r="E24">
        <v>0</v>
      </c>
      <c r="F24">
        <v>37</v>
      </c>
      <c r="G24" s="10">
        <v>0</v>
      </c>
    </row>
    <row r="25" spans="1:7" x14ac:dyDescent="0.3">
      <c r="A25" s="9">
        <v>43852</v>
      </c>
      <c r="B25">
        <v>0</v>
      </c>
      <c r="C25">
        <v>0</v>
      </c>
      <c r="D25">
        <v>0</v>
      </c>
      <c r="E25">
        <v>0</v>
      </c>
      <c r="F25">
        <v>0</v>
      </c>
      <c r="G25" s="10">
        <v>0</v>
      </c>
    </row>
    <row r="26" spans="1:7" x14ac:dyDescent="0.3">
      <c r="A26" s="9">
        <v>43853</v>
      </c>
      <c r="B26">
        <v>0</v>
      </c>
      <c r="C26">
        <v>0</v>
      </c>
      <c r="D26">
        <v>0</v>
      </c>
      <c r="E26">
        <v>0</v>
      </c>
      <c r="F26">
        <v>0</v>
      </c>
      <c r="G26" s="10">
        <v>0</v>
      </c>
    </row>
    <row r="27" spans="1:7" x14ac:dyDescent="0.3">
      <c r="A27" s="9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10">
        <v>0</v>
      </c>
    </row>
    <row r="28" spans="1:7" x14ac:dyDescent="0.3">
      <c r="A28" s="9">
        <v>43855</v>
      </c>
      <c r="B28">
        <v>35</v>
      </c>
      <c r="C28">
        <v>0</v>
      </c>
      <c r="D28">
        <v>0</v>
      </c>
      <c r="E28">
        <v>0</v>
      </c>
      <c r="F28">
        <v>38</v>
      </c>
      <c r="G28" s="10">
        <v>0</v>
      </c>
    </row>
    <row r="29" spans="1:7" x14ac:dyDescent="0.3">
      <c r="A29" s="9">
        <v>43856</v>
      </c>
      <c r="B29">
        <v>0</v>
      </c>
      <c r="C29">
        <v>0</v>
      </c>
      <c r="D29">
        <v>0</v>
      </c>
      <c r="E29">
        <v>0</v>
      </c>
      <c r="F29">
        <v>0</v>
      </c>
      <c r="G29" s="10">
        <v>0</v>
      </c>
    </row>
    <row r="30" spans="1:7" x14ac:dyDescent="0.3">
      <c r="A30" s="9">
        <v>43857</v>
      </c>
      <c r="B30">
        <v>0</v>
      </c>
      <c r="C30">
        <v>0</v>
      </c>
      <c r="D30">
        <v>0</v>
      </c>
      <c r="E30">
        <v>0</v>
      </c>
      <c r="F30">
        <v>0</v>
      </c>
      <c r="G30" s="10">
        <v>0</v>
      </c>
    </row>
    <row r="31" spans="1:7" x14ac:dyDescent="0.3">
      <c r="A31" s="9">
        <v>43858</v>
      </c>
      <c r="B31">
        <v>33</v>
      </c>
      <c r="C31">
        <v>0</v>
      </c>
      <c r="D31">
        <v>0</v>
      </c>
      <c r="E31">
        <v>0</v>
      </c>
      <c r="F31">
        <v>34</v>
      </c>
      <c r="G31" s="10">
        <v>0</v>
      </c>
    </row>
    <row r="32" spans="1:7" x14ac:dyDescent="0.3">
      <c r="A32" s="9">
        <v>43859</v>
      </c>
      <c r="B32">
        <v>0</v>
      </c>
      <c r="C32">
        <v>0</v>
      </c>
      <c r="D32">
        <v>0</v>
      </c>
      <c r="E32">
        <v>0</v>
      </c>
      <c r="F32">
        <v>0</v>
      </c>
      <c r="G32" s="10">
        <v>0</v>
      </c>
    </row>
    <row r="33" spans="1:7" x14ac:dyDescent="0.3">
      <c r="A33" s="9">
        <v>43860</v>
      </c>
      <c r="B33">
        <v>32</v>
      </c>
      <c r="C33">
        <v>0</v>
      </c>
      <c r="D33">
        <v>0</v>
      </c>
      <c r="E33">
        <v>0</v>
      </c>
      <c r="F33">
        <v>0</v>
      </c>
      <c r="G33" s="10">
        <v>0</v>
      </c>
    </row>
    <row r="34" spans="1:7" x14ac:dyDescent="0.3">
      <c r="A34" s="9">
        <v>43861</v>
      </c>
      <c r="B34">
        <v>0</v>
      </c>
      <c r="C34">
        <v>0</v>
      </c>
      <c r="D34">
        <v>0</v>
      </c>
      <c r="E34">
        <v>0</v>
      </c>
      <c r="F34">
        <v>0</v>
      </c>
      <c r="G34" s="10">
        <v>0</v>
      </c>
    </row>
    <row r="35" spans="1:7" x14ac:dyDescent="0.3">
      <c r="A35" s="9">
        <v>43862</v>
      </c>
      <c r="B35">
        <v>0</v>
      </c>
      <c r="C35">
        <v>0</v>
      </c>
      <c r="D35">
        <v>0</v>
      </c>
      <c r="E35">
        <v>0</v>
      </c>
      <c r="F35">
        <v>0</v>
      </c>
      <c r="G35" s="10">
        <v>0</v>
      </c>
    </row>
    <row r="36" spans="1:7" x14ac:dyDescent="0.3">
      <c r="A36" s="9">
        <v>43863</v>
      </c>
      <c r="B36">
        <v>33</v>
      </c>
      <c r="C36">
        <v>0</v>
      </c>
      <c r="D36">
        <v>0</v>
      </c>
      <c r="E36">
        <v>0</v>
      </c>
      <c r="F36">
        <v>0</v>
      </c>
      <c r="G36" s="10">
        <v>0</v>
      </c>
    </row>
    <row r="37" spans="1:7" x14ac:dyDescent="0.3">
      <c r="A37" s="9">
        <v>43864</v>
      </c>
      <c r="B37">
        <v>30</v>
      </c>
      <c r="C37">
        <v>0</v>
      </c>
      <c r="D37">
        <v>0</v>
      </c>
      <c r="E37">
        <v>0</v>
      </c>
      <c r="F37">
        <v>0</v>
      </c>
      <c r="G37" s="10">
        <v>0</v>
      </c>
    </row>
    <row r="38" spans="1:7" x14ac:dyDescent="0.3">
      <c r="A38" s="9">
        <v>43865</v>
      </c>
      <c r="B38">
        <v>0</v>
      </c>
      <c r="C38">
        <v>0</v>
      </c>
      <c r="D38">
        <v>0</v>
      </c>
      <c r="E38">
        <v>0</v>
      </c>
      <c r="F38">
        <v>0</v>
      </c>
      <c r="G38" s="10">
        <v>0</v>
      </c>
    </row>
    <row r="39" spans="1:7" x14ac:dyDescent="0.3">
      <c r="A39" s="9">
        <v>43866</v>
      </c>
      <c r="B39">
        <v>0</v>
      </c>
      <c r="C39">
        <v>0</v>
      </c>
      <c r="D39">
        <v>0</v>
      </c>
      <c r="E39">
        <v>0</v>
      </c>
      <c r="F39">
        <v>0</v>
      </c>
      <c r="G39" s="10">
        <v>0</v>
      </c>
    </row>
    <row r="40" spans="1:7" x14ac:dyDescent="0.3">
      <c r="A40" s="9">
        <v>43867</v>
      </c>
      <c r="B40">
        <v>32</v>
      </c>
      <c r="C40">
        <v>0</v>
      </c>
      <c r="D40">
        <v>0</v>
      </c>
      <c r="E40">
        <v>0</v>
      </c>
      <c r="F40">
        <v>0</v>
      </c>
      <c r="G40" s="10">
        <v>0</v>
      </c>
    </row>
    <row r="41" spans="1:7" x14ac:dyDescent="0.3">
      <c r="A41" s="9">
        <v>43868</v>
      </c>
      <c r="B41">
        <v>0</v>
      </c>
      <c r="C41">
        <v>0</v>
      </c>
      <c r="D41">
        <v>0</v>
      </c>
      <c r="E41">
        <v>0</v>
      </c>
      <c r="F41">
        <v>0</v>
      </c>
      <c r="G41" s="10">
        <v>0</v>
      </c>
    </row>
    <row r="42" spans="1:7" x14ac:dyDescent="0.3">
      <c r="A42" s="9">
        <v>43869</v>
      </c>
      <c r="B42">
        <v>35</v>
      </c>
      <c r="C42">
        <v>0</v>
      </c>
      <c r="D42">
        <v>0</v>
      </c>
      <c r="E42">
        <v>0</v>
      </c>
      <c r="F42">
        <v>0</v>
      </c>
      <c r="G42" s="10">
        <v>0</v>
      </c>
    </row>
    <row r="43" spans="1:7" x14ac:dyDescent="0.3">
      <c r="A43" s="9">
        <v>43870</v>
      </c>
      <c r="B43">
        <v>0</v>
      </c>
      <c r="C43">
        <v>0</v>
      </c>
      <c r="D43">
        <v>0</v>
      </c>
      <c r="E43">
        <v>0</v>
      </c>
      <c r="F43">
        <v>0</v>
      </c>
      <c r="G43" s="10">
        <v>0</v>
      </c>
    </row>
    <row r="44" spans="1:7" x14ac:dyDescent="0.3">
      <c r="A44" s="9">
        <v>43871</v>
      </c>
      <c r="B44">
        <v>0</v>
      </c>
      <c r="C44">
        <v>0</v>
      </c>
      <c r="D44">
        <v>0</v>
      </c>
      <c r="E44">
        <v>0</v>
      </c>
      <c r="F44">
        <v>0</v>
      </c>
      <c r="G44" s="10">
        <v>0</v>
      </c>
    </row>
    <row r="45" spans="1:7" x14ac:dyDescent="0.3">
      <c r="A45" s="9">
        <v>43872</v>
      </c>
      <c r="B45">
        <v>31</v>
      </c>
      <c r="C45">
        <v>0</v>
      </c>
      <c r="D45">
        <v>0</v>
      </c>
      <c r="E45">
        <v>0</v>
      </c>
      <c r="F45">
        <v>0</v>
      </c>
      <c r="G45" s="10">
        <v>0</v>
      </c>
    </row>
    <row r="46" spans="1:7" x14ac:dyDescent="0.3">
      <c r="A46" s="9">
        <v>43873</v>
      </c>
      <c r="B46">
        <v>31</v>
      </c>
      <c r="C46">
        <v>33</v>
      </c>
      <c r="D46">
        <v>0</v>
      </c>
      <c r="E46">
        <v>33</v>
      </c>
      <c r="F46">
        <v>0</v>
      </c>
      <c r="G46" s="10">
        <v>0</v>
      </c>
    </row>
    <row r="47" spans="1:7" x14ac:dyDescent="0.3">
      <c r="A47" s="9">
        <v>43874</v>
      </c>
      <c r="B47">
        <v>33</v>
      </c>
      <c r="C47">
        <v>0</v>
      </c>
      <c r="D47">
        <v>0</v>
      </c>
      <c r="E47">
        <v>0</v>
      </c>
      <c r="F47">
        <v>0</v>
      </c>
      <c r="G47" s="10">
        <v>0</v>
      </c>
    </row>
    <row r="48" spans="1:7" x14ac:dyDescent="0.3">
      <c r="A48" s="9">
        <v>43875</v>
      </c>
      <c r="B48">
        <v>33</v>
      </c>
      <c r="C48">
        <v>0</v>
      </c>
      <c r="D48">
        <v>0</v>
      </c>
      <c r="E48">
        <v>0</v>
      </c>
      <c r="F48">
        <v>33</v>
      </c>
      <c r="G48" s="10">
        <v>0</v>
      </c>
    </row>
    <row r="49" spans="1:7" x14ac:dyDescent="0.3">
      <c r="A49" s="9">
        <v>43876</v>
      </c>
      <c r="B49">
        <v>0</v>
      </c>
      <c r="C49">
        <v>0</v>
      </c>
      <c r="D49">
        <v>0</v>
      </c>
      <c r="E49">
        <v>0</v>
      </c>
      <c r="F49">
        <v>0</v>
      </c>
      <c r="G49" s="10">
        <v>0</v>
      </c>
    </row>
    <row r="50" spans="1:7" x14ac:dyDescent="0.3">
      <c r="A50" s="9">
        <v>43877</v>
      </c>
      <c r="B50">
        <v>34</v>
      </c>
      <c r="C50">
        <v>0</v>
      </c>
      <c r="D50">
        <v>0</v>
      </c>
      <c r="E50">
        <v>0</v>
      </c>
      <c r="F50">
        <v>0</v>
      </c>
      <c r="G50" s="10">
        <v>0</v>
      </c>
    </row>
    <row r="51" spans="1:7" x14ac:dyDescent="0.3">
      <c r="A51" s="9">
        <v>43878</v>
      </c>
      <c r="B51">
        <v>0</v>
      </c>
      <c r="C51">
        <v>0</v>
      </c>
      <c r="D51">
        <v>0</v>
      </c>
      <c r="E51">
        <v>0</v>
      </c>
      <c r="F51">
        <v>0</v>
      </c>
      <c r="G51" s="10">
        <v>0</v>
      </c>
    </row>
    <row r="52" spans="1:7" x14ac:dyDescent="0.3">
      <c r="A52" s="9">
        <v>43879</v>
      </c>
      <c r="B52">
        <v>0</v>
      </c>
      <c r="C52">
        <v>0</v>
      </c>
      <c r="D52">
        <v>0</v>
      </c>
      <c r="E52">
        <v>0</v>
      </c>
      <c r="F52">
        <v>0</v>
      </c>
      <c r="G52" s="10">
        <v>0</v>
      </c>
    </row>
    <row r="53" spans="1:7" x14ac:dyDescent="0.3">
      <c r="A53" s="9">
        <v>43880</v>
      </c>
      <c r="B53">
        <v>0</v>
      </c>
      <c r="C53">
        <v>0</v>
      </c>
      <c r="D53">
        <v>0</v>
      </c>
      <c r="E53">
        <v>0</v>
      </c>
      <c r="F53">
        <v>0</v>
      </c>
      <c r="G53" s="10">
        <v>0</v>
      </c>
    </row>
    <row r="54" spans="1:7" x14ac:dyDescent="0.3">
      <c r="A54" s="9">
        <v>43881</v>
      </c>
      <c r="B54">
        <v>0</v>
      </c>
      <c r="C54">
        <v>0</v>
      </c>
      <c r="D54">
        <v>0</v>
      </c>
      <c r="E54">
        <v>0</v>
      </c>
      <c r="F54">
        <v>0</v>
      </c>
      <c r="G54" s="10">
        <v>0</v>
      </c>
    </row>
    <row r="55" spans="1:7" x14ac:dyDescent="0.3">
      <c r="A55" s="9">
        <v>43882</v>
      </c>
      <c r="B55">
        <v>0</v>
      </c>
      <c r="C55">
        <v>0</v>
      </c>
      <c r="D55">
        <v>0</v>
      </c>
      <c r="E55">
        <v>0</v>
      </c>
      <c r="F55">
        <v>0</v>
      </c>
      <c r="G55" s="10">
        <v>0</v>
      </c>
    </row>
    <row r="56" spans="1:7" x14ac:dyDescent="0.3">
      <c r="A56" s="9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10">
        <v>0</v>
      </c>
    </row>
    <row r="57" spans="1:7" x14ac:dyDescent="0.3">
      <c r="A57" s="9">
        <v>43884</v>
      </c>
      <c r="B57">
        <v>0</v>
      </c>
      <c r="C57">
        <v>0</v>
      </c>
      <c r="D57">
        <v>0</v>
      </c>
      <c r="E57">
        <v>0</v>
      </c>
      <c r="F57">
        <v>0</v>
      </c>
      <c r="G57" s="10">
        <v>0</v>
      </c>
    </row>
    <row r="58" spans="1:7" x14ac:dyDescent="0.3">
      <c r="A58" s="9">
        <v>43885</v>
      </c>
      <c r="B58">
        <v>0</v>
      </c>
      <c r="C58">
        <v>0</v>
      </c>
      <c r="D58">
        <v>0</v>
      </c>
      <c r="E58">
        <v>0</v>
      </c>
      <c r="F58">
        <v>0</v>
      </c>
      <c r="G58" s="10">
        <v>0</v>
      </c>
    </row>
    <row r="59" spans="1:7" x14ac:dyDescent="0.3">
      <c r="A59" s="9">
        <v>43886</v>
      </c>
      <c r="B59">
        <v>0</v>
      </c>
      <c r="C59">
        <v>0</v>
      </c>
      <c r="D59">
        <v>0</v>
      </c>
      <c r="E59">
        <v>0</v>
      </c>
      <c r="F59">
        <v>0</v>
      </c>
      <c r="G59" s="10">
        <v>0</v>
      </c>
    </row>
    <row r="60" spans="1:7" x14ac:dyDescent="0.3">
      <c r="A60" s="9">
        <v>43887</v>
      </c>
      <c r="B60">
        <v>0</v>
      </c>
      <c r="C60">
        <v>0</v>
      </c>
      <c r="D60">
        <v>0</v>
      </c>
      <c r="E60">
        <v>0</v>
      </c>
      <c r="F60">
        <v>29</v>
      </c>
      <c r="G60" s="10">
        <v>0</v>
      </c>
    </row>
    <row r="61" spans="1:7" x14ac:dyDescent="0.3">
      <c r="A61" s="9">
        <v>43888</v>
      </c>
      <c r="B61">
        <v>0</v>
      </c>
      <c r="C61">
        <v>0</v>
      </c>
      <c r="D61">
        <v>0</v>
      </c>
      <c r="E61">
        <v>0</v>
      </c>
      <c r="F61">
        <v>0</v>
      </c>
      <c r="G61" s="10">
        <v>0</v>
      </c>
    </row>
    <row r="62" spans="1:7" x14ac:dyDescent="0.3">
      <c r="A62" s="9">
        <v>43889</v>
      </c>
      <c r="B62">
        <v>34</v>
      </c>
      <c r="C62">
        <v>0</v>
      </c>
      <c r="D62">
        <v>0</v>
      </c>
      <c r="E62">
        <v>0</v>
      </c>
      <c r="F62">
        <v>0</v>
      </c>
      <c r="G62" s="10">
        <v>0</v>
      </c>
    </row>
    <row r="63" spans="1:7" x14ac:dyDescent="0.3">
      <c r="A63" s="9">
        <v>43890</v>
      </c>
      <c r="B63">
        <v>0</v>
      </c>
      <c r="C63">
        <v>0</v>
      </c>
      <c r="D63">
        <v>0</v>
      </c>
      <c r="E63">
        <v>0</v>
      </c>
      <c r="F63">
        <v>0</v>
      </c>
      <c r="G63" s="10">
        <v>0</v>
      </c>
    </row>
    <row r="64" spans="1:7" x14ac:dyDescent="0.3">
      <c r="A64" s="9">
        <v>43891</v>
      </c>
      <c r="B64">
        <v>0</v>
      </c>
      <c r="C64">
        <v>0</v>
      </c>
      <c r="D64">
        <v>0</v>
      </c>
      <c r="E64">
        <v>0</v>
      </c>
      <c r="F64">
        <v>0</v>
      </c>
      <c r="G64" s="10">
        <v>0</v>
      </c>
    </row>
    <row r="65" spans="1:7" x14ac:dyDescent="0.3">
      <c r="A65" s="9">
        <v>43892</v>
      </c>
      <c r="B65">
        <v>33</v>
      </c>
      <c r="C65">
        <v>0</v>
      </c>
      <c r="D65">
        <v>0</v>
      </c>
      <c r="E65">
        <v>0</v>
      </c>
      <c r="F65">
        <v>30</v>
      </c>
      <c r="G65" s="10">
        <v>0</v>
      </c>
    </row>
    <row r="66" spans="1:7" x14ac:dyDescent="0.3">
      <c r="A66" s="9">
        <v>43893</v>
      </c>
      <c r="B66">
        <v>0</v>
      </c>
      <c r="C66">
        <v>0</v>
      </c>
      <c r="D66">
        <v>0</v>
      </c>
      <c r="E66">
        <v>0</v>
      </c>
      <c r="F66">
        <v>0</v>
      </c>
      <c r="G66" s="10">
        <v>0</v>
      </c>
    </row>
    <row r="67" spans="1:7" x14ac:dyDescent="0.3">
      <c r="A67" s="9">
        <v>43894</v>
      </c>
      <c r="B67">
        <v>0</v>
      </c>
      <c r="C67">
        <v>0</v>
      </c>
      <c r="D67">
        <v>0</v>
      </c>
      <c r="E67">
        <v>0</v>
      </c>
      <c r="F67">
        <v>0</v>
      </c>
      <c r="G67" s="10">
        <v>0</v>
      </c>
    </row>
    <row r="68" spans="1:7" x14ac:dyDescent="0.3">
      <c r="A68" s="9">
        <v>43895</v>
      </c>
      <c r="B68">
        <v>61</v>
      </c>
      <c r="C68">
        <v>0</v>
      </c>
      <c r="D68">
        <v>0</v>
      </c>
      <c r="E68">
        <v>0</v>
      </c>
      <c r="F68">
        <v>0</v>
      </c>
      <c r="G68" s="10">
        <v>0</v>
      </c>
    </row>
    <row r="69" spans="1:7" x14ac:dyDescent="0.3">
      <c r="A69" s="9">
        <v>43896</v>
      </c>
      <c r="B69">
        <v>31</v>
      </c>
      <c r="C69">
        <v>0</v>
      </c>
      <c r="D69">
        <v>0</v>
      </c>
      <c r="E69">
        <v>0</v>
      </c>
      <c r="F69">
        <v>33</v>
      </c>
      <c r="G69" s="10">
        <v>0</v>
      </c>
    </row>
    <row r="70" spans="1:7" x14ac:dyDescent="0.3">
      <c r="A70" s="9">
        <v>43897</v>
      </c>
      <c r="B70">
        <v>33</v>
      </c>
      <c r="C70">
        <v>34</v>
      </c>
      <c r="D70">
        <v>0</v>
      </c>
      <c r="E70">
        <v>0</v>
      </c>
      <c r="F70">
        <v>0</v>
      </c>
      <c r="G70" s="10">
        <v>0</v>
      </c>
    </row>
    <row r="71" spans="1:7" x14ac:dyDescent="0.3">
      <c r="A71" s="9">
        <v>43898</v>
      </c>
      <c r="B71">
        <v>47</v>
      </c>
      <c r="C71">
        <v>47</v>
      </c>
      <c r="D71">
        <v>0</v>
      </c>
      <c r="E71">
        <v>33</v>
      </c>
      <c r="F71">
        <v>33</v>
      </c>
      <c r="G71" s="10">
        <v>0</v>
      </c>
    </row>
    <row r="72" spans="1:7" x14ac:dyDescent="0.3">
      <c r="A72" s="9">
        <v>43899</v>
      </c>
      <c r="B72">
        <v>0</v>
      </c>
      <c r="C72">
        <v>37</v>
      </c>
      <c r="D72">
        <v>0</v>
      </c>
      <c r="E72">
        <v>0</v>
      </c>
      <c r="F72">
        <v>0</v>
      </c>
      <c r="G72" s="10">
        <v>0</v>
      </c>
    </row>
    <row r="73" spans="1:7" x14ac:dyDescent="0.3">
      <c r="A73" s="9">
        <v>43900</v>
      </c>
      <c r="B73">
        <v>100</v>
      </c>
      <c r="C73">
        <v>0</v>
      </c>
      <c r="D73">
        <v>0</v>
      </c>
      <c r="E73">
        <v>0</v>
      </c>
      <c r="F73">
        <v>0</v>
      </c>
      <c r="G73" s="10">
        <v>0</v>
      </c>
    </row>
    <row r="74" spans="1:7" x14ac:dyDescent="0.3">
      <c r="A74" s="9">
        <v>43901</v>
      </c>
      <c r="B74">
        <v>0</v>
      </c>
      <c r="C74">
        <v>0</v>
      </c>
      <c r="D74">
        <v>0</v>
      </c>
      <c r="E74">
        <v>0</v>
      </c>
      <c r="F74">
        <v>0</v>
      </c>
      <c r="G74" s="10">
        <v>0</v>
      </c>
    </row>
    <row r="75" spans="1:7" x14ac:dyDescent="0.3">
      <c r="A75" s="9">
        <v>43902</v>
      </c>
      <c r="B75">
        <v>0</v>
      </c>
      <c r="C75">
        <v>29</v>
      </c>
      <c r="D75">
        <v>0</v>
      </c>
      <c r="E75">
        <v>0</v>
      </c>
      <c r="F75">
        <v>0</v>
      </c>
      <c r="G75" s="10">
        <v>0</v>
      </c>
    </row>
    <row r="76" spans="1:7" x14ac:dyDescent="0.3">
      <c r="A76" s="9">
        <v>43903</v>
      </c>
      <c r="B76">
        <v>30</v>
      </c>
      <c r="C76">
        <v>31</v>
      </c>
      <c r="D76">
        <v>0</v>
      </c>
      <c r="E76">
        <v>0</v>
      </c>
      <c r="F76">
        <v>0</v>
      </c>
      <c r="G76" s="10">
        <v>0</v>
      </c>
    </row>
    <row r="77" spans="1:7" x14ac:dyDescent="0.3">
      <c r="A77" s="9">
        <v>43904</v>
      </c>
      <c r="B77">
        <v>35</v>
      </c>
      <c r="C77">
        <v>47</v>
      </c>
      <c r="D77">
        <v>0</v>
      </c>
      <c r="E77">
        <v>0</v>
      </c>
      <c r="F77">
        <v>0</v>
      </c>
      <c r="G77">
        <v>0</v>
      </c>
    </row>
    <row r="78" spans="1:7" x14ac:dyDescent="0.3">
      <c r="A78" s="9">
        <v>43905</v>
      </c>
      <c r="B78">
        <v>30</v>
      </c>
      <c r="C78">
        <v>0</v>
      </c>
      <c r="D78">
        <v>0</v>
      </c>
      <c r="E78">
        <v>0</v>
      </c>
      <c r="F78">
        <v>0</v>
      </c>
      <c r="G78">
        <v>0</v>
      </c>
    </row>
    <row r="79" spans="1:7" x14ac:dyDescent="0.3">
      <c r="A79" s="9">
        <v>43906</v>
      </c>
      <c r="B79">
        <v>30</v>
      </c>
      <c r="C79">
        <v>44</v>
      </c>
      <c r="D79">
        <v>0</v>
      </c>
      <c r="E79">
        <v>0</v>
      </c>
      <c r="F79">
        <v>0</v>
      </c>
      <c r="G79">
        <v>0</v>
      </c>
    </row>
    <row r="80" spans="1:7" x14ac:dyDescent="0.3">
      <c r="A80" s="9">
        <v>43907</v>
      </c>
      <c r="B80">
        <v>32</v>
      </c>
      <c r="C80">
        <v>32</v>
      </c>
      <c r="D80">
        <v>0</v>
      </c>
      <c r="E80">
        <v>0</v>
      </c>
      <c r="F80">
        <v>32</v>
      </c>
      <c r="G80">
        <v>0</v>
      </c>
    </row>
    <row r="81" spans="1:7" x14ac:dyDescent="0.3">
      <c r="A81" s="9">
        <v>43908</v>
      </c>
      <c r="B81">
        <v>30</v>
      </c>
      <c r="C81">
        <v>31</v>
      </c>
      <c r="D81">
        <v>0</v>
      </c>
      <c r="E81">
        <v>0</v>
      </c>
      <c r="F81">
        <v>0</v>
      </c>
      <c r="G81">
        <v>0</v>
      </c>
    </row>
    <row r="82" spans="1:7" x14ac:dyDescent="0.3">
      <c r="A82" s="9">
        <v>43909</v>
      </c>
      <c r="B82">
        <v>32</v>
      </c>
      <c r="C82">
        <v>32</v>
      </c>
      <c r="D82">
        <v>34</v>
      </c>
      <c r="E82">
        <v>34</v>
      </c>
      <c r="F82">
        <v>0</v>
      </c>
      <c r="G82">
        <v>0</v>
      </c>
    </row>
    <row r="83" spans="1:7" x14ac:dyDescent="0.3">
      <c r="A83" s="9">
        <v>43910</v>
      </c>
      <c r="B83">
        <v>30</v>
      </c>
      <c r="C83">
        <v>40</v>
      </c>
      <c r="D83">
        <v>0</v>
      </c>
      <c r="E83">
        <v>0</v>
      </c>
      <c r="F83">
        <v>0</v>
      </c>
      <c r="G83">
        <v>0</v>
      </c>
    </row>
    <row r="84" spans="1:7" x14ac:dyDescent="0.3">
      <c r="A84" s="9">
        <v>43911</v>
      </c>
      <c r="B84">
        <v>49</v>
      </c>
      <c r="C84">
        <v>0</v>
      </c>
      <c r="D84">
        <v>0</v>
      </c>
      <c r="E84">
        <v>31</v>
      </c>
      <c r="F84">
        <v>0</v>
      </c>
      <c r="G84">
        <v>0</v>
      </c>
    </row>
    <row r="85" spans="1:7" x14ac:dyDescent="0.3">
      <c r="A85" s="9">
        <v>43912</v>
      </c>
      <c r="B85">
        <v>29</v>
      </c>
      <c r="C85">
        <v>29</v>
      </c>
      <c r="D85">
        <v>0</v>
      </c>
      <c r="E85">
        <v>29</v>
      </c>
      <c r="F85">
        <v>0</v>
      </c>
      <c r="G85">
        <v>0</v>
      </c>
    </row>
    <row r="86" spans="1:7" x14ac:dyDescent="0.3">
      <c r="A86" s="9">
        <v>43913</v>
      </c>
      <c r="B86">
        <v>39</v>
      </c>
      <c r="C86">
        <v>59</v>
      </c>
      <c r="D86">
        <v>0</v>
      </c>
      <c r="E86">
        <v>0</v>
      </c>
      <c r="F86">
        <v>0</v>
      </c>
      <c r="G86">
        <v>0</v>
      </c>
    </row>
    <row r="87" spans="1:7" x14ac:dyDescent="0.3">
      <c r="A87" s="9">
        <v>43914</v>
      </c>
      <c r="B87">
        <v>41</v>
      </c>
      <c r="C87">
        <v>61</v>
      </c>
      <c r="D87">
        <v>0</v>
      </c>
      <c r="E87">
        <v>0</v>
      </c>
      <c r="F87">
        <v>0</v>
      </c>
      <c r="G87">
        <v>0</v>
      </c>
    </row>
    <row r="88" spans="1:7" x14ac:dyDescent="0.3">
      <c r="A88" s="9">
        <v>43915</v>
      </c>
      <c r="B88">
        <v>32</v>
      </c>
      <c r="C88">
        <v>62</v>
      </c>
      <c r="D88">
        <v>0</v>
      </c>
      <c r="E88">
        <v>0</v>
      </c>
      <c r="F88">
        <v>0</v>
      </c>
      <c r="G88">
        <v>0</v>
      </c>
    </row>
    <row r="89" spans="1:7" x14ac:dyDescent="0.3">
      <c r="A89" s="9">
        <v>43916</v>
      </c>
      <c r="B89">
        <v>0</v>
      </c>
      <c r="C89">
        <v>70</v>
      </c>
      <c r="D89">
        <v>0</v>
      </c>
      <c r="E89">
        <v>0</v>
      </c>
      <c r="F89">
        <v>29</v>
      </c>
      <c r="G89">
        <v>0</v>
      </c>
    </row>
    <row r="90" spans="1:7" x14ac:dyDescent="0.3">
      <c r="A90" s="9">
        <v>43917</v>
      </c>
      <c r="B90">
        <v>28</v>
      </c>
      <c r="C90">
        <v>0</v>
      </c>
      <c r="D90">
        <v>28</v>
      </c>
      <c r="E90">
        <v>29</v>
      </c>
      <c r="F90">
        <v>0</v>
      </c>
      <c r="G90">
        <v>0</v>
      </c>
    </row>
    <row r="91" spans="1:7" x14ac:dyDescent="0.3">
      <c r="A91" s="9">
        <v>43918</v>
      </c>
      <c r="B91">
        <v>38</v>
      </c>
      <c r="C91">
        <v>29</v>
      </c>
      <c r="D91">
        <v>0</v>
      </c>
      <c r="E91">
        <v>0</v>
      </c>
      <c r="F91">
        <v>0</v>
      </c>
      <c r="G91">
        <v>0</v>
      </c>
    </row>
    <row r="92" spans="1:7" x14ac:dyDescent="0.3">
      <c r="A92" s="9">
        <v>43919</v>
      </c>
      <c r="B92">
        <v>61</v>
      </c>
      <c r="C92">
        <v>30</v>
      </c>
      <c r="D92">
        <v>0</v>
      </c>
      <c r="E92">
        <v>0</v>
      </c>
      <c r="F92">
        <v>0</v>
      </c>
      <c r="G92">
        <v>0</v>
      </c>
    </row>
    <row r="93" spans="1:7" x14ac:dyDescent="0.3">
      <c r="A93" s="9">
        <v>43920</v>
      </c>
      <c r="B93">
        <v>31</v>
      </c>
      <c r="C93">
        <v>31</v>
      </c>
      <c r="D93">
        <v>0</v>
      </c>
      <c r="E93">
        <v>0</v>
      </c>
      <c r="F93">
        <v>0</v>
      </c>
      <c r="G93">
        <v>0</v>
      </c>
    </row>
    <row r="94" spans="1:7" x14ac:dyDescent="0.3">
      <c r="A94" s="9">
        <v>43921</v>
      </c>
      <c r="B94">
        <v>56</v>
      </c>
      <c r="C94">
        <v>29</v>
      </c>
      <c r="D94">
        <v>0</v>
      </c>
      <c r="E94">
        <v>0</v>
      </c>
      <c r="F94">
        <v>0</v>
      </c>
      <c r="G94">
        <v>0</v>
      </c>
    </row>
    <row r="95" spans="1:7" x14ac:dyDescent="0.3">
      <c r="A95" s="9">
        <v>43922</v>
      </c>
      <c r="B95">
        <v>29</v>
      </c>
      <c r="C95">
        <v>0</v>
      </c>
      <c r="D95">
        <v>29</v>
      </c>
      <c r="E95">
        <v>0</v>
      </c>
      <c r="F95">
        <v>0</v>
      </c>
      <c r="G95">
        <v>0</v>
      </c>
    </row>
    <row r="96" spans="1:7" x14ac:dyDescent="0.3">
      <c r="A96" s="9">
        <v>43923</v>
      </c>
      <c r="B96">
        <v>40</v>
      </c>
      <c r="C96">
        <v>0</v>
      </c>
      <c r="D96">
        <v>0</v>
      </c>
      <c r="E96">
        <v>0</v>
      </c>
      <c r="F96">
        <v>0</v>
      </c>
      <c r="G96">
        <v>0</v>
      </c>
    </row>
    <row r="97" spans="1:7" x14ac:dyDescent="0.3">
      <c r="A97" s="9">
        <v>43924</v>
      </c>
      <c r="B97">
        <v>0</v>
      </c>
      <c r="C97">
        <v>30</v>
      </c>
      <c r="D97">
        <v>30</v>
      </c>
      <c r="E97">
        <v>0</v>
      </c>
      <c r="F97">
        <v>0</v>
      </c>
      <c r="G97">
        <v>0</v>
      </c>
    </row>
    <row r="98" spans="1:7" x14ac:dyDescent="0.3">
      <c r="A98" s="9">
        <v>43925</v>
      </c>
      <c r="B98">
        <v>87</v>
      </c>
      <c r="C98">
        <v>31</v>
      </c>
      <c r="D98">
        <v>0</v>
      </c>
      <c r="E98">
        <v>0</v>
      </c>
      <c r="F98">
        <v>0</v>
      </c>
      <c r="G98">
        <v>0</v>
      </c>
    </row>
    <row r="99" spans="1:7" x14ac:dyDescent="0.3">
      <c r="A99" s="9">
        <v>43926</v>
      </c>
      <c r="B99">
        <v>29</v>
      </c>
      <c r="C99">
        <v>30</v>
      </c>
      <c r="D99">
        <v>62</v>
      </c>
      <c r="E99">
        <v>0</v>
      </c>
      <c r="F99">
        <v>31</v>
      </c>
      <c r="G99">
        <v>0</v>
      </c>
    </row>
    <row r="100" spans="1:7" x14ac:dyDescent="0.3">
      <c r="A100" s="9">
        <v>43927</v>
      </c>
      <c r="B100">
        <v>45</v>
      </c>
      <c r="C100">
        <v>0</v>
      </c>
      <c r="D100">
        <v>0</v>
      </c>
      <c r="E100">
        <v>0</v>
      </c>
      <c r="F100">
        <v>30</v>
      </c>
      <c r="G100">
        <v>0</v>
      </c>
    </row>
    <row r="101" spans="1:7" x14ac:dyDescent="0.3">
      <c r="A101" s="9">
        <v>43928</v>
      </c>
      <c r="B101">
        <v>29</v>
      </c>
      <c r="C101">
        <v>30</v>
      </c>
      <c r="D101">
        <v>0</v>
      </c>
      <c r="E101">
        <v>0</v>
      </c>
      <c r="F101">
        <v>0</v>
      </c>
      <c r="G101">
        <v>0</v>
      </c>
    </row>
    <row r="102" spans="1:7" x14ac:dyDescent="0.3">
      <c r="A102" s="9">
        <v>43929</v>
      </c>
      <c r="B102">
        <v>45</v>
      </c>
      <c r="C102">
        <v>0</v>
      </c>
      <c r="D102">
        <v>0</v>
      </c>
      <c r="E102">
        <v>0</v>
      </c>
      <c r="F102">
        <v>31</v>
      </c>
      <c r="G102">
        <v>0</v>
      </c>
    </row>
    <row r="103" spans="1:7" x14ac:dyDescent="0.3">
      <c r="A103" s="9">
        <v>43930</v>
      </c>
      <c r="B103">
        <v>0</v>
      </c>
      <c r="C103">
        <v>0</v>
      </c>
      <c r="D103">
        <v>0</v>
      </c>
      <c r="E103">
        <v>31</v>
      </c>
      <c r="F103">
        <v>0</v>
      </c>
      <c r="G103">
        <v>0</v>
      </c>
    </row>
    <row r="104" spans="1:7" x14ac:dyDescent="0.3">
      <c r="A104" s="9">
        <v>43931</v>
      </c>
      <c r="B104">
        <v>35</v>
      </c>
      <c r="C104">
        <v>34</v>
      </c>
      <c r="D104">
        <v>0</v>
      </c>
      <c r="E104">
        <v>0</v>
      </c>
      <c r="F104">
        <v>35</v>
      </c>
      <c r="G104">
        <v>0</v>
      </c>
    </row>
    <row r="105" spans="1:7" x14ac:dyDescent="0.3">
      <c r="A105" s="9">
        <v>43932</v>
      </c>
      <c r="B105">
        <v>0</v>
      </c>
      <c r="C105">
        <v>28</v>
      </c>
      <c r="D105">
        <v>0</v>
      </c>
      <c r="E105">
        <v>0</v>
      </c>
      <c r="F105">
        <v>0</v>
      </c>
      <c r="G105">
        <v>0</v>
      </c>
    </row>
    <row r="106" spans="1:7" x14ac:dyDescent="0.3">
      <c r="A106" s="9">
        <v>43933</v>
      </c>
      <c r="B106">
        <v>31</v>
      </c>
      <c r="C106">
        <v>31</v>
      </c>
      <c r="D106">
        <v>0</v>
      </c>
      <c r="E106">
        <v>0</v>
      </c>
      <c r="F106">
        <v>0</v>
      </c>
      <c r="G106">
        <v>0</v>
      </c>
    </row>
    <row r="107" spans="1:7" x14ac:dyDescent="0.3">
      <c r="A107" s="9">
        <v>43934</v>
      </c>
      <c r="B107">
        <v>31</v>
      </c>
      <c r="C107">
        <v>0</v>
      </c>
      <c r="D107">
        <v>0</v>
      </c>
      <c r="E107">
        <v>0</v>
      </c>
      <c r="F107">
        <v>33</v>
      </c>
      <c r="G107">
        <v>0</v>
      </c>
    </row>
    <row r="108" spans="1:7" x14ac:dyDescent="0.3">
      <c r="A108" s="9">
        <v>43935</v>
      </c>
      <c r="B108">
        <v>31</v>
      </c>
      <c r="C108">
        <v>0</v>
      </c>
      <c r="D108">
        <v>0</v>
      </c>
      <c r="E108">
        <v>0</v>
      </c>
      <c r="F108">
        <v>30</v>
      </c>
      <c r="G108">
        <v>0</v>
      </c>
    </row>
    <row r="109" spans="1:7" x14ac:dyDescent="0.3">
      <c r="A109" s="9">
        <v>43936</v>
      </c>
      <c r="B109">
        <v>32</v>
      </c>
      <c r="C109">
        <v>32</v>
      </c>
      <c r="D109">
        <v>0</v>
      </c>
      <c r="E109">
        <v>0</v>
      </c>
      <c r="F109">
        <v>0</v>
      </c>
      <c r="G109">
        <v>0</v>
      </c>
    </row>
    <row r="110" spans="1:7" x14ac:dyDescent="0.3">
      <c r="A110" s="9">
        <v>43937</v>
      </c>
      <c r="B110">
        <v>33</v>
      </c>
      <c r="C110">
        <v>0</v>
      </c>
      <c r="D110">
        <v>0</v>
      </c>
      <c r="E110">
        <v>0</v>
      </c>
      <c r="F110">
        <v>0</v>
      </c>
      <c r="G110">
        <v>0</v>
      </c>
    </row>
    <row r="111" spans="1:7" x14ac:dyDescent="0.3">
      <c r="A111" s="9">
        <v>43938</v>
      </c>
      <c r="B111">
        <v>61</v>
      </c>
      <c r="C111">
        <v>0</v>
      </c>
      <c r="D111">
        <v>0</v>
      </c>
      <c r="E111">
        <v>0</v>
      </c>
      <c r="F111">
        <v>0</v>
      </c>
      <c r="G111">
        <v>0</v>
      </c>
    </row>
    <row r="112" spans="1:7" x14ac:dyDescent="0.3">
      <c r="A112" s="9">
        <v>43939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26</v>
      </c>
    </row>
    <row r="113" spans="1:7" x14ac:dyDescent="0.3">
      <c r="A113" s="9">
        <v>43940</v>
      </c>
      <c r="B113">
        <v>31</v>
      </c>
      <c r="C113">
        <v>0</v>
      </c>
      <c r="D113">
        <v>0</v>
      </c>
      <c r="E113">
        <v>0</v>
      </c>
      <c r="F113">
        <v>0</v>
      </c>
      <c r="G113">
        <v>0</v>
      </c>
    </row>
    <row r="114" spans="1:7" x14ac:dyDescent="0.3">
      <c r="A114" s="9">
        <v>43941</v>
      </c>
      <c r="B114">
        <v>31</v>
      </c>
      <c r="C114">
        <v>32</v>
      </c>
      <c r="D114">
        <v>0</v>
      </c>
      <c r="E114">
        <v>0</v>
      </c>
      <c r="F114">
        <v>0</v>
      </c>
      <c r="G114">
        <v>0</v>
      </c>
    </row>
    <row r="115" spans="1:7" x14ac:dyDescent="0.3">
      <c r="A115" s="9">
        <v>43942</v>
      </c>
      <c r="B115">
        <v>33</v>
      </c>
      <c r="C115">
        <v>0</v>
      </c>
      <c r="D115">
        <v>0</v>
      </c>
      <c r="E115">
        <v>0</v>
      </c>
      <c r="F115">
        <v>30</v>
      </c>
      <c r="G115">
        <v>15</v>
      </c>
    </row>
    <row r="116" spans="1:7" x14ac:dyDescent="0.3">
      <c r="A116" s="9">
        <v>43943</v>
      </c>
      <c r="B116">
        <v>32</v>
      </c>
      <c r="C116">
        <v>32</v>
      </c>
      <c r="D116">
        <v>32</v>
      </c>
      <c r="E116">
        <v>32</v>
      </c>
      <c r="F116">
        <v>0</v>
      </c>
      <c r="G116">
        <v>42</v>
      </c>
    </row>
    <row r="117" spans="1:7" x14ac:dyDescent="0.3">
      <c r="A117" s="9">
        <v>43944</v>
      </c>
      <c r="B117">
        <v>45</v>
      </c>
      <c r="C117">
        <v>30</v>
      </c>
      <c r="D117">
        <v>0</v>
      </c>
      <c r="E117">
        <v>0</v>
      </c>
      <c r="F117">
        <v>0</v>
      </c>
      <c r="G117">
        <v>0</v>
      </c>
    </row>
    <row r="118" spans="1:7" x14ac:dyDescent="0.3">
      <c r="A118" s="9">
        <v>43945</v>
      </c>
      <c r="B118">
        <v>29</v>
      </c>
      <c r="C118">
        <v>32</v>
      </c>
      <c r="D118">
        <v>0</v>
      </c>
      <c r="E118">
        <v>0</v>
      </c>
      <c r="F118">
        <v>0</v>
      </c>
      <c r="G118">
        <v>0</v>
      </c>
    </row>
    <row r="119" spans="1:7" x14ac:dyDescent="0.3">
      <c r="A119" s="9">
        <v>43946</v>
      </c>
      <c r="B119">
        <v>32</v>
      </c>
      <c r="C119">
        <v>0</v>
      </c>
      <c r="D119">
        <v>0</v>
      </c>
      <c r="E119">
        <v>0</v>
      </c>
      <c r="F119">
        <v>0</v>
      </c>
      <c r="G119">
        <v>0</v>
      </c>
    </row>
    <row r="120" spans="1:7" x14ac:dyDescent="0.3">
      <c r="A120" s="9">
        <v>43947</v>
      </c>
      <c r="B120">
        <v>32</v>
      </c>
      <c r="C120">
        <v>0</v>
      </c>
      <c r="D120">
        <v>0</v>
      </c>
      <c r="E120">
        <v>0</v>
      </c>
      <c r="F120">
        <v>32</v>
      </c>
      <c r="G120">
        <v>0</v>
      </c>
    </row>
    <row r="121" spans="1:7" x14ac:dyDescent="0.3">
      <c r="A121" s="9">
        <v>43948</v>
      </c>
      <c r="B121">
        <v>33</v>
      </c>
      <c r="C121">
        <v>0</v>
      </c>
      <c r="D121">
        <v>0</v>
      </c>
      <c r="E121">
        <v>0</v>
      </c>
      <c r="F121">
        <v>98</v>
      </c>
      <c r="G121">
        <v>16</v>
      </c>
    </row>
    <row r="122" spans="1:7" x14ac:dyDescent="0.3">
      <c r="A122" s="9">
        <v>43949</v>
      </c>
      <c r="B122">
        <v>31</v>
      </c>
      <c r="C122">
        <v>0</v>
      </c>
      <c r="D122">
        <v>0</v>
      </c>
      <c r="E122">
        <v>0</v>
      </c>
      <c r="F122">
        <v>0</v>
      </c>
      <c r="G122">
        <v>26</v>
      </c>
    </row>
    <row r="123" spans="1:7" x14ac:dyDescent="0.3">
      <c r="A123" s="9">
        <v>43950</v>
      </c>
      <c r="B123">
        <v>28</v>
      </c>
      <c r="C123">
        <v>0</v>
      </c>
      <c r="D123">
        <v>0</v>
      </c>
      <c r="E123">
        <v>0</v>
      </c>
      <c r="F123">
        <v>0</v>
      </c>
      <c r="G123">
        <v>52</v>
      </c>
    </row>
    <row r="124" spans="1:7" x14ac:dyDescent="0.3">
      <c r="A124" s="9">
        <v>43951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0</v>
      </c>
    </row>
    <row r="125" spans="1:7" x14ac:dyDescent="0.3">
      <c r="A125" s="9">
        <v>43952</v>
      </c>
      <c r="B125">
        <v>27</v>
      </c>
      <c r="C125">
        <v>27</v>
      </c>
      <c r="D125">
        <v>0</v>
      </c>
      <c r="E125">
        <v>30</v>
      </c>
      <c r="F125">
        <v>0</v>
      </c>
      <c r="G125">
        <v>30</v>
      </c>
    </row>
    <row r="126" spans="1:7" x14ac:dyDescent="0.3">
      <c r="A126" s="9">
        <v>43953</v>
      </c>
      <c r="B126">
        <v>0</v>
      </c>
      <c r="C126">
        <v>29</v>
      </c>
      <c r="D126">
        <v>0</v>
      </c>
      <c r="E126">
        <v>0</v>
      </c>
      <c r="F126">
        <v>0</v>
      </c>
      <c r="G126">
        <v>0</v>
      </c>
    </row>
    <row r="127" spans="1:7" x14ac:dyDescent="0.3">
      <c r="A127" s="9">
        <v>43954</v>
      </c>
      <c r="B127">
        <v>0</v>
      </c>
      <c r="C127">
        <v>31</v>
      </c>
      <c r="D127">
        <v>0</v>
      </c>
      <c r="E127">
        <v>0</v>
      </c>
      <c r="F127">
        <v>0</v>
      </c>
      <c r="G127">
        <v>0</v>
      </c>
    </row>
    <row r="128" spans="1:7" x14ac:dyDescent="0.3">
      <c r="A128" s="9">
        <v>43955</v>
      </c>
      <c r="B128">
        <v>60</v>
      </c>
      <c r="C128">
        <v>30</v>
      </c>
      <c r="D128">
        <v>30</v>
      </c>
      <c r="E128">
        <v>0</v>
      </c>
      <c r="F128">
        <v>0</v>
      </c>
      <c r="G128">
        <v>59</v>
      </c>
    </row>
    <row r="129" spans="1:7" x14ac:dyDescent="0.3">
      <c r="A129" s="9">
        <v>43956</v>
      </c>
      <c r="B129">
        <v>28</v>
      </c>
      <c r="C129">
        <v>28</v>
      </c>
      <c r="D129">
        <v>0</v>
      </c>
      <c r="E129">
        <v>0</v>
      </c>
      <c r="F129">
        <v>0</v>
      </c>
      <c r="G129">
        <v>101</v>
      </c>
    </row>
    <row r="130" spans="1:7" x14ac:dyDescent="0.3">
      <c r="A130" s="9">
        <v>43957</v>
      </c>
      <c r="B130">
        <v>0</v>
      </c>
      <c r="C130">
        <v>0</v>
      </c>
      <c r="D130">
        <v>33</v>
      </c>
      <c r="E130">
        <v>31</v>
      </c>
      <c r="F130">
        <v>29</v>
      </c>
      <c r="G130">
        <v>69</v>
      </c>
    </row>
    <row r="131" spans="1:7" x14ac:dyDescent="0.3">
      <c r="A131" s="9">
        <v>43958</v>
      </c>
      <c r="B131">
        <v>30</v>
      </c>
      <c r="C131">
        <v>0</v>
      </c>
      <c r="D131">
        <v>0</v>
      </c>
      <c r="E131">
        <v>0</v>
      </c>
      <c r="F131">
        <v>0</v>
      </c>
      <c r="G131">
        <v>105</v>
      </c>
    </row>
    <row r="132" spans="1:7" x14ac:dyDescent="0.3">
      <c r="A132" s="9">
        <v>43959</v>
      </c>
      <c r="B132">
        <v>35</v>
      </c>
      <c r="C132">
        <v>0</v>
      </c>
      <c r="D132">
        <v>0</v>
      </c>
      <c r="E132">
        <v>0</v>
      </c>
      <c r="F132">
        <v>0</v>
      </c>
      <c r="G132">
        <v>210</v>
      </c>
    </row>
    <row r="133" spans="1:7" x14ac:dyDescent="0.3">
      <c r="A133" s="9">
        <v>43960</v>
      </c>
      <c r="B133">
        <v>0</v>
      </c>
      <c r="C133">
        <v>0</v>
      </c>
      <c r="D133">
        <v>0</v>
      </c>
      <c r="E133">
        <v>0</v>
      </c>
      <c r="F133">
        <v>34</v>
      </c>
      <c r="G133">
        <v>243</v>
      </c>
    </row>
    <row r="134" spans="1:7" x14ac:dyDescent="0.3">
      <c r="A134" s="9">
        <v>43961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226</v>
      </c>
    </row>
    <row r="135" spans="1:7" x14ac:dyDescent="0.3">
      <c r="A135" s="9">
        <v>43962</v>
      </c>
      <c r="B135">
        <v>31</v>
      </c>
      <c r="C135">
        <v>31</v>
      </c>
      <c r="D135">
        <v>0</v>
      </c>
      <c r="E135">
        <v>0</v>
      </c>
      <c r="F135">
        <v>0</v>
      </c>
      <c r="G135">
        <v>255</v>
      </c>
    </row>
    <row r="136" spans="1:7" x14ac:dyDescent="0.3">
      <c r="A136" s="9">
        <v>43963</v>
      </c>
      <c r="B136">
        <v>30</v>
      </c>
      <c r="C136">
        <v>0</v>
      </c>
      <c r="D136">
        <v>30</v>
      </c>
      <c r="E136">
        <v>0</v>
      </c>
      <c r="F136">
        <v>0</v>
      </c>
      <c r="G136">
        <v>179</v>
      </c>
    </row>
    <row r="137" spans="1:7" x14ac:dyDescent="0.3">
      <c r="A137" s="9">
        <v>43964</v>
      </c>
      <c r="B137">
        <v>32</v>
      </c>
      <c r="C137">
        <v>0</v>
      </c>
      <c r="D137">
        <v>0</v>
      </c>
      <c r="E137">
        <v>0</v>
      </c>
      <c r="F137">
        <v>0</v>
      </c>
      <c r="G137">
        <v>226</v>
      </c>
    </row>
    <row r="138" spans="1:7" x14ac:dyDescent="0.3">
      <c r="A138" s="9">
        <v>43965</v>
      </c>
      <c r="B138">
        <v>0</v>
      </c>
      <c r="C138">
        <v>31</v>
      </c>
      <c r="D138">
        <v>0</v>
      </c>
      <c r="E138">
        <v>0</v>
      </c>
      <c r="F138">
        <v>0</v>
      </c>
      <c r="G138">
        <v>194</v>
      </c>
    </row>
    <row r="139" spans="1:7" x14ac:dyDescent="0.3">
      <c r="A139" s="9">
        <v>43966</v>
      </c>
      <c r="B139">
        <v>91</v>
      </c>
      <c r="C139">
        <v>0</v>
      </c>
      <c r="D139">
        <v>0</v>
      </c>
      <c r="E139">
        <v>0</v>
      </c>
      <c r="F139">
        <v>0</v>
      </c>
      <c r="G139">
        <v>265</v>
      </c>
    </row>
    <row r="140" spans="1:7" x14ac:dyDescent="0.3">
      <c r="A140" s="9">
        <v>43967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221</v>
      </c>
    </row>
    <row r="141" spans="1:7" x14ac:dyDescent="0.3">
      <c r="A141" s="9">
        <v>43968</v>
      </c>
      <c r="B141">
        <v>31</v>
      </c>
      <c r="C141">
        <v>0</v>
      </c>
      <c r="D141">
        <v>0</v>
      </c>
      <c r="E141">
        <v>0</v>
      </c>
      <c r="F141">
        <v>30</v>
      </c>
      <c r="G141">
        <v>186</v>
      </c>
    </row>
    <row r="142" spans="1:7" x14ac:dyDescent="0.3">
      <c r="A142" s="9">
        <v>43969</v>
      </c>
      <c r="B142">
        <v>31</v>
      </c>
      <c r="C142">
        <v>31</v>
      </c>
      <c r="D142">
        <v>0</v>
      </c>
      <c r="E142">
        <v>0</v>
      </c>
      <c r="F142">
        <v>31</v>
      </c>
      <c r="G142">
        <v>313</v>
      </c>
    </row>
    <row r="143" spans="1:7" x14ac:dyDescent="0.3">
      <c r="A143" s="9">
        <v>43970</v>
      </c>
      <c r="B143">
        <v>30</v>
      </c>
      <c r="C143">
        <v>0</v>
      </c>
      <c r="D143">
        <v>0</v>
      </c>
      <c r="E143">
        <v>0</v>
      </c>
      <c r="F143">
        <v>0</v>
      </c>
      <c r="G143">
        <v>279</v>
      </c>
    </row>
    <row r="144" spans="1:7" x14ac:dyDescent="0.3">
      <c r="A144" s="9">
        <v>43971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216</v>
      </c>
    </row>
    <row r="145" spans="1:7" x14ac:dyDescent="0.3">
      <c r="A145" s="9">
        <v>43972</v>
      </c>
      <c r="B145">
        <v>29</v>
      </c>
      <c r="C145">
        <v>0</v>
      </c>
      <c r="D145">
        <v>0</v>
      </c>
      <c r="E145">
        <v>0</v>
      </c>
      <c r="F145">
        <v>0</v>
      </c>
      <c r="G145">
        <v>281</v>
      </c>
    </row>
    <row r="146" spans="1:7" x14ac:dyDescent="0.3">
      <c r="A146" s="9">
        <v>43973</v>
      </c>
      <c r="B146">
        <v>30</v>
      </c>
      <c r="C146">
        <v>59</v>
      </c>
      <c r="D146">
        <v>0</v>
      </c>
      <c r="E146">
        <v>0</v>
      </c>
      <c r="F146">
        <v>0</v>
      </c>
      <c r="G146">
        <v>406</v>
      </c>
    </row>
    <row r="147" spans="1:7" x14ac:dyDescent="0.3">
      <c r="A147" s="9">
        <v>43974</v>
      </c>
      <c r="B147">
        <v>47</v>
      </c>
      <c r="C147">
        <v>31</v>
      </c>
      <c r="D147">
        <v>0</v>
      </c>
      <c r="E147">
        <v>31</v>
      </c>
      <c r="F147">
        <v>0</v>
      </c>
      <c r="G147">
        <v>362</v>
      </c>
    </row>
    <row r="148" spans="1:7" x14ac:dyDescent="0.3">
      <c r="A148" s="9">
        <v>43975</v>
      </c>
      <c r="B148">
        <v>0</v>
      </c>
      <c r="C148">
        <v>34</v>
      </c>
      <c r="D148">
        <v>0</v>
      </c>
      <c r="E148">
        <v>0</v>
      </c>
      <c r="F148">
        <v>34</v>
      </c>
      <c r="G148">
        <v>222</v>
      </c>
    </row>
    <row r="149" spans="1:7" x14ac:dyDescent="0.3">
      <c r="A149" s="9">
        <v>43976</v>
      </c>
      <c r="B149">
        <v>50</v>
      </c>
      <c r="C149">
        <v>33</v>
      </c>
      <c r="D149">
        <v>0</v>
      </c>
      <c r="E149">
        <v>0</v>
      </c>
      <c r="F149">
        <v>29</v>
      </c>
      <c r="G149">
        <v>569</v>
      </c>
    </row>
    <row r="150" spans="1:7" x14ac:dyDescent="0.3">
      <c r="A150" s="9">
        <v>43977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322</v>
      </c>
    </row>
    <row r="151" spans="1:7" x14ac:dyDescent="0.3">
      <c r="A151" s="9">
        <v>43978</v>
      </c>
      <c r="B151">
        <v>31</v>
      </c>
      <c r="C151">
        <v>0</v>
      </c>
      <c r="D151">
        <v>33</v>
      </c>
      <c r="E151">
        <v>0</v>
      </c>
      <c r="F151">
        <v>33</v>
      </c>
      <c r="G151">
        <v>117</v>
      </c>
    </row>
    <row r="152" spans="1:7" x14ac:dyDescent="0.3">
      <c r="A152" s="9">
        <v>43979</v>
      </c>
      <c r="B152">
        <v>31</v>
      </c>
      <c r="C152">
        <v>0</v>
      </c>
      <c r="D152">
        <v>0</v>
      </c>
      <c r="E152">
        <v>0</v>
      </c>
      <c r="F152">
        <v>0</v>
      </c>
      <c r="G152">
        <v>548</v>
      </c>
    </row>
    <row r="153" spans="1:7" x14ac:dyDescent="0.3">
      <c r="A153" s="9">
        <v>43980</v>
      </c>
      <c r="B153">
        <v>30</v>
      </c>
      <c r="C153">
        <v>30</v>
      </c>
      <c r="D153">
        <v>0</v>
      </c>
      <c r="E153">
        <v>0</v>
      </c>
      <c r="F153">
        <v>0</v>
      </c>
      <c r="G153">
        <v>504</v>
      </c>
    </row>
    <row r="154" spans="1:7" x14ac:dyDescent="0.3">
      <c r="A154" s="9">
        <v>43981</v>
      </c>
      <c r="B154">
        <v>0</v>
      </c>
      <c r="C154">
        <v>0</v>
      </c>
      <c r="D154">
        <v>0</v>
      </c>
      <c r="E154">
        <v>27</v>
      </c>
      <c r="F154">
        <v>0</v>
      </c>
      <c r="G154">
        <v>529</v>
      </c>
    </row>
    <row r="155" spans="1:7" x14ac:dyDescent="0.3">
      <c r="A155" s="9">
        <v>43982</v>
      </c>
      <c r="B155">
        <v>32</v>
      </c>
      <c r="C155">
        <v>32</v>
      </c>
      <c r="D155">
        <v>32</v>
      </c>
      <c r="E155">
        <v>0</v>
      </c>
      <c r="F155">
        <v>0</v>
      </c>
      <c r="G155">
        <v>266</v>
      </c>
    </row>
  </sheetData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5EBD6-1A49-4847-B82F-C57A39994601}">
  <dimension ref="A1:X155"/>
  <sheetViews>
    <sheetView workbookViewId="0">
      <selection activeCell="H1" sqref="H1:I1048576"/>
    </sheetView>
  </sheetViews>
  <sheetFormatPr defaultRowHeight="14.4" x14ac:dyDescent="0.3"/>
  <cols>
    <col min="8" max="9" width="8.88671875" style="29"/>
    <col min="13" max="13" width="8.109375" customWidth="1"/>
    <col min="15" max="15" width="10.109375" customWidth="1"/>
    <col min="16" max="16" width="9.5546875" customWidth="1"/>
    <col min="22" max="22" width="10.109375" customWidth="1"/>
  </cols>
  <sheetData>
    <row r="1" spans="1:24" x14ac:dyDescent="0.3">
      <c r="A1" t="s">
        <v>63</v>
      </c>
    </row>
    <row r="3" spans="1:24" x14ac:dyDescent="0.3">
      <c r="A3" t="s">
        <v>62</v>
      </c>
      <c r="B3" t="s">
        <v>188</v>
      </c>
      <c r="C3" t="s">
        <v>187</v>
      </c>
      <c r="D3" t="s">
        <v>186</v>
      </c>
      <c r="E3" t="s">
        <v>185</v>
      </c>
      <c r="F3" t="s">
        <v>184</v>
      </c>
      <c r="G3" s="12" t="s">
        <v>56</v>
      </c>
      <c r="H3" s="23" t="s">
        <v>59</v>
      </c>
      <c r="I3" s="23" t="s">
        <v>58</v>
      </c>
      <c r="J3" s="10" t="s">
        <v>57</v>
      </c>
    </row>
    <row r="4" spans="1:24" x14ac:dyDescent="0.3">
      <c r="A4" s="8">
        <v>43831</v>
      </c>
      <c r="B4">
        <v>0</v>
      </c>
      <c r="C4">
        <v>0</v>
      </c>
      <c r="D4">
        <v>0</v>
      </c>
      <c r="E4">
        <v>0</v>
      </c>
      <c r="F4">
        <v>0</v>
      </c>
      <c r="G4" s="9">
        <v>43831</v>
      </c>
      <c r="H4" s="23">
        <v>0</v>
      </c>
      <c r="I4" s="23">
        <v>0</v>
      </c>
      <c r="J4" s="10">
        <v>0</v>
      </c>
    </row>
    <row r="5" spans="1:24" x14ac:dyDescent="0.3">
      <c r="A5" s="8">
        <v>43832</v>
      </c>
      <c r="B5">
        <v>0</v>
      </c>
      <c r="C5">
        <v>0</v>
      </c>
      <c r="D5">
        <v>0</v>
      </c>
      <c r="E5">
        <v>0</v>
      </c>
      <c r="F5">
        <v>0</v>
      </c>
      <c r="G5" s="9">
        <v>43832</v>
      </c>
      <c r="H5" s="23">
        <v>0</v>
      </c>
      <c r="I5" s="23">
        <v>0</v>
      </c>
      <c r="J5" s="10">
        <v>0</v>
      </c>
    </row>
    <row r="6" spans="1:24" x14ac:dyDescent="0.3">
      <c r="A6" s="8">
        <v>43833</v>
      </c>
      <c r="B6">
        <v>0</v>
      </c>
      <c r="C6">
        <v>0</v>
      </c>
      <c r="D6">
        <v>0</v>
      </c>
      <c r="E6">
        <v>0</v>
      </c>
      <c r="F6">
        <v>38</v>
      </c>
      <c r="G6" s="9">
        <v>43833</v>
      </c>
      <c r="H6" s="23">
        <v>0</v>
      </c>
      <c r="I6" s="23">
        <v>0</v>
      </c>
      <c r="J6" s="10">
        <v>0</v>
      </c>
    </row>
    <row r="7" spans="1:24" x14ac:dyDescent="0.3">
      <c r="A7" s="8">
        <v>43834</v>
      </c>
      <c r="B7">
        <v>0</v>
      </c>
      <c r="C7">
        <v>0</v>
      </c>
      <c r="D7">
        <v>0</v>
      </c>
      <c r="E7">
        <v>0</v>
      </c>
      <c r="F7">
        <v>0</v>
      </c>
      <c r="G7" s="9">
        <v>43834</v>
      </c>
      <c r="H7" s="23">
        <v>0</v>
      </c>
      <c r="I7" s="23">
        <v>0</v>
      </c>
      <c r="J7" s="10">
        <v>0</v>
      </c>
      <c r="O7" t="s">
        <v>123</v>
      </c>
      <c r="V7" t="s">
        <v>122</v>
      </c>
    </row>
    <row r="8" spans="1:24" ht="28.8" x14ac:dyDescent="0.3">
      <c r="A8" s="8">
        <v>43835</v>
      </c>
      <c r="B8">
        <v>0</v>
      </c>
      <c r="C8">
        <v>0</v>
      </c>
      <c r="D8">
        <v>0</v>
      </c>
      <c r="E8">
        <v>0</v>
      </c>
      <c r="F8">
        <v>39</v>
      </c>
      <c r="G8" s="9">
        <v>43835</v>
      </c>
      <c r="H8" s="23">
        <v>0</v>
      </c>
      <c r="I8" s="23">
        <v>0</v>
      </c>
      <c r="J8" s="10">
        <v>0</v>
      </c>
      <c r="L8" s="13" t="s">
        <v>121</v>
      </c>
      <c r="M8" s="13" t="s">
        <v>17</v>
      </c>
      <c r="N8" s="13" t="s">
        <v>19</v>
      </c>
      <c r="O8" s="19" t="s">
        <v>183</v>
      </c>
      <c r="P8" s="13" t="s">
        <v>22</v>
      </c>
      <c r="Q8" s="13" t="s">
        <v>24</v>
      </c>
      <c r="S8" s="13" t="s">
        <v>121</v>
      </c>
      <c r="T8" s="13" t="s">
        <v>17</v>
      </c>
      <c r="U8" s="13" t="s">
        <v>19</v>
      </c>
      <c r="V8" s="19" t="s">
        <v>183</v>
      </c>
      <c r="W8" s="13" t="s">
        <v>22</v>
      </c>
      <c r="X8" s="13" t="s">
        <v>24</v>
      </c>
    </row>
    <row r="9" spans="1:24" x14ac:dyDescent="0.3">
      <c r="A9" s="8">
        <v>43836</v>
      </c>
      <c r="B9">
        <v>0</v>
      </c>
      <c r="C9">
        <v>0</v>
      </c>
      <c r="D9">
        <v>0</v>
      </c>
      <c r="E9">
        <v>0</v>
      </c>
      <c r="F9">
        <v>0</v>
      </c>
      <c r="G9" s="9">
        <v>43836</v>
      </c>
      <c r="H9" s="23">
        <v>0</v>
      </c>
      <c r="I9" s="23">
        <v>0</v>
      </c>
      <c r="J9" s="10">
        <v>0</v>
      </c>
      <c r="L9">
        <v>0</v>
      </c>
      <c r="M9">
        <v>3.5093037985872821E-2</v>
      </c>
      <c r="N9">
        <v>-7.7325810739405074E-2</v>
      </c>
      <c r="O9">
        <v>-5.9136114762672325E-2</v>
      </c>
      <c r="P9">
        <v>3.725225699475132E-2</v>
      </c>
      <c r="Q9">
        <v>-3.0375218082934051E-2</v>
      </c>
      <c r="S9">
        <v>0</v>
      </c>
      <c r="T9">
        <v>0.11779522005137036</v>
      </c>
      <c r="U9">
        <v>0.10028532365154653</v>
      </c>
      <c r="V9">
        <v>2.6105457405960989E-2</v>
      </c>
      <c r="W9">
        <v>7.4044671542929097E-2</v>
      </c>
      <c r="X9">
        <v>8.4130425249432424E-3</v>
      </c>
    </row>
    <row r="10" spans="1:24" x14ac:dyDescent="0.3">
      <c r="A10" s="8">
        <v>43837</v>
      </c>
      <c r="B10">
        <v>0</v>
      </c>
      <c r="C10">
        <v>0</v>
      </c>
      <c r="D10">
        <v>0</v>
      </c>
      <c r="E10">
        <v>0</v>
      </c>
      <c r="F10">
        <v>0</v>
      </c>
      <c r="G10" s="9">
        <v>43837</v>
      </c>
      <c r="H10" s="23">
        <v>0</v>
      </c>
      <c r="I10" s="23">
        <v>0</v>
      </c>
      <c r="J10" s="10">
        <v>0</v>
      </c>
      <c r="L10">
        <v>1</v>
      </c>
      <c r="M10">
        <v>4.1970133499627423E-2</v>
      </c>
      <c r="N10">
        <v>-2.6828438998381748E-2</v>
      </c>
      <c r="O10">
        <v>0.16488401669024691</v>
      </c>
      <c r="P10">
        <v>5.1879517282122388E-2</v>
      </c>
      <c r="Q10">
        <v>-3.3172882557163871E-2</v>
      </c>
      <c r="S10">
        <v>1</v>
      </c>
      <c r="T10">
        <v>9.1683647080542371E-2</v>
      </c>
      <c r="U10">
        <v>6.6493270512248778E-2</v>
      </c>
      <c r="V10">
        <v>8.851739880687165E-2</v>
      </c>
      <c r="W10">
        <v>-1.0311720794017088E-2</v>
      </c>
      <c r="X10">
        <v>9.7607572429185968E-2</v>
      </c>
    </row>
    <row r="11" spans="1:24" x14ac:dyDescent="0.3">
      <c r="A11" s="8">
        <v>43838</v>
      </c>
      <c r="B11">
        <v>0</v>
      </c>
      <c r="C11">
        <v>0</v>
      </c>
      <c r="D11">
        <v>0</v>
      </c>
      <c r="E11">
        <v>0</v>
      </c>
      <c r="F11">
        <v>0</v>
      </c>
      <c r="G11" s="9">
        <v>43838</v>
      </c>
      <c r="H11" s="23">
        <v>0</v>
      </c>
      <c r="I11" s="23">
        <v>0</v>
      </c>
      <c r="J11" s="10">
        <v>0</v>
      </c>
      <c r="L11">
        <v>2</v>
      </c>
      <c r="M11">
        <v>1.0456514021386976E-2</v>
      </c>
      <c r="N11">
        <v>2.1399485360621282E-2</v>
      </c>
      <c r="O11">
        <v>-5.6824768885050121E-2</v>
      </c>
      <c r="P11">
        <v>-6.2158480218955349E-2</v>
      </c>
      <c r="Q11">
        <v>-3.1785902840940766E-2</v>
      </c>
      <c r="S11">
        <v>2</v>
      </c>
      <c r="T11">
        <v>6.3089332195545009E-2</v>
      </c>
      <c r="U11">
        <v>5.2053759736538701E-3</v>
      </c>
      <c r="V11">
        <v>8.8447837893491366E-2</v>
      </c>
      <c r="W11">
        <v>4.4798819773032669E-2</v>
      </c>
      <c r="X11">
        <v>4.7618875601510124E-2</v>
      </c>
    </row>
    <row r="12" spans="1:24" x14ac:dyDescent="0.3">
      <c r="A12" s="8">
        <v>43839</v>
      </c>
      <c r="B12">
        <v>0</v>
      </c>
      <c r="C12">
        <v>0</v>
      </c>
      <c r="D12">
        <v>0</v>
      </c>
      <c r="E12">
        <v>0</v>
      </c>
      <c r="F12">
        <v>0</v>
      </c>
      <c r="G12" s="9">
        <v>43839</v>
      </c>
      <c r="H12" s="23">
        <v>0</v>
      </c>
      <c r="I12" s="23">
        <v>0</v>
      </c>
      <c r="J12" s="10">
        <v>0</v>
      </c>
      <c r="L12">
        <v>3</v>
      </c>
      <c r="M12">
        <v>4.592922677882353E-2</v>
      </c>
      <c r="N12">
        <v>-2.0775372381110113E-2</v>
      </c>
      <c r="O12">
        <v>6.06566300720058E-2</v>
      </c>
      <c r="P12">
        <v>-6.2602516099518501E-2</v>
      </c>
      <c r="Q12">
        <v>2.6330262435189017E-2</v>
      </c>
      <c r="S12">
        <v>3</v>
      </c>
      <c r="T12">
        <v>0.1253678090938018</v>
      </c>
      <c r="U12">
        <v>6.6305722102825274E-2</v>
      </c>
      <c r="V12">
        <v>0.12019682598926533</v>
      </c>
      <c r="W12">
        <v>1.0660428877761745E-2</v>
      </c>
      <c r="X12">
        <v>4.8524845832225286E-2</v>
      </c>
    </row>
    <row r="13" spans="1:24" x14ac:dyDescent="0.3">
      <c r="A13" s="8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9">
        <v>43840</v>
      </c>
      <c r="H13" s="23">
        <v>0</v>
      </c>
      <c r="I13" s="23">
        <v>0</v>
      </c>
      <c r="J13" s="10">
        <v>0</v>
      </c>
      <c r="L13">
        <v>4</v>
      </c>
      <c r="M13">
        <v>-7.4376960948905113E-2</v>
      </c>
      <c r="N13">
        <v>-2.1738836603610041E-2</v>
      </c>
      <c r="O13">
        <v>-5.7637424678494122E-2</v>
      </c>
      <c r="P13">
        <v>-6.3052942315428143E-2</v>
      </c>
      <c r="Q13">
        <v>-3.3239911062512721E-2</v>
      </c>
      <c r="S13">
        <v>4</v>
      </c>
      <c r="T13">
        <v>7.8884032679089874E-2</v>
      </c>
      <c r="U13">
        <v>8.9457482087864748E-2</v>
      </c>
      <c r="V13">
        <v>7.2629803691450487E-2</v>
      </c>
      <c r="W13">
        <v>-2.8754279285699652E-2</v>
      </c>
      <c r="X13">
        <v>9.8221366330046023E-2</v>
      </c>
    </row>
    <row r="14" spans="1:24" x14ac:dyDescent="0.3">
      <c r="A14" s="8">
        <v>43841</v>
      </c>
      <c r="B14">
        <v>0</v>
      </c>
      <c r="C14">
        <v>0</v>
      </c>
      <c r="D14">
        <v>0</v>
      </c>
      <c r="E14">
        <v>0</v>
      </c>
      <c r="F14">
        <v>0</v>
      </c>
      <c r="G14" s="9">
        <v>43841</v>
      </c>
      <c r="H14" s="23">
        <v>0</v>
      </c>
      <c r="I14" s="23">
        <v>0</v>
      </c>
      <c r="J14" s="10">
        <v>0</v>
      </c>
      <c r="L14">
        <v>5</v>
      </c>
      <c r="M14">
        <v>0.13848976078784006</v>
      </c>
      <c r="N14">
        <v>3.0494999954481541E-2</v>
      </c>
      <c r="O14">
        <v>-5.4678006122877279E-2</v>
      </c>
      <c r="P14">
        <v>5.6678891377832108E-2</v>
      </c>
      <c r="Q14">
        <v>0.11140324265636666</v>
      </c>
      <c r="S14">
        <v>5</v>
      </c>
      <c r="T14">
        <v>7.5124313982910598E-2</v>
      </c>
      <c r="U14">
        <v>9.5617418005259261E-2</v>
      </c>
      <c r="V14">
        <v>3.7704151833161906E-2</v>
      </c>
      <c r="W14">
        <v>6.5307127918286023E-2</v>
      </c>
      <c r="X14">
        <v>6.9296934218377959E-2</v>
      </c>
    </row>
    <row r="15" spans="1:24" x14ac:dyDescent="0.3">
      <c r="A15" s="8">
        <v>43842</v>
      </c>
      <c r="B15">
        <v>0</v>
      </c>
      <c r="C15">
        <v>0</v>
      </c>
      <c r="D15">
        <v>0</v>
      </c>
      <c r="E15">
        <v>0</v>
      </c>
      <c r="F15">
        <v>43</v>
      </c>
      <c r="G15" s="9">
        <v>43842</v>
      </c>
      <c r="H15" s="23">
        <v>0</v>
      </c>
      <c r="I15" s="23">
        <v>0</v>
      </c>
      <c r="J15" s="10">
        <v>0</v>
      </c>
      <c r="L15">
        <v>6</v>
      </c>
      <c r="M15">
        <v>-3.1307405046080275E-2</v>
      </c>
      <c r="N15">
        <v>8.6549586488455149E-2</v>
      </c>
      <c r="O15">
        <v>4.9351327814433625E-2</v>
      </c>
      <c r="P15">
        <v>4.8511485826114323E-2</v>
      </c>
      <c r="Q15">
        <v>0.10654261872202775</v>
      </c>
      <c r="S15">
        <v>6</v>
      </c>
      <c r="T15">
        <v>9.2504876661503047E-2</v>
      </c>
      <c r="U15">
        <v>0.14257004811396545</v>
      </c>
      <c r="V15">
        <v>4.4362069127982462E-2</v>
      </c>
      <c r="W15">
        <v>4.8561952883713212E-2</v>
      </c>
      <c r="X15">
        <v>1.6852729654263147E-2</v>
      </c>
    </row>
    <row r="16" spans="1:24" x14ac:dyDescent="0.3">
      <c r="A16" s="8">
        <v>43843</v>
      </c>
      <c r="B16">
        <v>0</v>
      </c>
      <c r="C16">
        <v>0</v>
      </c>
      <c r="D16">
        <v>0</v>
      </c>
      <c r="E16">
        <v>0</v>
      </c>
      <c r="F16">
        <v>0</v>
      </c>
      <c r="G16" s="9">
        <v>43843</v>
      </c>
      <c r="H16" s="23">
        <v>0</v>
      </c>
      <c r="I16" s="23">
        <v>0</v>
      </c>
      <c r="J16" s="10">
        <v>0</v>
      </c>
      <c r="L16">
        <v>7</v>
      </c>
      <c r="M16">
        <v>-5.2307621414365284E-2</v>
      </c>
      <c r="N16">
        <v>4.6498850748801966E-2</v>
      </c>
      <c r="O16">
        <v>-5.5474190581696552E-2</v>
      </c>
      <c r="P16">
        <v>5.585322748032566E-2</v>
      </c>
      <c r="Q16">
        <v>2.3912494409335003E-2</v>
      </c>
      <c r="S16">
        <v>7</v>
      </c>
      <c r="T16">
        <v>0.13829519131213913</v>
      </c>
      <c r="U16">
        <v>0.14958923986119621</v>
      </c>
      <c r="V16">
        <v>5.8442555828697007E-2</v>
      </c>
      <c r="W16">
        <v>9.053325161401081E-2</v>
      </c>
      <c r="X16">
        <v>7.3542040128909301E-3</v>
      </c>
    </row>
    <row r="17" spans="1:24" x14ac:dyDescent="0.3">
      <c r="A17" s="8">
        <v>43844</v>
      </c>
      <c r="B17">
        <v>30</v>
      </c>
      <c r="C17">
        <v>0</v>
      </c>
      <c r="D17">
        <v>0</v>
      </c>
      <c r="E17">
        <v>0</v>
      </c>
      <c r="F17">
        <v>0</v>
      </c>
      <c r="G17" s="9">
        <v>43844</v>
      </c>
      <c r="H17" s="23">
        <v>0</v>
      </c>
      <c r="I17" s="23">
        <v>0</v>
      </c>
      <c r="J17" s="10">
        <v>0</v>
      </c>
      <c r="L17">
        <v>8</v>
      </c>
      <c r="M17">
        <v>-6.935623732607378E-2</v>
      </c>
      <c r="N17">
        <v>8.6090738895817531E-2</v>
      </c>
      <c r="O17">
        <v>-5.5881041808412989E-2</v>
      </c>
      <c r="P17">
        <v>-6.49213915977154E-2</v>
      </c>
      <c r="Q17">
        <v>-1.8474240253422342E-2</v>
      </c>
      <c r="S17">
        <v>8</v>
      </c>
      <c r="T17">
        <v>8.6993711550024527E-2</v>
      </c>
      <c r="U17">
        <v>7.9359066197268485E-2</v>
      </c>
      <c r="V17">
        <v>1.2093724931984717E-2</v>
      </c>
      <c r="W17">
        <v>2.2076775170549165E-2</v>
      </c>
      <c r="X17">
        <v>1.5291241721028878E-2</v>
      </c>
    </row>
    <row r="18" spans="1:24" x14ac:dyDescent="0.3">
      <c r="A18" s="8">
        <v>43845</v>
      </c>
      <c r="B18">
        <v>0</v>
      </c>
      <c r="C18">
        <v>0</v>
      </c>
      <c r="D18">
        <v>0</v>
      </c>
      <c r="E18">
        <v>0</v>
      </c>
      <c r="F18">
        <v>0</v>
      </c>
      <c r="G18" s="9">
        <v>43845</v>
      </c>
      <c r="H18" s="23">
        <v>0</v>
      </c>
      <c r="I18" s="23">
        <v>0</v>
      </c>
      <c r="J18" s="10">
        <v>0</v>
      </c>
      <c r="L18">
        <v>9</v>
      </c>
      <c r="M18">
        <v>0.13162902892567951</v>
      </c>
      <c r="N18">
        <v>-2.3778511624708124E-2</v>
      </c>
      <c r="O18">
        <v>-5.6293904940298838E-2</v>
      </c>
      <c r="P18">
        <v>-6.2120169811798381E-2</v>
      </c>
      <c r="Q18">
        <v>6.1094541355446487E-2</v>
      </c>
      <c r="S18">
        <v>9</v>
      </c>
      <c r="T18">
        <v>1.9456106812728347E-2</v>
      </c>
      <c r="U18">
        <v>-3.0862113860358635E-2</v>
      </c>
      <c r="V18">
        <v>5.5527773933613266E-2</v>
      </c>
      <c r="W18">
        <v>-3.5334447935681369E-4</v>
      </c>
      <c r="X18">
        <v>-3.2385577122215389E-2</v>
      </c>
    </row>
    <row r="19" spans="1:24" x14ac:dyDescent="0.3">
      <c r="A19" s="8">
        <v>43846</v>
      </c>
      <c r="B19">
        <v>0</v>
      </c>
      <c r="C19">
        <v>0</v>
      </c>
      <c r="D19">
        <v>0</v>
      </c>
      <c r="E19">
        <v>0</v>
      </c>
      <c r="F19">
        <v>0</v>
      </c>
      <c r="G19" s="9">
        <v>43846</v>
      </c>
      <c r="H19" s="23">
        <v>0</v>
      </c>
      <c r="I19" s="23">
        <v>0</v>
      </c>
      <c r="J19" s="10">
        <v>0</v>
      </c>
      <c r="L19">
        <v>10</v>
      </c>
      <c r="M19">
        <v>-5.7773393474912955E-2</v>
      </c>
      <c r="N19">
        <v>9.5531052632052749E-2</v>
      </c>
      <c r="O19">
        <v>-5.6712914224645021E-2</v>
      </c>
      <c r="P19">
        <v>-6.2585500619065357E-2</v>
      </c>
      <c r="Q19">
        <v>-3.5133652344702129E-2</v>
      </c>
      <c r="S19">
        <v>10</v>
      </c>
      <c r="T19">
        <v>0.12695999531580576</v>
      </c>
      <c r="U19">
        <v>-3.3313438247632145E-2</v>
      </c>
      <c r="V19">
        <v>5.7313825184530535E-2</v>
      </c>
      <c r="W19">
        <v>-1.749633291916905E-2</v>
      </c>
      <c r="X19">
        <v>-4.4842138438842593E-3</v>
      </c>
    </row>
    <row r="20" spans="1:24" x14ac:dyDescent="0.3">
      <c r="A20" s="8">
        <v>43847</v>
      </c>
      <c r="B20">
        <v>0</v>
      </c>
      <c r="C20">
        <v>0</v>
      </c>
      <c r="D20">
        <v>0</v>
      </c>
      <c r="E20">
        <v>0</v>
      </c>
      <c r="F20">
        <v>35</v>
      </c>
      <c r="G20" s="9">
        <v>43847</v>
      </c>
      <c r="H20" s="23">
        <v>0</v>
      </c>
      <c r="I20" s="23">
        <v>0</v>
      </c>
      <c r="J20" s="10">
        <v>0</v>
      </c>
      <c r="L20">
        <v>11</v>
      </c>
      <c r="M20">
        <v>-2.771557698720881E-2</v>
      </c>
      <c r="N20">
        <v>-8.251188010408321E-2</v>
      </c>
      <c r="O20">
        <v>-5.7138207935797256E-2</v>
      </c>
      <c r="P20">
        <v>5.4625198766629302E-2</v>
      </c>
      <c r="Q20">
        <v>-3.8066640231391453E-2</v>
      </c>
      <c r="S20">
        <v>11</v>
      </c>
      <c r="T20">
        <v>0.10235793171434451</v>
      </c>
      <c r="U20">
        <v>2.397395641977047E-2</v>
      </c>
      <c r="V20">
        <v>5.4289652085606106E-2</v>
      </c>
      <c r="W20">
        <v>-4.2656836577623029E-2</v>
      </c>
      <c r="X20">
        <v>6.6249190884234213E-2</v>
      </c>
    </row>
    <row r="21" spans="1:24" x14ac:dyDescent="0.3">
      <c r="A21" s="8">
        <v>43848</v>
      </c>
      <c r="B21">
        <v>0</v>
      </c>
      <c r="C21">
        <v>0</v>
      </c>
      <c r="D21">
        <v>0</v>
      </c>
      <c r="E21">
        <v>0</v>
      </c>
      <c r="F21">
        <v>0</v>
      </c>
      <c r="G21" s="9">
        <v>43848</v>
      </c>
      <c r="H21" s="23">
        <v>0</v>
      </c>
      <c r="I21" s="23">
        <v>0</v>
      </c>
      <c r="J21" s="10">
        <v>0</v>
      </c>
      <c r="L21">
        <v>12</v>
      </c>
      <c r="M21">
        <v>-4.8005476764893189E-2</v>
      </c>
      <c r="N21">
        <v>-7.9767218759903141E-2</v>
      </c>
      <c r="O21">
        <v>5.4579282889517501E-2</v>
      </c>
      <c r="P21">
        <v>6.2319426681147573E-2</v>
      </c>
      <c r="Q21">
        <v>4.3844551312717646E-2</v>
      </c>
      <c r="S21">
        <v>12</v>
      </c>
      <c r="T21">
        <v>5.9259456233228064E-2</v>
      </c>
      <c r="U21">
        <v>-3.1853623191577291E-3</v>
      </c>
      <c r="V21">
        <v>5.7260718620593766E-2</v>
      </c>
      <c r="W21">
        <v>1.202939582051833E-2</v>
      </c>
      <c r="X21">
        <v>0.11780190498346021</v>
      </c>
    </row>
    <row r="22" spans="1:24" x14ac:dyDescent="0.3">
      <c r="A22" s="8">
        <v>43849</v>
      </c>
      <c r="B22">
        <v>0</v>
      </c>
      <c r="C22">
        <v>0</v>
      </c>
      <c r="D22">
        <v>0</v>
      </c>
      <c r="E22">
        <v>0</v>
      </c>
      <c r="F22">
        <v>0</v>
      </c>
      <c r="G22" s="9">
        <v>43849</v>
      </c>
      <c r="H22" s="23">
        <v>0</v>
      </c>
      <c r="I22" s="23">
        <v>0</v>
      </c>
      <c r="J22" s="10">
        <v>0</v>
      </c>
      <c r="L22">
        <v>13</v>
      </c>
      <c r="M22">
        <v>0.11756069574302812</v>
      </c>
      <c r="N22">
        <v>-3.6138379859636427E-3</v>
      </c>
      <c r="O22">
        <v>-5.8008222790986538E-2</v>
      </c>
      <c r="P22">
        <v>-6.4024285908893169E-2</v>
      </c>
      <c r="Q22">
        <v>0.1171854124323618</v>
      </c>
      <c r="S22">
        <v>13</v>
      </c>
      <c r="T22">
        <v>0.12974061336332018</v>
      </c>
      <c r="U22">
        <v>-5.777495408307276E-2</v>
      </c>
      <c r="V22">
        <v>0.13101352265157032</v>
      </c>
      <c r="W22">
        <v>1.2355665598775765E-2</v>
      </c>
      <c r="X22">
        <v>0.10302903989536023</v>
      </c>
    </row>
    <row r="23" spans="1:24" x14ac:dyDescent="0.3">
      <c r="A23" s="8">
        <v>43850</v>
      </c>
      <c r="B23">
        <v>33</v>
      </c>
      <c r="C23">
        <v>0</v>
      </c>
      <c r="D23">
        <v>0</v>
      </c>
      <c r="E23">
        <v>0</v>
      </c>
      <c r="F23">
        <v>0</v>
      </c>
      <c r="G23" s="9">
        <v>43850</v>
      </c>
      <c r="H23" s="23">
        <v>0</v>
      </c>
      <c r="I23" s="23">
        <v>0</v>
      </c>
      <c r="J23" s="10">
        <v>0</v>
      </c>
      <c r="L23">
        <v>14</v>
      </c>
      <c r="M23">
        <v>-0.11653086005262962</v>
      </c>
      <c r="N23">
        <v>-1.7146475377839664E-2</v>
      </c>
      <c r="O23">
        <v>6.8755761489496706E-2</v>
      </c>
      <c r="P23">
        <v>7.3647311277951016E-2</v>
      </c>
      <c r="Q23">
        <v>-0.10327765680457349</v>
      </c>
      <c r="S23">
        <v>14</v>
      </c>
      <c r="T23">
        <v>0.14132303072875263</v>
      </c>
      <c r="U23">
        <v>3.197013465195038E-2</v>
      </c>
      <c r="V23">
        <v>7.4919996524007437E-2</v>
      </c>
      <c r="W23">
        <v>-4.0894537908813811E-3</v>
      </c>
      <c r="X23">
        <v>5.0430067382001974E-2</v>
      </c>
    </row>
    <row r="24" spans="1:24" x14ac:dyDescent="0.3">
      <c r="A24" s="8">
        <v>43851</v>
      </c>
      <c r="B24">
        <v>0</v>
      </c>
      <c r="C24">
        <v>0</v>
      </c>
      <c r="D24">
        <v>0</v>
      </c>
      <c r="E24">
        <v>0</v>
      </c>
      <c r="F24">
        <v>37</v>
      </c>
      <c r="G24" s="9">
        <v>43851</v>
      </c>
      <c r="H24" s="23">
        <v>0</v>
      </c>
      <c r="I24" s="23">
        <v>0</v>
      </c>
      <c r="J24" s="10">
        <v>0</v>
      </c>
    </row>
    <row r="25" spans="1:24" x14ac:dyDescent="0.3">
      <c r="A25" s="8">
        <v>43852</v>
      </c>
      <c r="B25">
        <v>0</v>
      </c>
      <c r="C25">
        <v>0</v>
      </c>
      <c r="D25">
        <v>0</v>
      </c>
      <c r="E25">
        <v>0</v>
      </c>
      <c r="F25">
        <v>0</v>
      </c>
      <c r="G25" s="9">
        <v>43852</v>
      </c>
      <c r="H25" s="23">
        <v>0</v>
      </c>
      <c r="I25" s="23">
        <v>0</v>
      </c>
      <c r="J25" s="10">
        <v>0</v>
      </c>
    </row>
    <row r="26" spans="1:24" x14ac:dyDescent="0.3">
      <c r="A26" s="8">
        <v>43853</v>
      </c>
      <c r="B26">
        <v>0</v>
      </c>
      <c r="C26">
        <v>0</v>
      </c>
      <c r="D26">
        <v>0</v>
      </c>
      <c r="E26">
        <v>0</v>
      </c>
      <c r="F26">
        <v>0</v>
      </c>
      <c r="G26" s="9">
        <v>43853</v>
      </c>
      <c r="H26" s="23">
        <v>0</v>
      </c>
      <c r="I26" s="23">
        <v>0</v>
      </c>
      <c r="J26" s="10">
        <v>0</v>
      </c>
    </row>
    <row r="27" spans="1:24" x14ac:dyDescent="0.3">
      <c r="A27" s="8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9">
        <v>43854</v>
      </c>
      <c r="H27" s="23">
        <v>0</v>
      </c>
      <c r="I27" s="23">
        <v>0</v>
      </c>
      <c r="J27" s="10">
        <v>0</v>
      </c>
    </row>
    <row r="28" spans="1:24" x14ac:dyDescent="0.3">
      <c r="A28" s="8">
        <v>43855</v>
      </c>
      <c r="B28">
        <v>35</v>
      </c>
      <c r="C28">
        <v>0</v>
      </c>
      <c r="D28">
        <v>0</v>
      </c>
      <c r="E28">
        <v>0</v>
      </c>
      <c r="F28">
        <v>38</v>
      </c>
      <c r="G28" s="9">
        <v>43855</v>
      </c>
      <c r="H28" s="23">
        <v>0</v>
      </c>
      <c r="I28" s="23">
        <v>0</v>
      </c>
      <c r="J28" s="10">
        <v>0</v>
      </c>
    </row>
    <row r="29" spans="1:24" x14ac:dyDescent="0.3">
      <c r="A29" s="8">
        <v>43856</v>
      </c>
      <c r="B29">
        <v>0</v>
      </c>
      <c r="C29">
        <v>0</v>
      </c>
      <c r="D29">
        <v>0</v>
      </c>
      <c r="E29">
        <v>0</v>
      </c>
      <c r="F29">
        <v>0</v>
      </c>
      <c r="G29" s="9">
        <v>43856</v>
      </c>
      <c r="H29" s="23">
        <v>0</v>
      </c>
      <c r="I29" s="23">
        <v>0</v>
      </c>
      <c r="J29" s="10">
        <v>0</v>
      </c>
    </row>
    <row r="30" spans="1:24" x14ac:dyDescent="0.3">
      <c r="A30" s="8">
        <v>43857</v>
      </c>
      <c r="B30">
        <v>0</v>
      </c>
      <c r="C30">
        <v>0</v>
      </c>
      <c r="D30">
        <v>0</v>
      </c>
      <c r="E30">
        <v>0</v>
      </c>
      <c r="F30">
        <v>0</v>
      </c>
      <c r="G30" s="9">
        <v>43857</v>
      </c>
      <c r="H30" s="23">
        <v>0</v>
      </c>
      <c r="I30" s="23">
        <v>0</v>
      </c>
      <c r="J30" s="10">
        <v>0</v>
      </c>
    </row>
    <row r="31" spans="1:24" x14ac:dyDescent="0.3">
      <c r="A31" s="8">
        <v>43858</v>
      </c>
      <c r="B31">
        <v>33</v>
      </c>
      <c r="C31">
        <v>0</v>
      </c>
      <c r="D31">
        <v>0</v>
      </c>
      <c r="E31">
        <v>0</v>
      </c>
      <c r="F31">
        <v>34</v>
      </c>
      <c r="G31" s="9">
        <v>43858</v>
      </c>
      <c r="H31" s="23">
        <v>0</v>
      </c>
      <c r="I31" s="23">
        <v>0</v>
      </c>
      <c r="J31" s="10">
        <v>0</v>
      </c>
    </row>
    <row r="32" spans="1:24" x14ac:dyDescent="0.3">
      <c r="A32" s="8">
        <v>43859</v>
      </c>
      <c r="B32">
        <v>0</v>
      </c>
      <c r="C32">
        <v>0</v>
      </c>
      <c r="D32">
        <v>0</v>
      </c>
      <c r="E32">
        <v>0</v>
      </c>
      <c r="F32">
        <v>0</v>
      </c>
      <c r="G32" s="9">
        <v>43859</v>
      </c>
      <c r="H32" s="23">
        <v>0</v>
      </c>
      <c r="I32" s="23">
        <v>0</v>
      </c>
      <c r="J32" s="10">
        <v>0</v>
      </c>
    </row>
    <row r="33" spans="1:10" x14ac:dyDescent="0.3">
      <c r="A33" s="8">
        <v>43860</v>
      </c>
      <c r="B33">
        <v>32</v>
      </c>
      <c r="C33">
        <v>0</v>
      </c>
      <c r="D33">
        <v>0</v>
      </c>
      <c r="E33">
        <v>0</v>
      </c>
      <c r="F33">
        <v>0</v>
      </c>
      <c r="G33" s="9">
        <v>43860</v>
      </c>
      <c r="H33" s="23">
        <f ca="1">IFERROR(__xludf.DUMMYFUNCTION("""COMPUTED_VALUE"""),1)</f>
        <v>1</v>
      </c>
      <c r="I33" s="23">
        <f ca="1">IFERROR(__xludf.DUMMYFUNCTION("""COMPUTED_VALUE"""),0)</f>
        <v>0</v>
      </c>
      <c r="J33" s="10">
        <v>0</v>
      </c>
    </row>
    <row r="34" spans="1:10" x14ac:dyDescent="0.3">
      <c r="A34" s="8">
        <v>43861</v>
      </c>
      <c r="B34">
        <v>0</v>
      </c>
      <c r="C34">
        <v>0</v>
      </c>
      <c r="D34">
        <v>0</v>
      </c>
      <c r="E34">
        <v>0</v>
      </c>
      <c r="F34">
        <v>0</v>
      </c>
      <c r="G34" s="9">
        <v>43861</v>
      </c>
      <c r="H34" s="23">
        <f ca="1">IFERROR(__xludf.DUMMYFUNCTION("""COMPUTED_VALUE"""),0)</f>
        <v>0</v>
      </c>
      <c r="I34" s="23">
        <f ca="1">IFERROR(__xludf.DUMMYFUNCTION("""COMPUTED_VALUE"""),0)</f>
        <v>0</v>
      </c>
      <c r="J34" s="10">
        <v>0</v>
      </c>
    </row>
    <row r="35" spans="1:10" x14ac:dyDescent="0.3">
      <c r="A35" s="8">
        <v>43862</v>
      </c>
      <c r="B35">
        <v>0</v>
      </c>
      <c r="C35">
        <v>0</v>
      </c>
      <c r="D35">
        <v>0</v>
      </c>
      <c r="E35">
        <v>0</v>
      </c>
      <c r="F35">
        <v>0</v>
      </c>
      <c r="G35" s="9">
        <v>43862</v>
      </c>
      <c r="H35" s="23">
        <f ca="1">IFERROR(__xludf.DUMMYFUNCTION("""COMPUTED_VALUE"""),0)</f>
        <v>0</v>
      </c>
      <c r="I35" s="23">
        <f ca="1">IFERROR(__xludf.DUMMYFUNCTION("""COMPUTED_VALUE"""),0)</f>
        <v>0</v>
      </c>
      <c r="J35" s="10">
        <v>0</v>
      </c>
    </row>
    <row r="36" spans="1:10" x14ac:dyDescent="0.3">
      <c r="A36" s="8">
        <v>43863</v>
      </c>
      <c r="B36">
        <v>33</v>
      </c>
      <c r="C36">
        <v>0</v>
      </c>
      <c r="D36">
        <v>0</v>
      </c>
      <c r="E36">
        <v>0</v>
      </c>
      <c r="F36">
        <v>0</v>
      </c>
      <c r="G36" s="9">
        <v>43863</v>
      </c>
      <c r="H36" s="23">
        <f ca="1">IFERROR(__xludf.DUMMYFUNCTION("""COMPUTED_VALUE"""),1)</f>
        <v>1</v>
      </c>
      <c r="I36" s="23">
        <f ca="1">IFERROR(__xludf.DUMMYFUNCTION("""COMPUTED_VALUE"""),0)</f>
        <v>0</v>
      </c>
      <c r="J36" s="10">
        <v>0</v>
      </c>
    </row>
    <row r="37" spans="1:10" x14ac:dyDescent="0.3">
      <c r="A37" s="8">
        <v>43864</v>
      </c>
      <c r="B37">
        <v>30</v>
      </c>
      <c r="C37">
        <v>0</v>
      </c>
      <c r="D37">
        <v>0</v>
      </c>
      <c r="E37">
        <v>0</v>
      </c>
      <c r="F37">
        <v>0</v>
      </c>
      <c r="G37" s="9">
        <v>43864</v>
      </c>
      <c r="H37" s="23">
        <f ca="1">IFERROR(__xludf.DUMMYFUNCTION("""COMPUTED_VALUE"""),1)</f>
        <v>1</v>
      </c>
      <c r="I37" s="23">
        <f ca="1">IFERROR(__xludf.DUMMYFUNCTION("""COMPUTED_VALUE"""),0)</f>
        <v>0</v>
      </c>
      <c r="J37" s="10">
        <v>0</v>
      </c>
    </row>
    <row r="38" spans="1:10" x14ac:dyDescent="0.3">
      <c r="A38" s="8">
        <v>43865</v>
      </c>
      <c r="B38">
        <v>0</v>
      </c>
      <c r="C38">
        <v>0</v>
      </c>
      <c r="D38">
        <v>0</v>
      </c>
      <c r="E38">
        <v>0</v>
      </c>
      <c r="F38">
        <v>0</v>
      </c>
      <c r="G38" s="9">
        <v>43865</v>
      </c>
      <c r="H38" s="23">
        <f ca="1">IFERROR(__xludf.DUMMYFUNCTION("""COMPUTED_VALUE"""),0)</f>
        <v>0</v>
      </c>
      <c r="I38" s="23">
        <f ca="1">IFERROR(__xludf.DUMMYFUNCTION("""COMPUTED_VALUE"""),0)</f>
        <v>0</v>
      </c>
      <c r="J38" s="10">
        <v>0</v>
      </c>
    </row>
    <row r="39" spans="1:10" x14ac:dyDescent="0.3">
      <c r="A39" s="8">
        <v>43866</v>
      </c>
      <c r="B39">
        <v>0</v>
      </c>
      <c r="C39">
        <v>0</v>
      </c>
      <c r="D39">
        <v>0</v>
      </c>
      <c r="E39">
        <v>0</v>
      </c>
      <c r="F39">
        <v>0</v>
      </c>
      <c r="G39" s="9">
        <v>43866</v>
      </c>
      <c r="H39" s="23">
        <f ca="1">IFERROR(__xludf.DUMMYFUNCTION("""COMPUTED_VALUE"""),0)</f>
        <v>0</v>
      </c>
      <c r="I39" s="23">
        <f ca="1">IFERROR(__xludf.DUMMYFUNCTION("""COMPUTED_VALUE"""),0)</f>
        <v>0</v>
      </c>
      <c r="J39" s="10">
        <v>0</v>
      </c>
    </row>
    <row r="40" spans="1:10" x14ac:dyDescent="0.3">
      <c r="A40" s="8">
        <v>43867</v>
      </c>
      <c r="B40">
        <v>32</v>
      </c>
      <c r="C40">
        <v>0</v>
      </c>
      <c r="D40">
        <v>0</v>
      </c>
      <c r="E40">
        <v>0</v>
      </c>
      <c r="F40">
        <v>0</v>
      </c>
      <c r="G40" s="9">
        <v>43867</v>
      </c>
      <c r="H40" s="23">
        <f ca="1">IFERROR(__xludf.DUMMYFUNCTION("""COMPUTED_VALUE"""),0)</f>
        <v>0</v>
      </c>
      <c r="I40" s="23">
        <f ca="1">IFERROR(__xludf.DUMMYFUNCTION("""COMPUTED_VALUE"""),0)</f>
        <v>0</v>
      </c>
      <c r="J40" s="10">
        <v>0</v>
      </c>
    </row>
    <row r="41" spans="1:10" x14ac:dyDescent="0.3">
      <c r="A41" s="8">
        <v>43868</v>
      </c>
      <c r="B41">
        <v>0</v>
      </c>
      <c r="C41">
        <v>0</v>
      </c>
      <c r="D41">
        <v>0</v>
      </c>
      <c r="E41">
        <v>0</v>
      </c>
      <c r="F41">
        <v>0</v>
      </c>
      <c r="G41" s="9">
        <v>43868</v>
      </c>
      <c r="H41" s="23">
        <f ca="1">IFERROR(__xludf.DUMMYFUNCTION("""COMPUTED_VALUE"""),0)</f>
        <v>0</v>
      </c>
      <c r="I41" s="23">
        <f ca="1">IFERROR(__xludf.DUMMYFUNCTION("""COMPUTED_VALUE"""),0)</f>
        <v>0</v>
      </c>
      <c r="J41" s="10">
        <v>0</v>
      </c>
    </row>
    <row r="42" spans="1:10" x14ac:dyDescent="0.3">
      <c r="A42" s="8">
        <v>43869</v>
      </c>
      <c r="B42">
        <v>35</v>
      </c>
      <c r="C42">
        <v>0</v>
      </c>
      <c r="D42">
        <v>0</v>
      </c>
      <c r="E42">
        <v>0</v>
      </c>
      <c r="F42">
        <v>0</v>
      </c>
      <c r="G42" s="9">
        <v>43869</v>
      </c>
      <c r="H42" s="23">
        <f ca="1">IFERROR(__xludf.DUMMYFUNCTION("""COMPUTED_VALUE"""),0)</f>
        <v>0</v>
      </c>
      <c r="I42" s="23">
        <f ca="1">IFERROR(__xludf.DUMMYFUNCTION("""COMPUTED_VALUE"""),0)</f>
        <v>0</v>
      </c>
      <c r="J42" s="10">
        <v>0</v>
      </c>
    </row>
    <row r="43" spans="1:10" x14ac:dyDescent="0.3">
      <c r="A43" s="8">
        <v>43870</v>
      </c>
      <c r="B43">
        <v>0</v>
      </c>
      <c r="C43">
        <v>0</v>
      </c>
      <c r="D43">
        <v>0</v>
      </c>
      <c r="E43">
        <v>0</v>
      </c>
      <c r="F43">
        <v>0</v>
      </c>
      <c r="G43" s="9">
        <v>43870</v>
      </c>
      <c r="H43" s="23">
        <f ca="1">IFERROR(__xludf.DUMMYFUNCTION("""COMPUTED_VALUE"""),0)</f>
        <v>0</v>
      </c>
      <c r="I43" s="23">
        <f ca="1">IFERROR(__xludf.DUMMYFUNCTION("""COMPUTED_VALUE"""),0)</f>
        <v>0</v>
      </c>
      <c r="J43" s="10">
        <v>0</v>
      </c>
    </row>
    <row r="44" spans="1:10" x14ac:dyDescent="0.3">
      <c r="A44" s="8">
        <v>43871</v>
      </c>
      <c r="B44">
        <v>0</v>
      </c>
      <c r="C44">
        <v>0</v>
      </c>
      <c r="D44">
        <v>0</v>
      </c>
      <c r="E44">
        <v>0</v>
      </c>
      <c r="F44">
        <v>0</v>
      </c>
      <c r="G44" s="9">
        <v>43871</v>
      </c>
      <c r="H44" s="23">
        <f ca="1">IFERROR(__xludf.DUMMYFUNCTION("""COMPUTED_VALUE"""),0)</f>
        <v>0</v>
      </c>
      <c r="I44" s="23">
        <f ca="1">IFERROR(__xludf.DUMMYFUNCTION("""COMPUTED_VALUE"""),0)</f>
        <v>0</v>
      </c>
      <c r="J44" s="10">
        <v>0</v>
      </c>
    </row>
    <row r="45" spans="1:10" x14ac:dyDescent="0.3">
      <c r="A45" s="8">
        <v>43872</v>
      </c>
      <c r="B45">
        <v>31</v>
      </c>
      <c r="C45">
        <v>0</v>
      </c>
      <c r="D45">
        <v>0</v>
      </c>
      <c r="E45">
        <v>0</v>
      </c>
      <c r="F45">
        <v>0</v>
      </c>
      <c r="G45" s="9">
        <v>43872</v>
      </c>
      <c r="H45" s="23">
        <f ca="1">IFERROR(__xludf.DUMMYFUNCTION("""COMPUTED_VALUE"""),0)</f>
        <v>0</v>
      </c>
      <c r="I45" s="23">
        <f ca="1">IFERROR(__xludf.DUMMYFUNCTION("""COMPUTED_VALUE"""),0)</f>
        <v>0</v>
      </c>
      <c r="J45" s="10">
        <v>0</v>
      </c>
    </row>
    <row r="46" spans="1:10" x14ac:dyDescent="0.3">
      <c r="A46" s="8">
        <v>43873</v>
      </c>
      <c r="B46">
        <v>31</v>
      </c>
      <c r="C46">
        <v>33</v>
      </c>
      <c r="D46">
        <v>0</v>
      </c>
      <c r="E46">
        <v>33</v>
      </c>
      <c r="F46">
        <v>0</v>
      </c>
      <c r="G46" s="9">
        <v>43873</v>
      </c>
      <c r="H46" s="23">
        <f ca="1">IFERROR(__xludf.DUMMYFUNCTION("""COMPUTED_VALUE"""),0)</f>
        <v>0</v>
      </c>
      <c r="I46" s="23">
        <f ca="1">IFERROR(__xludf.DUMMYFUNCTION("""COMPUTED_VALUE"""),0)</f>
        <v>0</v>
      </c>
      <c r="J46" s="10">
        <v>0</v>
      </c>
    </row>
    <row r="47" spans="1:10" x14ac:dyDescent="0.3">
      <c r="A47" s="8">
        <v>43874</v>
      </c>
      <c r="B47">
        <v>33</v>
      </c>
      <c r="C47">
        <v>0</v>
      </c>
      <c r="D47">
        <v>0</v>
      </c>
      <c r="E47">
        <v>0</v>
      </c>
      <c r="F47">
        <v>0</v>
      </c>
      <c r="G47" s="9">
        <v>43874</v>
      </c>
      <c r="H47" s="23">
        <f ca="1">IFERROR(__xludf.DUMMYFUNCTION("""COMPUTED_VALUE"""),0)</f>
        <v>0</v>
      </c>
      <c r="I47" s="23">
        <f ca="1">IFERROR(__xludf.DUMMYFUNCTION("""COMPUTED_VALUE"""),0)</f>
        <v>0</v>
      </c>
      <c r="J47" s="10">
        <v>0</v>
      </c>
    </row>
    <row r="48" spans="1:10" x14ac:dyDescent="0.3">
      <c r="A48" s="8">
        <v>43875</v>
      </c>
      <c r="B48">
        <v>33</v>
      </c>
      <c r="C48">
        <v>0</v>
      </c>
      <c r="D48">
        <v>0</v>
      </c>
      <c r="E48">
        <v>0</v>
      </c>
      <c r="F48">
        <v>33</v>
      </c>
      <c r="G48" s="9">
        <v>43875</v>
      </c>
      <c r="H48" s="23">
        <f ca="1">IFERROR(__xludf.DUMMYFUNCTION("""COMPUTED_VALUE"""),0)</f>
        <v>0</v>
      </c>
      <c r="I48" s="23">
        <f ca="1">IFERROR(__xludf.DUMMYFUNCTION("""COMPUTED_VALUE"""),0)</f>
        <v>0</v>
      </c>
      <c r="J48" s="10">
        <v>0</v>
      </c>
    </row>
    <row r="49" spans="1:10" x14ac:dyDescent="0.3">
      <c r="A49" s="8">
        <v>43876</v>
      </c>
      <c r="B49">
        <v>0</v>
      </c>
      <c r="C49">
        <v>0</v>
      </c>
      <c r="D49">
        <v>0</v>
      </c>
      <c r="E49">
        <v>0</v>
      </c>
      <c r="F49">
        <v>0</v>
      </c>
      <c r="G49" s="9">
        <v>43876</v>
      </c>
      <c r="H49" s="23">
        <f ca="1">IFERROR(__xludf.DUMMYFUNCTION("""COMPUTED_VALUE"""),0)</f>
        <v>0</v>
      </c>
      <c r="I49" s="23">
        <f ca="1">IFERROR(__xludf.DUMMYFUNCTION("""COMPUTED_VALUE"""),0)</f>
        <v>0</v>
      </c>
      <c r="J49" s="10">
        <v>0</v>
      </c>
    </row>
    <row r="50" spans="1:10" x14ac:dyDescent="0.3">
      <c r="A50" s="8">
        <v>43877</v>
      </c>
      <c r="B50">
        <v>34</v>
      </c>
      <c r="C50">
        <v>0</v>
      </c>
      <c r="D50">
        <v>0</v>
      </c>
      <c r="E50">
        <v>0</v>
      </c>
      <c r="F50">
        <v>0</v>
      </c>
      <c r="G50" s="9">
        <v>43877</v>
      </c>
      <c r="H50" s="23">
        <f ca="1">IFERROR(__xludf.DUMMYFUNCTION("""COMPUTED_VALUE"""),0)</f>
        <v>0</v>
      </c>
      <c r="I50" s="23">
        <f ca="1">IFERROR(__xludf.DUMMYFUNCTION("""COMPUTED_VALUE"""),0)</f>
        <v>0</v>
      </c>
      <c r="J50" s="10">
        <v>0</v>
      </c>
    </row>
    <row r="51" spans="1:10" x14ac:dyDescent="0.3">
      <c r="A51" s="8">
        <v>43878</v>
      </c>
      <c r="B51">
        <v>0</v>
      </c>
      <c r="C51">
        <v>0</v>
      </c>
      <c r="D51">
        <v>0</v>
      </c>
      <c r="E51">
        <v>0</v>
      </c>
      <c r="F51">
        <v>0</v>
      </c>
      <c r="G51" s="9">
        <v>43878</v>
      </c>
      <c r="H51" s="23">
        <f ca="1">IFERROR(__xludf.DUMMYFUNCTION("""COMPUTED_VALUE"""),0)</f>
        <v>0</v>
      </c>
      <c r="I51" s="23">
        <f ca="1">IFERROR(__xludf.DUMMYFUNCTION("""COMPUTED_VALUE"""),0)</f>
        <v>0</v>
      </c>
      <c r="J51" s="10">
        <v>0</v>
      </c>
    </row>
    <row r="52" spans="1:10" x14ac:dyDescent="0.3">
      <c r="A52" s="8">
        <v>43879</v>
      </c>
      <c r="B52">
        <v>0</v>
      </c>
      <c r="C52">
        <v>0</v>
      </c>
      <c r="D52">
        <v>0</v>
      </c>
      <c r="E52">
        <v>0</v>
      </c>
      <c r="F52">
        <v>0</v>
      </c>
      <c r="G52" s="9">
        <v>43879</v>
      </c>
      <c r="H52" s="23">
        <f ca="1">IFERROR(__xludf.DUMMYFUNCTION("""COMPUTED_VALUE"""),0)</f>
        <v>0</v>
      </c>
      <c r="I52" s="23">
        <f ca="1">IFERROR(__xludf.DUMMYFUNCTION("""COMPUTED_VALUE"""),0)</f>
        <v>0</v>
      </c>
      <c r="J52" s="10">
        <v>0</v>
      </c>
    </row>
    <row r="53" spans="1:10" x14ac:dyDescent="0.3">
      <c r="A53" s="8">
        <v>43880</v>
      </c>
      <c r="B53">
        <v>0</v>
      </c>
      <c r="C53">
        <v>0</v>
      </c>
      <c r="D53">
        <v>0</v>
      </c>
      <c r="E53">
        <v>0</v>
      </c>
      <c r="F53">
        <v>0</v>
      </c>
      <c r="G53" s="9">
        <v>43880</v>
      </c>
      <c r="H53" s="23">
        <f ca="1">IFERROR(__xludf.DUMMYFUNCTION("""COMPUTED_VALUE"""),0)</f>
        <v>0</v>
      </c>
      <c r="I53" s="23">
        <f ca="1">IFERROR(__xludf.DUMMYFUNCTION("""COMPUTED_VALUE"""),0)</f>
        <v>0</v>
      </c>
      <c r="J53" s="10">
        <v>0</v>
      </c>
    </row>
    <row r="54" spans="1:10" x14ac:dyDescent="0.3">
      <c r="A54" s="8">
        <v>43881</v>
      </c>
      <c r="B54">
        <v>0</v>
      </c>
      <c r="C54">
        <v>0</v>
      </c>
      <c r="D54">
        <v>0</v>
      </c>
      <c r="E54">
        <v>0</v>
      </c>
      <c r="F54">
        <v>0</v>
      </c>
      <c r="G54" s="9">
        <v>43881</v>
      </c>
      <c r="H54" s="23">
        <f ca="1">IFERROR(__xludf.DUMMYFUNCTION("""COMPUTED_VALUE"""),0)</f>
        <v>0</v>
      </c>
      <c r="I54" s="23">
        <f ca="1">IFERROR(__xludf.DUMMYFUNCTION("""COMPUTED_VALUE"""),0)</f>
        <v>0</v>
      </c>
      <c r="J54" s="10">
        <v>0</v>
      </c>
    </row>
    <row r="55" spans="1:10" x14ac:dyDescent="0.3">
      <c r="A55" s="8">
        <v>43882</v>
      </c>
      <c r="B55">
        <v>0</v>
      </c>
      <c r="C55">
        <v>0</v>
      </c>
      <c r="D55">
        <v>0</v>
      </c>
      <c r="E55">
        <v>0</v>
      </c>
      <c r="F55">
        <v>0</v>
      </c>
      <c r="G55" s="9">
        <v>43882</v>
      </c>
      <c r="H55" s="23">
        <f ca="1">IFERROR(__xludf.DUMMYFUNCTION("""COMPUTED_VALUE"""),0)</f>
        <v>0</v>
      </c>
      <c r="I55" s="23">
        <f ca="1">IFERROR(__xludf.DUMMYFUNCTION("""COMPUTED_VALUE"""),0)</f>
        <v>0</v>
      </c>
      <c r="J55" s="10">
        <v>0</v>
      </c>
    </row>
    <row r="56" spans="1:10" x14ac:dyDescent="0.3">
      <c r="A56" s="8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9">
        <v>43883</v>
      </c>
      <c r="H56" s="23">
        <f ca="1">IFERROR(__xludf.DUMMYFUNCTION("""COMPUTED_VALUE"""),0)</f>
        <v>0</v>
      </c>
      <c r="I56" s="23">
        <f ca="1">IFERROR(__xludf.DUMMYFUNCTION("""COMPUTED_VALUE"""),0)</f>
        <v>0</v>
      </c>
      <c r="J56" s="10">
        <v>0</v>
      </c>
    </row>
    <row r="57" spans="1:10" x14ac:dyDescent="0.3">
      <c r="A57" s="8">
        <v>43884</v>
      </c>
      <c r="B57">
        <v>0</v>
      </c>
      <c r="C57">
        <v>0</v>
      </c>
      <c r="D57">
        <v>0</v>
      </c>
      <c r="E57">
        <v>0</v>
      </c>
      <c r="F57">
        <v>0</v>
      </c>
      <c r="G57" s="9">
        <v>43884</v>
      </c>
      <c r="H57" s="23">
        <f ca="1">IFERROR(__xludf.DUMMYFUNCTION("""COMPUTED_VALUE"""),0)</f>
        <v>0</v>
      </c>
      <c r="I57" s="23">
        <f ca="1">IFERROR(__xludf.DUMMYFUNCTION("""COMPUTED_VALUE"""),0)</f>
        <v>0</v>
      </c>
      <c r="J57" s="10">
        <v>0</v>
      </c>
    </row>
    <row r="58" spans="1:10" x14ac:dyDescent="0.3">
      <c r="A58" s="8">
        <v>43885</v>
      </c>
      <c r="B58">
        <v>0</v>
      </c>
      <c r="C58">
        <v>0</v>
      </c>
      <c r="D58">
        <v>0</v>
      </c>
      <c r="E58">
        <v>0</v>
      </c>
      <c r="F58">
        <v>0</v>
      </c>
      <c r="G58" s="9">
        <v>43885</v>
      </c>
      <c r="H58" s="23">
        <f ca="1">IFERROR(__xludf.DUMMYFUNCTION("""COMPUTED_VALUE"""),0)</f>
        <v>0</v>
      </c>
      <c r="I58" s="23">
        <f ca="1">IFERROR(__xludf.DUMMYFUNCTION("""COMPUTED_VALUE"""),0)</f>
        <v>0</v>
      </c>
      <c r="J58" s="10">
        <v>0</v>
      </c>
    </row>
    <row r="59" spans="1:10" x14ac:dyDescent="0.3">
      <c r="A59" s="8">
        <v>43886</v>
      </c>
      <c r="B59">
        <v>0</v>
      </c>
      <c r="C59">
        <v>0</v>
      </c>
      <c r="D59">
        <v>0</v>
      </c>
      <c r="E59">
        <v>0</v>
      </c>
      <c r="F59">
        <v>0</v>
      </c>
      <c r="G59" s="9">
        <v>43886</v>
      </c>
      <c r="H59" s="23">
        <f ca="1">IFERROR(__xludf.DUMMYFUNCTION("""COMPUTED_VALUE"""),0)</f>
        <v>0</v>
      </c>
      <c r="I59" s="23">
        <f ca="1">IFERROR(__xludf.DUMMYFUNCTION("""COMPUTED_VALUE"""),0)</f>
        <v>0</v>
      </c>
      <c r="J59" s="10">
        <v>0</v>
      </c>
    </row>
    <row r="60" spans="1:10" x14ac:dyDescent="0.3">
      <c r="A60" s="8">
        <v>43887</v>
      </c>
      <c r="B60">
        <v>0</v>
      </c>
      <c r="C60">
        <v>0</v>
      </c>
      <c r="D60">
        <v>0</v>
      </c>
      <c r="E60">
        <v>0</v>
      </c>
      <c r="F60">
        <v>29</v>
      </c>
      <c r="G60" s="9">
        <v>43887</v>
      </c>
      <c r="H60" s="23">
        <f ca="1">IFERROR(__xludf.DUMMYFUNCTION("""COMPUTED_VALUE"""),0)</f>
        <v>0</v>
      </c>
      <c r="I60" s="23">
        <f ca="1">IFERROR(__xludf.DUMMYFUNCTION("""COMPUTED_VALUE"""),0)</f>
        <v>0</v>
      </c>
      <c r="J60" s="10">
        <v>0</v>
      </c>
    </row>
    <row r="61" spans="1:10" x14ac:dyDescent="0.3">
      <c r="A61" s="8">
        <v>43888</v>
      </c>
      <c r="B61">
        <v>0</v>
      </c>
      <c r="C61">
        <v>0</v>
      </c>
      <c r="D61">
        <v>0</v>
      </c>
      <c r="E61">
        <v>0</v>
      </c>
      <c r="F61">
        <v>0</v>
      </c>
      <c r="G61" s="9">
        <v>43888</v>
      </c>
      <c r="H61" s="23">
        <f ca="1">IFERROR(__xludf.DUMMYFUNCTION("""COMPUTED_VALUE"""),0)</f>
        <v>0</v>
      </c>
      <c r="I61" s="23">
        <f ca="1">IFERROR(__xludf.DUMMYFUNCTION("""COMPUTED_VALUE"""),0)</f>
        <v>0</v>
      </c>
      <c r="J61" s="10">
        <v>0</v>
      </c>
    </row>
    <row r="62" spans="1:10" x14ac:dyDescent="0.3">
      <c r="A62" s="8">
        <v>43889</v>
      </c>
      <c r="B62">
        <v>34</v>
      </c>
      <c r="C62">
        <v>0</v>
      </c>
      <c r="D62">
        <v>0</v>
      </c>
      <c r="E62">
        <v>0</v>
      </c>
      <c r="F62">
        <v>0</v>
      </c>
      <c r="G62" s="9">
        <v>43889</v>
      </c>
      <c r="H62" s="23">
        <f ca="1">IFERROR(__xludf.DUMMYFUNCTION("""COMPUTED_VALUE"""),0)</f>
        <v>0</v>
      </c>
      <c r="I62" s="23">
        <f ca="1">IFERROR(__xludf.DUMMYFUNCTION("""COMPUTED_VALUE"""),0)</f>
        <v>0</v>
      </c>
      <c r="J62" s="10">
        <v>0</v>
      </c>
    </row>
    <row r="63" spans="1:10" x14ac:dyDescent="0.3">
      <c r="A63" s="8">
        <v>43890</v>
      </c>
      <c r="B63">
        <v>0</v>
      </c>
      <c r="C63">
        <v>0</v>
      </c>
      <c r="D63">
        <v>0</v>
      </c>
      <c r="E63">
        <v>0</v>
      </c>
      <c r="F63">
        <v>0</v>
      </c>
      <c r="G63" s="9">
        <v>43890</v>
      </c>
      <c r="H63" s="23">
        <f ca="1">IFERROR(__xludf.DUMMYFUNCTION("""COMPUTED_VALUE"""),0)</f>
        <v>0</v>
      </c>
      <c r="I63" s="23">
        <f ca="1">IFERROR(__xludf.DUMMYFUNCTION("""COMPUTED_VALUE"""),0)</f>
        <v>0</v>
      </c>
      <c r="J63" s="10">
        <v>0</v>
      </c>
    </row>
    <row r="64" spans="1:10" x14ac:dyDescent="0.3">
      <c r="A64" s="8">
        <v>43891</v>
      </c>
      <c r="B64">
        <v>0</v>
      </c>
      <c r="C64">
        <v>0</v>
      </c>
      <c r="D64">
        <v>0</v>
      </c>
      <c r="E64">
        <v>0</v>
      </c>
      <c r="F64">
        <v>0</v>
      </c>
      <c r="G64" s="9">
        <v>43891</v>
      </c>
      <c r="H64" s="23">
        <f ca="1">IFERROR(__xludf.DUMMYFUNCTION("""COMPUTED_VALUE"""),0)</f>
        <v>0</v>
      </c>
      <c r="I64" s="23">
        <f ca="1">IFERROR(__xludf.DUMMYFUNCTION("""COMPUTED_VALUE"""),0)</f>
        <v>0</v>
      </c>
      <c r="J64" s="10">
        <v>0</v>
      </c>
    </row>
    <row r="65" spans="1:10" x14ac:dyDescent="0.3">
      <c r="A65" s="8">
        <v>43892</v>
      </c>
      <c r="B65">
        <v>33</v>
      </c>
      <c r="C65">
        <v>0</v>
      </c>
      <c r="D65">
        <v>0</v>
      </c>
      <c r="E65">
        <v>0</v>
      </c>
      <c r="F65">
        <v>30</v>
      </c>
      <c r="G65" s="9">
        <v>43892</v>
      </c>
      <c r="H65" s="23">
        <f ca="1">IFERROR(__xludf.DUMMYFUNCTION("""COMPUTED_VALUE"""),0)</f>
        <v>0</v>
      </c>
      <c r="I65" s="23">
        <f ca="1">IFERROR(__xludf.DUMMYFUNCTION("""COMPUTED_VALUE"""),0)</f>
        <v>0</v>
      </c>
      <c r="J65" s="10">
        <v>0</v>
      </c>
    </row>
    <row r="66" spans="1:10" x14ac:dyDescent="0.3">
      <c r="A66" s="8">
        <v>43893</v>
      </c>
      <c r="B66">
        <v>0</v>
      </c>
      <c r="C66">
        <v>0</v>
      </c>
      <c r="D66">
        <v>0</v>
      </c>
      <c r="E66">
        <v>0</v>
      </c>
      <c r="F66">
        <v>0</v>
      </c>
      <c r="G66" s="9">
        <v>43893</v>
      </c>
      <c r="H66" s="23">
        <f ca="1">IFERROR(__xludf.DUMMYFUNCTION("""COMPUTED_VALUE"""),0)</f>
        <v>0</v>
      </c>
      <c r="I66" s="23">
        <f ca="1">IFERROR(__xludf.DUMMYFUNCTION("""COMPUTED_VALUE"""),0)</f>
        <v>0</v>
      </c>
      <c r="J66" s="10">
        <v>0</v>
      </c>
    </row>
    <row r="67" spans="1:10" x14ac:dyDescent="0.3">
      <c r="A67" s="8">
        <v>43894</v>
      </c>
      <c r="B67">
        <v>0</v>
      </c>
      <c r="C67">
        <v>0</v>
      </c>
      <c r="D67">
        <v>0</v>
      </c>
      <c r="E67">
        <v>0</v>
      </c>
      <c r="F67">
        <v>0</v>
      </c>
      <c r="G67" s="9">
        <v>43894</v>
      </c>
      <c r="H67" s="23">
        <f ca="1">IFERROR(__xludf.DUMMYFUNCTION("""COMPUTED_VALUE"""),0)</f>
        <v>0</v>
      </c>
      <c r="I67" s="23">
        <f ca="1">IFERROR(__xludf.DUMMYFUNCTION("""COMPUTED_VALUE"""),0)</f>
        <v>0</v>
      </c>
      <c r="J67" s="10">
        <v>0</v>
      </c>
    </row>
    <row r="68" spans="1:10" x14ac:dyDescent="0.3">
      <c r="A68" s="8">
        <v>43895</v>
      </c>
      <c r="B68">
        <v>61</v>
      </c>
      <c r="C68">
        <v>0</v>
      </c>
      <c r="D68">
        <v>0</v>
      </c>
      <c r="E68">
        <v>0</v>
      </c>
      <c r="F68">
        <v>0</v>
      </c>
      <c r="G68" s="9">
        <v>43895</v>
      </c>
      <c r="H68" s="23">
        <f ca="1">IFERROR(__xludf.DUMMYFUNCTION("""COMPUTED_VALUE"""),0)</f>
        <v>0</v>
      </c>
      <c r="I68" s="23">
        <f ca="1">IFERROR(__xludf.DUMMYFUNCTION("""COMPUTED_VALUE"""),0)</f>
        <v>0</v>
      </c>
      <c r="J68" s="10">
        <v>0</v>
      </c>
    </row>
    <row r="69" spans="1:10" x14ac:dyDescent="0.3">
      <c r="A69" s="8">
        <v>43896</v>
      </c>
      <c r="B69">
        <v>31</v>
      </c>
      <c r="C69">
        <v>0</v>
      </c>
      <c r="D69">
        <v>0</v>
      </c>
      <c r="E69">
        <v>0</v>
      </c>
      <c r="F69">
        <v>33</v>
      </c>
      <c r="G69" s="9">
        <v>43896</v>
      </c>
      <c r="H69" s="23">
        <f ca="1">IFERROR(__xludf.DUMMYFUNCTION("""COMPUTED_VALUE"""),0)</f>
        <v>0</v>
      </c>
      <c r="I69" s="23">
        <f ca="1">IFERROR(__xludf.DUMMYFUNCTION("""COMPUTED_VALUE"""),0)</f>
        <v>0</v>
      </c>
      <c r="J69" s="10">
        <v>0</v>
      </c>
    </row>
    <row r="70" spans="1:10" x14ac:dyDescent="0.3">
      <c r="A70" s="8">
        <v>43897</v>
      </c>
      <c r="B70">
        <v>33</v>
      </c>
      <c r="C70">
        <v>34</v>
      </c>
      <c r="D70">
        <v>0</v>
      </c>
      <c r="E70">
        <v>0</v>
      </c>
      <c r="F70">
        <v>0</v>
      </c>
      <c r="G70" s="9">
        <v>43897</v>
      </c>
      <c r="H70" s="23">
        <f ca="1">IFERROR(__xludf.DUMMYFUNCTION("""COMPUTED_VALUE"""),0)</f>
        <v>0</v>
      </c>
      <c r="I70" s="23">
        <f ca="1">IFERROR(__xludf.DUMMYFUNCTION("""COMPUTED_VALUE"""),0)</f>
        <v>0</v>
      </c>
      <c r="J70" s="10">
        <v>0</v>
      </c>
    </row>
    <row r="71" spans="1:10" x14ac:dyDescent="0.3">
      <c r="A71" s="8">
        <v>43898</v>
      </c>
      <c r="B71">
        <v>47</v>
      </c>
      <c r="C71">
        <v>47</v>
      </c>
      <c r="D71">
        <v>0</v>
      </c>
      <c r="E71">
        <v>33</v>
      </c>
      <c r="F71">
        <v>33</v>
      </c>
      <c r="G71" s="9">
        <v>43898</v>
      </c>
      <c r="H71" s="23">
        <f ca="1">IFERROR(__xludf.DUMMYFUNCTION("""COMPUTED_VALUE"""),0)</f>
        <v>0</v>
      </c>
      <c r="I71" s="23">
        <f ca="1">IFERROR(__xludf.DUMMYFUNCTION("""COMPUTED_VALUE"""),0)</f>
        <v>0</v>
      </c>
      <c r="J71" s="10">
        <v>0</v>
      </c>
    </row>
    <row r="72" spans="1:10" x14ac:dyDescent="0.3">
      <c r="A72" s="8">
        <v>43899</v>
      </c>
      <c r="B72">
        <v>0</v>
      </c>
      <c r="C72">
        <v>37</v>
      </c>
      <c r="D72">
        <v>0</v>
      </c>
      <c r="E72">
        <v>0</v>
      </c>
      <c r="F72">
        <v>0</v>
      </c>
      <c r="G72" s="9">
        <v>43899</v>
      </c>
      <c r="H72" s="23">
        <f ca="1">IFERROR(__xludf.DUMMYFUNCTION("""COMPUTED_VALUE"""),0)</f>
        <v>0</v>
      </c>
      <c r="I72" s="23">
        <f ca="1">IFERROR(__xludf.DUMMYFUNCTION("""COMPUTED_VALUE"""),0)</f>
        <v>0</v>
      </c>
      <c r="J72" s="10">
        <v>0</v>
      </c>
    </row>
    <row r="73" spans="1:10" x14ac:dyDescent="0.3">
      <c r="A73" s="8">
        <v>43900</v>
      </c>
      <c r="B73">
        <v>100</v>
      </c>
      <c r="C73">
        <v>0</v>
      </c>
      <c r="D73">
        <v>0</v>
      </c>
      <c r="E73">
        <v>0</v>
      </c>
      <c r="F73">
        <v>0</v>
      </c>
      <c r="G73" s="9">
        <v>43900</v>
      </c>
      <c r="H73" s="23">
        <f ca="1">IFERROR(__xludf.DUMMYFUNCTION("""COMPUTED_VALUE"""),0)</f>
        <v>0</v>
      </c>
      <c r="I73" s="23">
        <f ca="1">IFERROR(__xludf.DUMMYFUNCTION("""COMPUTED_VALUE"""),0)</f>
        <v>0</v>
      </c>
      <c r="J73" s="10">
        <v>0</v>
      </c>
    </row>
    <row r="74" spans="1:10" x14ac:dyDescent="0.3">
      <c r="A74" s="8">
        <v>43901</v>
      </c>
      <c r="B74">
        <v>0</v>
      </c>
      <c r="C74">
        <v>0</v>
      </c>
      <c r="D74">
        <v>0</v>
      </c>
      <c r="E74">
        <v>0</v>
      </c>
      <c r="F74">
        <v>0</v>
      </c>
      <c r="G74" s="9">
        <v>43901</v>
      </c>
      <c r="H74" s="23">
        <f ca="1">IFERROR(__xludf.DUMMYFUNCTION("""COMPUTED_VALUE"""),0)</f>
        <v>0</v>
      </c>
      <c r="I74" s="23">
        <f ca="1">IFERROR(__xludf.DUMMYFUNCTION("""COMPUTED_VALUE"""),0)</f>
        <v>0</v>
      </c>
      <c r="J74" s="10">
        <v>0</v>
      </c>
    </row>
    <row r="75" spans="1:10" x14ac:dyDescent="0.3">
      <c r="A75" s="8">
        <v>43902</v>
      </c>
      <c r="B75">
        <v>0</v>
      </c>
      <c r="C75">
        <v>29</v>
      </c>
      <c r="D75">
        <v>0</v>
      </c>
      <c r="E75">
        <v>0</v>
      </c>
      <c r="F75">
        <v>0</v>
      </c>
      <c r="G75" s="9">
        <v>43902</v>
      </c>
      <c r="H75" s="23">
        <f ca="1">IFERROR(__xludf.DUMMYFUNCTION("""COMPUTED_VALUE"""),0)</f>
        <v>0</v>
      </c>
      <c r="I75" s="23">
        <f ca="1">IFERROR(__xludf.DUMMYFUNCTION("""COMPUTED_VALUE"""),0)</f>
        <v>0</v>
      </c>
      <c r="J75" s="10">
        <v>0</v>
      </c>
    </row>
    <row r="76" spans="1:10" x14ac:dyDescent="0.3">
      <c r="A76" s="8">
        <v>43903</v>
      </c>
      <c r="B76">
        <v>30</v>
      </c>
      <c r="C76">
        <v>31</v>
      </c>
      <c r="D76">
        <v>0</v>
      </c>
      <c r="E76">
        <v>0</v>
      </c>
      <c r="F76">
        <v>0</v>
      </c>
      <c r="G76" s="9">
        <v>43903</v>
      </c>
      <c r="H76" s="23">
        <f ca="1">IFERROR(__xludf.DUMMYFUNCTION("""COMPUTED_VALUE"""),0)</f>
        <v>0</v>
      </c>
      <c r="I76" s="23">
        <f ca="1">IFERROR(__xludf.DUMMYFUNCTION("""COMPUTED_VALUE"""),0)</f>
        <v>0</v>
      </c>
      <c r="J76" s="10">
        <v>0</v>
      </c>
    </row>
    <row r="77" spans="1:10" x14ac:dyDescent="0.3">
      <c r="A77" s="8">
        <v>43904</v>
      </c>
      <c r="B77">
        <v>35</v>
      </c>
      <c r="C77">
        <v>47</v>
      </c>
      <c r="D77">
        <v>0</v>
      </c>
      <c r="E77">
        <v>0</v>
      </c>
      <c r="F77">
        <v>0</v>
      </c>
      <c r="G77" s="9">
        <v>43904</v>
      </c>
      <c r="H77" s="23">
        <v>0</v>
      </c>
      <c r="I77" s="23">
        <v>0</v>
      </c>
      <c r="J77">
        <v>0</v>
      </c>
    </row>
    <row r="78" spans="1:10" x14ac:dyDescent="0.3">
      <c r="A78" s="8">
        <v>43905</v>
      </c>
      <c r="B78">
        <v>30</v>
      </c>
      <c r="C78">
        <v>0</v>
      </c>
      <c r="D78">
        <v>0</v>
      </c>
      <c r="E78">
        <v>0</v>
      </c>
      <c r="F78">
        <v>0</v>
      </c>
      <c r="G78" s="9">
        <v>43905</v>
      </c>
      <c r="H78" s="23">
        <v>0</v>
      </c>
      <c r="I78" s="23">
        <v>0</v>
      </c>
      <c r="J78">
        <v>0</v>
      </c>
    </row>
    <row r="79" spans="1:10" x14ac:dyDescent="0.3">
      <c r="A79" s="8">
        <v>43906</v>
      </c>
      <c r="B79">
        <v>30</v>
      </c>
      <c r="C79">
        <v>44</v>
      </c>
      <c r="D79">
        <v>0</v>
      </c>
      <c r="E79">
        <v>0</v>
      </c>
      <c r="F79">
        <v>0</v>
      </c>
      <c r="G79" s="9">
        <v>43906</v>
      </c>
      <c r="H79" s="23">
        <v>0</v>
      </c>
      <c r="I79" s="23">
        <v>0</v>
      </c>
      <c r="J79">
        <v>0</v>
      </c>
    </row>
    <row r="80" spans="1:10" x14ac:dyDescent="0.3">
      <c r="A80" s="8">
        <v>43907</v>
      </c>
      <c r="B80">
        <v>32</v>
      </c>
      <c r="C80">
        <v>32</v>
      </c>
      <c r="D80">
        <v>0</v>
      </c>
      <c r="E80">
        <v>0</v>
      </c>
      <c r="F80">
        <v>32</v>
      </c>
      <c r="G80" s="9">
        <v>43907</v>
      </c>
      <c r="H80" s="23">
        <v>0</v>
      </c>
      <c r="I80" s="23">
        <v>0</v>
      </c>
      <c r="J80">
        <v>0</v>
      </c>
    </row>
    <row r="81" spans="1:10" x14ac:dyDescent="0.3">
      <c r="A81" s="8">
        <v>43908</v>
      </c>
      <c r="B81">
        <v>30</v>
      </c>
      <c r="C81">
        <v>31</v>
      </c>
      <c r="D81">
        <v>0</v>
      </c>
      <c r="E81">
        <v>0</v>
      </c>
      <c r="F81">
        <v>0</v>
      </c>
      <c r="G81" s="9">
        <v>43908</v>
      </c>
      <c r="H81" s="23">
        <v>0</v>
      </c>
      <c r="I81" s="23">
        <v>0</v>
      </c>
      <c r="J81">
        <v>0</v>
      </c>
    </row>
    <row r="82" spans="1:10" x14ac:dyDescent="0.3">
      <c r="A82" s="8">
        <v>43909</v>
      </c>
      <c r="B82">
        <v>32</v>
      </c>
      <c r="C82">
        <v>32</v>
      </c>
      <c r="D82">
        <v>34</v>
      </c>
      <c r="E82">
        <v>34</v>
      </c>
      <c r="F82">
        <v>0</v>
      </c>
      <c r="G82" s="9">
        <v>43909</v>
      </c>
      <c r="H82" s="23">
        <v>0</v>
      </c>
      <c r="I82" s="23">
        <v>0</v>
      </c>
      <c r="J82">
        <v>0</v>
      </c>
    </row>
    <row r="83" spans="1:10" x14ac:dyDescent="0.3">
      <c r="A83" s="8">
        <v>43910</v>
      </c>
      <c r="B83">
        <v>30</v>
      </c>
      <c r="C83">
        <v>40</v>
      </c>
      <c r="D83">
        <v>0</v>
      </c>
      <c r="E83">
        <v>0</v>
      </c>
      <c r="F83">
        <v>0</v>
      </c>
      <c r="G83" s="9">
        <v>43910</v>
      </c>
      <c r="H83" s="23">
        <v>0</v>
      </c>
      <c r="I83" s="23">
        <v>0</v>
      </c>
      <c r="J83">
        <v>0</v>
      </c>
    </row>
    <row r="84" spans="1:10" x14ac:dyDescent="0.3">
      <c r="A84" s="8">
        <v>43911</v>
      </c>
      <c r="B84">
        <v>49</v>
      </c>
      <c r="C84">
        <v>0</v>
      </c>
      <c r="D84">
        <v>0</v>
      </c>
      <c r="E84">
        <v>31</v>
      </c>
      <c r="F84">
        <v>0</v>
      </c>
      <c r="G84" s="9">
        <v>43911</v>
      </c>
      <c r="H84" s="23">
        <v>0</v>
      </c>
      <c r="I84" s="23">
        <v>0</v>
      </c>
      <c r="J84">
        <v>0</v>
      </c>
    </row>
    <row r="85" spans="1:10" x14ac:dyDescent="0.3">
      <c r="A85" s="8">
        <v>43912</v>
      </c>
      <c r="B85">
        <v>29</v>
      </c>
      <c r="C85">
        <v>29</v>
      </c>
      <c r="D85">
        <v>0</v>
      </c>
      <c r="E85">
        <v>29</v>
      </c>
      <c r="F85">
        <v>0</v>
      </c>
      <c r="G85" s="9">
        <v>43912</v>
      </c>
      <c r="H85" s="23">
        <v>0</v>
      </c>
      <c r="I85" s="23">
        <v>0</v>
      </c>
      <c r="J85">
        <v>0</v>
      </c>
    </row>
    <row r="86" spans="1:10" x14ac:dyDescent="0.3">
      <c r="A86" s="8">
        <v>43913</v>
      </c>
      <c r="B86">
        <v>39</v>
      </c>
      <c r="C86">
        <v>59</v>
      </c>
      <c r="D86">
        <v>0</v>
      </c>
      <c r="E86">
        <v>0</v>
      </c>
      <c r="F86">
        <v>0</v>
      </c>
      <c r="G86" s="9">
        <v>43913</v>
      </c>
      <c r="H86" s="23">
        <v>0</v>
      </c>
      <c r="I86" s="23">
        <v>0</v>
      </c>
      <c r="J86">
        <v>0</v>
      </c>
    </row>
    <row r="87" spans="1:10" x14ac:dyDescent="0.3">
      <c r="A87" s="8">
        <v>43914</v>
      </c>
      <c r="B87">
        <v>41</v>
      </c>
      <c r="C87">
        <v>61</v>
      </c>
      <c r="D87">
        <v>0</v>
      </c>
      <c r="E87">
        <v>0</v>
      </c>
      <c r="F87">
        <v>0</v>
      </c>
      <c r="G87" s="9">
        <v>43914</v>
      </c>
      <c r="H87" s="23">
        <v>0</v>
      </c>
      <c r="I87" s="23">
        <v>0</v>
      </c>
      <c r="J87">
        <v>0</v>
      </c>
    </row>
    <row r="88" spans="1:10" x14ac:dyDescent="0.3">
      <c r="A88" s="8">
        <v>43915</v>
      </c>
      <c r="B88">
        <v>32</v>
      </c>
      <c r="C88">
        <v>62</v>
      </c>
      <c r="D88">
        <v>0</v>
      </c>
      <c r="E88">
        <v>0</v>
      </c>
      <c r="F88">
        <v>0</v>
      </c>
      <c r="G88" s="9">
        <v>43915</v>
      </c>
      <c r="H88" s="23">
        <v>0</v>
      </c>
      <c r="I88" s="23">
        <v>0</v>
      </c>
      <c r="J88">
        <v>0</v>
      </c>
    </row>
    <row r="89" spans="1:10" x14ac:dyDescent="0.3">
      <c r="A89" s="8">
        <v>43916</v>
      </c>
      <c r="B89">
        <v>0</v>
      </c>
      <c r="C89">
        <v>70</v>
      </c>
      <c r="D89">
        <v>0</v>
      </c>
      <c r="E89">
        <v>0</v>
      </c>
      <c r="F89">
        <v>29</v>
      </c>
      <c r="G89" s="9">
        <v>43916</v>
      </c>
      <c r="H89" s="23">
        <v>0</v>
      </c>
      <c r="I89" s="23">
        <v>0</v>
      </c>
      <c r="J89">
        <v>0</v>
      </c>
    </row>
    <row r="90" spans="1:10" x14ac:dyDescent="0.3">
      <c r="A90" s="8">
        <v>43917</v>
      </c>
      <c r="B90">
        <v>28</v>
      </c>
      <c r="C90">
        <v>0</v>
      </c>
      <c r="D90">
        <v>28</v>
      </c>
      <c r="E90">
        <v>29</v>
      </c>
      <c r="F90">
        <v>0</v>
      </c>
      <c r="G90" s="9">
        <v>43917</v>
      </c>
      <c r="H90" s="23">
        <v>0</v>
      </c>
      <c r="I90" s="23">
        <v>0</v>
      </c>
      <c r="J90">
        <v>0</v>
      </c>
    </row>
    <row r="91" spans="1:10" x14ac:dyDescent="0.3">
      <c r="A91" s="8">
        <v>43918</v>
      </c>
      <c r="B91">
        <v>38</v>
      </c>
      <c r="C91">
        <v>29</v>
      </c>
      <c r="D91">
        <v>0</v>
      </c>
      <c r="E91">
        <v>0</v>
      </c>
      <c r="F91">
        <v>0</v>
      </c>
      <c r="G91" s="9">
        <v>43918</v>
      </c>
      <c r="H91" s="23">
        <v>0</v>
      </c>
      <c r="I91" s="23">
        <v>0</v>
      </c>
      <c r="J91">
        <v>0</v>
      </c>
    </row>
    <row r="92" spans="1:10" x14ac:dyDescent="0.3">
      <c r="A92" s="8">
        <v>43919</v>
      </c>
      <c r="B92">
        <v>61</v>
      </c>
      <c r="C92">
        <v>30</v>
      </c>
      <c r="D92">
        <v>0</v>
      </c>
      <c r="E92">
        <v>0</v>
      </c>
      <c r="F92">
        <v>0</v>
      </c>
      <c r="G92" s="9">
        <v>43919</v>
      </c>
      <c r="H92" s="23">
        <v>0</v>
      </c>
      <c r="I92" s="23">
        <v>0</v>
      </c>
      <c r="J92">
        <v>0</v>
      </c>
    </row>
    <row r="93" spans="1:10" x14ac:dyDescent="0.3">
      <c r="A93" s="8">
        <v>43920</v>
      </c>
      <c r="B93">
        <v>31</v>
      </c>
      <c r="C93">
        <v>31</v>
      </c>
      <c r="D93">
        <v>0</v>
      </c>
      <c r="E93">
        <v>0</v>
      </c>
      <c r="F93">
        <v>0</v>
      </c>
      <c r="G93" s="9">
        <v>43920</v>
      </c>
      <c r="H93" s="23">
        <v>0</v>
      </c>
      <c r="I93" s="23">
        <v>0</v>
      </c>
      <c r="J93">
        <v>0</v>
      </c>
    </row>
    <row r="94" spans="1:10" x14ac:dyDescent="0.3">
      <c r="A94" s="8">
        <v>43921</v>
      </c>
      <c r="B94">
        <v>56</v>
      </c>
      <c r="C94">
        <v>29</v>
      </c>
      <c r="D94">
        <v>0</v>
      </c>
      <c r="E94">
        <v>0</v>
      </c>
      <c r="F94">
        <v>0</v>
      </c>
      <c r="G94" s="9">
        <v>43921</v>
      </c>
      <c r="H94" s="23">
        <v>0</v>
      </c>
      <c r="I94" s="23">
        <v>0</v>
      </c>
      <c r="J94">
        <v>0</v>
      </c>
    </row>
    <row r="95" spans="1:10" x14ac:dyDescent="0.3">
      <c r="A95" s="8">
        <v>43922</v>
      </c>
      <c r="B95">
        <v>29</v>
      </c>
      <c r="C95">
        <v>0</v>
      </c>
      <c r="D95">
        <v>29</v>
      </c>
      <c r="E95">
        <v>0</v>
      </c>
      <c r="F95">
        <v>0</v>
      </c>
      <c r="G95" s="9">
        <v>43922</v>
      </c>
      <c r="H95" s="23">
        <v>0</v>
      </c>
      <c r="I95" s="23">
        <v>0</v>
      </c>
      <c r="J95">
        <v>0</v>
      </c>
    </row>
    <row r="96" spans="1:10" x14ac:dyDescent="0.3">
      <c r="A96" s="8">
        <v>43923</v>
      </c>
      <c r="B96">
        <v>40</v>
      </c>
      <c r="C96">
        <v>0</v>
      </c>
      <c r="D96">
        <v>0</v>
      </c>
      <c r="E96">
        <v>0</v>
      </c>
      <c r="F96">
        <v>0</v>
      </c>
      <c r="G96" s="9">
        <v>43923</v>
      </c>
      <c r="H96" s="23">
        <v>1</v>
      </c>
      <c r="I96" s="23">
        <v>0</v>
      </c>
      <c r="J96">
        <v>0</v>
      </c>
    </row>
    <row r="97" spans="1:10" x14ac:dyDescent="0.3">
      <c r="A97" s="8">
        <v>43924</v>
      </c>
      <c r="B97">
        <v>0</v>
      </c>
      <c r="C97">
        <v>30</v>
      </c>
      <c r="D97">
        <v>30</v>
      </c>
      <c r="E97">
        <v>0</v>
      </c>
      <c r="F97">
        <v>0</v>
      </c>
      <c r="G97" s="9">
        <v>43924</v>
      </c>
      <c r="H97" s="23">
        <v>0</v>
      </c>
      <c r="I97" s="23">
        <v>0</v>
      </c>
      <c r="J97">
        <v>0</v>
      </c>
    </row>
    <row r="98" spans="1:10" x14ac:dyDescent="0.3">
      <c r="A98" s="8">
        <v>43925</v>
      </c>
      <c r="B98">
        <v>87</v>
      </c>
      <c r="C98">
        <v>31</v>
      </c>
      <c r="D98">
        <v>0</v>
      </c>
      <c r="E98">
        <v>0</v>
      </c>
      <c r="F98">
        <v>0</v>
      </c>
      <c r="G98" s="9">
        <v>43925</v>
      </c>
      <c r="H98" s="23">
        <v>0</v>
      </c>
      <c r="I98" s="23">
        <v>0</v>
      </c>
      <c r="J98">
        <v>0</v>
      </c>
    </row>
    <row r="99" spans="1:10" x14ac:dyDescent="0.3">
      <c r="A99" s="8">
        <v>43926</v>
      </c>
      <c r="B99">
        <v>29</v>
      </c>
      <c r="C99">
        <v>30</v>
      </c>
      <c r="D99">
        <v>62</v>
      </c>
      <c r="E99">
        <v>0</v>
      </c>
      <c r="F99">
        <v>31</v>
      </c>
      <c r="G99" s="9">
        <v>43926</v>
      </c>
      <c r="H99" s="23">
        <v>0</v>
      </c>
      <c r="I99" s="23">
        <v>0</v>
      </c>
      <c r="J99">
        <v>0</v>
      </c>
    </row>
    <row r="100" spans="1:10" x14ac:dyDescent="0.3">
      <c r="A100" s="8">
        <v>43927</v>
      </c>
      <c r="B100">
        <v>45</v>
      </c>
      <c r="C100">
        <v>0</v>
      </c>
      <c r="D100">
        <v>0</v>
      </c>
      <c r="E100">
        <v>0</v>
      </c>
      <c r="F100">
        <v>30</v>
      </c>
      <c r="G100" s="9">
        <v>43927</v>
      </c>
      <c r="H100" s="23">
        <v>0</v>
      </c>
      <c r="I100" s="23">
        <v>0</v>
      </c>
      <c r="J100">
        <v>0</v>
      </c>
    </row>
    <row r="101" spans="1:10" x14ac:dyDescent="0.3">
      <c r="A101" s="8">
        <v>43928</v>
      </c>
      <c r="B101">
        <v>29</v>
      </c>
      <c r="C101">
        <v>30</v>
      </c>
      <c r="D101">
        <v>0</v>
      </c>
      <c r="E101">
        <v>0</v>
      </c>
      <c r="F101">
        <v>0</v>
      </c>
      <c r="G101" s="9">
        <v>43928</v>
      </c>
      <c r="H101" s="23">
        <v>0</v>
      </c>
      <c r="I101" s="23">
        <v>0</v>
      </c>
      <c r="J101">
        <v>0</v>
      </c>
    </row>
    <row r="102" spans="1:10" x14ac:dyDescent="0.3">
      <c r="A102" s="8">
        <v>43929</v>
      </c>
      <c r="B102">
        <v>45</v>
      </c>
      <c r="C102">
        <v>0</v>
      </c>
      <c r="D102">
        <v>0</v>
      </c>
      <c r="E102">
        <v>0</v>
      </c>
      <c r="F102">
        <v>31</v>
      </c>
      <c r="G102" s="9">
        <v>43929</v>
      </c>
      <c r="H102" s="23">
        <v>0</v>
      </c>
      <c r="I102" s="23">
        <v>0</v>
      </c>
      <c r="J102">
        <v>0</v>
      </c>
    </row>
    <row r="103" spans="1:10" x14ac:dyDescent="0.3">
      <c r="A103" s="8">
        <v>43930</v>
      </c>
      <c r="B103">
        <v>0</v>
      </c>
      <c r="C103">
        <v>0</v>
      </c>
      <c r="D103">
        <v>0</v>
      </c>
      <c r="E103">
        <v>31</v>
      </c>
      <c r="F103">
        <v>0</v>
      </c>
      <c r="G103" s="9">
        <v>43930</v>
      </c>
      <c r="H103" s="23">
        <v>0</v>
      </c>
      <c r="I103" s="23">
        <v>0</v>
      </c>
      <c r="J103">
        <v>0</v>
      </c>
    </row>
    <row r="104" spans="1:10" x14ac:dyDescent="0.3">
      <c r="A104" s="8">
        <v>43931</v>
      </c>
      <c r="B104">
        <v>35</v>
      </c>
      <c r="C104">
        <v>34</v>
      </c>
      <c r="D104">
        <v>0</v>
      </c>
      <c r="E104">
        <v>0</v>
      </c>
      <c r="F104">
        <v>35</v>
      </c>
      <c r="G104" s="9">
        <v>43931</v>
      </c>
      <c r="H104" s="23">
        <v>0</v>
      </c>
      <c r="I104" s="23">
        <v>0</v>
      </c>
      <c r="J104">
        <v>0</v>
      </c>
    </row>
    <row r="105" spans="1:10" x14ac:dyDescent="0.3">
      <c r="A105" s="8">
        <v>43932</v>
      </c>
      <c r="B105">
        <v>0</v>
      </c>
      <c r="C105">
        <v>28</v>
      </c>
      <c r="D105">
        <v>0</v>
      </c>
      <c r="E105">
        <v>0</v>
      </c>
      <c r="F105">
        <v>0</v>
      </c>
      <c r="G105" s="9">
        <v>43932</v>
      </c>
      <c r="H105" s="23">
        <v>0</v>
      </c>
      <c r="I105" s="23">
        <v>0</v>
      </c>
      <c r="J105">
        <v>0</v>
      </c>
    </row>
    <row r="106" spans="1:10" x14ac:dyDescent="0.3">
      <c r="A106" s="8">
        <v>43933</v>
      </c>
      <c r="B106">
        <v>31</v>
      </c>
      <c r="C106">
        <v>31</v>
      </c>
      <c r="D106">
        <v>0</v>
      </c>
      <c r="E106">
        <v>0</v>
      </c>
      <c r="F106">
        <v>0</v>
      </c>
      <c r="G106" s="9">
        <v>43933</v>
      </c>
      <c r="H106" s="23">
        <v>0</v>
      </c>
      <c r="I106" s="23">
        <v>0</v>
      </c>
      <c r="J106">
        <v>0</v>
      </c>
    </row>
    <row r="107" spans="1:10" x14ac:dyDescent="0.3">
      <c r="A107" s="8">
        <v>43934</v>
      </c>
      <c r="B107">
        <v>31</v>
      </c>
      <c r="C107">
        <v>0</v>
      </c>
      <c r="D107">
        <v>0</v>
      </c>
      <c r="E107">
        <v>0</v>
      </c>
      <c r="F107">
        <v>33</v>
      </c>
      <c r="G107" s="9">
        <v>43934</v>
      </c>
      <c r="H107" s="23">
        <v>0</v>
      </c>
      <c r="I107" s="23">
        <v>0</v>
      </c>
      <c r="J107">
        <v>0</v>
      </c>
    </row>
    <row r="108" spans="1:10" x14ac:dyDescent="0.3">
      <c r="A108" s="8">
        <v>43935</v>
      </c>
      <c r="B108">
        <v>31</v>
      </c>
      <c r="C108">
        <v>0</v>
      </c>
      <c r="D108">
        <v>0</v>
      </c>
      <c r="E108">
        <v>0</v>
      </c>
      <c r="F108">
        <v>30</v>
      </c>
      <c r="G108" s="9">
        <v>43935</v>
      </c>
      <c r="H108" s="23">
        <v>0</v>
      </c>
      <c r="I108" s="23">
        <v>0</v>
      </c>
      <c r="J108">
        <v>0</v>
      </c>
    </row>
    <row r="109" spans="1:10" x14ac:dyDescent="0.3">
      <c r="A109" s="8">
        <v>43936</v>
      </c>
      <c r="B109">
        <v>32</v>
      </c>
      <c r="C109">
        <v>32</v>
      </c>
      <c r="D109">
        <v>0</v>
      </c>
      <c r="E109">
        <v>0</v>
      </c>
      <c r="F109">
        <v>0</v>
      </c>
      <c r="G109" s="9">
        <v>43936</v>
      </c>
      <c r="H109" s="23">
        <v>0</v>
      </c>
      <c r="I109" s="23">
        <v>0</v>
      </c>
      <c r="J109">
        <v>0</v>
      </c>
    </row>
    <row r="110" spans="1:10" x14ac:dyDescent="0.3">
      <c r="A110" s="8">
        <v>43937</v>
      </c>
      <c r="B110">
        <v>33</v>
      </c>
      <c r="C110">
        <v>0</v>
      </c>
      <c r="D110">
        <v>0</v>
      </c>
      <c r="E110">
        <v>0</v>
      </c>
      <c r="F110">
        <v>0</v>
      </c>
      <c r="G110" s="9">
        <v>43937</v>
      </c>
      <c r="H110" s="23">
        <v>0</v>
      </c>
      <c r="I110" s="23">
        <v>0</v>
      </c>
      <c r="J110">
        <v>0</v>
      </c>
    </row>
    <row r="111" spans="1:10" x14ac:dyDescent="0.3">
      <c r="A111" s="8">
        <v>43938</v>
      </c>
      <c r="B111">
        <v>61</v>
      </c>
      <c r="C111">
        <v>0</v>
      </c>
      <c r="D111">
        <v>0</v>
      </c>
      <c r="E111">
        <v>0</v>
      </c>
      <c r="F111">
        <v>0</v>
      </c>
      <c r="G111" s="9">
        <v>43938</v>
      </c>
      <c r="H111" s="23">
        <v>0</v>
      </c>
      <c r="I111" s="23">
        <v>0</v>
      </c>
      <c r="J111">
        <v>0</v>
      </c>
    </row>
    <row r="112" spans="1:10" x14ac:dyDescent="0.3">
      <c r="A112" s="8">
        <v>43939</v>
      </c>
      <c r="B112">
        <v>0</v>
      </c>
      <c r="C112">
        <v>0</v>
      </c>
      <c r="D112">
        <v>0</v>
      </c>
      <c r="E112">
        <v>0</v>
      </c>
      <c r="F112">
        <v>0</v>
      </c>
      <c r="G112" s="9">
        <v>43939</v>
      </c>
      <c r="H112" s="23">
        <v>0</v>
      </c>
      <c r="I112" s="23">
        <v>0</v>
      </c>
      <c r="J112">
        <v>26</v>
      </c>
    </row>
    <row r="113" spans="1:10" x14ac:dyDescent="0.3">
      <c r="A113" s="8">
        <v>43940</v>
      </c>
      <c r="B113">
        <v>31</v>
      </c>
      <c r="C113">
        <v>0</v>
      </c>
      <c r="D113">
        <v>0</v>
      </c>
      <c r="E113">
        <v>0</v>
      </c>
      <c r="F113">
        <v>0</v>
      </c>
      <c r="G113" s="9">
        <v>43940</v>
      </c>
      <c r="H113" s="23">
        <v>0</v>
      </c>
      <c r="I113" s="23">
        <v>0</v>
      </c>
      <c r="J113">
        <v>0</v>
      </c>
    </row>
    <row r="114" spans="1:10" x14ac:dyDescent="0.3">
      <c r="A114" s="8">
        <v>43941</v>
      </c>
      <c r="B114">
        <v>31</v>
      </c>
      <c r="C114">
        <v>32</v>
      </c>
      <c r="D114">
        <v>0</v>
      </c>
      <c r="E114">
        <v>0</v>
      </c>
      <c r="F114">
        <v>0</v>
      </c>
      <c r="G114" s="9">
        <v>43941</v>
      </c>
      <c r="H114" s="23">
        <v>0</v>
      </c>
      <c r="I114" s="23">
        <v>0</v>
      </c>
      <c r="J114">
        <v>0</v>
      </c>
    </row>
    <row r="115" spans="1:10" x14ac:dyDescent="0.3">
      <c r="A115" s="8">
        <v>43942</v>
      </c>
      <c r="B115">
        <v>33</v>
      </c>
      <c r="C115">
        <v>0</v>
      </c>
      <c r="D115">
        <v>0</v>
      </c>
      <c r="E115">
        <v>0</v>
      </c>
      <c r="F115">
        <v>30</v>
      </c>
      <c r="G115" s="9">
        <v>43942</v>
      </c>
      <c r="H115" s="23">
        <v>0</v>
      </c>
      <c r="I115" s="23">
        <v>0</v>
      </c>
      <c r="J115">
        <v>15</v>
      </c>
    </row>
    <row r="116" spans="1:10" x14ac:dyDescent="0.3">
      <c r="A116" s="8">
        <v>43943</v>
      </c>
      <c r="B116">
        <v>32</v>
      </c>
      <c r="C116">
        <v>32</v>
      </c>
      <c r="D116">
        <v>32</v>
      </c>
      <c r="E116">
        <v>32</v>
      </c>
      <c r="F116">
        <v>0</v>
      </c>
      <c r="G116" s="9">
        <v>43943</v>
      </c>
      <c r="H116" s="23">
        <v>0</v>
      </c>
      <c r="I116" s="23">
        <v>0</v>
      </c>
      <c r="J116">
        <v>42</v>
      </c>
    </row>
    <row r="117" spans="1:10" x14ac:dyDescent="0.3">
      <c r="A117" s="8">
        <v>43944</v>
      </c>
      <c r="B117">
        <v>45</v>
      </c>
      <c r="C117">
        <v>30</v>
      </c>
      <c r="D117">
        <v>0</v>
      </c>
      <c r="E117">
        <v>0</v>
      </c>
      <c r="F117">
        <v>0</v>
      </c>
      <c r="G117" s="9">
        <v>43944</v>
      </c>
      <c r="H117" s="23">
        <v>0</v>
      </c>
      <c r="I117" s="23">
        <v>0</v>
      </c>
      <c r="J117">
        <v>0</v>
      </c>
    </row>
    <row r="118" spans="1:10" x14ac:dyDescent="0.3">
      <c r="A118" s="8">
        <v>43945</v>
      </c>
      <c r="B118">
        <v>29</v>
      </c>
      <c r="C118">
        <v>32</v>
      </c>
      <c r="D118">
        <v>0</v>
      </c>
      <c r="E118">
        <v>0</v>
      </c>
      <c r="F118">
        <v>0</v>
      </c>
      <c r="G118" s="9">
        <v>43945</v>
      </c>
      <c r="H118" s="23">
        <v>0</v>
      </c>
      <c r="I118" s="23">
        <v>0</v>
      </c>
      <c r="J118">
        <v>0</v>
      </c>
    </row>
    <row r="119" spans="1:10" x14ac:dyDescent="0.3">
      <c r="A119" s="8">
        <v>43946</v>
      </c>
      <c r="B119">
        <v>32</v>
      </c>
      <c r="C119">
        <v>0</v>
      </c>
      <c r="D119">
        <v>0</v>
      </c>
      <c r="E119">
        <v>0</v>
      </c>
      <c r="F119">
        <v>0</v>
      </c>
      <c r="G119" s="9">
        <v>43946</v>
      </c>
      <c r="H119" s="23">
        <v>0</v>
      </c>
      <c r="I119" s="23">
        <v>0</v>
      </c>
      <c r="J119">
        <v>0</v>
      </c>
    </row>
    <row r="120" spans="1:10" x14ac:dyDescent="0.3">
      <c r="A120" s="8">
        <v>43947</v>
      </c>
      <c r="B120">
        <v>32</v>
      </c>
      <c r="C120">
        <v>0</v>
      </c>
      <c r="D120">
        <v>0</v>
      </c>
      <c r="E120">
        <v>0</v>
      </c>
      <c r="F120">
        <v>32</v>
      </c>
      <c r="G120" s="9">
        <v>43947</v>
      </c>
      <c r="H120" s="23">
        <v>0</v>
      </c>
      <c r="I120" s="23">
        <v>0</v>
      </c>
      <c r="J120">
        <v>0</v>
      </c>
    </row>
    <row r="121" spans="1:10" x14ac:dyDescent="0.3">
      <c r="A121" s="8">
        <v>43948</v>
      </c>
      <c r="B121">
        <v>33</v>
      </c>
      <c r="C121">
        <v>0</v>
      </c>
      <c r="D121">
        <v>0</v>
      </c>
      <c r="E121">
        <v>0</v>
      </c>
      <c r="F121">
        <v>98</v>
      </c>
      <c r="G121" s="9">
        <v>43948</v>
      </c>
      <c r="H121" s="23">
        <v>0</v>
      </c>
      <c r="I121" s="23">
        <v>0</v>
      </c>
      <c r="J121">
        <v>16</v>
      </c>
    </row>
    <row r="122" spans="1:10" x14ac:dyDescent="0.3">
      <c r="A122" s="8">
        <v>43949</v>
      </c>
      <c r="B122">
        <v>31</v>
      </c>
      <c r="C122">
        <v>0</v>
      </c>
      <c r="D122">
        <v>0</v>
      </c>
      <c r="E122">
        <v>0</v>
      </c>
      <c r="F122">
        <v>0</v>
      </c>
      <c r="G122" s="9">
        <v>43949</v>
      </c>
      <c r="H122" s="23">
        <v>0</v>
      </c>
      <c r="I122" s="23">
        <v>0</v>
      </c>
      <c r="J122">
        <v>26</v>
      </c>
    </row>
    <row r="123" spans="1:10" x14ac:dyDescent="0.3">
      <c r="A123" s="8">
        <v>43950</v>
      </c>
      <c r="B123">
        <v>28</v>
      </c>
      <c r="C123">
        <v>0</v>
      </c>
      <c r="D123">
        <v>0</v>
      </c>
      <c r="E123">
        <v>0</v>
      </c>
      <c r="F123">
        <v>0</v>
      </c>
      <c r="G123" s="9">
        <v>43950</v>
      </c>
      <c r="H123" s="23">
        <v>0</v>
      </c>
      <c r="I123" s="23">
        <v>0</v>
      </c>
      <c r="J123">
        <v>52</v>
      </c>
    </row>
    <row r="124" spans="1:10" x14ac:dyDescent="0.3">
      <c r="A124" s="8">
        <v>43951</v>
      </c>
      <c r="B124">
        <v>0</v>
      </c>
      <c r="C124">
        <v>0</v>
      </c>
      <c r="D124">
        <v>0</v>
      </c>
      <c r="E124">
        <v>0</v>
      </c>
      <c r="F124">
        <v>0</v>
      </c>
      <c r="G124" s="9">
        <v>43951</v>
      </c>
      <c r="H124" s="23">
        <v>0</v>
      </c>
      <c r="I124" s="23">
        <v>0</v>
      </c>
      <c r="J124">
        <v>0</v>
      </c>
    </row>
    <row r="125" spans="1:10" x14ac:dyDescent="0.3">
      <c r="A125" s="8">
        <v>43952</v>
      </c>
      <c r="B125">
        <v>27</v>
      </c>
      <c r="C125">
        <v>27</v>
      </c>
      <c r="D125">
        <v>0</v>
      </c>
      <c r="E125">
        <v>30</v>
      </c>
      <c r="F125">
        <v>0</v>
      </c>
      <c r="G125" s="9">
        <v>43952</v>
      </c>
      <c r="H125" s="23">
        <v>0</v>
      </c>
      <c r="I125" s="23">
        <v>0</v>
      </c>
      <c r="J125">
        <v>30</v>
      </c>
    </row>
    <row r="126" spans="1:10" x14ac:dyDescent="0.3">
      <c r="A126" s="8">
        <v>43953</v>
      </c>
      <c r="B126">
        <v>0</v>
      </c>
      <c r="C126">
        <v>29</v>
      </c>
      <c r="D126">
        <v>0</v>
      </c>
      <c r="E126">
        <v>0</v>
      </c>
      <c r="F126">
        <v>0</v>
      </c>
      <c r="G126" s="9">
        <v>43953</v>
      </c>
      <c r="H126" s="23">
        <v>0</v>
      </c>
      <c r="I126" s="23">
        <v>0</v>
      </c>
      <c r="J126">
        <v>0</v>
      </c>
    </row>
    <row r="127" spans="1:10" x14ac:dyDescent="0.3">
      <c r="A127" s="8">
        <v>43954</v>
      </c>
      <c r="B127">
        <v>0</v>
      </c>
      <c r="C127">
        <v>31</v>
      </c>
      <c r="D127">
        <v>0</v>
      </c>
      <c r="E127">
        <v>0</v>
      </c>
      <c r="F127">
        <v>0</v>
      </c>
      <c r="G127" s="9">
        <v>43954</v>
      </c>
      <c r="H127" s="23">
        <v>0</v>
      </c>
      <c r="I127" s="23">
        <v>0</v>
      </c>
      <c r="J127">
        <v>0</v>
      </c>
    </row>
    <row r="128" spans="1:10" x14ac:dyDescent="0.3">
      <c r="A128" s="8">
        <v>43955</v>
      </c>
      <c r="B128">
        <v>60</v>
      </c>
      <c r="C128">
        <v>30</v>
      </c>
      <c r="D128">
        <v>30</v>
      </c>
      <c r="E128">
        <v>0</v>
      </c>
      <c r="F128">
        <v>0</v>
      </c>
      <c r="G128" s="9">
        <v>43955</v>
      </c>
      <c r="H128" s="23">
        <v>0</v>
      </c>
      <c r="I128" s="23">
        <v>0</v>
      </c>
      <c r="J128">
        <v>59</v>
      </c>
    </row>
    <row r="129" spans="1:10" x14ac:dyDescent="0.3">
      <c r="A129" s="8">
        <v>43956</v>
      </c>
      <c r="B129">
        <v>28</v>
      </c>
      <c r="C129">
        <v>28</v>
      </c>
      <c r="D129">
        <v>0</v>
      </c>
      <c r="E129">
        <v>0</v>
      </c>
      <c r="F129">
        <v>0</v>
      </c>
      <c r="G129" s="9">
        <v>43956</v>
      </c>
      <c r="H129" s="23">
        <v>0</v>
      </c>
      <c r="I129" s="23">
        <v>0</v>
      </c>
      <c r="J129">
        <v>101</v>
      </c>
    </row>
    <row r="130" spans="1:10" x14ac:dyDescent="0.3">
      <c r="A130" s="8">
        <v>43957</v>
      </c>
      <c r="B130">
        <v>0</v>
      </c>
      <c r="C130">
        <v>0</v>
      </c>
      <c r="D130">
        <v>33</v>
      </c>
      <c r="E130">
        <v>31</v>
      </c>
      <c r="F130">
        <v>29</v>
      </c>
      <c r="G130" s="9">
        <v>43957</v>
      </c>
      <c r="H130" s="23">
        <v>0</v>
      </c>
      <c r="I130" s="23">
        <v>0</v>
      </c>
      <c r="J130">
        <v>69</v>
      </c>
    </row>
    <row r="131" spans="1:10" x14ac:dyDescent="0.3">
      <c r="A131" s="8">
        <v>43958</v>
      </c>
      <c r="B131">
        <v>30</v>
      </c>
      <c r="C131">
        <v>0</v>
      </c>
      <c r="D131">
        <v>0</v>
      </c>
      <c r="E131">
        <v>0</v>
      </c>
      <c r="F131">
        <v>0</v>
      </c>
      <c r="G131" s="9">
        <v>43958</v>
      </c>
      <c r="H131" s="23">
        <v>0</v>
      </c>
      <c r="I131" s="23">
        <v>0</v>
      </c>
      <c r="J131">
        <v>105</v>
      </c>
    </row>
    <row r="132" spans="1:10" x14ac:dyDescent="0.3">
      <c r="A132" s="8">
        <v>43959</v>
      </c>
      <c r="B132">
        <v>35</v>
      </c>
      <c r="C132">
        <v>0</v>
      </c>
      <c r="D132">
        <v>0</v>
      </c>
      <c r="E132">
        <v>0</v>
      </c>
      <c r="F132">
        <v>0</v>
      </c>
      <c r="G132" s="9">
        <v>43959</v>
      </c>
      <c r="H132" s="23">
        <v>0</v>
      </c>
      <c r="I132" s="23">
        <v>0</v>
      </c>
      <c r="J132">
        <v>210</v>
      </c>
    </row>
    <row r="133" spans="1:10" x14ac:dyDescent="0.3">
      <c r="A133" s="8">
        <v>43960</v>
      </c>
      <c r="B133">
        <v>0</v>
      </c>
      <c r="C133">
        <v>0</v>
      </c>
      <c r="D133">
        <v>0</v>
      </c>
      <c r="E133">
        <v>0</v>
      </c>
      <c r="F133">
        <v>34</v>
      </c>
      <c r="G133" s="9">
        <v>43960</v>
      </c>
      <c r="H133" s="23">
        <v>0</v>
      </c>
      <c r="I133" s="23">
        <v>0</v>
      </c>
      <c r="J133">
        <v>243</v>
      </c>
    </row>
    <row r="134" spans="1:10" x14ac:dyDescent="0.3">
      <c r="A134" s="8">
        <v>43961</v>
      </c>
      <c r="B134">
        <v>0</v>
      </c>
      <c r="C134">
        <v>0</v>
      </c>
      <c r="D134">
        <v>0</v>
      </c>
      <c r="E134">
        <v>0</v>
      </c>
      <c r="F134">
        <v>0</v>
      </c>
      <c r="G134" s="9">
        <v>43961</v>
      </c>
      <c r="H134" s="23">
        <v>0</v>
      </c>
      <c r="I134" s="23">
        <v>0</v>
      </c>
      <c r="J134">
        <v>226</v>
      </c>
    </row>
    <row r="135" spans="1:10" x14ac:dyDescent="0.3">
      <c r="A135" s="8">
        <v>43962</v>
      </c>
      <c r="B135">
        <v>31</v>
      </c>
      <c r="C135">
        <v>31</v>
      </c>
      <c r="D135">
        <v>0</v>
      </c>
      <c r="E135">
        <v>0</v>
      </c>
      <c r="F135">
        <v>0</v>
      </c>
      <c r="G135" s="9">
        <v>43962</v>
      </c>
      <c r="H135" s="23">
        <v>0</v>
      </c>
      <c r="I135" s="23">
        <v>0</v>
      </c>
      <c r="J135">
        <v>255</v>
      </c>
    </row>
    <row r="136" spans="1:10" x14ac:dyDescent="0.3">
      <c r="A136" s="8">
        <v>43963</v>
      </c>
      <c r="B136">
        <v>30</v>
      </c>
      <c r="C136">
        <v>0</v>
      </c>
      <c r="D136">
        <v>30</v>
      </c>
      <c r="E136">
        <v>0</v>
      </c>
      <c r="F136">
        <v>0</v>
      </c>
      <c r="G136" s="9">
        <v>43963</v>
      </c>
      <c r="H136" s="23">
        <v>0</v>
      </c>
      <c r="I136" s="23">
        <v>0</v>
      </c>
      <c r="J136">
        <v>179</v>
      </c>
    </row>
    <row r="137" spans="1:10" x14ac:dyDescent="0.3">
      <c r="A137" s="8">
        <v>43964</v>
      </c>
      <c r="B137">
        <v>32</v>
      </c>
      <c r="C137">
        <v>0</v>
      </c>
      <c r="D137">
        <v>0</v>
      </c>
      <c r="E137">
        <v>0</v>
      </c>
      <c r="F137">
        <v>0</v>
      </c>
      <c r="G137" s="9">
        <v>43964</v>
      </c>
      <c r="H137" s="23">
        <v>0</v>
      </c>
      <c r="I137" s="23">
        <v>0</v>
      </c>
      <c r="J137">
        <v>226</v>
      </c>
    </row>
    <row r="138" spans="1:10" x14ac:dyDescent="0.3">
      <c r="A138" s="8">
        <v>43965</v>
      </c>
      <c r="B138">
        <v>0</v>
      </c>
      <c r="C138">
        <v>31</v>
      </c>
      <c r="D138">
        <v>0</v>
      </c>
      <c r="E138">
        <v>0</v>
      </c>
      <c r="F138">
        <v>0</v>
      </c>
      <c r="G138" s="9">
        <v>43965</v>
      </c>
      <c r="H138" s="23">
        <v>0</v>
      </c>
      <c r="I138" s="23">
        <v>0</v>
      </c>
      <c r="J138">
        <v>194</v>
      </c>
    </row>
    <row r="139" spans="1:10" x14ac:dyDescent="0.3">
      <c r="A139" s="8">
        <v>43966</v>
      </c>
      <c r="B139">
        <v>91</v>
      </c>
      <c r="C139">
        <v>0</v>
      </c>
      <c r="D139">
        <v>0</v>
      </c>
      <c r="E139">
        <v>0</v>
      </c>
      <c r="F139">
        <v>0</v>
      </c>
      <c r="G139" s="9">
        <v>43966</v>
      </c>
      <c r="H139" s="23">
        <v>0</v>
      </c>
      <c r="I139" s="23">
        <v>0</v>
      </c>
      <c r="J139">
        <v>265</v>
      </c>
    </row>
    <row r="140" spans="1:10" x14ac:dyDescent="0.3">
      <c r="A140" s="8">
        <v>43967</v>
      </c>
      <c r="B140">
        <v>0</v>
      </c>
      <c r="C140">
        <v>0</v>
      </c>
      <c r="D140">
        <v>0</v>
      </c>
      <c r="E140">
        <v>0</v>
      </c>
      <c r="F140">
        <v>0</v>
      </c>
      <c r="G140" s="9">
        <v>43967</v>
      </c>
      <c r="H140" s="23">
        <v>0</v>
      </c>
      <c r="I140" s="23">
        <v>0</v>
      </c>
      <c r="J140">
        <v>221</v>
      </c>
    </row>
    <row r="141" spans="1:10" x14ac:dyDescent="0.3">
      <c r="A141" s="8">
        <v>43968</v>
      </c>
      <c r="B141">
        <v>31</v>
      </c>
      <c r="C141">
        <v>0</v>
      </c>
      <c r="D141">
        <v>0</v>
      </c>
      <c r="E141">
        <v>0</v>
      </c>
      <c r="F141">
        <v>30</v>
      </c>
      <c r="G141" s="9">
        <v>43968</v>
      </c>
      <c r="H141" s="23">
        <v>0</v>
      </c>
      <c r="I141" s="23">
        <v>0</v>
      </c>
      <c r="J141">
        <v>186</v>
      </c>
    </row>
    <row r="142" spans="1:10" x14ac:dyDescent="0.3">
      <c r="A142" s="8">
        <v>43969</v>
      </c>
      <c r="B142">
        <v>31</v>
      </c>
      <c r="C142">
        <v>31</v>
      </c>
      <c r="D142">
        <v>0</v>
      </c>
      <c r="E142">
        <v>0</v>
      </c>
      <c r="F142">
        <v>31</v>
      </c>
      <c r="G142" s="9">
        <v>43969</v>
      </c>
      <c r="H142" s="23">
        <v>0</v>
      </c>
      <c r="I142" s="23">
        <v>0</v>
      </c>
      <c r="J142">
        <v>313</v>
      </c>
    </row>
    <row r="143" spans="1:10" x14ac:dyDescent="0.3">
      <c r="A143" s="8">
        <v>43970</v>
      </c>
      <c r="B143">
        <v>30</v>
      </c>
      <c r="C143">
        <v>0</v>
      </c>
      <c r="D143">
        <v>0</v>
      </c>
      <c r="E143">
        <v>0</v>
      </c>
      <c r="F143">
        <v>0</v>
      </c>
      <c r="G143" s="9">
        <v>43970</v>
      </c>
      <c r="H143" s="23">
        <v>0</v>
      </c>
      <c r="I143" s="23">
        <v>0</v>
      </c>
      <c r="J143">
        <v>279</v>
      </c>
    </row>
    <row r="144" spans="1:10" x14ac:dyDescent="0.3">
      <c r="A144" s="8">
        <v>43971</v>
      </c>
      <c r="B144">
        <v>0</v>
      </c>
      <c r="C144">
        <v>0</v>
      </c>
      <c r="D144">
        <v>0</v>
      </c>
      <c r="E144">
        <v>0</v>
      </c>
      <c r="F144">
        <v>0</v>
      </c>
      <c r="G144" s="9">
        <v>43971</v>
      </c>
      <c r="H144" s="23">
        <v>0</v>
      </c>
      <c r="I144" s="23">
        <v>0</v>
      </c>
      <c r="J144">
        <v>216</v>
      </c>
    </row>
    <row r="145" spans="1:10" x14ac:dyDescent="0.3">
      <c r="A145" s="8">
        <v>43972</v>
      </c>
      <c r="B145">
        <v>29</v>
      </c>
      <c r="C145">
        <v>0</v>
      </c>
      <c r="D145">
        <v>0</v>
      </c>
      <c r="E145">
        <v>0</v>
      </c>
      <c r="F145">
        <v>0</v>
      </c>
      <c r="G145" s="9">
        <v>43972</v>
      </c>
      <c r="H145" s="23">
        <v>0</v>
      </c>
      <c r="I145" s="23">
        <v>0</v>
      </c>
      <c r="J145">
        <v>281</v>
      </c>
    </row>
    <row r="146" spans="1:10" x14ac:dyDescent="0.3">
      <c r="A146" s="8">
        <v>43973</v>
      </c>
      <c r="B146">
        <v>30</v>
      </c>
      <c r="C146">
        <v>59</v>
      </c>
      <c r="D146">
        <v>0</v>
      </c>
      <c r="E146">
        <v>0</v>
      </c>
      <c r="F146">
        <v>0</v>
      </c>
      <c r="G146" s="9">
        <v>43973</v>
      </c>
      <c r="H146" s="23">
        <v>0</v>
      </c>
      <c r="I146" s="23">
        <v>0</v>
      </c>
      <c r="J146">
        <v>406</v>
      </c>
    </row>
    <row r="147" spans="1:10" x14ac:dyDescent="0.3">
      <c r="A147" s="8">
        <v>43974</v>
      </c>
      <c r="B147">
        <v>47</v>
      </c>
      <c r="C147">
        <v>31</v>
      </c>
      <c r="D147">
        <v>0</v>
      </c>
      <c r="E147">
        <v>31</v>
      </c>
      <c r="F147">
        <v>0</v>
      </c>
      <c r="G147" s="9">
        <v>43974</v>
      </c>
      <c r="H147" s="23">
        <v>0</v>
      </c>
      <c r="I147" s="23">
        <v>0</v>
      </c>
      <c r="J147">
        <v>362</v>
      </c>
    </row>
    <row r="148" spans="1:10" x14ac:dyDescent="0.3">
      <c r="A148" s="8">
        <v>43975</v>
      </c>
      <c r="B148">
        <v>0</v>
      </c>
      <c r="C148">
        <v>34</v>
      </c>
      <c r="D148">
        <v>0</v>
      </c>
      <c r="E148">
        <v>0</v>
      </c>
      <c r="F148">
        <v>34</v>
      </c>
      <c r="G148" s="9">
        <v>43975</v>
      </c>
      <c r="H148" s="23">
        <v>1</v>
      </c>
      <c r="I148" s="23">
        <v>0</v>
      </c>
      <c r="J148">
        <v>222</v>
      </c>
    </row>
    <row r="149" spans="1:10" x14ac:dyDescent="0.3">
      <c r="A149" s="8">
        <v>43976</v>
      </c>
      <c r="B149">
        <v>50</v>
      </c>
      <c r="C149">
        <v>33</v>
      </c>
      <c r="D149">
        <v>0</v>
      </c>
      <c r="E149">
        <v>0</v>
      </c>
      <c r="F149">
        <v>29</v>
      </c>
      <c r="G149" s="9">
        <v>43976</v>
      </c>
      <c r="H149" s="23">
        <v>0</v>
      </c>
      <c r="I149" s="23">
        <v>0</v>
      </c>
      <c r="J149">
        <v>569</v>
      </c>
    </row>
    <row r="150" spans="1:10" x14ac:dyDescent="0.3">
      <c r="A150" s="8">
        <v>43977</v>
      </c>
      <c r="B150">
        <v>0</v>
      </c>
      <c r="C150">
        <v>0</v>
      </c>
      <c r="D150">
        <v>0</v>
      </c>
      <c r="E150">
        <v>0</v>
      </c>
      <c r="F150">
        <v>0</v>
      </c>
      <c r="G150" s="9">
        <v>43977</v>
      </c>
      <c r="H150" s="23">
        <v>0</v>
      </c>
      <c r="I150" s="23">
        <v>0</v>
      </c>
      <c r="J150">
        <v>322</v>
      </c>
    </row>
    <row r="151" spans="1:10" x14ac:dyDescent="0.3">
      <c r="A151" s="8">
        <v>43978</v>
      </c>
      <c r="B151">
        <v>31</v>
      </c>
      <c r="C151">
        <v>0</v>
      </c>
      <c r="D151">
        <v>33</v>
      </c>
      <c r="E151">
        <v>0</v>
      </c>
      <c r="F151">
        <v>33</v>
      </c>
      <c r="G151" s="9">
        <v>43978</v>
      </c>
      <c r="H151" s="23">
        <v>0</v>
      </c>
      <c r="I151" s="23">
        <v>0</v>
      </c>
      <c r="J151">
        <v>117</v>
      </c>
    </row>
    <row r="152" spans="1:10" x14ac:dyDescent="0.3">
      <c r="A152" s="8">
        <v>43979</v>
      </c>
      <c r="B152">
        <v>31</v>
      </c>
      <c r="C152">
        <v>0</v>
      </c>
      <c r="D152">
        <v>0</v>
      </c>
      <c r="E152">
        <v>0</v>
      </c>
      <c r="F152">
        <v>0</v>
      </c>
      <c r="G152" s="9">
        <v>43979</v>
      </c>
      <c r="H152" s="23">
        <v>1</v>
      </c>
      <c r="I152" s="23">
        <v>0</v>
      </c>
      <c r="J152">
        <v>548</v>
      </c>
    </row>
    <row r="153" spans="1:10" x14ac:dyDescent="0.3">
      <c r="A153" s="8">
        <v>43980</v>
      </c>
      <c r="B153">
        <v>30</v>
      </c>
      <c r="C153">
        <v>30</v>
      </c>
      <c r="D153">
        <v>0</v>
      </c>
      <c r="E153">
        <v>0</v>
      </c>
      <c r="F153">
        <v>0</v>
      </c>
      <c r="G153" s="9">
        <v>43980</v>
      </c>
      <c r="H153" s="23">
        <v>0</v>
      </c>
      <c r="I153" s="23">
        <v>0</v>
      </c>
      <c r="J153">
        <v>504</v>
      </c>
    </row>
    <row r="154" spans="1:10" x14ac:dyDescent="0.3">
      <c r="A154" s="8">
        <v>43981</v>
      </c>
      <c r="B154">
        <v>0</v>
      </c>
      <c r="C154">
        <v>0</v>
      </c>
      <c r="D154">
        <v>0</v>
      </c>
      <c r="E154">
        <v>27</v>
      </c>
      <c r="F154">
        <v>0</v>
      </c>
      <c r="G154" s="9">
        <v>43981</v>
      </c>
      <c r="H154" s="23">
        <v>1</v>
      </c>
      <c r="I154" s="23">
        <v>0</v>
      </c>
      <c r="J154">
        <v>529</v>
      </c>
    </row>
    <row r="155" spans="1:10" x14ac:dyDescent="0.3">
      <c r="A155" s="8">
        <v>43982</v>
      </c>
      <c r="B155">
        <v>32</v>
      </c>
      <c r="C155">
        <v>32</v>
      </c>
      <c r="D155">
        <v>32</v>
      </c>
      <c r="E155">
        <v>0</v>
      </c>
      <c r="F155">
        <v>0</v>
      </c>
      <c r="G155" s="9">
        <v>43982</v>
      </c>
      <c r="H155" s="23">
        <v>0</v>
      </c>
      <c r="I155" s="23">
        <v>0</v>
      </c>
      <c r="J155">
        <v>266</v>
      </c>
    </row>
  </sheetData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8BF6E-5EF8-46D9-9236-C347AD710B9A}">
  <dimension ref="A1:X155"/>
  <sheetViews>
    <sheetView topLeftCell="F1" workbookViewId="0">
      <selection activeCell="H1" sqref="H1:I1048576"/>
    </sheetView>
  </sheetViews>
  <sheetFormatPr defaultRowHeight="14.4" x14ac:dyDescent="0.3"/>
  <cols>
    <col min="2" max="2" width="12.5546875" customWidth="1"/>
    <col min="8" max="9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193</v>
      </c>
      <c r="C3" t="s">
        <v>192</v>
      </c>
      <c r="D3" t="s">
        <v>191</v>
      </c>
      <c r="E3" t="s">
        <v>190</v>
      </c>
      <c r="F3" t="s">
        <v>189</v>
      </c>
      <c r="G3" s="12" t="s">
        <v>56</v>
      </c>
      <c r="H3" s="23" t="s">
        <v>59</v>
      </c>
      <c r="I3" s="23" t="s">
        <v>58</v>
      </c>
      <c r="J3" s="10" t="s">
        <v>57</v>
      </c>
    </row>
    <row r="4" spans="1:24" x14ac:dyDescent="0.3">
      <c r="A4" s="8">
        <v>43831</v>
      </c>
      <c r="B4">
        <v>0</v>
      </c>
      <c r="C4">
        <v>0</v>
      </c>
      <c r="D4">
        <v>0</v>
      </c>
      <c r="E4">
        <v>0</v>
      </c>
      <c r="F4">
        <v>0</v>
      </c>
      <c r="G4" s="9">
        <v>43831</v>
      </c>
      <c r="H4" s="23">
        <v>0</v>
      </c>
      <c r="I4" s="23">
        <v>0</v>
      </c>
      <c r="J4" s="10">
        <v>0</v>
      </c>
    </row>
    <row r="5" spans="1:24" x14ac:dyDescent="0.3">
      <c r="A5" s="8">
        <v>43832</v>
      </c>
      <c r="B5">
        <v>0</v>
      </c>
      <c r="C5">
        <v>0</v>
      </c>
      <c r="D5">
        <v>0</v>
      </c>
      <c r="E5">
        <v>0</v>
      </c>
      <c r="F5">
        <v>0</v>
      </c>
      <c r="G5" s="9">
        <v>43832</v>
      </c>
      <c r="H5" s="23">
        <v>0</v>
      </c>
      <c r="I5" s="23">
        <v>0</v>
      </c>
      <c r="J5" s="10">
        <v>0</v>
      </c>
    </row>
    <row r="6" spans="1:24" x14ac:dyDescent="0.3">
      <c r="A6" s="8">
        <v>43833</v>
      </c>
      <c r="B6">
        <v>27</v>
      </c>
      <c r="C6">
        <v>0</v>
      </c>
      <c r="D6">
        <v>0</v>
      </c>
      <c r="E6">
        <v>0</v>
      </c>
      <c r="F6">
        <v>0</v>
      </c>
      <c r="G6" s="9">
        <v>43833</v>
      </c>
      <c r="H6" s="23">
        <v>0</v>
      </c>
      <c r="I6" s="23">
        <v>0</v>
      </c>
      <c r="J6" s="10">
        <v>0</v>
      </c>
      <c r="P6" t="s">
        <v>123</v>
      </c>
      <c r="W6" t="s">
        <v>122</v>
      </c>
    </row>
    <row r="7" spans="1:24" x14ac:dyDescent="0.3">
      <c r="A7" s="8">
        <v>43834</v>
      </c>
      <c r="B7">
        <v>0</v>
      </c>
      <c r="C7">
        <v>0</v>
      </c>
      <c r="D7">
        <v>0</v>
      </c>
      <c r="E7">
        <v>0</v>
      </c>
      <c r="F7">
        <v>0</v>
      </c>
      <c r="G7" s="9">
        <v>43834</v>
      </c>
      <c r="H7" s="23">
        <v>0</v>
      </c>
      <c r="I7" s="23">
        <v>0</v>
      </c>
      <c r="J7" s="10">
        <v>0</v>
      </c>
      <c r="M7" s="13" t="s">
        <v>121</v>
      </c>
      <c r="N7" s="13" t="s">
        <v>17</v>
      </c>
      <c r="O7" s="13" t="s">
        <v>19</v>
      </c>
      <c r="P7" s="13" t="s">
        <v>22</v>
      </c>
      <c r="Q7" s="13" t="s">
        <v>24</v>
      </c>
      <c r="T7" s="13" t="s">
        <v>121</v>
      </c>
      <c r="U7" s="13" t="s">
        <v>17</v>
      </c>
      <c r="V7" s="13" t="s">
        <v>19</v>
      </c>
      <c r="W7" s="13" t="s">
        <v>22</v>
      </c>
      <c r="X7" s="13" t="s">
        <v>24</v>
      </c>
    </row>
    <row r="8" spans="1:24" x14ac:dyDescent="0.3">
      <c r="A8" s="8">
        <v>43835</v>
      </c>
      <c r="B8">
        <v>0</v>
      </c>
      <c r="C8">
        <v>0</v>
      </c>
      <c r="D8">
        <v>0</v>
      </c>
      <c r="E8">
        <v>0</v>
      </c>
      <c r="F8">
        <v>0</v>
      </c>
      <c r="G8" s="9">
        <v>43835</v>
      </c>
      <c r="H8" s="23">
        <v>0</v>
      </c>
      <c r="I8" s="23">
        <v>0</v>
      </c>
      <c r="J8" s="10">
        <v>0</v>
      </c>
      <c r="M8">
        <v>0</v>
      </c>
      <c r="N8">
        <v>-0.1011690299110948</v>
      </c>
      <c r="O8">
        <v>-9.5987989846054889E-2</v>
      </c>
      <c r="P8">
        <v>-2.6065740547808258E-2</v>
      </c>
      <c r="Q8">
        <v>-4.8552492281435794E-2</v>
      </c>
      <c r="T8">
        <v>0</v>
      </c>
      <c r="U8">
        <v>5.4274911263046521E-3</v>
      </c>
      <c r="V8">
        <v>-1.588142440675281E-2</v>
      </c>
      <c r="W8">
        <v>-6.3548980974612063E-2</v>
      </c>
      <c r="X8">
        <v>6.3541508704910016E-2</v>
      </c>
    </row>
    <row r="9" spans="1:24" x14ac:dyDescent="0.3">
      <c r="A9" s="8">
        <v>43836</v>
      </c>
      <c r="B9">
        <v>0</v>
      </c>
      <c r="C9">
        <v>0</v>
      </c>
      <c r="D9">
        <v>0</v>
      </c>
      <c r="E9">
        <v>0</v>
      </c>
      <c r="F9">
        <v>0</v>
      </c>
      <c r="G9" s="9">
        <v>43836</v>
      </c>
      <c r="H9" s="23">
        <v>0</v>
      </c>
      <c r="I9" s="23">
        <v>0</v>
      </c>
      <c r="J9" s="10">
        <v>0</v>
      </c>
      <c r="M9">
        <v>1</v>
      </c>
      <c r="N9">
        <v>0.11845024218319611</v>
      </c>
      <c r="O9">
        <v>-2.8736953444159729E-2</v>
      </c>
      <c r="P9">
        <v>-2.6243052853454969E-2</v>
      </c>
      <c r="Q9">
        <v>-4.8890758691436449E-2</v>
      </c>
      <c r="T9">
        <v>1</v>
      </c>
      <c r="U9">
        <v>0.11569339800282759</v>
      </c>
      <c r="V9">
        <v>-4.2181879847921801E-2</v>
      </c>
      <c r="W9">
        <v>-6.4016937647484756E-2</v>
      </c>
      <c r="X9">
        <v>0.11511168411439175</v>
      </c>
    </row>
    <row r="10" spans="1:24" x14ac:dyDescent="0.3">
      <c r="A10" s="8">
        <v>43837</v>
      </c>
      <c r="B10">
        <v>0</v>
      </c>
      <c r="C10">
        <v>0</v>
      </c>
      <c r="D10">
        <v>0</v>
      </c>
      <c r="E10">
        <v>0</v>
      </c>
      <c r="F10">
        <v>0</v>
      </c>
      <c r="G10" s="9">
        <v>43837</v>
      </c>
      <c r="H10" s="23">
        <v>0</v>
      </c>
      <c r="I10" s="23">
        <v>0</v>
      </c>
      <c r="J10" s="10">
        <v>0</v>
      </c>
      <c r="M10">
        <v>2</v>
      </c>
      <c r="N10">
        <v>3.320907257808367E-2</v>
      </c>
      <c r="O10">
        <v>-1.791229907449101E-2</v>
      </c>
      <c r="P10">
        <v>-2.6422794075066276E-2</v>
      </c>
      <c r="Q10">
        <v>-4.9233772278234222E-2</v>
      </c>
      <c r="T10">
        <v>2</v>
      </c>
      <c r="U10">
        <v>6.3573583275290321E-2</v>
      </c>
      <c r="V10">
        <v>-3.3599605370863067E-2</v>
      </c>
      <c r="W10">
        <v>-6.4491861281204488E-2</v>
      </c>
      <c r="X10">
        <v>-1.5105974561805098E-2</v>
      </c>
    </row>
    <row r="11" spans="1:24" x14ac:dyDescent="0.3">
      <c r="A11" s="8">
        <v>43838</v>
      </c>
      <c r="B11">
        <v>0</v>
      </c>
      <c r="C11">
        <v>0</v>
      </c>
      <c r="D11">
        <v>0</v>
      </c>
      <c r="E11">
        <v>0</v>
      </c>
      <c r="F11">
        <v>30</v>
      </c>
      <c r="G11" s="9">
        <v>43838</v>
      </c>
      <c r="H11" s="23">
        <v>0</v>
      </c>
      <c r="I11" s="23">
        <v>0</v>
      </c>
      <c r="J11" s="10">
        <v>0</v>
      </c>
      <c r="M11">
        <v>3</v>
      </c>
      <c r="N11">
        <v>-0.10355552921216787</v>
      </c>
      <c r="O11">
        <v>-9.642870920163818E-2</v>
      </c>
      <c r="P11">
        <v>-2.6605014466888031E-2</v>
      </c>
      <c r="Q11">
        <v>-4.9581633694446639E-2</v>
      </c>
      <c r="T11">
        <v>3</v>
      </c>
      <c r="U11">
        <v>1.8890122735707855E-2</v>
      </c>
      <c r="V11">
        <v>-7.6614369444265876E-2</v>
      </c>
      <c r="W11">
        <v>-6.4973909174472516E-2</v>
      </c>
      <c r="X11">
        <v>1.7771205868707196E-3</v>
      </c>
    </row>
    <row r="12" spans="1:24" x14ac:dyDescent="0.3">
      <c r="A12" s="8">
        <v>43839</v>
      </c>
      <c r="B12">
        <v>0</v>
      </c>
      <c r="C12">
        <v>0</v>
      </c>
      <c r="D12">
        <v>0</v>
      </c>
      <c r="E12">
        <v>0</v>
      </c>
      <c r="F12">
        <v>0</v>
      </c>
      <c r="G12" s="9">
        <v>43839</v>
      </c>
      <c r="H12" s="23">
        <v>0</v>
      </c>
      <c r="I12" s="23">
        <v>0</v>
      </c>
      <c r="J12" s="10">
        <v>0</v>
      </c>
      <c r="M12">
        <v>4</v>
      </c>
      <c r="N12">
        <v>-1.7227810885007005E-2</v>
      </c>
      <c r="O12">
        <v>-9.5465408055130554E-2</v>
      </c>
      <c r="P12">
        <v>-2.6789765679173769E-2</v>
      </c>
      <c r="Q12">
        <v>-4.9934446458837607E-2</v>
      </c>
      <c r="T12">
        <v>4</v>
      </c>
      <c r="U12">
        <v>-6.9013862422134128E-2</v>
      </c>
      <c r="V12">
        <v>-6.768789553055686E-2</v>
      </c>
      <c r="W12">
        <v>-6.546324341376375E-2</v>
      </c>
      <c r="X12">
        <v>-0.1052073431293342</v>
      </c>
    </row>
    <row r="13" spans="1:24" x14ac:dyDescent="0.3">
      <c r="A13" s="8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9">
        <v>43840</v>
      </c>
      <c r="H13" s="23">
        <v>0</v>
      </c>
      <c r="I13" s="23">
        <v>0</v>
      </c>
      <c r="J13" s="10">
        <v>0</v>
      </c>
      <c r="M13">
        <v>5</v>
      </c>
      <c r="N13">
        <v>8.9989264300024949E-2</v>
      </c>
      <c r="O13">
        <v>-9.4446935825502787E-2</v>
      </c>
      <c r="P13">
        <v>-2.6977100807001098E-2</v>
      </c>
      <c r="Q13">
        <v>7.213904332296503E-2</v>
      </c>
      <c r="T13">
        <v>5</v>
      </c>
      <c r="U13">
        <v>3.3203858045552238E-2</v>
      </c>
      <c r="V13">
        <v>-0.14637002055661691</v>
      </c>
      <c r="W13">
        <v>-6.5960031057518159E-2</v>
      </c>
      <c r="X13">
        <v>-6.7878469890352663E-2</v>
      </c>
    </row>
    <row r="14" spans="1:24" x14ac:dyDescent="0.3">
      <c r="A14" s="8">
        <v>43841</v>
      </c>
      <c r="B14">
        <v>0</v>
      </c>
      <c r="C14">
        <v>0</v>
      </c>
      <c r="D14">
        <v>0</v>
      </c>
      <c r="E14">
        <v>0</v>
      </c>
      <c r="F14">
        <v>0</v>
      </c>
      <c r="G14" s="9">
        <v>43841</v>
      </c>
      <c r="H14" s="23">
        <v>0</v>
      </c>
      <c r="I14" s="23">
        <v>0</v>
      </c>
      <c r="J14" s="10">
        <v>0</v>
      </c>
      <c r="M14">
        <v>6</v>
      </c>
      <c r="N14">
        <v>4.00990170298062E-2</v>
      </c>
      <c r="O14">
        <v>-9.3264242815803866E-2</v>
      </c>
      <c r="P14">
        <v>-2.7167074441146962E-2</v>
      </c>
      <c r="Q14">
        <v>-4.7842703648003936E-2</v>
      </c>
      <c r="T14">
        <v>6</v>
      </c>
      <c r="U14">
        <v>-2.6981576817943394E-2</v>
      </c>
      <c r="V14">
        <v>-0.17020306963590145</v>
      </c>
      <c r="W14">
        <v>-6.6464444328928951E-2</v>
      </c>
      <c r="X14">
        <v>-6.5254031061821646E-3</v>
      </c>
    </row>
    <row r="15" spans="1:24" x14ac:dyDescent="0.3">
      <c r="A15" s="8">
        <v>43842</v>
      </c>
      <c r="B15">
        <v>0</v>
      </c>
      <c r="C15">
        <v>0</v>
      </c>
      <c r="D15">
        <v>0</v>
      </c>
      <c r="E15">
        <v>34</v>
      </c>
      <c r="F15">
        <v>0</v>
      </c>
      <c r="G15" s="9">
        <v>43842</v>
      </c>
      <c r="H15" s="23">
        <v>0</v>
      </c>
      <c r="I15" s="23">
        <v>0</v>
      </c>
      <c r="J15" s="10">
        <v>0</v>
      </c>
      <c r="M15">
        <v>7</v>
      </c>
      <c r="N15">
        <v>-1.5028425691082556E-2</v>
      </c>
      <c r="O15">
        <v>-9.1982385550281362E-2</v>
      </c>
      <c r="P15">
        <v>-2.7359742721133107E-2</v>
      </c>
      <c r="Q15">
        <v>-4.8189271999843367E-2</v>
      </c>
      <c r="T15">
        <v>7</v>
      </c>
      <c r="U15">
        <v>-6.539795381954748E-2</v>
      </c>
      <c r="V15">
        <v>-7.7109031533710723E-2</v>
      </c>
      <c r="W15">
        <v>-6.6976660817804984E-2</v>
      </c>
      <c r="X15">
        <v>-1.7507434458934108E-2</v>
      </c>
    </row>
    <row r="16" spans="1:24" x14ac:dyDescent="0.3">
      <c r="A16" s="8">
        <v>43843</v>
      </c>
      <c r="B16">
        <v>0</v>
      </c>
      <c r="C16">
        <v>0</v>
      </c>
      <c r="D16">
        <v>0</v>
      </c>
      <c r="E16">
        <v>0</v>
      </c>
      <c r="F16">
        <v>0</v>
      </c>
      <c r="G16" s="9">
        <v>43843</v>
      </c>
      <c r="H16" s="23">
        <v>0</v>
      </c>
      <c r="I16" s="23">
        <v>0</v>
      </c>
      <c r="J16" s="10">
        <v>0</v>
      </c>
      <c r="M16">
        <v>8</v>
      </c>
      <c r="N16">
        <v>4.7879630662572302E-2</v>
      </c>
      <c r="O16">
        <v>-9.2708931341466141E-2</v>
      </c>
      <c r="P16">
        <v>-2.7555163390539233E-2</v>
      </c>
      <c r="Q16">
        <v>-4.854089850984835E-2</v>
      </c>
      <c r="T16">
        <v>8</v>
      </c>
      <c r="U16">
        <v>-1.1194467297247554E-2</v>
      </c>
      <c r="V16">
        <v>-9.9522208522975178E-2</v>
      </c>
      <c r="W16">
        <v>-6.7496863692007955E-2</v>
      </c>
      <c r="X16">
        <v>-3.3245143956976565E-2</v>
      </c>
    </row>
    <row r="17" spans="1:24" x14ac:dyDescent="0.3">
      <c r="A17" s="8">
        <v>43844</v>
      </c>
      <c r="B17">
        <v>0</v>
      </c>
      <c r="C17">
        <v>0</v>
      </c>
      <c r="D17">
        <v>0</v>
      </c>
      <c r="E17">
        <v>0</v>
      </c>
      <c r="F17">
        <v>0</v>
      </c>
      <c r="G17" s="9">
        <v>43844</v>
      </c>
      <c r="H17" s="23">
        <v>0</v>
      </c>
      <c r="I17" s="23">
        <v>0</v>
      </c>
      <c r="J17" s="10">
        <v>0</v>
      </c>
      <c r="M17">
        <v>9</v>
      </c>
      <c r="N17">
        <v>-3.9232854609585109E-2</v>
      </c>
      <c r="O17">
        <v>-9.3447092904276774E-2</v>
      </c>
      <c r="P17">
        <v>-2.7753395854710296E-2</v>
      </c>
      <c r="Q17">
        <v>-4.8897694738801151E-2</v>
      </c>
      <c r="T17">
        <v>9</v>
      </c>
      <c r="U17">
        <v>7.9940571086037429E-2</v>
      </c>
      <c r="V17">
        <v>-0.16679550275092783</v>
      </c>
      <c r="W17">
        <v>-6.8025241919000765E-2</v>
      </c>
      <c r="X17">
        <v>-5.8378202874830191E-2</v>
      </c>
    </row>
    <row r="18" spans="1:24" x14ac:dyDescent="0.3">
      <c r="A18" s="8">
        <v>43845</v>
      </c>
      <c r="B18">
        <v>0</v>
      </c>
      <c r="C18">
        <v>0</v>
      </c>
      <c r="D18">
        <v>0</v>
      </c>
      <c r="E18">
        <v>0</v>
      </c>
      <c r="F18">
        <v>0</v>
      </c>
      <c r="G18" s="9">
        <v>43845</v>
      </c>
      <c r="H18" s="23">
        <v>0</v>
      </c>
      <c r="I18" s="23">
        <v>0</v>
      </c>
      <c r="J18" s="10">
        <v>0</v>
      </c>
      <c r="M18">
        <v>10</v>
      </c>
      <c r="N18">
        <v>-3.7313747222903253E-2</v>
      </c>
      <c r="O18">
        <v>-9.2239253146413402E-2</v>
      </c>
      <c r="P18">
        <v>-2.7954501240966705E-2</v>
      </c>
      <c r="Q18">
        <v>-4.92597755528391E-2</v>
      </c>
      <c r="T18">
        <v>10</v>
      </c>
      <c r="U18">
        <v>7.3479784859188033E-2</v>
      </c>
      <c r="V18">
        <v>-0.15447723885997186</v>
      </c>
      <c r="W18">
        <v>-6.856199049807965E-2</v>
      </c>
      <c r="X18">
        <v>-1.9930255891702303E-2</v>
      </c>
    </row>
    <row r="19" spans="1:24" x14ac:dyDescent="0.3">
      <c r="A19" s="8">
        <v>43846</v>
      </c>
      <c r="B19">
        <v>0</v>
      </c>
      <c r="C19">
        <v>0</v>
      </c>
      <c r="D19">
        <v>0</v>
      </c>
      <c r="E19">
        <v>0</v>
      </c>
      <c r="F19">
        <v>0</v>
      </c>
      <c r="G19" s="9">
        <v>43846</v>
      </c>
      <c r="H19" s="23">
        <v>0</v>
      </c>
      <c r="I19" s="23">
        <v>0</v>
      </c>
      <c r="J19" s="10">
        <v>0</v>
      </c>
      <c r="M19">
        <v>11</v>
      </c>
      <c r="N19">
        <v>-3.3473615986611825E-2</v>
      </c>
      <c r="O19">
        <v>-9.2982354487702049E-2</v>
      </c>
      <c r="P19">
        <v>-2.8158542461457235E-2</v>
      </c>
      <c r="Q19">
        <v>9.8728434473311144E-2</v>
      </c>
      <c r="T19">
        <v>11</v>
      </c>
      <c r="U19">
        <v>2.8294859820991371E-2</v>
      </c>
      <c r="V19">
        <v>-5.6443863308944742E-2</v>
      </c>
      <c r="W19">
        <v>-6.9107310703895641E-2</v>
      </c>
      <c r="X19">
        <v>-2.9742024025022188E-2</v>
      </c>
    </row>
    <row r="20" spans="1:24" x14ac:dyDescent="0.3">
      <c r="A20" s="8">
        <v>43847</v>
      </c>
      <c r="B20">
        <v>0</v>
      </c>
      <c r="C20">
        <v>0</v>
      </c>
      <c r="D20">
        <v>0</v>
      </c>
      <c r="E20">
        <v>0</v>
      </c>
      <c r="F20">
        <v>0</v>
      </c>
      <c r="G20" s="9">
        <v>43847</v>
      </c>
      <c r="H20" s="23">
        <v>0</v>
      </c>
      <c r="I20" s="23">
        <v>0</v>
      </c>
      <c r="J20" s="10">
        <v>0</v>
      </c>
      <c r="M20">
        <v>12</v>
      </c>
      <c r="N20">
        <v>-0.10339525183142544</v>
      </c>
      <c r="O20">
        <v>-2.5183228580756778E-2</v>
      </c>
      <c r="P20">
        <v>-2.8365584278782371E-2</v>
      </c>
      <c r="Q20">
        <v>-5.0000267673115266E-2</v>
      </c>
      <c r="T20">
        <v>12</v>
      </c>
      <c r="U20">
        <v>6.6262671706352888E-2</v>
      </c>
      <c r="V20">
        <v>-7.3481355939459786E-2</v>
      </c>
      <c r="W20">
        <v>-6.9661410341915475E-2</v>
      </c>
      <c r="X20">
        <v>-1.8944555447917542E-3</v>
      </c>
    </row>
    <row r="21" spans="1:24" x14ac:dyDescent="0.3">
      <c r="A21" s="8">
        <v>43848</v>
      </c>
      <c r="B21">
        <v>0</v>
      </c>
      <c r="C21">
        <v>0</v>
      </c>
      <c r="D21">
        <v>0</v>
      </c>
      <c r="E21">
        <v>0</v>
      </c>
      <c r="F21">
        <v>0</v>
      </c>
      <c r="G21" s="9">
        <v>43848</v>
      </c>
      <c r="H21" s="23">
        <v>0</v>
      </c>
      <c r="I21" s="23">
        <v>0</v>
      </c>
      <c r="J21" s="10">
        <v>0</v>
      </c>
      <c r="M21">
        <v>13</v>
      </c>
      <c r="N21">
        <v>-3.0415076819708529E-2</v>
      </c>
      <c r="O21">
        <v>-9.4505208815321123E-2</v>
      </c>
      <c r="P21">
        <v>-2.8575693374533775E-2</v>
      </c>
      <c r="Q21">
        <v>-5.0378926376601553E-2</v>
      </c>
      <c r="T21">
        <v>13</v>
      </c>
      <c r="U21">
        <v>2.6716130838839874E-2</v>
      </c>
      <c r="V21">
        <v>-0.16773131302336972</v>
      </c>
      <c r="W21">
        <v>-7.0224504016510397E-2</v>
      </c>
      <c r="X21">
        <v>2.6914341651628194E-2</v>
      </c>
    </row>
    <row r="22" spans="1:24" x14ac:dyDescent="0.3">
      <c r="A22" s="8">
        <v>43849</v>
      </c>
      <c r="B22">
        <v>0</v>
      </c>
      <c r="C22">
        <v>0</v>
      </c>
      <c r="D22">
        <v>0</v>
      </c>
      <c r="E22">
        <v>0</v>
      </c>
      <c r="F22">
        <v>0</v>
      </c>
      <c r="G22" s="9">
        <v>43849</v>
      </c>
      <c r="H22" s="23">
        <v>0</v>
      </c>
      <c r="I22" s="23">
        <v>0</v>
      </c>
      <c r="J22" s="10">
        <v>0</v>
      </c>
      <c r="M22">
        <v>14</v>
      </c>
      <c r="N22">
        <v>4.2726513025185195E-2</v>
      </c>
      <c r="O22">
        <v>-9.5285571785308665E-2</v>
      </c>
      <c r="P22">
        <v>-2.8788938420905279E-2</v>
      </c>
      <c r="Q22">
        <v>-5.0763364735376591E-2</v>
      </c>
      <c r="T22">
        <v>14</v>
      </c>
      <c r="U22">
        <v>0.14697562437938683</v>
      </c>
      <c r="V22">
        <v>-0.15599018913640916</v>
      </c>
      <c r="W22">
        <v>-7.0796813412412882E-2</v>
      </c>
      <c r="X22">
        <v>-2.2496688137498347E-2</v>
      </c>
    </row>
    <row r="23" spans="1:24" x14ac:dyDescent="0.3">
      <c r="A23" s="8">
        <v>43850</v>
      </c>
      <c r="B23">
        <v>0</v>
      </c>
      <c r="C23">
        <v>0</v>
      </c>
      <c r="D23">
        <v>0</v>
      </c>
      <c r="E23">
        <v>0</v>
      </c>
      <c r="F23">
        <v>0</v>
      </c>
      <c r="G23" s="9">
        <v>43850</v>
      </c>
      <c r="H23" s="23">
        <v>0</v>
      </c>
      <c r="I23" s="23">
        <v>0</v>
      </c>
      <c r="J23" s="10">
        <v>0</v>
      </c>
    </row>
    <row r="24" spans="1:24" x14ac:dyDescent="0.3">
      <c r="A24" s="8">
        <v>43851</v>
      </c>
      <c r="B24">
        <v>0</v>
      </c>
      <c r="C24">
        <v>0</v>
      </c>
      <c r="D24">
        <v>0</v>
      </c>
      <c r="E24">
        <v>0</v>
      </c>
      <c r="F24">
        <v>0</v>
      </c>
      <c r="G24" s="9">
        <v>43851</v>
      </c>
      <c r="H24" s="23">
        <v>0</v>
      </c>
      <c r="I24" s="23">
        <v>0</v>
      </c>
      <c r="J24" s="10">
        <v>0</v>
      </c>
    </row>
    <row r="25" spans="1:24" x14ac:dyDescent="0.3">
      <c r="A25" s="8">
        <v>43852</v>
      </c>
      <c r="B25">
        <v>0</v>
      </c>
      <c r="C25">
        <v>0</v>
      </c>
      <c r="D25">
        <v>0</v>
      </c>
      <c r="E25">
        <v>0</v>
      </c>
      <c r="F25">
        <v>0</v>
      </c>
      <c r="G25" s="9">
        <v>43852</v>
      </c>
      <c r="H25" s="23">
        <v>0</v>
      </c>
      <c r="I25" s="23">
        <v>0</v>
      </c>
      <c r="J25" s="10">
        <v>0</v>
      </c>
    </row>
    <row r="26" spans="1:24" x14ac:dyDescent="0.3">
      <c r="A26" s="8">
        <v>43853</v>
      </c>
      <c r="B26">
        <v>0</v>
      </c>
      <c r="C26">
        <v>0</v>
      </c>
      <c r="D26">
        <v>0</v>
      </c>
      <c r="E26">
        <v>0</v>
      </c>
      <c r="F26">
        <v>0</v>
      </c>
      <c r="G26" s="9">
        <v>43853</v>
      </c>
      <c r="H26" s="23">
        <v>0</v>
      </c>
      <c r="I26" s="23">
        <v>0</v>
      </c>
      <c r="J26" s="10">
        <v>0</v>
      </c>
    </row>
    <row r="27" spans="1:24" x14ac:dyDescent="0.3">
      <c r="A27" s="8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9">
        <v>43854</v>
      </c>
      <c r="H27" s="23">
        <v>0</v>
      </c>
      <c r="I27" s="23">
        <v>0</v>
      </c>
      <c r="J27" s="10">
        <v>0</v>
      </c>
    </row>
    <row r="28" spans="1:24" x14ac:dyDescent="0.3">
      <c r="A28" s="8">
        <v>43855</v>
      </c>
      <c r="B28">
        <v>28</v>
      </c>
      <c r="C28">
        <v>0</v>
      </c>
      <c r="D28">
        <v>0</v>
      </c>
      <c r="E28">
        <v>0</v>
      </c>
      <c r="F28">
        <v>0</v>
      </c>
      <c r="G28" s="9">
        <v>43855</v>
      </c>
      <c r="H28" s="23">
        <v>0</v>
      </c>
      <c r="I28" s="23">
        <v>0</v>
      </c>
      <c r="J28" s="10">
        <v>0</v>
      </c>
    </row>
    <row r="29" spans="1:24" x14ac:dyDescent="0.3">
      <c r="A29" s="8">
        <v>43856</v>
      </c>
      <c r="B29">
        <v>38</v>
      </c>
      <c r="C29">
        <v>0</v>
      </c>
      <c r="D29">
        <v>0</v>
      </c>
      <c r="E29">
        <v>0</v>
      </c>
      <c r="F29">
        <v>0</v>
      </c>
      <c r="G29" s="9">
        <v>43856</v>
      </c>
      <c r="H29" s="23">
        <v>0</v>
      </c>
      <c r="I29" s="23">
        <v>0</v>
      </c>
      <c r="J29" s="10">
        <v>0</v>
      </c>
    </row>
    <row r="30" spans="1:24" x14ac:dyDescent="0.3">
      <c r="A30" s="8">
        <v>43857</v>
      </c>
      <c r="B30">
        <v>0</v>
      </c>
      <c r="C30">
        <v>0</v>
      </c>
      <c r="D30">
        <v>0</v>
      </c>
      <c r="E30">
        <v>0</v>
      </c>
      <c r="F30">
        <v>0</v>
      </c>
      <c r="G30" s="9">
        <v>43857</v>
      </c>
      <c r="H30" s="23">
        <v>0</v>
      </c>
      <c r="I30" s="23">
        <v>0</v>
      </c>
      <c r="J30" s="10">
        <v>0</v>
      </c>
    </row>
    <row r="31" spans="1:24" x14ac:dyDescent="0.3">
      <c r="A31" s="8">
        <v>43858</v>
      </c>
      <c r="B31">
        <v>31</v>
      </c>
      <c r="C31">
        <v>0</v>
      </c>
      <c r="D31">
        <v>0</v>
      </c>
      <c r="E31">
        <v>0</v>
      </c>
      <c r="F31">
        <v>0</v>
      </c>
      <c r="G31" s="9">
        <v>43858</v>
      </c>
      <c r="H31" s="23">
        <v>0</v>
      </c>
      <c r="I31" s="23">
        <v>0</v>
      </c>
      <c r="J31" s="10">
        <v>0</v>
      </c>
    </row>
    <row r="32" spans="1:24" x14ac:dyDescent="0.3">
      <c r="A32" s="8">
        <v>43859</v>
      </c>
      <c r="B32">
        <v>0</v>
      </c>
      <c r="C32">
        <v>0</v>
      </c>
      <c r="D32">
        <v>0</v>
      </c>
      <c r="E32">
        <v>0</v>
      </c>
      <c r="F32">
        <v>0</v>
      </c>
      <c r="G32" s="9">
        <v>43859</v>
      </c>
      <c r="H32" s="23">
        <v>0</v>
      </c>
      <c r="I32" s="23">
        <v>0</v>
      </c>
      <c r="J32" s="10">
        <v>0</v>
      </c>
    </row>
    <row r="33" spans="1:10" x14ac:dyDescent="0.3">
      <c r="A33" s="8">
        <v>43860</v>
      </c>
      <c r="B33">
        <v>0</v>
      </c>
      <c r="C33">
        <v>0</v>
      </c>
      <c r="D33">
        <v>0</v>
      </c>
      <c r="E33">
        <v>0</v>
      </c>
      <c r="F33">
        <v>0</v>
      </c>
      <c r="G33" s="9">
        <v>43860</v>
      </c>
      <c r="H33" s="23">
        <f ca="1">IFERROR(__xludf.DUMMYFUNCTION("""COMPUTED_VALUE"""),1)</f>
        <v>1</v>
      </c>
      <c r="I33" s="23">
        <f ca="1">IFERROR(__xludf.DUMMYFUNCTION("""COMPUTED_VALUE"""),0)</f>
        <v>0</v>
      </c>
      <c r="J33" s="10">
        <v>0</v>
      </c>
    </row>
    <row r="34" spans="1:10" x14ac:dyDescent="0.3">
      <c r="A34" s="8">
        <v>43861</v>
      </c>
      <c r="B34">
        <v>0</v>
      </c>
      <c r="C34">
        <v>0</v>
      </c>
      <c r="D34">
        <v>0</v>
      </c>
      <c r="E34">
        <v>0</v>
      </c>
      <c r="F34">
        <v>0</v>
      </c>
      <c r="G34" s="9">
        <v>43861</v>
      </c>
      <c r="H34" s="23">
        <f ca="1">IFERROR(__xludf.DUMMYFUNCTION("""COMPUTED_VALUE"""),0)</f>
        <v>0</v>
      </c>
      <c r="I34" s="23">
        <f ca="1">IFERROR(__xludf.DUMMYFUNCTION("""COMPUTED_VALUE"""),0)</f>
        <v>0</v>
      </c>
      <c r="J34" s="10">
        <v>0</v>
      </c>
    </row>
    <row r="35" spans="1:10" x14ac:dyDescent="0.3">
      <c r="A35" s="8">
        <v>43862</v>
      </c>
      <c r="B35">
        <v>0</v>
      </c>
      <c r="C35">
        <v>0</v>
      </c>
      <c r="D35">
        <v>0</v>
      </c>
      <c r="E35">
        <v>0</v>
      </c>
      <c r="F35">
        <v>0</v>
      </c>
      <c r="G35" s="9">
        <v>43862</v>
      </c>
      <c r="H35" s="23">
        <f ca="1">IFERROR(__xludf.DUMMYFUNCTION("""COMPUTED_VALUE"""),0)</f>
        <v>0</v>
      </c>
      <c r="I35" s="23">
        <f ca="1">IFERROR(__xludf.DUMMYFUNCTION("""COMPUTED_VALUE"""),0)</f>
        <v>0</v>
      </c>
      <c r="J35" s="10">
        <v>0</v>
      </c>
    </row>
    <row r="36" spans="1:10" x14ac:dyDescent="0.3">
      <c r="A36" s="8">
        <v>43863</v>
      </c>
      <c r="B36">
        <v>0</v>
      </c>
      <c r="C36">
        <v>0</v>
      </c>
      <c r="D36">
        <v>0</v>
      </c>
      <c r="E36">
        <v>0</v>
      </c>
      <c r="F36">
        <v>0</v>
      </c>
      <c r="G36" s="9">
        <v>43863</v>
      </c>
      <c r="H36" s="23">
        <f ca="1">IFERROR(__xludf.DUMMYFUNCTION("""COMPUTED_VALUE"""),1)</f>
        <v>1</v>
      </c>
      <c r="I36" s="23">
        <f ca="1">IFERROR(__xludf.DUMMYFUNCTION("""COMPUTED_VALUE"""),0)</f>
        <v>0</v>
      </c>
      <c r="J36" s="10">
        <v>0</v>
      </c>
    </row>
    <row r="37" spans="1:10" x14ac:dyDescent="0.3">
      <c r="A37" s="8">
        <v>43864</v>
      </c>
      <c r="B37">
        <v>0</v>
      </c>
      <c r="C37">
        <v>0</v>
      </c>
      <c r="D37">
        <v>0</v>
      </c>
      <c r="E37">
        <v>0</v>
      </c>
      <c r="F37">
        <v>0</v>
      </c>
      <c r="G37" s="9">
        <v>43864</v>
      </c>
      <c r="H37" s="23">
        <f ca="1">IFERROR(__xludf.DUMMYFUNCTION("""COMPUTED_VALUE"""),1)</f>
        <v>1</v>
      </c>
      <c r="I37" s="23">
        <f ca="1">IFERROR(__xludf.DUMMYFUNCTION("""COMPUTED_VALUE"""),0)</f>
        <v>0</v>
      </c>
      <c r="J37" s="10">
        <v>0</v>
      </c>
    </row>
    <row r="38" spans="1:10" x14ac:dyDescent="0.3">
      <c r="A38" s="8">
        <v>43865</v>
      </c>
      <c r="B38">
        <v>28</v>
      </c>
      <c r="C38">
        <v>0</v>
      </c>
      <c r="D38">
        <v>0</v>
      </c>
      <c r="E38">
        <v>0</v>
      </c>
      <c r="F38">
        <v>0</v>
      </c>
      <c r="G38" s="9">
        <v>43865</v>
      </c>
      <c r="H38" s="23">
        <f ca="1">IFERROR(__xludf.DUMMYFUNCTION("""COMPUTED_VALUE"""),0)</f>
        <v>0</v>
      </c>
      <c r="I38" s="23">
        <f ca="1">IFERROR(__xludf.DUMMYFUNCTION("""COMPUTED_VALUE"""),0)</f>
        <v>0</v>
      </c>
      <c r="J38" s="10">
        <v>0</v>
      </c>
    </row>
    <row r="39" spans="1:10" x14ac:dyDescent="0.3">
      <c r="A39" s="8">
        <v>43866</v>
      </c>
      <c r="B39">
        <v>0</v>
      </c>
      <c r="C39">
        <v>0</v>
      </c>
      <c r="D39">
        <v>0</v>
      </c>
      <c r="E39">
        <v>0</v>
      </c>
      <c r="F39">
        <v>0</v>
      </c>
      <c r="G39" s="9">
        <v>43866</v>
      </c>
      <c r="H39" s="23">
        <f ca="1">IFERROR(__xludf.DUMMYFUNCTION("""COMPUTED_VALUE"""),0)</f>
        <v>0</v>
      </c>
      <c r="I39" s="23">
        <f ca="1">IFERROR(__xludf.DUMMYFUNCTION("""COMPUTED_VALUE"""),0)</f>
        <v>0</v>
      </c>
      <c r="J39" s="10">
        <v>0</v>
      </c>
    </row>
    <row r="40" spans="1:10" x14ac:dyDescent="0.3">
      <c r="A40" s="8">
        <v>43867</v>
      </c>
      <c r="B40">
        <v>29</v>
      </c>
      <c r="C40">
        <v>0</v>
      </c>
      <c r="D40">
        <v>0</v>
      </c>
      <c r="E40">
        <v>0</v>
      </c>
      <c r="F40">
        <v>0</v>
      </c>
      <c r="G40" s="9">
        <v>43867</v>
      </c>
      <c r="H40" s="23">
        <f ca="1">IFERROR(__xludf.DUMMYFUNCTION("""COMPUTED_VALUE"""),0)</f>
        <v>0</v>
      </c>
      <c r="I40" s="23">
        <f ca="1">IFERROR(__xludf.DUMMYFUNCTION("""COMPUTED_VALUE"""),0)</f>
        <v>0</v>
      </c>
      <c r="J40" s="10">
        <v>0</v>
      </c>
    </row>
    <row r="41" spans="1:10" x14ac:dyDescent="0.3">
      <c r="A41" s="8">
        <v>43868</v>
      </c>
      <c r="B41">
        <v>0</v>
      </c>
      <c r="C41">
        <v>0</v>
      </c>
      <c r="D41">
        <v>0</v>
      </c>
      <c r="E41">
        <v>0</v>
      </c>
      <c r="F41">
        <v>0</v>
      </c>
      <c r="G41" s="9">
        <v>43868</v>
      </c>
      <c r="H41" s="23">
        <f ca="1">IFERROR(__xludf.DUMMYFUNCTION("""COMPUTED_VALUE"""),0)</f>
        <v>0</v>
      </c>
      <c r="I41" s="23">
        <f ca="1">IFERROR(__xludf.DUMMYFUNCTION("""COMPUTED_VALUE"""),0)</f>
        <v>0</v>
      </c>
      <c r="J41" s="10">
        <v>0</v>
      </c>
    </row>
    <row r="42" spans="1:10" x14ac:dyDescent="0.3">
      <c r="A42" s="8">
        <v>43869</v>
      </c>
      <c r="B42">
        <v>0</v>
      </c>
      <c r="C42">
        <v>0</v>
      </c>
      <c r="D42">
        <v>0</v>
      </c>
      <c r="E42">
        <v>0</v>
      </c>
      <c r="F42">
        <v>0</v>
      </c>
      <c r="G42" s="9">
        <v>43869</v>
      </c>
      <c r="H42" s="23">
        <f ca="1">IFERROR(__xludf.DUMMYFUNCTION("""COMPUTED_VALUE"""),0)</f>
        <v>0</v>
      </c>
      <c r="I42" s="23">
        <f ca="1">IFERROR(__xludf.DUMMYFUNCTION("""COMPUTED_VALUE"""),0)</f>
        <v>0</v>
      </c>
      <c r="J42" s="10">
        <v>0</v>
      </c>
    </row>
    <row r="43" spans="1:10" x14ac:dyDescent="0.3">
      <c r="A43" s="8">
        <v>43870</v>
      </c>
      <c r="B43">
        <v>0</v>
      </c>
      <c r="C43">
        <v>31</v>
      </c>
      <c r="D43">
        <v>0</v>
      </c>
      <c r="E43">
        <v>0</v>
      </c>
      <c r="F43">
        <v>0</v>
      </c>
      <c r="G43" s="9">
        <v>43870</v>
      </c>
      <c r="H43" s="23">
        <f ca="1">IFERROR(__xludf.DUMMYFUNCTION("""COMPUTED_VALUE"""),0)</f>
        <v>0</v>
      </c>
      <c r="I43" s="23">
        <f ca="1">IFERROR(__xludf.DUMMYFUNCTION("""COMPUTED_VALUE"""),0)</f>
        <v>0</v>
      </c>
      <c r="J43" s="10">
        <v>0</v>
      </c>
    </row>
    <row r="44" spans="1:10" x14ac:dyDescent="0.3">
      <c r="A44" s="8">
        <v>43871</v>
      </c>
      <c r="B44">
        <v>0</v>
      </c>
      <c r="C44">
        <v>0</v>
      </c>
      <c r="D44">
        <v>0</v>
      </c>
      <c r="E44">
        <v>0</v>
      </c>
      <c r="F44">
        <v>0</v>
      </c>
      <c r="G44" s="9">
        <v>43871</v>
      </c>
      <c r="H44" s="23">
        <f ca="1">IFERROR(__xludf.DUMMYFUNCTION("""COMPUTED_VALUE"""),0)</f>
        <v>0</v>
      </c>
      <c r="I44" s="23">
        <f ca="1">IFERROR(__xludf.DUMMYFUNCTION("""COMPUTED_VALUE"""),0)</f>
        <v>0</v>
      </c>
      <c r="J44" s="10">
        <v>0</v>
      </c>
    </row>
    <row r="45" spans="1:10" x14ac:dyDescent="0.3">
      <c r="A45" s="8">
        <v>43872</v>
      </c>
      <c r="B45">
        <v>0</v>
      </c>
      <c r="C45">
        <v>0</v>
      </c>
      <c r="D45">
        <v>0</v>
      </c>
      <c r="E45">
        <v>0</v>
      </c>
      <c r="F45">
        <v>0</v>
      </c>
      <c r="G45" s="9">
        <v>43872</v>
      </c>
      <c r="H45" s="23">
        <f ca="1">IFERROR(__xludf.DUMMYFUNCTION("""COMPUTED_VALUE"""),0)</f>
        <v>0</v>
      </c>
      <c r="I45" s="23">
        <f ca="1">IFERROR(__xludf.DUMMYFUNCTION("""COMPUTED_VALUE"""),0)</f>
        <v>0</v>
      </c>
      <c r="J45" s="10">
        <v>0</v>
      </c>
    </row>
    <row r="46" spans="1:10" x14ac:dyDescent="0.3">
      <c r="A46" s="8">
        <v>43873</v>
      </c>
      <c r="B46">
        <v>0</v>
      </c>
      <c r="C46">
        <v>0</v>
      </c>
      <c r="D46">
        <v>0</v>
      </c>
      <c r="E46">
        <v>0</v>
      </c>
      <c r="F46">
        <v>0</v>
      </c>
      <c r="G46" s="9">
        <v>43873</v>
      </c>
      <c r="H46" s="23">
        <f ca="1">IFERROR(__xludf.DUMMYFUNCTION("""COMPUTED_VALUE"""),0)</f>
        <v>0</v>
      </c>
      <c r="I46" s="23">
        <f ca="1">IFERROR(__xludf.DUMMYFUNCTION("""COMPUTED_VALUE"""),0)</f>
        <v>0</v>
      </c>
      <c r="J46" s="10">
        <v>0</v>
      </c>
    </row>
    <row r="47" spans="1:10" x14ac:dyDescent="0.3">
      <c r="A47" s="8">
        <v>43874</v>
      </c>
      <c r="B47">
        <v>0</v>
      </c>
      <c r="C47">
        <v>0</v>
      </c>
      <c r="D47">
        <v>0</v>
      </c>
      <c r="E47">
        <v>0</v>
      </c>
      <c r="F47">
        <v>0</v>
      </c>
      <c r="G47" s="9">
        <v>43874</v>
      </c>
      <c r="H47" s="23">
        <f ca="1">IFERROR(__xludf.DUMMYFUNCTION("""COMPUTED_VALUE"""),0)</f>
        <v>0</v>
      </c>
      <c r="I47" s="23">
        <f ca="1">IFERROR(__xludf.DUMMYFUNCTION("""COMPUTED_VALUE"""),0)</f>
        <v>0</v>
      </c>
      <c r="J47" s="10">
        <v>0</v>
      </c>
    </row>
    <row r="48" spans="1:10" x14ac:dyDescent="0.3">
      <c r="A48" s="8">
        <v>43875</v>
      </c>
      <c r="B48">
        <v>0</v>
      </c>
      <c r="C48">
        <v>0</v>
      </c>
      <c r="D48">
        <v>0</v>
      </c>
      <c r="E48">
        <v>0</v>
      </c>
      <c r="F48">
        <v>0</v>
      </c>
      <c r="G48" s="9">
        <v>43875</v>
      </c>
      <c r="H48" s="23">
        <f ca="1">IFERROR(__xludf.DUMMYFUNCTION("""COMPUTED_VALUE"""),0)</f>
        <v>0</v>
      </c>
      <c r="I48" s="23">
        <f ca="1">IFERROR(__xludf.DUMMYFUNCTION("""COMPUTED_VALUE"""),0)</f>
        <v>0</v>
      </c>
      <c r="J48" s="10">
        <v>0</v>
      </c>
    </row>
    <row r="49" spans="1:10" x14ac:dyDescent="0.3">
      <c r="A49" s="8">
        <v>43876</v>
      </c>
      <c r="B49">
        <v>59</v>
      </c>
      <c r="C49">
        <v>0</v>
      </c>
      <c r="D49">
        <v>0</v>
      </c>
      <c r="E49">
        <v>0</v>
      </c>
      <c r="F49">
        <v>0</v>
      </c>
      <c r="G49" s="9">
        <v>43876</v>
      </c>
      <c r="H49" s="23">
        <f ca="1">IFERROR(__xludf.DUMMYFUNCTION("""COMPUTED_VALUE"""),0)</f>
        <v>0</v>
      </c>
      <c r="I49" s="23">
        <f ca="1">IFERROR(__xludf.DUMMYFUNCTION("""COMPUTED_VALUE"""),0)</f>
        <v>0</v>
      </c>
      <c r="J49" s="10">
        <v>0</v>
      </c>
    </row>
    <row r="50" spans="1:10" x14ac:dyDescent="0.3">
      <c r="A50" s="8">
        <v>43877</v>
      </c>
      <c r="B50">
        <v>0</v>
      </c>
      <c r="C50">
        <v>0</v>
      </c>
      <c r="D50">
        <v>0</v>
      </c>
      <c r="E50">
        <v>0</v>
      </c>
      <c r="F50">
        <v>0</v>
      </c>
      <c r="G50" s="9">
        <v>43877</v>
      </c>
      <c r="H50" s="23">
        <f ca="1">IFERROR(__xludf.DUMMYFUNCTION("""COMPUTED_VALUE"""),0)</f>
        <v>0</v>
      </c>
      <c r="I50" s="23">
        <f ca="1">IFERROR(__xludf.DUMMYFUNCTION("""COMPUTED_VALUE"""),0)</f>
        <v>0</v>
      </c>
      <c r="J50" s="10">
        <v>0</v>
      </c>
    </row>
    <row r="51" spans="1:10" x14ac:dyDescent="0.3">
      <c r="A51" s="8">
        <v>43878</v>
      </c>
      <c r="B51">
        <v>0</v>
      </c>
      <c r="C51">
        <v>0</v>
      </c>
      <c r="D51">
        <v>0</v>
      </c>
      <c r="E51">
        <v>0</v>
      </c>
      <c r="F51">
        <v>0</v>
      </c>
      <c r="G51" s="9">
        <v>43878</v>
      </c>
      <c r="H51" s="23">
        <f ca="1">IFERROR(__xludf.DUMMYFUNCTION("""COMPUTED_VALUE"""),0)</f>
        <v>0</v>
      </c>
      <c r="I51" s="23">
        <f ca="1">IFERROR(__xludf.DUMMYFUNCTION("""COMPUTED_VALUE"""),0)</f>
        <v>0</v>
      </c>
      <c r="J51" s="10">
        <v>0</v>
      </c>
    </row>
    <row r="52" spans="1:10" x14ac:dyDescent="0.3">
      <c r="A52" s="8">
        <v>43879</v>
      </c>
      <c r="B52">
        <v>0</v>
      </c>
      <c r="C52">
        <v>0</v>
      </c>
      <c r="D52">
        <v>0</v>
      </c>
      <c r="E52">
        <v>0</v>
      </c>
      <c r="F52">
        <v>0</v>
      </c>
      <c r="G52" s="9">
        <v>43879</v>
      </c>
      <c r="H52" s="23">
        <f ca="1">IFERROR(__xludf.DUMMYFUNCTION("""COMPUTED_VALUE"""),0)</f>
        <v>0</v>
      </c>
      <c r="I52" s="23">
        <f ca="1">IFERROR(__xludf.DUMMYFUNCTION("""COMPUTED_VALUE"""),0)</f>
        <v>0</v>
      </c>
      <c r="J52" s="10">
        <v>0</v>
      </c>
    </row>
    <row r="53" spans="1:10" x14ac:dyDescent="0.3">
      <c r="A53" s="8">
        <v>43880</v>
      </c>
      <c r="B53">
        <v>0</v>
      </c>
      <c r="C53">
        <v>0</v>
      </c>
      <c r="D53">
        <v>0</v>
      </c>
      <c r="E53">
        <v>0</v>
      </c>
      <c r="F53">
        <v>0</v>
      </c>
      <c r="G53" s="9">
        <v>43880</v>
      </c>
      <c r="H53" s="23">
        <f ca="1">IFERROR(__xludf.DUMMYFUNCTION("""COMPUTED_VALUE"""),0)</f>
        <v>0</v>
      </c>
      <c r="I53" s="23">
        <f ca="1">IFERROR(__xludf.DUMMYFUNCTION("""COMPUTED_VALUE"""),0)</f>
        <v>0</v>
      </c>
      <c r="J53" s="10">
        <v>0</v>
      </c>
    </row>
    <row r="54" spans="1:10" x14ac:dyDescent="0.3">
      <c r="A54" s="8">
        <v>43881</v>
      </c>
      <c r="B54">
        <v>0</v>
      </c>
      <c r="C54">
        <v>0</v>
      </c>
      <c r="D54">
        <v>0</v>
      </c>
      <c r="E54">
        <v>0</v>
      </c>
      <c r="F54">
        <v>0</v>
      </c>
      <c r="G54" s="9">
        <v>43881</v>
      </c>
      <c r="H54" s="23">
        <f ca="1">IFERROR(__xludf.DUMMYFUNCTION("""COMPUTED_VALUE"""),0)</f>
        <v>0</v>
      </c>
      <c r="I54" s="23">
        <f ca="1">IFERROR(__xludf.DUMMYFUNCTION("""COMPUTED_VALUE"""),0)</f>
        <v>0</v>
      </c>
      <c r="J54" s="10">
        <v>0</v>
      </c>
    </row>
    <row r="55" spans="1:10" x14ac:dyDescent="0.3">
      <c r="A55" s="8">
        <v>43882</v>
      </c>
      <c r="B55">
        <v>0</v>
      </c>
      <c r="C55">
        <v>0</v>
      </c>
      <c r="D55">
        <v>0</v>
      </c>
      <c r="E55">
        <v>0</v>
      </c>
      <c r="F55">
        <v>0</v>
      </c>
      <c r="G55" s="9">
        <v>43882</v>
      </c>
      <c r="H55" s="23">
        <f ca="1">IFERROR(__xludf.DUMMYFUNCTION("""COMPUTED_VALUE"""),0)</f>
        <v>0</v>
      </c>
      <c r="I55" s="23">
        <f ca="1">IFERROR(__xludf.DUMMYFUNCTION("""COMPUTED_VALUE"""),0)</f>
        <v>0</v>
      </c>
      <c r="J55" s="10">
        <v>0</v>
      </c>
    </row>
    <row r="56" spans="1:10" x14ac:dyDescent="0.3">
      <c r="A56" s="8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9">
        <v>43883</v>
      </c>
      <c r="H56" s="23">
        <f ca="1">IFERROR(__xludf.DUMMYFUNCTION("""COMPUTED_VALUE"""),0)</f>
        <v>0</v>
      </c>
      <c r="I56" s="23">
        <f ca="1">IFERROR(__xludf.DUMMYFUNCTION("""COMPUTED_VALUE"""),0)</f>
        <v>0</v>
      </c>
      <c r="J56" s="10">
        <v>0</v>
      </c>
    </row>
    <row r="57" spans="1:10" x14ac:dyDescent="0.3">
      <c r="A57" s="8">
        <v>43884</v>
      </c>
      <c r="B57">
        <v>0</v>
      </c>
      <c r="C57">
        <v>0</v>
      </c>
      <c r="D57">
        <v>0</v>
      </c>
      <c r="E57">
        <v>0</v>
      </c>
      <c r="F57">
        <v>0</v>
      </c>
      <c r="G57" s="9">
        <v>43884</v>
      </c>
      <c r="H57" s="23">
        <f ca="1">IFERROR(__xludf.DUMMYFUNCTION("""COMPUTED_VALUE"""),0)</f>
        <v>0</v>
      </c>
      <c r="I57" s="23">
        <f ca="1">IFERROR(__xludf.DUMMYFUNCTION("""COMPUTED_VALUE"""),0)</f>
        <v>0</v>
      </c>
      <c r="J57" s="10">
        <v>0</v>
      </c>
    </row>
    <row r="58" spans="1:10" x14ac:dyDescent="0.3">
      <c r="A58" s="8">
        <v>43885</v>
      </c>
      <c r="B58">
        <v>0</v>
      </c>
      <c r="C58">
        <v>0</v>
      </c>
      <c r="D58">
        <v>0</v>
      </c>
      <c r="E58">
        <v>0</v>
      </c>
      <c r="F58">
        <v>0</v>
      </c>
      <c r="G58" s="9">
        <v>43885</v>
      </c>
      <c r="H58" s="23">
        <f ca="1">IFERROR(__xludf.DUMMYFUNCTION("""COMPUTED_VALUE"""),0)</f>
        <v>0</v>
      </c>
      <c r="I58" s="23">
        <f ca="1">IFERROR(__xludf.DUMMYFUNCTION("""COMPUTED_VALUE"""),0)</f>
        <v>0</v>
      </c>
      <c r="J58" s="10">
        <v>0</v>
      </c>
    </row>
    <row r="59" spans="1:10" x14ac:dyDescent="0.3">
      <c r="A59" s="8">
        <v>43886</v>
      </c>
      <c r="B59">
        <v>0</v>
      </c>
      <c r="C59">
        <v>0</v>
      </c>
      <c r="D59">
        <v>0</v>
      </c>
      <c r="E59">
        <v>0</v>
      </c>
      <c r="F59">
        <v>0</v>
      </c>
      <c r="G59" s="9">
        <v>43886</v>
      </c>
      <c r="H59" s="23">
        <f ca="1">IFERROR(__xludf.DUMMYFUNCTION("""COMPUTED_VALUE"""),0)</f>
        <v>0</v>
      </c>
      <c r="I59" s="23">
        <f ca="1">IFERROR(__xludf.DUMMYFUNCTION("""COMPUTED_VALUE"""),0)</f>
        <v>0</v>
      </c>
      <c r="J59" s="10">
        <v>0</v>
      </c>
    </row>
    <row r="60" spans="1:10" x14ac:dyDescent="0.3">
      <c r="A60" s="8">
        <v>43887</v>
      </c>
      <c r="B60">
        <v>26</v>
      </c>
      <c r="C60">
        <v>0</v>
      </c>
      <c r="D60">
        <v>0</v>
      </c>
      <c r="E60">
        <v>0</v>
      </c>
      <c r="F60">
        <v>0</v>
      </c>
      <c r="G60" s="9">
        <v>43887</v>
      </c>
      <c r="H60" s="23">
        <f ca="1">IFERROR(__xludf.DUMMYFUNCTION("""COMPUTED_VALUE"""),0)</f>
        <v>0</v>
      </c>
      <c r="I60" s="23">
        <f ca="1">IFERROR(__xludf.DUMMYFUNCTION("""COMPUTED_VALUE"""),0)</f>
        <v>0</v>
      </c>
      <c r="J60" s="10">
        <v>0</v>
      </c>
    </row>
    <row r="61" spans="1:10" x14ac:dyDescent="0.3">
      <c r="A61" s="8">
        <v>43888</v>
      </c>
      <c r="B61">
        <v>0</v>
      </c>
      <c r="C61">
        <v>27</v>
      </c>
      <c r="D61">
        <v>0</v>
      </c>
      <c r="E61">
        <v>0</v>
      </c>
      <c r="F61">
        <v>0</v>
      </c>
      <c r="G61" s="9">
        <v>43888</v>
      </c>
      <c r="H61" s="23">
        <f ca="1">IFERROR(__xludf.DUMMYFUNCTION("""COMPUTED_VALUE"""),0)</f>
        <v>0</v>
      </c>
      <c r="I61" s="23">
        <f ca="1">IFERROR(__xludf.DUMMYFUNCTION("""COMPUTED_VALUE"""),0)</f>
        <v>0</v>
      </c>
      <c r="J61" s="10">
        <v>0</v>
      </c>
    </row>
    <row r="62" spans="1:10" x14ac:dyDescent="0.3">
      <c r="A62" s="8">
        <v>43889</v>
      </c>
      <c r="B62">
        <v>0</v>
      </c>
      <c r="C62">
        <v>0</v>
      </c>
      <c r="D62">
        <v>0</v>
      </c>
      <c r="E62">
        <v>0</v>
      </c>
      <c r="F62">
        <v>0</v>
      </c>
      <c r="G62" s="9">
        <v>43889</v>
      </c>
      <c r="H62" s="23">
        <f ca="1">IFERROR(__xludf.DUMMYFUNCTION("""COMPUTED_VALUE"""),0)</f>
        <v>0</v>
      </c>
      <c r="I62" s="23">
        <f ca="1">IFERROR(__xludf.DUMMYFUNCTION("""COMPUTED_VALUE"""),0)</f>
        <v>0</v>
      </c>
      <c r="J62" s="10">
        <v>0</v>
      </c>
    </row>
    <row r="63" spans="1:10" x14ac:dyDescent="0.3">
      <c r="A63" s="8">
        <v>43890</v>
      </c>
      <c r="B63">
        <v>0</v>
      </c>
      <c r="C63">
        <v>0</v>
      </c>
      <c r="D63">
        <v>0</v>
      </c>
      <c r="E63">
        <v>0</v>
      </c>
      <c r="F63">
        <v>0</v>
      </c>
      <c r="G63" s="9">
        <v>43890</v>
      </c>
      <c r="H63" s="23">
        <f ca="1">IFERROR(__xludf.DUMMYFUNCTION("""COMPUTED_VALUE"""),0)</f>
        <v>0</v>
      </c>
      <c r="I63" s="23">
        <f ca="1">IFERROR(__xludf.DUMMYFUNCTION("""COMPUTED_VALUE"""),0)</f>
        <v>0</v>
      </c>
      <c r="J63" s="10">
        <v>0</v>
      </c>
    </row>
    <row r="64" spans="1:10" x14ac:dyDescent="0.3">
      <c r="A64" s="8">
        <v>43891</v>
      </c>
      <c r="B64">
        <v>0</v>
      </c>
      <c r="C64">
        <v>0</v>
      </c>
      <c r="D64">
        <v>0</v>
      </c>
      <c r="E64">
        <v>0</v>
      </c>
      <c r="F64">
        <v>0</v>
      </c>
      <c r="G64" s="9">
        <v>43891</v>
      </c>
      <c r="H64" s="23">
        <f ca="1">IFERROR(__xludf.DUMMYFUNCTION("""COMPUTED_VALUE"""),0)</f>
        <v>0</v>
      </c>
      <c r="I64" s="23">
        <f ca="1">IFERROR(__xludf.DUMMYFUNCTION("""COMPUTED_VALUE"""),0)</f>
        <v>0</v>
      </c>
      <c r="J64" s="10">
        <v>0</v>
      </c>
    </row>
    <row r="65" spans="1:10" x14ac:dyDescent="0.3">
      <c r="A65" s="8">
        <v>43892</v>
      </c>
      <c r="B65">
        <v>0</v>
      </c>
      <c r="C65">
        <v>0</v>
      </c>
      <c r="D65">
        <v>0</v>
      </c>
      <c r="E65">
        <v>0</v>
      </c>
      <c r="F65">
        <v>0</v>
      </c>
      <c r="G65" s="9">
        <v>43892</v>
      </c>
      <c r="H65" s="23">
        <f ca="1">IFERROR(__xludf.DUMMYFUNCTION("""COMPUTED_VALUE"""),0)</f>
        <v>0</v>
      </c>
      <c r="I65" s="23">
        <f ca="1">IFERROR(__xludf.DUMMYFUNCTION("""COMPUTED_VALUE"""),0)</f>
        <v>0</v>
      </c>
      <c r="J65" s="10">
        <v>0</v>
      </c>
    </row>
    <row r="66" spans="1:10" x14ac:dyDescent="0.3">
      <c r="A66" s="8">
        <v>43893</v>
      </c>
      <c r="B66">
        <v>0</v>
      </c>
      <c r="C66">
        <v>0</v>
      </c>
      <c r="D66">
        <v>0</v>
      </c>
      <c r="E66">
        <v>0</v>
      </c>
      <c r="F66">
        <v>0</v>
      </c>
      <c r="G66" s="9">
        <v>43893</v>
      </c>
      <c r="H66" s="23">
        <f ca="1">IFERROR(__xludf.DUMMYFUNCTION("""COMPUTED_VALUE"""),0)</f>
        <v>0</v>
      </c>
      <c r="I66" s="23">
        <f ca="1">IFERROR(__xludf.DUMMYFUNCTION("""COMPUTED_VALUE"""),0)</f>
        <v>0</v>
      </c>
      <c r="J66" s="10">
        <v>0</v>
      </c>
    </row>
    <row r="67" spans="1:10" x14ac:dyDescent="0.3">
      <c r="A67" s="8">
        <v>43894</v>
      </c>
      <c r="B67">
        <v>28</v>
      </c>
      <c r="C67">
        <v>0</v>
      </c>
      <c r="D67">
        <v>0</v>
      </c>
      <c r="E67">
        <v>0</v>
      </c>
      <c r="F67">
        <v>0</v>
      </c>
      <c r="G67" s="9">
        <v>43894</v>
      </c>
      <c r="H67" s="23">
        <f ca="1">IFERROR(__xludf.DUMMYFUNCTION("""COMPUTED_VALUE"""),0)</f>
        <v>0</v>
      </c>
      <c r="I67" s="23">
        <f ca="1">IFERROR(__xludf.DUMMYFUNCTION("""COMPUTED_VALUE"""),0)</f>
        <v>0</v>
      </c>
      <c r="J67" s="10">
        <v>0</v>
      </c>
    </row>
    <row r="68" spans="1:10" x14ac:dyDescent="0.3">
      <c r="A68" s="8">
        <v>43895</v>
      </c>
      <c r="B68">
        <v>29</v>
      </c>
      <c r="C68">
        <v>28</v>
      </c>
      <c r="D68">
        <v>0</v>
      </c>
      <c r="E68">
        <v>0</v>
      </c>
      <c r="F68">
        <v>0</v>
      </c>
      <c r="G68" s="9">
        <v>43895</v>
      </c>
      <c r="H68" s="23">
        <f ca="1">IFERROR(__xludf.DUMMYFUNCTION("""COMPUTED_VALUE"""),0)</f>
        <v>0</v>
      </c>
      <c r="I68" s="23">
        <f ca="1">IFERROR(__xludf.DUMMYFUNCTION("""COMPUTED_VALUE"""),0)</f>
        <v>0</v>
      </c>
      <c r="J68" s="10">
        <v>0</v>
      </c>
    </row>
    <row r="69" spans="1:10" x14ac:dyDescent="0.3">
      <c r="A69" s="8">
        <v>43896</v>
      </c>
      <c r="B69">
        <v>27</v>
      </c>
      <c r="C69">
        <v>0</v>
      </c>
      <c r="D69">
        <v>0</v>
      </c>
      <c r="E69">
        <v>0</v>
      </c>
      <c r="F69">
        <v>0</v>
      </c>
      <c r="G69" s="9">
        <v>43896</v>
      </c>
      <c r="H69" s="23">
        <f ca="1">IFERROR(__xludf.DUMMYFUNCTION("""COMPUTED_VALUE"""),0)</f>
        <v>0</v>
      </c>
      <c r="I69" s="23">
        <f ca="1">IFERROR(__xludf.DUMMYFUNCTION("""COMPUTED_VALUE"""),0)</f>
        <v>0</v>
      </c>
      <c r="J69" s="10">
        <v>0</v>
      </c>
    </row>
    <row r="70" spans="1:10" x14ac:dyDescent="0.3">
      <c r="A70" s="8">
        <v>43897</v>
      </c>
      <c r="B70">
        <v>0</v>
      </c>
      <c r="C70">
        <v>32</v>
      </c>
      <c r="D70">
        <v>0</v>
      </c>
      <c r="E70">
        <v>0</v>
      </c>
      <c r="F70">
        <v>0</v>
      </c>
      <c r="G70" s="9">
        <v>43897</v>
      </c>
      <c r="H70" s="23">
        <f ca="1">IFERROR(__xludf.DUMMYFUNCTION("""COMPUTED_VALUE"""),0)</f>
        <v>0</v>
      </c>
      <c r="I70" s="23">
        <f ca="1">IFERROR(__xludf.DUMMYFUNCTION("""COMPUTED_VALUE"""),0)</f>
        <v>0</v>
      </c>
      <c r="J70" s="10">
        <v>0</v>
      </c>
    </row>
    <row r="71" spans="1:10" x14ac:dyDescent="0.3">
      <c r="A71" s="8">
        <v>43898</v>
      </c>
      <c r="B71">
        <v>0</v>
      </c>
      <c r="C71">
        <v>0</v>
      </c>
      <c r="D71">
        <v>0</v>
      </c>
      <c r="E71">
        <v>0</v>
      </c>
      <c r="F71">
        <v>29</v>
      </c>
      <c r="G71" s="9">
        <v>43898</v>
      </c>
      <c r="H71" s="23">
        <f ca="1">IFERROR(__xludf.DUMMYFUNCTION("""COMPUTED_VALUE"""),0)</f>
        <v>0</v>
      </c>
      <c r="I71" s="23">
        <f ca="1">IFERROR(__xludf.DUMMYFUNCTION("""COMPUTED_VALUE"""),0)</f>
        <v>0</v>
      </c>
      <c r="J71" s="10">
        <v>0</v>
      </c>
    </row>
    <row r="72" spans="1:10" x14ac:dyDescent="0.3">
      <c r="A72" s="8">
        <v>43899</v>
      </c>
      <c r="B72">
        <v>28</v>
      </c>
      <c r="C72">
        <v>28</v>
      </c>
      <c r="D72">
        <v>0</v>
      </c>
      <c r="E72">
        <v>0</v>
      </c>
      <c r="F72">
        <v>0</v>
      </c>
      <c r="G72" s="9">
        <v>43899</v>
      </c>
      <c r="H72" s="23">
        <f ca="1">IFERROR(__xludf.DUMMYFUNCTION("""COMPUTED_VALUE"""),0)</f>
        <v>0</v>
      </c>
      <c r="I72" s="23">
        <f ca="1">IFERROR(__xludf.DUMMYFUNCTION("""COMPUTED_VALUE"""),0)</f>
        <v>0</v>
      </c>
      <c r="J72" s="10">
        <v>0</v>
      </c>
    </row>
    <row r="73" spans="1:10" x14ac:dyDescent="0.3">
      <c r="A73" s="8">
        <v>43900</v>
      </c>
      <c r="B73">
        <v>0</v>
      </c>
      <c r="C73">
        <v>0</v>
      </c>
      <c r="D73">
        <v>0</v>
      </c>
      <c r="E73">
        <v>0</v>
      </c>
      <c r="F73">
        <v>40</v>
      </c>
      <c r="G73" s="9">
        <v>43900</v>
      </c>
      <c r="H73" s="23">
        <f ca="1">IFERROR(__xludf.DUMMYFUNCTION("""COMPUTED_VALUE"""),0)</f>
        <v>0</v>
      </c>
      <c r="I73" s="23">
        <f ca="1">IFERROR(__xludf.DUMMYFUNCTION("""COMPUTED_VALUE"""),0)</f>
        <v>0</v>
      </c>
      <c r="J73" s="10">
        <v>0</v>
      </c>
    </row>
    <row r="74" spans="1:10" x14ac:dyDescent="0.3">
      <c r="A74" s="8">
        <v>43901</v>
      </c>
      <c r="B74">
        <v>0</v>
      </c>
      <c r="C74">
        <v>26</v>
      </c>
      <c r="D74">
        <v>0</v>
      </c>
      <c r="E74">
        <v>0</v>
      </c>
      <c r="F74">
        <v>0</v>
      </c>
      <c r="G74" s="9">
        <v>43901</v>
      </c>
      <c r="H74" s="23">
        <f ca="1">IFERROR(__xludf.DUMMYFUNCTION("""COMPUTED_VALUE"""),0)</f>
        <v>0</v>
      </c>
      <c r="I74" s="23">
        <f ca="1">IFERROR(__xludf.DUMMYFUNCTION("""COMPUTED_VALUE"""),0)</f>
        <v>0</v>
      </c>
      <c r="J74" s="10">
        <v>0</v>
      </c>
    </row>
    <row r="75" spans="1:10" x14ac:dyDescent="0.3">
      <c r="A75" s="8">
        <v>43902</v>
      </c>
      <c r="B75">
        <v>30</v>
      </c>
      <c r="C75">
        <v>30</v>
      </c>
      <c r="D75">
        <v>0</v>
      </c>
      <c r="E75">
        <v>0</v>
      </c>
      <c r="F75">
        <v>0</v>
      </c>
      <c r="G75" s="9">
        <v>43902</v>
      </c>
      <c r="H75" s="23">
        <f ca="1">IFERROR(__xludf.DUMMYFUNCTION("""COMPUTED_VALUE"""),0)</f>
        <v>0</v>
      </c>
      <c r="I75" s="23">
        <f ca="1">IFERROR(__xludf.DUMMYFUNCTION("""COMPUTED_VALUE"""),0)</f>
        <v>0</v>
      </c>
      <c r="J75" s="10">
        <v>0</v>
      </c>
    </row>
    <row r="76" spans="1:10" x14ac:dyDescent="0.3">
      <c r="A76" s="8">
        <v>43903</v>
      </c>
      <c r="B76">
        <v>0</v>
      </c>
      <c r="C76">
        <v>0</v>
      </c>
      <c r="D76">
        <v>0</v>
      </c>
      <c r="E76">
        <v>0</v>
      </c>
      <c r="F76">
        <v>0</v>
      </c>
      <c r="G76" s="9">
        <v>43903</v>
      </c>
      <c r="H76" s="23">
        <f ca="1">IFERROR(__xludf.DUMMYFUNCTION("""COMPUTED_VALUE"""),0)</f>
        <v>0</v>
      </c>
      <c r="I76" s="23">
        <f ca="1">IFERROR(__xludf.DUMMYFUNCTION("""COMPUTED_VALUE"""),0)</f>
        <v>0</v>
      </c>
      <c r="J76" s="10">
        <v>0</v>
      </c>
    </row>
    <row r="77" spans="1:10" x14ac:dyDescent="0.3">
      <c r="A77" s="8">
        <v>43904</v>
      </c>
      <c r="B77">
        <v>31</v>
      </c>
      <c r="C77">
        <v>29</v>
      </c>
      <c r="D77">
        <v>0</v>
      </c>
      <c r="E77">
        <v>0</v>
      </c>
      <c r="F77">
        <v>31</v>
      </c>
      <c r="G77" s="9">
        <v>43904</v>
      </c>
      <c r="H77" s="23">
        <v>0</v>
      </c>
      <c r="I77" s="23">
        <v>0</v>
      </c>
      <c r="J77" s="10">
        <v>0</v>
      </c>
    </row>
    <row r="78" spans="1:10" x14ac:dyDescent="0.3">
      <c r="A78" s="8">
        <v>43905</v>
      </c>
      <c r="B78">
        <v>37</v>
      </c>
      <c r="C78">
        <v>49</v>
      </c>
      <c r="D78">
        <v>0</v>
      </c>
      <c r="E78">
        <v>0</v>
      </c>
      <c r="F78">
        <v>0</v>
      </c>
      <c r="G78" s="9">
        <v>43905</v>
      </c>
      <c r="H78" s="23">
        <v>0</v>
      </c>
      <c r="I78" s="23">
        <v>0</v>
      </c>
      <c r="J78" s="10">
        <v>0</v>
      </c>
    </row>
    <row r="79" spans="1:10" x14ac:dyDescent="0.3">
      <c r="A79" s="8">
        <v>43906</v>
      </c>
      <c r="B79">
        <v>29</v>
      </c>
      <c r="C79">
        <v>29</v>
      </c>
      <c r="D79">
        <v>0</v>
      </c>
      <c r="E79">
        <v>0</v>
      </c>
      <c r="F79">
        <v>33</v>
      </c>
      <c r="G79" s="9">
        <v>43906</v>
      </c>
      <c r="H79" s="23">
        <v>0</v>
      </c>
      <c r="I79" s="23">
        <v>0</v>
      </c>
      <c r="J79" s="10">
        <v>0</v>
      </c>
    </row>
    <row r="80" spans="1:10" x14ac:dyDescent="0.3">
      <c r="A80" s="8">
        <v>43907</v>
      </c>
      <c r="B80">
        <v>0</v>
      </c>
      <c r="C80">
        <v>38</v>
      </c>
      <c r="D80">
        <v>0</v>
      </c>
      <c r="E80">
        <v>0</v>
      </c>
      <c r="F80">
        <v>0</v>
      </c>
      <c r="G80" s="9">
        <v>43907</v>
      </c>
      <c r="H80" s="23">
        <v>0</v>
      </c>
      <c r="I80" s="23">
        <v>0</v>
      </c>
      <c r="J80" s="10">
        <v>0</v>
      </c>
    </row>
    <row r="81" spans="1:10" x14ac:dyDescent="0.3">
      <c r="A81" s="8">
        <v>43908</v>
      </c>
      <c r="B81">
        <v>43</v>
      </c>
      <c r="C81">
        <v>29</v>
      </c>
      <c r="D81">
        <v>0</v>
      </c>
      <c r="E81">
        <v>0</v>
      </c>
      <c r="F81">
        <v>0</v>
      </c>
      <c r="G81" s="9">
        <v>43908</v>
      </c>
      <c r="H81" s="23">
        <v>0</v>
      </c>
      <c r="I81" s="23">
        <v>0</v>
      </c>
      <c r="J81" s="10">
        <v>0</v>
      </c>
    </row>
    <row r="82" spans="1:10" x14ac:dyDescent="0.3">
      <c r="A82" s="8">
        <v>43909</v>
      </c>
      <c r="B82">
        <v>0</v>
      </c>
      <c r="C82">
        <v>31</v>
      </c>
      <c r="D82">
        <v>0</v>
      </c>
      <c r="E82">
        <v>0</v>
      </c>
      <c r="F82">
        <v>0</v>
      </c>
      <c r="G82" s="9">
        <v>43909</v>
      </c>
      <c r="H82" s="23">
        <v>0</v>
      </c>
      <c r="I82" s="23">
        <v>0</v>
      </c>
      <c r="J82" s="10">
        <v>0</v>
      </c>
    </row>
    <row r="83" spans="1:10" x14ac:dyDescent="0.3">
      <c r="A83" s="8">
        <v>43910</v>
      </c>
      <c r="B83">
        <v>27</v>
      </c>
      <c r="C83">
        <v>27</v>
      </c>
      <c r="D83">
        <v>0</v>
      </c>
      <c r="E83">
        <v>0</v>
      </c>
      <c r="F83">
        <v>28</v>
      </c>
      <c r="G83" s="9">
        <v>43910</v>
      </c>
      <c r="H83" s="23">
        <v>0</v>
      </c>
      <c r="I83" s="23">
        <v>0</v>
      </c>
      <c r="J83" s="10">
        <v>0</v>
      </c>
    </row>
    <row r="84" spans="1:10" x14ac:dyDescent="0.3">
      <c r="A84" s="8">
        <v>43911</v>
      </c>
      <c r="B84">
        <v>29</v>
      </c>
      <c r="C84">
        <v>48</v>
      </c>
      <c r="D84">
        <v>0</v>
      </c>
      <c r="E84">
        <v>28</v>
      </c>
      <c r="F84">
        <v>0</v>
      </c>
      <c r="G84" s="9">
        <v>43911</v>
      </c>
      <c r="H84" s="23">
        <v>0</v>
      </c>
      <c r="I84" s="23">
        <v>0</v>
      </c>
      <c r="J84" s="10">
        <v>0</v>
      </c>
    </row>
    <row r="85" spans="1:10" x14ac:dyDescent="0.3">
      <c r="A85" s="8">
        <v>43912</v>
      </c>
      <c r="B85">
        <v>34</v>
      </c>
      <c r="C85">
        <v>100</v>
      </c>
      <c r="D85">
        <v>0</v>
      </c>
      <c r="E85">
        <v>34</v>
      </c>
      <c r="F85">
        <v>0</v>
      </c>
      <c r="G85" s="9">
        <v>43912</v>
      </c>
      <c r="H85" s="23">
        <v>0</v>
      </c>
      <c r="I85" s="23">
        <v>0</v>
      </c>
      <c r="J85" s="10">
        <v>0</v>
      </c>
    </row>
    <row r="86" spans="1:10" x14ac:dyDescent="0.3">
      <c r="A86" s="8">
        <v>43913</v>
      </c>
      <c r="B86">
        <v>0</v>
      </c>
      <c r="C86">
        <v>53</v>
      </c>
      <c r="D86">
        <v>0</v>
      </c>
      <c r="E86">
        <v>0</v>
      </c>
      <c r="F86">
        <v>0</v>
      </c>
      <c r="G86" s="9">
        <v>43913</v>
      </c>
      <c r="H86" s="23">
        <v>0</v>
      </c>
      <c r="I86" s="23">
        <v>0</v>
      </c>
      <c r="J86" s="10">
        <v>0</v>
      </c>
    </row>
    <row r="87" spans="1:10" x14ac:dyDescent="0.3">
      <c r="A87" s="8">
        <v>43914</v>
      </c>
      <c r="B87">
        <v>28</v>
      </c>
      <c r="C87">
        <v>31</v>
      </c>
      <c r="D87">
        <v>0</v>
      </c>
      <c r="E87">
        <v>0</v>
      </c>
      <c r="F87">
        <v>0</v>
      </c>
      <c r="G87" s="9">
        <v>43914</v>
      </c>
      <c r="H87" s="23">
        <v>0</v>
      </c>
      <c r="I87" s="23">
        <v>0</v>
      </c>
      <c r="J87" s="10">
        <v>0</v>
      </c>
    </row>
    <row r="88" spans="1:10" x14ac:dyDescent="0.3">
      <c r="A88" s="8">
        <v>43915</v>
      </c>
      <c r="B88">
        <v>0</v>
      </c>
      <c r="C88">
        <v>40</v>
      </c>
      <c r="D88">
        <v>0</v>
      </c>
      <c r="E88">
        <v>0</v>
      </c>
      <c r="F88">
        <v>0</v>
      </c>
      <c r="G88" s="9">
        <v>43915</v>
      </c>
      <c r="H88" s="23">
        <v>0</v>
      </c>
      <c r="I88" s="23">
        <v>0</v>
      </c>
      <c r="J88" s="10">
        <v>0</v>
      </c>
    </row>
    <row r="89" spans="1:10" x14ac:dyDescent="0.3">
      <c r="A89" s="8">
        <v>43916</v>
      </c>
      <c r="B89">
        <v>32</v>
      </c>
      <c r="C89">
        <v>31</v>
      </c>
      <c r="D89">
        <v>0</v>
      </c>
      <c r="E89">
        <v>0</v>
      </c>
      <c r="F89">
        <v>0</v>
      </c>
      <c r="G89" s="9">
        <v>43916</v>
      </c>
      <c r="H89" s="23">
        <v>0</v>
      </c>
      <c r="I89" s="23">
        <v>0</v>
      </c>
      <c r="J89" s="10">
        <v>0</v>
      </c>
    </row>
    <row r="90" spans="1:10" x14ac:dyDescent="0.3">
      <c r="A90" s="8">
        <v>43917</v>
      </c>
      <c r="B90">
        <v>0</v>
      </c>
      <c r="C90">
        <v>29</v>
      </c>
      <c r="D90">
        <v>0</v>
      </c>
      <c r="E90">
        <v>0</v>
      </c>
      <c r="F90">
        <v>0</v>
      </c>
      <c r="G90" s="9">
        <v>43917</v>
      </c>
      <c r="H90" s="23">
        <v>0</v>
      </c>
      <c r="I90" s="23">
        <v>0</v>
      </c>
      <c r="J90" s="10">
        <v>0</v>
      </c>
    </row>
    <row r="91" spans="1:10" x14ac:dyDescent="0.3">
      <c r="A91" s="8">
        <v>43918</v>
      </c>
      <c r="B91">
        <v>0</v>
      </c>
      <c r="C91">
        <v>31</v>
      </c>
      <c r="D91">
        <v>0</v>
      </c>
      <c r="E91">
        <v>0</v>
      </c>
      <c r="F91">
        <v>0</v>
      </c>
      <c r="G91" s="9">
        <v>43918</v>
      </c>
      <c r="H91" s="23">
        <v>0</v>
      </c>
      <c r="I91" s="23">
        <v>0</v>
      </c>
      <c r="J91" s="10">
        <v>0</v>
      </c>
    </row>
    <row r="92" spans="1:10" x14ac:dyDescent="0.3">
      <c r="A92" s="8">
        <v>43919</v>
      </c>
      <c r="B92">
        <v>0</v>
      </c>
      <c r="C92">
        <v>0</v>
      </c>
      <c r="D92">
        <v>0</v>
      </c>
      <c r="E92">
        <v>0</v>
      </c>
      <c r="F92">
        <v>36</v>
      </c>
      <c r="G92" s="9">
        <v>43919</v>
      </c>
      <c r="H92" s="23">
        <v>0</v>
      </c>
      <c r="I92" s="23">
        <v>0</v>
      </c>
      <c r="J92" s="10">
        <v>0</v>
      </c>
    </row>
    <row r="93" spans="1:10" x14ac:dyDescent="0.3">
      <c r="A93" s="8">
        <v>43920</v>
      </c>
      <c r="B93">
        <v>0</v>
      </c>
      <c r="C93">
        <v>30</v>
      </c>
      <c r="D93">
        <v>0</v>
      </c>
      <c r="E93">
        <v>0</v>
      </c>
      <c r="F93">
        <v>0</v>
      </c>
      <c r="G93" s="9">
        <v>43920</v>
      </c>
      <c r="H93" s="23">
        <v>0</v>
      </c>
      <c r="I93" s="23">
        <v>0</v>
      </c>
      <c r="J93" s="10">
        <v>0</v>
      </c>
    </row>
    <row r="94" spans="1:10" x14ac:dyDescent="0.3">
      <c r="A94" s="8">
        <v>43921</v>
      </c>
      <c r="B94">
        <v>0</v>
      </c>
      <c r="C94">
        <v>0</v>
      </c>
      <c r="D94">
        <v>0</v>
      </c>
      <c r="E94">
        <v>0</v>
      </c>
      <c r="F94">
        <v>0</v>
      </c>
      <c r="G94" s="9">
        <v>43921</v>
      </c>
      <c r="H94" s="23">
        <v>0</v>
      </c>
      <c r="I94" s="23">
        <v>0</v>
      </c>
      <c r="J94" s="10">
        <v>0</v>
      </c>
    </row>
    <row r="95" spans="1:10" x14ac:dyDescent="0.3">
      <c r="A95" s="8">
        <v>43922</v>
      </c>
      <c r="B95">
        <v>0</v>
      </c>
      <c r="C95">
        <v>29</v>
      </c>
      <c r="D95">
        <v>0</v>
      </c>
      <c r="E95">
        <v>0</v>
      </c>
      <c r="F95">
        <v>0</v>
      </c>
      <c r="G95" s="9">
        <v>43922</v>
      </c>
      <c r="H95" s="23">
        <v>0</v>
      </c>
      <c r="I95" s="23">
        <v>0</v>
      </c>
      <c r="J95" s="10">
        <v>0</v>
      </c>
    </row>
    <row r="96" spans="1:10" x14ac:dyDescent="0.3">
      <c r="A96" s="8">
        <v>43923</v>
      </c>
      <c r="B96">
        <v>0</v>
      </c>
      <c r="C96">
        <v>32</v>
      </c>
      <c r="D96">
        <v>0</v>
      </c>
      <c r="E96">
        <v>0</v>
      </c>
      <c r="F96">
        <v>0</v>
      </c>
      <c r="G96" s="9">
        <v>43923</v>
      </c>
      <c r="H96" s="23">
        <v>0</v>
      </c>
      <c r="I96" s="23">
        <v>0</v>
      </c>
      <c r="J96" s="10">
        <v>0</v>
      </c>
    </row>
    <row r="97" spans="1:10" x14ac:dyDescent="0.3">
      <c r="A97" s="8">
        <v>43924</v>
      </c>
      <c r="B97">
        <v>0</v>
      </c>
      <c r="C97">
        <v>0</v>
      </c>
      <c r="D97">
        <v>0</v>
      </c>
      <c r="E97">
        <v>0</v>
      </c>
      <c r="F97">
        <v>0</v>
      </c>
      <c r="G97" s="9">
        <v>43924</v>
      </c>
      <c r="H97" s="23">
        <v>0</v>
      </c>
      <c r="I97" s="23">
        <v>0</v>
      </c>
      <c r="J97" s="10">
        <v>0</v>
      </c>
    </row>
    <row r="98" spans="1:10" x14ac:dyDescent="0.3">
      <c r="A98" s="8">
        <v>43925</v>
      </c>
      <c r="B98">
        <v>31</v>
      </c>
      <c r="C98">
        <v>31</v>
      </c>
      <c r="D98">
        <v>0</v>
      </c>
      <c r="E98">
        <v>0</v>
      </c>
      <c r="F98">
        <v>0</v>
      </c>
      <c r="G98" s="9">
        <v>43925</v>
      </c>
      <c r="H98" s="23">
        <v>0</v>
      </c>
      <c r="I98" s="23">
        <v>0</v>
      </c>
      <c r="J98" s="10">
        <v>0</v>
      </c>
    </row>
    <row r="99" spans="1:10" x14ac:dyDescent="0.3">
      <c r="A99" s="8">
        <v>43926</v>
      </c>
      <c r="B99">
        <v>0</v>
      </c>
      <c r="C99">
        <v>0</v>
      </c>
      <c r="D99">
        <v>0</v>
      </c>
      <c r="E99">
        <v>0</v>
      </c>
      <c r="F99">
        <v>0</v>
      </c>
      <c r="G99" s="9">
        <v>43926</v>
      </c>
      <c r="H99" s="23">
        <v>0</v>
      </c>
      <c r="I99" s="23">
        <v>0</v>
      </c>
      <c r="J99" s="10">
        <v>0</v>
      </c>
    </row>
    <row r="100" spans="1:10" x14ac:dyDescent="0.3">
      <c r="A100" s="8">
        <v>43927</v>
      </c>
      <c r="B100">
        <v>0</v>
      </c>
      <c r="C100">
        <v>32</v>
      </c>
      <c r="D100">
        <v>0</v>
      </c>
      <c r="E100">
        <v>0</v>
      </c>
      <c r="F100">
        <v>0</v>
      </c>
      <c r="G100" s="9">
        <v>43927</v>
      </c>
      <c r="H100" s="23">
        <v>0</v>
      </c>
      <c r="I100" s="23">
        <v>0</v>
      </c>
      <c r="J100" s="10">
        <v>0</v>
      </c>
    </row>
    <row r="101" spans="1:10" x14ac:dyDescent="0.3">
      <c r="A101" s="8">
        <v>43928</v>
      </c>
      <c r="B101">
        <v>0</v>
      </c>
      <c r="C101">
        <v>0</v>
      </c>
      <c r="D101">
        <v>0</v>
      </c>
      <c r="E101">
        <v>0</v>
      </c>
      <c r="F101">
        <v>0</v>
      </c>
      <c r="G101" s="9">
        <v>43928</v>
      </c>
      <c r="H101" s="23">
        <v>0</v>
      </c>
      <c r="I101" s="23">
        <v>0</v>
      </c>
      <c r="J101" s="10">
        <v>0</v>
      </c>
    </row>
    <row r="102" spans="1:10" x14ac:dyDescent="0.3">
      <c r="A102" s="8">
        <v>43929</v>
      </c>
      <c r="B102">
        <v>95</v>
      </c>
      <c r="C102">
        <v>0</v>
      </c>
      <c r="D102">
        <v>0</v>
      </c>
      <c r="E102">
        <v>0</v>
      </c>
      <c r="F102">
        <v>0</v>
      </c>
      <c r="G102" s="9">
        <v>43929</v>
      </c>
      <c r="H102" s="23">
        <v>0</v>
      </c>
      <c r="I102" s="23">
        <v>0</v>
      </c>
      <c r="J102" s="10">
        <v>0</v>
      </c>
    </row>
    <row r="103" spans="1:10" x14ac:dyDescent="0.3">
      <c r="A103" s="8">
        <v>43930</v>
      </c>
      <c r="B103">
        <v>33</v>
      </c>
      <c r="C103">
        <v>0</v>
      </c>
      <c r="D103">
        <v>0</v>
      </c>
      <c r="E103">
        <v>0</v>
      </c>
      <c r="F103">
        <v>0</v>
      </c>
      <c r="G103" s="9">
        <v>43930</v>
      </c>
      <c r="H103" s="23">
        <v>0</v>
      </c>
      <c r="I103" s="23">
        <v>0</v>
      </c>
      <c r="J103" s="10">
        <v>0</v>
      </c>
    </row>
    <row r="104" spans="1:10" x14ac:dyDescent="0.3">
      <c r="A104" s="8">
        <v>43931</v>
      </c>
      <c r="B104">
        <v>0</v>
      </c>
      <c r="C104">
        <v>0</v>
      </c>
      <c r="D104">
        <v>0</v>
      </c>
      <c r="E104">
        <v>0</v>
      </c>
      <c r="F104">
        <v>0</v>
      </c>
      <c r="G104" s="9">
        <v>43931</v>
      </c>
      <c r="H104" s="23">
        <v>0</v>
      </c>
      <c r="I104" s="23">
        <v>0</v>
      </c>
      <c r="J104">
        <v>50</v>
      </c>
    </row>
    <row r="105" spans="1:10" x14ac:dyDescent="0.3">
      <c r="A105" s="8">
        <v>43932</v>
      </c>
      <c r="B105">
        <v>0</v>
      </c>
      <c r="C105">
        <v>0</v>
      </c>
      <c r="D105">
        <v>0</v>
      </c>
      <c r="E105">
        <v>0</v>
      </c>
      <c r="F105">
        <v>0</v>
      </c>
      <c r="G105" s="9">
        <v>43932</v>
      </c>
      <c r="H105" s="23">
        <v>0</v>
      </c>
      <c r="I105" s="23">
        <v>0</v>
      </c>
      <c r="J105">
        <v>81</v>
      </c>
    </row>
    <row r="106" spans="1:10" x14ac:dyDescent="0.3">
      <c r="A106" s="8">
        <v>43933</v>
      </c>
      <c r="B106">
        <v>38</v>
      </c>
      <c r="C106">
        <v>0</v>
      </c>
      <c r="D106">
        <v>0</v>
      </c>
      <c r="E106">
        <v>0</v>
      </c>
      <c r="F106">
        <v>0</v>
      </c>
      <c r="G106" s="9">
        <v>43933</v>
      </c>
      <c r="H106" s="23">
        <v>0</v>
      </c>
      <c r="I106" s="23">
        <v>0</v>
      </c>
      <c r="J106">
        <v>0</v>
      </c>
    </row>
    <row r="107" spans="1:10" x14ac:dyDescent="0.3">
      <c r="A107" s="8">
        <v>43934</v>
      </c>
      <c r="B107">
        <v>0</v>
      </c>
      <c r="C107">
        <v>0</v>
      </c>
      <c r="D107">
        <v>0</v>
      </c>
      <c r="E107">
        <v>0</v>
      </c>
      <c r="F107">
        <v>0</v>
      </c>
      <c r="G107" s="9">
        <v>43934</v>
      </c>
      <c r="H107" s="23">
        <v>0</v>
      </c>
      <c r="I107" s="23">
        <v>0</v>
      </c>
      <c r="J107">
        <v>0</v>
      </c>
    </row>
    <row r="108" spans="1:10" x14ac:dyDescent="0.3">
      <c r="A108" s="8">
        <v>43935</v>
      </c>
      <c r="B108">
        <v>59</v>
      </c>
      <c r="C108">
        <v>0</v>
      </c>
      <c r="D108">
        <v>0</v>
      </c>
      <c r="E108">
        <v>0</v>
      </c>
      <c r="F108">
        <v>0</v>
      </c>
      <c r="G108" s="9">
        <v>43935</v>
      </c>
      <c r="H108" s="23">
        <v>0</v>
      </c>
      <c r="I108" s="23">
        <v>0</v>
      </c>
      <c r="J108">
        <v>0</v>
      </c>
    </row>
    <row r="109" spans="1:10" x14ac:dyDescent="0.3">
      <c r="A109" s="8">
        <v>43936</v>
      </c>
      <c r="B109">
        <v>0</v>
      </c>
      <c r="C109">
        <v>0</v>
      </c>
      <c r="D109">
        <v>0</v>
      </c>
      <c r="E109">
        <v>0</v>
      </c>
      <c r="F109">
        <v>0</v>
      </c>
      <c r="G109" s="9">
        <v>43936</v>
      </c>
      <c r="H109" s="23">
        <v>0</v>
      </c>
      <c r="I109" s="23">
        <v>0</v>
      </c>
      <c r="J109">
        <v>0</v>
      </c>
    </row>
    <row r="110" spans="1:10" x14ac:dyDescent="0.3">
      <c r="A110" s="8">
        <v>43937</v>
      </c>
      <c r="B110">
        <v>0</v>
      </c>
      <c r="C110">
        <v>0</v>
      </c>
      <c r="D110">
        <v>0</v>
      </c>
      <c r="E110">
        <v>0</v>
      </c>
      <c r="F110">
        <v>0</v>
      </c>
      <c r="G110" s="9">
        <v>43937</v>
      </c>
      <c r="H110" s="23">
        <v>0</v>
      </c>
      <c r="I110" s="23">
        <v>0</v>
      </c>
      <c r="J110">
        <v>26</v>
      </c>
    </row>
    <row r="111" spans="1:10" x14ac:dyDescent="0.3">
      <c r="A111" s="8">
        <v>43938</v>
      </c>
      <c r="B111">
        <v>0</v>
      </c>
      <c r="C111">
        <v>0</v>
      </c>
      <c r="D111">
        <v>0</v>
      </c>
      <c r="E111">
        <v>0</v>
      </c>
      <c r="F111">
        <v>0</v>
      </c>
      <c r="G111" s="9">
        <v>43938</v>
      </c>
      <c r="H111" s="23">
        <v>0</v>
      </c>
      <c r="I111" s="23">
        <v>0</v>
      </c>
      <c r="J111">
        <v>0</v>
      </c>
    </row>
    <row r="112" spans="1:10" x14ac:dyDescent="0.3">
      <c r="A112" s="8">
        <v>43939</v>
      </c>
      <c r="B112">
        <v>0</v>
      </c>
      <c r="C112">
        <v>0</v>
      </c>
      <c r="D112">
        <v>0</v>
      </c>
      <c r="E112">
        <v>0</v>
      </c>
      <c r="F112">
        <v>0</v>
      </c>
      <c r="G112" s="9">
        <v>43939</v>
      </c>
      <c r="H112" s="23">
        <v>0</v>
      </c>
      <c r="I112" s="23">
        <v>0</v>
      </c>
      <c r="J112">
        <v>0</v>
      </c>
    </row>
    <row r="113" spans="1:10" x14ac:dyDescent="0.3">
      <c r="A113" s="8">
        <v>43940</v>
      </c>
      <c r="B113">
        <v>0</v>
      </c>
      <c r="C113">
        <v>34</v>
      </c>
      <c r="D113">
        <v>0</v>
      </c>
      <c r="E113">
        <v>0</v>
      </c>
      <c r="F113">
        <v>0</v>
      </c>
      <c r="G113" s="9">
        <v>43940</v>
      </c>
      <c r="H113" s="23">
        <v>0</v>
      </c>
      <c r="I113" s="23">
        <v>0</v>
      </c>
      <c r="J113">
        <v>0</v>
      </c>
    </row>
    <row r="114" spans="1:10" x14ac:dyDescent="0.3">
      <c r="A114" s="8">
        <v>43941</v>
      </c>
      <c r="B114">
        <v>0</v>
      </c>
      <c r="C114">
        <v>0</v>
      </c>
      <c r="D114">
        <v>0</v>
      </c>
      <c r="E114">
        <v>0</v>
      </c>
      <c r="F114">
        <v>0</v>
      </c>
      <c r="G114" s="9">
        <v>43941</v>
      </c>
      <c r="H114" s="23">
        <v>0</v>
      </c>
      <c r="I114" s="23">
        <v>0</v>
      </c>
      <c r="J114">
        <v>0</v>
      </c>
    </row>
    <row r="115" spans="1:10" x14ac:dyDescent="0.3">
      <c r="A115" s="8">
        <v>43942</v>
      </c>
      <c r="B115">
        <v>32</v>
      </c>
      <c r="C115">
        <v>0</v>
      </c>
      <c r="D115">
        <v>0</v>
      </c>
      <c r="E115">
        <v>0</v>
      </c>
      <c r="F115">
        <v>0</v>
      </c>
      <c r="G115" s="9">
        <v>43942</v>
      </c>
      <c r="H115" s="23">
        <v>0</v>
      </c>
      <c r="I115" s="23">
        <v>0</v>
      </c>
      <c r="J115">
        <v>0</v>
      </c>
    </row>
    <row r="116" spans="1:10" x14ac:dyDescent="0.3">
      <c r="A116" s="8">
        <v>43943</v>
      </c>
      <c r="B116">
        <v>0</v>
      </c>
      <c r="C116">
        <v>0</v>
      </c>
      <c r="D116">
        <v>0</v>
      </c>
      <c r="E116">
        <v>0</v>
      </c>
      <c r="F116">
        <v>0</v>
      </c>
      <c r="G116" s="9">
        <v>43943</v>
      </c>
      <c r="H116" s="23">
        <v>0</v>
      </c>
      <c r="I116" s="23">
        <v>0</v>
      </c>
      <c r="J116">
        <v>200</v>
      </c>
    </row>
    <row r="117" spans="1:10" x14ac:dyDescent="0.3">
      <c r="A117" s="8">
        <v>43944</v>
      </c>
      <c r="B117">
        <v>0</v>
      </c>
      <c r="C117">
        <v>0</v>
      </c>
      <c r="D117">
        <v>0</v>
      </c>
      <c r="E117">
        <v>0</v>
      </c>
      <c r="F117">
        <v>0</v>
      </c>
      <c r="G117" s="9">
        <v>43944</v>
      </c>
      <c r="H117" s="23">
        <v>0</v>
      </c>
      <c r="I117" s="23">
        <v>0</v>
      </c>
      <c r="J117">
        <v>239</v>
      </c>
    </row>
    <row r="118" spans="1:10" x14ac:dyDescent="0.3">
      <c r="A118" s="8">
        <v>43945</v>
      </c>
      <c r="B118">
        <v>0</v>
      </c>
      <c r="C118">
        <v>0</v>
      </c>
      <c r="D118">
        <v>0</v>
      </c>
      <c r="E118">
        <v>0</v>
      </c>
      <c r="F118">
        <v>0</v>
      </c>
      <c r="G118" s="9">
        <v>43945</v>
      </c>
      <c r="H118" s="23">
        <v>0</v>
      </c>
      <c r="I118" s="23">
        <v>0</v>
      </c>
      <c r="J118">
        <v>0</v>
      </c>
    </row>
    <row r="119" spans="1:10" x14ac:dyDescent="0.3">
      <c r="A119" s="8">
        <v>43946</v>
      </c>
      <c r="B119">
        <v>0</v>
      </c>
      <c r="C119">
        <v>0</v>
      </c>
      <c r="D119">
        <v>0</v>
      </c>
      <c r="E119">
        <v>0</v>
      </c>
      <c r="F119">
        <v>0</v>
      </c>
      <c r="G119" s="9">
        <v>43946</v>
      </c>
      <c r="H119" s="23">
        <v>0</v>
      </c>
      <c r="I119" s="23">
        <v>0</v>
      </c>
      <c r="J119">
        <v>0</v>
      </c>
    </row>
    <row r="120" spans="1:10" x14ac:dyDescent="0.3">
      <c r="A120" s="8">
        <v>43947</v>
      </c>
      <c r="B120">
        <v>0</v>
      </c>
      <c r="C120">
        <v>0</v>
      </c>
      <c r="D120">
        <v>0</v>
      </c>
      <c r="E120">
        <v>0</v>
      </c>
      <c r="F120">
        <v>0</v>
      </c>
      <c r="G120" s="9">
        <v>43947</v>
      </c>
      <c r="H120" s="23">
        <v>0</v>
      </c>
      <c r="I120" s="23">
        <v>0</v>
      </c>
      <c r="J120">
        <v>515</v>
      </c>
    </row>
    <row r="121" spans="1:10" x14ac:dyDescent="0.3">
      <c r="A121" s="8">
        <v>43948</v>
      </c>
      <c r="B121">
        <v>0</v>
      </c>
      <c r="C121">
        <v>0</v>
      </c>
      <c r="D121">
        <v>0</v>
      </c>
      <c r="E121">
        <v>0</v>
      </c>
      <c r="F121">
        <v>0</v>
      </c>
      <c r="G121" s="9">
        <v>43948</v>
      </c>
      <c r="H121" s="23">
        <v>0</v>
      </c>
      <c r="I121" s="23">
        <v>0</v>
      </c>
      <c r="J121">
        <v>478</v>
      </c>
    </row>
    <row r="122" spans="1:10" x14ac:dyDescent="0.3">
      <c r="A122" s="8">
        <v>43949</v>
      </c>
      <c r="B122">
        <v>0</v>
      </c>
      <c r="C122">
        <v>0</v>
      </c>
      <c r="D122">
        <v>0</v>
      </c>
      <c r="E122">
        <v>0</v>
      </c>
      <c r="F122">
        <v>0</v>
      </c>
      <c r="G122" s="9">
        <v>43949</v>
      </c>
      <c r="H122" s="23">
        <v>0</v>
      </c>
      <c r="I122" s="23">
        <v>0</v>
      </c>
      <c r="J122">
        <v>0</v>
      </c>
    </row>
    <row r="123" spans="1:10" x14ac:dyDescent="0.3">
      <c r="A123" s="8">
        <v>43950</v>
      </c>
      <c r="B123">
        <v>0</v>
      </c>
      <c r="C123">
        <v>0</v>
      </c>
      <c r="D123">
        <v>0</v>
      </c>
      <c r="E123">
        <v>0</v>
      </c>
      <c r="F123">
        <v>0</v>
      </c>
      <c r="G123" s="9">
        <v>43950</v>
      </c>
      <c r="H123" s="23">
        <v>0</v>
      </c>
      <c r="I123" s="23">
        <v>0</v>
      </c>
      <c r="J123">
        <v>0</v>
      </c>
    </row>
    <row r="124" spans="1:10" x14ac:dyDescent="0.3">
      <c r="A124" s="8">
        <v>43951</v>
      </c>
      <c r="B124">
        <v>26</v>
      </c>
      <c r="C124">
        <v>0</v>
      </c>
      <c r="D124">
        <v>0</v>
      </c>
      <c r="E124">
        <v>0</v>
      </c>
      <c r="F124">
        <v>26</v>
      </c>
      <c r="G124" s="9">
        <v>43951</v>
      </c>
      <c r="H124" s="23">
        <v>0</v>
      </c>
      <c r="I124" s="23">
        <v>0</v>
      </c>
      <c r="J124">
        <v>543</v>
      </c>
    </row>
    <row r="125" spans="1:10" x14ac:dyDescent="0.3">
      <c r="A125" s="8">
        <v>43952</v>
      </c>
      <c r="B125">
        <v>0</v>
      </c>
      <c r="C125">
        <v>0</v>
      </c>
      <c r="D125">
        <v>0</v>
      </c>
      <c r="E125">
        <v>0</v>
      </c>
      <c r="F125">
        <v>0</v>
      </c>
      <c r="G125" s="9">
        <v>43952</v>
      </c>
      <c r="H125" s="23">
        <v>0</v>
      </c>
      <c r="I125" s="23">
        <v>0</v>
      </c>
      <c r="J125">
        <v>539</v>
      </c>
    </row>
    <row r="126" spans="1:10" x14ac:dyDescent="0.3">
      <c r="A126" s="8">
        <v>43953</v>
      </c>
      <c r="B126">
        <v>0</v>
      </c>
      <c r="C126">
        <v>0</v>
      </c>
      <c r="D126">
        <v>0</v>
      </c>
      <c r="E126">
        <v>0</v>
      </c>
      <c r="F126">
        <v>0</v>
      </c>
      <c r="G126" s="9">
        <v>43953</v>
      </c>
      <c r="H126" s="23">
        <v>0</v>
      </c>
      <c r="I126" s="23">
        <v>0</v>
      </c>
      <c r="J126">
        <v>0</v>
      </c>
    </row>
    <row r="127" spans="1:10" x14ac:dyDescent="0.3">
      <c r="A127" s="8">
        <v>43954</v>
      </c>
      <c r="B127">
        <v>30</v>
      </c>
      <c r="C127">
        <v>33</v>
      </c>
      <c r="D127">
        <v>0</v>
      </c>
      <c r="E127">
        <v>0</v>
      </c>
      <c r="F127">
        <v>0</v>
      </c>
      <c r="G127" s="9">
        <v>43954</v>
      </c>
      <c r="H127" s="23">
        <v>0</v>
      </c>
      <c r="I127" s="23">
        <v>0</v>
      </c>
      <c r="J127">
        <v>0</v>
      </c>
    </row>
    <row r="128" spans="1:10" x14ac:dyDescent="0.3">
      <c r="A128" s="8">
        <v>43955</v>
      </c>
      <c r="B128">
        <v>61</v>
      </c>
      <c r="C128">
        <v>0</v>
      </c>
      <c r="D128">
        <v>0</v>
      </c>
      <c r="E128">
        <v>0</v>
      </c>
      <c r="F128">
        <v>0</v>
      </c>
      <c r="G128" s="9">
        <v>43955</v>
      </c>
      <c r="H128" s="23">
        <v>0</v>
      </c>
      <c r="I128" s="23">
        <v>0</v>
      </c>
      <c r="J128">
        <v>106</v>
      </c>
    </row>
    <row r="129" spans="1:10" x14ac:dyDescent="0.3">
      <c r="A129" s="8">
        <v>43956</v>
      </c>
      <c r="B129">
        <v>0</v>
      </c>
      <c r="C129">
        <v>0</v>
      </c>
      <c r="D129">
        <v>0</v>
      </c>
      <c r="E129">
        <v>0</v>
      </c>
      <c r="F129">
        <v>0</v>
      </c>
      <c r="G129" s="9">
        <v>43956</v>
      </c>
      <c r="H129" s="23">
        <v>1</v>
      </c>
      <c r="I129" s="23">
        <v>0</v>
      </c>
      <c r="J129">
        <v>347</v>
      </c>
    </row>
    <row r="130" spans="1:10" x14ac:dyDescent="0.3">
      <c r="A130" s="8">
        <v>43957</v>
      </c>
      <c r="B130">
        <v>0</v>
      </c>
      <c r="C130">
        <v>0</v>
      </c>
      <c r="D130">
        <v>0</v>
      </c>
      <c r="E130">
        <v>0</v>
      </c>
      <c r="F130">
        <v>0</v>
      </c>
      <c r="G130" s="9">
        <v>43957</v>
      </c>
      <c r="H130" s="23">
        <v>0</v>
      </c>
      <c r="I130" s="23">
        <v>0</v>
      </c>
      <c r="J130">
        <v>186</v>
      </c>
    </row>
    <row r="131" spans="1:10" x14ac:dyDescent="0.3">
      <c r="A131" s="8">
        <v>43958</v>
      </c>
      <c r="B131">
        <v>0</v>
      </c>
      <c r="C131">
        <v>26</v>
      </c>
      <c r="D131">
        <v>0</v>
      </c>
      <c r="E131">
        <v>0</v>
      </c>
      <c r="F131">
        <v>0</v>
      </c>
      <c r="G131" s="9">
        <v>43958</v>
      </c>
      <c r="H131" s="23">
        <v>0</v>
      </c>
      <c r="I131" s="23">
        <v>0</v>
      </c>
      <c r="J131">
        <v>305</v>
      </c>
    </row>
    <row r="132" spans="1:10" x14ac:dyDescent="0.3">
      <c r="A132" s="8">
        <v>43959</v>
      </c>
      <c r="B132">
        <v>0</v>
      </c>
      <c r="C132">
        <v>0</v>
      </c>
      <c r="D132">
        <v>0</v>
      </c>
      <c r="E132">
        <v>0</v>
      </c>
      <c r="F132">
        <v>0</v>
      </c>
      <c r="G132" s="9">
        <v>43959</v>
      </c>
      <c r="H132" s="23">
        <v>0</v>
      </c>
      <c r="I132" s="23">
        <v>0</v>
      </c>
      <c r="J132">
        <v>158</v>
      </c>
    </row>
    <row r="133" spans="1:10" x14ac:dyDescent="0.3">
      <c r="A133" s="8">
        <v>43960</v>
      </c>
      <c r="B133">
        <v>32</v>
      </c>
      <c r="C133">
        <v>0</v>
      </c>
      <c r="D133">
        <v>0</v>
      </c>
      <c r="E133">
        <v>0</v>
      </c>
      <c r="F133">
        <v>0</v>
      </c>
      <c r="G133" s="9">
        <v>43960</v>
      </c>
      <c r="H133" s="23">
        <v>0</v>
      </c>
      <c r="I133" s="23">
        <v>0</v>
      </c>
      <c r="J133">
        <v>0</v>
      </c>
    </row>
    <row r="134" spans="1:10" x14ac:dyDescent="0.3">
      <c r="A134" s="8">
        <v>43961</v>
      </c>
      <c r="B134">
        <v>32</v>
      </c>
      <c r="C134">
        <v>0</v>
      </c>
      <c r="D134">
        <v>0</v>
      </c>
      <c r="E134">
        <v>0</v>
      </c>
      <c r="F134">
        <v>0</v>
      </c>
      <c r="G134" s="9">
        <v>43961</v>
      </c>
      <c r="H134" s="23">
        <v>0</v>
      </c>
      <c r="I134" s="23">
        <v>0</v>
      </c>
      <c r="J134">
        <v>0</v>
      </c>
    </row>
    <row r="135" spans="1:10" x14ac:dyDescent="0.3">
      <c r="A135" s="8">
        <v>43962</v>
      </c>
      <c r="B135">
        <v>0</v>
      </c>
      <c r="C135">
        <v>28</v>
      </c>
      <c r="D135">
        <v>0</v>
      </c>
      <c r="E135">
        <v>0</v>
      </c>
      <c r="F135">
        <v>0</v>
      </c>
      <c r="G135" s="9">
        <v>43962</v>
      </c>
      <c r="H135" s="23">
        <v>0</v>
      </c>
      <c r="I135" s="23">
        <v>0</v>
      </c>
      <c r="J135">
        <v>182</v>
      </c>
    </row>
    <row r="136" spans="1:10" x14ac:dyDescent="0.3">
      <c r="A136" s="8">
        <v>43963</v>
      </c>
      <c r="B136">
        <v>30</v>
      </c>
      <c r="C136">
        <v>0</v>
      </c>
      <c r="D136">
        <v>0</v>
      </c>
      <c r="E136">
        <v>0</v>
      </c>
      <c r="F136">
        <v>30</v>
      </c>
      <c r="G136" s="9">
        <v>43963</v>
      </c>
      <c r="H136" s="23">
        <v>0</v>
      </c>
      <c r="I136" s="23">
        <v>0</v>
      </c>
      <c r="J136">
        <v>214</v>
      </c>
    </row>
    <row r="137" spans="1:10" x14ac:dyDescent="0.3">
      <c r="A137" s="8">
        <v>43964</v>
      </c>
      <c r="B137">
        <v>28</v>
      </c>
      <c r="C137">
        <v>0</v>
      </c>
      <c r="D137">
        <v>0</v>
      </c>
      <c r="E137">
        <v>0</v>
      </c>
      <c r="F137">
        <v>0</v>
      </c>
      <c r="G137" s="9">
        <v>43964</v>
      </c>
      <c r="H137" s="23">
        <v>0</v>
      </c>
      <c r="I137" s="23">
        <v>0</v>
      </c>
      <c r="J137">
        <v>317</v>
      </c>
    </row>
    <row r="138" spans="1:10" x14ac:dyDescent="0.3">
      <c r="A138" s="8">
        <v>43965</v>
      </c>
      <c r="B138">
        <v>0</v>
      </c>
      <c r="C138">
        <v>0</v>
      </c>
      <c r="D138">
        <v>0</v>
      </c>
      <c r="E138">
        <v>0</v>
      </c>
      <c r="F138">
        <v>0</v>
      </c>
      <c r="G138" s="9">
        <v>43965</v>
      </c>
      <c r="H138" s="23">
        <v>0</v>
      </c>
      <c r="I138" s="23">
        <v>0</v>
      </c>
      <c r="J138">
        <v>260</v>
      </c>
    </row>
    <row r="139" spans="1:10" x14ac:dyDescent="0.3">
      <c r="A139" s="8">
        <v>43966</v>
      </c>
      <c r="B139">
        <v>0</v>
      </c>
      <c r="C139">
        <v>0</v>
      </c>
      <c r="D139">
        <v>0</v>
      </c>
      <c r="E139">
        <v>0</v>
      </c>
      <c r="F139">
        <v>0</v>
      </c>
      <c r="G139" s="9">
        <v>43966</v>
      </c>
      <c r="H139" s="23">
        <v>0</v>
      </c>
      <c r="I139" s="23">
        <v>0</v>
      </c>
      <c r="J139">
        <v>362</v>
      </c>
    </row>
    <row r="140" spans="1:10" x14ac:dyDescent="0.3">
      <c r="A140" s="8">
        <v>43967</v>
      </c>
      <c r="B140">
        <v>0</v>
      </c>
      <c r="C140">
        <v>0</v>
      </c>
      <c r="D140">
        <v>0</v>
      </c>
      <c r="E140">
        <v>0</v>
      </c>
      <c r="F140">
        <v>0</v>
      </c>
      <c r="G140" s="9">
        <v>43967</v>
      </c>
      <c r="H140" s="23">
        <v>0</v>
      </c>
      <c r="I140" s="23">
        <v>0</v>
      </c>
      <c r="J140">
        <v>0</v>
      </c>
    </row>
    <row r="141" spans="1:10" x14ac:dyDescent="0.3">
      <c r="A141" s="8">
        <v>43968</v>
      </c>
      <c r="B141">
        <v>31</v>
      </c>
      <c r="C141">
        <v>0</v>
      </c>
      <c r="D141">
        <v>0</v>
      </c>
      <c r="E141">
        <v>0</v>
      </c>
      <c r="F141">
        <v>0</v>
      </c>
      <c r="G141" s="9">
        <v>43968</v>
      </c>
      <c r="H141" s="23">
        <v>0</v>
      </c>
      <c r="I141" s="23">
        <v>0</v>
      </c>
      <c r="J141">
        <v>0</v>
      </c>
    </row>
    <row r="142" spans="1:10" x14ac:dyDescent="0.3">
      <c r="A142" s="8">
        <v>43969</v>
      </c>
      <c r="B142">
        <v>0</v>
      </c>
      <c r="C142">
        <v>0</v>
      </c>
      <c r="D142">
        <v>0</v>
      </c>
      <c r="E142">
        <v>0</v>
      </c>
      <c r="F142">
        <v>0</v>
      </c>
      <c r="G142" s="9">
        <v>43969</v>
      </c>
      <c r="H142" s="23">
        <v>0</v>
      </c>
      <c r="I142" s="23">
        <v>0</v>
      </c>
      <c r="J142">
        <v>414</v>
      </c>
    </row>
    <row r="143" spans="1:10" x14ac:dyDescent="0.3">
      <c r="A143" s="8">
        <v>43970</v>
      </c>
      <c r="B143">
        <v>0</v>
      </c>
      <c r="C143">
        <v>0</v>
      </c>
      <c r="D143">
        <v>0</v>
      </c>
      <c r="E143">
        <v>0</v>
      </c>
      <c r="F143">
        <v>0</v>
      </c>
      <c r="G143" s="9">
        <v>43970</v>
      </c>
      <c r="H143" s="23">
        <v>0</v>
      </c>
      <c r="I143" s="23">
        <v>0</v>
      </c>
      <c r="J143">
        <v>258</v>
      </c>
    </row>
    <row r="144" spans="1:10" x14ac:dyDescent="0.3">
      <c r="A144" s="8">
        <v>43971</v>
      </c>
      <c r="B144">
        <v>0</v>
      </c>
      <c r="C144">
        <v>0</v>
      </c>
      <c r="D144">
        <v>0</v>
      </c>
      <c r="E144">
        <v>0</v>
      </c>
      <c r="F144">
        <v>0</v>
      </c>
      <c r="G144" s="9">
        <v>43971</v>
      </c>
      <c r="H144" s="23">
        <v>0</v>
      </c>
      <c r="I144" s="23">
        <v>0</v>
      </c>
      <c r="J144">
        <v>308</v>
      </c>
    </row>
    <row r="145" spans="1:10" x14ac:dyDescent="0.3">
      <c r="A145" s="8">
        <v>43972</v>
      </c>
      <c r="B145">
        <v>0</v>
      </c>
      <c r="C145">
        <v>0</v>
      </c>
      <c r="D145">
        <v>0</v>
      </c>
      <c r="E145">
        <v>0</v>
      </c>
      <c r="F145">
        <v>0</v>
      </c>
      <c r="G145" s="9">
        <v>43972</v>
      </c>
      <c r="H145" s="23">
        <v>0</v>
      </c>
      <c r="I145" s="23">
        <v>0</v>
      </c>
      <c r="J145">
        <v>319</v>
      </c>
    </row>
    <row r="146" spans="1:10" x14ac:dyDescent="0.3">
      <c r="A146" s="8">
        <v>43973</v>
      </c>
      <c r="B146">
        <v>38</v>
      </c>
      <c r="C146">
        <v>29</v>
      </c>
      <c r="D146">
        <v>0</v>
      </c>
      <c r="E146">
        <v>0</v>
      </c>
      <c r="F146">
        <v>0</v>
      </c>
      <c r="G146" s="9">
        <v>43973</v>
      </c>
      <c r="H146" s="23">
        <v>0</v>
      </c>
      <c r="I146" s="23">
        <v>0</v>
      </c>
      <c r="J146">
        <v>523</v>
      </c>
    </row>
    <row r="147" spans="1:10" x14ac:dyDescent="0.3">
      <c r="A147" s="8">
        <v>43974</v>
      </c>
      <c r="B147">
        <v>0</v>
      </c>
      <c r="C147">
        <v>0</v>
      </c>
      <c r="D147">
        <v>0</v>
      </c>
      <c r="E147">
        <v>0</v>
      </c>
      <c r="F147">
        <v>0</v>
      </c>
      <c r="G147" s="9">
        <v>43974</v>
      </c>
      <c r="H147" s="23">
        <v>1</v>
      </c>
      <c r="I147" s="23">
        <v>0</v>
      </c>
      <c r="J147">
        <v>319</v>
      </c>
    </row>
    <row r="148" spans="1:10" x14ac:dyDescent="0.3">
      <c r="A148" s="8">
        <v>43975</v>
      </c>
      <c r="B148">
        <v>0</v>
      </c>
      <c r="C148">
        <v>0</v>
      </c>
      <c r="D148">
        <v>0</v>
      </c>
      <c r="E148">
        <v>0</v>
      </c>
      <c r="F148">
        <v>0</v>
      </c>
      <c r="G148" s="9">
        <v>43975</v>
      </c>
      <c r="H148" s="23">
        <v>0</v>
      </c>
      <c r="I148" s="23">
        <v>0</v>
      </c>
      <c r="J148">
        <v>380</v>
      </c>
    </row>
    <row r="149" spans="1:10" x14ac:dyDescent="0.3">
      <c r="A149" s="8">
        <v>43976</v>
      </c>
      <c r="B149">
        <v>0</v>
      </c>
      <c r="C149">
        <v>35</v>
      </c>
      <c r="D149">
        <v>0</v>
      </c>
      <c r="E149">
        <v>0</v>
      </c>
      <c r="F149">
        <v>0</v>
      </c>
      <c r="G149" s="9">
        <v>43976</v>
      </c>
      <c r="H149" s="23">
        <v>0</v>
      </c>
      <c r="I149" s="23">
        <v>0</v>
      </c>
      <c r="J149">
        <v>407</v>
      </c>
    </row>
    <row r="150" spans="1:10" x14ac:dyDescent="0.3">
      <c r="A150" s="8">
        <v>43977</v>
      </c>
      <c r="B150">
        <v>31</v>
      </c>
      <c r="C150">
        <v>31</v>
      </c>
      <c r="D150">
        <v>0</v>
      </c>
      <c r="E150">
        <v>0</v>
      </c>
      <c r="F150">
        <v>31</v>
      </c>
      <c r="G150" s="9">
        <v>43977</v>
      </c>
      <c r="H150" s="23">
        <v>0</v>
      </c>
      <c r="I150" s="23">
        <v>0</v>
      </c>
      <c r="J150">
        <v>303</v>
      </c>
    </row>
    <row r="151" spans="1:10" x14ac:dyDescent="0.3">
      <c r="A151" s="8">
        <v>43978</v>
      </c>
      <c r="B151">
        <v>27</v>
      </c>
      <c r="C151">
        <v>26</v>
      </c>
      <c r="D151">
        <v>0</v>
      </c>
      <c r="E151">
        <v>0</v>
      </c>
      <c r="F151">
        <v>0</v>
      </c>
      <c r="G151" s="9">
        <v>43978</v>
      </c>
      <c r="H151" s="23">
        <v>0</v>
      </c>
      <c r="I151" s="23">
        <v>0</v>
      </c>
      <c r="J151">
        <v>484</v>
      </c>
    </row>
    <row r="152" spans="1:10" x14ac:dyDescent="0.3">
      <c r="A152" s="8">
        <v>43979</v>
      </c>
      <c r="B152">
        <v>31</v>
      </c>
      <c r="C152">
        <v>25</v>
      </c>
      <c r="D152">
        <v>0</v>
      </c>
      <c r="E152">
        <v>0</v>
      </c>
      <c r="F152">
        <v>0</v>
      </c>
      <c r="G152" s="9">
        <v>43979</v>
      </c>
      <c r="H152" s="23">
        <v>0</v>
      </c>
      <c r="I152" s="23">
        <v>0</v>
      </c>
      <c r="J152">
        <v>305</v>
      </c>
    </row>
    <row r="153" spans="1:10" x14ac:dyDescent="0.3">
      <c r="A153" s="8">
        <v>43980</v>
      </c>
      <c r="B153">
        <v>0</v>
      </c>
      <c r="C153">
        <v>0</v>
      </c>
      <c r="D153">
        <v>0</v>
      </c>
      <c r="E153">
        <v>0</v>
      </c>
      <c r="F153">
        <v>0</v>
      </c>
      <c r="G153" s="9">
        <v>43980</v>
      </c>
      <c r="H153" s="23">
        <v>0</v>
      </c>
      <c r="I153" s="23">
        <v>0</v>
      </c>
      <c r="J153">
        <v>300</v>
      </c>
    </row>
    <row r="154" spans="1:10" x14ac:dyDescent="0.3">
      <c r="A154" s="8">
        <v>43981</v>
      </c>
      <c r="B154">
        <v>0</v>
      </c>
      <c r="C154">
        <v>28</v>
      </c>
      <c r="D154">
        <v>0</v>
      </c>
      <c r="E154">
        <v>0</v>
      </c>
      <c r="F154">
        <v>0</v>
      </c>
      <c r="G154" s="9">
        <v>43981</v>
      </c>
      <c r="H154" s="23">
        <v>0</v>
      </c>
      <c r="I154" s="23">
        <v>0</v>
      </c>
      <c r="J154">
        <v>0</v>
      </c>
    </row>
    <row r="155" spans="1:10" x14ac:dyDescent="0.3">
      <c r="A155" s="8">
        <v>43982</v>
      </c>
      <c r="B155">
        <v>0</v>
      </c>
      <c r="C155">
        <v>0</v>
      </c>
      <c r="D155">
        <v>0</v>
      </c>
      <c r="E155">
        <v>0</v>
      </c>
      <c r="F155">
        <v>0</v>
      </c>
      <c r="G155" s="9">
        <v>43982</v>
      </c>
      <c r="H155" s="23">
        <v>0</v>
      </c>
      <c r="I155" s="23">
        <v>0</v>
      </c>
      <c r="J155">
        <v>0</v>
      </c>
    </row>
  </sheetData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A81B24-EF18-4966-B1E6-BF7FBE3D6411}">
  <dimension ref="A3:G155"/>
  <sheetViews>
    <sheetView workbookViewId="0">
      <selection activeCell="G1" sqref="G1:G1048576"/>
    </sheetView>
  </sheetViews>
  <sheetFormatPr defaultRowHeight="14.4" x14ac:dyDescent="0.3"/>
  <cols>
    <col min="2" max="2" width="12.5546875" customWidth="1"/>
    <col min="7" max="7" width="8.88671875" style="29"/>
  </cols>
  <sheetData>
    <row r="3" spans="1:7" x14ac:dyDescent="0.3">
      <c r="A3" s="12" t="s">
        <v>56</v>
      </c>
      <c r="B3" t="s">
        <v>193</v>
      </c>
      <c r="C3" t="s">
        <v>192</v>
      </c>
      <c r="D3" t="s">
        <v>191</v>
      </c>
      <c r="E3" t="s">
        <v>190</v>
      </c>
      <c r="F3" t="s">
        <v>189</v>
      </c>
      <c r="G3" s="23" t="s">
        <v>59</v>
      </c>
    </row>
    <row r="4" spans="1:7" x14ac:dyDescent="0.3">
      <c r="A4" s="9">
        <v>43831</v>
      </c>
      <c r="B4">
        <v>0</v>
      </c>
      <c r="C4">
        <v>0</v>
      </c>
      <c r="D4">
        <v>0</v>
      </c>
      <c r="E4">
        <v>0</v>
      </c>
      <c r="F4">
        <v>0</v>
      </c>
      <c r="G4" s="23">
        <v>0</v>
      </c>
    </row>
    <row r="5" spans="1:7" x14ac:dyDescent="0.3">
      <c r="A5" s="9">
        <v>43832</v>
      </c>
      <c r="B5">
        <v>0</v>
      </c>
      <c r="C5">
        <v>0</v>
      </c>
      <c r="D5">
        <v>0</v>
      </c>
      <c r="E5">
        <v>0</v>
      </c>
      <c r="F5">
        <v>0</v>
      </c>
      <c r="G5" s="23">
        <v>0</v>
      </c>
    </row>
    <row r="6" spans="1:7" x14ac:dyDescent="0.3">
      <c r="A6" s="9">
        <v>43833</v>
      </c>
      <c r="B6">
        <v>27</v>
      </c>
      <c r="C6">
        <v>0</v>
      </c>
      <c r="D6">
        <v>0</v>
      </c>
      <c r="E6">
        <v>0</v>
      </c>
      <c r="F6">
        <v>0</v>
      </c>
      <c r="G6" s="23">
        <v>0</v>
      </c>
    </row>
    <row r="7" spans="1:7" x14ac:dyDescent="0.3">
      <c r="A7" s="9">
        <v>43834</v>
      </c>
      <c r="B7">
        <v>0</v>
      </c>
      <c r="C7">
        <v>0</v>
      </c>
      <c r="D7">
        <v>0</v>
      </c>
      <c r="E7">
        <v>0</v>
      </c>
      <c r="F7">
        <v>0</v>
      </c>
      <c r="G7" s="23">
        <v>0</v>
      </c>
    </row>
    <row r="8" spans="1:7" x14ac:dyDescent="0.3">
      <c r="A8" s="9">
        <v>43835</v>
      </c>
      <c r="B8">
        <v>0</v>
      </c>
      <c r="C8">
        <v>0</v>
      </c>
      <c r="D8">
        <v>0</v>
      </c>
      <c r="E8">
        <v>0</v>
      </c>
      <c r="F8">
        <v>0</v>
      </c>
      <c r="G8" s="23">
        <v>0</v>
      </c>
    </row>
    <row r="9" spans="1:7" x14ac:dyDescent="0.3">
      <c r="A9" s="9">
        <v>43836</v>
      </c>
      <c r="B9">
        <v>0</v>
      </c>
      <c r="C9">
        <v>0</v>
      </c>
      <c r="D9">
        <v>0</v>
      </c>
      <c r="E9">
        <v>0</v>
      </c>
      <c r="F9">
        <v>0</v>
      </c>
      <c r="G9" s="23">
        <v>0</v>
      </c>
    </row>
    <row r="10" spans="1:7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>
        <v>0</v>
      </c>
      <c r="G10" s="23">
        <v>0</v>
      </c>
    </row>
    <row r="11" spans="1:7" x14ac:dyDescent="0.3">
      <c r="A11" s="9">
        <v>43838</v>
      </c>
      <c r="B11">
        <v>0</v>
      </c>
      <c r="C11">
        <v>0</v>
      </c>
      <c r="D11">
        <v>0</v>
      </c>
      <c r="E11">
        <v>0</v>
      </c>
      <c r="F11">
        <v>30</v>
      </c>
      <c r="G11" s="23">
        <v>0</v>
      </c>
    </row>
    <row r="12" spans="1:7" x14ac:dyDescent="0.3">
      <c r="A12" s="9">
        <v>43839</v>
      </c>
      <c r="B12">
        <v>0</v>
      </c>
      <c r="C12">
        <v>0</v>
      </c>
      <c r="D12">
        <v>0</v>
      </c>
      <c r="E12">
        <v>0</v>
      </c>
      <c r="F12">
        <v>0</v>
      </c>
      <c r="G12" s="23">
        <v>0</v>
      </c>
    </row>
    <row r="13" spans="1:7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23">
        <v>0</v>
      </c>
    </row>
    <row r="14" spans="1:7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>
        <v>0</v>
      </c>
      <c r="G14" s="23">
        <v>0</v>
      </c>
    </row>
    <row r="15" spans="1:7" x14ac:dyDescent="0.3">
      <c r="A15" s="9">
        <v>43842</v>
      </c>
      <c r="B15">
        <v>0</v>
      </c>
      <c r="C15">
        <v>0</v>
      </c>
      <c r="D15">
        <v>0</v>
      </c>
      <c r="E15">
        <v>34</v>
      </c>
      <c r="F15">
        <v>0</v>
      </c>
      <c r="G15" s="23">
        <v>0</v>
      </c>
    </row>
    <row r="16" spans="1:7" x14ac:dyDescent="0.3">
      <c r="A16" s="9">
        <v>43843</v>
      </c>
      <c r="B16">
        <v>0</v>
      </c>
      <c r="C16">
        <v>0</v>
      </c>
      <c r="D16">
        <v>0</v>
      </c>
      <c r="E16">
        <v>0</v>
      </c>
      <c r="F16">
        <v>0</v>
      </c>
      <c r="G16" s="23">
        <v>0</v>
      </c>
    </row>
    <row r="17" spans="1:7" x14ac:dyDescent="0.3">
      <c r="A17" s="9">
        <v>43844</v>
      </c>
      <c r="B17">
        <v>0</v>
      </c>
      <c r="C17">
        <v>0</v>
      </c>
      <c r="D17">
        <v>0</v>
      </c>
      <c r="E17">
        <v>0</v>
      </c>
      <c r="F17">
        <v>0</v>
      </c>
      <c r="G17" s="23">
        <v>0</v>
      </c>
    </row>
    <row r="18" spans="1:7" x14ac:dyDescent="0.3">
      <c r="A18" s="9">
        <v>43845</v>
      </c>
      <c r="B18">
        <v>0</v>
      </c>
      <c r="C18">
        <v>0</v>
      </c>
      <c r="D18">
        <v>0</v>
      </c>
      <c r="E18">
        <v>0</v>
      </c>
      <c r="F18">
        <v>0</v>
      </c>
      <c r="G18" s="23">
        <v>0</v>
      </c>
    </row>
    <row r="19" spans="1:7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>
        <v>0</v>
      </c>
      <c r="G19" s="23">
        <v>0</v>
      </c>
    </row>
    <row r="20" spans="1:7" x14ac:dyDescent="0.3">
      <c r="A20" s="9">
        <v>43847</v>
      </c>
      <c r="B20">
        <v>0</v>
      </c>
      <c r="C20">
        <v>0</v>
      </c>
      <c r="D20">
        <v>0</v>
      </c>
      <c r="E20">
        <v>0</v>
      </c>
      <c r="F20">
        <v>0</v>
      </c>
      <c r="G20" s="23">
        <v>0</v>
      </c>
    </row>
    <row r="21" spans="1:7" x14ac:dyDescent="0.3">
      <c r="A21" s="9">
        <v>43848</v>
      </c>
      <c r="B21">
        <v>0</v>
      </c>
      <c r="C21">
        <v>0</v>
      </c>
      <c r="D21">
        <v>0</v>
      </c>
      <c r="E21">
        <v>0</v>
      </c>
      <c r="F21">
        <v>0</v>
      </c>
      <c r="G21" s="23">
        <v>0</v>
      </c>
    </row>
    <row r="22" spans="1:7" x14ac:dyDescent="0.3">
      <c r="A22" s="9">
        <v>43849</v>
      </c>
      <c r="B22">
        <v>0</v>
      </c>
      <c r="C22">
        <v>0</v>
      </c>
      <c r="D22">
        <v>0</v>
      </c>
      <c r="E22">
        <v>0</v>
      </c>
      <c r="F22">
        <v>0</v>
      </c>
      <c r="G22" s="23">
        <v>0</v>
      </c>
    </row>
    <row r="23" spans="1:7" x14ac:dyDescent="0.3">
      <c r="A23" s="9">
        <v>43850</v>
      </c>
      <c r="B23">
        <v>0</v>
      </c>
      <c r="C23">
        <v>0</v>
      </c>
      <c r="D23">
        <v>0</v>
      </c>
      <c r="E23">
        <v>0</v>
      </c>
      <c r="F23">
        <v>0</v>
      </c>
      <c r="G23" s="23">
        <v>0</v>
      </c>
    </row>
    <row r="24" spans="1:7" x14ac:dyDescent="0.3">
      <c r="A24" s="9">
        <v>43851</v>
      </c>
      <c r="B24">
        <v>0</v>
      </c>
      <c r="C24">
        <v>0</v>
      </c>
      <c r="D24">
        <v>0</v>
      </c>
      <c r="E24">
        <v>0</v>
      </c>
      <c r="F24">
        <v>0</v>
      </c>
      <c r="G24" s="23">
        <v>0</v>
      </c>
    </row>
    <row r="25" spans="1:7" x14ac:dyDescent="0.3">
      <c r="A25" s="9">
        <v>43852</v>
      </c>
      <c r="B25">
        <v>0</v>
      </c>
      <c r="C25">
        <v>0</v>
      </c>
      <c r="D25">
        <v>0</v>
      </c>
      <c r="E25">
        <v>0</v>
      </c>
      <c r="F25">
        <v>0</v>
      </c>
      <c r="G25" s="23">
        <v>0</v>
      </c>
    </row>
    <row r="26" spans="1:7" x14ac:dyDescent="0.3">
      <c r="A26" s="9">
        <v>43853</v>
      </c>
      <c r="B26">
        <v>0</v>
      </c>
      <c r="C26">
        <v>0</v>
      </c>
      <c r="D26">
        <v>0</v>
      </c>
      <c r="E26">
        <v>0</v>
      </c>
      <c r="F26">
        <v>0</v>
      </c>
      <c r="G26" s="23">
        <v>0</v>
      </c>
    </row>
    <row r="27" spans="1:7" x14ac:dyDescent="0.3">
      <c r="A27" s="9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23">
        <v>0</v>
      </c>
    </row>
    <row r="28" spans="1:7" x14ac:dyDescent="0.3">
      <c r="A28" s="9">
        <v>43855</v>
      </c>
      <c r="B28">
        <v>28</v>
      </c>
      <c r="C28">
        <v>0</v>
      </c>
      <c r="D28">
        <v>0</v>
      </c>
      <c r="E28">
        <v>0</v>
      </c>
      <c r="F28">
        <v>0</v>
      </c>
      <c r="G28" s="23">
        <v>0</v>
      </c>
    </row>
    <row r="29" spans="1:7" x14ac:dyDescent="0.3">
      <c r="A29" s="9">
        <v>43856</v>
      </c>
      <c r="B29">
        <v>38</v>
      </c>
      <c r="C29">
        <v>0</v>
      </c>
      <c r="D29">
        <v>0</v>
      </c>
      <c r="E29">
        <v>0</v>
      </c>
      <c r="F29">
        <v>0</v>
      </c>
      <c r="G29" s="23">
        <v>0</v>
      </c>
    </row>
    <row r="30" spans="1:7" x14ac:dyDescent="0.3">
      <c r="A30" s="9">
        <v>43857</v>
      </c>
      <c r="B30">
        <v>0</v>
      </c>
      <c r="C30">
        <v>0</v>
      </c>
      <c r="D30">
        <v>0</v>
      </c>
      <c r="E30">
        <v>0</v>
      </c>
      <c r="F30">
        <v>0</v>
      </c>
      <c r="G30" s="23">
        <v>0</v>
      </c>
    </row>
    <row r="31" spans="1:7" x14ac:dyDescent="0.3">
      <c r="A31" s="9">
        <v>43858</v>
      </c>
      <c r="B31">
        <v>31</v>
      </c>
      <c r="C31">
        <v>0</v>
      </c>
      <c r="D31">
        <v>0</v>
      </c>
      <c r="E31">
        <v>0</v>
      </c>
      <c r="F31">
        <v>0</v>
      </c>
      <c r="G31" s="23">
        <v>0</v>
      </c>
    </row>
    <row r="32" spans="1:7" x14ac:dyDescent="0.3">
      <c r="A32" s="9">
        <v>43859</v>
      </c>
      <c r="B32">
        <v>0</v>
      </c>
      <c r="C32">
        <v>0</v>
      </c>
      <c r="D32">
        <v>0</v>
      </c>
      <c r="E32">
        <v>0</v>
      </c>
      <c r="F32">
        <v>0</v>
      </c>
      <c r="G32" s="23">
        <v>0</v>
      </c>
    </row>
    <row r="33" spans="1:7" x14ac:dyDescent="0.3">
      <c r="A33" s="9">
        <v>43860</v>
      </c>
      <c r="B33">
        <v>0</v>
      </c>
      <c r="C33">
        <v>0</v>
      </c>
      <c r="D33">
        <v>0</v>
      </c>
      <c r="E33">
        <v>0</v>
      </c>
      <c r="F33">
        <v>0</v>
      </c>
      <c r="G33" s="23">
        <f ca="1">IFERROR(__xludf.DUMMYFUNCTION("""COMPUTED_VALUE"""),1)</f>
        <v>1</v>
      </c>
    </row>
    <row r="34" spans="1:7" x14ac:dyDescent="0.3">
      <c r="A34" s="9">
        <v>43861</v>
      </c>
      <c r="B34">
        <v>0</v>
      </c>
      <c r="C34">
        <v>0</v>
      </c>
      <c r="D34">
        <v>0</v>
      </c>
      <c r="E34">
        <v>0</v>
      </c>
      <c r="F34">
        <v>0</v>
      </c>
      <c r="G34" s="23">
        <f ca="1">IFERROR(__xludf.DUMMYFUNCTION("""COMPUTED_VALUE"""),0)</f>
        <v>0</v>
      </c>
    </row>
    <row r="35" spans="1:7" x14ac:dyDescent="0.3">
      <c r="A35" s="9">
        <v>43862</v>
      </c>
      <c r="B35">
        <v>0</v>
      </c>
      <c r="C35">
        <v>0</v>
      </c>
      <c r="D35">
        <v>0</v>
      </c>
      <c r="E35">
        <v>0</v>
      </c>
      <c r="F35">
        <v>0</v>
      </c>
      <c r="G35" s="23">
        <f ca="1">IFERROR(__xludf.DUMMYFUNCTION("""COMPUTED_VALUE"""),0)</f>
        <v>0</v>
      </c>
    </row>
    <row r="36" spans="1:7" x14ac:dyDescent="0.3">
      <c r="A36" s="9">
        <v>43863</v>
      </c>
      <c r="B36">
        <v>0</v>
      </c>
      <c r="C36">
        <v>0</v>
      </c>
      <c r="D36">
        <v>0</v>
      </c>
      <c r="E36">
        <v>0</v>
      </c>
      <c r="F36">
        <v>0</v>
      </c>
      <c r="G36" s="23">
        <f ca="1">IFERROR(__xludf.DUMMYFUNCTION("""COMPUTED_VALUE"""),1)</f>
        <v>1</v>
      </c>
    </row>
    <row r="37" spans="1:7" x14ac:dyDescent="0.3">
      <c r="A37" s="9">
        <v>43864</v>
      </c>
      <c r="B37">
        <v>0</v>
      </c>
      <c r="C37">
        <v>0</v>
      </c>
      <c r="D37">
        <v>0</v>
      </c>
      <c r="E37">
        <v>0</v>
      </c>
      <c r="F37">
        <v>0</v>
      </c>
      <c r="G37" s="23">
        <f ca="1">IFERROR(__xludf.DUMMYFUNCTION("""COMPUTED_VALUE"""),1)</f>
        <v>1</v>
      </c>
    </row>
    <row r="38" spans="1:7" x14ac:dyDescent="0.3">
      <c r="A38" s="9">
        <v>43865</v>
      </c>
      <c r="B38">
        <v>28</v>
      </c>
      <c r="C38">
        <v>0</v>
      </c>
      <c r="D38">
        <v>0</v>
      </c>
      <c r="E38">
        <v>0</v>
      </c>
      <c r="F38">
        <v>0</v>
      </c>
      <c r="G38" s="23">
        <f ca="1">IFERROR(__xludf.DUMMYFUNCTION("""COMPUTED_VALUE"""),0)</f>
        <v>0</v>
      </c>
    </row>
    <row r="39" spans="1:7" x14ac:dyDescent="0.3">
      <c r="A39" s="9">
        <v>43866</v>
      </c>
      <c r="B39">
        <v>0</v>
      </c>
      <c r="C39">
        <v>0</v>
      </c>
      <c r="D39">
        <v>0</v>
      </c>
      <c r="E39">
        <v>0</v>
      </c>
      <c r="F39">
        <v>0</v>
      </c>
      <c r="G39" s="23">
        <f ca="1">IFERROR(__xludf.DUMMYFUNCTION("""COMPUTED_VALUE"""),0)</f>
        <v>0</v>
      </c>
    </row>
    <row r="40" spans="1:7" x14ac:dyDescent="0.3">
      <c r="A40" s="9">
        <v>43867</v>
      </c>
      <c r="B40">
        <v>29</v>
      </c>
      <c r="C40">
        <v>0</v>
      </c>
      <c r="D40">
        <v>0</v>
      </c>
      <c r="E40">
        <v>0</v>
      </c>
      <c r="F40">
        <v>0</v>
      </c>
      <c r="G40" s="23">
        <f ca="1">IFERROR(__xludf.DUMMYFUNCTION("""COMPUTED_VALUE"""),0)</f>
        <v>0</v>
      </c>
    </row>
    <row r="41" spans="1:7" x14ac:dyDescent="0.3">
      <c r="A41" s="9">
        <v>43868</v>
      </c>
      <c r="B41">
        <v>0</v>
      </c>
      <c r="C41">
        <v>0</v>
      </c>
      <c r="D41">
        <v>0</v>
      </c>
      <c r="E41">
        <v>0</v>
      </c>
      <c r="F41">
        <v>0</v>
      </c>
      <c r="G41" s="23">
        <f ca="1">IFERROR(__xludf.DUMMYFUNCTION("""COMPUTED_VALUE"""),0)</f>
        <v>0</v>
      </c>
    </row>
    <row r="42" spans="1:7" x14ac:dyDescent="0.3">
      <c r="A42" s="9">
        <v>43869</v>
      </c>
      <c r="B42">
        <v>0</v>
      </c>
      <c r="C42">
        <v>0</v>
      </c>
      <c r="D42">
        <v>0</v>
      </c>
      <c r="E42">
        <v>0</v>
      </c>
      <c r="F42">
        <v>0</v>
      </c>
      <c r="G42" s="23">
        <f ca="1">IFERROR(__xludf.DUMMYFUNCTION("""COMPUTED_VALUE"""),0)</f>
        <v>0</v>
      </c>
    </row>
    <row r="43" spans="1:7" x14ac:dyDescent="0.3">
      <c r="A43" s="9">
        <v>43870</v>
      </c>
      <c r="B43">
        <v>0</v>
      </c>
      <c r="C43">
        <v>31</v>
      </c>
      <c r="D43">
        <v>0</v>
      </c>
      <c r="E43">
        <v>0</v>
      </c>
      <c r="F43">
        <v>0</v>
      </c>
      <c r="G43" s="23">
        <f ca="1">IFERROR(__xludf.DUMMYFUNCTION("""COMPUTED_VALUE"""),0)</f>
        <v>0</v>
      </c>
    </row>
    <row r="44" spans="1:7" x14ac:dyDescent="0.3">
      <c r="A44" s="9">
        <v>43871</v>
      </c>
      <c r="B44">
        <v>0</v>
      </c>
      <c r="C44">
        <v>0</v>
      </c>
      <c r="D44">
        <v>0</v>
      </c>
      <c r="E44">
        <v>0</v>
      </c>
      <c r="F44">
        <v>0</v>
      </c>
      <c r="G44" s="23">
        <f ca="1">IFERROR(__xludf.DUMMYFUNCTION("""COMPUTED_VALUE"""),0)</f>
        <v>0</v>
      </c>
    </row>
    <row r="45" spans="1:7" x14ac:dyDescent="0.3">
      <c r="A45" s="9">
        <v>43872</v>
      </c>
      <c r="B45">
        <v>0</v>
      </c>
      <c r="C45">
        <v>0</v>
      </c>
      <c r="D45">
        <v>0</v>
      </c>
      <c r="E45">
        <v>0</v>
      </c>
      <c r="F45">
        <v>0</v>
      </c>
      <c r="G45" s="23">
        <f ca="1">IFERROR(__xludf.DUMMYFUNCTION("""COMPUTED_VALUE"""),0)</f>
        <v>0</v>
      </c>
    </row>
    <row r="46" spans="1:7" x14ac:dyDescent="0.3">
      <c r="A46" s="9">
        <v>43873</v>
      </c>
      <c r="B46">
        <v>0</v>
      </c>
      <c r="C46">
        <v>0</v>
      </c>
      <c r="D46">
        <v>0</v>
      </c>
      <c r="E46">
        <v>0</v>
      </c>
      <c r="F46">
        <v>0</v>
      </c>
      <c r="G46" s="23">
        <f ca="1">IFERROR(__xludf.DUMMYFUNCTION("""COMPUTED_VALUE"""),0)</f>
        <v>0</v>
      </c>
    </row>
    <row r="47" spans="1:7" x14ac:dyDescent="0.3">
      <c r="A47" s="9">
        <v>43874</v>
      </c>
      <c r="B47">
        <v>0</v>
      </c>
      <c r="C47">
        <v>0</v>
      </c>
      <c r="D47">
        <v>0</v>
      </c>
      <c r="E47">
        <v>0</v>
      </c>
      <c r="F47">
        <v>0</v>
      </c>
      <c r="G47" s="23">
        <f ca="1">IFERROR(__xludf.DUMMYFUNCTION("""COMPUTED_VALUE"""),0)</f>
        <v>0</v>
      </c>
    </row>
    <row r="48" spans="1:7" x14ac:dyDescent="0.3">
      <c r="A48" s="9">
        <v>43875</v>
      </c>
      <c r="B48">
        <v>0</v>
      </c>
      <c r="C48">
        <v>0</v>
      </c>
      <c r="D48">
        <v>0</v>
      </c>
      <c r="E48">
        <v>0</v>
      </c>
      <c r="F48">
        <v>0</v>
      </c>
      <c r="G48" s="23">
        <f ca="1">IFERROR(__xludf.DUMMYFUNCTION("""COMPUTED_VALUE"""),0)</f>
        <v>0</v>
      </c>
    </row>
    <row r="49" spans="1:7" x14ac:dyDescent="0.3">
      <c r="A49" s="9">
        <v>43876</v>
      </c>
      <c r="B49">
        <v>59</v>
      </c>
      <c r="C49">
        <v>0</v>
      </c>
      <c r="D49">
        <v>0</v>
      </c>
      <c r="E49">
        <v>0</v>
      </c>
      <c r="F49">
        <v>0</v>
      </c>
      <c r="G49" s="23">
        <f ca="1">IFERROR(__xludf.DUMMYFUNCTION("""COMPUTED_VALUE"""),0)</f>
        <v>0</v>
      </c>
    </row>
    <row r="50" spans="1:7" x14ac:dyDescent="0.3">
      <c r="A50" s="9">
        <v>43877</v>
      </c>
      <c r="B50">
        <v>0</v>
      </c>
      <c r="C50">
        <v>0</v>
      </c>
      <c r="D50">
        <v>0</v>
      </c>
      <c r="E50">
        <v>0</v>
      </c>
      <c r="F50">
        <v>0</v>
      </c>
      <c r="G50" s="23">
        <f ca="1">IFERROR(__xludf.DUMMYFUNCTION("""COMPUTED_VALUE"""),0)</f>
        <v>0</v>
      </c>
    </row>
    <row r="51" spans="1:7" x14ac:dyDescent="0.3">
      <c r="A51" s="9">
        <v>43878</v>
      </c>
      <c r="B51">
        <v>0</v>
      </c>
      <c r="C51">
        <v>0</v>
      </c>
      <c r="D51">
        <v>0</v>
      </c>
      <c r="E51">
        <v>0</v>
      </c>
      <c r="F51">
        <v>0</v>
      </c>
      <c r="G51" s="23">
        <f ca="1">IFERROR(__xludf.DUMMYFUNCTION("""COMPUTED_VALUE"""),0)</f>
        <v>0</v>
      </c>
    </row>
    <row r="52" spans="1:7" x14ac:dyDescent="0.3">
      <c r="A52" s="9">
        <v>43879</v>
      </c>
      <c r="B52">
        <v>0</v>
      </c>
      <c r="C52">
        <v>0</v>
      </c>
      <c r="D52">
        <v>0</v>
      </c>
      <c r="E52">
        <v>0</v>
      </c>
      <c r="F52">
        <v>0</v>
      </c>
      <c r="G52" s="23">
        <f ca="1">IFERROR(__xludf.DUMMYFUNCTION("""COMPUTED_VALUE"""),0)</f>
        <v>0</v>
      </c>
    </row>
    <row r="53" spans="1:7" x14ac:dyDescent="0.3">
      <c r="A53" s="9">
        <v>43880</v>
      </c>
      <c r="B53">
        <v>0</v>
      </c>
      <c r="C53">
        <v>0</v>
      </c>
      <c r="D53">
        <v>0</v>
      </c>
      <c r="E53">
        <v>0</v>
      </c>
      <c r="F53">
        <v>0</v>
      </c>
      <c r="G53" s="23">
        <f ca="1">IFERROR(__xludf.DUMMYFUNCTION("""COMPUTED_VALUE"""),0)</f>
        <v>0</v>
      </c>
    </row>
    <row r="54" spans="1:7" x14ac:dyDescent="0.3">
      <c r="A54" s="9">
        <v>43881</v>
      </c>
      <c r="B54">
        <v>0</v>
      </c>
      <c r="C54">
        <v>0</v>
      </c>
      <c r="D54">
        <v>0</v>
      </c>
      <c r="E54">
        <v>0</v>
      </c>
      <c r="F54">
        <v>0</v>
      </c>
      <c r="G54" s="23">
        <f ca="1">IFERROR(__xludf.DUMMYFUNCTION("""COMPUTED_VALUE"""),0)</f>
        <v>0</v>
      </c>
    </row>
    <row r="55" spans="1:7" x14ac:dyDescent="0.3">
      <c r="A55" s="9">
        <v>43882</v>
      </c>
      <c r="B55">
        <v>0</v>
      </c>
      <c r="C55">
        <v>0</v>
      </c>
      <c r="D55">
        <v>0</v>
      </c>
      <c r="E55">
        <v>0</v>
      </c>
      <c r="F55">
        <v>0</v>
      </c>
      <c r="G55" s="23">
        <f ca="1">IFERROR(__xludf.DUMMYFUNCTION("""COMPUTED_VALUE"""),0)</f>
        <v>0</v>
      </c>
    </row>
    <row r="56" spans="1:7" x14ac:dyDescent="0.3">
      <c r="A56" s="9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23">
        <f ca="1">IFERROR(__xludf.DUMMYFUNCTION("""COMPUTED_VALUE"""),0)</f>
        <v>0</v>
      </c>
    </row>
    <row r="57" spans="1:7" x14ac:dyDescent="0.3">
      <c r="A57" s="9">
        <v>43884</v>
      </c>
      <c r="B57">
        <v>0</v>
      </c>
      <c r="C57">
        <v>0</v>
      </c>
      <c r="D57">
        <v>0</v>
      </c>
      <c r="E57">
        <v>0</v>
      </c>
      <c r="F57">
        <v>0</v>
      </c>
      <c r="G57" s="23">
        <f ca="1">IFERROR(__xludf.DUMMYFUNCTION("""COMPUTED_VALUE"""),0)</f>
        <v>0</v>
      </c>
    </row>
    <row r="58" spans="1:7" x14ac:dyDescent="0.3">
      <c r="A58" s="9">
        <v>43885</v>
      </c>
      <c r="B58">
        <v>0</v>
      </c>
      <c r="C58">
        <v>0</v>
      </c>
      <c r="D58">
        <v>0</v>
      </c>
      <c r="E58">
        <v>0</v>
      </c>
      <c r="F58">
        <v>0</v>
      </c>
      <c r="G58" s="23">
        <f ca="1">IFERROR(__xludf.DUMMYFUNCTION("""COMPUTED_VALUE"""),0)</f>
        <v>0</v>
      </c>
    </row>
    <row r="59" spans="1:7" x14ac:dyDescent="0.3">
      <c r="A59" s="9">
        <v>43886</v>
      </c>
      <c r="B59">
        <v>0</v>
      </c>
      <c r="C59">
        <v>0</v>
      </c>
      <c r="D59">
        <v>0</v>
      </c>
      <c r="E59">
        <v>0</v>
      </c>
      <c r="F59">
        <v>0</v>
      </c>
      <c r="G59" s="23">
        <f ca="1">IFERROR(__xludf.DUMMYFUNCTION("""COMPUTED_VALUE"""),0)</f>
        <v>0</v>
      </c>
    </row>
    <row r="60" spans="1:7" x14ac:dyDescent="0.3">
      <c r="A60" s="9">
        <v>43887</v>
      </c>
      <c r="B60">
        <v>26</v>
      </c>
      <c r="C60">
        <v>0</v>
      </c>
      <c r="D60">
        <v>0</v>
      </c>
      <c r="E60">
        <v>0</v>
      </c>
      <c r="F60">
        <v>0</v>
      </c>
      <c r="G60" s="23">
        <f ca="1">IFERROR(__xludf.DUMMYFUNCTION("""COMPUTED_VALUE"""),0)</f>
        <v>0</v>
      </c>
    </row>
    <row r="61" spans="1:7" x14ac:dyDescent="0.3">
      <c r="A61" s="9">
        <v>43888</v>
      </c>
      <c r="B61">
        <v>0</v>
      </c>
      <c r="C61">
        <v>27</v>
      </c>
      <c r="D61">
        <v>0</v>
      </c>
      <c r="E61">
        <v>0</v>
      </c>
      <c r="F61">
        <v>0</v>
      </c>
      <c r="G61" s="23">
        <f ca="1">IFERROR(__xludf.DUMMYFUNCTION("""COMPUTED_VALUE"""),0)</f>
        <v>0</v>
      </c>
    </row>
    <row r="62" spans="1:7" x14ac:dyDescent="0.3">
      <c r="A62" s="9">
        <v>43889</v>
      </c>
      <c r="B62">
        <v>0</v>
      </c>
      <c r="C62">
        <v>0</v>
      </c>
      <c r="D62">
        <v>0</v>
      </c>
      <c r="E62">
        <v>0</v>
      </c>
      <c r="F62">
        <v>0</v>
      </c>
      <c r="G62" s="23">
        <f ca="1">IFERROR(__xludf.DUMMYFUNCTION("""COMPUTED_VALUE"""),0)</f>
        <v>0</v>
      </c>
    </row>
    <row r="63" spans="1:7" x14ac:dyDescent="0.3">
      <c r="A63" s="9">
        <v>43890</v>
      </c>
      <c r="B63">
        <v>0</v>
      </c>
      <c r="C63">
        <v>0</v>
      </c>
      <c r="D63">
        <v>0</v>
      </c>
      <c r="E63">
        <v>0</v>
      </c>
      <c r="F63">
        <v>0</v>
      </c>
      <c r="G63" s="23">
        <f ca="1">IFERROR(__xludf.DUMMYFUNCTION("""COMPUTED_VALUE"""),0)</f>
        <v>0</v>
      </c>
    </row>
    <row r="64" spans="1:7" x14ac:dyDescent="0.3">
      <c r="A64" s="9">
        <v>43891</v>
      </c>
      <c r="B64">
        <v>0</v>
      </c>
      <c r="C64">
        <v>0</v>
      </c>
      <c r="D64">
        <v>0</v>
      </c>
      <c r="E64">
        <v>0</v>
      </c>
      <c r="F64">
        <v>0</v>
      </c>
      <c r="G64" s="23">
        <f ca="1">IFERROR(__xludf.DUMMYFUNCTION("""COMPUTED_VALUE"""),0)</f>
        <v>0</v>
      </c>
    </row>
    <row r="65" spans="1:7" x14ac:dyDescent="0.3">
      <c r="A65" s="9">
        <v>43892</v>
      </c>
      <c r="B65">
        <v>0</v>
      </c>
      <c r="C65">
        <v>0</v>
      </c>
      <c r="D65">
        <v>0</v>
      </c>
      <c r="E65">
        <v>0</v>
      </c>
      <c r="F65">
        <v>0</v>
      </c>
      <c r="G65" s="23">
        <f ca="1">IFERROR(__xludf.DUMMYFUNCTION("""COMPUTED_VALUE"""),0)</f>
        <v>0</v>
      </c>
    </row>
    <row r="66" spans="1:7" x14ac:dyDescent="0.3">
      <c r="A66" s="9">
        <v>43893</v>
      </c>
      <c r="B66">
        <v>0</v>
      </c>
      <c r="C66">
        <v>0</v>
      </c>
      <c r="D66">
        <v>0</v>
      </c>
      <c r="E66">
        <v>0</v>
      </c>
      <c r="F66">
        <v>0</v>
      </c>
      <c r="G66" s="23">
        <f ca="1">IFERROR(__xludf.DUMMYFUNCTION("""COMPUTED_VALUE"""),0)</f>
        <v>0</v>
      </c>
    </row>
    <row r="67" spans="1:7" x14ac:dyDescent="0.3">
      <c r="A67" s="9">
        <v>43894</v>
      </c>
      <c r="B67">
        <v>28</v>
      </c>
      <c r="C67">
        <v>0</v>
      </c>
      <c r="D67">
        <v>0</v>
      </c>
      <c r="E67">
        <v>0</v>
      </c>
      <c r="F67">
        <v>0</v>
      </c>
      <c r="G67" s="23">
        <f ca="1">IFERROR(__xludf.DUMMYFUNCTION("""COMPUTED_VALUE"""),0)</f>
        <v>0</v>
      </c>
    </row>
    <row r="68" spans="1:7" x14ac:dyDescent="0.3">
      <c r="A68" s="9">
        <v>43895</v>
      </c>
      <c r="B68">
        <v>29</v>
      </c>
      <c r="C68">
        <v>28</v>
      </c>
      <c r="D68">
        <v>0</v>
      </c>
      <c r="E68">
        <v>0</v>
      </c>
      <c r="F68">
        <v>0</v>
      </c>
      <c r="G68" s="23">
        <f ca="1">IFERROR(__xludf.DUMMYFUNCTION("""COMPUTED_VALUE"""),0)</f>
        <v>0</v>
      </c>
    </row>
    <row r="69" spans="1:7" x14ac:dyDescent="0.3">
      <c r="A69" s="9">
        <v>43896</v>
      </c>
      <c r="B69">
        <v>27</v>
      </c>
      <c r="C69">
        <v>0</v>
      </c>
      <c r="D69">
        <v>0</v>
      </c>
      <c r="E69">
        <v>0</v>
      </c>
      <c r="F69">
        <v>0</v>
      </c>
      <c r="G69" s="23">
        <f ca="1">IFERROR(__xludf.DUMMYFUNCTION("""COMPUTED_VALUE"""),0)</f>
        <v>0</v>
      </c>
    </row>
    <row r="70" spans="1:7" x14ac:dyDescent="0.3">
      <c r="A70" s="9">
        <v>43897</v>
      </c>
      <c r="B70">
        <v>0</v>
      </c>
      <c r="C70">
        <v>32</v>
      </c>
      <c r="D70">
        <v>0</v>
      </c>
      <c r="E70">
        <v>0</v>
      </c>
      <c r="F70">
        <v>0</v>
      </c>
      <c r="G70" s="23">
        <f ca="1">IFERROR(__xludf.DUMMYFUNCTION("""COMPUTED_VALUE"""),0)</f>
        <v>0</v>
      </c>
    </row>
    <row r="71" spans="1:7" x14ac:dyDescent="0.3">
      <c r="A71" s="9">
        <v>43898</v>
      </c>
      <c r="B71">
        <v>0</v>
      </c>
      <c r="C71">
        <v>0</v>
      </c>
      <c r="D71">
        <v>0</v>
      </c>
      <c r="E71">
        <v>0</v>
      </c>
      <c r="F71">
        <v>29</v>
      </c>
      <c r="G71" s="23">
        <f ca="1">IFERROR(__xludf.DUMMYFUNCTION("""COMPUTED_VALUE"""),0)</f>
        <v>0</v>
      </c>
    </row>
    <row r="72" spans="1:7" x14ac:dyDescent="0.3">
      <c r="A72" s="9">
        <v>43899</v>
      </c>
      <c r="B72">
        <v>28</v>
      </c>
      <c r="C72">
        <v>28</v>
      </c>
      <c r="D72">
        <v>0</v>
      </c>
      <c r="E72">
        <v>0</v>
      </c>
      <c r="F72">
        <v>0</v>
      </c>
      <c r="G72" s="23">
        <f ca="1">IFERROR(__xludf.DUMMYFUNCTION("""COMPUTED_VALUE"""),0)</f>
        <v>0</v>
      </c>
    </row>
    <row r="73" spans="1:7" x14ac:dyDescent="0.3">
      <c r="A73" s="9">
        <v>43900</v>
      </c>
      <c r="B73">
        <v>0</v>
      </c>
      <c r="C73">
        <v>0</v>
      </c>
      <c r="D73">
        <v>0</v>
      </c>
      <c r="E73">
        <v>0</v>
      </c>
      <c r="F73">
        <v>40</v>
      </c>
      <c r="G73" s="23">
        <f ca="1">IFERROR(__xludf.DUMMYFUNCTION("""COMPUTED_VALUE"""),0)</f>
        <v>0</v>
      </c>
    </row>
    <row r="74" spans="1:7" x14ac:dyDescent="0.3">
      <c r="A74" s="9">
        <v>43901</v>
      </c>
      <c r="B74">
        <v>0</v>
      </c>
      <c r="C74">
        <v>26</v>
      </c>
      <c r="D74">
        <v>0</v>
      </c>
      <c r="E74">
        <v>0</v>
      </c>
      <c r="F74">
        <v>0</v>
      </c>
      <c r="G74" s="23">
        <f ca="1">IFERROR(__xludf.DUMMYFUNCTION("""COMPUTED_VALUE"""),0)</f>
        <v>0</v>
      </c>
    </row>
    <row r="75" spans="1:7" x14ac:dyDescent="0.3">
      <c r="A75" s="9">
        <v>43902</v>
      </c>
      <c r="B75">
        <v>30</v>
      </c>
      <c r="C75">
        <v>30</v>
      </c>
      <c r="D75">
        <v>0</v>
      </c>
      <c r="E75">
        <v>0</v>
      </c>
      <c r="F75">
        <v>0</v>
      </c>
      <c r="G75" s="23">
        <f ca="1">IFERROR(__xludf.DUMMYFUNCTION("""COMPUTED_VALUE"""),0)</f>
        <v>0</v>
      </c>
    </row>
    <row r="76" spans="1:7" x14ac:dyDescent="0.3">
      <c r="A76" s="9">
        <v>43903</v>
      </c>
      <c r="B76">
        <v>0</v>
      </c>
      <c r="C76">
        <v>0</v>
      </c>
      <c r="D76">
        <v>0</v>
      </c>
      <c r="E76">
        <v>0</v>
      </c>
      <c r="F76">
        <v>0</v>
      </c>
      <c r="G76" s="23">
        <f ca="1">IFERROR(__xludf.DUMMYFUNCTION("""COMPUTED_VALUE"""),0)</f>
        <v>0</v>
      </c>
    </row>
    <row r="77" spans="1:7" x14ac:dyDescent="0.3">
      <c r="A77" s="9">
        <v>43904</v>
      </c>
      <c r="B77">
        <v>31</v>
      </c>
      <c r="C77">
        <v>29</v>
      </c>
      <c r="D77">
        <v>0</v>
      </c>
      <c r="E77">
        <v>0</v>
      </c>
      <c r="F77">
        <v>31</v>
      </c>
      <c r="G77" s="23">
        <v>0</v>
      </c>
    </row>
    <row r="78" spans="1:7" x14ac:dyDescent="0.3">
      <c r="A78" s="9">
        <v>43905</v>
      </c>
      <c r="B78">
        <v>37</v>
      </c>
      <c r="C78">
        <v>49</v>
      </c>
      <c r="D78">
        <v>0</v>
      </c>
      <c r="E78">
        <v>0</v>
      </c>
      <c r="F78">
        <v>0</v>
      </c>
      <c r="G78" s="23">
        <v>0</v>
      </c>
    </row>
    <row r="79" spans="1:7" x14ac:dyDescent="0.3">
      <c r="A79" s="9">
        <v>43906</v>
      </c>
      <c r="B79">
        <v>29</v>
      </c>
      <c r="C79">
        <v>29</v>
      </c>
      <c r="D79">
        <v>0</v>
      </c>
      <c r="E79">
        <v>0</v>
      </c>
      <c r="F79">
        <v>33</v>
      </c>
      <c r="G79" s="23">
        <v>0</v>
      </c>
    </row>
    <row r="80" spans="1:7" x14ac:dyDescent="0.3">
      <c r="A80" s="9">
        <v>43907</v>
      </c>
      <c r="B80">
        <v>0</v>
      </c>
      <c r="C80">
        <v>38</v>
      </c>
      <c r="D80">
        <v>0</v>
      </c>
      <c r="E80">
        <v>0</v>
      </c>
      <c r="F80">
        <v>0</v>
      </c>
      <c r="G80" s="23">
        <v>0</v>
      </c>
    </row>
    <row r="81" spans="1:7" x14ac:dyDescent="0.3">
      <c r="A81" s="9">
        <v>43908</v>
      </c>
      <c r="B81">
        <v>43</v>
      </c>
      <c r="C81">
        <v>29</v>
      </c>
      <c r="D81">
        <v>0</v>
      </c>
      <c r="E81">
        <v>0</v>
      </c>
      <c r="F81">
        <v>0</v>
      </c>
      <c r="G81" s="23">
        <v>0</v>
      </c>
    </row>
    <row r="82" spans="1:7" x14ac:dyDescent="0.3">
      <c r="A82" s="9">
        <v>43909</v>
      </c>
      <c r="B82">
        <v>0</v>
      </c>
      <c r="C82">
        <v>31</v>
      </c>
      <c r="D82">
        <v>0</v>
      </c>
      <c r="E82">
        <v>0</v>
      </c>
      <c r="F82">
        <v>0</v>
      </c>
      <c r="G82" s="23">
        <v>0</v>
      </c>
    </row>
    <row r="83" spans="1:7" x14ac:dyDescent="0.3">
      <c r="A83" s="9">
        <v>43910</v>
      </c>
      <c r="B83">
        <v>27</v>
      </c>
      <c r="C83">
        <v>27</v>
      </c>
      <c r="D83">
        <v>0</v>
      </c>
      <c r="E83">
        <v>0</v>
      </c>
      <c r="F83">
        <v>28</v>
      </c>
      <c r="G83" s="23">
        <v>0</v>
      </c>
    </row>
    <row r="84" spans="1:7" x14ac:dyDescent="0.3">
      <c r="A84" s="9">
        <v>43911</v>
      </c>
      <c r="B84">
        <v>29</v>
      </c>
      <c r="C84">
        <v>48</v>
      </c>
      <c r="D84">
        <v>0</v>
      </c>
      <c r="E84">
        <v>28</v>
      </c>
      <c r="F84">
        <v>0</v>
      </c>
      <c r="G84" s="23">
        <v>0</v>
      </c>
    </row>
    <row r="85" spans="1:7" x14ac:dyDescent="0.3">
      <c r="A85" s="9">
        <v>43912</v>
      </c>
      <c r="B85">
        <v>34</v>
      </c>
      <c r="C85">
        <v>100</v>
      </c>
      <c r="D85">
        <v>0</v>
      </c>
      <c r="E85">
        <v>34</v>
      </c>
      <c r="F85">
        <v>0</v>
      </c>
      <c r="G85" s="23">
        <v>0</v>
      </c>
    </row>
    <row r="86" spans="1:7" x14ac:dyDescent="0.3">
      <c r="A86" s="9">
        <v>43913</v>
      </c>
      <c r="B86">
        <v>0</v>
      </c>
      <c r="C86">
        <v>53</v>
      </c>
      <c r="D86">
        <v>0</v>
      </c>
      <c r="E86">
        <v>0</v>
      </c>
      <c r="F86">
        <v>0</v>
      </c>
      <c r="G86" s="23">
        <v>0</v>
      </c>
    </row>
    <row r="87" spans="1:7" x14ac:dyDescent="0.3">
      <c r="A87" s="9">
        <v>43914</v>
      </c>
      <c r="B87">
        <v>28</v>
      </c>
      <c r="C87">
        <v>31</v>
      </c>
      <c r="D87">
        <v>0</v>
      </c>
      <c r="E87">
        <v>0</v>
      </c>
      <c r="F87">
        <v>0</v>
      </c>
      <c r="G87" s="23">
        <v>0</v>
      </c>
    </row>
    <row r="88" spans="1:7" x14ac:dyDescent="0.3">
      <c r="A88" s="9">
        <v>43915</v>
      </c>
      <c r="B88">
        <v>0</v>
      </c>
      <c r="C88">
        <v>40</v>
      </c>
      <c r="D88">
        <v>0</v>
      </c>
      <c r="E88">
        <v>0</v>
      </c>
      <c r="F88">
        <v>0</v>
      </c>
      <c r="G88" s="23">
        <v>0</v>
      </c>
    </row>
    <row r="89" spans="1:7" x14ac:dyDescent="0.3">
      <c r="A89" s="9">
        <v>43916</v>
      </c>
      <c r="B89">
        <v>32</v>
      </c>
      <c r="C89">
        <v>31</v>
      </c>
      <c r="D89">
        <v>0</v>
      </c>
      <c r="E89">
        <v>0</v>
      </c>
      <c r="F89">
        <v>0</v>
      </c>
      <c r="G89" s="23">
        <v>0</v>
      </c>
    </row>
    <row r="90" spans="1:7" x14ac:dyDescent="0.3">
      <c r="A90" s="9">
        <v>43917</v>
      </c>
      <c r="B90">
        <v>0</v>
      </c>
      <c r="C90">
        <v>29</v>
      </c>
      <c r="D90">
        <v>0</v>
      </c>
      <c r="E90">
        <v>0</v>
      </c>
      <c r="F90">
        <v>0</v>
      </c>
      <c r="G90" s="23">
        <v>0</v>
      </c>
    </row>
    <row r="91" spans="1:7" x14ac:dyDescent="0.3">
      <c r="A91" s="9">
        <v>43918</v>
      </c>
      <c r="B91">
        <v>0</v>
      </c>
      <c r="C91">
        <v>31</v>
      </c>
      <c r="D91">
        <v>0</v>
      </c>
      <c r="E91">
        <v>0</v>
      </c>
      <c r="F91">
        <v>0</v>
      </c>
      <c r="G91" s="23">
        <v>0</v>
      </c>
    </row>
    <row r="92" spans="1:7" x14ac:dyDescent="0.3">
      <c r="A92" s="9">
        <v>43919</v>
      </c>
      <c r="B92">
        <v>0</v>
      </c>
      <c r="C92">
        <v>0</v>
      </c>
      <c r="D92">
        <v>0</v>
      </c>
      <c r="E92">
        <v>0</v>
      </c>
      <c r="F92">
        <v>36</v>
      </c>
      <c r="G92" s="23">
        <v>0</v>
      </c>
    </row>
    <row r="93" spans="1:7" x14ac:dyDescent="0.3">
      <c r="A93" s="9">
        <v>43920</v>
      </c>
      <c r="B93">
        <v>0</v>
      </c>
      <c r="C93">
        <v>30</v>
      </c>
      <c r="D93">
        <v>0</v>
      </c>
      <c r="E93">
        <v>0</v>
      </c>
      <c r="F93">
        <v>0</v>
      </c>
      <c r="G93" s="23">
        <v>0</v>
      </c>
    </row>
    <row r="94" spans="1:7" x14ac:dyDescent="0.3">
      <c r="A94" s="9">
        <v>43921</v>
      </c>
      <c r="B94">
        <v>0</v>
      </c>
      <c r="C94">
        <v>0</v>
      </c>
      <c r="D94">
        <v>0</v>
      </c>
      <c r="E94">
        <v>0</v>
      </c>
      <c r="F94">
        <v>0</v>
      </c>
      <c r="G94" s="23">
        <v>0</v>
      </c>
    </row>
    <row r="95" spans="1:7" x14ac:dyDescent="0.3">
      <c r="A95" s="9">
        <v>43922</v>
      </c>
      <c r="B95">
        <v>0</v>
      </c>
      <c r="C95">
        <v>29</v>
      </c>
      <c r="D95">
        <v>0</v>
      </c>
      <c r="E95">
        <v>0</v>
      </c>
      <c r="F95">
        <v>0</v>
      </c>
      <c r="G95" s="23">
        <v>0</v>
      </c>
    </row>
    <row r="96" spans="1:7" x14ac:dyDescent="0.3">
      <c r="A96" s="9">
        <v>43923</v>
      </c>
      <c r="B96">
        <v>0</v>
      </c>
      <c r="C96">
        <v>32</v>
      </c>
      <c r="D96">
        <v>0</v>
      </c>
      <c r="E96">
        <v>0</v>
      </c>
      <c r="F96">
        <v>0</v>
      </c>
      <c r="G96" s="23">
        <v>0</v>
      </c>
    </row>
    <row r="97" spans="1:7" x14ac:dyDescent="0.3">
      <c r="A97" s="9">
        <v>43924</v>
      </c>
      <c r="B97">
        <v>0</v>
      </c>
      <c r="C97">
        <v>0</v>
      </c>
      <c r="D97">
        <v>0</v>
      </c>
      <c r="E97">
        <v>0</v>
      </c>
      <c r="F97">
        <v>0</v>
      </c>
      <c r="G97" s="23">
        <v>0</v>
      </c>
    </row>
    <row r="98" spans="1:7" x14ac:dyDescent="0.3">
      <c r="A98" s="9">
        <v>43925</v>
      </c>
      <c r="B98">
        <v>31</v>
      </c>
      <c r="C98">
        <v>31</v>
      </c>
      <c r="D98">
        <v>0</v>
      </c>
      <c r="E98">
        <v>0</v>
      </c>
      <c r="F98">
        <v>0</v>
      </c>
      <c r="G98" s="23">
        <v>0</v>
      </c>
    </row>
    <row r="99" spans="1:7" x14ac:dyDescent="0.3">
      <c r="A99" s="9">
        <v>43926</v>
      </c>
      <c r="B99">
        <v>0</v>
      </c>
      <c r="C99">
        <v>0</v>
      </c>
      <c r="D99">
        <v>0</v>
      </c>
      <c r="E99">
        <v>0</v>
      </c>
      <c r="F99">
        <v>0</v>
      </c>
      <c r="G99" s="23">
        <v>0</v>
      </c>
    </row>
    <row r="100" spans="1:7" x14ac:dyDescent="0.3">
      <c r="A100" s="9">
        <v>43927</v>
      </c>
      <c r="B100">
        <v>0</v>
      </c>
      <c r="C100">
        <v>32</v>
      </c>
      <c r="D100">
        <v>0</v>
      </c>
      <c r="E100">
        <v>0</v>
      </c>
      <c r="F100">
        <v>0</v>
      </c>
      <c r="G100" s="23">
        <v>0</v>
      </c>
    </row>
    <row r="101" spans="1:7" x14ac:dyDescent="0.3">
      <c r="A101" s="9">
        <v>43928</v>
      </c>
      <c r="B101">
        <v>0</v>
      </c>
      <c r="C101">
        <v>0</v>
      </c>
      <c r="D101">
        <v>0</v>
      </c>
      <c r="E101">
        <v>0</v>
      </c>
      <c r="F101">
        <v>0</v>
      </c>
      <c r="G101" s="23">
        <v>0</v>
      </c>
    </row>
    <row r="102" spans="1:7" x14ac:dyDescent="0.3">
      <c r="A102" s="9">
        <v>43929</v>
      </c>
      <c r="B102">
        <v>95</v>
      </c>
      <c r="C102">
        <v>0</v>
      </c>
      <c r="D102">
        <v>0</v>
      </c>
      <c r="E102">
        <v>0</v>
      </c>
      <c r="F102">
        <v>0</v>
      </c>
      <c r="G102" s="23">
        <v>0</v>
      </c>
    </row>
    <row r="103" spans="1:7" x14ac:dyDescent="0.3">
      <c r="A103" s="9">
        <v>43930</v>
      </c>
      <c r="B103">
        <v>33</v>
      </c>
      <c r="C103">
        <v>0</v>
      </c>
      <c r="D103">
        <v>0</v>
      </c>
      <c r="E103">
        <v>0</v>
      </c>
      <c r="F103">
        <v>0</v>
      </c>
      <c r="G103" s="23">
        <v>0</v>
      </c>
    </row>
    <row r="104" spans="1:7" x14ac:dyDescent="0.3">
      <c r="A104" s="9">
        <v>43931</v>
      </c>
      <c r="B104">
        <v>0</v>
      </c>
      <c r="C104">
        <v>0</v>
      </c>
      <c r="D104">
        <v>0</v>
      </c>
      <c r="E104">
        <v>0</v>
      </c>
      <c r="F104">
        <v>0</v>
      </c>
      <c r="G104" s="23">
        <v>0</v>
      </c>
    </row>
    <row r="105" spans="1:7" x14ac:dyDescent="0.3">
      <c r="A105" s="9">
        <v>43932</v>
      </c>
      <c r="B105">
        <v>0</v>
      </c>
      <c r="C105">
        <v>0</v>
      </c>
      <c r="D105">
        <v>0</v>
      </c>
      <c r="E105">
        <v>0</v>
      </c>
      <c r="F105">
        <v>0</v>
      </c>
      <c r="G105" s="23">
        <v>0</v>
      </c>
    </row>
    <row r="106" spans="1:7" x14ac:dyDescent="0.3">
      <c r="A106" s="9">
        <v>43933</v>
      </c>
      <c r="B106">
        <v>38</v>
      </c>
      <c r="C106">
        <v>0</v>
      </c>
      <c r="D106">
        <v>0</v>
      </c>
      <c r="E106">
        <v>0</v>
      </c>
      <c r="F106">
        <v>0</v>
      </c>
      <c r="G106" s="23">
        <v>0</v>
      </c>
    </row>
    <row r="107" spans="1:7" x14ac:dyDescent="0.3">
      <c r="A107" s="9">
        <v>43934</v>
      </c>
      <c r="B107">
        <v>0</v>
      </c>
      <c r="C107">
        <v>0</v>
      </c>
      <c r="D107">
        <v>0</v>
      </c>
      <c r="E107">
        <v>0</v>
      </c>
      <c r="F107">
        <v>0</v>
      </c>
      <c r="G107" s="23">
        <v>0</v>
      </c>
    </row>
    <row r="108" spans="1:7" x14ac:dyDescent="0.3">
      <c r="A108" s="9">
        <v>43935</v>
      </c>
      <c r="B108">
        <v>59</v>
      </c>
      <c r="C108">
        <v>0</v>
      </c>
      <c r="D108">
        <v>0</v>
      </c>
      <c r="E108">
        <v>0</v>
      </c>
      <c r="F108">
        <v>0</v>
      </c>
      <c r="G108" s="23">
        <v>0</v>
      </c>
    </row>
    <row r="109" spans="1:7" x14ac:dyDescent="0.3">
      <c r="A109" s="9">
        <v>43936</v>
      </c>
      <c r="B109">
        <v>0</v>
      </c>
      <c r="C109">
        <v>0</v>
      </c>
      <c r="D109">
        <v>0</v>
      </c>
      <c r="E109">
        <v>0</v>
      </c>
      <c r="F109">
        <v>0</v>
      </c>
      <c r="G109" s="23">
        <v>0</v>
      </c>
    </row>
    <row r="110" spans="1:7" x14ac:dyDescent="0.3">
      <c r="A110" s="9">
        <v>43937</v>
      </c>
      <c r="B110">
        <v>0</v>
      </c>
      <c r="C110">
        <v>0</v>
      </c>
      <c r="D110">
        <v>0</v>
      </c>
      <c r="E110">
        <v>0</v>
      </c>
      <c r="F110">
        <v>0</v>
      </c>
      <c r="G110" s="23">
        <v>0</v>
      </c>
    </row>
    <row r="111" spans="1:7" x14ac:dyDescent="0.3">
      <c r="A111" s="9">
        <v>43938</v>
      </c>
      <c r="B111">
        <v>0</v>
      </c>
      <c r="C111">
        <v>0</v>
      </c>
      <c r="D111">
        <v>0</v>
      </c>
      <c r="E111">
        <v>0</v>
      </c>
      <c r="F111">
        <v>0</v>
      </c>
      <c r="G111" s="23">
        <v>0</v>
      </c>
    </row>
    <row r="112" spans="1:7" x14ac:dyDescent="0.3">
      <c r="A112" s="9">
        <v>43939</v>
      </c>
      <c r="B112">
        <v>0</v>
      </c>
      <c r="C112">
        <v>0</v>
      </c>
      <c r="D112">
        <v>0</v>
      </c>
      <c r="E112">
        <v>0</v>
      </c>
      <c r="F112">
        <v>0</v>
      </c>
      <c r="G112" s="23">
        <v>0</v>
      </c>
    </row>
    <row r="113" spans="1:7" x14ac:dyDescent="0.3">
      <c r="A113" s="9">
        <v>43940</v>
      </c>
      <c r="B113">
        <v>0</v>
      </c>
      <c r="C113">
        <v>34</v>
      </c>
      <c r="D113">
        <v>0</v>
      </c>
      <c r="E113">
        <v>0</v>
      </c>
      <c r="F113">
        <v>0</v>
      </c>
      <c r="G113" s="23">
        <v>0</v>
      </c>
    </row>
    <row r="114" spans="1:7" x14ac:dyDescent="0.3">
      <c r="A114" s="9">
        <v>43941</v>
      </c>
      <c r="B114">
        <v>0</v>
      </c>
      <c r="C114">
        <v>0</v>
      </c>
      <c r="D114">
        <v>0</v>
      </c>
      <c r="E114">
        <v>0</v>
      </c>
      <c r="F114">
        <v>0</v>
      </c>
      <c r="G114" s="23">
        <v>0</v>
      </c>
    </row>
    <row r="115" spans="1:7" x14ac:dyDescent="0.3">
      <c r="A115" s="9">
        <v>43942</v>
      </c>
      <c r="B115">
        <v>32</v>
      </c>
      <c r="C115">
        <v>0</v>
      </c>
      <c r="D115">
        <v>0</v>
      </c>
      <c r="E115">
        <v>0</v>
      </c>
      <c r="F115">
        <v>0</v>
      </c>
      <c r="G115" s="23">
        <v>0</v>
      </c>
    </row>
    <row r="116" spans="1:7" x14ac:dyDescent="0.3">
      <c r="A116" s="9">
        <v>43943</v>
      </c>
      <c r="B116">
        <v>0</v>
      </c>
      <c r="C116">
        <v>0</v>
      </c>
      <c r="D116">
        <v>0</v>
      </c>
      <c r="E116">
        <v>0</v>
      </c>
      <c r="F116">
        <v>0</v>
      </c>
      <c r="G116" s="23">
        <v>0</v>
      </c>
    </row>
    <row r="117" spans="1:7" x14ac:dyDescent="0.3">
      <c r="A117" s="9">
        <v>43944</v>
      </c>
      <c r="B117">
        <v>0</v>
      </c>
      <c r="C117">
        <v>0</v>
      </c>
      <c r="D117">
        <v>0</v>
      </c>
      <c r="E117">
        <v>0</v>
      </c>
      <c r="F117">
        <v>0</v>
      </c>
      <c r="G117" s="23">
        <v>0</v>
      </c>
    </row>
    <row r="118" spans="1:7" x14ac:dyDescent="0.3">
      <c r="A118" s="9">
        <v>43945</v>
      </c>
      <c r="B118">
        <v>0</v>
      </c>
      <c r="C118">
        <v>0</v>
      </c>
      <c r="D118">
        <v>0</v>
      </c>
      <c r="E118">
        <v>0</v>
      </c>
      <c r="F118">
        <v>0</v>
      </c>
      <c r="G118" s="23">
        <v>0</v>
      </c>
    </row>
    <row r="119" spans="1:7" x14ac:dyDescent="0.3">
      <c r="A119" s="9">
        <v>43946</v>
      </c>
      <c r="B119">
        <v>0</v>
      </c>
      <c r="C119">
        <v>0</v>
      </c>
      <c r="D119">
        <v>0</v>
      </c>
      <c r="E119">
        <v>0</v>
      </c>
      <c r="F119">
        <v>0</v>
      </c>
      <c r="G119" s="23">
        <v>0</v>
      </c>
    </row>
    <row r="120" spans="1:7" x14ac:dyDescent="0.3">
      <c r="A120" s="9">
        <v>43947</v>
      </c>
      <c r="B120">
        <v>0</v>
      </c>
      <c r="C120">
        <v>0</v>
      </c>
      <c r="D120">
        <v>0</v>
      </c>
      <c r="E120">
        <v>0</v>
      </c>
      <c r="F120">
        <v>0</v>
      </c>
      <c r="G120" s="23">
        <v>0</v>
      </c>
    </row>
    <row r="121" spans="1:7" x14ac:dyDescent="0.3">
      <c r="A121" s="9">
        <v>43948</v>
      </c>
      <c r="B121">
        <v>0</v>
      </c>
      <c r="C121">
        <v>0</v>
      </c>
      <c r="D121">
        <v>0</v>
      </c>
      <c r="E121">
        <v>0</v>
      </c>
      <c r="F121">
        <v>0</v>
      </c>
      <c r="G121" s="23">
        <v>0</v>
      </c>
    </row>
    <row r="122" spans="1:7" x14ac:dyDescent="0.3">
      <c r="A122" s="9">
        <v>43949</v>
      </c>
      <c r="B122">
        <v>0</v>
      </c>
      <c r="C122">
        <v>0</v>
      </c>
      <c r="D122">
        <v>0</v>
      </c>
      <c r="E122">
        <v>0</v>
      </c>
      <c r="F122">
        <v>0</v>
      </c>
      <c r="G122" s="23">
        <v>0</v>
      </c>
    </row>
    <row r="123" spans="1:7" x14ac:dyDescent="0.3">
      <c r="A123" s="9">
        <v>43950</v>
      </c>
      <c r="B123">
        <v>0</v>
      </c>
      <c r="C123">
        <v>0</v>
      </c>
      <c r="D123">
        <v>0</v>
      </c>
      <c r="E123">
        <v>0</v>
      </c>
      <c r="F123">
        <v>0</v>
      </c>
      <c r="G123" s="23">
        <v>0</v>
      </c>
    </row>
    <row r="124" spans="1:7" x14ac:dyDescent="0.3">
      <c r="A124" s="9">
        <v>43951</v>
      </c>
      <c r="B124">
        <v>26</v>
      </c>
      <c r="C124">
        <v>0</v>
      </c>
      <c r="D124">
        <v>0</v>
      </c>
      <c r="E124">
        <v>0</v>
      </c>
      <c r="F124">
        <v>26</v>
      </c>
      <c r="G124" s="23">
        <v>0</v>
      </c>
    </row>
    <row r="125" spans="1:7" x14ac:dyDescent="0.3">
      <c r="A125" s="9">
        <v>43952</v>
      </c>
      <c r="B125">
        <v>0</v>
      </c>
      <c r="C125">
        <v>0</v>
      </c>
      <c r="D125">
        <v>0</v>
      </c>
      <c r="E125">
        <v>0</v>
      </c>
      <c r="F125">
        <v>0</v>
      </c>
      <c r="G125" s="23">
        <v>0</v>
      </c>
    </row>
    <row r="126" spans="1:7" x14ac:dyDescent="0.3">
      <c r="A126" s="9">
        <v>43953</v>
      </c>
      <c r="B126">
        <v>0</v>
      </c>
      <c r="C126">
        <v>0</v>
      </c>
      <c r="D126">
        <v>0</v>
      </c>
      <c r="E126">
        <v>0</v>
      </c>
      <c r="F126">
        <v>0</v>
      </c>
      <c r="G126" s="23">
        <v>0</v>
      </c>
    </row>
    <row r="127" spans="1:7" x14ac:dyDescent="0.3">
      <c r="A127" s="9">
        <v>43954</v>
      </c>
      <c r="B127">
        <v>30</v>
      </c>
      <c r="C127">
        <v>33</v>
      </c>
      <c r="D127">
        <v>0</v>
      </c>
      <c r="E127">
        <v>0</v>
      </c>
      <c r="F127">
        <v>0</v>
      </c>
      <c r="G127" s="23">
        <v>0</v>
      </c>
    </row>
    <row r="128" spans="1:7" x14ac:dyDescent="0.3">
      <c r="A128" s="9">
        <v>43955</v>
      </c>
      <c r="B128">
        <v>61</v>
      </c>
      <c r="C128">
        <v>0</v>
      </c>
      <c r="D128">
        <v>0</v>
      </c>
      <c r="E128">
        <v>0</v>
      </c>
      <c r="F128">
        <v>0</v>
      </c>
      <c r="G128" s="23">
        <v>0</v>
      </c>
    </row>
    <row r="129" spans="1:7" x14ac:dyDescent="0.3">
      <c r="A129" s="9">
        <v>43956</v>
      </c>
      <c r="B129">
        <v>0</v>
      </c>
      <c r="C129">
        <v>0</v>
      </c>
      <c r="D129">
        <v>0</v>
      </c>
      <c r="E129">
        <v>0</v>
      </c>
      <c r="F129">
        <v>0</v>
      </c>
      <c r="G129" s="23">
        <v>1</v>
      </c>
    </row>
    <row r="130" spans="1:7" x14ac:dyDescent="0.3">
      <c r="A130" s="9">
        <v>43957</v>
      </c>
      <c r="B130">
        <v>0</v>
      </c>
      <c r="C130">
        <v>0</v>
      </c>
      <c r="D130">
        <v>0</v>
      </c>
      <c r="E130">
        <v>0</v>
      </c>
      <c r="F130">
        <v>0</v>
      </c>
      <c r="G130" s="23">
        <v>0</v>
      </c>
    </row>
    <row r="131" spans="1:7" x14ac:dyDescent="0.3">
      <c r="A131" s="9">
        <v>43958</v>
      </c>
      <c r="B131">
        <v>0</v>
      </c>
      <c r="C131">
        <v>26</v>
      </c>
      <c r="D131">
        <v>0</v>
      </c>
      <c r="E131">
        <v>0</v>
      </c>
      <c r="F131">
        <v>0</v>
      </c>
      <c r="G131" s="23">
        <v>0</v>
      </c>
    </row>
    <row r="132" spans="1:7" x14ac:dyDescent="0.3">
      <c r="A132" s="9">
        <v>43959</v>
      </c>
      <c r="B132">
        <v>0</v>
      </c>
      <c r="C132">
        <v>0</v>
      </c>
      <c r="D132">
        <v>0</v>
      </c>
      <c r="E132">
        <v>0</v>
      </c>
      <c r="F132">
        <v>0</v>
      </c>
      <c r="G132" s="23">
        <v>0</v>
      </c>
    </row>
    <row r="133" spans="1:7" x14ac:dyDescent="0.3">
      <c r="A133" s="9">
        <v>43960</v>
      </c>
      <c r="B133">
        <v>32</v>
      </c>
      <c r="C133">
        <v>0</v>
      </c>
      <c r="D133">
        <v>0</v>
      </c>
      <c r="E133">
        <v>0</v>
      </c>
      <c r="F133">
        <v>0</v>
      </c>
      <c r="G133" s="23">
        <v>0</v>
      </c>
    </row>
    <row r="134" spans="1:7" x14ac:dyDescent="0.3">
      <c r="A134" s="9">
        <v>43961</v>
      </c>
      <c r="B134">
        <v>32</v>
      </c>
      <c r="C134">
        <v>0</v>
      </c>
      <c r="D134">
        <v>0</v>
      </c>
      <c r="E134">
        <v>0</v>
      </c>
      <c r="F134">
        <v>0</v>
      </c>
      <c r="G134" s="23">
        <v>0</v>
      </c>
    </row>
    <row r="135" spans="1:7" x14ac:dyDescent="0.3">
      <c r="A135" s="9">
        <v>43962</v>
      </c>
      <c r="B135">
        <v>0</v>
      </c>
      <c r="C135">
        <v>28</v>
      </c>
      <c r="D135">
        <v>0</v>
      </c>
      <c r="E135">
        <v>0</v>
      </c>
      <c r="F135">
        <v>0</v>
      </c>
      <c r="G135" s="23">
        <v>0</v>
      </c>
    </row>
    <row r="136" spans="1:7" x14ac:dyDescent="0.3">
      <c r="A136" s="9">
        <v>43963</v>
      </c>
      <c r="B136">
        <v>30</v>
      </c>
      <c r="C136">
        <v>0</v>
      </c>
      <c r="D136">
        <v>0</v>
      </c>
      <c r="E136">
        <v>0</v>
      </c>
      <c r="F136">
        <v>30</v>
      </c>
      <c r="G136" s="23">
        <v>0</v>
      </c>
    </row>
    <row r="137" spans="1:7" x14ac:dyDescent="0.3">
      <c r="A137" s="9">
        <v>43964</v>
      </c>
      <c r="B137">
        <v>28</v>
      </c>
      <c r="C137">
        <v>0</v>
      </c>
      <c r="D137">
        <v>0</v>
      </c>
      <c r="E137">
        <v>0</v>
      </c>
      <c r="F137">
        <v>0</v>
      </c>
      <c r="G137" s="23">
        <v>0</v>
      </c>
    </row>
    <row r="138" spans="1:7" x14ac:dyDescent="0.3">
      <c r="A138" s="9">
        <v>43965</v>
      </c>
      <c r="B138">
        <v>0</v>
      </c>
      <c r="C138">
        <v>0</v>
      </c>
      <c r="D138">
        <v>0</v>
      </c>
      <c r="E138">
        <v>0</v>
      </c>
      <c r="F138">
        <v>0</v>
      </c>
      <c r="G138" s="23">
        <v>0</v>
      </c>
    </row>
    <row r="139" spans="1:7" x14ac:dyDescent="0.3">
      <c r="A139" s="9">
        <v>43966</v>
      </c>
      <c r="B139">
        <v>0</v>
      </c>
      <c r="C139">
        <v>0</v>
      </c>
      <c r="D139">
        <v>0</v>
      </c>
      <c r="E139">
        <v>0</v>
      </c>
      <c r="F139">
        <v>0</v>
      </c>
      <c r="G139" s="23">
        <v>0</v>
      </c>
    </row>
    <row r="140" spans="1:7" x14ac:dyDescent="0.3">
      <c r="A140" s="9">
        <v>43967</v>
      </c>
      <c r="B140">
        <v>0</v>
      </c>
      <c r="C140">
        <v>0</v>
      </c>
      <c r="D140">
        <v>0</v>
      </c>
      <c r="E140">
        <v>0</v>
      </c>
      <c r="F140">
        <v>0</v>
      </c>
      <c r="G140" s="23">
        <v>0</v>
      </c>
    </row>
    <row r="141" spans="1:7" x14ac:dyDescent="0.3">
      <c r="A141" s="9">
        <v>43968</v>
      </c>
      <c r="B141">
        <v>31</v>
      </c>
      <c r="C141">
        <v>0</v>
      </c>
      <c r="D141">
        <v>0</v>
      </c>
      <c r="E141">
        <v>0</v>
      </c>
      <c r="F141">
        <v>0</v>
      </c>
      <c r="G141" s="23">
        <v>0</v>
      </c>
    </row>
    <row r="142" spans="1:7" x14ac:dyDescent="0.3">
      <c r="A142" s="9">
        <v>43969</v>
      </c>
      <c r="B142">
        <v>0</v>
      </c>
      <c r="C142">
        <v>0</v>
      </c>
      <c r="D142">
        <v>0</v>
      </c>
      <c r="E142">
        <v>0</v>
      </c>
      <c r="F142">
        <v>0</v>
      </c>
      <c r="G142" s="23">
        <v>0</v>
      </c>
    </row>
    <row r="143" spans="1:7" x14ac:dyDescent="0.3">
      <c r="A143" s="9">
        <v>43970</v>
      </c>
      <c r="B143">
        <v>0</v>
      </c>
      <c r="C143">
        <v>0</v>
      </c>
      <c r="D143">
        <v>0</v>
      </c>
      <c r="E143">
        <v>0</v>
      </c>
      <c r="F143">
        <v>0</v>
      </c>
      <c r="G143" s="23">
        <v>0</v>
      </c>
    </row>
    <row r="144" spans="1:7" x14ac:dyDescent="0.3">
      <c r="A144" s="9">
        <v>43971</v>
      </c>
      <c r="B144">
        <v>0</v>
      </c>
      <c r="C144">
        <v>0</v>
      </c>
      <c r="D144">
        <v>0</v>
      </c>
      <c r="E144">
        <v>0</v>
      </c>
      <c r="F144">
        <v>0</v>
      </c>
      <c r="G144" s="23">
        <v>0</v>
      </c>
    </row>
    <row r="145" spans="1:7" x14ac:dyDescent="0.3">
      <c r="A145" s="9">
        <v>43972</v>
      </c>
      <c r="B145">
        <v>0</v>
      </c>
      <c r="C145">
        <v>0</v>
      </c>
      <c r="D145">
        <v>0</v>
      </c>
      <c r="E145">
        <v>0</v>
      </c>
      <c r="F145">
        <v>0</v>
      </c>
      <c r="G145" s="23">
        <v>0</v>
      </c>
    </row>
    <row r="146" spans="1:7" x14ac:dyDescent="0.3">
      <c r="A146" s="9">
        <v>43973</v>
      </c>
      <c r="B146">
        <v>38</v>
      </c>
      <c r="C146">
        <v>29</v>
      </c>
      <c r="D146">
        <v>0</v>
      </c>
      <c r="E146">
        <v>0</v>
      </c>
      <c r="F146">
        <v>0</v>
      </c>
      <c r="G146" s="23">
        <v>0</v>
      </c>
    </row>
    <row r="147" spans="1:7" x14ac:dyDescent="0.3">
      <c r="A147" s="9">
        <v>43974</v>
      </c>
      <c r="B147">
        <v>0</v>
      </c>
      <c r="C147">
        <v>0</v>
      </c>
      <c r="D147">
        <v>0</v>
      </c>
      <c r="E147">
        <v>0</v>
      </c>
      <c r="F147">
        <v>0</v>
      </c>
      <c r="G147" s="23">
        <v>1</v>
      </c>
    </row>
    <row r="148" spans="1:7" x14ac:dyDescent="0.3">
      <c r="A148" s="9">
        <v>43975</v>
      </c>
      <c r="B148">
        <v>0</v>
      </c>
      <c r="C148">
        <v>0</v>
      </c>
      <c r="D148">
        <v>0</v>
      </c>
      <c r="E148">
        <v>0</v>
      </c>
      <c r="F148">
        <v>0</v>
      </c>
      <c r="G148" s="23">
        <v>0</v>
      </c>
    </row>
    <row r="149" spans="1:7" x14ac:dyDescent="0.3">
      <c r="A149" s="9">
        <v>43976</v>
      </c>
      <c r="B149">
        <v>0</v>
      </c>
      <c r="C149">
        <v>35</v>
      </c>
      <c r="D149">
        <v>0</v>
      </c>
      <c r="E149">
        <v>0</v>
      </c>
      <c r="F149">
        <v>0</v>
      </c>
      <c r="G149" s="23">
        <v>0</v>
      </c>
    </row>
    <row r="150" spans="1:7" x14ac:dyDescent="0.3">
      <c r="A150" s="9">
        <v>43977</v>
      </c>
      <c r="B150">
        <v>31</v>
      </c>
      <c r="C150">
        <v>31</v>
      </c>
      <c r="D150">
        <v>0</v>
      </c>
      <c r="E150">
        <v>0</v>
      </c>
      <c r="F150">
        <v>31</v>
      </c>
      <c r="G150" s="23">
        <v>0</v>
      </c>
    </row>
    <row r="151" spans="1:7" x14ac:dyDescent="0.3">
      <c r="A151" s="9">
        <v>43978</v>
      </c>
      <c r="B151">
        <v>27</v>
      </c>
      <c r="C151">
        <v>26</v>
      </c>
      <c r="D151">
        <v>0</v>
      </c>
      <c r="E151">
        <v>0</v>
      </c>
      <c r="F151">
        <v>0</v>
      </c>
      <c r="G151" s="23">
        <v>0</v>
      </c>
    </row>
    <row r="152" spans="1:7" x14ac:dyDescent="0.3">
      <c r="A152" s="9">
        <v>43979</v>
      </c>
      <c r="B152">
        <v>31</v>
      </c>
      <c r="C152">
        <v>25</v>
      </c>
      <c r="D152">
        <v>0</v>
      </c>
      <c r="E152">
        <v>0</v>
      </c>
      <c r="F152">
        <v>0</v>
      </c>
      <c r="G152" s="23">
        <v>0</v>
      </c>
    </row>
    <row r="153" spans="1:7" x14ac:dyDescent="0.3">
      <c r="A153" s="9">
        <v>43980</v>
      </c>
      <c r="B153">
        <v>0</v>
      </c>
      <c r="C153">
        <v>0</v>
      </c>
      <c r="D153">
        <v>0</v>
      </c>
      <c r="E153">
        <v>0</v>
      </c>
      <c r="F153">
        <v>0</v>
      </c>
      <c r="G153" s="23">
        <v>0</v>
      </c>
    </row>
    <row r="154" spans="1:7" x14ac:dyDescent="0.3">
      <c r="A154" s="9">
        <v>43981</v>
      </c>
      <c r="B154">
        <v>0</v>
      </c>
      <c r="C154">
        <v>28</v>
      </c>
      <c r="D154">
        <v>0</v>
      </c>
      <c r="E154">
        <v>0</v>
      </c>
      <c r="F154">
        <v>0</v>
      </c>
      <c r="G154" s="23">
        <v>0</v>
      </c>
    </row>
    <row r="155" spans="1:7" x14ac:dyDescent="0.3">
      <c r="A155" s="9">
        <v>43982</v>
      </c>
      <c r="B155">
        <v>0</v>
      </c>
      <c r="C155">
        <v>0</v>
      </c>
      <c r="D155">
        <v>0</v>
      </c>
      <c r="E155">
        <v>0</v>
      </c>
      <c r="F155">
        <v>0</v>
      </c>
      <c r="G155" s="23">
        <v>0</v>
      </c>
    </row>
  </sheetData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3DFD0-0CC4-4E99-B3D2-7C07DED37A80}">
  <dimension ref="A3:G155"/>
  <sheetViews>
    <sheetView workbookViewId="0">
      <selection activeCell="A3" sqref="A3:G155"/>
    </sheetView>
  </sheetViews>
  <sheetFormatPr defaultRowHeight="14.4" x14ac:dyDescent="0.3"/>
  <cols>
    <col min="2" max="2" width="12.5546875" customWidth="1"/>
  </cols>
  <sheetData>
    <row r="3" spans="1:7" x14ac:dyDescent="0.3">
      <c r="A3" s="12" t="s">
        <v>56</v>
      </c>
      <c r="B3" t="s">
        <v>193</v>
      </c>
      <c r="C3" t="s">
        <v>192</v>
      </c>
      <c r="D3" t="s">
        <v>191</v>
      </c>
      <c r="E3" t="s">
        <v>190</v>
      </c>
      <c r="F3" t="s">
        <v>189</v>
      </c>
      <c r="G3" s="10" t="s">
        <v>57</v>
      </c>
    </row>
    <row r="4" spans="1:7" x14ac:dyDescent="0.3">
      <c r="A4" s="9">
        <v>43831</v>
      </c>
      <c r="B4">
        <v>0</v>
      </c>
      <c r="C4">
        <v>0</v>
      </c>
      <c r="D4">
        <v>0</v>
      </c>
      <c r="E4">
        <v>0</v>
      </c>
      <c r="F4">
        <v>0</v>
      </c>
      <c r="G4" s="10">
        <v>0</v>
      </c>
    </row>
    <row r="5" spans="1:7" x14ac:dyDescent="0.3">
      <c r="A5" s="9">
        <v>43832</v>
      </c>
      <c r="B5">
        <v>0</v>
      </c>
      <c r="C5">
        <v>0</v>
      </c>
      <c r="D5">
        <v>0</v>
      </c>
      <c r="E5">
        <v>0</v>
      </c>
      <c r="F5">
        <v>0</v>
      </c>
      <c r="G5" s="10">
        <v>0</v>
      </c>
    </row>
    <row r="6" spans="1:7" x14ac:dyDescent="0.3">
      <c r="A6" s="9">
        <v>43833</v>
      </c>
      <c r="B6">
        <v>27</v>
      </c>
      <c r="C6">
        <v>0</v>
      </c>
      <c r="D6">
        <v>0</v>
      </c>
      <c r="E6">
        <v>0</v>
      </c>
      <c r="F6">
        <v>0</v>
      </c>
      <c r="G6" s="10">
        <v>0</v>
      </c>
    </row>
    <row r="7" spans="1:7" x14ac:dyDescent="0.3">
      <c r="A7" s="9">
        <v>43834</v>
      </c>
      <c r="B7">
        <v>0</v>
      </c>
      <c r="C7">
        <v>0</v>
      </c>
      <c r="D7">
        <v>0</v>
      </c>
      <c r="E7">
        <v>0</v>
      </c>
      <c r="F7">
        <v>0</v>
      </c>
      <c r="G7" s="10">
        <v>0</v>
      </c>
    </row>
    <row r="8" spans="1:7" x14ac:dyDescent="0.3">
      <c r="A8" s="9">
        <v>43835</v>
      </c>
      <c r="B8">
        <v>0</v>
      </c>
      <c r="C8">
        <v>0</v>
      </c>
      <c r="D8">
        <v>0</v>
      </c>
      <c r="E8">
        <v>0</v>
      </c>
      <c r="F8">
        <v>0</v>
      </c>
      <c r="G8" s="10">
        <v>0</v>
      </c>
    </row>
    <row r="9" spans="1:7" x14ac:dyDescent="0.3">
      <c r="A9" s="9">
        <v>43836</v>
      </c>
      <c r="B9">
        <v>0</v>
      </c>
      <c r="C9">
        <v>0</v>
      </c>
      <c r="D9">
        <v>0</v>
      </c>
      <c r="E9">
        <v>0</v>
      </c>
      <c r="F9">
        <v>0</v>
      </c>
      <c r="G9" s="10">
        <v>0</v>
      </c>
    </row>
    <row r="10" spans="1:7" x14ac:dyDescent="0.3">
      <c r="A10" s="9">
        <v>43837</v>
      </c>
      <c r="B10">
        <v>0</v>
      </c>
      <c r="C10">
        <v>0</v>
      </c>
      <c r="D10">
        <v>0</v>
      </c>
      <c r="E10">
        <v>0</v>
      </c>
      <c r="F10">
        <v>0</v>
      </c>
      <c r="G10" s="10">
        <v>0</v>
      </c>
    </row>
    <row r="11" spans="1:7" x14ac:dyDescent="0.3">
      <c r="A11" s="9">
        <v>43838</v>
      </c>
      <c r="B11">
        <v>0</v>
      </c>
      <c r="C11">
        <v>0</v>
      </c>
      <c r="D11">
        <v>0</v>
      </c>
      <c r="E11">
        <v>0</v>
      </c>
      <c r="F11">
        <v>30</v>
      </c>
      <c r="G11" s="10">
        <v>0</v>
      </c>
    </row>
    <row r="12" spans="1:7" x14ac:dyDescent="0.3">
      <c r="A12" s="9">
        <v>43839</v>
      </c>
      <c r="B12">
        <v>0</v>
      </c>
      <c r="C12">
        <v>0</v>
      </c>
      <c r="D12">
        <v>0</v>
      </c>
      <c r="E12">
        <v>0</v>
      </c>
      <c r="F12">
        <v>0</v>
      </c>
      <c r="G12" s="10">
        <v>0</v>
      </c>
    </row>
    <row r="13" spans="1:7" x14ac:dyDescent="0.3">
      <c r="A13" s="9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10">
        <v>0</v>
      </c>
    </row>
    <row r="14" spans="1:7" x14ac:dyDescent="0.3">
      <c r="A14" s="9">
        <v>43841</v>
      </c>
      <c r="B14">
        <v>0</v>
      </c>
      <c r="C14">
        <v>0</v>
      </c>
      <c r="D14">
        <v>0</v>
      </c>
      <c r="E14">
        <v>0</v>
      </c>
      <c r="F14">
        <v>0</v>
      </c>
      <c r="G14" s="10">
        <v>0</v>
      </c>
    </row>
    <row r="15" spans="1:7" x14ac:dyDescent="0.3">
      <c r="A15" s="9">
        <v>43842</v>
      </c>
      <c r="B15">
        <v>0</v>
      </c>
      <c r="C15">
        <v>0</v>
      </c>
      <c r="D15">
        <v>0</v>
      </c>
      <c r="E15">
        <v>34</v>
      </c>
      <c r="F15">
        <v>0</v>
      </c>
      <c r="G15" s="10">
        <v>0</v>
      </c>
    </row>
    <row r="16" spans="1:7" x14ac:dyDescent="0.3">
      <c r="A16" s="9">
        <v>43843</v>
      </c>
      <c r="B16">
        <v>0</v>
      </c>
      <c r="C16">
        <v>0</v>
      </c>
      <c r="D16">
        <v>0</v>
      </c>
      <c r="E16">
        <v>0</v>
      </c>
      <c r="F16">
        <v>0</v>
      </c>
      <c r="G16" s="10">
        <v>0</v>
      </c>
    </row>
    <row r="17" spans="1:7" x14ac:dyDescent="0.3">
      <c r="A17" s="9">
        <v>43844</v>
      </c>
      <c r="B17">
        <v>0</v>
      </c>
      <c r="C17">
        <v>0</v>
      </c>
      <c r="D17">
        <v>0</v>
      </c>
      <c r="E17">
        <v>0</v>
      </c>
      <c r="F17">
        <v>0</v>
      </c>
      <c r="G17" s="10">
        <v>0</v>
      </c>
    </row>
    <row r="18" spans="1:7" x14ac:dyDescent="0.3">
      <c r="A18" s="9">
        <v>43845</v>
      </c>
      <c r="B18">
        <v>0</v>
      </c>
      <c r="C18">
        <v>0</v>
      </c>
      <c r="D18">
        <v>0</v>
      </c>
      <c r="E18">
        <v>0</v>
      </c>
      <c r="F18">
        <v>0</v>
      </c>
      <c r="G18" s="10">
        <v>0</v>
      </c>
    </row>
    <row r="19" spans="1:7" x14ac:dyDescent="0.3">
      <c r="A19" s="9">
        <v>43846</v>
      </c>
      <c r="B19">
        <v>0</v>
      </c>
      <c r="C19">
        <v>0</v>
      </c>
      <c r="D19">
        <v>0</v>
      </c>
      <c r="E19">
        <v>0</v>
      </c>
      <c r="F19">
        <v>0</v>
      </c>
      <c r="G19" s="10">
        <v>0</v>
      </c>
    </row>
    <row r="20" spans="1:7" x14ac:dyDescent="0.3">
      <c r="A20" s="9">
        <v>43847</v>
      </c>
      <c r="B20">
        <v>0</v>
      </c>
      <c r="C20">
        <v>0</v>
      </c>
      <c r="D20">
        <v>0</v>
      </c>
      <c r="E20">
        <v>0</v>
      </c>
      <c r="F20">
        <v>0</v>
      </c>
      <c r="G20" s="10">
        <v>0</v>
      </c>
    </row>
    <row r="21" spans="1:7" x14ac:dyDescent="0.3">
      <c r="A21" s="9">
        <v>43848</v>
      </c>
      <c r="B21">
        <v>0</v>
      </c>
      <c r="C21">
        <v>0</v>
      </c>
      <c r="D21">
        <v>0</v>
      </c>
      <c r="E21">
        <v>0</v>
      </c>
      <c r="F21">
        <v>0</v>
      </c>
      <c r="G21" s="10">
        <v>0</v>
      </c>
    </row>
    <row r="22" spans="1:7" x14ac:dyDescent="0.3">
      <c r="A22" s="9">
        <v>43849</v>
      </c>
      <c r="B22">
        <v>0</v>
      </c>
      <c r="C22">
        <v>0</v>
      </c>
      <c r="D22">
        <v>0</v>
      </c>
      <c r="E22">
        <v>0</v>
      </c>
      <c r="F22">
        <v>0</v>
      </c>
      <c r="G22" s="10">
        <v>0</v>
      </c>
    </row>
    <row r="23" spans="1:7" x14ac:dyDescent="0.3">
      <c r="A23" s="9">
        <v>43850</v>
      </c>
      <c r="B23">
        <v>0</v>
      </c>
      <c r="C23">
        <v>0</v>
      </c>
      <c r="D23">
        <v>0</v>
      </c>
      <c r="E23">
        <v>0</v>
      </c>
      <c r="F23">
        <v>0</v>
      </c>
      <c r="G23" s="10">
        <v>0</v>
      </c>
    </row>
    <row r="24" spans="1:7" x14ac:dyDescent="0.3">
      <c r="A24" s="9">
        <v>43851</v>
      </c>
      <c r="B24">
        <v>0</v>
      </c>
      <c r="C24">
        <v>0</v>
      </c>
      <c r="D24">
        <v>0</v>
      </c>
      <c r="E24">
        <v>0</v>
      </c>
      <c r="F24">
        <v>0</v>
      </c>
      <c r="G24" s="10">
        <v>0</v>
      </c>
    </row>
    <row r="25" spans="1:7" x14ac:dyDescent="0.3">
      <c r="A25" s="9">
        <v>43852</v>
      </c>
      <c r="B25">
        <v>0</v>
      </c>
      <c r="C25">
        <v>0</v>
      </c>
      <c r="D25">
        <v>0</v>
      </c>
      <c r="E25">
        <v>0</v>
      </c>
      <c r="F25">
        <v>0</v>
      </c>
      <c r="G25" s="10">
        <v>0</v>
      </c>
    </row>
    <row r="26" spans="1:7" x14ac:dyDescent="0.3">
      <c r="A26" s="9">
        <v>43853</v>
      </c>
      <c r="B26">
        <v>0</v>
      </c>
      <c r="C26">
        <v>0</v>
      </c>
      <c r="D26">
        <v>0</v>
      </c>
      <c r="E26">
        <v>0</v>
      </c>
      <c r="F26">
        <v>0</v>
      </c>
      <c r="G26" s="10">
        <v>0</v>
      </c>
    </row>
    <row r="27" spans="1:7" x14ac:dyDescent="0.3">
      <c r="A27" s="9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10">
        <v>0</v>
      </c>
    </row>
    <row r="28" spans="1:7" x14ac:dyDescent="0.3">
      <c r="A28" s="9">
        <v>43855</v>
      </c>
      <c r="B28">
        <v>28</v>
      </c>
      <c r="C28">
        <v>0</v>
      </c>
      <c r="D28">
        <v>0</v>
      </c>
      <c r="E28">
        <v>0</v>
      </c>
      <c r="F28">
        <v>0</v>
      </c>
      <c r="G28" s="10">
        <v>0</v>
      </c>
    </row>
    <row r="29" spans="1:7" x14ac:dyDescent="0.3">
      <c r="A29" s="9">
        <v>43856</v>
      </c>
      <c r="B29">
        <v>38</v>
      </c>
      <c r="C29">
        <v>0</v>
      </c>
      <c r="D29">
        <v>0</v>
      </c>
      <c r="E29">
        <v>0</v>
      </c>
      <c r="F29">
        <v>0</v>
      </c>
      <c r="G29" s="10">
        <v>0</v>
      </c>
    </row>
    <row r="30" spans="1:7" x14ac:dyDescent="0.3">
      <c r="A30" s="9">
        <v>43857</v>
      </c>
      <c r="B30">
        <v>0</v>
      </c>
      <c r="C30">
        <v>0</v>
      </c>
      <c r="D30">
        <v>0</v>
      </c>
      <c r="E30">
        <v>0</v>
      </c>
      <c r="F30">
        <v>0</v>
      </c>
      <c r="G30" s="10">
        <v>0</v>
      </c>
    </row>
    <row r="31" spans="1:7" x14ac:dyDescent="0.3">
      <c r="A31" s="9">
        <v>43858</v>
      </c>
      <c r="B31">
        <v>31</v>
      </c>
      <c r="C31">
        <v>0</v>
      </c>
      <c r="D31">
        <v>0</v>
      </c>
      <c r="E31">
        <v>0</v>
      </c>
      <c r="F31">
        <v>0</v>
      </c>
      <c r="G31" s="10">
        <v>0</v>
      </c>
    </row>
    <row r="32" spans="1:7" x14ac:dyDescent="0.3">
      <c r="A32" s="9">
        <v>43859</v>
      </c>
      <c r="B32">
        <v>0</v>
      </c>
      <c r="C32">
        <v>0</v>
      </c>
      <c r="D32">
        <v>0</v>
      </c>
      <c r="E32">
        <v>0</v>
      </c>
      <c r="F32">
        <v>0</v>
      </c>
      <c r="G32" s="10">
        <v>0</v>
      </c>
    </row>
    <row r="33" spans="1:7" x14ac:dyDescent="0.3">
      <c r="A33" s="9">
        <v>43860</v>
      </c>
      <c r="B33">
        <v>0</v>
      </c>
      <c r="C33">
        <v>0</v>
      </c>
      <c r="D33">
        <v>0</v>
      </c>
      <c r="E33">
        <v>0</v>
      </c>
      <c r="F33">
        <v>0</v>
      </c>
      <c r="G33" s="10">
        <v>0</v>
      </c>
    </row>
    <row r="34" spans="1:7" x14ac:dyDescent="0.3">
      <c r="A34" s="9">
        <v>43861</v>
      </c>
      <c r="B34">
        <v>0</v>
      </c>
      <c r="C34">
        <v>0</v>
      </c>
      <c r="D34">
        <v>0</v>
      </c>
      <c r="E34">
        <v>0</v>
      </c>
      <c r="F34">
        <v>0</v>
      </c>
      <c r="G34" s="10">
        <v>0</v>
      </c>
    </row>
    <row r="35" spans="1:7" x14ac:dyDescent="0.3">
      <c r="A35" s="9">
        <v>43862</v>
      </c>
      <c r="B35">
        <v>0</v>
      </c>
      <c r="C35">
        <v>0</v>
      </c>
      <c r="D35">
        <v>0</v>
      </c>
      <c r="E35">
        <v>0</v>
      </c>
      <c r="F35">
        <v>0</v>
      </c>
      <c r="G35" s="10">
        <v>0</v>
      </c>
    </row>
    <row r="36" spans="1:7" x14ac:dyDescent="0.3">
      <c r="A36" s="9">
        <v>43863</v>
      </c>
      <c r="B36">
        <v>0</v>
      </c>
      <c r="C36">
        <v>0</v>
      </c>
      <c r="D36">
        <v>0</v>
      </c>
      <c r="E36">
        <v>0</v>
      </c>
      <c r="F36">
        <v>0</v>
      </c>
      <c r="G36" s="10">
        <v>0</v>
      </c>
    </row>
    <row r="37" spans="1:7" x14ac:dyDescent="0.3">
      <c r="A37" s="9">
        <v>43864</v>
      </c>
      <c r="B37">
        <v>0</v>
      </c>
      <c r="C37">
        <v>0</v>
      </c>
      <c r="D37">
        <v>0</v>
      </c>
      <c r="E37">
        <v>0</v>
      </c>
      <c r="F37">
        <v>0</v>
      </c>
      <c r="G37" s="10">
        <v>0</v>
      </c>
    </row>
    <row r="38" spans="1:7" x14ac:dyDescent="0.3">
      <c r="A38" s="9">
        <v>43865</v>
      </c>
      <c r="B38">
        <v>28</v>
      </c>
      <c r="C38">
        <v>0</v>
      </c>
      <c r="D38">
        <v>0</v>
      </c>
      <c r="E38">
        <v>0</v>
      </c>
      <c r="F38">
        <v>0</v>
      </c>
      <c r="G38" s="10">
        <v>0</v>
      </c>
    </row>
    <row r="39" spans="1:7" x14ac:dyDescent="0.3">
      <c r="A39" s="9">
        <v>43866</v>
      </c>
      <c r="B39">
        <v>0</v>
      </c>
      <c r="C39">
        <v>0</v>
      </c>
      <c r="D39">
        <v>0</v>
      </c>
      <c r="E39">
        <v>0</v>
      </c>
      <c r="F39">
        <v>0</v>
      </c>
      <c r="G39" s="10">
        <v>0</v>
      </c>
    </row>
    <row r="40" spans="1:7" x14ac:dyDescent="0.3">
      <c r="A40" s="9">
        <v>43867</v>
      </c>
      <c r="B40">
        <v>29</v>
      </c>
      <c r="C40">
        <v>0</v>
      </c>
      <c r="D40">
        <v>0</v>
      </c>
      <c r="E40">
        <v>0</v>
      </c>
      <c r="F40">
        <v>0</v>
      </c>
      <c r="G40" s="10">
        <v>0</v>
      </c>
    </row>
    <row r="41" spans="1:7" x14ac:dyDescent="0.3">
      <c r="A41" s="9">
        <v>43868</v>
      </c>
      <c r="B41">
        <v>0</v>
      </c>
      <c r="C41">
        <v>0</v>
      </c>
      <c r="D41">
        <v>0</v>
      </c>
      <c r="E41">
        <v>0</v>
      </c>
      <c r="F41">
        <v>0</v>
      </c>
      <c r="G41" s="10">
        <v>0</v>
      </c>
    </row>
    <row r="42" spans="1:7" x14ac:dyDescent="0.3">
      <c r="A42" s="9">
        <v>43869</v>
      </c>
      <c r="B42">
        <v>0</v>
      </c>
      <c r="C42">
        <v>0</v>
      </c>
      <c r="D42">
        <v>0</v>
      </c>
      <c r="E42">
        <v>0</v>
      </c>
      <c r="F42">
        <v>0</v>
      </c>
      <c r="G42" s="10">
        <v>0</v>
      </c>
    </row>
    <row r="43" spans="1:7" x14ac:dyDescent="0.3">
      <c r="A43" s="9">
        <v>43870</v>
      </c>
      <c r="B43">
        <v>0</v>
      </c>
      <c r="C43">
        <v>31</v>
      </c>
      <c r="D43">
        <v>0</v>
      </c>
      <c r="E43">
        <v>0</v>
      </c>
      <c r="F43">
        <v>0</v>
      </c>
      <c r="G43" s="10">
        <v>0</v>
      </c>
    </row>
    <row r="44" spans="1:7" x14ac:dyDescent="0.3">
      <c r="A44" s="9">
        <v>43871</v>
      </c>
      <c r="B44">
        <v>0</v>
      </c>
      <c r="C44">
        <v>0</v>
      </c>
      <c r="D44">
        <v>0</v>
      </c>
      <c r="E44">
        <v>0</v>
      </c>
      <c r="F44">
        <v>0</v>
      </c>
      <c r="G44" s="10">
        <v>0</v>
      </c>
    </row>
    <row r="45" spans="1:7" x14ac:dyDescent="0.3">
      <c r="A45" s="9">
        <v>43872</v>
      </c>
      <c r="B45">
        <v>0</v>
      </c>
      <c r="C45">
        <v>0</v>
      </c>
      <c r="D45">
        <v>0</v>
      </c>
      <c r="E45">
        <v>0</v>
      </c>
      <c r="F45">
        <v>0</v>
      </c>
      <c r="G45" s="10">
        <v>0</v>
      </c>
    </row>
    <row r="46" spans="1:7" x14ac:dyDescent="0.3">
      <c r="A46" s="9">
        <v>43873</v>
      </c>
      <c r="B46">
        <v>0</v>
      </c>
      <c r="C46">
        <v>0</v>
      </c>
      <c r="D46">
        <v>0</v>
      </c>
      <c r="E46">
        <v>0</v>
      </c>
      <c r="F46">
        <v>0</v>
      </c>
      <c r="G46" s="10">
        <v>0</v>
      </c>
    </row>
    <row r="47" spans="1:7" x14ac:dyDescent="0.3">
      <c r="A47" s="9">
        <v>43874</v>
      </c>
      <c r="B47">
        <v>0</v>
      </c>
      <c r="C47">
        <v>0</v>
      </c>
      <c r="D47">
        <v>0</v>
      </c>
      <c r="E47">
        <v>0</v>
      </c>
      <c r="F47">
        <v>0</v>
      </c>
      <c r="G47" s="10">
        <v>0</v>
      </c>
    </row>
    <row r="48" spans="1:7" x14ac:dyDescent="0.3">
      <c r="A48" s="9">
        <v>43875</v>
      </c>
      <c r="B48">
        <v>0</v>
      </c>
      <c r="C48">
        <v>0</v>
      </c>
      <c r="D48">
        <v>0</v>
      </c>
      <c r="E48">
        <v>0</v>
      </c>
      <c r="F48">
        <v>0</v>
      </c>
      <c r="G48" s="10">
        <v>0</v>
      </c>
    </row>
    <row r="49" spans="1:7" x14ac:dyDescent="0.3">
      <c r="A49" s="9">
        <v>43876</v>
      </c>
      <c r="B49">
        <v>59</v>
      </c>
      <c r="C49">
        <v>0</v>
      </c>
      <c r="D49">
        <v>0</v>
      </c>
      <c r="E49">
        <v>0</v>
      </c>
      <c r="F49">
        <v>0</v>
      </c>
      <c r="G49" s="10">
        <v>0</v>
      </c>
    </row>
    <row r="50" spans="1:7" x14ac:dyDescent="0.3">
      <c r="A50" s="9">
        <v>43877</v>
      </c>
      <c r="B50">
        <v>0</v>
      </c>
      <c r="C50">
        <v>0</v>
      </c>
      <c r="D50">
        <v>0</v>
      </c>
      <c r="E50">
        <v>0</v>
      </c>
      <c r="F50">
        <v>0</v>
      </c>
      <c r="G50" s="10">
        <v>0</v>
      </c>
    </row>
    <row r="51" spans="1:7" x14ac:dyDescent="0.3">
      <c r="A51" s="9">
        <v>43878</v>
      </c>
      <c r="B51">
        <v>0</v>
      </c>
      <c r="C51">
        <v>0</v>
      </c>
      <c r="D51">
        <v>0</v>
      </c>
      <c r="E51">
        <v>0</v>
      </c>
      <c r="F51">
        <v>0</v>
      </c>
      <c r="G51" s="10">
        <v>0</v>
      </c>
    </row>
    <row r="52" spans="1:7" x14ac:dyDescent="0.3">
      <c r="A52" s="9">
        <v>43879</v>
      </c>
      <c r="B52">
        <v>0</v>
      </c>
      <c r="C52">
        <v>0</v>
      </c>
      <c r="D52">
        <v>0</v>
      </c>
      <c r="E52">
        <v>0</v>
      </c>
      <c r="F52">
        <v>0</v>
      </c>
      <c r="G52" s="10">
        <v>0</v>
      </c>
    </row>
    <row r="53" spans="1:7" x14ac:dyDescent="0.3">
      <c r="A53" s="9">
        <v>43880</v>
      </c>
      <c r="B53">
        <v>0</v>
      </c>
      <c r="C53">
        <v>0</v>
      </c>
      <c r="D53">
        <v>0</v>
      </c>
      <c r="E53">
        <v>0</v>
      </c>
      <c r="F53">
        <v>0</v>
      </c>
      <c r="G53" s="10">
        <v>0</v>
      </c>
    </row>
    <row r="54" spans="1:7" x14ac:dyDescent="0.3">
      <c r="A54" s="9">
        <v>43881</v>
      </c>
      <c r="B54">
        <v>0</v>
      </c>
      <c r="C54">
        <v>0</v>
      </c>
      <c r="D54">
        <v>0</v>
      </c>
      <c r="E54">
        <v>0</v>
      </c>
      <c r="F54">
        <v>0</v>
      </c>
      <c r="G54" s="10">
        <v>0</v>
      </c>
    </row>
    <row r="55" spans="1:7" x14ac:dyDescent="0.3">
      <c r="A55" s="9">
        <v>43882</v>
      </c>
      <c r="B55">
        <v>0</v>
      </c>
      <c r="C55">
        <v>0</v>
      </c>
      <c r="D55">
        <v>0</v>
      </c>
      <c r="E55">
        <v>0</v>
      </c>
      <c r="F55">
        <v>0</v>
      </c>
      <c r="G55" s="10">
        <v>0</v>
      </c>
    </row>
    <row r="56" spans="1:7" x14ac:dyDescent="0.3">
      <c r="A56" s="9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10">
        <v>0</v>
      </c>
    </row>
    <row r="57" spans="1:7" x14ac:dyDescent="0.3">
      <c r="A57" s="9">
        <v>43884</v>
      </c>
      <c r="B57">
        <v>0</v>
      </c>
      <c r="C57">
        <v>0</v>
      </c>
      <c r="D57">
        <v>0</v>
      </c>
      <c r="E57">
        <v>0</v>
      </c>
      <c r="F57">
        <v>0</v>
      </c>
      <c r="G57" s="10">
        <v>0</v>
      </c>
    </row>
    <row r="58" spans="1:7" x14ac:dyDescent="0.3">
      <c r="A58" s="9">
        <v>43885</v>
      </c>
      <c r="B58">
        <v>0</v>
      </c>
      <c r="C58">
        <v>0</v>
      </c>
      <c r="D58">
        <v>0</v>
      </c>
      <c r="E58">
        <v>0</v>
      </c>
      <c r="F58">
        <v>0</v>
      </c>
      <c r="G58" s="10">
        <v>0</v>
      </c>
    </row>
    <row r="59" spans="1:7" x14ac:dyDescent="0.3">
      <c r="A59" s="9">
        <v>43886</v>
      </c>
      <c r="B59">
        <v>0</v>
      </c>
      <c r="C59">
        <v>0</v>
      </c>
      <c r="D59">
        <v>0</v>
      </c>
      <c r="E59">
        <v>0</v>
      </c>
      <c r="F59">
        <v>0</v>
      </c>
      <c r="G59" s="10">
        <v>0</v>
      </c>
    </row>
    <row r="60" spans="1:7" x14ac:dyDescent="0.3">
      <c r="A60" s="9">
        <v>43887</v>
      </c>
      <c r="B60">
        <v>26</v>
      </c>
      <c r="C60">
        <v>0</v>
      </c>
      <c r="D60">
        <v>0</v>
      </c>
      <c r="E60">
        <v>0</v>
      </c>
      <c r="F60">
        <v>0</v>
      </c>
      <c r="G60" s="10">
        <v>0</v>
      </c>
    </row>
    <row r="61" spans="1:7" x14ac:dyDescent="0.3">
      <c r="A61" s="9">
        <v>43888</v>
      </c>
      <c r="B61">
        <v>0</v>
      </c>
      <c r="C61">
        <v>27</v>
      </c>
      <c r="D61">
        <v>0</v>
      </c>
      <c r="E61">
        <v>0</v>
      </c>
      <c r="F61">
        <v>0</v>
      </c>
      <c r="G61" s="10">
        <v>0</v>
      </c>
    </row>
    <row r="62" spans="1:7" x14ac:dyDescent="0.3">
      <c r="A62" s="9">
        <v>43889</v>
      </c>
      <c r="B62">
        <v>0</v>
      </c>
      <c r="C62">
        <v>0</v>
      </c>
      <c r="D62">
        <v>0</v>
      </c>
      <c r="E62">
        <v>0</v>
      </c>
      <c r="F62">
        <v>0</v>
      </c>
      <c r="G62" s="10">
        <v>0</v>
      </c>
    </row>
    <row r="63" spans="1:7" x14ac:dyDescent="0.3">
      <c r="A63" s="9">
        <v>43890</v>
      </c>
      <c r="B63">
        <v>0</v>
      </c>
      <c r="C63">
        <v>0</v>
      </c>
      <c r="D63">
        <v>0</v>
      </c>
      <c r="E63">
        <v>0</v>
      </c>
      <c r="F63">
        <v>0</v>
      </c>
      <c r="G63" s="10">
        <v>0</v>
      </c>
    </row>
    <row r="64" spans="1:7" x14ac:dyDescent="0.3">
      <c r="A64" s="9">
        <v>43891</v>
      </c>
      <c r="B64">
        <v>0</v>
      </c>
      <c r="C64">
        <v>0</v>
      </c>
      <c r="D64">
        <v>0</v>
      </c>
      <c r="E64">
        <v>0</v>
      </c>
      <c r="F64">
        <v>0</v>
      </c>
      <c r="G64" s="10">
        <v>0</v>
      </c>
    </row>
    <row r="65" spans="1:7" x14ac:dyDescent="0.3">
      <c r="A65" s="9">
        <v>43892</v>
      </c>
      <c r="B65">
        <v>0</v>
      </c>
      <c r="C65">
        <v>0</v>
      </c>
      <c r="D65">
        <v>0</v>
      </c>
      <c r="E65">
        <v>0</v>
      </c>
      <c r="F65">
        <v>0</v>
      </c>
      <c r="G65" s="10">
        <v>0</v>
      </c>
    </row>
    <row r="66" spans="1:7" x14ac:dyDescent="0.3">
      <c r="A66" s="9">
        <v>43893</v>
      </c>
      <c r="B66">
        <v>0</v>
      </c>
      <c r="C66">
        <v>0</v>
      </c>
      <c r="D66">
        <v>0</v>
      </c>
      <c r="E66">
        <v>0</v>
      </c>
      <c r="F66">
        <v>0</v>
      </c>
      <c r="G66" s="10">
        <v>0</v>
      </c>
    </row>
    <row r="67" spans="1:7" x14ac:dyDescent="0.3">
      <c r="A67" s="9">
        <v>43894</v>
      </c>
      <c r="B67">
        <v>28</v>
      </c>
      <c r="C67">
        <v>0</v>
      </c>
      <c r="D67">
        <v>0</v>
      </c>
      <c r="E67">
        <v>0</v>
      </c>
      <c r="F67">
        <v>0</v>
      </c>
      <c r="G67" s="10">
        <v>0</v>
      </c>
    </row>
    <row r="68" spans="1:7" x14ac:dyDescent="0.3">
      <c r="A68" s="9">
        <v>43895</v>
      </c>
      <c r="B68">
        <v>29</v>
      </c>
      <c r="C68">
        <v>28</v>
      </c>
      <c r="D68">
        <v>0</v>
      </c>
      <c r="E68">
        <v>0</v>
      </c>
      <c r="F68">
        <v>0</v>
      </c>
      <c r="G68" s="10">
        <v>0</v>
      </c>
    </row>
    <row r="69" spans="1:7" x14ac:dyDescent="0.3">
      <c r="A69" s="9">
        <v>43896</v>
      </c>
      <c r="B69">
        <v>27</v>
      </c>
      <c r="C69">
        <v>0</v>
      </c>
      <c r="D69">
        <v>0</v>
      </c>
      <c r="E69">
        <v>0</v>
      </c>
      <c r="F69">
        <v>0</v>
      </c>
      <c r="G69" s="10">
        <v>0</v>
      </c>
    </row>
    <row r="70" spans="1:7" x14ac:dyDescent="0.3">
      <c r="A70" s="9">
        <v>43897</v>
      </c>
      <c r="B70">
        <v>0</v>
      </c>
      <c r="C70">
        <v>32</v>
      </c>
      <c r="D70">
        <v>0</v>
      </c>
      <c r="E70">
        <v>0</v>
      </c>
      <c r="F70">
        <v>0</v>
      </c>
      <c r="G70" s="10">
        <v>0</v>
      </c>
    </row>
    <row r="71" spans="1:7" x14ac:dyDescent="0.3">
      <c r="A71" s="9">
        <v>43898</v>
      </c>
      <c r="B71">
        <v>0</v>
      </c>
      <c r="C71">
        <v>0</v>
      </c>
      <c r="D71">
        <v>0</v>
      </c>
      <c r="E71">
        <v>0</v>
      </c>
      <c r="F71">
        <v>29</v>
      </c>
      <c r="G71" s="10">
        <v>0</v>
      </c>
    </row>
    <row r="72" spans="1:7" x14ac:dyDescent="0.3">
      <c r="A72" s="9">
        <v>43899</v>
      </c>
      <c r="B72">
        <v>28</v>
      </c>
      <c r="C72">
        <v>28</v>
      </c>
      <c r="D72">
        <v>0</v>
      </c>
      <c r="E72">
        <v>0</v>
      </c>
      <c r="F72">
        <v>0</v>
      </c>
      <c r="G72" s="10">
        <v>0</v>
      </c>
    </row>
    <row r="73" spans="1:7" x14ac:dyDescent="0.3">
      <c r="A73" s="9">
        <v>43900</v>
      </c>
      <c r="B73">
        <v>0</v>
      </c>
      <c r="C73">
        <v>0</v>
      </c>
      <c r="D73">
        <v>0</v>
      </c>
      <c r="E73">
        <v>0</v>
      </c>
      <c r="F73">
        <v>40</v>
      </c>
      <c r="G73" s="10">
        <v>0</v>
      </c>
    </row>
    <row r="74" spans="1:7" x14ac:dyDescent="0.3">
      <c r="A74" s="9">
        <v>43901</v>
      </c>
      <c r="B74">
        <v>0</v>
      </c>
      <c r="C74">
        <v>26</v>
      </c>
      <c r="D74">
        <v>0</v>
      </c>
      <c r="E74">
        <v>0</v>
      </c>
      <c r="F74">
        <v>0</v>
      </c>
      <c r="G74" s="10">
        <v>0</v>
      </c>
    </row>
    <row r="75" spans="1:7" x14ac:dyDescent="0.3">
      <c r="A75" s="9">
        <v>43902</v>
      </c>
      <c r="B75">
        <v>30</v>
      </c>
      <c r="C75">
        <v>30</v>
      </c>
      <c r="D75">
        <v>0</v>
      </c>
      <c r="E75">
        <v>0</v>
      </c>
      <c r="F75">
        <v>0</v>
      </c>
      <c r="G75" s="10">
        <v>0</v>
      </c>
    </row>
    <row r="76" spans="1:7" x14ac:dyDescent="0.3">
      <c r="A76" s="9">
        <v>43903</v>
      </c>
      <c r="B76">
        <v>0</v>
      </c>
      <c r="C76">
        <v>0</v>
      </c>
      <c r="D76">
        <v>0</v>
      </c>
      <c r="E76">
        <v>0</v>
      </c>
      <c r="F76">
        <v>0</v>
      </c>
      <c r="G76" s="10">
        <v>0</v>
      </c>
    </row>
    <row r="77" spans="1:7" x14ac:dyDescent="0.3">
      <c r="A77" s="9">
        <v>43904</v>
      </c>
      <c r="B77">
        <v>31</v>
      </c>
      <c r="C77">
        <v>29</v>
      </c>
      <c r="D77">
        <v>0</v>
      </c>
      <c r="E77">
        <v>0</v>
      </c>
      <c r="F77">
        <v>31</v>
      </c>
      <c r="G77" s="10">
        <v>0</v>
      </c>
    </row>
    <row r="78" spans="1:7" x14ac:dyDescent="0.3">
      <c r="A78" s="9">
        <v>43905</v>
      </c>
      <c r="B78">
        <v>37</v>
      </c>
      <c r="C78">
        <v>49</v>
      </c>
      <c r="D78">
        <v>0</v>
      </c>
      <c r="E78">
        <v>0</v>
      </c>
      <c r="F78">
        <v>0</v>
      </c>
      <c r="G78" s="10">
        <v>0</v>
      </c>
    </row>
    <row r="79" spans="1:7" x14ac:dyDescent="0.3">
      <c r="A79" s="9">
        <v>43906</v>
      </c>
      <c r="B79">
        <v>29</v>
      </c>
      <c r="C79">
        <v>29</v>
      </c>
      <c r="D79">
        <v>0</v>
      </c>
      <c r="E79">
        <v>0</v>
      </c>
      <c r="F79">
        <v>33</v>
      </c>
      <c r="G79" s="10">
        <v>0</v>
      </c>
    </row>
    <row r="80" spans="1:7" x14ac:dyDescent="0.3">
      <c r="A80" s="9">
        <v>43907</v>
      </c>
      <c r="B80">
        <v>0</v>
      </c>
      <c r="C80">
        <v>38</v>
      </c>
      <c r="D80">
        <v>0</v>
      </c>
      <c r="E80">
        <v>0</v>
      </c>
      <c r="F80">
        <v>0</v>
      </c>
      <c r="G80" s="10">
        <v>0</v>
      </c>
    </row>
    <row r="81" spans="1:7" x14ac:dyDescent="0.3">
      <c r="A81" s="9">
        <v>43908</v>
      </c>
      <c r="B81">
        <v>43</v>
      </c>
      <c r="C81">
        <v>29</v>
      </c>
      <c r="D81">
        <v>0</v>
      </c>
      <c r="E81">
        <v>0</v>
      </c>
      <c r="F81">
        <v>0</v>
      </c>
      <c r="G81" s="10">
        <v>0</v>
      </c>
    </row>
    <row r="82" spans="1:7" x14ac:dyDescent="0.3">
      <c r="A82" s="9">
        <v>43909</v>
      </c>
      <c r="B82">
        <v>0</v>
      </c>
      <c r="C82">
        <v>31</v>
      </c>
      <c r="D82">
        <v>0</v>
      </c>
      <c r="E82">
        <v>0</v>
      </c>
      <c r="F82">
        <v>0</v>
      </c>
      <c r="G82" s="10">
        <v>0</v>
      </c>
    </row>
    <row r="83" spans="1:7" x14ac:dyDescent="0.3">
      <c r="A83" s="9">
        <v>43910</v>
      </c>
      <c r="B83">
        <v>27</v>
      </c>
      <c r="C83">
        <v>27</v>
      </c>
      <c r="D83">
        <v>0</v>
      </c>
      <c r="E83">
        <v>0</v>
      </c>
      <c r="F83">
        <v>28</v>
      </c>
      <c r="G83" s="10">
        <v>0</v>
      </c>
    </row>
    <row r="84" spans="1:7" x14ac:dyDescent="0.3">
      <c r="A84" s="9">
        <v>43911</v>
      </c>
      <c r="B84">
        <v>29</v>
      </c>
      <c r="C84">
        <v>48</v>
      </c>
      <c r="D84">
        <v>0</v>
      </c>
      <c r="E84">
        <v>28</v>
      </c>
      <c r="F84">
        <v>0</v>
      </c>
      <c r="G84" s="10">
        <v>0</v>
      </c>
    </row>
    <row r="85" spans="1:7" x14ac:dyDescent="0.3">
      <c r="A85" s="9">
        <v>43912</v>
      </c>
      <c r="B85">
        <v>34</v>
      </c>
      <c r="C85">
        <v>100</v>
      </c>
      <c r="D85">
        <v>0</v>
      </c>
      <c r="E85">
        <v>34</v>
      </c>
      <c r="F85">
        <v>0</v>
      </c>
      <c r="G85" s="10">
        <v>0</v>
      </c>
    </row>
    <row r="86" spans="1:7" x14ac:dyDescent="0.3">
      <c r="A86" s="9">
        <v>43913</v>
      </c>
      <c r="B86">
        <v>0</v>
      </c>
      <c r="C86">
        <v>53</v>
      </c>
      <c r="D86">
        <v>0</v>
      </c>
      <c r="E86">
        <v>0</v>
      </c>
      <c r="F86">
        <v>0</v>
      </c>
      <c r="G86" s="10">
        <v>0</v>
      </c>
    </row>
    <row r="87" spans="1:7" x14ac:dyDescent="0.3">
      <c r="A87" s="9">
        <v>43914</v>
      </c>
      <c r="B87">
        <v>28</v>
      </c>
      <c r="C87">
        <v>31</v>
      </c>
      <c r="D87">
        <v>0</v>
      </c>
      <c r="E87">
        <v>0</v>
      </c>
      <c r="F87">
        <v>0</v>
      </c>
      <c r="G87" s="10">
        <v>0</v>
      </c>
    </row>
    <row r="88" spans="1:7" x14ac:dyDescent="0.3">
      <c r="A88" s="9">
        <v>43915</v>
      </c>
      <c r="B88">
        <v>0</v>
      </c>
      <c r="C88">
        <v>40</v>
      </c>
      <c r="D88">
        <v>0</v>
      </c>
      <c r="E88">
        <v>0</v>
      </c>
      <c r="F88">
        <v>0</v>
      </c>
      <c r="G88" s="10">
        <v>0</v>
      </c>
    </row>
    <row r="89" spans="1:7" x14ac:dyDescent="0.3">
      <c r="A89" s="9">
        <v>43916</v>
      </c>
      <c r="B89">
        <v>32</v>
      </c>
      <c r="C89">
        <v>31</v>
      </c>
      <c r="D89">
        <v>0</v>
      </c>
      <c r="E89">
        <v>0</v>
      </c>
      <c r="F89">
        <v>0</v>
      </c>
      <c r="G89" s="10">
        <v>0</v>
      </c>
    </row>
    <row r="90" spans="1:7" x14ac:dyDescent="0.3">
      <c r="A90" s="9">
        <v>43917</v>
      </c>
      <c r="B90">
        <v>0</v>
      </c>
      <c r="C90">
        <v>29</v>
      </c>
      <c r="D90">
        <v>0</v>
      </c>
      <c r="E90">
        <v>0</v>
      </c>
      <c r="F90">
        <v>0</v>
      </c>
      <c r="G90" s="10">
        <v>0</v>
      </c>
    </row>
    <row r="91" spans="1:7" x14ac:dyDescent="0.3">
      <c r="A91" s="9">
        <v>43918</v>
      </c>
      <c r="B91">
        <v>0</v>
      </c>
      <c r="C91">
        <v>31</v>
      </c>
      <c r="D91">
        <v>0</v>
      </c>
      <c r="E91">
        <v>0</v>
      </c>
      <c r="F91">
        <v>0</v>
      </c>
      <c r="G91" s="10">
        <v>0</v>
      </c>
    </row>
    <row r="92" spans="1:7" x14ac:dyDescent="0.3">
      <c r="A92" s="9">
        <v>43919</v>
      </c>
      <c r="B92">
        <v>0</v>
      </c>
      <c r="C92">
        <v>0</v>
      </c>
      <c r="D92">
        <v>0</v>
      </c>
      <c r="E92">
        <v>0</v>
      </c>
      <c r="F92">
        <v>36</v>
      </c>
      <c r="G92" s="10">
        <v>0</v>
      </c>
    </row>
    <row r="93" spans="1:7" x14ac:dyDescent="0.3">
      <c r="A93" s="9">
        <v>43920</v>
      </c>
      <c r="B93">
        <v>0</v>
      </c>
      <c r="C93">
        <v>30</v>
      </c>
      <c r="D93">
        <v>0</v>
      </c>
      <c r="E93">
        <v>0</v>
      </c>
      <c r="F93">
        <v>0</v>
      </c>
      <c r="G93" s="10">
        <v>0</v>
      </c>
    </row>
    <row r="94" spans="1:7" x14ac:dyDescent="0.3">
      <c r="A94" s="9">
        <v>43921</v>
      </c>
      <c r="B94">
        <v>0</v>
      </c>
      <c r="C94">
        <v>0</v>
      </c>
      <c r="D94">
        <v>0</v>
      </c>
      <c r="E94">
        <v>0</v>
      </c>
      <c r="F94">
        <v>0</v>
      </c>
      <c r="G94" s="10">
        <v>0</v>
      </c>
    </row>
    <row r="95" spans="1:7" x14ac:dyDescent="0.3">
      <c r="A95" s="9">
        <v>43922</v>
      </c>
      <c r="B95">
        <v>0</v>
      </c>
      <c r="C95">
        <v>29</v>
      </c>
      <c r="D95">
        <v>0</v>
      </c>
      <c r="E95">
        <v>0</v>
      </c>
      <c r="F95">
        <v>0</v>
      </c>
      <c r="G95" s="10">
        <v>0</v>
      </c>
    </row>
    <row r="96" spans="1:7" x14ac:dyDescent="0.3">
      <c r="A96" s="9">
        <v>43923</v>
      </c>
      <c r="B96">
        <v>0</v>
      </c>
      <c r="C96">
        <v>32</v>
      </c>
      <c r="D96">
        <v>0</v>
      </c>
      <c r="E96">
        <v>0</v>
      </c>
      <c r="F96">
        <v>0</v>
      </c>
      <c r="G96" s="10">
        <v>0</v>
      </c>
    </row>
    <row r="97" spans="1:7" x14ac:dyDescent="0.3">
      <c r="A97" s="9">
        <v>43924</v>
      </c>
      <c r="B97">
        <v>0</v>
      </c>
      <c r="C97">
        <v>0</v>
      </c>
      <c r="D97">
        <v>0</v>
      </c>
      <c r="E97">
        <v>0</v>
      </c>
      <c r="F97">
        <v>0</v>
      </c>
      <c r="G97" s="10">
        <v>0</v>
      </c>
    </row>
    <row r="98" spans="1:7" x14ac:dyDescent="0.3">
      <c r="A98" s="9">
        <v>43925</v>
      </c>
      <c r="B98">
        <v>31</v>
      </c>
      <c r="C98">
        <v>31</v>
      </c>
      <c r="D98">
        <v>0</v>
      </c>
      <c r="E98">
        <v>0</v>
      </c>
      <c r="F98">
        <v>0</v>
      </c>
      <c r="G98" s="10">
        <v>0</v>
      </c>
    </row>
    <row r="99" spans="1:7" x14ac:dyDescent="0.3">
      <c r="A99" s="9">
        <v>43926</v>
      </c>
      <c r="B99">
        <v>0</v>
      </c>
      <c r="C99">
        <v>0</v>
      </c>
      <c r="D99">
        <v>0</v>
      </c>
      <c r="E99">
        <v>0</v>
      </c>
      <c r="F99">
        <v>0</v>
      </c>
      <c r="G99" s="10">
        <v>0</v>
      </c>
    </row>
    <row r="100" spans="1:7" x14ac:dyDescent="0.3">
      <c r="A100" s="9">
        <v>43927</v>
      </c>
      <c r="B100">
        <v>0</v>
      </c>
      <c r="C100">
        <v>32</v>
      </c>
      <c r="D100">
        <v>0</v>
      </c>
      <c r="E100">
        <v>0</v>
      </c>
      <c r="F100">
        <v>0</v>
      </c>
      <c r="G100" s="10">
        <v>0</v>
      </c>
    </row>
    <row r="101" spans="1:7" x14ac:dyDescent="0.3">
      <c r="A101" s="9">
        <v>43928</v>
      </c>
      <c r="B101">
        <v>0</v>
      </c>
      <c r="C101">
        <v>0</v>
      </c>
      <c r="D101">
        <v>0</v>
      </c>
      <c r="E101">
        <v>0</v>
      </c>
      <c r="F101">
        <v>0</v>
      </c>
      <c r="G101" s="10">
        <v>0</v>
      </c>
    </row>
    <row r="102" spans="1:7" x14ac:dyDescent="0.3">
      <c r="A102" s="9">
        <v>43929</v>
      </c>
      <c r="B102">
        <v>95</v>
      </c>
      <c r="C102">
        <v>0</v>
      </c>
      <c r="D102">
        <v>0</v>
      </c>
      <c r="E102">
        <v>0</v>
      </c>
      <c r="F102">
        <v>0</v>
      </c>
      <c r="G102" s="10">
        <v>0</v>
      </c>
    </row>
    <row r="103" spans="1:7" x14ac:dyDescent="0.3">
      <c r="A103" s="9">
        <v>43930</v>
      </c>
      <c r="B103">
        <v>33</v>
      </c>
      <c r="C103">
        <v>0</v>
      </c>
      <c r="D103">
        <v>0</v>
      </c>
      <c r="E103">
        <v>0</v>
      </c>
      <c r="F103">
        <v>0</v>
      </c>
      <c r="G103" s="10">
        <v>0</v>
      </c>
    </row>
    <row r="104" spans="1:7" x14ac:dyDescent="0.3">
      <c r="A104" s="9">
        <v>43931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50</v>
      </c>
    </row>
    <row r="105" spans="1:7" x14ac:dyDescent="0.3">
      <c r="A105" s="9">
        <v>43932</v>
      </c>
      <c r="B105">
        <v>0</v>
      </c>
      <c r="C105">
        <v>0</v>
      </c>
      <c r="D105">
        <v>0</v>
      </c>
      <c r="E105">
        <v>0</v>
      </c>
      <c r="F105">
        <v>0</v>
      </c>
      <c r="G105">
        <v>81</v>
      </c>
    </row>
    <row r="106" spans="1:7" x14ac:dyDescent="0.3">
      <c r="A106" s="9">
        <v>43933</v>
      </c>
      <c r="B106">
        <v>38</v>
      </c>
      <c r="C106">
        <v>0</v>
      </c>
      <c r="D106">
        <v>0</v>
      </c>
      <c r="E106">
        <v>0</v>
      </c>
      <c r="F106">
        <v>0</v>
      </c>
      <c r="G106">
        <v>0</v>
      </c>
    </row>
    <row r="107" spans="1:7" x14ac:dyDescent="0.3">
      <c r="A107" s="9">
        <v>43934</v>
      </c>
      <c r="B107">
        <v>0</v>
      </c>
      <c r="C107">
        <v>0</v>
      </c>
      <c r="D107">
        <v>0</v>
      </c>
      <c r="E107">
        <v>0</v>
      </c>
      <c r="F107">
        <v>0</v>
      </c>
      <c r="G107">
        <v>0</v>
      </c>
    </row>
    <row r="108" spans="1:7" x14ac:dyDescent="0.3">
      <c r="A108" s="9">
        <v>43935</v>
      </c>
      <c r="B108">
        <v>59</v>
      </c>
      <c r="C108">
        <v>0</v>
      </c>
      <c r="D108">
        <v>0</v>
      </c>
      <c r="E108">
        <v>0</v>
      </c>
      <c r="F108">
        <v>0</v>
      </c>
      <c r="G108">
        <v>0</v>
      </c>
    </row>
    <row r="109" spans="1:7" x14ac:dyDescent="0.3">
      <c r="A109" s="9">
        <v>43936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</row>
    <row r="110" spans="1:7" x14ac:dyDescent="0.3">
      <c r="A110" s="9">
        <v>43937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26</v>
      </c>
    </row>
    <row r="111" spans="1:7" x14ac:dyDescent="0.3">
      <c r="A111" s="9">
        <v>43938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0</v>
      </c>
    </row>
    <row r="112" spans="1:7" x14ac:dyDescent="0.3">
      <c r="A112" s="9">
        <v>43939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0</v>
      </c>
    </row>
    <row r="113" spans="1:7" x14ac:dyDescent="0.3">
      <c r="A113" s="9">
        <v>43940</v>
      </c>
      <c r="B113">
        <v>0</v>
      </c>
      <c r="C113">
        <v>34</v>
      </c>
      <c r="D113">
        <v>0</v>
      </c>
      <c r="E113">
        <v>0</v>
      </c>
      <c r="F113">
        <v>0</v>
      </c>
      <c r="G113">
        <v>0</v>
      </c>
    </row>
    <row r="114" spans="1:7" x14ac:dyDescent="0.3">
      <c r="A114" s="9">
        <v>43941</v>
      </c>
      <c r="B114">
        <v>0</v>
      </c>
      <c r="C114">
        <v>0</v>
      </c>
      <c r="D114">
        <v>0</v>
      </c>
      <c r="E114">
        <v>0</v>
      </c>
      <c r="F114">
        <v>0</v>
      </c>
      <c r="G114">
        <v>0</v>
      </c>
    </row>
    <row r="115" spans="1:7" x14ac:dyDescent="0.3">
      <c r="A115" s="9">
        <v>43942</v>
      </c>
      <c r="B115">
        <v>32</v>
      </c>
      <c r="C115">
        <v>0</v>
      </c>
      <c r="D115">
        <v>0</v>
      </c>
      <c r="E115">
        <v>0</v>
      </c>
      <c r="F115">
        <v>0</v>
      </c>
      <c r="G115">
        <v>0</v>
      </c>
    </row>
    <row r="116" spans="1:7" x14ac:dyDescent="0.3">
      <c r="A116" s="9">
        <v>43943</v>
      </c>
      <c r="B116">
        <v>0</v>
      </c>
      <c r="C116">
        <v>0</v>
      </c>
      <c r="D116">
        <v>0</v>
      </c>
      <c r="E116">
        <v>0</v>
      </c>
      <c r="F116">
        <v>0</v>
      </c>
      <c r="G116">
        <v>200</v>
      </c>
    </row>
    <row r="117" spans="1:7" x14ac:dyDescent="0.3">
      <c r="A117" s="9">
        <v>43944</v>
      </c>
      <c r="B117">
        <v>0</v>
      </c>
      <c r="C117">
        <v>0</v>
      </c>
      <c r="D117">
        <v>0</v>
      </c>
      <c r="E117">
        <v>0</v>
      </c>
      <c r="F117">
        <v>0</v>
      </c>
      <c r="G117">
        <v>239</v>
      </c>
    </row>
    <row r="118" spans="1:7" x14ac:dyDescent="0.3">
      <c r="A118" s="9">
        <v>43945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0</v>
      </c>
    </row>
    <row r="119" spans="1:7" x14ac:dyDescent="0.3">
      <c r="A119" s="9">
        <v>43946</v>
      </c>
      <c r="B119">
        <v>0</v>
      </c>
      <c r="C119">
        <v>0</v>
      </c>
      <c r="D119">
        <v>0</v>
      </c>
      <c r="E119">
        <v>0</v>
      </c>
      <c r="F119">
        <v>0</v>
      </c>
      <c r="G119">
        <v>0</v>
      </c>
    </row>
    <row r="120" spans="1:7" x14ac:dyDescent="0.3">
      <c r="A120" s="9">
        <v>43947</v>
      </c>
      <c r="B120">
        <v>0</v>
      </c>
      <c r="C120">
        <v>0</v>
      </c>
      <c r="D120">
        <v>0</v>
      </c>
      <c r="E120">
        <v>0</v>
      </c>
      <c r="F120">
        <v>0</v>
      </c>
      <c r="G120">
        <v>515</v>
      </c>
    </row>
    <row r="121" spans="1:7" x14ac:dyDescent="0.3">
      <c r="A121" s="9">
        <v>43948</v>
      </c>
      <c r="B121">
        <v>0</v>
      </c>
      <c r="C121">
        <v>0</v>
      </c>
      <c r="D121">
        <v>0</v>
      </c>
      <c r="E121">
        <v>0</v>
      </c>
      <c r="F121">
        <v>0</v>
      </c>
      <c r="G121">
        <v>478</v>
      </c>
    </row>
    <row r="122" spans="1:7" x14ac:dyDescent="0.3">
      <c r="A122" s="9">
        <v>43949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</row>
    <row r="123" spans="1:7" x14ac:dyDescent="0.3">
      <c r="A123" s="9">
        <v>43950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0</v>
      </c>
    </row>
    <row r="124" spans="1:7" x14ac:dyDescent="0.3">
      <c r="A124" s="9">
        <v>43951</v>
      </c>
      <c r="B124">
        <v>26</v>
      </c>
      <c r="C124">
        <v>0</v>
      </c>
      <c r="D124">
        <v>0</v>
      </c>
      <c r="E124">
        <v>0</v>
      </c>
      <c r="F124">
        <v>26</v>
      </c>
      <c r="G124">
        <v>543</v>
      </c>
    </row>
    <row r="125" spans="1:7" x14ac:dyDescent="0.3">
      <c r="A125" s="9">
        <v>43952</v>
      </c>
      <c r="B125">
        <v>0</v>
      </c>
      <c r="C125">
        <v>0</v>
      </c>
      <c r="D125">
        <v>0</v>
      </c>
      <c r="E125">
        <v>0</v>
      </c>
      <c r="F125">
        <v>0</v>
      </c>
      <c r="G125">
        <v>539</v>
      </c>
    </row>
    <row r="126" spans="1:7" x14ac:dyDescent="0.3">
      <c r="A126" s="9">
        <v>43953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</row>
    <row r="127" spans="1:7" x14ac:dyDescent="0.3">
      <c r="A127" s="9">
        <v>43954</v>
      </c>
      <c r="B127">
        <v>30</v>
      </c>
      <c r="C127">
        <v>33</v>
      </c>
      <c r="D127">
        <v>0</v>
      </c>
      <c r="E127">
        <v>0</v>
      </c>
      <c r="F127">
        <v>0</v>
      </c>
      <c r="G127">
        <v>0</v>
      </c>
    </row>
    <row r="128" spans="1:7" x14ac:dyDescent="0.3">
      <c r="A128" s="9">
        <v>43955</v>
      </c>
      <c r="B128">
        <v>61</v>
      </c>
      <c r="C128">
        <v>0</v>
      </c>
      <c r="D128">
        <v>0</v>
      </c>
      <c r="E128">
        <v>0</v>
      </c>
      <c r="F128">
        <v>0</v>
      </c>
      <c r="G128">
        <v>106</v>
      </c>
    </row>
    <row r="129" spans="1:7" x14ac:dyDescent="0.3">
      <c r="A129" s="9">
        <v>43956</v>
      </c>
      <c r="B129">
        <v>0</v>
      </c>
      <c r="C129">
        <v>0</v>
      </c>
      <c r="D129">
        <v>0</v>
      </c>
      <c r="E129">
        <v>0</v>
      </c>
      <c r="F129">
        <v>0</v>
      </c>
      <c r="G129">
        <v>347</v>
      </c>
    </row>
    <row r="130" spans="1:7" x14ac:dyDescent="0.3">
      <c r="A130" s="9">
        <v>43957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186</v>
      </c>
    </row>
    <row r="131" spans="1:7" x14ac:dyDescent="0.3">
      <c r="A131" s="9">
        <v>43958</v>
      </c>
      <c r="B131">
        <v>0</v>
      </c>
      <c r="C131">
        <v>26</v>
      </c>
      <c r="D131">
        <v>0</v>
      </c>
      <c r="E131">
        <v>0</v>
      </c>
      <c r="F131">
        <v>0</v>
      </c>
      <c r="G131">
        <v>305</v>
      </c>
    </row>
    <row r="132" spans="1:7" x14ac:dyDescent="0.3">
      <c r="A132" s="9">
        <v>43959</v>
      </c>
      <c r="B132">
        <v>0</v>
      </c>
      <c r="C132">
        <v>0</v>
      </c>
      <c r="D132">
        <v>0</v>
      </c>
      <c r="E132">
        <v>0</v>
      </c>
      <c r="F132">
        <v>0</v>
      </c>
      <c r="G132">
        <v>158</v>
      </c>
    </row>
    <row r="133" spans="1:7" x14ac:dyDescent="0.3">
      <c r="A133" s="9">
        <v>43960</v>
      </c>
      <c r="B133">
        <v>32</v>
      </c>
      <c r="C133">
        <v>0</v>
      </c>
      <c r="D133">
        <v>0</v>
      </c>
      <c r="E133">
        <v>0</v>
      </c>
      <c r="F133">
        <v>0</v>
      </c>
      <c r="G133">
        <v>0</v>
      </c>
    </row>
    <row r="134" spans="1:7" x14ac:dyDescent="0.3">
      <c r="A134" s="9">
        <v>43961</v>
      </c>
      <c r="B134">
        <v>32</v>
      </c>
      <c r="C134">
        <v>0</v>
      </c>
      <c r="D134">
        <v>0</v>
      </c>
      <c r="E134">
        <v>0</v>
      </c>
      <c r="F134">
        <v>0</v>
      </c>
      <c r="G134">
        <v>0</v>
      </c>
    </row>
    <row r="135" spans="1:7" x14ac:dyDescent="0.3">
      <c r="A135" s="9">
        <v>43962</v>
      </c>
      <c r="B135">
        <v>0</v>
      </c>
      <c r="C135">
        <v>28</v>
      </c>
      <c r="D135">
        <v>0</v>
      </c>
      <c r="E135">
        <v>0</v>
      </c>
      <c r="F135">
        <v>0</v>
      </c>
      <c r="G135">
        <v>182</v>
      </c>
    </row>
    <row r="136" spans="1:7" x14ac:dyDescent="0.3">
      <c r="A136" s="9">
        <v>43963</v>
      </c>
      <c r="B136">
        <v>30</v>
      </c>
      <c r="C136">
        <v>0</v>
      </c>
      <c r="D136">
        <v>0</v>
      </c>
      <c r="E136">
        <v>0</v>
      </c>
      <c r="F136">
        <v>30</v>
      </c>
      <c r="G136">
        <v>214</v>
      </c>
    </row>
    <row r="137" spans="1:7" x14ac:dyDescent="0.3">
      <c r="A137" s="9">
        <v>43964</v>
      </c>
      <c r="B137">
        <v>28</v>
      </c>
      <c r="C137">
        <v>0</v>
      </c>
      <c r="D137">
        <v>0</v>
      </c>
      <c r="E137">
        <v>0</v>
      </c>
      <c r="F137">
        <v>0</v>
      </c>
      <c r="G137">
        <v>317</v>
      </c>
    </row>
    <row r="138" spans="1:7" x14ac:dyDescent="0.3">
      <c r="A138" s="9">
        <v>43965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260</v>
      </c>
    </row>
    <row r="139" spans="1:7" x14ac:dyDescent="0.3">
      <c r="A139" s="9">
        <v>43966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362</v>
      </c>
    </row>
    <row r="140" spans="1:7" x14ac:dyDescent="0.3">
      <c r="A140" s="9">
        <v>43967</v>
      </c>
      <c r="B140">
        <v>0</v>
      </c>
      <c r="C140">
        <v>0</v>
      </c>
      <c r="D140">
        <v>0</v>
      </c>
      <c r="E140">
        <v>0</v>
      </c>
      <c r="F140">
        <v>0</v>
      </c>
      <c r="G140">
        <v>0</v>
      </c>
    </row>
    <row r="141" spans="1:7" x14ac:dyDescent="0.3">
      <c r="A141" s="9">
        <v>43968</v>
      </c>
      <c r="B141">
        <v>31</v>
      </c>
      <c r="C141">
        <v>0</v>
      </c>
      <c r="D141">
        <v>0</v>
      </c>
      <c r="E141">
        <v>0</v>
      </c>
      <c r="F141">
        <v>0</v>
      </c>
      <c r="G141">
        <v>0</v>
      </c>
    </row>
    <row r="142" spans="1:7" x14ac:dyDescent="0.3">
      <c r="A142" s="9">
        <v>43969</v>
      </c>
      <c r="B142">
        <v>0</v>
      </c>
      <c r="C142">
        <v>0</v>
      </c>
      <c r="D142">
        <v>0</v>
      </c>
      <c r="E142">
        <v>0</v>
      </c>
      <c r="F142">
        <v>0</v>
      </c>
      <c r="G142">
        <v>414</v>
      </c>
    </row>
    <row r="143" spans="1:7" x14ac:dyDescent="0.3">
      <c r="A143" s="9">
        <v>43970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258</v>
      </c>
    </row>
    <row r="144" spans="1:7" x14ac:dyDescent="0.3">
      <c r="A144" s="9">
        <v>43971</v>
      </c>
      <c r="B144">
        <v>0</v>
      </c>
      <c r="C144">
        <v>0</v>
      </c>
      <c r="D144">
        <v>0</v>
      </c>
      <c r="E144">
        <v>0</v>
      </c>
      <c r="F144">
        <v>0</v>
      </c>
      <c r="G144">
        <v>308</v>
      </c>
    </row>
    <row r="145" spans="1:7" x14ac:dyDescent="0.3">
      <c r="A145" s="9">
        <v>43972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319</v>
      </c>
    </row>
    <row r="146" spans="1:7" x14ac:dyDescent="0.3">
      <c r="A146" s="9">
        <v>43973</v>
      </c>
      <c r="B146">
        <v>38</v>
      </c>
      <c r="C146">
        <v>29</v>
      </c>
      <c r="D146">
        <v>0</v>
      </c>
      <c r="E146">
        <v>0</v>
      </c>
      <c r="F146">
        <v>0</v>
      </c>
      <c r="G146">
        <v>523</v>
      </c>
    </row>
    <row r="147" spans="1:7" x14ac:dyDescent="0.3">
      <c r="A147" s="9">
        <v>43974</v>
      </c>
      <c r="B147">
        <v>0</v>
      </c>
      <c r="C147">
        <v>0</v>
      </c>
      <c r="D147">
        <v>0</v>
      </c>
      <c r="E147">
        <v>0</v>
      </c>
      <c r="F147">
        <v>0</v>
      </c>
      <c r="G147">
        <v>319</v>
      </c>
    </row>
    <row r="148" spans="1:7" x14ac:dyDescent="0.3">
      <c r="A148" s="9">
        <v>43975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380</v>
      </c>
    </row>
    <row r="149" spans="1:7" x14ac:dyDescent="0.3">
      <c r="A149" s="9">
        <v>43976</v>
      </c>
      <c r="B149">
        <v>0</v>
      </c>
      <c r="C149">
        <v>35</v>
      </c>
      <c r="D149">
        <v>0</v>
      </c>
      <c r="E149">
        <v>0</v>
      </c>
      <c r="F149">
        <v>0</v>
      </c>
      <c r="G149">
        <v>407</v>
      </c>
    </row>
    <row r="150" spans="1:7" x14ac:dyDescent="0.3">
      <c r="A150" s="9">
        <v>43977</v>
      </c>
      <c r="B150">
        <v>31</v>
      </c>
      <c r="C150">
        <v>31</v>
      </c>
      <c r="D150">
        <v>0</v>
      </c>
      <c r="E150">
        <v>0</v>
      </c>
      <c r="F150">
        <v>31</v>
      </c>
      <c r="G150">
        <v>303</v>
      </c>
    </row>
    <row r="151" spans="1:7" x14ac:dyDescent="0.3">
      <c r="A151" s="9">
        <v>43978</v>
      </c>
      <c r="B151">
        <v>27</v>
      </c>
      <c r="C151">
        <v>26</v>
      </c>
      <c r="D151">
        <v>0</v>
      </c>
      <c r="E151">
        <v>0</v>
      </c>
      <c r="F151">
        <v>0</v>
      </c>
      <c r="G151">
        <v>484</v>
      </c>
    </row>
    <row r="152" spans="1:7" x14ac:dyDescent="0.3">
      <c r="A152" s="9">
        <v>43979</v>
      </c>
      <c r="B152">
        <v>31</v>
      </c>
      <c r="C152">
        <v>25</v>
      </c>
      <c r="D152">
        <v>0</v>
      </c>
      <c r="E152">
        <v>0</v>
      </c>
      <c r="F152">
        <v>0</v>
      </c>
      <c r="G152">
        <v>305</v>
      </c>
    </row>
    <row r="153" spans="1:7" x14ac:dyDescent="0.3">
      <c r="A153" s="9">
        <v>43980</v>
      </c>
      <c r="B153">
        <v>0</v>
      </c>
      <c r="C153">
        <v>0</v>
      </c>
      <c r="D153">
        <v>0</v>
      </c>
      <c r="E153">
        <v>0</v>
      </c>
      <c r="F153">
        <v>0</v>
      </c>
      <c r="G153">
        <v>300</v>
      </c>
    </row>
    <row r="154" spans="1:7" x14ac:dyDescent="0.3">
      <c r="A154" s="9">
        <v>43981</v>
      </c>
      <c r="B154">
        <v>0</v>
      </c>
      <c r="C154">
        <v>28</v>
      </c>
      <c r="D154">
        <v>0</v>
      </c>
      <c r="E154">
        <v>0</v>
      </c>
      <c r="F154">
        <v>0</v>
      </c>
      <c r="G154">
        <v>0</v>
      </c>
    </row>
    <row r="155" spans="1:7" x14ac:dyDescent="0.3">
      <c r="A155" s="9">
        <v>43982</v>
      </c>
      <c r="B155">
        <v>0</v>
      </c>
      <c r="C155">
        <v>0</v>
      </c>
      <c r="D155">
        <v>0</v>
      </c>
      <c r="E155">
        <v>0</v>
      </c>
      <c r="F155">
        <v>0</v>
      </c>
      <c r="G155">
        <v>0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0AF5A-D324-4400-A7EA-D30D67FAFD08}">
  <dimension ref="A1:U155"/>
  <sheetViews>
    <sheetView workbookViewId="0">
      <selection activeCell="B1" sqref="B1:E1048576"/>
    </sheetView>
  </sheetViews>
  <sheetFormatPr defaultRowHeight="14.4" x14ac:dyDescent="0.3"/>
  <cols>
    <col min="2" max="2" width="11.109375" style="13" customWidth="1"/>
    <col min="3" max="3" width="11" style="13" customWidth="1"/>
    <col min="4" max="4" width="11.109375" style="13" customWidth="1"/>
    <col min="5" max="5" width="10.88671875" style="13" customWidth="1"/>
    <col min="7" max="9" width="8.88671875" style="13"/>
  </cols>
  <sheetData>
    <row r="1" spans="1:21" x14ac:dyDescent="0.3">
      <c r="A1" t="s">
        <v>63</v>
      </c>
    </row>
    <row r="3" spans="1:21" x14ac:dyDescent="0.3">
      <c r="A3" t="s">
        <v>62</v>
      </c>
      <c r="B3" s="13" t="s">
        <v>91</v>
      </c>
      <c r="C3" s="13" t="s">
        <v>90</v>
      </c>
      <c r="D3" s="13" t="s">
        <v>89</v>
      </c>
      <c r="E3" s="13" t="s">
        <v>88</v>
      </c>
      <c r="F3" s="17" t="s">
        <v>56</v>
      </c>
      <c r="G3" s="14" t="s">
        <v>69</v>
      </c>
      <c r="H3" s="16" t="s">
        <v>87</v>
      </c>
      <c r="I3" s="14" t="str">
        <f ca="1">IFERROR(__xludf.DUMMYFUNCTION("""COMPUTED_VALUE"""),"Daily Deceased")</f>
        <v>Daily Deceased</v>
      </c>
    </row>
    <row r="4" spans="1:21" x14ac:dyDescent="0.3">
      <c r="A4" s="8">
        <v>43831</v>
      </c>
      <c r="B4" s="13">
        <v>0</v>
      </c>
      <c r="C4" s="13" t="s">
        <v>61</v>
      </c>
      <c r="D4" s="13">
        <v>0</v>
      </c>
      <c r="E4" s="13">
        <v>0</v>
      </c>
      <c r="F4" s="15">
        <v>43831</v>
      </c>
      <c r="G4" s="14">
        <v>0</v>
      </c>
      <c r="H4" s="16">
        <v>0</v>
      </c>
      <c r="I4" s="14">
        <v>0</v>
      </c>
    </row>
    <row r="5" spans="1:21" x14ac:dyDescent="0.3">
      <c r="A5" s="8">
        <v>43832</v>
      </c>
      <c r="B5" s="13" t="s">
        <v>61</v>
      </c>
      <c r="C5" s="13" t="s">
        <v>61</v>
      </c>
      <c r="D5" s="13">
        <v>0</v>
      </c>
      <c r="E5" s="13">
        <v>0</v>
      </c>
      <c r="F5" s="15">
        <v>43832</v>
      </c>
      <c r="G5" s="14">
        <v>0</v>
      </c>
      <c r="H5" s="16">
        <v>0</v>
      </c>
      <c r="I5" s="14">
        <v>0</v>
      </c>
    </row>
    <row r="6" spans="1:21" x14ac:dyDescent="0.3">
      <c r="A6" s="8">
        <v>43833</v>
      </c>
      <c r="B6" s="13" t="s">
        <v>61</v>
      </c>
      <c r="C6" s="13" t="s">
        <v>61</v>
      </c>
      <c r="D6" s="13">
        <v>0</v>
      </c>
      <c r="E6" s="13">
        <v>0</v>
      </c>
      <c r="F6" s="15">
        <v>43833</v>
      </c>
      <c r="G6" s="14">
        <v>0</v>
      </c>
      <c r="H6" s="16">
        <v>0</v>
      </c>
      <c r="I6" s="14">
        <v>0</v>
      </c>
      <c r="M6" t="s">
        <v>59</v>
      </c>
      <c r="S6" t="s">
        <v>57</v>
      </c>
    </row>
    <row r="7" spans="1:21" x14ac:dyDescent="0.3">
      <c r="A7" s="8">
        <v>43834</v>
      </c>
      <c r="B7" s="13" t="s">
        <v>61</v>
      </c>
      <c r="C7" s="13" t="s">
        <v>61</v>
      </c>
      <c r="D7" s="13">
        <v>0</v>
      </c>
      <c r="E7" s="13">
        <v>0</v>
      </c>
      <c r="F7" s="15">
        <v>43834</v>
      </c>
      <c r="G7" s="14">
        <v>0</v>
      </c>
      <c r="H7" s="16">
        <v>0</v>
      </c>
      <c r="I7" s="14">
        <v>0</v>
      </c>
    </row>
    <row r="8" spans="1:21" x14ac:dyDescent="0.3">
      <c r="A8" s="8">
        <v>43835</v>
      </c>
      <c r="B8" s="13" t="s">
        <v>61</v>
      </c>
      <c r="C8" s="13" t="s">
        <v>61</v>
      </c>
      <c r="D8" s="13">
        <v>0</v>
      </c>
      <c r="E8" s="13">
        <v>0</v>
      </c>
      <c r="F8" s="15">
        <v>43835</v>
      </c>
      <c r="G8" s="14">
        <v>0</v>
      </c>
      <c r="H8" s="16">
        <v>0</v>
      </c>
      <c r="I8" s="14">
        <v>0</v>
      </c>
      <c r="K8" t="s">
        <v>67</v>
      </c>
      <c r="L8" t="s">
        <v>4</v>
      </c>
      <c r="M8" t="s">
        <v>7</v>
      </c>
      <c r="N8" t="s">
        <v>94</v>
      </c>
      <c r="O8" t="s">
        <v>93</v>
      </c>
      <c r="Q8" t="s">
        <v>67</v>
      </c>
      <c r="R8" t="s">
        <v>4</v>
      </c>
      <c r="S8" t="s">
        <v>7</v>
      </c>
      <c r="T8" t="s">
        <v>94</v>
      </c>
      <c r="U8" t="s">
        <v>93</v>
      </c>
    </row>
    <row r="9" spans="1:21" x14ac:dyDescent="0.3">
      <c r="A9" s="8">
        <v>43836</v>
      </c>
      <c r="B9" s="13">
        <v>0</v>
      </c>
      <c r="C9" s="13" t="s">
        <v>61</v>
      </c>
      <c r="D9" s="13">
        <v>0</v>
      </c>
      <c r="E9" s="13">
        <v>0</v>
      </c>
      <c r="F9" s="15">
        <v>43836</v>
      </c>
      <c r="G9" s="14">
        <v>0</v>
      </c>
      <c r="H9" s="16">
        <v>0</v>
      </c>
      <c r="I9" s="14">
        <v>0</v>
      </c>
      <c r="K9">
        <v>0</v>
      </c>
      <c r="L9">
        <v>1.7422274024232166E-2</v>
      </c>
      <c r="M9">
        <v>0.14372744275219712</v>
      </c>
      <c r="N9">
        <v>0.44652801749057169</v>
      </c>
      <c r="O9">
        <v>0.48688684705142998</v>
      </c>
      <c r="Q9">
        <v>0</v>
      </c>
      <c r="R9">
        <v>3.93341540596754E-2</v>
      </c>
      <c r="S9">
        <v>0.16850433040662974</v>
      </c>
      <c r="T9">
        <v>0.50360201810350103</v>
      </c>
      <c r="U9">
        <v>0.54359900250715498</v>
      </c>
    </row>
    <row r="10" spans="1:21" x14ac:dyDescent="0.3">
      <c r="A10" s="8">
        <v>43837</v>
      </c>
      <c r="B10" s="13" t="s">
        <v>61</v>
      </c>
      <c r="C10" s="13" t="s">
        <v>61</v>
      </c>
      <c r="D10" s="13">
        <v>0</v>
      </c>
      <c r="E10" s="13">
        <v>0</v>
      </c>
      <c r="F10" s="15">
        <v>43837</v>
      </c>
      <c r="G10" s="14">
        <v>0</v>
      </c>
      <c r="H10" s="16">
        <v>0</v>
      </c>
      <c r="I10" s="14">
        <v>0</v>
      </c>
      <c r="K10">
        <v>1</v>
      </c>
      <c r="L10">
        <v>2.8291274969007553E-2</v>
      </c>
      <c r="M10">
        <v>0.15408285802423938</v>
      </c>
      <c r="N10">
        <v>0.46012359328904379</v>
      </c>
      <c r="O10">
        <v>0.49876852421716511</v>
      </c>
      <c r="Q10">
        <v>1</v>
      </c>
      <c r="R10">
        <v>5.1229902932667576E-2</v>
      </c>
      <c r="S10">
        <v>0.17769661307768653</v>
      </c>
      <c r="T10">
        <v>0.51671086643596653</v>
      </c>
      <c r="U10">
        <v>0.55600051639415127</v>
      </c>
    </row>
    <row r="11" spans="1:21" x14ac:dyDescent="0.3">
      <c r="A11" s="8">
        <v>43838</v>
      </c>
      <c r="B11" s="13">
        <v>0</v>
      </c>
      <c r="C11" s="13" t="s">
        <v>61</v>
      </c>
      <c r="D11" s="13">
        <v>0</v>
      </c>
      <c r="E11" s="13">
        <v>0</v>
      </c>
      <c r="F11" s="15">
        <v>43838</v>
      </c>
      <c r="G11" s="14">
        <v>0</v>
      </c>
      <c r="H11" s="16">
        <v>0</v>
      </c>
      <c r="I11" s="14">
        <v>0</v>
      </c>
      <c r="K11">
        <v>2</v>
      </c>
      <c r="L11">
        <v>3.9662415156443538E-2</v>
      </c>
      <c r="M11">
        <v>0.16568143334405605</v>
      </c>
      <c r="N11">
        <v>0.47126881643190521</v>
      </c>
      <c r="O11">
        <v>0.51170493600280431</v>
      </c>
      <c r="Q11">
        <v>2</v>
      </c>
      <c r="R11">
        <v>6.1532825451678139E-2</v>
      </c>
      <c r="S11">
        <v>0.19081055353028617</v>
      </c>
      <c r="T11">
        <v>0.53220540060441557</v>
      </c>
      <c r="U11">
        <v>0.57122455166552744</v>
      </c>
    </row>
    <row r="12" spans="1:21" x14ac:dyDescent="0.3">
      <c r="A12" s="8">
        <v>43839</v>
      </c>
      <c r="B12" s="13" t="s">
        <v>61</v>
      </c>
      <c r="C12" s="13" t="s">
        <v>61</v>
      </c>
      <c r="D12" s="13">
        <v>0</v>
      </c>
      <c r="E12" s="13">
        <v>0</v>
      </c>
      <c r="F12" s="15">
        <v>43839</v>
      </c>
      <c r="G12" s="14">
        <v>0</v>
      </c>
      <c r="H12" s="16">
        <v>0</v>
      </c>
      <c r="I12" s="14">
        <v>0</v>
      </c>
      <c r="K12">
        <v>3</v>
      </c>
      <c r="L12">
        <v>5.2733686619553639E-2</v>
      </c>
      <c r="M12">
        <v>0.17816932946040426</v>
      </c>
      <c r="N12">
        <v>0.48686467189456994</v>
      </c>
      <c r="O12">
        <v>0.5253564117194085</v>
      </c>
      <c r="Q12">
        <v>3</v>
      </c>
      <c r="R12">
        <v>7.2221592224935016E-2</v>
      </c>
      <c r="S12">
        <v>0.20489704911086093</v>
      </c>
      <c r="T12">
        <v>0.54990742775989121</v>
      </c>
      <c r="U12">
        <v>0.58724418769187503</v>
      </c>
    </row>
    <row r="13" spans="1:21" x14ac:dyDescent="0.3">
      <c r="A13" s="8">
        <v>43840</v>
      </c>
      <c r="B13" s="13" t="s">
        <v>61</v>
      </c>
      <c r="C13" s="13" t="s">
        <v>61</v>
      </c>
      <c r="D13" s="13">
        <v>0</v>
      </c>
      <c r="E13" s="13">
        <v>0</v>
      </c>
      <c r="F13" s="15">
        <v>43840</v>
      </c>
      <c r="G13" s="14">
        <v>0</v>
      </c>
      <c r="H13" s="16">
        <v>0</v>
      </c>
      <c r="I13" s="14">
        <v>0</v>
      </c>
      <c r="K13">
        <v>4</v>
      </c>
      <c r="L13">
        <v>6.7588805576913186E-2</v>
      </c>
      <c r="M13">
        <v>0.19096637909276917</v>
      </c>
      <c r="N13">
        <v>0.50278889968296814</v>
      </c>
      <c r="O13">
        <v>0.54246395944995851</v>
      </c>
      <c r="Q13">
        <v>4</v>
      </c>
      <c r="R13">
        <v>8.5035921265911238E-2</v>
      </c>
      <c r="S13">
        <v>0.21999071449658802</v>
      </c>
      <c r="T13">
        <v>0.56671826464899</v>
      </c>
      <c r="U13">
        <v>0.60557801954730561</v>
      </c>
    </row>
    <row r="14" spans="1:21" x14ac:dyDescent="0.3">
      <c r="A14" s="8">
        <v>43841</v>
      </c>
      <c r="B14" s="13" t="s">
        <v>61</v>
      </c>
      <c r="C14" s="13" t="s">
        <v>61</v>
      </c>
      <c r="D14" s="13">
        <v>0</v>
      </c>
      <c r="E14" s="13">
        <v>0</v>
      </c>
      <c r="F14" s="15">
        <v>43841</v>
      </c>
      <c r="G14" s="14">
        <v>0</v>
      </c>
      <c r="H14" s="16">
        <v>0</v>
      </c>
      <c r="I14" s="14">
        <v>0</v>
      </c>
      <c r="K14">
        <v>5</v>
      </c>
      <c r="L14">
        <v>8.5237838789569031E-2</v>
      </c>
      <c r="M14">
        <v>0.20719004730739624</v>
      </c>
      <c r="N14">
        <v>0.51937859147225329</v>
      </c>
      <c r="O14">
        <v>0.55795409591914735</v>
      </c>
      <c r="Q14">
        <v>5</v>
      </c>
      <c r="R14">
        <v>0.10605866205929448</v>
      </c>
      <c r="S14">
        <v>0.23780903217839397</v>
      </c>
      <c r="T14">
        <v>0.58390796768724307</v>
      </c>
      <c r="U14">
        <v>0.62049948034929747</v>
      </c>
    </row>
    <row r="15" spans="1:21" x14ac:dyDescent="0.3">
      <c r="A15" s="8">
        <v>43842</v>
      </c>
      <c r="B15" s="13" t="s">
        <v>61</v>
      </c>
      <c r="C15" s="13" t="s">
        <v>61</v>
      </c>
      <c r="D15" s="13">
        <v>0</v>
      </c>
      <c r="E15" s="13">
        <v>0</v>
      </c>
      <c r="F15" s="15">
        <v>43842</v>
      </c>
      <c r="G15" s="14">
        <v>0</v>
      </c>
      <c r="H15" s="16">
        <v>0</v>
      </c>
      <c r="I15" s="14">
        <v>0</v>
      </c>
      <c r="K15">
        <v>6</v>
      </c>
      <c r="L15">
        <v>0.10287745928491372</v>
      </c>
      <c r="M15">
        <v>0.22093505024338084</v>
      </c>
      <c r="N15">
        <v>0.53592775841453799</v>
      </c>
      <c r="O15">
        <v>0.57268791518916273</v>
      </c>
      <c r="Q15">
        <v>6</v>
      </c>
      <c r="R15">
        <v>0.12909414227878538</v>
      </c>
      <c r="S15">
        <v>0.25270217041404458</v>
      </c>
      <c r="T15">
        <v>0.60032010323542861</v>
      </c>
      <c r="U15">
        <v>0.63377351826282891</v>
      </c>
    </row>
    <row r="16" spans="1:21" x14ac:dyDescent="0.3">
      <c r="A16" s="8">
        <v>43843</v>
      </c>
      <c r="B16" s="13" t="s">
        <v>61</v>
      </c>
      <c r="C16" s="13" t="s">
        <v>61</v>
      </c>
      <c r="D16" s="13">
        <v>0</v>
      </c>
      <c r="E16" s="13">
        <v>0</v>
      </c>
      <c r="F16" s="15">
        <v>43843</v>
      </c>
      <c r="G16" s="14">
        <v>0</v>
      </c>
      <c r="H16" s="16">
        <v>0</v>
      </c>
      <c r="I16" s="14">
        <v>0</v>
      </c>
      <c r="K16">
        <v>7</v>
      </c>
      <c r="L16">
        <v>0.11817711062022633</v>
      </c>
      <c r="M16">
        <v>0.23422059048446431</v>
      </c>
      <c r="N16">
        <v>0.550834979967186</v>
      </c>
      <c r="O16">
        <v>0.58665043760634694</v>
      </c>
      <c r="Q16">
        <v>7</v>
      </c>
      <c r="R16">
        <v>0.14705608467103073</v>
      </c>
      <c r="S16">
        <v>0.26652098986207912</v>
      </c>
      <c r="T16">
        <v>0.61418808628359423</v>
      </c>
      <c r="U16">
        <v>0.64598488161075962</v>
      </c>
    </row>
    <row r="17" spans="1:21" x14ac:dyDescent="0.3">
      <c r="A17" s="8">
        <v>43844</v>
      </c>
      <c r="B17" s="13" t="s">
        <v>61</v>
      </c>
      <c r="C17" s="13" t="s">
        <v>61</v>
      </c>
      <c r="D17" s="13">
        <v>0</v>
      </c>
      <c r="E17" s="13">
        <v>0</v>
      </c>
      <c r="F17" s="15">
        <v>43844</v>
      </c>
      <c r="G17" s="14">
        <v>0</v>
      </c>
      <c r="H17" s="16">
        <v>0</v>
      </c>
      <c r="I17" s="14">
        <v>0</v>
      </c>
      <c r="K17">
        <v>8</v>
      </c>
      <c r="L17">
        <v>0.13625092150544349</v>
      </c>
      <c r="M17">
        <v>0.24720808016740378</v>
      </c>
      <c r="N17">
        <v>0.56452492709552304</v>
      </c>
      <c r="O17">
        <v>0.60038858877967749</v>
      </c>
      <c r="Q17">
        <v>8</v>
      </c>
      <c r="R17">
        <v>0.16964795391687257</v>
      </c>
      <c r="S17">
        <v>0.28027569169622291</v>
      </c>
      <c r="T17">
        <v>0.62855795346334908</v>
      </c>
      <c r="U17">
        <v>0.65970623204457168</v>
      </c>
    </row>
    <row r="18" spans="1:21" x14ac:dyDescent="0.3">
      <c r="A18" s="8">
        <v>43845</v>
      </c>
      <c r="B18" s="13" t="s">
        <v>61</v>
      </c>
      <c r="C18" s="13" t="s">
        <v>61</v>
      </c>
      <c r="D18" s="13">
        <v>0</v>
      </c>
      <c r="E18" s="13">
        <v>0</v>
      </c>
      <c r="F18" s="15">
        <v>43845</v>
      </c>
      <c r="G18" s="14">
        <v>0</v>
      </c>
      <c r="H18" s="16">
        <v>0</v>
      </c>
      <c r="I18" s="14">
        <v>0</v>
      </c>
      <c r="K18">
        <v>9</v>
      </c>
      <c r="L18">
        <v>0.15317691058657115</v>
      </c>
      <c r="M18">
        <v>0.2608836728945747</v>
      </c>
      <c r="N18">
        <v>0.58013468122938616</v>
      </c>
      <c r="O18">
        <v>0.61458950133594925</v>
      </c>
      <c r="Q18">
        <v>9</v>
      </c>
      <c r="R18">
        <v>0.19457280741603417</v>
      </c>
      <c r="S18">
        <v>0.29611121091540998</v>
      </c>
      <c r="T18">
        <v>0.64460182101378627</v>
      </c>
      <c r="U18">
        <v>0.67504551906179144</v>
      </c>
    </row>
    <row r="19" spans="1:21" x14ac:dyDescent="0.3">
      <c r="A19" s="8">
        <v>43846</v>
      </c>
      <c r="B19" s="13" t="s">
        <v>61</v>
      </c>
      <c r="C19" s="13" t="s">
        <v>61</v>
      </c>
      <c r="D19" s="13">
        <v>0</v>
      </c>
      <c r="E19" s="13">
        <v>0</v>
      </c>
      <c r="F19" s="15">
        <v>43846</v>
      </c>
      <c r="G19" s="14">
        <v>0</v>
      </c>
      <c r="H19" s="16">
        <v>0</v>
      </c>
      <c r="I19" s="14">
        <v>0</v>
      </c>
      <c r="K19">
        <v>10</v>
      </c>
      <c r="L19">
        <v>0.1745487481207231</v>
      </c>
      <c r="M19">
        <v>0.27586733579815542</v>
      </c>
      <c r="N19">
        <v>0.59623912321568462</v>
      </c>
      <c r="O19">
        <v>0.629104992549674</v>
      </c>
      <c r="Q19">
        <v>10</v>
      </c>
      <c r="R19">
        <v>0.21558357168705933</v>
      </c>
      <c r="S19">
        <v>0.31386101333095989</v>
      </c>
      <c r="T19">
        <v>0.66118835014511224</v>
      </c>
      <c r="U19">
        <v>0.69044947937208412</v>
      </c>
    </row>
    <row r="20" spans="1:21" x14ac:dyDescent="0.3">
      <c r="A20" s="8">
        <v>43847</v>
      </c>
      <c r="B20" s="13" t="s">
        <v>61</v>
      </c>
      <c r="C20" s="13" t="s">
        <v>61</v>
      </c>
      <c r="D20" s="13">
        <v>0</v>
      </c>
      <c r="E20" s="13">
        <v>0</v>
      </c>
      <c r="F20" s="15">
        <v>43847</v>
      </c>
      <c r="G20" s="14">
        <v>0</v>
      </c>
      <c r="H20" s="16">
        <v>0</v>
      </c>
      <c r="I20" s="14">
        <v>0</v>
      </c>
      <c r="K20">
        <v>11</v>
      </c>
      <c r="L20">
        <v>0.19181907944819446</v>
      </c>
      <c r="M20">
        <v>0.291426106002453</v>
      </c>
      <c r="N20">
        <v>0.61309394547473683</v>
      </c>
      <c r="O20">
        <v>0.64563254138047244</v>
      </c>
      <c r="Q20">
        <v>11</v>
      </c>
      <c r="R20">
        <v>0.24794611229662317</v>
      </c>
      <c r="S20">
        <v>0.33197710242142964</v>
      </c>
      <c r="T20">
        <v>0.67826581818094089</v>
      </c>
      <c r="U20">
        <v>0.70708278895896304</v>
      </c>
    </row>
    <row r="21" spans="1:21" x14ac:dyDescent="0.3">
      <c r="A21" s="8">
        <v>43848</v>
      </c>
      <c r="B21" s="13" t="s">
        <v>61</v>
      </c>
      <c r="C21" s="13" t="s">
        <v>61</v>
      </c>
      <c r="D21" s="13">
        <v>0</v>
      </c>
      <c r="E21" s="13">
        <v>0</v>
      </c>
      <c r="F21" s="15">
        <v>43848</v>
      </c>
      <c r="G21" s="14">
        <v>0</v>
      </c>
      <c r="H21" s="16">
        <v>0</v>
      </c>
      <c r="I21" s="14">
        <v>0</v>
      </c>
      <c r="K21">
        <v>12</v>
      </c>
      <c r="L21">
        <v>0.21460779676524486</v>
      </c>
      <c r="M21">
        <v>0.30758028541486759</v>
      </c>
      <c r="N21">
        <v>0.63122662637522309</v>
      </c>
      <c r="O21">
        <v>0.66148032916589794</v>
      </c>
      <c r="Q21">
        <v>12</v>
      </c>
      <c r="R21">
        <v>0.27726019027110516</v>
      </c>
      <c r="S21">
        <v>0.35012882716611743</v>
      </c>
      <c r="T21">
        <v>0.69556497665584105</v>
      </c>
      <c r="U21">
        <v>0.72158264681735129</v>
      </c>
    </row>
    <row r="22" spans="1:21" x14ac:dyDescent="0.3">
      <c r="A22" s="8">
        <v>43849</v>
      </c>
      <c r="B22" s="13" t="s">
        <v>61</v>
      </c>
      <c r="C22" s="13" t="s">
        <v>61</v>
      </c>
      <c r="D22" s="13">
        <v>0</v>
      </c>
      <c r="E22" s="13">
        <v>0</v>
      </c>
      <c r="F22" s="15">
        <v>43849</v>
      </c>
      <c r="G22" s="14">
        <v>0</v>
      </c>
      <c r="H22" s="16">
        <v>0</v>
      </c>
      <c r="I22" s="14">
        <v>0</v>
      </c>
      <c r="K22">
        <v>13</v>
      </c>
      <c r="L22">
        <v>0.23441697125196473</v>
      </c>
      <c r="M22">
        <v>0.32081771077274013</v>
      </c>
      <c r="N22">
        <v>0.64631022159689888</v>
      </c>
      <c r="O22">
        <v>0.67384386434442467</v>
      </c>
      <c r="Q22">
        <v>13</v>
      </c>
      <c r="R22">
        <v>0.30197416508402286</v>
      </c>
      <c r="S22">
        <v>0.36556524778603589</v>
      </c>
      <c r="T22">
        <v>0.71093545947340364</v>
      </c>
      <c r="U22">
        <v>0.73302170931027422</v>
      </c>
    </row>
    <row r="23" spans="1:21" x14ac:dyDescent="0.3">
      <c r="A23" s="8">
        <v>43850</v>
      </c>
      <c r="B23" s="13" t="s">
        <v>61</v>
      </c>
      <c r="C23" s="13" t="s">
        <v>61</v>
      </c>
      <c r="D23" s="13">
        <v>0</v>
      </c>
      <c r="E23" s="13">
        <v>0</v>
      </c>
      <c r="F23" s="15">
        <v>43850</v>
      </c>
      <c r="G23" s="14">
        <v>0</v>
      </c>
      <c r="H23" s="16">
        <v>0</v>
      </c>
      <c r="I23" s="14">
        <v>0</v>
      </c>
      <c r="K23">
        <v>14</v>
      </c>
      <c r="L23">
        <v>0.25046577266687053</v>
      </c>
      <c r="M23">
        <v>0.33315047327881531</v>
      </c>
      <c r="N23">
        <v>0.6602256313185445</v>
      </c>
      <c r="O23">
        <v>0.68431736568667845</v>
      </c>
      <c r="Q23">
        <v>14</v>
      </c>
      <c r="R23">
        <v>0.31951985748286055</v>
      </c>
      <c r="S23">
        <v>0.37895987131244185</v>
      </c>
      <c r="T23">
        <v>0.72397586065188713</v>
      </c>
      <c r="U23">
        <v>0.74261566641620724</v>
      </c>
    </row>
    <row r="24" spans="1:21" x14ac:dyDescent="0.3">
      <c r="A24" s="8">
        <v>43851</v>
      </c>
      <c r="B24" s="13" t="s">
        <v>61</v>
      </c>
      <c r="C24" s="13" t="s">
        <v>61</v>
      </c>
      <c r="D24" s="13">
        <v>0</v>
      </c>
      <c r="E24" s="13">
        <v>0</v>
      </c>
      <c r="F24" s="15">
        <v>43851</v>
      </c>
      <c r="G24" s="14">
        <v>0</v>
      </c>
      <c r="H24" s="16">
        <v>0</v>
      </c>
      <c r="I24" s="14">
        <v>0</v>
      </c>
    </row>
    <row r="25" spans="1:21" x14ac:dyDescent="0.3">
      <c r="A25" s="8">
        <v>43852</v>
      </c>
      <c r="B25" s="13">
        <v>1</v>
      </c>
      <c r="C25" s="13" t="s">
        <v>61</v>
      </c>
      <c r="D25" s="13">
        <v>0</v>
      </c>
      <c r="E25" s="13">
        <v>0</v>
      </c>
      <c r="F25" s="15">
        <v>43852</v>
      </c>
      <c r="G25" s="14">
        <v>0</v>
      </c>
      <c r="H25" s="16">
        <v>0</v>
      </c>
      <c r="I25" s="14">
        <v>0</v>
      </c>
    </row>
    <row r="26" spans="1:21" x14ac:dyDescent="0.3">
      <c r="A26" s="8">
        <v>43853</v>
      </c>
      <c r="B26" s="13">
        <v>1</v>
      </c>
      <c r="C26" s="13" t="s">
        <v>61</v>
      </c>
      <c r="D26" s="13">
        <v>0</v>
      </c>
      <c r="E26" s="13">
        <v>0</v>
      </c>
      <c r="F26" s="15">
        <v>43853</v>
      </c>
      <c r="G26" s="14">
        <v>0</v>
      </c>
      <c r="H26" s="16">
        <v>0</v>
      </c>
      <c r="I26" s="14">
        <v>0</v>
      </c>
    </row>
    <row r="27" spans="1:21" x14ac:dyDescent="0.3">
      <c r="A27" s="8">
        <v>43854</v>
      </c>
      <c r="B27" s="13">
        <v>2</v>
      </c>
      <c r="C27" s="13" t="s">
        <v>61</v>
      </c>
      <c r="D27" s="13">
        <v>0</v>
      </c>
      <c r="E27" s="13">
        <v>0</v>
      </c>
      <c r="F27" s="15">
        <v>43854</v>
      </c>
      <c r="G27" s="14">
        <v>0</v>
      </c>
      <c r="H27" s="16">
        <v>0</v>
      </c>
      <c r="I27" s="14">
        <v>0</v>
      </c>
    </row>
    <row r="28" spans="1:21" x14ac:dyDescent="0.3">
      <c r="A28" s="8">
        <v>43855</v>
      </c>
      <c r="B28" s="13">
        <v>3</v>
      </c>
      <c r="C28" s="13">
        <v>1</v>
      </c>
      <c r="D28" s="13">
        <v>0</v>
      </c>
      <c r="E28" s="13">
        <v>0</v>
      </c>
      <c r="F28" s="15">
        <v>43855</v>
      </c>
      <c r="G28" s="14">
        <v>0</v>
      </c>
      <c r="H28" s="16">
        <v>0</v>
      </c>
      <c r="I28" s="14">
        <v>0</v>
      </c>
    </row>
    <row r="29" spans="1:21" x14ac:dyDescent="0.3">
      <c r="A29" s="8">
        <v>43856</v>
      </c>
      <c r="B29" s="13">
        <v>3</v>
      </c>
      <c r="C29" s="13">
        <v>1</v>
      </c>
      <c r="D29" s="13">
        <v>0</v>
      </c>
      <c r="E29" s="13">
        <v>0</v>
      </c>
      <c r="F29" s="15">
        <v>43856</v>
      </c>
      <c r="G29" s="14">
        <v>0</v>
      </c>
      <c r="H29" s="16">
        <v>0</v>
      </c>
      <c r="I29" s="14">
        <v>0</v>
      </c>
    </row>
    <row r="30" spans="1:21" x14ac:dyDescent="0.3">
      <c r="A30" s="8">
        <v>43857</v>
      </c>
      <c r="B30" s="13">
        <v>5</v>
      </c>
      <c r="C30" s="13">
        <v>1</v>
      </c>
      <c r="D30" s="13">
        <v>0</v>
      </c>
      <c r="E30" s="13">
        <v>0</v>
      </c>
      <c r="F30" s="15">
        <v>43857</v>
      </c>
      <c r="G30" s="14">
        <v>0</v>
      </c>
      <c r="H30" s="16">
        <v>0</v>
      </c>
      <c r="I30" s="14">
        <v>0</v>
      </c>
    </row>
    <row r="31" spans="1:21" x14ac:dyDescent="0.3">
      <c r="A31" s="8">
        <v>43858</v>
      </c>
      <c r="B31" s="13">
        <v>8</v>
      </c>
      <c r="C31" s="13">
        <v>2</v>
      </c>
      <c r="D31" s="13">
        <v>0</v>
      </c>
      <c r="E31" s="13">
        <v>0</v>
      </c>
      <c r="F31" s="15">
        <v>43858</v>
      </c>
      <c r="G31" s="14">
        <v>0</v>
      </c>
      <c r="H31" s="16">
        <v>0</v>
      </c>
      <c r="I31" s="14">
        <v>0</v>
      </c>
    </row>
    <row r="32" spans="1:21" x14ac:dyDescent="0.3">
      <c r="A32" s="8">
        <v>43859</v>
      </c>
      <c r="B32" s="13">
        <v>7</v>
      </c>
      <c r="C32" s="13">
        <v>2</v>
      </c>
      <c r="D32" s="13">
        <v>0</v>
      </c>
      <c r="E32" s="13">
        <v>0</v>
      </c>
      <c r="F32" s="15">
        <v>43859</v>
      </c>
      <c r="G32" s="14">
        <v>0</v>
      </c>
      <c r="H32" s="16">
        <v>0</v>
      </c>
      <c r="I32" s="14">
        <v>0</v>
      </c>
    </row>
    <row r="33" spans="1:9" x14ac:dyDescent="0.3">
      <c r="A33" s="8">
        <v>43860</v>
      </c>
      <c r="B33" s="13">
        <v>10</v>
      </c>
      <c r="C33" s="13">
        <v>3</v>
      </c>
      <c r="D33" s="13">
        <v>0</v>
      </c>
      <c r="E33" s="13">
        <v>0</v>
      </c>
      <c r="F33" s="15">
        <v>43860</v>
      </c>
      <c r="G33" s="14">
        <f ca="1">IFERROR(__xludf.DUMMYFUNCTION("""COMPUTED_VALUE"""),1)</f>
        <v>1</v>
      </c>
      <c r="H33" s="16">
        <v>0</v>
      </c>
      <c r="I33" s="14">
        <f ca="1">IFERROR(__xludf.DUMMYFUNCTION("""COMPUTED_VALUE"""),0)</f>
        <v>0</v>
      </c>
    </row>
    <row r="34" spans="1:9" x14ac:dyDescent="0.3">
      <c r="A34" s="8">
        <v>43861</v>
      </c>
      <c r="B34" s="13">
        <v>10</v>
      </c>
      <c r="C34" s="13">
        <v>3</v>
      </c>
      <c r="D34" s="13">
        <v>0</v>
      </c>
      <c r="E34" s="13">
        <v>0</v>
      </c>
      <c r="F34" s="15">
        <v>43861</v>
      </c>
      <c r="G34" s="14">
        <f ca="1">IFERROR(__xludf.DUMMYFUNCTION("""COMPUTED_VALUE"""),0)</f>
        <v>0</v>
      </c>
      <c r="H34" s="16">
        <v>0</v>
      </c>
      <c r="I34" s="14">
        <f ca="1">IFERROR(__xludf.DUMMYFUNCTION("""COMPUTED_VALUE"""),0)</f>
        <v>0</v>
      </c>
    </row>
    <row r="35" spans="1:9" x14ac:dyDescent="0.3">
      <c r="A35" s="8">
        <v>43862</v>
      </c>
      <c r="B35" s="13">
        <v>8</v>
      </c>
      <c r="C35" s="13">
        <v>3</v>
      </c>
      <c r="D35" s="13">
        <v>0</v>
      </c>
      <c r="E35" s="13">
        <v>0</v>
      </c>
      <c r="F35" s="15">
        <v>43862</v>
      </c>
      <c r="G35" s="14">
        <f ca="1">IFERROR(__xludf.DUMMYFUNCTION("""COMPUTED_VALUE"""),0)</f>
        <v>0</v>
      </c>
      <c r="H35" s="16">
        <v>0</v>
      </c>
      <c r="I35" s="14">
        <f ca="1">IFERROR(__xludf.DUMMYFUNCTION("""COMPUTED_VALUE"""),0)</f>
        <v>0</v>
      </c>
    </row>
    <row r="36" spans="1:9" x14ac:dyDescent="0.3">
      <c r="A36" s="8">
        <v>43863</v>
      </c>
      <c r="B36" s="13">
        <v>7</v>
      </c>
      <c r="C36" s="13">
        <v>3</v>
      </c>
      <c r="D36" s="13">
        <v>0</v>
      </c>
      <c r="E36" s="13">
        <v>0</v>
      </c>
      <c r="F36" s="15">
        <v>43863</v>
      </c>
      <c r="G36" s="14">
        <f ca="1">IFERROR(__xludf.DUMMYFUNCTION("""COMPUTED_VALUE"""),1)</f>
        <v>1</v>
      </c>
      <c r="H36" s="16">
        <v>0</v>
      </c>
      <c r="I36" s="14">
        <f ca="1">IFERROR(__xludf.DUMMYFUNCTION("""COMPUTED_VALUE"""),0)</f>
        <v>0</v>
      </c>
    </row>
    <row r="37" spans="1:9" x14ac:dyDescent="0.3">
      <c r="A37" s="8">
        <v>43864</v>
      </c>
      <c r="B37" s="13">
        <v>8</v>
      </c>
      <c r="C37" s="13">
        <v>3</v>
      </c>
      <c r="D37" s="13">
        <v>0</v>
      </c>
      <c r="E37" s="13">
        <v>0</v>
      </c>
      <c r="F37" s="15">
        <v>43864</v>
      </c>
      <c r="G37" s="14">
        <f ca="1">IFERROR(__xludf.DUMMYFUNCTION("""COMPUTED_VALUE"""),1)</f>
        <v>1</v>
      </c>
      <c r="H37" s="16">
        <v>0</v>
      </c>
      <c r="I37" s="14">
        <f ca="1">IFERROR(__xludf.DUMMYFUNCTION("""COMPUTED_VALUE"""),0)</f>
        <v>0</v>
      </c>
    </row>
    <row r="38" spans="1:9" x14ac:dyDescent="0.3">
      <c r="A38" s="8">
        <v>43865</v>
      </c>
      <c r="B38" s="13">
        <v>7</v>
      </c>
      <c r="C38" s="13">
        <v>3</v>
      </c>
      <c r="D38" s="13">
        <v>0</v>
      </c>
      <c r="E38" s="13">
        <v>0</v>
      </c>
      <c r="F38" s="15">
        <v>43865</v>
      </c>
      <c r="G38" s="14">
        <f ca="1">IFERROR(__xludf.DUMMYFUNCTION("""COMPUTED_VALUE"""),0)</f>
        <v>0</v>
      </c>
      <c r="H38" s="16">
        <v>0</v>
      </c>
      <c r="I38" s="14">
        <f ca="1">IFERROR(__xludf.DUMMYFUNCTION("""COMPUTED_VALUE"""),0)</f>
        <v>0</v>
      </c>
    </row>
    <row r="39" spans="1:9" x14ac:dyDescent="0.3">
      <c r="A39" s="8">
        <v>43866</v>
      </c>
      <c r="B39" s="13">
        <v>6</v>
      </c>
      <c r="C39" s="13">
        <v>2</v>
      </c>
      <c r="D39" s="13">
        <v>0</v>
      </c>
      <c r="E39" s="13">
        <v>0</v>
      </c>
      <c r="F39" s="15">
        <v>43866</v>
      </c>
      <c r="G39" s="14">
        <f ca="1">IFERROR(__xludf.DUMMYFUNCTION("""COMPUTED_VALUE"""),0)</f>
        <v>0</v>
      </c>
      <c r="H39" s="16">
        <v>0</v>
      </c>
      <c r="I39" s="14">
        <f ca="1">IFERROR(__xludf.DUMMYFUNCTION("""COMPUTED_VALUE"""),0)</f>
        <v>0</v>
      </c>
    </row>
    <row r="40" spans="1:9" x14ac:dyDescent="0.3">
      <c r="A40" s="8">
        <v>43867</v>
      </c>
      <c r="B40" s="13">
        <v>6</v>
      </c>
      <c r="C40" s="13">
        <v>3</v>
      </c>
      <c r="D40" s="13">
        <v>0</v>
      </c>
      <c r="E40" s="13">
        <v>0</v>
      </c>
      <c r="F40" s="15">
        <v>43867</v>
      </c>
      <c r="G40" s="14">
        <f ca="1">IFERROR(__xludf.DUMMYFUNCTION("""COMPUTED_VALUE"""),0)</f>
        <v>0</v>
      </c>
      <c r="H40" s="16">
        <v>0</v>
      </c>
      <c r="I40" s="14">
        <f ca="1">IFERROR(__xludf.DUMMYFUNCTION("""COMPUTED_VALUE"""),0)</f>
        <v>0</v>
      </c>
    </row>
    <row r="41" spans="1:9" x14ac:dyDescent="0.3">
      <c r="A41" s="8">
        <v>43868</v>
      </c>
      <c r="B41" s="13">
        <v>6</v>
      </c>
      <c r="C41" s="13">
        <v>3</v>
      </c>
      <c r="D41" s="13">
        <v>0</v>
      </c>
      <c r="E41" s="13">
        <v>0</v>
      </c>
      <c r="F41" s="15">
        <v>43868</v>
      </c>
      <c r="G41" s="14">
        <f ca="1">IFERROR(__xludf.DUMMYFUNCTION("""COMPUTED_VALUE"""),0)</f>
        <v>0</v>
      </c>
      <c r="H41" s="16">
        <v>0</v>
      </c>
      <c r="I41" s="14">
        <f ca="1">IFERROR(__xludf.DUMMYFUNCTION("""COMPUTED_VALUE"""),0)</f>
        <v>0</v>
      </c>
    </row>
    <row r="42" spans="1:9" x14ac:dyDescent="0.3">
      <c r="A42" s="8">
        <v>43869</v>
      </c>
      <c r="B42" s="13">
        <v>5</v>
      </c>
      <c r="C42" s="13">
        <v>2</v>
      </c>
      <c r="D42" s="13">
        <v>0</v>
      </c>
      <c r="E42" s="13">
        <v>0</v>
      </c>
      <c r="F42" s="15">
        <v>43869</v>
      </c>
      <c r="G42" s="14">
        <f ca="1">IFERROR(__xludf.DUMMYFUNCTION("""COMPUTED_VALUE"""),0)</f>
        <v>0</v>
      </c>
      <c r="H42" s="16">
        <v>0</v>
      </c>
      <c r="I42" s="14">
        <f ca="1">IFERROR(__xludf.DUMMYFUNCTION("""COMPUTED_VALUE"""),0)</f>
        <v>0</v>
      </c>
    </row>
    <row r="43" spans="1:9" x14ac:dyDescent="0.3">
      <c r="A43" s="8">
        <v>43870</v>
      </c>
      <c r="B43" s="13">
        <v>5</v>
      </c>
      <c r="C43" s="13">
        <v>2</v>
      </c>
      <c r="D43" s="13">
        <v>0</v>
      </c>
      <c r="E43" s="13">
        <v>0</v>
      </c>
      <c r="F43" s="15">
        <v>43870</v>
      </c>
      <c r="G43" s="14">
        <f ca="1">IFERROR(__xludf.DUMMYFUNCTION("""COMPUTED_VALUE"""),0)</f>
        <v>0</v>
      </c>
      <c r="H43" s="16">
        <v>0</v>
      </c>
      <c r="I43" s="14">
        <f ca="1">IFERROR(__xludf.DUMMYFUNCTION("""COMPUTED_VALUE"""),0)</f>
        <v>0</v>
      </c>
    </row>
    <row r="44" spans="1:9" x14ac:dyDescent="0.3">
      <c r="A44" s="8">
        <v>43871</v>
      </c>
      <c r="B44" s="13">
        <v>5</v>
      </c>
      <c r="C44" s="13">
        <v>2</v>
      </c>
      <c r="D44" s="13">
        <v>0</v>
      </c>
      <c r="E44" s="13">
        <v>0</v>
      </c>
      <c r="F44" s="15">
        <v>43871</v>
      </c>
      <c r="G44" s="14">
        <f ca="1">IFERROR(__xludf.DUMMYFUNCTION("""COMPUTED_VALUE"""),0)</f>
        <v>0</v>
      </c>
      <c r="H44" s="16">
        <v>0</v>
      </c>
      <c r="I44" s="14">
        <f ca="1">IFERROR(__xludf.DUMMYFUNCTION("""COMPUTED_VALUE"""),0)</f>
        <v>0</v>
      </c>
    </row>
    <row r="45" spans="1:9" x14ac:dyDescent="0.3">
      <c r="A45" s="8">
        <v>43872</v>
      </c>
      <c r="B45" s="13">
        <v>4</v>
      </c>
      <c r="C45" s="13">
        <v>2</v>
      </c>
      <c r="D45" s="13" t="s">
        <v>61</v>
      </c>
      <c r="E45" s="13" t="s">
        <v>61</v>
      </c>
      <c r="F45" s="15">
        <v>43872</v>
      </c>
      <c r="G45" s="14">
        <f ca="1">IFERROR(__xludf.DUMMYFUNCTION("""COMPUTED_VALUE"""),0)</f>
        <v>0</v>
      </c>
      <c r="H45" s="16">
        <v>0</v>
      </c>
      <c r="I45" s="14">
        <f ca="1">IFERROR(__xludf.DUMMYFUNCTION("""COMPUTED_VALUE"""),0)</f>
        <v>0</v>
      </c>
    </row>
    <row r="46" spans="1:9" x14ac:dyDescent="0.3">
      <c r="A46" s="8">
        <v>43873</v>
      </c>
      <c r="B46" s="13">
        <v>4</v>
      </c>
      <c r="C46" s="13">
        <v>2</v>
      </c>
      <c r="D46" s="13" t="s">
        <v>61</v>
      </c>
      <c r="E46" s="13" t="s">
        <v>61</v>
      </c>
      <c r="F46" s="15">
        <v>43873</v>
      </c>
      <c r="G46" s="14">
        <f ca="1">IFERROR(__xludf.DUMMYFUNCTION("""COMPUTED_VALUE"""),0)</f>
        <v>0</v>
      </c>
      <c r="H46" s="16">
        <v>0</v>
      </c>
      <c r="I46" s="14">
        <f ca="1">IFERROR(__xludf.DUMMYFUNCTION("""COMPUTED_VALUE"""),0)</f>
        <v>0</v>
      </c>
    </row>
    <row r="47" spans="1:9" x14ac:dyDescent="0.3">
      <c r="A47" s="8">
        <v>43874</v>
      </c>
      <c r="B47" s="13">
        <v>5</v>
      </c>
      <c r="C47" s="13">
        <v>2</v>
      </c>
      <c r="D47" s="13" t="s">
        <v>61</v>
      </c>
      <c r="E47" s="13" t="s">
        <v>61</v>
      </c>
      <c r="F47" s="15">
        <v>43874</v>
      </c>
      <c r="G47" s="14">
        <f ca="1">IFERROR(__xludf.DUMMYFUNCTION("""COMPUTED_VALUE"""),0)</f>
        <v>0</v>
      </c>
      <c r="H47" s="16">
        <v>0</v>
      </c>
      <c r="I47" s="14">
        <f ca="1">IFERROR(__xludf.DUMMYFUNCTION("""COMPUTED_VALUE"""),0)</f>
        <v>0</v>
      </c>
    </row>
    <row r="48" spans="1:9" x14ac:dyDescent="0.3">
      <c r="A48" s="8">
        <v>43875</v>
      </c>
      <c r="B48" s="13">
        <v>4</v>
      </c>
      <c r="C48" s="13">
        <v>2</v>
      </c>
      <c r="D48" s="13" t="s">
        <v>61</v>
      </c>
      <c r="E48" s="13" t="s">
        <v>61</v>
      </c>
      <c r="F48" s="15">
        <v>43875</v>
      </c>
      <c r="G48" s="14">
        <f ca="1">IFERROR(__xludf.DUMMYFUNCTION("""COMPUTED_VALUE"""),0)</f>
        <v>0</v>
      </c>
      <c r="H48" s="16">
        <v>0</v>
      </c>
      <c r="I48" s="14">
        <f ca="1">IFERROR(__xludf.DUMMYFUNCTION("""COMPUTED_VALUE"""),0)</f>
        <v>0</v>
      </c>
    </row>
    <row r="49" spans="1:9" x14ac:dyDescent="0.3">
      <c r="A49" s="8">
        <v>43876</v>
      </c>
      <c r="B49" s="13">
        <v>4</v>
      </c>
      <c r="C49" s="13">
        <v>2</v>
      </c>
      <c r="D49" s="13" t="s">
        <v>61</v>
      </c>
      <c r="E49" s="13" t="s">
        <v>61</v>
      </c>
      <c r="F49" s="15">
        <v>43876</v>
      </c>
      <c r="G49" s="14">
        <f ca="1">IFERROR(__xludf.DUMMYFUNCTION("""COMPUTED_VALUE"""),0)</f>
        <v>0</v>
      </c>
      <c r="H49" s="16">
        <v>0</v>
      </c>
      <c r="I49" s="14">
        <f ca="1">IFERROR(__xludf.DUMMYFUNCTION("""COMPUTED_VALUE"""),0)</f>
        <v>0</v>
      </c>
    </row>
    <row r="50" spans="1:9" x14ac:dyDescent="0.3">
      <c r="A50" s="8">
        <v>43877</v>
      </c>
      <c r="B50" s="13">
        <v>4</v>
      </c>
      <c r="C50" s="13">
        <v>2</v>
      </c>
      <c r="D50" s="13" t="s">
        <v>61</v>
      </c>
      <c r="E50" s="13" t="s">
        <v>61</v>
      </c>
      <c r="F50" s="15">
        <v>43877</v>
      </c>
      <c r="G50" s="14">
        <f ca="1">IFERROR(__xludf.DUMMYFUNCTION("""COMPUTED_VALUE"""),0)</f>
        <v>0</v>
      </c>
      <c r="H50" s="16">
        <v>0</v>
      </c>
      <c r="I50" s="14">
        <f ca="1">IFERROR(__xludf.DUMMYFUNCTION("""COMPUTED_VALUE"""),0)</f>
        <v>0</v>
      </c>
    </row>
    <row r="51" spans="1:9" x14ac:dyDescent="0.3">
      <c r="A51" s="8">
        <v>43878</v>
      </c>
      <c r="B51" s="13">
        <v>4</v>
      </c>
      <c r="C51" s="13">
        <v>2</v>
      </c>
      <c r="D51" s="13" t="s">
        <v>61</v>
      </c>
      <c r="E51" s="13" t="s">
        <v>61</v>
      </c>
      <c r="F51" s="15">
        <v>43878</v>
      </c>
      <c r="G51" s="14">
        <f ca="1">IFERROR(__xludf.DUMMYFUNCTION("""COMPUTED_VALUE"""),0)</f>
        <v>0</v>
      </c>
      <c r="H51" s="16">
        <v>0</v>
      </c>
      <c r="I51" s="14">
        <f ca="1">IFERROR(__xludf.DUMMYFUNCTION("""COMPUTED_VALUE"""),0)</f>
        <v>0</v>
      </c>
    </row>
    <row r="52" spans="1:9" x14ac:dyDescent="0.3">
      <c r="A52" s="8">
        <v>43879</v>
      </c>
      <c r="B52" s="13">
        <v>3</v>
      </c>
      <c r="C52" s="13">
        <v>1</v>
      </c>
      <c r="D52" s="13" t="s">
        <v>61</v>
      </c>
      <c r="E52" s="13" t="s">
        <v>61</v>
      </c>
      <c r="F52" s="15">
        <v>43879</v>
      </c>
      <c r="G52" s="14">
        <f ca="1">IFERROR(__xludf.DUMMYFUNCTION("""COMPUTED_VALUE"""),0)</f>
        <v>0</v>
      </c>
      <c r="H52" s="16">
        <v>0</v>
      </c>
      <c r="I52" s="14">
        <f ca="1">IFERROR(__xludf.DUMMYFUNCTION("""COMPUTED_VALUE"""),0)</f>
        <v>0</v>
      </c>
    </row>
    <row r="53" spans="1:9" x14ac:dyDescent="0.3">
      <c r="A53" s="8">
        <v>43880</v>
      </c>
      <c r="B53" s="13">
        <v>3</v>
      </c>
      <c r="C53" s="13">
        <v>1</v>
      </c>
      <c r="D53" s="13" t="s">
        <v>61</v>
      </c>
      <c r="E53" s="13" t="s">
        <v>61</v>
      </c>
      <c r="F53" s="15">
        <v>43880</v>
      </c>
      <c r="G53" s="14">
        <f ca="1">IFERROR(__xludf.DUMMYFUNCTION("""COMPUTED_VALUE"""),0)</f>
        <v>0</v>
      </c>
      <c r="H53" s="16">
        <v>0</v>
      </c>
      <c r="I53" s="14">
        <f ca="1">IFERROR(__xludf.DUMMYFUNCTION("""COMPUTED_VALUE"""),0)</f>
        <v>0</v>
      </c>
    </row>
    <row r="54" spans="1:9" x14ac:dyDescent="0.3">
      <c r="A54" s="8">
        <v>43881</v>
      </c>
      <c r="B54" s="13">
        <v>2</v>
      </c>
      <c r="C54" s="13">
        <v>1</v>
      </c>
      <c r="D54" s="13" t="s">
        <v>61</v>
      </c>
      <c r="E54" s="13" t="s">
        <v>61</v>
      </c>
      <c r="F54" s="15">
        <v>43881</v>
      </c>
      <c r="G54" s="14">
        <f ca="1">IFERROR(__xludf.DUMMYFUNCTION("""COMPUTED_VALUE"""),0)</f>
        <v>0</v>
      </c>
      <c r="H54" s="16">
        <v>0</v>
      </c>
      <c r="I54" s="14">
        <f ca="1">IFERROR(__xludf.DUMMYFUNCTION("""COMPUTED_VALUE"""),0)</f>
        <v>0</v>
      </c>
    </row>
    <row r="55" spans="1:9" x14ac:dyDescent="0.3">
      <c r="A55" s="8">
        <v>43882</v>
      </c>
      <c r="B55" s="13">
        <v>2</v>
      </c>
      <c r="C55" s="13">
        <v>1</v>
      </c>
      <c r="D55" s="13" t="s">
        <v>61</v>
      </c>
      <c r="E55" s="13" t="s">
        <v>61</v>
      </c>
      <c r="F55" s="15">
        <v>43882</v>
      </c>
      <c r="G55" s="14">
        <f ca="1">IFERROR(__xludf.DUMMYFUNCTION("""COMPUTED_VALUE"""),0)</f>
        <v>0</v>
      </c>
      <c r="H55" s="16">
        <v>0</v>
      </c>
      <c r="I55" s="14">
        <f ca="1">IFERROR(__xludf.DUMMYFUNCTION("""COMPUTED_VALUE"""),0)</f>
        <v>0</v>
      </c>
    </row>
    <row r="56" spans="1:9" x14ac:dyDescent="0.3">
      <c r="A56" s="8">
        <v>43883</v>
      </c>
      <c r="B56" s="13">
        <v>2</v>
      </c>
      <c r="C56" s="13">
        <v>1</v>
      </c>
      <c r="D56" s="13" t="s">
        <v>61</v>
      </c>
      <c r="E56" s="13" t="s">
        <v>61</v>
      </c>
      <c r="F56" s="15">
        <v>43883</v>
      </c>
      <c r="G56" s="14">
        <f ca="1">IFERROR(__xludf.DUMMYFUNCTION("""COMPUTED_VALUE"""),0)</f>
        <v>0</v>
      </c>
      <c r="H56" s="16">
        <v>0</v>
      </c>
      <c r="I56" s="14">
        <f ca="1">IFERROR(__xludf.DUMMYFUNCTION("""COMPUTED_VALUE"""),0)</f>
        <v>0</v>
      </c>
    </row>
    <row r="57" spans="1:9" x14ac:dyDescent="0.3">
      <c r="A57" s="8">
        <v>43884</v>
      </c>
      <c r="B57" s="13">
        <v>3</v>
      </c>
      <c r="C57" s="13">
        <v>1</v>
      </c>
      <c r="D57" s="13" t="s">
        <v>61</v>
      </c>
      <c r="E57" s="13" t="s">
        <v>61</v>
      </c>
      <c r="F57" s="15">
        <v>43884</v>
      </c>
      <c r="G57" s="14">
        <f ca="1">IFERROR(__xludf.DUMMYFUNCTION("""COMPUTED_VALUE"""),0)</f>
        <v>0</v>
      </c>
      <c r="H57" s="16">
        <v>0</v>
      </c>
      <c r="I57" s="14">
        <f ca="1">IFERROR(__xludf.DUMMYFUNCTION("""COMPUTED_VALUE"""),0)</f>
        <v>0</v>
      </c>
    </row>
    <row r="58" spans="1:9" x14ac:dyDescent="0.3">
      <c r="A58" s="8">
        <v>43885</v>
      </c>
      <c r="B58" s="13">
        <v>3</v>
      </c>
      <c r="C58" s="13">
        <v>1</v>
      </c>
      <c r="D58" s="13" t="s">
        <v>61</v>
      </c>
      <c r="E58" s="13" t="s">
        <v>61</v>
      </c>
      <c r="F58" s="15">
        <v>43885</v>
      </c>
      <c r="G58" s="14">
        <f ca="1">IFERROR(__xludf.DUMMYFUNCTION("""COMPUTED_VALUE"""),0)</f>
        <v>0</v>
      </c>
      <c r="H58" s="16">
        <v>0</v>
      </c>
      <c r="I58" s="14">
        <f ca="1">IFERROR(__xludf.DUMMYFUNCTION("""COMPUTED_VALUE"""),0)</f>
        <v>0</v>
      </c>
    </row>
    <row r="59" spans="1:9" x14ac:dyDescent="0.3">
      <c r="A59" s="8">
        <v>43886</v>
      </c>
      <c r="B59" s="13">
        <v>3</v>
      </c>
      <c r="C59" s="13">
        <v>1</v>
      </c>
      <c r="D59" s="13" t="s">
        <v>61</v>
      </c>
      <c r="E59" s="13" t="s">
        <v>61</v>
      </c>
      <c r="F59" s="15">
        <v>43886</v>
      </c>
      <c r="G59" s="14">
        <f ca="1">IFERROR(__xludf.DUMMYFUNCTION("""COMPUTED_VALUE"""),0)</f>
        <v>0</v>
      </c>
      <c r="H59" s="16">
        <v>0</v>
      </c>
      <c r="I59" s="14">
        <f ca="1">IFERROR(__xludf.DUMMYFUNCTION("""COMPUTED_VALUE"""),0)</f>
        <v>0</v>
      </c>
    </row>
    <row r="60" spans="1:9" x14ac:dyDescent="0.3">
      <c r="A60" s="8">
        <v>43887</v>
      </c>
      <c r="B60" s="13">
        <v>3</v>
      </c>
      <c r="C60" s="13">
        <v>1</v>
      </c>
      <c r="D60" s="13" t="s">
        <v>61</v>
      </c>
      <c r="E60" s="13" t="s">
        <v>61</v>
      </c>
      <c r="F60" s="15">
        <v>43887</v>
      </c>
      <c r="G60" s="14">
        <f ca="1">IFERROR(__xludf.DUMMYFUNCTION("""COMPUTED_VALUE"""),0)</f>
        <v>0</v>
      </c>
      <c r="H60" s="16">
        <v>0</v>
      </c>
      <c r="I60" s="14">
        <f ca="1">IFERROR(__xludf.DUMMYFUNCTION("""COMPUTED_VALUE"""),0)</f>
        <v>0</v>
      </c>
    </row>
    <row r="61" spans="1:9" x14ac:dyDescent="0.3">
      <c r="A61" s="8">
        <v>43888</v>
      </c>
      <c r="B61" s="13">
        <v>4</v>
      </c>
      <c r="C61" s="13">
        <v>1</v>
      </c>
      <c r="D61" s="13" t="s">
        <v>61</v>
      </c>
      <c r="E61" s="13" t="s">
        <v>61</v>
      </c>
      <c r="F61" s="15">
        <v>43888</v>
      </c>
      <c r="G61" s="14">
        <f ca="1">IFERROR(__xludf.DUMMYFUNCTION("""COMPUTED_VALUE"""),0)</f>
        <v>0</v>
      </c>
      <c r="H61" s="16">
        <v>0</v>
      </c>
      <c r="I61" s="14">
        <f ca="1">IFERROR(__xludf.DUMMYFUNCTION("""COMPUTED_VALUE"""),0)</f>
        <v>0</v>
      </c>
    </row>
    <row r="62" spans="1:9" x14ac:dyDescent="0.3">
      <c r="A62" s="8">
        <v>43889</v>
      </c>
      <c r="B62" s="13">
        <v>5</v>
      </c>
      <c r="C62" s="13">
        <v>2</v>
      </c>
      <c r="D62" s="13" t="s">
        <v>61</v>
      </c>
      <c r="E62" s="13" t="s">
        <v>61</v>
      </c>
      <c r="F62" s="15">
        <v>43889</v>
      </c>
      <c r="G62" s="14">
        <f ca="1">IFERROR(__xludf.DUMMYFUNCTION("""COMPUTED_VALUE"""),0)</f>
        <v>0</v>
      </c>
      <c r="H62" s="16">
        <v>0</v>
      </c>
      <c r="I62" s="14">
        <f ca="1">IFERROR(__xludf.DUMMYFUNCTION("""COMPUTED_VALUE"""),0)</f>
        <v>0</v>
      </c>
    </row>
    <row r="63" spans="1:9" x14ac:dyDescent="0.3">
      <c r="A63" s="8">
        <v>43890</v>
      </c>
      <c r="B63" s="13">
        <v>4</v>
      </c>
      <c r="C63" s="13">
        <v>1</v>
      </c>
      <c r="D63" s="13" t="s">
        <v>61</v>
      </c>
      <c r="E63" s="13" t="s">
        <v>61</v>
      </c>
      <c r="F63" s="15">
        <v>43890</v>
      </c>
      <c r="G63" s="14">
        <f ca="1">IFERROR(__xludf.DUMMYFUNCTION("""COMPUTED_VALUE"""),0)</f>
        <v>0</v>
      </c>
      <c r="H63" s="16">
        <v>0</v>
      </c>
      <c r="I63" s="14">
        <f ca="1">IFERROR(__xludf.DUMMYFUNCTION("""COMPUTED_VALUE"""),0)</f>
        <v>0</v>
      </c>
    </row>
    <row r="64" spans="1:9" x14ac:dyDescent="0.3">
      <c r="A64" s="8">
        <v>43891</v>
      </c>
      <c r="B64" s="13">
        <v>4</v>
      </c>
      <c r="C64" s="13">
        <v>2</v>
      </c>
      <c r="D64" s="13" t="s">
        <v>61</v>
      </c>
      <c r="E64" s="13" t="s">
        <v>61</v>
      </c>
      <c r="F64" s="15">
        <v>43891</v>
      </c>
      <c r="G64" s="14">
        <f ca="1">IFERROR(__xludf.DUMMYFUNCTION("""COMPUTED_VALUE"""),0)</f>
        <v>0</v>
      </c>
      <c r="H64" s="16">
        <v>0</v>
      </c>
      <c r="I64" s="14">
        <f ca="1">IFERROR(__xludf.DUMMYFUNCTION("""COMPUTED_VALUE"""),0)</f>
        <v>0</v>
      </c>
    </row>
    <row r="65" spans="1:9" x14ac:dyDescent="0.3">
      <c r="A65" s="8">
        <v>43892</v>
      </c>
      <c r="B65" s="13">
        <v>9</v>
      </c>
      <c r="C65" s="13">
        <v>3</v>
      </c>
      <c r="D65" s="13" t="s">
        <v>61</v>
      </c>
      <c r="E65" s="13" t="s">
        <v>61</v>
      </c>
      <c r="F65" s="15">
        <v>43892</v>
      </c>
      <c r="G65" s="14">
        <f ca="1">IFERROR(__xludf.DUMMYFUNCTION("""COMPUTED_VALUE"""),2)</f>
        <v>2</v>
      </c>
      <c r="H65" s="16">
        <v>0</v>
      </c>
      <c r="I65" s="14">
        <f ca="1">IFERROR(__xludf.DUMMYFUNCTION("""COMPUTED_VALUE"""),0)</f>
        <v>0</v>
      </c>
    </row>
    <row r="66" spans="1:9" x14ac:dyDescent="0.3">
      <c r="A66" s="8">
        <v>43893</v>
      </c>
      <c r="B66" s="13">
        <v>19</v>
      </c>
      <c r="C66" s="13">
        <v>8</v>
      </c>
      <c r="D66" s="13">
        <v>1</v>
      </c>
      <c r="E66" s="13">
        <v>1</v>
      </c>
      <c r="F66" s="15">
        <v>43893</v>
      </c>
      <c r="G66" s="14">
        <f ca="1">IFERROR(__xludf.DUMMYFUNCTION("""COMPUTED_VALUE"""),1)</f>
        <v>1</v>
      </c>
      <c r="H66" s="16">
        <v>0</v>
      </c>
      <c r="I66" s="14">
        <f ca="1">IFERROR(__xludf.DUMMYFUNCTION("""COMPUTED_VALUE"""),0)</f>
        <v>0</v>
      </c>
    </row>
    <row r="67" spans="1:9" x14ac:dyDescent="0.3">
      <c r="A67" s="8">
        <v>43894</v>
      </c>
      <c r="B67" s="13">
        <v>27</v>
      </c>
      <c r="C67" s="13">
        <v>13</v>
      </c>
      <c r="D67" s="13">
        <v>1</v>
      </c>
      <c r="E67" s="13">
        <v>1</v>
      </c>
      <c r="F67" s="15">
        <v>43894</v>
      </c>
      <c r="G67" s="14">
        <f ca="1">IFERROR(__xludf.DUMMYFUNCTION("""COMPUTED_VALUE"""),22)</f>
        <v>22</v>
      </c>
      <c r="H67" s="16">
        <v>0</v>
      </c>
      <c r="I67" s="14">
        <f ca="1">IFERROR(__xludf.DUMMYFUNCTION("""COMPUTED_VALUE"""),0)</f>
        <v>0</v>
      </c>
    </row>
    <row r="68" spans="1:9" x14ac:dyDescent="0.3">
      <c r="A68" s="8">
        <v>43895</v>
      </c>
      <c r="B68" s="13">
        <v>23</v>
      </c>
      <c r="C68" s="13">
        <v>11</v>
      </c>
      <c r="D68" s="13">
        <v>1</v>
      </c>
      <c r="E68" s="13">
        <v>1</v>
      </c>
      <c r="F68" s="15">
        <v>43895</v>
      </c>
      <c r="G68" s="14">
        <f ca="1">IFERROR(__xludf.DUMMYFUNCTION("""COMPUTED_VALUE"""),2)</f>
        <v>2</v>
      </c>
      <c r="H68" s="16">
        <v>0</v>
      </c>
      <c r="I68" s="14">
        <f ca="1">IFERROR(__xludf.DUMMYFUNCTION("""COMPUTED_VALUE"""),0)</f>
        <v>0</v>
      </c>
    </row>
    <row r="69" spans="1:9" x14ac:dyDescent="0.3">
      <c r="A69" s="8">
        <v>43896</v>
      </c>
      <c r="B69" s="13">
        <v>18</v>
      </c>
      <c r="C69" s="13">
        <v>8</v>
      </c>
      <c r="D69" s="13">
        <v>1</v>
      </c>
      <c r="E69" s="13">
        <v>1</v>
      </c>
      <c r="F69" s="15">
        <v>43896</v>
      </c>
      <c r="G69" s="14">
        <f ca="1">IFERROR(__xludf.DUMMYFUNCTION("""COMPUTED_VALUE"""),1)</f>
        <v>1</v>
      </c>
      <c r="H69" s="16">
        <v>0</v>
      </c>
      <c r="I69" s="14">
        <f ca="1">IFERROR(__xludf.DUMMYFUNCTION("""COMPUTED_VALUE"""),0)</f>
        <v>0</v>
      </c>
    </row>
    <row r="70" spans="1:9" x14ac:dyDescent="0.3">
      <c r="A70" s="8">
        <v>43897</v>
      </c>
      <c r="B70" s="13">
        <v>15</v>
      </c>
      <c r="C70" s="13">
        <v>7</v>
      </c>
      <c r="D70" s="13">
        <v>1</v>
      </c>
      <c r="E70" s="13">
        <v>1</v>
      </c>
      <c r="F70" s="15">
        <v>43897</v>
      </c>
      <c r="G70" s="14">
        <f ca="1">IFERROR(__xludf.DUMMYFUNCTION("""COMPUTED_VALUE"""),3)</f>
        <v>3</v>
      </c>
      <c r="H70" s="16">
        <v>0</v>
      </c>
      <c r="I70" s="14">
        <f ca="1">IFERROR(__xludf.DUMMYFUNCTION("""COMPUTED_VALUE"""),0)</f>
        <v>0</v>
      </c>
    </row>
    <row r="71" spans="1:9" x14ac:dyDescent="0.3">
      <c r="A71" s="8">
        <v>43898</v>
      </c>
      <c r="B71" s="13">
        <v>14</v>
      </c>
      <c r="C71" s="13">
        <v>6</v>
      </c>
      <c r="D71" s="13">
        <v>1</v>
      </c>
      <c r="E71" s="13">
        <v>1</v>
      </c>
      <c r="F71" s="15">
        <v>43898</v>
      </c>
      <c r="G71" s="14">
        <f ca="1">IFERROR(__xludf.DUMMYFUNCTION("""COMPUTED_VALUE"""),5)</f>
        <v>5</v>
      </c>
      <c r="H71" s="16">
        <v>0</v>
      </c>
      <c r="I71" s="14">
        <f ca="1">IFERROR(__xludf.DUMMYFUNCTION("""COMPUTED_VALUE"""),0)</f>
        <v>0</v>
      </c>
    </row>
    <row r="72" spans="1:9" x14ac:dyDescent="0.3">
      <c r="A72" s="8">
        <v>43899</v>
      </c>
      <c r="B72" s="13">
        <v>17</v>
      </c>
      <c r="C72" s="13">
        <v>8</v>
      </c>
      <c r="D72" s="13">
        <v>1</v>
      </c>
      <c r="E72" s="13">
        <v>1</v>
      </c>
      <c r="F72" s="15">
        <v>43899</v>
      </c>
      <c r="G72" s="14">
        <f ca="1">IFERROR(__xludf.DUMMYFUNCTION("""COMPUTED_VALUE"""),9)</f>
        <v>9</v>
      </c>
      <c r="H72" s="16">
        <v>0</v>
      </c>
      <c r="I72" s="14">
        <f ca="1">IFERROR(__xludf.DUMMYFUNCTION("""COMPUTED_VALUE"""),0)</f>
        <v>0</v>
      </c>
    </row>
    <row r="73" spans="1:9" x14ac:dyDescent="0.3">
      <c r="A73" s="8">
        <v>43900</v>
      </c>
      <c r="B73" s="13">
        <v>19</v>
      </c>
      <c r="C73" s="13">
        <v>9</v>
      </c>
      <c r="D73" s="13">
        <v>1</v>
      </c>
      <c r="E73" s="13">
        <v>1</v>
      </c>
      <c r="F73" s="15">
        <v>43900</v>
      </c>
      <c r="G73" s="14">
        <f ca="1">IFERROR(__xludf.DUMMYFUNCTION("""COMPUTED_VALUE"""),15)</f>
        <v>15</v>
      </c>
      <c r="H73" s="16">
        <v>0</v>
      </c>
      <c r="I73" s="14">
        <f ca="1">IFERROR(__xludf.DUMMYFUNCTION("""COMPUTED_VALUE"""),0)</f>
        <v>0</v>
      </c>
    </row>
    <row r="74" spans="1:9" x14ac:dyDescent="0.3">
      <c r="A74" s="8">
        <v>43901</v>
      </c>
      <c r="B74" s="13">
        <v>22</v>
      </c>
      <c r="C74" s="13">
        <v>11</v>
      </c>
      <c r="D74" s="13">
        <v>1</v>
      </c>
      <c r="E74" s="13">
        <v>2</v>
      </c>
      <c r="F74" s="15">
        <v>43901</v>
      </c>
      <c r="G74" s="14">
        <f ca="1">IFERROR(__xludf.DUMMYFUNCTION("""COMPUTED_VALUE"""),8)</f>
        <v>8</v>
      </c>
      <c r="H74" s="16">
        <v>0</v>
      </c>
      <c r="I74" s="14">
        <f ca="1">IFERROR(__xludf.DUMMYFUNCTION("""COMPUTED_VALUE"""),0)</f>
        <v>0</v>
      </c>
    </row>
    <row r="75" spans="1:9" x14ac:dyDescent="0.3">
      <c r="A75" s="8">
        <v>43902</v>
      </c>
      <c r="B75" s="13">
        <v>27</v>
      </c>
      <c r="C75" s="13">
        <v>13</v>
      </c>
      <c r="D75" s="13">
        <v>2</v>
      </c>
      <c r="E75" s="13">
        <v>2</v>
      </c>
      <c r="F75" s="15">
        <v>43902</v>
      </c>
      <c r="G75" s="14">
        <f ca="1">IFERROR(__xludf.DUMMYFUNCTION("""COMPUTED_VALUE"""),10)</f>
        <v>10</v>
      </c>
      <c r="H75" s="16">
        <v>0</v>
      </c>
      <c r="I75" s="14">
        <f ca="1">IFERROR(__xludf.DUMMYFUNCTION("""COMPUTED_VALUE"""),1)</f>
        <v>1</v>
      </c>
    </row>
    <row r="76" spans="1:9" x14ac:dyDescent="0.3">
      <c r="A76" s="8">
        <v>43903</v>
      </c>
      <c r="B76" s="13">
        <v>34</v>
      </c>
      <c r="C76" s="13">
        <v>18</v>
      </c>
      <c r="D76" s="13">
        <v>2</v>
      </c>
      <c r="E76" s="13">
        <v>3</v>
      </c>
      <c r="F76" s="15">
        <v>43903</v>
      </c>
      <c r="G76" s="14">
        <f ca="1">IFERROR(__xludf.DUMMYFUNCTION("""COMPUTED_VALUE"""),10)</f>
        <v>10</v>
      </c>
      <c r="H76" s="16">
        <v>0</v>
      </c>
      <c r="I76" s="14">
        <f ca="1">IFERROR(__xludf.DUMMYFUNCTION("""COMPUTED_VALUE"""),0)</f>
        <v>0</v>
      </c>
    </row>
    <row r="77" spans="1:9" x14ac:dyDescent="0.3">
      <c r="A77" s="8">
        <v>43904</v>
      </c>
      <c r="B77" s="13">
        <v>35</v>
      </c>
      <c r="C77" s="13">
        <v>18</v>
      </c>
      <c r="D77" s="13">
        <v>2</v>
      </c>
      <c r="E77" s="13">
        <v>3</v>
      </c>
      <c r="F77" s="15">
        <v>43904</v>
      </c>
      <c r="G77" s="14">
        <f ca="1">IFERROR(__xludf.DUMMYFUNCTION("""COMPUTED_VALUE"""),11)</f>
        <v>11</v>
      </c>
      <c r="H77" s="16">
        <v>0</v>
      </c>
      <c r="I77" s="14">
        <f ca="1">IFERROR(__xludf.DUMMYFUNCTION("""COMPUTED_VALUE"""),1)</f>
        <v>1</v>
      </c>
    </row>
    <row r="78" spans="1:9" x14ac:dyDescent="0.3">
      <c r="A78" s="8">
        <v>43905</v>
      </c>
      <c r="B78" s="13">
        <v>36</v>
      </c>
      <c r="C78" s="13">
        <v>20</v>
      </c>
      <c r="D78" s="13">
        <v>2</v>
      </c>
      <c r="E78" s="13">
        <v>3</v>
      </c>
      <c r="F78" s="15">
        <v>43905</v>
      </c>
      <c r="G78" s="14">
        <f ca="1">IFERROR(__xludf.DUMMYFUNCTION("""COMPUTED_VALUE"""),10)</f>
        <v>10</v>
      </c>
      <c r="H78" s="16">
        <v>0</v>
      </c>
      <c r="I78" s="14">
        <f ca="1">IFERROR(__xludf.DUMMYFUNCTION("""COMPUTED_VALUE"""),0)</f>
        <v>0</v>
      </c>
    </row>
    <row r="79" spans="1:9" x14ac:dyDescent="0.3">
      <c r="A79" s="8">
        <v>43906</v>
      </c>
      <c r="B79" s="13">
        <v>40</v>
      </c>
      <c r="C79" s="13">
        <v>23</v>
      </c>
      <c r="D79" s="13">
        <v>3</v>
      </c>
      <c r="E79" s="13">
        <v>4</v>
      </c>
      <c r="F79" s="15">
        <v>43906</v>
      </c>
      <c r="G79" s="14">
        <f ca="1">IFERROR(__xludf.DUMMYFUNCTION("""COMPUTED_VALUE"""),14)</f>
        <v>14</v>
      </c>
      <c r="H79" s="16">
        <v>0</v>
      </c>
      <c r="I79" s="14">
        <f ca="1">IFERROR(__xludf.DUMMYFUNCTION("""COMPUTED_VALUE"""),0)</f>
        <v>0</v>
      </c>
    </row>
    <row r="80" spans="1:9" x14ac:dyDescent="0.3">
      <c r="A80" s="8">
        <v>43907</v>
      </c>
      <c r="B80" s="13">
        <v>42</v>
      </c>
      <c r="C80" s="13">
        <v>25</v>
      </c>
      <c r="D80" s="13">
        <v>4</v>
      </c>
      <c r="E80" s="13">
        <v>5</v>
      </c>
      <c r="F80" s="15">
        <v>43907</v>
      </c>
      <c r="G80" s="14">
        <f ca="1">IFERROR(__xludf.DUMMYFUNCTION("""COMPUTED_VALUE"""),20)</f>
        <v>20</v>
      </c>
      <c r="H80" s="16">
        <v>0</v>
      </c>
      <c r="I80" s="14">
        <f ca="1">IFERROR(__xludf.DUMMYFUNCTION("""COMPUTED_VALUE"""),1)</f>
        <v>1</v>
      </c>
    </row>
    <row r="81" spans="1:9" x14ac:dyDescent="0.3">
      <c r="A81" s="8">
        <v>43908</v>
      </c>
      <c r="B81" s="13">
        <v>44</v>
      </c>
      <c r="C81" s="13">
        <v>27</v>
      </c>
      <c r="D81" s="13">
        <v>4</v>
      </c>
      <c r="E81" s="13">
        <v>6</v>
      </c>
      <c r="F81" s="15">
        <v>43908</v>
      </c>
      <c r="G81" s="14">
        <f ca="1">IFERROR(__xludf.DUMMYFUNCTION("""COMPUTED_VALUE"""),25)</f>
        <v>25</v>
      </c>
      <c r="H81" s="16">
        <v>0</v>
      </c>
      <c r="I81" s="14">
        <f ca="1">IFERROR(__xludf.DUMMYFUNCTION("""COMPUTED_VALUE"""),0)</f>
        <v>0</v>
      </c>
    </row>
    <row r="82" spans="1:9" x14ac:dyDescent="0.3">
      <c r="A82" s="8">
        <v>43909</v>
      </c>
      <c r="B82" s="13">
        <v>78</v>
      </c>
      <c r="C82" s="13">
        <v>34</v>
      </c>
      <c r="D82" s="13">
        <v>5</v>
      </c>
      <c r="E82" s="13">
        <v>7</v>
      </c>
      <c r="F82" s="15">
        <v>43909</v>
      </c>
      <c r="G82" s="14">
        <f ca="1">IFERROR(__xludf.DUMMYFUNCTION("""COMPUTED_VALUE"""),27)</f>
        <v>27</v>
      </c>
      <c r="H82" s="13">
        <v>1050</v>
      </c>
      <c r="I82" s="14">
        <f ca="1">IFERROR(__xludf.DUMMYFUNCTION("""COMPUTED_VALUE"""),1)</f>
        <v>1</v>
      </c>
    </row>
    <row r="83" spans="1:9" x14ac:dyDescent="0.3">
      <c r="A83" s="8">
        <v>43910</v>
      </c>
      <c r="B83" s="13">
        <v>67</v>
      </c>
      <c r="C83" s="13">
        <v>44</v>
      </c>
      <c r="D83" s="13">
        <v>6</v>
      </c>
      <c r="E83" s="13">
        <v>8</v>
      </c>
      <c r="F83" s="15">
        <v>43910</v>
      </c>
      <c r="G83" s="14">
        <f ca="1">IFERROR(__xludf.DUMMYFUNCTION("""COMPUTED_VALUE"""),58)</f>
        <v>58</v>
      </c>
      <c r="H83" s="13">
        <v>1229</v>
      </c>
      <c r="I83" s="14">
        <f ca="1">IFERROR(__xludf.DUMMYFUNCTION("""COMPUTED_VALUE"""),0)</f>
        <v>0</v>
      </c>
    </row>
    <row r="84" spans="1:9" x14ac:dyDescent="0.3">
      <c r="A84" s="8">
        <v>43911</v>
      </c>
      <c r="B84" s="13">
        <v>76</v>
      </c>
      <c r="C84" s="13">
        <v>51</v>
      </c>
      <c r="D84" s="13">
        <v>8</v>
      </c>
      <c r="E84" s="13">
        <v>11</v>
      </c>
      <c r="F84" s="15">
        <v>43911</v>
      </c>
      <c r="G84" s="14">
        <f ca="1">IFERROR(__xludf.DUMMYFUNCTION("""COMPUTED_VALUE"""),78)</f>
        <v>78</v>
      </c>
      <c r="H84" s="13">
        <v>1506</v>
      </c>
      <c r="I84" s="14">
        <f ca="1">IFERROR(__xludf.DUMMYFUNCTION("""COMPUTED_VALUE"""),0)</f>
        <v>0</v>
      </c>
    </row>
    <row r="85" spans="1:9" x14ac:dyDescent="0.3">
      <c r="A85" s="8">
        <v>43912</v>
      </c>
      <c r="B85" s="13">
        <v>80</v>
      </c>
      <c r="C85" s="13">
        <v>54</v>
      </c>
      <c r="D85" s="13">
        <v>9</v>
      </c>
      <c r="E85" s="13">
        <v>12</v>
      </c>
      <c r="F85" s="15">
        <v>43912</v>
      </c>
      <c r="G85" s="14">
        <f ca="1">IFERROR(__xludf.DUMMYFUNCTION("""COMPUTED_VALUE"""),69)</f>
        <v>69</v>
      </c>
      <c r="H85" s="13">
        <v>1216</v>
      </c>
      <c r="I85" s="14">
        <f ca="1">IFERROR(__xludf.DUMMYFUNCTION("""COMPUTED_VALUE"""),3)</f>
        <v>3</v>
      </c>
    </row>
    <row r="86" spans="1:9" x14ac:dyDescent="0.3">
      <c r="A86" s="8">
        <v>43913</v>
      </c>
      <c r="B86" s="13">
        <v>85</v>
      </c>
      <c r="C86" s="13">
        <v>61</v>
      </c>
      <c r="D86" s="13">
        <v>12</v>
      </c>
      <c r="E86" s="13">
        <v>18</v>
      </c>
      <c r="F86" s="15">
        <v>43913</v>
      </c>
      <c r="G86" s="14">
        <f ca="1">IFERROR(__xludf.DUMMYFUNCTION("""COMPUTED_VALUE"""),94)</f>
        <v>94</v>
      </c>
      <c r="H86" s="13">
        <v>2580</v>
      </c>
      <c r="I86" s="14">
        <f ca="1">IFERROR(__xludf.DUMMYFUNCTION("""COMPUTED_VALUE"""),2)</f>
        <v>2</v>
      </c>
    </row>
    <row r="87" spans="1:9" x14ac:dyDescent="0.3">
      <c r="A87" s="8">
        <v>43914</v>
      </c>
      <c r="B87" s="13">
        <v>83</v>
      </c>
      <c r="C87" s="13">
        <v>58</v>
      </c>
      <c r="D87" s="13">
        <v>11</v>
      </c>
      <c r="E87" s="13">
        <v>16</v>
      </c>
      <c r="F87" s="15">
        <v>43914</v>
      </c>
      <c r="G87" s="14">
        <f ca="1">IFERROR(__xludf.DUMMYFUNCTION("""COMPUTED_VALUE"""),74)</f>
        <v>74</v>
      </c>
      <c r="H87" s="13">
        <v>1987</v>
      </c>
      <c r="I87" s="14">
        <f ca="1">IFERROR(__xludf.DUMMYFUNCTION("""COMPUTED_VALUE"""),1)</f>
        <v>1</v>
      </c>
    </row>
    <row r="88" spans="1:9" x14ac:dyDescent="0.3">
      <c r="A88" s="8">
        <v>43915</v>
      </c>
      <c r="B88" s="13">
        <v>93</v>
      </c>
      <c r="C88" s="13">
        <v>55</v>
      </c>
      <c r="D88" s="13">
        <v>10</v>
      </c>
      <c r="E88" s="13">
        <v>15</v>
      </c>
      <c r="F88" s="15">
        <v>43915</v>
      </c>
      <c r="G88" s="14">
        <f ca="1">IFERROR(__xludf.DUMMYFUNCTION("""COMPUTED_VALUE"""),86)</f>
        <v>86</v>
      </c>
      <c r="H88" s="13">
        <v>2450</v>
      </c>
      <c r="I88" s="14">
        <f ca="1">IFERROR(__xludf.DUMMYFUNCTION("""COMPUTED_VALUE"""),1)</f>
        <v>1</v>
      </c>
    </row>
    <row r="89" spans="1:9" x14ac:dyDescent="0.3">
      <c r="A89" s="8">
        <v>43916</v>
      </c>
      <c r="B89" s="13">
        <v>92</v>
      </c>
      <c r="C89" s="13">
        <v>53</v>
      </c>
      <c r="D89" s="13">
        <v>11</v>
      </c>
      <c r="E89" s="13">
        <v>15</v>
      </c>
      <c r="F89" s="15">
        <v>43916</v>
      </c>
      <c r="G89" s="14">
        <f ca="1">IFERROR(__xludf.DUMMYFUNCTION("""COMPUTED_VALUE"""),73)</f>
        <v>73</v>
      </c>
      <c r="H89" s="13">
        <v>0</v>
      </c>
      <c r="I89" s="14">
        <f ca="1">IFERROR(__xludf.DUMMYFUNCTION("""COMPUTED_VALUE"""),5)</f>
        <v>5</v>
      </c>
    </row>
    <row r="90" spans="1:9" x14ac:dyDescent="0.3">
      <c r="A90" s="8">
        <v>43917</v>
      </c>
      <c r="B90" s="13">
        <v>100</v>
      </c>
      <c r="C90" s="13">
        <v>57</v>
      </c>
      <c r="D90" s="13">
        <v>13</v>
      </c>
      <c r="E90" s="13">
        <v>18</v>
      </c>
      <c r="F90" s="15">
        <v>43917</v>
      </c>
      <c r="G90" s="14">
        <f ca="1">IFERROR(__xludf.DUMMYFUNCTION("""COMPUTED_VALUE"""),153)</f>
        <v>153</v>
      </c>
      <c r="H90" s="13">
        <v>0</v>
      </c>
      <c r="I90" s="14">
        <f ca="1">IFERROR(__xludf.DUMMYFUNCTION("""COMPUTED_VALUE"""),3)</f>
        <v>3</v>
      </c>
    </row>
    <row r="91" spans="1:9" x14ac:dyDescent="0.3">
      <c r="A91" s="8">
        <v>43918</v>
      </c>
      <c r="B91" s="13">
        <v>98</v>
      </c>
      <c r="C91" s="13">
        <v>59</v>
      </c>
      <c r="D91" s="13">
        <v>14</v>
      </c>
      <c r="E91" s="13">
        <v>19</v>
      </c>
      <c r="F91" s="15">
        <v>43918</v>
      </c>
      <c r="G91" s="14">
        <f ca="1">IFERROR(__xludf.DUMMYFUNCTION("""COMPUTED_VALUE"""),136)</f>
        <v>136</v>
      </c>
      <c r="H91" s="13">
        <v>0</v>
      </c>
      <c r="I91" s="14">
        <f ca="1">IFERROR(__xludf.DUMMYFUNCTION("""COMPUTED_VALUE"""),5)</f>
        <v>5</v>
      </c>
    </row>
    <row r="92" spans="1:9" x14ac:dyDescent="0.3">
      <c r="A92" s="8">
        <v>43919</v>
      </c>
      <c r="B92" s="13">
        <v>94</v>
      </c>
      <c r="C92" s="13">
        <v>53</v>
      </c>
      <c r="D92" s="13">
        <v>14</v>
      </c>
      <c r="E92" s="13">
        <v>19</v>
      </c>
      <c r="F92" s="15">
        <v>43919</v>
      </c>
      <c r="G92" s="14">
        <f ca="1">IFERROR(__xludf.DUMMYFUNCTION("""COMPUTED_VALUE"""),120)</f>
        <v>120</v>
      </c>
      <c r="H92" s="13">
        <v>0</v>
      </c>
      <c r="I92" s="14">
        <f ca="1">IFERROR(__xludf.DUMMYFUNCTION("""COMPUTED_VALUE"""),3)</f>
        <v>3</v>
      </c>
    </row>
    <row r="93" spans="1:9" x14ac:dyDescent="0.3">
      <c r="A93" s="8">
        <v>43920</v>
      </c>
      <c r="B93" s="13">
        <v>77</v>
      </c>
      <c r="C93" s="13">
        <v>43</v>
      </c>
      <c r="D93" s="13">
        <v>13</v>
      </c>
      <c r="E93" s="13">
        <v>17</v>
      </c>
      <c r="F93" s="15">
        <v>43920</v>
      </c>
      <c r="G93" s="14">
        <f ca="1">IFERROR(__xludf.DUMMYFUNCTION("""COMPUTED_VALUE"""),187)</f>
        <v>187</v>
      </c>
      <c r="H93" s="13">
        <v>0</v>
      </c>
      <c r="I93" s="14">
        <f ca="1">IFERROR(__xludf.DUMMYFUNCTION("""COMPUTED_VALUE"""),14)</f>
        <v>14</v>
      </c>
    </row>
    <row r="94" spans="1:9" x14ac:dyDescent="0.3">
      <c r="A94" s="8">
        <v>43921</v>
      </c>
      <c r="B94" s="13">
        <v>75</v>
      </c>
      <c r="C94" s="13">
        <v>42</v>
      </c>
      <c r="D94" s="13">
        <v>14</v>
      </c>
      <c r="E94" s="13">
        <v>18</v>
      </c>
      <c r="F94" s="15">
        <v>43921</v>
      </c>
      <c r="G94" s="14">
        <f ca="1">IFERROR(__xludf.DUMMYFUNCTION("""COMPUTED_VALUE"""),309)</f>
        <v>309</v>
      </c>
      <c r="H94" s="13">
        <v>4346</v>
      </c>
      <c r="I94" s="14">
        <f ca="1">IFERROR(__xludf.DUMMYFUNCTION("""COMPUTED_VALUE"""),6)</f>
        <v>6</v>
      </c>
    </row>
    <row r="95" spans="1:9" x14ac:dyDescent="0.3">
      <c r="A95" s="8">
        <v>43922</v>
      </c>
      <c r="B95" s="13">
        <v>70</v>
      </c>
      <c r="C95" s="13">
        <v>40</v>
      </c>
      <c r="D95" s="13">
        <v>14</v>
      </c>
      <c r="E95" s="13">
        <v>18</v>
      </c>
      <c r="F95" s="15">
        <v>43922</v>
      </c>
      <c r="G95" s="14">
        <f ca="1">IFERROR(__xludf.DUMMYFUNCTION("""COMPUTED_VALUE"""),424)</f>
        <v>424</v>
      </c>
      <c r="H95" s="13">
        <v>5163</v>
      </c>
      <c r="I95" s="14">
        <f ca="1">IFERROR(__xludf.DUMMYFUNCTION("""COMPUTED_VALUE"""),6)</f>
        <v>6</v>
      </c>
    </row>
    <row r="96" spans="1:9" x14ac:dyDescent="0.3">
      <c r="A96" s="8">
        <v>43923</v>
      </c>
      <c r="B96" s="13">
        <v>68</v>
      </c>
      <c r="C96" s="13">
        <v>39</v>
      </c>
      <c r="D96" s="13">
        <v>15</v>
      </c>
      <c r="E96" s="13">
        <v>19</v>
      </c>
      <c r="F96" s="15">
        <v>43923</v>
      </c>
      <c r="G96" s="14">
        <f ca="1">IFERROR(__xludf.DUMMYFUNCTION("""COMPUTED_VALUE"""),486)</f>
        <v>486</v>
      </c>
      <c r="H96" s="13">
        <v>7900</v>
      </c>
      <c r="I96" s="14">
        <f ca="1">IFERROR(__xludf.DUMMYFUNCTION("""COMPUTED_VALUE"""),16)</f>
        <v>16</v>
      </c>
    </row>
    <row r="97" spans="1:9" x14ac:dyDescent="0.3">
      <c r="A97" s="8">
        <v>43924</v>
      </c>
      <c r="B97" s="13">
        <v>84</v>
      </c>
      <c r="C97" s="13">
        <v>35</v>
      </c>
      <c r="D97" s="13">
        <v>14</v>
      </c>
      <c r="E97" s="13">
        <v>18</v>
      </c>
      <c r="F97" s="15">
        <v>43924</v>
      </c>
      <c r="G97" s="14">
        <f ca="1">IFERROR(__xludf.DUMMYFUNCTION("""COMPUTED_VALUE"""),560)</f>
        <v>560</v>
      </c>
      <c r="H97" s="13">
        <v>13394</v>
      </c>
      <c r="I97" s="14">
        <f ca="1">IFERROR(__xludf.DUMMYFUNCTION("""COMPUTED_VALUE"""),14)</f>
        <v>14</v>
      </c>
    </row>
    <row r="98" spans="1:9" x14ac:dyDescent="0.3">
      <c r="A98" s="8">
        <v>43925</v>
      </c>
      <c r="B98" s="13">
        <v>82</v>
      </c>
      <c r="C98" s="13">
        <v>36</v>
      </c>
      <c r="D98" s="13">
        <v>14</v>
      </c>
      <c r="E98" s="13">
        <v>18</v>
      </c>
      <c r="F98" s="15">
        <v>43925</v>
      </c>
      <c r="G98" s="14">
        <f ca="1">IFERROR(__xludf.DUMMYFUNCTION("""COMPUTED_VALUE"""),579)</f>
        <v>579</v>
      </c>
      <c r="H98" s="13">
        <v>10705</v>
      </c>
      <c r="I98" s="14">
        <f ca="1">IFERROR(__xludf.DUMMYFUNCTION("""COMPUTED_VALUE"""),13)</f>
        <v>13</v>
      </c>
    </row>
    <row r="99" spans="1:9" x14ac:dyDescent="0.3">
      <c r="A99" s="8">
        <v>43926</v>
      </c>
      <c r="B99" s="13">
        <v>79</v>
      </c>
      <c r="C99" s="13">
        <v>36</v>
      </c>
      <c r="D99" s="13">
        <v>14</v>
      </c>
      <c r="E99" s="13">
        <v>18</v>
      </c>
      <c r="F99" s="15">
        <v>43926</v>
      </c>
      <c r="G99" s="14">
        <f ca="1">IFERROR(__xludf.DUMMYFUNCTION("""COMPUTED_VALUE"""),609)</f>
        <v>609</v>
      </c>
      <c r="H99" s="13">
        <v>9584</v>
      </c>
      <c r="I99" s="14">
        <f ca="1">IFERROR(__xludf.DUMMYFUNCTION("""COMPUTED_VALUE"""),22)</f>
        <v>22</v>
      </c>
    </row>
    <row r="100" spans="1:9" x14ac:dyDescent="0.3">
      <c r="A100" s="8">
        <v>43927</v>
      </c>
      <c r="B100" s="13">
        <v>57</v>
      </c>
      <c r="C100" s="13">
        <v>35</v>
      </c>
      <c r="D100" s="13">
        <v>15</v>
      </c>
      <c r="E100" s="13">
        <v>19</v>
      </c>
      <c r="F100" s="15">
        <v>43927</v>
      </c>
      <c r="G100" s="14">
        <f ca="1">IFERROR(__xludf.DUMMYFUNCTION("""COMPUTED_VALUE"""),484)</f>
        <v>484</v>
      </c>
      <c r="H100" s="13">
        <v>11534</v>
      </c>
      <c r="I100" s="14">
        <f ca="1">IFERROR(__xludf.DUMMYFUNCTION("""COMPUTED_VALUE"""),16)</f>
        <v>16</v>
      </c>
    </row>
    <row r="101" spans="1:9" x14ac:dyDescent="0.3">
      <c r="A101" s="8">
        <v>43928</v>
      </c>
      <c r="B101" s="13">
        <v>54</v>
      </c>
      <c r="C101" s="13">
        <v>31</v>
      </c>
      <c r="D101" s="13">
        <v>14</v>
      </c>
      <c r="E101" s="13">
        <v>18</v>
      </c>
      <c r="F101" s="15">
        <v>43928</v>
      </c>
      <c r="G101" s="14">
        <f ca="1">IFERROR(__xludf.DUMMYFUNCTION("""COMPUTED_VALUE"""),573)</f>
        <v>573</v>
      </c>
      <c r="H101" s="13">
        <v>12947</v>
      </c>
      <c r="I101" s="14">
        <f ca="1">IFERROR(__xludf.DUMMYFUNCTION("""COMPUTED_VALUE"""),27)</f>
        <v>27</v>
      </c>
    </row>
    <row r="102" spans="1:9" x14ac:dyDescent="0.3">
      <c r="A102" s="8">
        <v>43929</v>
      </c>
      <c r="B102" s="13">
        <v>52</v>
      </c>
      <c r="C102" s="13">
        <v>31</v>
      </c>
      <c r="D102" s="13">
        <v>13</v>
      </c>
      <c r="E102" s="13">
        <v>17</v>
      </c>
      <c r="F102" s="15">
        <v>43929</v>
      </c>
      <c r="G102" s="14">
        <f ca="1">IFERROR(__xludf.DUMMYFUNCTION("""COMPUTED_VALUE"""),565)</f>
        <v>565</v>
      </c>
      <c r="H102" s="13">
        <v>13904</v>
      </c>
      <c r="I102" s="14">
        <f ca="1">IFERROR(__xludf.DUMMYFUNCTION("""COMPUTED_VALUE"""),20)</f>
        <v>20</v>
      </c>
    </row>
    <row r="103" spans="1:9" x14ac:dyDescent="0.3">
      <c r="A103" s="8">
        <v>43930</v>
      </c>
      <c r="B103" s="13">
        <v>52</v>
      </c>
      <c r="C103" s="13">
        <v>32</v>
      </c>
      <c r="D103" s="13">
        <v>14</v>
      </c>
      <c r="E103" s="13">
        <v>18</v>
      </c>
      <c r="F103" s="15">
        <v>43930</v>
      </c>
      <c r="G103" s="14">
        <f ca="1">IFERROR(__xludf.DUMMYFUNCTION("""COMPUTED_VALUE"""),813)</f>
        <v>813</v>
      </c>
      <c r="H103" s="13">
        <v>16991</v>
      </c>
      <c r="I103" s="14">
        <f ca="1">IFERROR(__xludf.DUMMYFUNCTION("""COMPUTED_VALUE"""),46)</f>
        <v>46</v>
      </c>
    </row>
    <row r="104" spans="1:9" x14ac:dyDescent="0.3">
      <c r="A104" s="8">
        <v>43931</v>
      </c>
      <c r="B104" s="13">
        <v>53</v>
      </c>
      <c r="C104" s="13">
        <v>32</v>
      </c>
      <c r="D104" s="13">
        <v>15</v>
      </c>
      <c r="E104" s="13">
        <v>19</v>
      </c>
      <c r="F104" s="15">
        <v>43931</v>
      </c>
      <c r="G104" s="14">
        <f ca="1">IFERROR(__xludf.DUMMYFUNCTION("""COMPUTED_VALUE"""),871)</f>
        <v>871</v>
      </c>
      <c r="H104" s="13">
        <v>16420</v>
      </c>
      <c r="I104" s="14">
        <f ca="1">IFERROR(__xludf.DUMMYFUNCTION("""COMPUTED_VALUE"""),22)</f>
        <v>22</v>
      </c>
    </row>
    <row r="105" spans="1:9" x14ac:dyDescent="0.3">
      <c r="A105" s="8">
        <v>43932</v>
      </c>
      <c r="B105" s="13">
        <v>53</v>
      </c>
      <c r="C105" s="13">
        <v>32</v>
      </c>
      <c r="D105" s="13">
        <v>15</v>
      </c>
      <c r="E105" s="13">
        <v>19</v>
      </c>
      <c r="F105" s="15">
        <v>43932</v>
      </c>
      <c r="G105" s="14">
        <f ca="1">IFERROR(__xludf.DUMMYFUNCTION("""COMPUTED_VALUE"""),854)</f>
        <v>854</v>
      </c>
      <c r="H105" s="13">
        <v>18044</v>
      </c>
      <c r="I105" s="14">
        <f ca="1">IFERROR(__xludf.DUMMYFUNCTION("""COMPUTED_VALUE"""),41)</f>
        <v>41</v>
      </c>
    </row>
    <row r="106" spans="1:9" x14ac:dyDescent="0.3">
      <c r="A106" s="8">
        <v>43933</v>
      </c>
      <c r="B106" s="13">
        <v>52</v>
      </c>
      <c r="C106" s="13">
        <v>30</v>
      </c>
      <c r="D106" s="13">
        <v>14</v>
      </c>
      <c r="E106" s="13">
        <v>18</v>
      </c>
      <c r="F106" s="15">
        <v>43933</v>
      </c>
      <c r="G106" s="14">
        <f ca="1">IFERROR(__xludf.DUMMYFUNCTION("""COMPUTED_VALUE"""),758)</f>
        <v>758</v>
      </c>
      <c r="H106" s="13">
        <v>16374</v>
      </c>
      <c r="I106" s="14">
        <f ca="1">IFERROR(__xludf.DUMMYFUNCTION("""COMPUTED_VALUE"""),42)</f>
        <v>42</v>
      </c>
    </row>
    <row r="107" spans="1:9" x14ac:dyDescent="0.3">
      <c r="A107" s="8">
        <v>43934</v>
      </c>
      <c r="B107" s="13">
        <v>72</v>
      </c>
      <c r="C107" s="13">
        <v>29</v>
      </c>
      <c r="D107" s="13">
        <v>14</v>
      </c>
      <c r="E107" s="13">
        <v>18</v>
      </c>
      <c r="F107" s="15">
        <v>43934</v>
      </c>
      <c r="G107" s="14">
        <f ca="1">IFERROR(__xludf.DUMMYFUNCTION("""COMPUTED_VALUE"""),1243)</f>
        <v>1243</v>
      </c>
      <c r="H107" s="13">
        <v>21806</v>
      </c>
      <c r="I107" s="14">
        <f ca="1">IFERROR(__xludf.DUMMYFUNCTION("""COMPUTED_VALUE"""),27)</f>
        <v>27</v>
      </c>
    </row>
    <row r="108" spans="1:9" x14ac:dyDescent="0.3">
      <c r="A108" s="8">
        <v>43935</v>
      </c>
      <c r="B108" s="13">
        <v>47</v>
      </c>
      <c r="C108" s="13">
        <v>28</v>
      </c>
      <c r="D108" s="13">
        <v>14</v>
      </c>
      <c r="E108" s="13">
        <v>18</v>
      </c>
      <c r="F108" s="15">
        <v>43935</v>
      </c>
      <c r="G108" s="14">
        <f ca="1">IFERROR(__xludf.DUMMYFUNCTION("""COMPUTED_VALUE"""),1031)</f>
        <v>1031</v>
      </c>
      <c r="H108" s="13">
        <v>27339</v>
      </c>
      <c r="I108" s="14">
        <f ca="1">IFERROR(__xludf.DUMMYFUNCTION("""COMPUTED_VALUE"""),37)</f>
        <v>37</v>
      </c>
    </row>
    <row r="109" spans="1:9" x14ac:dyDescent="0.3">
      <c r="A109" s="8">
        <v>43936</v>
      </c>
      <c r="B109" s="13">
        <v>65</v>
      </c>
      <c r="C109" s="13">
        <v>27</v>
      </c>
      <c r="D109" s="13">
        <v>14</v>
      </c>
      <c r="E109" s="13">
        <v>18</v>
      </c>
      <c r="F109" s="15">
        <v>43936</v>
      </c>
      <c r="G109" s="14">
        <f ca="1">IFERROR(__xludf.DUMMYFUNCTION("""COMPUTED_VALUE"""),886)</f>
        <v>886</v>
      </c>
      <c r="H109" s="13">
        <v>29706</v>
      </c>
      <c r="I109" s="14">
        <f ca="1">IFERROR(__xludf.DUMMYFUNCTION("""COMPUTED_VALUE"""),27)</f>
        <v>27</v>
      </c>
    </row>
    <row r="110" spans="1:9" x14ac:dyDescent="0.3">
      <c r="A110" s="8">
        <v>43937</v>
      </c>
      <c r="B110" s="13">
        <v>64</v>
      </c>
      <c r="C110" s="13">
        <v>28</v>
      </c>
      <c r="D110" s="13">
        <v>14</v>
      </c>
      <c r="E110" s="13">
        <v>18</v>
      </c>
      <c r="F110" s="15">
        <v>43937</v>
      </c>
      <c r="G110" s="14">
        <f ca="1">IFERROR(__xludf.DUMMYFUNCTION("""COMPUTED_VALUE"""),1061)</f>
        <v>1061</v>
      </c>
      <c r="H110" s="13">
        <v>28357</v>
      </c>
      <c r="I110" s="14">
        <f ca="1">IFERROR(__xludf.DUMMYFUNCTION("""COMPUTED_VALUE"""),26)</f>
        <v>26</v>
      </c>
    </row>
    <row r="111" spans="1:9" x14ac:dyDescent="0.3">
      <c r="A111" s="8">
        <v>43938</v>
      </c>
      <c r="B111" s="13">
        <v>63</v>
      </c>
      <c r="C111" s="13">
        <v>28</v>
      </c>
      <c r="D111" s="13">
        <v>13</v>
      </c>
      <c r="E111" s="13">
        <v>17</v>
      </c>
      <c r="F111" s="15">
        <v>43938</v>
      </c>
      <c r="G111" s="14">
        <f ca="1">IFERROR(__xludf.DUMMYFUNCTION("""COMPUTED_VALUE"""),922)</f>
        <v>922</v>
      </c>
      <c r="H111" s="13">
        <v>32167</v>
      </c>
      <c r="I111" s="14">
        <f ca="1">IFERROR(__xludf.DUMMYFUNCTION("""COMPUTED_VALUE"""),38)</f>
        <v>38</v>
      </c>
    </row>
    <row r="112" spans="1:9" x14ac:dyDescent="0.3">
      <c r="A112" s="8">
        <v>43939</v>
      </c>
      <c r="B112" s="13">
        <v>67</v>
      </c>
      <c r="C112" s="13">
        <v>27</v>
      </c>
      <c r="D112" s="13">
        <v>13</v>
      </c>
      <c r="E112" s="13">
        <v>17</v>
      </c>
      <c r="F112" s="15">
        <v>43939</v>
      </c>
      <c r="G112" s="14">
        <f ca="1">IFERROR(__xludf.DUMMYFUNCTION("""COMPUTED_VALUE"""),1371)</f>
        <v>1371</v>
      </c>
      <c r="H112" s="13">
        <v>37000</v>
      </c>
      <c r="I112" s="14">
        <f ca="1">IFERROR(__xludf.DUMMYFUNCTION("""COMPUTED_VALUE"""),35)</f>
        <v>35</v>
      </c>
    </row>
    <row r="113" spans="1:9" x14ac:dyDescent="0.3">
      <c r="A113" s="8">
        <v>43940</v>
      </c>
      <c r="B113" s="13">
        <v>63</v>
      </c>
      <c r="C113" s="13">
        <v>29</v>
      </c>
      <c r="D113" s="13">
        <v>14</v>
      </c>
      <c r="E113" s="13">
        <v>18</v>
      </c>
      <c r="F113" s="15">
        <v>43940</v>
      </c>
      <c r="G113" s="14">
        <f ca="1">IFERROR(__xludf.DUMMYFUNCTION("""COMPUTED_VALUE"""),1580)</f>
        <v>1580</v>
      </c>
      <c r="H113" s="13">
        <v>29463</v>
      </c>
      <c r="I113" s="14">
        <f ca="1">IFERROR(__xludf.DUMMYFUNCTION("""COMPUTED_VALUE"""),38)</f>
        <v>38</v>
      </c>
    </row>
    <row r="114" spans="1:9" x14ac:dyDescent="0.3">
      <c r="A114" s="8">
        <v>43941</v>
      </c>
      <c r="B114" s="13">
        <v>39</v>
      </c>
      <c r="C114" s="13">
        <v>26</v>
      </c>
      <c r="D114" s="13">
        <v>13</v>
      </c>
      <c r="E114" s="13">
        <v>17</v>
      </c>
      <c r="F114" s="15">
        <v>43941</v>
      </c>
      <c r="G114" s="14">
        <f ca="1">IFERROR(__xludf.DUMMYFUNCTION("""COMPUTED_VALUE"""),1239)</f>
        <v>1239</v>
      </c>
      <c r="H114" s="13">
        <v>0</v>
      </c>
      <c r="I114" s="14">
        <f ca="1">IFERROR(__xludf.DUMMYFUNCTION("""COMPUTED_VALUE"""),33)</f>
        <v>33</v>
      </c>
    </row>
    <row r="115" spans="1:9" x14ac:dyDescent="0.3">
      <c r="A115" s="8">
        <v>43942</v>
      </c>
      <c r="B115" s="13">
        <v>39</v>
      </c>
      <c r="C115" s="13">
        <v>26</v>
      </c>
      <c r="D115" s="13">
        <v>13</v>
      </c>
      <c r="E115" s="13">
        <v>17</v>
      </c>
      <c r="F115" s="15">
        <v>43942</v>
      </c>
      <c r="G115" s="14">
        <f ca="1">IFERROR(__xludf.DUMMYFUNCTION("""COMPUTED_VALUE"""),1537)</f>
        <v>1537</v>
      </c>
      <c r="H115" s="13">
        <v>0</v>
      </c>
      <c r="I115" s="14">
        <f ca="1">IFERROR(__xludf.DUMMYFUNCTION("""COMPUTED_VALUE"""),53)</f>
        <v>53</v>
      </c>
    </row>
    <row r="116" spans="1:9" x14ac:dyDescent="0.3">
      <c r="A116" s="8">
        <v>43943</v>
      </c>
      <c r="B116" s="13">
        <v>41</v>
      </c>
      <c r="C116" s="13">
        <v>25</v>
      </c>
      <c r="D116" s="13">
        <v>13</v>
      </c>
      <c r="E116" s="13">
        <v>17</v>
      </c>
      <c r="F116" s="15">
        <v>43943</v>
      </c>
      <c r="G116" s="14">
        <f ca="1">IFERROR(__xludf.DUMMYFUNCTION("""COMPUTED_VALUE"""),1292)</f>
        <v>1292</v>
      </c>
      <c r="H116" s="13">
        <v>0</v>
      </c>
      <c r="I116" s="14">
        <f ca="1">IFERROR(__xludf.DUMMYFUNCTION("""COMPUTED_VALUE"""),36)</f>
        <v>36</v>
      </c>
    </row>
    <row r="117" spans="1:9" x14ac:dyDescent="0.3">
      <c r="A117" s="8">
        <v>43944</v>
      </c>
      <c r="B117" s="13">
        <v>59</v>
      </c>
      <c r="C117" s="13">
        <v>25</v>
      </c>
      <c r="D117" s="13">
        <v>13</v>
      </c>
      <c r="E117" s="13">
        <v>17</v>
      </c>
      <c r="F117" s="15">
        <v>43944</v>
      </c>
      <c r="G117" s="14">
        <f ca="1">IFERROR(__xludf.DUMMYFUNCTION("""COMPUTED_VALUE"""),1667)</f>
        <v>1667</v>
      </c>
      <c r="H117" s="13">
        <v>0</v>
      </c>
      <c r="I117" s="14">
        <f ca="1">IFERROR(__xludf.DUMMYFUNCTION("""COMPUTED_VALUE"""),40)</f>
        <v>40</v>
      </c>
    </row>
    <row r="118" spans="1:9" x14ac:dyDescent="0.3">
      <c r="A118" s="8">
        <v>43945</v>
      </c>
      <c r="B118" s="13">
        <v>57</v>
      </c>
      <c r="C118" s="13">
        <v>25</v>
      </c>
      <c r="D118" s="13">
        <v>13</v>
      </c>
      <c r="E118" s="13">
        <v>17</v>
      </c>
      <c r="F118" s="15">
        <v>43945</v>
      </c>
      <c r="G118" s="14">
        <f ca="1">IFERROR(__xludf.DUMMYFUNCTION("""COMPUTED_VALUE"""),1408)</f>
        <v>1408</v>
      </c>
      <c r="H118" s="13">
        <v>41247</v>
      </c>
      <c r="I118" s="14">
        <f ca="1">IFERROR(__xludf.DUMMYFUNCTION("""COMPUTED_VALUE"""),59)</f>
        <v>59</v>
      </c>
    </row>
    <row r="119" spans="1:9" x14ac:dyDescent="0.3">
      <c r="A119" s="8">
        <v>43946</v>
      </c>
      <c r="B119" s="13">
        <v>39</v>
      </c>
      <c r="C119" s="13">
        <v>26</v>
      </c>
      <c r="D119" s="13">
        <v>13</v>
      </c>
      <c r="E119" s="13">
        <v>18</v>
      </c>
      <c r="F119" s="15">
        <v>43946</v>
      </c>
      <c r="G119" s="14">
        <f ca="1">IFERROR(__xludf.DUMMYFUNCTION("""COMPUTED_VALUE"""),1835)</f>
        <v>1835</v>
      </c>
      <c r="H119" s="13">
        <v>38168</v>
      </c>
      <c r="I119" s="14">
        <f ca="1">IFERROR(__xludf.DUMMYFUNCTION("""COMPUTED_VALUE"""),44)</f>
        <v>44</v>
      </c>
    </row>
    <row r="120" spans="1:9" x14ac:dyDescent="0.3">
      <c r="A120" s="8">
        <v>43947</v>
      </c>
      <c r="B120" s="13">
        <v>38</v>
      </c>
      <c r="C120" s="13">
        <v>26</v>
      </c>
      <c r="D120" s="13">
        <v>13</v>
      </c>
      <c r="E120" s="13">
        <v>19</v>
      </c>
      <c r="F120" s="15">
        <v>43947</v>
      </c>
      <c r="G120" s="14">
        <f ca="1">IFERROR(__xludf.DUMMYFUNCTION("""COMPUTED_VALUE"""),1607)</f>
        <v>1607</v>
      </c>
      <c r="H120" s="13">
        <v>45352</v>
      </c>
      <c r="I120" s="14">
        <f ca="1">IFERROR(__xludf.DUMMYFUNCTION("""COMPUTED_VALUE"""),56)</f>
        <v>56</v>
      </c>
    </row>
    <row r="121" spans="1:9" x14ac:dyDescent="0.3">
      <c r="A121" s="8">
        <v>43948</v>
      </c>
      <c r="B121" s="13">
        <v>35</v>
      </c>
      <c r="C121" s="13">
        <v>24</v>
      </c>
      <c r="D121" s="13">
        <v>13</v>
      </c>
      <c r="E121" s="13">
        <v>18</v>
      </c>
      <c r="F121" s="15">
        <v>43948</v>
      </c>
      <c r="G121" s="14">
        <f ca="1">IFERROR(__xludf.DUMMYFUNCTION("""COMPUTED_VALUE"""),1568)</f>
        <v>1568</v>
      </c>
      <c r="H121" s="13">
        <v>40510</v>
      </c>
      <c r="I121" s="14">
        <f ca="1">IFERROR(__xludf.DUMMYFUNCTION("""COMPUTED_VALUE"""),58)</f>
        <v>58</v>
      </c>
    </row>
    <row r="122" spans="1:9" x14ac:dyDescent="0.3">
      <c r="A122" s="8">
        <v>43949</v>
      </c>
      <c r="B122" s="13">
        <v>33</v>
      </c>
      <c r="C122" s="13">
        <v>22</v>
      </c>
      <c r="D122" s="13">
        <v>12</v>
      </c>
      <c r="E122" s="13">
        <v>16</v>
      </c>
      <c r="F122" s="15">
        <v>43949</v>
      </c>
      <c r="G122" s="14">
        <f ca="1">IFERROR(__xludf.DUMMYFUNCTION("""COMPUTED_VALUE"""),1902)</f>
        <v>1902</v>
      </c>
      <c r="H122" s="13">
        <v>50914</v>
      </c>
      <c r="I122" s="14">
        <f ca="1">IFERROR(__xludf.DUMMYFUNCTION("""COMPUTED_VALUE"""),69)</f>
        <v>69</v>
      </c>
    </row>
    <row r="123" spans="1:9" x14ac:dyDescent="0.3">
      <c r="A123" s="8">
        <v>43950</v>
      </c>
      <c r="B123" s="13">
        <v>31</v>
      </c>
      <c r="C123" s="13">
        <v>22</v>
      </c>
      <c r="D123" s="13">
        <v>12</v>
      </c>
      <c r="E123" s="13">
        <v>16</v>
      </c>
      <c r="F123" s="15">
        <v>43950</v>
      </c>
      <c r="G123" s="14">
        <f ca="1">IFERROR(__xludf.DUMMYFUNCTION("""COMPUTED_VALUE"""),1705)</f>
        <v>1705</v>
      </c>
      <c r="H123" s="13">
        <v>54031</v>
      </c>
      <c r="I123" s="14">
        <f ca="1">IFERROR(__xludf.DUMMYFUNCTION("""COMPUTED_VALUE"""),71)</f>
        <v>71</v>
      </c>
    </row>
    <row r="124" spans="1:9" x14ac:dyDescent="0.3">
      <c r="A124" s="8">
        <v>43951</v>
      </c>
      <c r="B124" s="13">
        <v>29</v>
      </c>
      <c r="C124" s="13">
        <v>21</v>
      </c>
      <c r="D124" s="13">
        <v>12</v>
      </c>
      <c r="E124" s="13">
        <v>16</v>
      </c>
      <c r="F124" s="15">
        <v>43951</v>
      </c>
      <c r="G124" s="14">
        <f ca="1">IFERROR(__xludf.DUMMYFUNCTION("""COMPUTED_VALUE"""),1801)</f>
        <v>1801</v>
      </c>
      <c r="H124" s="13">
        <v>59437</v>
      </c>
      <c r="I124" s="14">
        <f ca="1">IFERROR(__xludf.DUMMYFUNCTION("""COMPUTED_VALUE"""),75)</f>
        <v>75</v>
      </c>
    </row>
    <row r="125" spans="1:9" x14ac:dyDescent="0.3">
      <c r="A125" s="8">
        <v>43952</v>
      </c>
      <c r="B125" s="13">
        <v>33</v>
      </c>
      <c r="C125" s="13">
        <v>25</v>
      </c>
      <c r="D125" s="13">
        <v>13</v>
      </c>
      <c r="E125" s="13">
        <v>18</v>
      </c>
      <c r="F125" s="15">
        <v>43952</v>
      </c>
      <c r="G125" s="14">
        <f ca="1">IFERROR(__xludf.DUMMYFUNCTION("""COMPUTED_VALUE"""),2396)</f>
        <v>2396</v>
      </c>
      <c r="H125" s="13">
        <v>72453</v>
      </c>
      <c r="I125" s="14">
        <f ca="1">IFERROR(__xludf.DUMMYFUNCTION("""COMPUTED_VALUE"""),77)</f>
        <v>77</v>
      </c>
    </row>
    <row r="126" spans="1:9" x14ac:dyDescent="0.3">
      <c r="A126" s="8">
        <v>43953</v>
      </c>
      <c r="B126" s="13">
        <v>30</v>
      </c>
      <c r="C126" s="13">
        <v>24</v>
      </c>
      <c r="D126" s="13">
        <v>13</v>
      </c>
      <c r="E126" s="13">
        <v>18</v>
      </c>
      <c r="F126" s="15">
        <v>43953</v>
      </c>
      <c r="G126" s="14">
        <f ca="1">IFERROR(__xludf.DUMMYFUNCTION("""COMPUTED_VALUE"""),2564)</f>
        <v>2564</v>
      </c>
      <c r="H126" s="13">
        <v>73709</v>
      </c>
      <c r="I126" s="14">
        <f ca="1">IFERROR(__xludf.DUMMYFUNCTION("""COMPUTED_VALUE"""),92)</f>
        <v>92</v>
      </c>
    </row>
    <row r="127" spans="1:9" x14ac:dyDescent="0.3">
      <c r="A127" s="8">
        <v>43954</v>
      </c>
      <c r="B127" s="13">
        <v>33</v>
      </c>
      <c r="C127" s="13">
        <v>25</v>
      </c>
      <c r="D127" s="13">
        <v>14</v>
      </c>
      <c r="E127" s="13">
        <v>19</v>
      </c>
      <c r="F127" s="15">
        <v>43954</v>
      </c>
      <c r="G127" s="14">
        <f ca="1">IFERROR(__xludf.DUMMYFUNCTION("""COMPUTED_VALUE"""),2952)</f>
        <v>2952</v>
      </c>
      <c r="H127" s="13">
        <v>70087</v>
      </c>
      <c r="I127" s="14">
        <f ca="1">IFERROR(__xludf.DUMMYFUNCTION("""COMPUTED_VALUE"""),140)</f>
        <v>140</v>
      </c>
    </row>
    <row r="128" spans="1:9" x14ac:dyDescent="0.3">
      <c r="A128" s="8">
        <v>43955</v>
      </c>
      <c r="B128" s="13">
        <v>30</v>
      </c>
      <c r="C128" s="13">
        <v>22</v>
      </c>
      <c r="D128" s="13">
        <v>13</v>
      </c>
      <c r="E128" s="13">
        <v>18</v>
      </c>
      <c r="F128" s="15">
        <v>43955</v>
      </c>
      <c r="G128" s="14">
        <f ca="1">IFERROR(__xludf.DUMMYFUNCTION("""COMPUTED_VALUE"""),3656)</f>
        <v>3656</v>
      </c>
      <c r="H128" s="13">
        <v>60783</v>
      </c>
      <c r="I128" s="14">
        <f ca="1">IFERROR(__xludf.DUMMYFUNCTION("""COMPUTED_VALUE"""),103)</f>
        <v>103</v>
      </c>
    </row>
    <row r="129" spans="1:9" x14ac:dyDescent="0.3">
      <c r="A129" s="8">
        <v>43956</v>
      </c>
      <c r="B129" s="13">
        <v>32</v>
      </c>
      <c r="C129" s="13">
        <v>24</v>
      </c>
      <c r="D129" s="13">
        <v>14</v>
      </c>
      <c r="E129" s="13">
        <v>19</v>
      </c>
      <c r="F129" s="15">
        <v>43956</v>
      </c>
      <c r="G129" s="14">
        <f ca="1">IFERROR(__xludf.DUMMYFUNCTION("""COMPUTED_VALUE"""),2971)</f>
        <v>2971</v>
      </c>
      <c r="H129" s="13">
        <v>84713</v>
      </c>
      <c r="I129" s="14">
        <f ca="1">IFERROR(__xludf.DUMMYFUNCTION("""COMPUTED_VALUE"""),128)</f>
        <v>128</v>
      </c>
    </row>
    <row r="130" spans="1:9" x14ac:dyDescent="0.3">
      <c r="A130" s="8">
        <v>43957</v>
      </c>
      <c r="B130" s="13">
        <v>33</v>
      </c>
      <c r="C130" s="13">
        <v>23</v>
      </c>
      <c r="D130" s="13">
        <v>14</v>
      </c>
      <c r="E130" s="13">
        <v>19</v>
      </c>
      <c r="F130" s="15">
        <v>43957</v>
      </c>
      <c r="G130" s="14">
        <f ca="1">IFERROR(__xludf.DUMMYFUNCTION("""COMPUTED_VALUE"""),3602)</f>
        <v>3602</v>
      </c>
      <c r="H130" s="13">
        <v>84835</v>
      </c>
      <c r="I130" s="14">
        <f ca="1">IFERROR(__xludf.DUMMYFUNCTION("""COMPUTED_VALUE"""),91)</f>
        <v>91</v>
      </c>
    </row>
    <row r="131" spans="1:9" x14ac:dyDescent="0.3">
      <c r="A131" s="8">
        <v>43958</v>
      </c>
      <c r="B131" s="13">
        <v>30</v>
      </c>
      <c r="C131" s="13">
        <v>23</v>
      </c>
      <c r="D131" s="13">
        <v>13</v>
      </c>
      <c r="E131" s="13">
        <v>17</v>
      </c>
      <c r="F131" s="15">
        <v>43958</v>
      </c>
      <c r="G131" s="14">
        <f ca="1">IFERROR(__xludf.DUMMYFUNCTION("""COMPUTED_VALUE"""),3344)</f>
        <v>3344</v>
      </c>
      <c r="H131" s="13">
        <v>80632</v>
      </c>
      <c r="I131" s="14">
        <f ca="1">IFERROR(__xludf.DUMMYFUNCTION("""COMPUTED_VALUE"""),104)</f>
        <v>104</v>
      </c>
    </row>
    <row r="132" spans="1:9" x14ac:dyDescent="0.3">
      <c r="A132" s="8">
        <v>43959</v>
      </c>
      <c r="B132" s="13">
        <v>29</v>
      </c>
      <c r="C132" s="13">
        <v>22</v>
      </c>
      <c r="D132" s="13">
        <v>12</v>
      </c>
      <c r="E132" s="13">
        <v>17</v>
      </c>
      <c r="F132" s="15">
        <v>43959</v>
      </c>
      <c r="G132" s="14">
        <f ca="1">IFERROR(__xludf.DUMMYFUNCTION("""COMPUTED_VALUE"""),3339)</f>
        <v>3339</v>
      </c>
      <c r="H132" s="13">
        <v>80375</v>
      </c>
      <c r="I132" s="14">
        <f ca="1">IFERROR(__xludf.DUMMYFUNCTION("""COMPUTED_VALUE"""),97)</f>
        <v>97</v>
      </c>
    </row>
    <row r="133" spans="1:9" x14ac:dyDescent="0.3">
      <c r="A133" s="8">
        <v>43960</v>
      </c>
      <c r="B133" s="13">
        <v>30</v>
      </c>
      <c r="C133" s="13">
        <v>22</v>
      </c>
      <c r="D133" s="13">
        <v>12</v>
      </c>
      <c r="E133" s="13">
        <v>17</v>
      </c>
      <c r="F133" s="15">
        <v>43960</v>
      </c>
      <c r="G133" s="14">
        <f ca="1">IFERROR(__xludf.DUMMYFUNCTION("""COMPUTED_VALUE"""),3175)</f>
        <v>3175</v>
      </c>
      <c r="H133" s="13">
        <v>85425</v>
      </c>
      <c r="I133" s="14">
        <f ca="1">IFERROR(__xludf.DUMMYFUNCTION("""COMPUTED_VALUE"""),115)</f>
        <v>115</v>
      </c>
    </row>
    <row r="134" spans="1:9" x14ac:dyDescent="0.3">
      <c r="A134" s="8">
        <v>43961</v>
      </c>
      <c r="B134" s="13">
        <v>30</v>
      </c>
      <c r="C134" s="13">
        <v>22</v>
      </c>
      <c r="D134" s="13">
        <v>12</v>
      </c>
      <c r="E134" s="13">
        <v>17</v>
      </c>
      <c r="F134" s="15">
        <v>43961</v>
      </c>
      <c r="G134" s="14">
        <f ca="1">IFERROR(__xludf.DUMMYFUNCTION("""COMPUTED_VALUE"""),4311)</f>
        <v>4311</v>
      </c>
      <c r="H134" s="13">
        <v>85824</v>
      </c>
      <c r="I134" s="14">
        <f ca="1">IFERROR(__xludf.DUMMYFUNCTION("""COMPUTED_VALUE"""),112)</f>
        <v>112</v>
      </c>
    </row>
    <row r="135" spans="1:9" x14ac:dyDescent="0.3">
      <c r="A135" s="8">
        <v>43962</v>
      </c>
      <c r="B135" s="13">
        <v>28</v>
      </c>
      <c r="C135" s="13">
        <v>21</v>
      </c>
      <c r="D135" s="13">
        <v>11</v>
      </c>
      <c r="E135" s="13">
        <v>16</v>
      </c>
      <c r="F135" s="15">
        <v>43962</v>
      </c>
      <c r="G135" s="14">
        <f ca="1">IFERROR(__xludf.DUMMYFUNCTION("""COMPUTED_VALUE"""),3592)</f>
        <v>3592</v>
      </c>
      <c r="H135" s="13">
        <v>64651</v>
      </c>
      <c r="I135" s="14">
        <f ca="1">IFERROR(__xludf.DUMMYFUNCTION("""COMPUTED_VALUE"""),81)</f>
        <v>81</v>
      </c>
    </row>
    <row r="136" spans="1:9" x14ac:dyDescent="0.3">
      <c r="A136" s="8">
        <v>43963</v>
      </c>
      <c r="B136" s="13">
        <v>27</v>
      </c>
      <c r="C136" s="13">
        <v>19</v>
      </c>
      <c r="D136" s="13">
        <v>10</v>
      </c>
      <c r="E136" s="13">
        <v>15</v>
      </c>
      <c r="F136" s="15">
        <v>43963</v>
      </c>
      <c r="G136" s="14">
        <f ca="1">IFERROR(__xludf.DUMMYFUNCTION("""COMPUTED_VALUE"""),3562)</f>
        <v>3562</v>
      </c>
      <c r="H136" s="13">
        <v>85891</v>
      </c>
      <c r="I136" s="14">
        <f ca="1">IFERROR(__xludf.DUMMYFUNCTION("""COMPUTED_VALUE"""),120)</f>
        <v>120</v>
      </c>
    </row>
    <row r="137" spans="1:9" x14ac:dyDescent="0.3">
      <c r="A137" s="8">
        <v>43964</v>
      </c>
      <c r="B137" s="13">
        <v>25</v>
      </c>
      <c r="C137" s="13">
        <v>17</v>
      </c>
      <c r="D137" s="13">
        <v>10</v>
      </c>
      <c r="E137" s="13">
        <v>14</v>
      </c>
      <c r="F137" s="15">
        <v>43964</v>
      </c>
      <c r="G137" s="14">
        <f ca="1">IFERROR(__xludf.DUMMYFUNCTION("""COMPUTED_VALUE"""),3726)</f>
        <v>3726</v>
      </c>
      <c r="H137" s="13">
        <v>94671</v>
      </c>
      <c r="I137" s="14">
        <f ca="1">IFERROR(__xludf.DUMMYFUNCTION("""COMPUTED_VALUE"""),137)</f>
        <v>137</v>
      </c>
    </row>
    <row r="138" spans="1:9" x14ac:dyDescent="0.3">
      <c r="A138" s="8">
        <v>43965</v>
      </c>
      <c r="B138" s="13">
        <v>26</v>
      </c>
      <c r="C138" s="13">
        <v>18</v>
      </c>
      <c r="D138" s="13">
        <v>10</v>
      </c>
      <c r="E138" s="13">
        <v>14</v>
      </c>
      <c r="F138" s="15">
        <v>43965</v>
      </c>
      <c r="G138" s="14">
        <f ca="1">IFERROR(__xludf.DUMMYFUNCTION("""COMPUTED_VALUE"""),3991)</f>
        <v>3991</v>
      </c>
      <c r="H138" s="13">
        <v>92791</v>
      </c>
      <c r="I138" s="14">
        <f ca="1">IFERROR(__xludf.DUMMYFUNCTION("""COMPUTED_VALUE"""),97)</f>
        <v>97</v>
      </c>
    </row>
    <row r="139" spans="1:9" x14ac:dyDescent="0.3">
      <c r="A139" s="8">
        <v>43966</v>
      </c>
      <c r="B139" s="13">
        <v>26</v>
      </c>
      <c r="C139" s="13">
        <v>18</v>
      </c>
      <c r="D139" s="13">
        <v>10</v>
      </c>
      <c r="E139" s="13">
        <v>14</v>
      </c>
      <c r="F139" s="15">
        <v>43966</v>
      </c>
      <c r="G139" s="14">
        <f ca="1">IFERROR(__xludf.DUMMYFUNCTION("""COMPUTED_VALUE"""),3808)</f>
        <v>3808</v>
      </c>
      <c r="H139" s="13">
        <v>92911</v>
      </c>
      <c r="I139" s="14">
        <f ca="1">IFERROR(__xludf.DUMMYFUNCTION("""COMPUTED_VALUE"""),104)</f>
        <v>104</v>
      </c>
    </row>
    <row r="140" spans="1:9" x14ac:dyDescent="0.3">
      <c r="A140" s="8">
        <v>43967</v>
      </c>
      <c r="B140" s="13">
        <v>26</v>
      </c>
      <c r="C140" s="13">
        <v>19</v>
      </c>
      <c r="D140" s="13">
        <v>10</v>
      </c>
      <c r="E140" s="13">
        <v>15</v>
      </c>
      <c r="F140" s="15">
        <v>43967</v>
      </c>
      <c r="G140" s="14">
        <f ca="1">IFERROR(__xludf.DUMMYFUNCTION("""COMPUTED_VALUE"""),4794)</f>
        <v>4794</v>
      </c>
      <c r="H140" s="13">
        <v>94325</v>
      </c>
      <c r="I140" s="14">
        <f ca="1">IFERROR(__xludf.DUMMYFUNCTION("""COMPUTED_VALUE"""),120)</f>
        <v>120</v>
      </c>
    </row>
    <row r="141" spans="1:9" x14ac:dyDescent="0.3">
      <c r="A141" s="8">
        <v>43968</v>
      </c>
      <c r="B141" s="13">
        <v>28</v>
      </c>
      <c r="C141" s="13">
        <v>20</v>
      </c>
      <c r="D141" s="13">
        <v>11</v>
      </c>
      <c r="E141" s="13">
        <v>15</v>
      </c>
      <c r="F141" s="15">
        <v>43968</v>
      </c>
      <c r="G141" s="14">
        <f ca="1">IFERROR(__xludf.DUMMYFUNCTION("""COMPUTED_VALUE"""),5049)</f>
        <v>5049</v>
      </c>
      <c r="H141" s="13">
        <v>93365</v>
      </c>
      <c r="I141" s="14">
        <f ca="1">IFERROR(__xludf.DUMMYFUNCTION("""COMPUTED_VALUE"""),152)</f>
        <v>152</v>
      </c>
    </row>
    <row r="142" spans="1:9" x14ac:dyDescent="0.3">
      <c r="A142" s="8">
        <v>43969</v>
      </c>
      <c r="B142" s="13">
        <v>25</v>
      </c>
      <c r="C142" s="13">
        <v>19</v>
      </c>
      <c r="D142" s="13">
        <v>10</v>
      </c>
      <c r="E142" s="13">
        <v>15</v>
      </c>
      <c r="F142" s="15">
        <v>43969</v>
      </c>
      <c r="G142" s="14">
        <f ca="1">IFERROR(__xludf.DUMMYFUNCTION("""COMPUTED_VALUE"""),4628)</f>
        <v>4628</v>
      </c>
      <c r="H142" s="13">
        <v>75150</v>
      </c>
      <c r="I142" s="14">
        <f ca="1">IFERROR(__xludf.DUMMYFUNCTION("""COMPUTED_VALUE"""),131)</f>
        <v>131</v>
      </c>
    </row>
    <row r="143" spans="1:9" x14ac:dyDescent="0.3">
      <c r="A143" s="8">
        <v>43970</v>
      </c>
      <c r="B143" s="13">
        <v>23</v>
      </c>
      <c r="C143" s="13">
        <v>19</v>
      </c>
      <c r="D143" s="13">
        <v>10</v>
      </c>
      <c r="E143" s="13">
        <v>15</v>
      </c>
      <c r="F143" s="15">
        <v>43970</v>
      </c>
      <c r="G143" s="14">
        <f ca="1">IFERROR(__xludf.DUMMYFUNCTION("""COMPUTED_VALUE"""),6154)</f>
        <v>6154</v>
      </c>
      <c r="H143" s="13">
        <v>101475</v>
      </c>
      <c r="I143" s="14">
        <f ca="1">IFERROR(__xludf.DUMMYFUNCTION("""COMPUTED_VALUE"""),146)</f>
        <v>146</v>
      </c>
    </row>
    <row r="144" spans="1:9" x14ac:dyDescent="0.3">
      <c r="A144" s="8">
        <v>43971</v>
      </c>
      <c r="B144" s="13">
        <v>17</v>
      </c>
      <c r="C144" s="13">
        <v>17</v>
      </c>
      <c r="D144" s="13">
        <v>9</v>
      </c>
      <c r="E144" s="13">
        <v>13</v>
      </c>
      <c r="F144" s="15">
        <v>43971</v>
      </c>
      <c r="G144" s="14">
        <f ca="1">IFERROR(__xludf.DUMMYFUNCTION("""COMPUTED_VALUE"""),5720)</f>
        <v>5720</v>
      </c>
      <c r="H144" s="13">
        <v>108121</v>
      </c>
      <c r="I144" s="14">
        <f ca="1">IFERROR(__xludf.DUMMYFUNCTION("""COMPUTED_VALUE"""),134)</f>
        <v>134</v>
      </c>
    </row>
    <row r="145" spans="1:9" x14ac:dyDescent="0.3">
      <c r="A145" s="8">
        <v>43972</v>
      </c>
      <c r="B145" s="13">
        <v>18</v>
      </c>
      <c r="C145" s="13">
        <v>17</v>
      </c>
      <c r="D145" s="13">
        <v>9</v>
      </c>
      <c r="E145" s="13">
        <v>13</v>
      </c>
      <c r="F145" s="15">
        <v>43972</v>
      </c>
      <c r="G145" s="14">
        <f ca="1">IFERROR(__xludf.DUMMYFUNCTION("""COMPUTED_VALUE"""),6023)</f>
        <v>6023</v>
      </c>
      <c r="H145" s="13">
        <v>103532</v>
      </c>
      <c r="I145" s="14">
        <f ca="1">IFERROR(__xludf.DUMMYFUNCTION("""COMPUTED_VALUE"""),148)</f>
        <v>148</v>
      </c>
    </row>
    <row r="146" spans="1:9" x14ac:dyDescent="0.3">
      <c r="A146" s="8">
        <v>43973</v>
      </c>
      <c r="B146" s="13">
        <v>18</v>
      </c>
      <c r="C146" s="13">
        <v>16</v>
      </c>
      <c r="D146" s="13">
        <v>9</v>
      </c>
      <c r="E146" s="13">
        <v>13</v>
      </c>
      <c r="F146" s="15">
        <v>43973</v>
      </c>
      <c r="G146" s="14">
        <f ca="1">IFERROR(__xludf.DUMMYFUNCTION("""COMPUTED_VALUE"""),6536)</f>
        <v>6536</v>
      </c>
      <c r="H146" s="13">
        <v>103514</v>
      </c>
      <c r="I146" s="14">
        <f ca="1">IFERROR(__xludf.DUMMYFUNCTION("""COMPUTED_VALUE"""),142)</f>
        <v>142</v>
      </c>
    </row>
    <row r="147" spans="1:9" x14ac:dyDescent="0.3">
      <c r="A147" s="8">
        <v>43974</v>
      </c>
      <c r="B147" s="13">
        <v>19</v>
      </c>
      <c r="C147" s="13">
        <v>17</v>
      </c>
      <c r="D147" s="13">
        <v>9</v>
      </c>
      <c r="E147" s="13">
        <v>13</v>
      </c>
      <c r="F147" s="15">
        <v>43974</v>
      </c>
      <c r="G147" s="14">
        <f ca="1">IFERROR(__xludf.DUMMYFUNCTION("""COMPUTED_VALUE"""),6667)</f>
        <v>6667</v>
      </c>
      <c r="H147" s="13">
        <v>115364</v>
      </c>
      <c r="I147" s="14">
        <f ca="1">IFERROR(__xludf.DUMMYFUNCTION("""COMPUTED_VALUE"""),142)</f>
        <v>142</v>
      </c>
    </row>
    <row r="148" spans="1:9" x14ac:dyDescent="0.3">
      <c r="A148" s="8">
        <v>43975</v>
      </c>
      <c r="B148" s="13">
        <v>19</v>
      </c>
      <c r="C148" s="13">
        <v>17</v>
      </c>
      <c r="D148" s="13">
        <v>9</v>
      </c>
      <c r="E148" s="13">
        <v>13</v>
      </c>
      <c r="F148" s="15">
        <v>43975</v>
      </c>
      <c r="G148" s="14">
        <f ca="1">IFERROR(__xludf.DUMMYFUNCTION("""COMPUTED_VALUE"""),7111)</f>
        <v>7111</v>
      </c>
      <c r="H148" s="13">
        <v>108623</v>
      </c>
      <c r="I148" s="14">
        <f ca="1">IFERROR(__xludf.DUMMYFUNCTION("""COMPUTED_VALUE"""),156)</f>
        <v>156</v>
      </c>
    </row>
    <row r="149" spans="1:9" x14ac:dyDescent="0.3">
      <c r="A149" s="8">
        <v>43976</v>
      </c>
      <c r="B149" s="13">
        <v>19</v>
      </c>
      <c r="C149" s="13">
        <v>17</v>
      </c>
      <c r="D149" s="13">
        <v>9</v>
      </c>
      <c r="E149" s="13">
        <v>13</v>
      </c>
      <c r="F149" s="15">
        <v>43976</v>
      </c>
      <c r="G149" s="14">
        <f ca="1">IFERROR(__xludf.DUMMYFUNCTION("""COMPUTED_VALUE"""),6414)</f>
        <v>6414</v>
      </c>
      <c r="H149" s="13">
        <v>90170</v>
      </c>
      <c r="I149" s="14">
        <f ca="1">IFERROR(__xludf.DUMMYFUNCTION("""COMPUTED_VALUE"""),150)</f>
        <v>150</v>
      </c>
    </row>
    <row r="150" spans="1:9" x14ac:dyDescent="0.3">
      <c r="A150" s="8">
        <v>43977</v>
      </c>
      <c r="B150" s="13">
        <v>17</v>
      </c>
      <c r="C150" s="13">
        <v>15</v>
      </c>
      <c r="D150" s="13">
        <v>8</v>
      </c>
      <c r="E150" s="13">
        <v>12</v>
      </c>
      <c r="F150" s="15">
        <v>43977</v>
      </c>
      <c r="G150" s="14">
        <f ca="1">IFERROR(__xludf.DUMMYFUNCTION("""COMPUTED_VALUE"""),5907)</f>
        <v>5907</v>
      </c>
      <c r="H150" s="13">
        <v>92528</v>
      </c>
      <c r="I150" s="14">
        <f ca="1">IFERROR(__xludf.DUMMYFUNCTION("""COMPUTED_VALUE"""),173)</f>
        <v>173</v>
      </c>
    </row>
    <row r="151" spans="1:9" x14ac:dyDescent="0.3">
      <c r="A151" s="8">
        <v>43978</v>
      </c>
      <c r="B151" s="13">
        <v>17</v>
      </c>
      <c r="C151" s="13">
        <v>14</v>
      </c>
      <c r="D151" s="13">
        <v>8</v>
      </c>
      <c r="E151" s="13">
        <v>12</v>
      </c>
      <c r="F151" s="15">
        <v>43978</v>
      </c>
      <c r="G151" s="14">
        <f ca="1">IFERROR(__xludf.DUMMYFUNCTION("""COMPUTED_VALUE"""),7246)</f>
        <v>7246</v>
      </c>
      <c r="H151" s="13">
        <v>116041</v>
      </c>
      <c r="I151" s="14">
        <f ca="1">IFERROR(__xludf.DUMMYFUNCTION("""COMPUTED_VALUE"""),188)</f>
        <v>188</v>
      </c>
    </row>
    <row r="152" spans="1:9" x14ac:dyDescent="0.3">
      <c r="A152" s="8">
        <v>43979</v>
      </c>
      <c r="B152" s="13">
        <v>18</v>
      </c>
      <c r="C152" s="13">
        <v>15</v>
      </c>
      <c r="D152" s="13">
        <v>8</v>
      </c>
      <c r="E152" s="13">
        <v>11</v>
      </c>
      <c r="F152" s="15">
        <v>43979</v>
      </c>
      <c r="G152" s="14">
        <f ca="1">IFERROR(__xludf.DUMMYFUNCTION("""COMPUTED_VALUE"""),7254)</f>
        <v>7254</v>
      </c>
      <c r="H152" s="13">
        <v>119976</v>
      </c>
      <c r="I152" s="14">
        <f ca="1">IFERROR(__xludf.DUMMYFUNCTION("""COMPUTED_VALUE"""),176)</f>
        <v>176</v>
      </c>
    </row>
    <row r="153" spans="1:9" x14ac:dyDescent="0.3">
      <c r="A153" s="8">
        <v>43980</v>
      </c>
      <c r="B153" s="13">
        <v>18</v>
      </c>
      <c r="C153" s="13">
        <v>15</v>
      </c>
      <c r="D153" s="13">
        <v>8</v>
      </c>
      <c r="E153" s="13">
        <v>12</v>
      </c>
      <c r="F153" s="15">
        <v>43980</v>
      </c>
      <c r="G153" s="14">
        <f ca="1">IFERROR(__xludf.DUMMYFUNCTION("""COMPUTED_VALUE"""),8138)</f>
        <v>8138</v>
      </c>
      <c r="H153" s="13">
        <v>121702</v>
      </c>
      <c r="I153" s="14">
        <f ca="1">IFERROR(__xludf.DUMMYFUNCTION("""COMPUTED_VALUE"""),269)</f>
        <v>269</v>
      </c>
    </row>
    <row r="154" spans="1:9" x14ac:dyDescent="0.3">
      <c r="A154" s="8">
        <v>43981</v>
      </c>
      <c r="B154" s="13">
        <v>19</v>
      </c>
      <c r="C154" s="13">
        <v>15</v>
      </c>
      <c r="D154" s="13">
        <v>9</v>
      </c>
      <c r="E154" s="13">
        <v>12</v>
      </c>
      <c r="F154" s="15">
        <v>43981</v>
      </c>
      <c r="G154" s="14">
        <f ca="1">IFERROR(__xludf.DUMMYFUNCTION("""COMPUTED_VALUE"""),8364)</f>
        <v>8364</v>
      </c>
      <c r="H154" s="13">
        <v>127761</v>
      </c>
      <c r="I154" s="14">
        <f ca="1">IFERROR(__xludf.DUMMYFUNCTION("""COMPUTED_VALUE"""),205)</f>
        <v>205</v>
      </c>
    </row>
    <row r="155" spans="1:9" x14ac:dyDescent="0.3">
      <c r="A155" s="8">
        <v>43982</v>
      </c>
      <c r="B155" s="13">
        <v>18</v>
      </c>
      <c r="C155" s="13">
        <v>15</v>
      </c>
      <c r="D155" s="13">
        <v>8</v>
      </c>
      <c r="E155" s="13">
        <v>12</v>
      </c>
      <c r="F155" s="15">
        <v>43982</v>
      </c>
      <c r="G155" s="14">
        <f ca="1">IFERROR(__xludf.DUMMYFUNCTION("""COMPUTED_VALUE"""),8789)</f>
        <v>8789</v>
      </c>
      <c r="H155" s="13">
        <v>125428</v>
      </c>
      <c r="I155" s="14">
        <f ca="1">IFERROR(__xludf.DUMMYFUNCTION("""COMPUTED_VALUE"""),222)</f>
        <v>222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A9A8E-82E2-4E6E-AFF1-99EFFB92F3BB}">
  <dimension ref="A1:X155"/>
  <sheetViews>
    <sheetView workbookViewId="0">
      <selection activeCell="H1" sqref="H1:I1048576"/>
    </sheetView>
  </sheetViews>
  <sheetFormatPr defaultRowHeight="14.4" x14ac:dyDescent="0.3"/>
  <cols>
    <col min="2" max="2" width="12.5546875" customWidth="1"/>
    <col min="8" max="9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193</v>
      </c>
      <c r="C3" t="s">
        <v>192</v>
      </c>
      <c r="D3" t="s">
        <v>191</v>
      </c>
      <c r="E3" t="s">
        <v>190</v>
      </c>
      <c r="F3" t="s">
        <v>189</v>
      </c>
      <c r="G3" s="12" t="s">
        <v>56</v>
      </c>
      <c r="H3" s="23" t="s">
        <v>59</v>
      </c>
      <c r="I3" s="23" t="s">
        <v>58</v>
      </c>
      <c r="J3" s="10" t="s">
        <v>57</v>
      </c>
    </row>
    <row r="4" spans="1:24" x14ac:dyDescent="0.3">
      <c r="A4" s="8">
        <v>43831</v>
      </c>
      <c r="B4">
        <v>0</v>
      </c>
      <c r="C4">
        <v>0</v>
      </c>
      <c r="D4">
        <v>0</v>
      </c>
      <c r="E4">
        <v>0</v>
      </c>
      <c r="F4">
        <v>0</v>
      </c>
      <c r="G4" s="9">
        <v>43831</v>
      </c>
      <c r="H4" s="23">
        <v>0</v>
      </c>
      <c r="I4" s="23">
        <v>0</v>
      </c>
      <c r="J4" s="10">
        <v>0</v>
      </c>
    </row>
    <row r="5" spans="1:24" x14ac:dyDescent="0.3">
      <c r="A5" s="8">
        <v>43832</v>
      </c>
      <c r="B5">
        <v>0</v>
      </c>
      <c r="C5">
        <v>0</v>
      </c>
      <c r="D5">
        <v>0</v>
      </c>
      <c r="E5">
        <v>0</v>
      </c>
      <c r="F5">
        <v>0</v>
      </c>
      <c r="G5" s="9">
        <v>43832</v>
      </c>
      <c r="H5" s="23">
        <v>0</v>
      </c>
      <c r="I5" s="23">
        <v>0</v>
      </c>
      <c r="J5" s="10">
        <v>0</v>
      </c>
    </row>
    <row r="6" spans="1:24" x14ac:dyDescent="0.3">
      <c r="A6" s="8">
        <v>43833</v>
      </c>
      <c r="B6">
        <v>27</v>
      </c>
      <c r="C6">
        <v>0</v>
      </c>
      <c r="D6">
        <v>0</v>
      </c>
      <c r="E6">
        <v>0</v>
      </c>
      <c r="F6">
        <v>0</v>
      </c>
      <c r="G6" s="9">
        <v>43833</v>
      </c>
      <c r="H6" s="23">
        <v>0</v>
      </c>
      <c r="I6" s="23">
        <v>0</v>
      </c>
      <c r="J6" s="10">
        <v>0</v>
      </c>
      <c r="P6" t="s">
        <v>123</v>
      </c>
      <c r="W6" t="s">
        <v>122</v>
      </c>
    </row>
    <row r="7" spans="1:24" x14ac:dyDescent="0.3">
      <c r="A7" s="8">
        <v>43834</v>
      </c>
      <c r="B7">
        <v>0</v>
      </c>
      <c r="C7">
        <v>0</v>
      </c>
      <c r="D7">
        <v>0</v>
      </c>
      <c r="E7">
        <v>0</v>
      </c>
      <c r="F7">
        <v>0</v>
      </c>
      <c r="G7" s="9">
        <v>43834</v>
      </c>
      <c r="H7" s="23">
        <v>0</v>
      </c>
      <c r="I7" s="23">
        <v>0</v>
      </c>
      <c r="J7" s="10">
        <v>0</v>
      </c>
      <c r="M7" s="13" t="s">
        <v>121</v>
      </c>
      <c r="N7" s="13" t="s">
        <v>17</v>
      </c>
      <c r="O7" s="13" t="s">
        <v>19</v>
      </c>
      <c r="P7" s="13" t="s">
        <v>22</v>
      </c>
      <c r="Q7" s="13" t="s">
        <v>24</v>
      </c>
      <c r="T7" s="13" t="s">
        <v>121</v>
      </c>
      <c r="U7" s="13" t="s">
        <v>17</v>
      </c>
      <c r="V7" s="13" t="s">
        <v>19</v>
      </c>
      <c r="W7" s="13" t="s">
        <v>22</v>
      </c>
      <c r="X7" s="13" t="s">
        <v>24</v>
      </c>
    </row>
    <row r="8" spans="1:24" x14ac:dyDescent="0.3">
      <c r="A8" s="8">
        <v>43835</v>
      </c>
      <c r="B8">
        <v>0</v>
      </c>
      <c r="C8">
        <v>0</v>
      </c>
      <c r="D8">
        <v>0</v>
      </c>
      <c r="E8">
        <v>0</v>
      </c>
      <c r="F8">
        <v>0</v>
      </c>
      <c r="G8" s="9">
        <v>43835</v>
      </c>
      <c r="H8" s="23">
        <v>0</v>
      </c>
      <c r="I8" s="23">
        <v>0</v>
      </c>
      <c r="J8" s="10">
        <v>0</v>
      </c>
      <c r="M8">
        <v>0</v>
      </c>
      <c r="N8">
        <v>-0.1011690299110948</v>
      </c>
      <c r="O8">
        <v>-9.5987989846054889E-2</v>
      </c>
      <c r="P8">
        <v>-2.6065740547808258E-2</v>
      </c>
      <c r="Q8">
        <v>-4.8552492281435794E-2</v>
      </c>
      <c r="T8">
        <v>0</v>
      </c>
      <c r="U8">
        <v>5.4274911263046521E-3</v>
      </c>
      <c r="V8">
        <v>-1.588142440675281E-2</v>
      </c>
      <c r="W8">
        <v>-6.3548980974612063E-2</v>
      </c>
      <c r="X8">
        <v>6.3541508704910016E-2</v>
      </c>
    </row>
    <row r="9" spans="1:24" x14ac:dyDescent="0.3">
      <c r="A9" s="8">
        <v>43836</v>
      </c>
      <c r="B9">
        <v>0</v>
      </c>
      <c r="C9">
        <v>0</v>
      </c>
      <c r="D9">
        <v>0</v>
      </c>
      <c r="E9">
        <v>0</v>
      </c>
      <c r="F9">
        <v>0</v>
      </c>
      <c r="G9" s="9">
        <v>43836</v>
      </c>
      <c r="H9" s="23">
        <v>0</v>
      </c>
      <c r="I9" s="23">
        <v>0</v>
      </c>
      <c r="J9" s="10">
        <v>0</v>
      </c>
      <c r="M9">
        <v>1</v>
      </c>
      <c r="N9">
        <v>0.11845024218319611</v>
      </c>
      <c r="O9">
        <v>-2.8736953444159729E-2</v>
      </c>
      <c r="P9">
        <v>-2.6243052853454969E-2</v>
      </c>
      <c r="Q9">
        <v>-4.8890758691436449E-2</v>
      </c>
      <c r="T9">
        <v>1</v>
      </c>
      <c r="U9">
        <v>0.11569339800282759</v>
      </c>
      <c r="V9">
        <v>-4.2181879847921801E-2</v>
      </c>
      <c r="W9">
        <v>-6.4016937647484756E-2</v>
      </c>
      <c r="X9">
        <v>0.11511168411439175</v>
      </c>
    </row>
    <row r="10" spans="1:24" x14ac:dyDescent="0.3">
      <c r="A10" s="8">
        <v>43837</v>
      </c>
      <c r="B10">
        <v>0</v>
      </c>
      <c r="C10">
        <v>0</v>
      </c>
      <c r="D10">
        <v>0</v>
      </c>
      <c r="E10">
        <v>0</v>
      </c>
      <c r="F10">
        <v>0</v>
      </c>
      <c r="G10" s="9">
        <v>43837</v>
      </c>
      <c r="H10" s="23">
        <v>0</v>
      </c>
      <c r="I10" s="23">
        <v>0</v>
      </c>
      <c r="J10" s="10">
        <v>0</v>
      </c>
      <c r="M10">
        <v>2</v>
      </c>
      <c r="N10">
        <v>3.320907257808367E-2</v>
      </c>
      <c r="O10">
        <v>-1.791229907449101E-2</v>
      </c>
      <c r="P10">
        <v>-2.6422794075066276E-2</v>
      </c>
      <c r="Q10">
        <v>-4.9233772278234222E-2</v>
      </c>
      <c r="T10">
        <v>2</v>
      </c>
      <c r="U10">
        <v>6.3573583275290321E-2</v>
      </c>
      <c r="V10">
        <v>-3.3599605370863067E-2</v>
      </c>
      <c r="W10">
        <v>-6.4491861281204488E-2</v>
      </c>
      <c r="X10">
        <v>-1.5105974561805098E-2</v>
      </c>
    </row>
    <row r="11" spans="1:24" x14ac:dyDescent="0.3">
      <c r="A11" s="8">
        <v>43838</v>
      </c>
      <c r="B11">
        <v>0</v>
      </c>
      <c r="C11">
        <v>0</v>
      </c>
      <c r="D11">
        <v>0</v>
      </c>
      <c r="E11">
        <v>0</v>
      </c>
      <c r="F11">
        <v>30</v>
      </c>
      <c r="G11" s="9">
        <v>43838</v>
      </c>
      <c r="H11" s="23">
        <v>0</v>
      </c>
      <c r="I11" s="23">
        <v>0</v>
      </c>
      <c r="J11" s="10">
        <v>0</v>
      </c>
      <c r="M11">
        <v>3</v>
      </c>
      <c r="N11">
        <v>-0.10355552921216787</v>
      </c>
      <c r="O11">
        <v>-9.642870920163818E-2</v>
      </c>
      <c r="P11">
        <v>-2.6605014466888031E-2</v>
      </c>
      <c r="Q11">
        <v>-4.9581633694446639E-2</v>
      </c>
      <c r="T11">
        <v>3</v>
      </c>
      <c r="U11">
        <v>1.8890122735707855E-2</v>
      </c>
      <c r="V11">
        <v>-7.6614369444265876E-2</v>
      </c>
      <c r="W11">
        <v>-6.4973909174472516E-2</v>
      </c>
      <c r="X11">
        <v>1.7771205868707196E-3</v>
      </c>
    </row>
    <row r="12" spans="1:24" x14ac:dyDescent="0.3">
      <c r="A12" s="8">
        <v>43839</v>
      </c>
      <c r="B12">
        <v>0</v>
      </c>
      <c r="C12">
        <v>0</v>
      </c>
      <c r="D12">
        <v>0</v>
      </c>
      <c r="E12">
        <v>0</v>
      </c>
      <c r="F12">
        <v>0</v>
      </c>
      <c r="G12" s="9">
        <v>43839</v>
      </c>
      <c r="H12" s="23">
        <v>0</v>
      </c>
      <c r="I12" s="23">
        <v>0</v>
      </c>
      <c r="J12" s="10">
        <v>0</v>
      </c>
      <c r="M12">
        <v>4</v>
      </c>
      <c r="N12">
        <v>-1.7227810885007005E-2</v>
      </c>
      <c r="O12">
        <v>-9.5465408055130554E-2</v>
      </c>
      <c r="P12">
        <v>-2.6789765679173769E-2</v>
      </c>
      <c r="Q12">
        <v>-4.9934446458837607E-2</v>
      </c>
      <c r="T12">
        <v>4</v>
      </c>
      <c r="U12">
        <v>-6.9013862422134128E-2</v>
      </c>
      <c r="V12">
        <v>-6.768789553055686E-2</v>
      </c>
      <c r="W12">
        <v>-6.546324341376375E-2</v>
      </c>
      <c r="X12">
        <v>-0.1052073431293342</v>
      </c>
    </row>
    <row r="13" spans="1:24" x14ac:dyDescent="0.3">
      <c r="A13" s="8">
        <v>43840</v>
      </c>
      <c r="B13">
        <v>0</v>
      </c>
      <c r="C13">
        <v>0</v>
      </c>
      <c r="D13">
        <v>0</v>
      </c>
      <c r="E13">
        <v>0</v>
      </c>
      <c r="F13">
        <v>0</v>
      </c>
      <c r="G13" s="9">
        <v>43840</v>
      </c>
      <c r="H13" s="23">
        <v>0</v>
      </c>
      <c r="I13" s="23">
        <v>0</v>
      </c>
      <c r="J13" s="10">
        <v>0</v>
      </c>
      <c r="M13">
        <v>5</v>
      </c>
      <c r="N13">
        <v>8.9989264300024949E-2</v>
      </c>
      <c r="O13">
        <v>-9.4446935825502787E-2</v>
      </c>
      <c r="P13">
        <v>-2.6977100807001098E-2</v>
      </c>
      <c r="Q13">
        <v>7.213904332296503E-2</v>
      </c>
      <c r="T13">
        <v>5</v>
      </c>
      <c r="U13">
        <v>3.3203858045552238E-2</v>
      </c>
      <c r="V13">
        <v>-0.14637002055661691</v>
      </c>
      <c r="W13">
        <v>-6.5960031057518159E-2</v>
      </c>
      <c r="X13">
        <v>-6.7878469890352663E-2</v>
      </c>
    </row>
    <row r="14" spans="1:24" x14ac:dyDescent="0.3">
      <c r="A14" s="8">
        <v>43841</v>
      </c>
      <c r="B14">
        <v>0</v>
      </c>
      <c r="C14">
        <v>0</v>
      </c>
      <c r="D14">
        <v>0</v>
      </c>
      <c r="E14">
        <v>0</v>
      </c>
      <c r="F14">
        <v>0</v>
      </c>
      <c r="G14" s="9">
        <v>43841</v>
      </c>
      <c r="H14" s="23">
        <v>0</v>
      </c>
      <c r="I14" s="23">
        <v>0</v>
      </c>
      <c r="J14" s="10">
        <v>0</v>
      </c>
      <c r="M14">
        <v>6</v>
      </c>
      <c r="N14">
        <v>4.00990170298062E-2</v>
      </c>
      <c r="O14">
        <v>-9.3264242815803866E-2</v>
      </c>
      <c r="P14">
        <v>-2.7167074441146962E-2</v>
      </c>
      <c r="Q14">
        <v>-4.7842703648003936E-2</v>
      </c>
      <c r="T14">
        <v>6</v>
      </c>
      <c r="U14">
        <v>-2.6981576817943394E-2</v>
      </c>
      <c r="V14">
        <v>-0.17020306963590145</v>
      </c>
      <c r="W14">
        <v>-6.6464444328928951E-2</v>
      </c>
      <c r="X14">
        <v>-6.5254031061821646E-3</v>
      </c>
    </row>
    <row r="15" spans="1:24" x14ac:dyDescent="0.3">
      <c r="A15" s="8">
        <v>43842</v>
      </c>
      <c r="B15">
        <v>0</v>
      </c>
      <c r="C15">
        <v>0</v>
      </c>
      <c r="D15">
        <v>0</v>
      </c>
      <c r="E15">
        <v>34</v>
      </c>
      <c r="F15">
        <v>0</v>
      </c>
      <c r="G15" s="9">
        <v>43842</v>
      </c>
      <c r="H15" s="23">
        <v>0</v>
      </c>
      <c r="I15" s="23">
        <v>0</v>
      </c>
      <c r="J15" s="10">
        <v>0</v>
      </c>
      <c r="M15">
        <v>7</v>
      </c>
      <c r="N15">
        <v>-1.5028425691082556E-2</v>
      </c>
      <c r="O15">
        <v>-9.1982385550281362E-2</v>
      </c>
      <c r="P15">
        <v>-2.7359742721133107E-2</v>
      </c>
      <c r="Q15">
        <v>-4.8189271999843367E-2</v>
      </c>
      <c r="T15">
        <v>7</v>
      </c>
      <c r="U15">
        <v>-6.539795381954748E-2</v>
      </c>
      <c r="V15">
        <v>-7.7109031533710723E-2</v>
      </c>
      <c r="W15">
        <v>-6.6976660817804984E-2</v>
      </c>
      <c r="X15">
        <v>-1.7507434458934108E-2</v>
      </c>
    </row>
    <row r="16" spans="1:24" x14ac:dyDescent="0.3">
      <c r="A16" s="8">
        <v>43843</v>
      </c>
      <c r="B16">
        <v>0</v>
      </c>
      <c r="C16">
        <v>0</v>
      </c>
      <c r="D16">
        <v>0</v>
      </c>
      <c r="E16">
        <v>0</v>
      </c>
      <c r="F16">
        <v>0</v>
      </c>
      <c r="G16" s="9">
        <v>43843</v>
      </c>
      <c r="H16" s="23">
        <v>0</v>
      </c>
      <c r="I16" s="23">
        <v>0</v>
      </c>
      <c r="J16" s="10">
        <v>0</v>
      </c>
      <c r="M16">
        <v>8</v>
      </c>
      <c r="N16">
        <v>4.7879630662572302E-2</v>
      </c>
      <c r="O16">
        <v>-9.2708931341466141E-2</v>
      </c>
      <c r="P16">
        <v>-2.7555163390539233E-2</v>
      </c>
      <c r="Q16">
        <v>-4.854089850984835E-2</v>
      </c>
      <c r="T16">
        <v>8</v>
      </c>
      <c r="U16">
        <v>-1.1194467297247554E-2</v>
      </c>
      <c r="V16">
        <v>-9.9522208522975178E-2</v>
      </c>
      <c r="W16">
        <v>-6.7496863692007955E-2</v>
      </c>
      <c r="X16">
        <v>-3.3245143956976565E-2</v>
      </c>
    </row>
    <row r="17" spans="1:24" x14ac:dyDescent="0.3">
      <c r="A17" s="8">
        <v>43844</v>
      </c>
      <c r="B17">
        <v>0</v>
      </c>
      <c r="C17">
        <v>0</v>
      </c>
      <c r="D17">
        <v>0</v>
      </c>
      <c r="E17">
        <v>0</v>
      </c>
      <c r="F17">
        <v>0</v>
      </c>
      <c r="G17" s="9">
        <v>43844</v>
      </c>
      <c r="H17" s="23">
        <v>0</v>
      </c>
      <c r="I17" s="23">
        <v>0</v>
      </c>
      <c r="J17" s="10">
        <v>0</v>
      </c>
      <c r="M17">
        <v>9</v>
      </c>
      <c r="N17">
        <v>-3.9232854609585109E-2</v>
      </c>
      <c r="O17">
        <v>-9.3447092904276774E-2</v>
      </c>
      <c r="P17">
        <v>-2.7753395854710296E-2</v>
      </c>
      <c r="Q17">
        <v>-4.8897694738801151E-2</v>
      </c>
      <c r="T17">
        <v>9</v>
      </c>
      <c r="U17">
        <v>7.9940571086037429E-2</v>
      </c>
      <c r="V17">
        <v>-0.16679550275092783</v>
      </c>
      <c r="W17">
        <v>-6.8025241919000765E-2</v>
      </c>
      <c r="X17">
        <v>-5.8378202874830191E-2</v>
      </c>
    </row>
    <row r="18" spans="1:24" x14ac:dyDescent="0.3">
      <c r="A18" s="8">
        <v>43845</v>
      </c>
      <c r="B18">
        <v>0</v>
      </c>
      <c r="C18">
        <v>0</v>
      </c>
      <c r="D18">
        <v>0</v>
      </c>
      <c r="E18">
        <v>0</v>
      </c>
      <c r="F18">
        <v>0</v>
      </c>
      <c r="G18" s="9">
        <v>43845</v>
      </c>
      <c r="H18" s="23">
        <v>0</v>
      </c>
      <c r="I18" s="23">
        <v>0</v>
      </c>
      <c r="J18" s="10">
        <v>0</v>
      </c>
      <c r="M18">
        <v>10</v>
      </c>
      <c r="N18">
        <v>-3.7313747222903253E-2</v>
      </c>
      <c r="O18">
        <v>-9.2239253146413402E-2</v>
      </c>
      <c r="P18">
        <v>-2.7954501240966705E-2</v>
      </c>
      <c r="Q18">
        <v>-4.92597755528391E-2</v>
      </c>
      <c r="T18">
        <v>10</v>
      </c>
      <c r="U18">
        <v>7.3479784859188033E-2</v>
      </c>
      <c r="V18">
        <v>-0.15447723885997186</v>
      </c>
      <c r="W18">
        <v>-6.856199049807965E-2</v>
      </c>
      <c r="X18">
        <v>-1.9930255891702303E-2</v>
      </c>
    </row>
    <row r="19" spans="1:24" x14ac:dyDescent="0.3">
      <c r="A19" s="8">
        <v>43846</v>
      </c>
      <c r="B19">
        <v>0</v>
      </c>
      <c r="C19">
        <v>0</v>
      </c>
      <c r="D19">
        <v>0</v>
      </c>
      <c r="E19">
        <v>0</v>
      </c>
      <c r="F19">
        <v>0</v>
      </c>
      <c r="G19" s="9">
        <v>43846</v>
      </c>
      <c r="H19" s="23">
        <v>0</v>
      </c>
      <c r="I19" s="23">
        <v>0</v>
      </c>
      <c r="J19" s="10">
        <v>0</v>
      </c>
      <c r="M19">
        <v>11</v>
      </c>
      <c r="N19">
        <v>-3.3473615986611825E-2</v>
      </c>
      <c r="O19">
        <v>-9.2982354487702049E-2</v>
      </c>
      <c r="P19">
        <v>-2.8158542461457235E-2</v>
      </c>
      <c r="Q19">
        <v>9.8728434473311144E-2</v>
      </c>
      <c r="T19">
        <v>11</v>
      </c>
      <c r="U19">
        <v>2.8294859820991371E-2</v>
      </c>
      <c r="V19">
        <v>-5.6443863308944742E-2</v>
      </c>
      <c r="W19">
        <v>-6.9107310703895641E-2</v>
      </c>
      <c r="X19">
        <v>-2.9742024025022188E-2</v>
      </c>
    </row>
    <row r="20" spans="1:24" x14ac:dyDescent="0.3">
      <c r="A20" s="8">
        <v>43847</v>
      </c>
      <c r="B20">
        <v>0</v>
      </c>
      <c r="C20">
        <v>0</v>
      </c>
      <c r="D20">
        <v>0</v>
      </c>
      <c r="E20">
        <v>0</v>
      </c>
      <c r="F20">
        <v>0</v>
      </c>
      <c r="G20" s="9">
        <v>43847</v>
      </c>
      <c r="H20" s="23">
        <v>0</v>
      </c>
      <c r="I20" s="23">
        <v>0</v>
      </c>
      <c r="J20" s="10">
        <v>0</v>
      </c>
      <c r="M20">
        <v>12</v>
      </c>
      <c r="N20">
        <v>-0.10339525183142544</v>
      </c>
      <c r="O20">
        <v>-2.5183228580756778E-2</v>
      </c>
      <c r="P20">
        <v>-2.8365584278782371E-2</v>
      </c>
      <c r="Q20">
        <v>-5.0000267673115266E-2</v>
      </c>
      <c r="T20">
        <v>12</v>
      </c>
      <c r="U20">
        <v>6.6262671706352888E-2</v>
      </c>
      <c r="V20">
        <v>-7.3481355939459786E-2</v>
      </c>
      <c r="W20">
        <v>-6.9661410341915475E-2</v>
      </c>
      <c r="X20">
        <v>-1.8944555447917542E-3</v>
      </c>
    </row>
    <row r="21" spans="1:24" x14ac:dyDescent="0.3">
      <c r="A21" s="8">
        <v>43848</v>
      </c>
      <c r="B21">
        <v>0</v>
      </c>
      <c r="C21">
        <v>0</v>
      </c>
      <c r="D21">
        <v>0</v>
      </c>
      <c r="E21">
        <v>0</v>
      </c>
      <c r="F21">
        <v>0</v>
      </c>
      <c r="G21" s="9">
        <v>43848</v>
      </c>
      <c r="H21" s="23">
        <v>0</v>
      </c>
      <c r="I21" s="23">
        <v>0</v>
      </c>
      <c r="J21" s="10">
        <v>0</v>
      </c>
      <c r="M21">
        <v>13</v>
      </c>
      <c r="N21">
        <v>-3.0415076819708529E-2</v>
      </c>
      <c r="O21">
        <v>-9.4505208815321123E-2</v>
      </c>
      <c r="P21">
        <v>-2.8575693374533775E-2</v>
      </c>
      <c r="Q21">
        <v>-5.0378926376601553E-2</v>
      </c>
      <c r="T21">
        <v>13</v>
      </c>
      <c r="U21">
        <v>2.6716130838839874E-2</v>
      </c>
      <c r="V21">
        <v>-0.16773131302336972</v>
      </c>
      <c r="W21">
        <v>-7.0224504016510397E-2</v>
      </c>
      <c r="X21">
        <v>2.6914341651628194E-2</v>
      </c>
    </row>
    <row r="22" spans="1:24" x14ac:dyDescent="0.3">
      <c r="A22" s="8">
        <v>43849</v>
      </c>
      <c r="B22">
        <v>0</v>
      </c>
      <c r="C22">
        <v>0</v>
      </c>
      <c r="D22">
        <v>0</v>
      </c>
      <c r="E22">
        <v>0</v>
      </c>
      <c r="F22">
        <v>0</v>
      </c>
      <c r="G22" s="9">
        <v>43849</v>
      </c>
      <c r="H22" s="23">
        <v>0</v>
      </c>
      <c r="I22" s="23">
        <v>0</v>
      </c>
      <c r="J22" s="10">
        <v>0</v>
      </c>
      <c r="M22">
        <v>14</v>
      </c>
      <c r="N22">
        <v>4.2726513025185195E-2</v>
      </c>
      <c r="O22">
        <v>-9.5285571785308665E-2</v>
      </c>
      <c r="P22">
        <v>-2.8788938420905279E-2</v>
      </c>
      <c r="Q22">
        <v>-5.0763364735376591E-2</v>
      </c>
      <c r="T22">
        <v>14</v>
      </c>
      <c r="U22">
        <v>0.14697562437938683</v>
      </c>
      <c r="V22">
        <v>-0.15599018913640916</v>
      </c>
      <c r="W22">
        <v>-7.0796813412412882E-2</v>
      </c>
      <c r="X22">
        <v>-2.2496688137498347E-2</v>
      </c>
    </row>
    <row r="23" spans="1:24" x14ac:dyDescent="0.3">
      <c r="A23" s="8">
        <v>43850</v>
      </c>
      <c r="B23">
        <v>0</v>
      </c>
      <c r="C23">
        <v>0</v>
      </c>
      <c r="D23">
        <v>0</v>
      </c>
      <c r="E23">
        <v>0</v>
      </c>
      <c r="F23">
        <v>0</v>
      </c>
      <c r="G23" s="9">
        <v>43850</v>
      </c>
      <c r="H23" s="23">
        <v>0</v>
      </c>
      <c r="I23" s="23">
        <v>0</v>
      </c>
      <c r="J23" s="10">
        <v>0</v>
      </c>
    </row>
    <row r="24" spans="1:24" x14ac:dyDescent="0.3">
      <c r="A24" s="8">
        <v>43851</v>
      </c>
      <c r="B24">
        <v>0</v>
      </c>
      <c r="C24">
        <v>0</v>
      </c>
      <c r="D24">
        <v>0</v>
      </c>
      <c r="E24">
        <v>0</v>
      </c>
      <c r="F24">
        <v>0</v>
      </c>
      <c r="G24" s="9">
        <v>43851</v>
      </c>
      <c r="H24" s="23">
        <v>0</v>
      </c>
      <c r="I24" s="23">
        <v>0</v>
      </c>
      <c r="J24" s="10">
        <v>0</v>
      </c>
    </row>
    <row r="25" spans="1:24" x14ac:dyDescent="0.3">
      <c r="A25" s="8">
        <v>43852</v>
      </c>
      <c r="B25">
        <v>0</v>
      </c>
      <c r="C25">
        <v>0</v>
      </c>
      <c r="D25">
        <v>0</v>
      </c>
      <c r="E25">
        <v>0</v>
      </c>
      <c r="F25">
        <v>0</v>
      </c>
      <c r="G25" s="9">
        <v>43852</v>
      </c>
      <c r="H25" s="23">
        <v>0</v>
      </c>
      <c r="I25" s="23">
        <v>0</v>
      </c>
      <c r="J25" s="10">
        <v>0</v>
      </c>
    </row>
    <row r="26" spans="1:24" x14ac:dyDescent="0.3">
      <c r="A26" s="8">
        <v>43853</v>
      </c>
      <c r="B26">
        <v>0</v>
      </c>
      <c r="C26">
        <v>0</v>
      </c>
      <c r="D26">
        <v>0</v>
      </c>
      <c r="E26">
        <v>0</v>
      </c>
      <c r="F26">
        <v>0</v>
      </c>
      <c r="G26" s="9">
        <v>43853</v>
      </c>
      <c r="H26" s="23">
        <v>0</v>
      </c>
      <c r="I26" s="23">
        <v>0</v>
      </c>
      <c r="J26" s="10">
        <v>0</v>
      </c>
    </row>
    <row r="27" spans="1:24" x14ac:dyDescent="0.3">
      <c r="A27" s="8">
        <v>43854</v>
      </c>
      <c r="B27">
        <v>0</v>
      </c>
      <c r="C27">
        <v>0</v>
      </c>
      <c r="D27">
        <v>0</v>
      </c>
      <c r="E27">
        <v>0</v>
      </c>
      <c r="F27">
        <v>0</v>
      </c>
      <c r="G27" s="9">
        <v>43854</v>
      </c>
      <c r="H27" s="23">
        <v>0</v>
      </c>
      <c r="I27" s="23">
        <v>0</v>
      </c>
      <c r="J27" s="10">
        <v>0</v>
      </c>
    </row>
    <row r="28" spans="1:24" x14ac:dyDescent="0.3">
      <c r="A28" s="8">
        <v>43855</v>
      </c>
      <c r="B28">
        <v>28</v>
      </c>
      <c r="C28">
        <v>0</v>
      </c>
      <c r="D28">
        <v>0</v>
      </c>
      <c r="E28">
        <v>0</v>
      </c>
      <c r="F28">
        <v>0</v>
      </c>
      <c r="G28" s="9">
        <v>43855</v>
      </c>
      <c r="H28" s="23">
        <v>0</v>
      </c>
      <c r="I28" s="23">
        <v>0</v>
      </c>
      <c r="J28" s="10">
        <v>0</v>
      </c>
    </row>
    <row r="29" spans="1:24" x14ac:dyDescent="0.3">
      <c r="A29" s="8">
        <v>43856</v>
      </c>
      <c r="B29">
        <v>38</v>
      </c>
      <c r="C29">
        <v>0</v>
      </c>
      <c r="D29">
        <v>0</v>
      </c>
      <c r="E29">
        <v>0</v>
      </c>
      <c r="F29">
        <v>0</v>
      </c>
      <c r="G29" s="9">
        <v>43856</v>
      </c>
      <c r="H29" s="23">
        <v>0</v>
      </c>
      <c r="I29" s="23">
        <v>0</v>
      </c>
      <c r="J29" s="10">
        <v>0</v>
      </c>
    </row>
    <row r="30" spans="1:24" x14ac:dyDescent="0.3">
      <c r="A30" s="8">
        <v>43857</v>
      </c>
      <c r="B30">
        <v>0</v>
      </c>
      <c r="C30">
        <v>0</v>
      </c>
      <c r="D30">
        <v>0</v>
      </c>
      <c r="E30">
        <v>0</v>
      </c>
      <c r="F30">
        <v>0</v>
      </c>
      <c r="G30" s="9">
        <v>43857</v>
      </c>
      <c r="H30" s="23">
        <v>0</v>
      </c>
      <c r="I30" s="23">
        <v>0</v>
      </c>
      <c r="J30" s="10">
        <v>0</v>
      </c>
    </row>
    <row r="31" spans="1:24" x14ac:dyDescent="0.3">
      <c r="A31" s="8">
        <v>43858</v>
      </c>
      <c r="B31">
        <v>31</v>
      </c>
      <c r="C31">
        <v>0</v>
      </c>
      <c r="D31">
        <v>0</v>
      </c>
      <c r="E31">
        <v>0</v>
      </c>
      <c r="F31">
        <v>0</v>
      </c>
      <c r="G31" s="9">
        <v>43858</v>
      </c>
      <c r="H31" s="23">
        <v>0</v>
      </c>
      <c r="I31" s="23">
        <v>0</v>
      </c>
      <c r="J31" s="10">
        <v>0</v>
      </c>
    </row>
    <row r="32" spans="1:24" x14ac:dyDescent="0.3">
      <c r="A32" s="8">
        <v>43859</v>
      </c>
      <c r="B32">
        <v>0</v>
      </c>
      <c r="C32">
        <v>0</v>
      </c>
      <c r="D32">
        <v>0</v>
      </c>
      <c r="E32">
        <v>0</v>
      </c>
      <c r="F32">
        <v>0</v>
      </c>
      <c r="G32" s="9">
        <v>43859</v>
      </c>
      <c r="H32" s="23">
        <v>0</v>
      </c>
      <c r="I32" s="23">
        <v>0</v>
      </c>
      <c r="J32" s="10">
        <v>0</v>
      </c>
    </row>
    <row r="33" spans="1:10" x14ac:dyDescent="0.3">
      <c r="A33" s="8">
        <v>43860</v>
      </c>
      <c r="B33">
        <v>0</v>
      </c>
      <c r="C33">
        <v>0</v>
      </c>
      <c r="D33">
        <v>0</v>
      </c>
      <c r="E33">
        <v>0</v>
      </c>
      <c r="F33">
        <v>0</v>
      </c>
      <c r="G33" s="9">
        <v>43860</v>
      </c>
      <c r="H33" s="23">
        <f ca="1">IFERROR(__xludf.DUMMYFUNCTION("""COMPUTED_VALUE"""),1)</f>
        <v>1</v>
      </c>
      <c r="I33" s="23">
        <f ca="1">IFERROR(__xludf.DUMMYFUNCTION("""COMPUTED_VALUE"""),0)</f>
        <v>0</v>
      </c>
      <c r="J33" s="10">
        <v>0</v>
      </c>
    </row>
    <row r="34" spans="1:10" x14ac:dyDescent="0.3">
      <c r="A34" s="8">
        <v>43861</v>
      </c>
      <c r="B34">
        <v>0</v>
      </c>
      <c r="C34">
        <v>0</v>
      </c>
      <c r="D34">
        <v>0</v>
      </c>
      <c r="E34">
        <v>0</v>
      </c>
      <c r="F34">
        <v>0</v>
      </c>
      <c r="G34" s="9">
        <v>43861</v>
      </c>
      <c r="H34" s="23">
        <f ca="1">IFERROR(__xludf.DUMMYFUNCTION("""COMPUTED_VALUE"""),0)</f>
        <v>0</v>
      </c>
      <c r="I34" s="23">
        <f ca="1">IFERROR(__xludf.DUMMYFUNCTION("""COMPUTED_VALUE"""),0)</f>
        <v>0</v>
      </c>
      <c r="J34" s="10">
        <v>0</v>
      </c>
    </row>
    <row r="35" spans="1:10" x14ac:dyDescent="0.3">
      <c r="A35" s="8">
        <v>43862</v>
      </c>
      <c r="B35">
        <v>0</v>
      </c>
      <c r="C35">
        <v>0</v>
      </c>
      <c r="D35">
        <v>0</v>
      </c>
      <c r="E35">
        <v>0</v>
      </c>
      <c r="F35">
        <v>0</v>
      </c>
      <c r="G35" s="9">
        <v>43862</v>
      </c>
      <c r="H35" s="23">
        <f ca="1">IFERROR(__xludf.DUMMYFUNCTION("""COMPUTED_VALUE"""),0)</f>
        <v>0</v>
      </c>
      <c r="I35" s="23">
        <f ca="1">IFERROR(__xludf.DUMMYFUNCTION("""COMPUTED_VALUE"""),0)</f>
        <v>0</v>
      </c>
      <c r="J35" s="10">
        <v>0</v>
      </c>
    </row>
    <row r="36" spans="1:10" x14ac:dyDescent="0.3">
      <c r="A36" s="8">
        <v>43863</v>
      </c>
      <c r="B36">
        <v>0</v>
      </c>
      <c r="C36">
        <v>0</v>
      </c>
      <c r="D36">
        <v>0</v>
      </c>
      <c r="E36">
        <v>0</v>
      </c>
      <c r="F36">
        <v>0</v>
      </c>
      <c r="G36" s="9">
        <v>43863</v>
      </c>
      <c r="H36" s="23">
        <f ca="1">IFERROR(__xludf.DUMMYFUNCTION("""COMPUTED_VALUE"""),1)</f>
        <v>1</v>
      </c>
      <c r="I36" s="23">
        <f ca="1">IFERROR(__xludf.DUMMYFUNCTION("""COMPUTED_VALUE"""),0)</f>
        <v>0</v>
      </c>
      <c r="J36" s="10">
        <v>0</v>
      </c>
    </row>
    <row r="37" spans="1:10" x14ac:dyDescent="0.3">
      <c r="A37" s="8">
        <v>43864</v>
      </c>
      <c r="B37">
        <v>0</v>
      </c>
      <c r="C37">
        <v>0</v>
      </c>
      <c r="D37">
        <v>0</v>
      </c>
      <c r="E37">
        <v>0</v>
      </c>
      <c r="F37">
        <v>0</v>
      </c>
      <c r="G37" s="9">
        <v>43864</v>
      </c>
      <c r="H37" s="23">
        <f ca="1">IFERROR(__xludf.DUMMYFUNCTION("""COMPUTED_VALUE"""),1)</f>
        <v>1</v>
      </c>
      <c r="I37" s="23">
        <f ca="1">IFERROR(__xludf.DUMMYFUNCTION("""COMPUTED_VALUE"""),0)</f>
        <v>0</v>
      </c>
      <c r="J37" s="10">
        <v>0</v>
      </c>
    </row>
    <row r="38" spans="1:10" x14ac:dyDescent="0.3">
      <c r="A38" s="8">
        <v>43865</v>
      </c>
      <c r="B38">
        <v>28</v>
      </c>
      <c r="C38">
        <v>0</v>
      </c>
      <c r="D38">
        <v>0</v>
      </c>
      <c r="E38">
        <v>0</v>
      </c>
      <c r="F38">
        <v>0</v>
      </c>
      <c r="G38" s="9">
        <v>43865</v>
      </c>
      <c r="H38" s="23">
        <f ca="1">IFERROR(__xludf.DUMMYFUNCTION("""COMPUTED_VALUE"""),0)</f>
        <v>0</v>
      </c>
      <c r="I38" s="23">
        <f ca="1">IFERROR(__xludf.DUMMYFUNCTION("""COMPUTED_VALUE"""),0)</f>
        <v>0</v>
      </c>
      <c r="J38" s="10">
        <v>0</v>
      </c>
    </row>
    <row r="39" spans="1:10" x14ac:dyDescent="0.3">
      <c r="A39" s="8">
        <v>43866</v>
      </c>
      <c r="B39">
        <v>0</v>
      </c>
      <c r="C39">
        <v>0</v>
      </c>
      <c r="D39">
        <v>0</v>
      </c>
      <c r="E39">
        <v>0</v>
      </c>
      <c r="F39">
        <v>0</v>
      </c>
      <c r="G39" s="9">
        <v>43866</v>
      </c>
      <c r="H39" s="23">
        <f ca="1">IFERROR(__xludf.DUMMYFUNCTION("""COMPUTED_VALUE"""),0)</f>
        <v>0</v>
      </c>
      <c r="I39" s="23">
        <f ca="1">IFERROR(__xludf.DUMMYFUNCTION("""COMPUTED_VALUE"""),0)</f>
        <v>0</v>
      </c>
      <c r="J39" s="10">
        <v>0</v>
      </c>
    </row>
    <row r="40" spans="1:10" x14ac:dyDescent="0.3">
      <c r="A40" s="8">
        <v>43867</v>
      </c>
      <c r="B40">
        <v>29</v>
      </c>
      <c r="C40">
        <v>0</v>
      </c>
      <c r="D40">
        <v>0</v>
      </c>
      <c r="E40">
        <v>0</v>
      </c>
      <c r="F40">
        <v>0</v>
      </c>
      <c r="G40" s="9">
        <v>43867</v>
      </c>
      <c r="H40" s="23">
        <f ca="1">IFERROR(__xludf.DUMMYFUNCTION("""COMPUTED_VALUE"""),0)</f>
        <v>0</v>
      </c>
      <c r="I40" s="23">
        <f ca="1">IFERROR(__xludf.DUMMYFUNCTION("""COMPUTED_VALUE"""),0)</f>
        <v>0</v>
      </c>
      <c r="J40" s="10">
        <v>0</v>
      </c>
    </row>
    <row r="41" spans="1:10" x14ac:dyDescent="0.3">
      <c r="A41" s="8">
        <v>43868</v>
      </c>
      <c r="B41">
        <v>0</v>
      </c>
      <c r="C41">
        <v>0</v>
      </c>
      <c r="D41">
        <v>0</v>
      </c>
      <c r="E41">
        <v>0</v>
      </c>
      <c r="F41">
        <v>0</v>
      </c>
      <c r="G41" s="9">
        <v>43868</v>
      </c>
      <c r="H41" s="23">
        <f ca="1">IFERROR(__xludf.DUMMYFUNCTION("""COMPUTED_VALUE"""),0)</f>
        <v>0</v>
      </c>
      <c r="I41" s="23">
        <f ca="1">IFERROR(__xludf.DUMMYFUNCTION("""COMPUTED_VALUE"""),0)</f>
        <v>0</v>
      </c>
      <c r="J41" s="10">
        <v>0</v>
      </c>
    </row>
    <row r="42" spans="1:10" x14ac:dyDescent="0.3">
      <c r="A42" s="8">
        <v>43869</v>
      </c>
      <c r="B42">
        <v>0</v>
      </c>
      <c r="C42">
        <v>0</v>
      </c>
      <c r="D42">
        <v>0</v>
      </c>
      <c r="E42">
        <v>0</v>
      </c>
      <c r="F42">
        <v>0</v>
      </c>
      <c r="G42" s="9">
        <v>43869</v>
      </c>
      <c r="H42" s="23">
        <f ca="1">IFERROR(__xludf.DUMMYFUNCTION("""COMPUTED_VALUE"""),0)</f>
        <v>0</v>
      </c>
      <c r="I42" s="23">
        <f ca="1">IFERROR(__xludf.DUMMYFUNCTION("""COMPUTED_VALUE"""),0)</f>
        <v>0</v>
      </c>
      <c r="J42" s="10">
        <v>0</v>
      </c>
    </row>
    <row r="43" spans="1:10" x14ac:dyDescent="0.3">
      <c r="A43" s="8">
        <v>43870</v>
      </c>
      <c r="B43">
        <v>0</v>
      </c>
      <c r="C43">
        <v>31</v>
      </c>
      <c r="D43">
        <v>0</v>
      </c>
      <c r="E43">
        <v>0</v>
      </c>
      <c r="F43">
        <v>0</v>
      </c>
      <c r="G43" s="9">
        <v>43870</v>
      </c>
      <c r="H43" s="23">
        <f ca="1">IFERROR(__xludf.DUMMYFUNCTION("""COMPUTED_VALUE"""),0)</f>
        <v>0</v>
      </c>
      <c r="I43" s="23">
        <f ca="1">IFERROR(__xludf.DUMMYFUNCTION("""COMPUTED_VALUE"""),0)</f>
        <v>0</v>
      </c>
      <c r="J43" s="10">
        <v>0</v>
      </c>
    </row>
    <row r="44" spans="1:10" x14ac:dyDescent="0.3">
      <c r="A44" s="8">
        <v>43871</v>
      </c>
      <c r="B44">
        <v>0</v>
      </c>
      <c r="C44">
        <v>0</v>
      </c>
      <c r="D44">
        <v>0</v>
      </c>
      <c r="E44">
        <v>0</v>
      </c>
      <c r="F44">
        <v>0</v>
      </c>
      <c r="G44" s="9">
        <v>43871</v>
      </c>
      <c r="H44" s="23">
        <f ca="1">IFERROR(__xludf.DUMMYFUNCTION("""COMPUTED_VALUE"""),0)</f>
        <v>0</v>
      </c>
      <c r="I44" s="23">
        <f ca="1">IFERROR(__xludf.DUMMYFUNCTION("""COMPUTED_VALUE"""),0)</f>
        <v>0</v>
      </c>
      <c r="J44" s="10">
        <v>0</v>
      </c>
    </row>
    <row r="45" spans="1:10" x14ac:dyDescent="0.3">
      <c r="A45" s="8">
        <v>43872</v>
      </c>
      <c r="B45">
        <v>0</v>
      </c>
      <c r="C45">
        <v>0</v>
      </c>
      <c r="D45">
        <v>0</v>
      </c>
      <c r="E45">
        <v>0</v>
      </c>
      <c r="F45">
        <v>0</v>
      </c>
      <c r="G45" s="9">
        <v>43872</v>
      </c>
      <c r="H45" s="23">
        <f ca="1">IFERROR(__xludf.DUMMYFUNCTION("""COMPUTED_VALUE"""),0)</f>
        <v>0</v>
      </c>
      <c r="I45" s="23">
        <f ca="1">IFERROR(__xludf.DUMMYFUNCTION("""COMPUTED_VALUE"""),0)</f>
        <v>0</v>
      </c>
      <c r="J45" s="10">
        <v>0</v>
      </c>
    </row>
    <row r="46" spans="1:10" x14ac:dyDescent="0.3">
      <c r="A46" s="8">
        <v>43873</v>
      </c>
      <c r="B46">
        <v>0</v>
      </c>
      <c r="C46">
        <v>0</v>
      </c>
      <c r="D46">
        <v>0</v>
      </c>
      <c r="E46">
        <v>0</v>
      </c>
      <c r="F46">
        <v>0</v>
      </c>
      <c r="G46" s="9">
        <v>43873</v>
      </c>
      <c r="H46" s="23">
        <f ca="1">IFERROR(__xludf.DUMMYFUNCTION("""COMPUTED_VALUE"""),0)</f>
        <v>0</v>
      </c>
      <c r="I46" s="23">
        <f ca="1">IFERROR(__xludf.DUMMYFUNCTION("""COMPUTED_VALUE"""),0)</f>
        <v>0</v>
      </c>
      <c r="J46" s="10">
        <v>0</v>
      </c>
    </row>
    <row r="47" spans="1:10" x14ac:dyDescent="0.3">
      <c r="A47" s="8">
        <v>43874</v>
      </c>
      <c r="B47">
        <v>0</v>
      </c>
      <c r="C47">
        <v>0</v>
      </c>
      <c r="D47">
        <v>0</v>
      </c>
      <c r="E47">
        <v>0</v>
      </c>
      <c r="F47">
        <v>0</v>
      </c>
      <c r="G47" s="9">
        <v>43874</v>
      </c>
      <c r="H47" s="23">
        <f ca="1">IFERROR(__xludf.DUMMYFUNCTION("""COMPUTED_VALUE"""),0)</f>
        <v>0</v>
      </c>
      <c r="I47" s="23">
        <f ca="1">IFERROR(__xludf.DUMMYFUNCTION("""COMPUTED_VALUE"""),0)</f>
        <v>0</v>
      </c>
      <c r="J47" s="10">
        <v>0</v>
      </c>
    </row>
    <row r="48" spans="1:10" x14ac:dyDescent="0.3">
      <c r="A48" s="8">
        <v>43875</v>
      </c>
      <c r="B48">
        <v>0</v>
      </c>
      <c r="C48">
        <v>0</v>
      </c>
      <c r="D48">
        <v>0</v>
      </c>
      <c r="E48">
        <v>0</v>
      </c>
      <c r="F48">
        <v>0</v>
      </c>
      <c r="G48" s="9">
        <v>43875</v>
      </c>
      <c r="H48" s="23">
        <f ca="1">IFERROR(__xludf.DUMMYFUNCTION("""COMPUTED_VALUE"""),0)</f>
        <v>0</v>
      </c>
      <c r="I48" s="23">
        <f ca="1">IFERROR(__xludf.DUMMYFUNCTION("""COMPUTED_VALUE"""),0)</f>
        <v>0</v>
      </c>
      <c r="J48" s="10">
        <v>0</v>
      </c>
    </row>
    <row r="49" spans="1:10" x14ac:dyDescent="0.3">
      <c r="A49" s="8">
        <v>43876</v>
      </c>
      <c r="B49">
        <v>59</v>
      </c>
      <c r="C49">
        <v>0</v>
      </c>
      <c r="D49">
        <v>0</v>
      </c>
      <c r="E49">
        <v>0</v>
      </c>
      <c r="F49">
        <v>0</v>
      </c>
      <c r="G49" s="9">
        <v>43876</v>
      </c>
      <c r="H49" s="23">
        <f ca="1">IFERROR(__xludf.DUMMYFUNCTION("""COMPUTED_VALUE"""),0)</f>
        <v>0</v>
      </c>
      <c r="I49" s="23">
        <f ca="1">IFERROR(__xludf.DUMMYFUNCTION("""COMPUTED_VALUE"""),0)</f>
        <v>0</v>
      </c>
      <c r="J49" s="10">
        <v>0</v>
      </c>
    </row>
    <row r="50" spans="1:10" x14ac:dyDescent="0.3">
      <c r="A50" s="8">
        <v>43877</v>
      </c>
      <c r="B50">
        <v>0</v>
      </c>
      <c r="C50">
        <v>0</v>
      </c>
      <c r="D50">
        <v>0</v>
      </c>
      <c r="E50">
        <v>0</v>
      </c>
      <c r="F50">
        <v>0</v>
      </c>
      <c r="G50" s="9">
        <v>43877</v>
      </c>
      <c r="H50" s="23">
        <f ca="1">IFERROR(__xludf.DUMMYFUNCTION("""COMPUTED_VALUE"""),0)</f>
        <v>0</v>
      </c>
      <c r="I50" s="23">
        <f ca="1">IFERROR(__xludf.DUMMYFUNCTION("""COMPUTED_VALUE"""),0)</f>
        <v>0</v>
      </c>
      <c r="J50" s="10">
        <v>0</v>
      </c>
    </row>
    <row r="51" spans="1:10" x14ac:dyDescent="0.3">
      <c r="A51" s="8">
        <v>43878</v>
      </c>
      <c r="B51">
        <v>0</v>
      </c>
      <c r="C51">
        <v>0</v>
      </c>
      <c r="D51">
        <v>0</v>
      </c>
      <c r="E51">
        <v>0</v>
      </c>
      <c r="F51">
        <v>0</v>
      </c>
      <c r="G51" s="9">
        <v>43878</v>
      </c>
      <c r="H51" s="23">
        <f ca="1">IFERROR(__xludf.DUMMYFUNCTION("""COMPUTED_VALUE"""),0)</f>
        <v>0</v>
      </c>
      <c r="I51" s="23">
        <f ca="1">IFERROR(__xludf.DUMMYFUNCTION("""COMPUTED_VALUE"""),0)</f>
        <v>0</v>
      </c>
      <c r="J51" s="10">
        <v>0</v>
      </c>
    </row>
    <row r="52" spans="1:10" x14ac:dyDescent="0.3">
      <c r="A52" s="8">
        <v>43879</v>
      </c>
      <c r="B52">
        <v>0</v>
      </c>
      <c r="C52">
        <v>0</v>
      </c>
      <c r="D52">
        <v>0</v>
      </c>
      <c r="E52">
        <v>0</v>
      </c>
      <c r="F52">
        <v>0</v>
      </c>
      <c r="G52" s="9">
        <v>43879</v>
      </c>
      <c r="H52" s="23">
        <f ca="1">IFERROR(__xludf.DUMMYFUNCTION("""COMPUTED_VALUE"""),0)</f>
        <v>0</v>
      </c>
      <c r="I52" s="23">
        <f ca="1">IFERROR(__xludf.DUMMYFUNCTION("""COMPUTED_VALUE"""),0)</f>
        <v>0</v>
      </c>
      <c r="J52" s="10">
        <v>0</v>
      </c>
    </row>
    <row r="53" spans="1:10" x14ac:dyDescent="0.3">
      <c r="A53" s="8">
        <v>43880</v>
      </c>
      <c r="B53">
        <v>0</v>
      </c>
      <c r="C53">
        <v>0</v>
      </c>
      <c r="D53">
        <v>0</v>
      </c>
      <c r="E53">
        <v>0</v>
      </c>
      <c r="F53">
        <v>0</v>
      </c>
      <c r="G53" s="9">
        <v>43880</v>
      </c>
      <c r="H53" s="23">
        <f ca="1">IFERROR(__xludf.DUMMYFUNCTION("""COMPUTED_VALUE"""),0)</f>
        <v>0</v>
      </c>
      <c r="I53" s="23">
        <f ca="1">IFERROR(__xludf.DUMMYFUNCTION("""COMPUTED_VALUE"""),0)</f>
        <v>0</v>
      </c>
      <c r="J53" s="10">
        <v>0</v>
      </c>
    </row>
    <row r="54" spans="1:10" x14ac:dyDescent="0.3">
      <c r="A54" s="8">
        <v>43881</v>
      </c>
      <c r="B54">
        <v>0</v>
      </c>
      <c r="C54">
        <v>0</v>
      </c>
      <c r="D54">
        <v>0</v>
      </c>
      <c r="E54">
        <v>0</v>
      </c>
      <c r="F54">
        <v>0</v>
      </c>
      <c r="G54" s="9">
        <v>43881</v>
      </c>
      <c r="H54" s="23">
        <f ca="1">IFERROR(__xludf.DUMMYFUNCTION("""COMPUTED_VALUE"""),0)</f>
        <v>0</v>
      </c>
      <c r="I54" s="23">
        <f ca="1">IFERROR(__xludf.DUMMYFUNCTION("""COMPUTED_VALUE"""),0)</f>
        <v>0</v>
      </c>
      <c r="J54" s="10">
        <v>0</v>
      </c>
    </row>
    <row r="55" spans="1:10" x14ac:dyDescent="0.3">
      <c r="A55" s="8">
        <v>43882</v>
      </c>
      <c r="B55">
        <v>0</v>
      </c>
      <c r="C55">
        <v>0</v>
      </c>
      <c r="D55">
        <v>0</v>
      </c>
      <c r="E55">
        <v>0</v>
      </c>
      <c r="F55">
        <v>0</v>
      </c>
      <c r="G55" s="9">
        <v>43882</v>
      </c>
      <c r="H55" s="23">
        <f ca="1">IFERROR(__xludf.DUMMYFUNCTION("""COMPUTED_VALUE"""),0)</f>
        <v>0</v>
      </c>
      <c r="I55" s="23">
        <f ca="1">IFERROR(__xludf.DUMMYFUNCTION("""COMPUTED_VALUE"""),0)</f>
        <v>0</v>
      </c>
      <c r="J55" s="10">
        <v>0</v>
      </c>
    </row>
    <row r="56" spans="1:10" x14ac:dyDescent="0.3">
      <c r="A56" s="8">
        <v>43883</v>
      </c>
      <c r="B56">
        <v>0</v>
      </c>
      <c r="C56">
        <v>0</v>
      </c>
      <c r="D56">
        <v>0</v>
      </c>
      <c r="E56">
        <v>0</v>
      </c>
      <c r="F56">
        <v>0</v>
      </c>
      <c r="G56" s="9">
        <v>43883</v>
      </c>
      <c r="H56" s="23">
        <f ca="1">IFERROR(__xludf.DUMMYFUNCTION("""COMPUTED_VALUE"""),0)</f>
        <v>0</v>
      </c>
      <c r="I56" s="23">
        <f ca="1">IFERROR(__xludf.DUMMYFUNCTION("""COMPUTED_VALUE"""),0)</f>
        <v>0</v>
      </c>
      <c r="J56" s="10">
        <v>0</v>
      </c>
    </row>
    <row r="57" spans="1:10" x14ac:dyDescent="0.3">
      <c r="A57" s="8">
        <v>43884</v>
      </c>
      <c r="B57">
        <v>0</v>
      </c>
      <c r="C57">
        <v>0</v>
      </c>
      <c r="D57">
        <v>0</v>
      </c>
      <c r="E57">
        <v>0</v>
      </c>
      <c r="F57">
        <v>0</v>
      </c>
      <c r="G57" s="9">
        <v>43884</v>
      </c>
      <c r="H57" s="23">
        <f ca="1">IFERROR(__xludf.DUMMYFUNCTION("""COMPUTED_VALUE"""),0)</f>
        <v>0</v>
      </c>
      <c r="I57" s="23">
        <f ca="1">IFERROR(__xludf.DUMMYFUNCTION("""COMPUTED_VALUE"""),0)</f>
        <v>0</v>
      </c>
      <c r="J57" s="10">
        <v>0</v>
      </c>
    </row>
    <row r="58" spans="1:10" x14ac:dyDescent="0.3">
      <c r="A58" s="8">
        <v>43885</v>
      </c>
      <c r="B58">
        <v>0</v>
      </c>
      <c r="C58">
        <v>0</v>
      </c>
      <c r="D58">
        <v>0</v>
      </c>
      <c r="E58">
        <v>0</v>
      </c>
      <c r="F58">
        <v>0</v>
      </c>
      <c r="G58" s="9">
        <v>43885</v>
      </c>
      <c r="H58" s="23">
        <f ca="1">IFERROR(__xludf.DUMMYFUNCTION("""COMPUTED_VALUE"""),0)</f>
        <v>0</v>
      </c>
      <c r="I58" s="23">
        <f ca="1">IFERROR(__xludf.DUMMYFUNCTION("""COMPUTED_VALUE"""),0)</f>
        <v>0</v>
      </c>
      <c r="J58" s="10">
        <v>0</v>
      </c>
    </row>
    <row r="59" spans="1:10" x14ac:dyDescent="0.3">
      <c r="A59" s="8">
        <v>43886</v>
      </c>
      <c r="B59">
        <v>0</v>
      </c>
      <c r="C59">
        <v>0</v>
      </c>
      <c r="D59">
        <v>0</v>
      </c>
      <c r="E59">
        <v>0</v>
      </c>
      <c r="F59">
        <v>0</v>
      </c>
      <c r="G59" s="9">
        <v>43886</v>
      </c>
      <c r="H59" s="23">
        <f ca="1">IFERROR(__xludf.DUMMYFUNCTION("""COMPUTED_VALUE"""),0)</f>
        <v>0</v>
      </c>
      <c r="I59" s="23">
        <f ca="1">IFERROR(__xludf.DUMMYFUNCTION("""COMPUTED_VALUE"""),0)</f>
        <v>0</v>
      </c>
      <c r="J59" s="10">
        <v>0</v>
      </c>
    </row>
    <row r="60" spans="1:10" x14ac:dyDescent="0.3">
      <c r="A60" s="8">
        <v>43887</v>
      </c>
      <c r="B60">
        <v>26</v>
      </c>
      <c r="C60">
        <v>0</v>
      </c>
      <c r="D60">
        <v>0</v>
      </c>
      <c r="E60">
        <v>0</v>
      </c>
      <c r="F60">
        <v>0</v>
      </c>
      <c r="G60" s="9">
        <v>43887</v>
      </c>
      <c r="H60" s="23">
        <f ca="1">IFERROR(__xludf.DUMMYFUNCTION("""COMPUTED_VALUE"""),0)</f>
        <v>0</v>
      </c>
      <c r="I60" s="23">
        <f ca="1">IFERROR(__xludf.DUMMYFUNCTION("""COMPUTED_VALUE"""),0)</f>
        <v>0</v>
      </c>
      <c r="J60" s="10">
        <v>0</v>
      </c>
    </row>
    <row r="61" spans="1:10" x14ac:dyDescent="0.3">
      <c r="A61" s="8">
        <v>43888</v>
      </c>
      <c r="B61">
        <v>0</v>
      </c>
      <c r="C61">
        <v>27</v>
      </c>
      <c r="D61">
        <v>0</v>
      </c>
      <c r="E61">
        <v>0</v>
      </c>
      <c r="F61">
        <v>0</v>
      </c>
      <c r="G61" s="9">
        <v>43888</v>
      </c>
      <c r="H61" s="23">
        <f ca="1">IFERROR(__xludf.DUMMYFUNCTION("""COMPUTED_VALUE"""),0)</f>
        <v>0</v>
      </c>
      <c r="I61" s="23">
        <f ca="1">IFERROR(__xludf.DUMMYFUNCTION("""COMPUTED_VALUE"""),0)</f>
        <v>0</v>
      </c>
      <c r="J61" s="10">
        <v>0</v>
      </c>
    </row>
    <row r="62" spans="1:10" x14ac:dyDescent="0.3">
      <c r="A62" s="8">
        <v>43889</v>
      </c>
      <c r="B62">
        <v>0</v>
      </c>
      <c r="C62">
        <v>0</v>
      </c>
      <c r="D62">
        <v>0</v>
      </c>
      <c r="E62">
        <v>0</v>
      </c>
      <c r="F62">
        <v>0</v>
      </c>
      <c r="G62" s="9">
        <v>43889</v>
      </c>
      <c r="H62" s="23">
        <f ca="1">IFERROR(__xludf.DUMMYFUNCTION("""COMPUTED_VALUE"""),0)</f>
        <v>0</v>
      </c>
      <c r="I62" s="23">
        <f ca="1">IFERROR(__xludf.DUMMYFUNCTION("""COMPUTED_VALUE"""),0)</f>
        <v>0</v>
      </c>
      <c r="J62" s="10">
        <v>0</v>
      </c>
    </row>
    <row r="63" spans="1:10" x14ac:dyDescent="0.3">
      <c r="A63" s="8">
        <v>43890</v>
      </c>
      <c r="B63">
        <v>0</v>
      </c>
      <c r="C63">
        <v>0</v>
      </c>
      <c r="D63">
        <v>0</v>
      </c>
      <c r="E63">
        <v>0</v>
      </c>
      <c r="F63">
        <v>0</v>
      </c>
      <c r="G63" s="9">
        <v>43890</v>
      </c>
      <c r="H63" s="23">
        <f ca="1">IFERROR(__xludf.DUMMYFUNCTION("""COMPUTED_VALUE"""),0)</f>
        <v>0</v>
      </c>
      <c r="I63" s="23">
        <f ca="1">IFERROR(__xludf.DUMMYFUNCTION("""COMPUTED_VALUE"""),0)</f>
        <v>0</v>
      </c>
      <c r="J63" s="10">
        <v>0</v>
      </c>
    </row>
    <row r="64" spans="1:10" x14ac:dyDescent="0.3">
      <c r="A64" s="8">
        <v>43891</v>
      </c>
      <c r="B64">
        <v>0</v>
      </c>
      <c r="C64">
        <v>0</v>
      </c>
      <c r="D64">
        <v>0</v>
      </c>
      <c r="E64">
        <v>0</v>
      </c>
      <c r="F64">
        <v>0</v>
      </c>
      <c r="G64" s="9">
        <v>43891</v>
      </c>
      <c r="H64" s="23">
        <f ca="1">IFERROR(__xludf.DUMMYFUNCTION("""COMPUTED_VALUE"""),0)</f>
        <v>0</v>
      </c>
      <c r="I64" s="23">
        <f ca="1">IFERROR(__xludf.DUMMYFUNCTION("""COMPUTED_VALUE"""),0)</f>
        <v>0</v>
      </c>
      <c r="J64" s="10">
        <v>0</v>
      </c>
    </row>
    <row r="65" spans="1:10" x14ac:dyDescent="0.3">
      <c r="A65" s="8">
        <v>43892</v>
      </c>
      <c r="B65">
        <v>0</v>
      </c>
      <c r="C65">
        <v>0</v>
      </c>
      <c r="D65">
        <v>0</v>
      </c>
      <c r="E65">
        <v>0</v>
      </c>
      <c r="F65">
        <v>0</v>
      </c>
      <c r="G65" s="9">
        <v>43892</v>
      </c>
      <c r="H65" s="23">
        <f ca="1">IFERROR(__xludf.DUMMYFUNCTION("""COMPUTED_VALUE"""),0)</f>
        <v>0</v>
      </c>
      <c r="I65" s="23">
        <f ca="1">IFERROR(__xludf.DUMMYFUNCTION("""COMPUTED_VALUE"""),0)</f>
        <v>0</v>
      </c>
      <c r="J65" s="10">
        <v>0</v>
      </c>
    </row>
    <row r="66" spans="1:10" x14ac:dyDescent="0.3">
      <c r="A66" s="8">
        <v>43893</v>
      </c>
      <c r="B66">
        <v>0</v>
      </c>
      <c r="C66">
        <v>0</v>
      </c>
      <c r="D66">
        <v>0</v>
      </c>
      <c r="E66">
        <v>0</v>
      </c>
      <c r="F66">
        <v>0</v>
      </c>
      <c r="G66" s="9">
        <v>43893</v>
      </c>
      <c r="H66" s="23">
        <f ca="1">IFERROR(__xludf.DUMMYFUNCTION("""COMPUTED_VALUE"""),0)</f>
        <v>0</v>
      </c>
      <c r="I66" s="23">
        <f ca="1">IFERROR(__xludf.DUMMYFUNCTION("""COMPUTED_VALUE"""),0)</f>
        <v>0</v>
      </c>
      <c r="J66" s="10">
        <v>0</v>
      </c>
    </row>
    <row r="67" spans="1:10" x14ac:dyDescent="0.3">
      <c r="A67" s="8">
        <v>43894</v>
      </c>
      <c r="B67">
        <v>28</v>
      </c>
      <c r="C67">
        <v>0</v>
      </c>
      <c r="D67">
        <v>0</v>
      </c>
      <c r="E67">
        <v>0</v>
      </c>
      <c r="F67">
        <v>0</v>
      </c>
      <c r="G67" s="9">
        <v>43894</v>
      </c>
      <c r="H67" s="23">
        <f ca="1">IFERROR(__xludf.DUMMYFUNCTION("""COMPUTED_VALUE"""),0)</f>
        <v>0</v>
      </c>
      <c r="I67" s="23">
        <f ca="1">IFERROR(__xludf.DUMMYFUNCTION("""COMPUTED_VALUE"""),0)</f>
        <v>0</v>
      </c>
      <c r="J67" s="10">
        <v>0</v>
      </c>
    </row>
    <row r="68" spans="1:10" x14ac:dyDescent="0.3">
      <c r="A68" s="8">
        <v>43895</v>
      </c>
      <c r="B68">
        <v>29</v>
      </c>
      <c r="C68">
        <v>28</v>
      </c>
      <c r="D68">
        <v>0</v>
      </c>
      <c r="E68">
        <v>0</v>
      </c>
      <c r="F68">
        <v>0</v>
      </c>
      <c r="G68" s="9">
        <v>43895</v>
      </c>
      <c r="H68" s="23">
        <f ca="1">IFERROR(__xludf.DUMMYFUNCTION("""COMPUTED_VALUE"""),0)</f>
        <v>0</v>
      </c>
      <c r="I68" s="23">
        <f ca="1">IFERROR(__xludf.DUMMYFUNCTION("""COMPUTED_VALUE"""),0)</f>
        <v>0</v>
      </c>
      <c r="J68" s="10">
        <v>0</v>
      </c>
    </row>
    <row r="69" spans="1:10" x14ac:dyDescent="0.3">
      <c r="A69" s="8">
        <v>43896</v>
      </c>
      <c r="B69">
        <v>27</v>
      </c>
      <c r="C69">
        <v>0</v>
      </c>
      <c r="D69">
        <v>0</v>
      </c>
      <c r="E69">
        <v>0</v>
      </c>
      <c r="F69">
        <v>0</v>
      </c>
      <c r="G69" s="9">
        <v>43896</v>
      </c>
      <c r="H69" s="23">
        <f ca="1">IFERROR(__xludf.DUMMYFUNCTION("""COMPUTED_VALUE"""),0)</f>
        <v>0</v>
      </c>
      <c r="I69" s="23">
        <f ca="1">IFERROR(__xludf.DUMMYFUNCTION("""COMPUTED_VALUE"""),0)</f>
        <v>0</v>
      </c>
      <c r="J69" s="10">
        <v>0</v>
      </c>
    </row>
    <row r="70" spans="1:10" x14ac:dyDescent="0.3">
      <c r="A70" s="8">
        <v>43897</v>
      </c>
      <c r="B70">
        <v>0</v>
      </c>
      <c r="C70">
        <v>32</v>
      </c>
      <c r="D70">
        <v>0</v>
      </c>
      <c r="E70">
        <v>0</v>
      </c>
      <c r="F70">
        <v>0</v>
      </c>
      <c r="G70" s="9">
        <v>43897</v>
      </c>
      <c r="H70" s="23">
        <f ca="1">IFERROR(__xludf.DUMMYFUNCTION("""COMPUTED_VALUE"""),0)</f>
        <v>0</v>
      </c>
      <c r="I70" s="23">
        <f ca="1">IFERROR(__xludf.DUMMYFUNCTION("""COMPUTED_VALUE"""),0)</f>
        <v>0</v>
      </c>
      <c r="J70" s="10">
        <v>0</v>
      </c>
    </row>
    <row r="71" spans="1:10" x14ac:dyDescent="0.3">
      <c r="A71" s="8">
        <v>43898</v>
      </c>
      <c r="B71">
        <v>0</v>
      </c>
      <c r="C71">
        <v>0</v>
      </c>
      <c r="D71">
        <v>0</v>
      </c>
      <c r="E71">
        <v>0</v>
      </c>
      <c r="F71">
        <v>29</v>
      </c>
      <c r="G71" s="9">
        <v>43898</v>
      </c>
      <c r="H71" s="23">
        <f ca="1">IFERROR(__xludf.DUMMYFUNCTION("""COMPUTED_VALUE"""),0)</f>
        <v>0</v>
      </c>
      <c r="I71" s="23">
        <f ca="1">IFERROR(__xludf.DUMMYFUNCTION("""COMPUTED_VALUE"""),0)</f>
        <v>0</v>
      </c>
      <c r="J71" s="10">
        <v>0</v>
      </c>
    </row>
    <row r="72" spans="1:10" x14ac:dyDescent="0.3">
      <c r="A72" s="8">
        <v>43899</v>
      </c>
      <c r="B72">
        <v>28</v>
      </c>
      <c r="C72">
        <v>28</v>
      </c>
      <c r="D72">
        <v>0</v>
      </c>
      <c r="E72">
        <v>0</v>
      </c>
      <c r="F72">
        <v>0</v>
      </c>
      <c r="G72" s="9">
        <v>43899</v>
      </c>
      <c r="H72" s="23">
        <f ca="1">IFERROR(__xludf.DUMMYFUNCTION("""COMPUTED_VALUE"""),0)</f>
        <v>0</v>
      </c>
      <c r="I72" s="23">
        <f ca="1">IFERROR(__xludf.DUMMYFUNCTION("""COMPUTED_VALUE"""),0)</f>
        <v>0</v>
      </c>
      <c r="J72" s="10">
        <v>0</v>
      </c>
    </row>
    <row r="73" spans="1:10" x14ac:dyDescent="0.3">
      <c r="A73" s="8">
        <v>43900</v>
      </c>
      <c r="B73">
        <v>0</v>
      </c>
      <c r="C73">
        <v>0</v>
      </c>
      <c r="D73">
        <v>0</v>
      </c>
      <c r="E73">
        <v>0</v>
      </c>
      <c r="F73">
        <v>40</v>
      </c>
      <c r="G73" s="9">
        <v>43900</v>
      </c>
      <c r="H73" s="23">
        <f ca="1">IFERROR(__xludf.DUMMYFUNCTION("""COMPUTED_VALUE"""),0)</f>
        <v>0</v>
      </c>
      <c r="I73" s="23">
        <f ca="1">IFERROR(__xludf.DUMMYFUNCTION("""COMPUTED_VALUE"""),0)</f>
        <v>0</v>
      </c>
      <c r="J73" s="10">
        <v>0</v>
      </c>
    </row>
    <row r="74" spans="1:10" x14ac:dyDescent="0.3">
      <c r="A74" s="8">
        <v>43901</v>
      </c>
      <c r="B74">
        <v>0</v>
      </c>
      <c r="C74">
        <v>26</v>
      </c>
      <c r="D74">
        <v>0</v>
      </c>
      <c r="E74">
        <v>0</v>
      </c>
      <c r="F74">
        <v>0</v>
      </c>
      <c r="G74" s="9">
        <v>43901</v>
      </c>
      <c r="H74" s="23">
        <f ca="1">IFERROR(__xludf.DUMMYFUNCTION("""COMPUTED_VALUE"""),0)</f>
        <v>0</v>
      </c>
      <c r="I74" s="23">
        <f ca="1">IFERROR(__xludf.DUMMYFUNCTION("""COMPUTED_VALUE"""),0)</f>
        <v>0</v>
      </c>
      <c r="J74" s="10">
        <v>0</v>
      </c>
    </row>
    <row r="75" spans="1:10" x14ac:dyDescent="0.3">
      <c r="A75" s="8">
        <v>43902</v>
      </c>
      <c r="B75">
        <v>30</v>
      </c>
      <c r="C75">
        <v>30</v>
      </c>
      <c r="D75">
        <v>0</v>
      </c>
      <c r="E75">
        <v>0</v>
      </c>
      <c r="F75">
        <v>0</v>
      </c>
      <c r="G75" s="9">
        <v>43902</v>
      </c>
      <c r="H75" s="23">
        <f ca="1">IFERROR(__xludf.DUMMYFUNCTION("""COMPUTED_VALUE"""),0)</f>
        <v>0</v>
      </c>
      <c r="I75" s="23">
        <f ca="1">IFERROR(__xludf.DUMMYFUNCTION("""COMPUTED_VALUE"""),0)</f>
        <v>0</v>
      </c>
      <c r="J75" s="10">
        <v>0</v>
      </c>
    </row>
    <row r="76" spans="1:10" x14ac:dyDescent="0.3">
      <c r="A76" s="8">
        <v>43903</v>
      </c>
      <c r="B76">
        <v>0</v>
      </c>
      <c r="C76">
        <v>0</v>
      </c>
      <c r="D76">
        <v>0</v>
      </c>
      <c r="E76">
        <v>0</v>
      </c>
      <c r="F76">
        <v>0</v>
      </c>
      <c r="G76" s="9">
        <v>43903</v>
      </c>
      <c r="H76" s="23">
        <f ca="1">IFERROR(__xludf.DUMMYFUNCTION("""COMPUTED_VALUE"""),0)</f>
        <v>0</v>
      </c>
      <c r="I76" s="23">
        <f ca="1">IFERROR(__xludf.DUMMYFUNCTION("""COMPUTED_VALUE"""),0)</f>
        <v>0</v>
      </c>
      <c r="J76" s="10">
        <v>0</v>
      </c>
    </row>
    <row r="77" spans="1:10" x14ac:dyDescent="0.3">
      <c r="A77" s="8">
        <v>43904</v>
      </c>
      <c r="B77">
        <v>31</v>
      </c>
      <c r="C77">
        <v>29</v>
      </c>
      <c r="D77">
        <v>0</v>
      </c>
      <c r="E77">
        <v>0</v>
      </c>
      <c r="F77">
        <v>31</v>
      </c>
      <c r="G77" s="9">
        <v>43904</v>
      </c>
      <c r="H77" s="23">
        <v>0</v>
      </c>
      <c r="I77" s="23">
        <v>0</v>
      </c>
      <c r="J77" s="10">
        <v>0</v>
      </c>
    </row>
    <row r="78" spans="1:10" x14ac:dyDescent="0.3">
      <c r="A78" s="8">
        <v>43905</v>
      </c>
      <c r="B78">
        <v>37</v>
      </c>
      <c r="C78">
        <v>49</v>
      </c>
      <c r="D78">
        <v>0</v>
      </c>
      <c r="E78">
        <v>0</v>
      </c>
      <c r="F78">
        <v>0</v>
      </c>
      <c r="G78" s="9">
        <v>43905</v>
      </c>
      <c r="H78" s="23">
        <v>0</v>
      </c>
      <c r="I78" s="23">
        <v>0</v>
      </c>
      <c r="J78" s="10">
        <v>0</v>
      </c>
    </row>
    <row r="79" spans="1:10" x14ac:dyDescent="0.3">
      <c r="A79" s="8">
        <v>43906</v>
      </c>
      <c r="B79">
        <v>29</v>
      </c>
      <c r="C79">
        <v>29</v>
      </c>
      <c r="D79">
        <v>0</v>
      </c>
      <c r="E79">
        <v>0</v>
      </c>
      <c r="F79">
        <v>33</v>
      </c>
      <c r="G79" s="9">
        <v>43906</v>
      </c>
      <c r="H79" s="23">
        <v>0</v>
      </c>
      <c r="I79" s="23">
        <v>0</v>
      </c>
      <c r="J79" s="10">
        <v>0</v>
      </c>
    </row>
    <row r="80" spans="1:10" x14ac:dyDescent="0.3">
      <c r="A80" s="8">
        <v>43907</v>
      </c>
      <c r="B80">
        <v>0</v>
      </c>
      <c r="C80">
        <v>38</v>
      </c>
      <c r="D80">
        <v>0</v>
      </c>
      <c r="E80">
        <v>0</v>
      </c>
      <c r="F80">
        <v>0</v>
      </c>
      <c r="G80" s="9">
        <v>43907</v>
      </c>
      <c r="H80" s="23">
        <v>0</v>
      </c>
      <c r="I80" s="23">
        <v>0</v>
      </c>
      <c r="J80" s="10">
        <v>0</v>
      </c>
    </row>
    <row r="81" spans="1:10" x14ac:dyDescent="0.3">
      <c r="A81" s="8">
        <v>43908</v>
      </c>
      <c r="B81">
        <v>43</v>
      </c>
      <c r="C81">
        <v>29</v>
      </c>
      <c r="D81">
        <v>0</v>
      </c>
      <c r="E81">
        <v>0</v>
      </c>
      <c r="F81">
        <v>0</v>
      </c>
      <c r="G81" s="9">
        <v>43908</v>
      </c>
      <c r="H81" s="23">
        <v>0</v>
      </c>
      <c r="I81" s="23">
        <v>0</v>
      </c>
      <c r="J81" s="10">
        <v>0</v>
      </c>
    </row>
    <row r="82" spans="1:10" x14ac:dyDescent="0.3">
      <c r="A82" s="8">
        <v>43909</v>
      </c>
      <c r="B82">
        <v>0</v>
      </c>
      <c r="C82">
        <v>31</v>
      </c>
      <c r="D82">
        <v>0</v>
      </c>
      <c r="E82">
        <v>0</v>
      </c>
      <c r="F82">
        <v>0</v>
      </c>
      <c r="G82" s="9">
        <v>43909</v>
      </c>
      <c r="H82" s="23">
        <v>0</v>
      </c>
      <c r="I82" s="23">
        <v>0</v>
      </c>
      <c r="J82" s="10">
        <v>0</v>
      </c>
    </row>
    <row r="83" spans="1:10" x14ac:dyDescent="0.3">
      <c r="A83" s="8">
        <v>43910</v>
      </c>
      <c r="B83">
        <v>27</v>
      </c>
      <c r="C83">
        <v>27</v>
      </c>
      <c r="D83">
        <v>0</v>
      </c>
      <c r="E83">
        <v>0</v>
      </c>
      <c r="F83">
        <v>28</v>
      </c>
      <c r="G83" s="9">
        <v>43910</v>
      </c>
      <c r="H83" s="23">
        <v>0</v>
      </c>
      <c r="I83" s="23">
        <v>0</v>
      </c>
      <c r="J83" s="10">
        <v>0</v>
      </c>
    </row>
    <row r="84" spans="1:10" x14ac:dyDescent="0.3">
      <c r="A84" s="8">
        <v>43911</v>
      </c>
      <c r="B84">
        <v>29</v>
      </c>
      <c r="C84">
        <v>48</v>
      </c>
      <c r="D84">
        <v>0</v>
      </c>
      <c r="E84">
        <v>28</v>
      </c>
      <c r="F84">
        <v>0</v>
      </c>
      <c r="G84" s="9">
        <v>43911</v>
      </c>
      <c r="H84" s="23">
        <v>0</v>
      </c>
      <c r="I84" s="23">
        <v>0</v>
      </c>
      <c r="J84" s="10">
        <v>0</v>
      </c>
    </row>
    <row r="85" spans="1:10" x14ac:dyDescent="0.3">
      <c r="A85" s="8">
        <v>43912</v>
      </c>
      <c r="B85">
        <v>34</v>
      </c>
      <c r="C85">
        <v>100</v>
      </c>
      <c r="D85">
        <v>0</v>
      </c>
      <c r="E85">
        <v>34</v>
      </c>
      <c r="F85">
        <v>0</v>
      </c>
      <c r="G85" s="9">
        <v>43912</v>
      </c>
      <c r="H85" s="23">
        <v>0</v>
      </c>
      <c r="I85" s="23">
        <v>0</v>
      </c>
      <c r="J85" s="10">
        <v>0</v>
      </c>
    </row>
    <row r="86" spans="1:10" x14ac:dyDescent="0.3">
      <c r="A86" s="8">
        <v>43913</v>
      </c>
      <c r="B86">
        <v>0</v>
      </c>
      <c r="C86">
        <v>53</v>
      </c>
      <c r="D86">
        <v>0</v>
      </c>
      <c r="E86">
        <v>0</v>
      </c>
      <c r="F86">
        <v>0</v>
      </c>
      <c r="G86" s="9">
        <v>43913</v>
      </c>
      <c r="H86" s="23">
        <v>0</v>
      </c>
      <c r="I86" s="23">
        <v>0</v>
      </c>
      <c r="J86" s="10">
        <v>0</v>
      </c>
    </row>
    <row r="87" spans="1:10" x14ac:dyDescent="0.3">
      <c r="A87" s="8">
        <v>43914</v>
      </c>
      <c r="B87">
        <v>28</v>
      </c>
      <c r="C87">
        <v>31</v>
      </c>
      <c r="D87">
        <v>0</v>
      </c>
      <c r="E87">
        <v>0</v>
      </c>
      <c r="F87">
        <v>0</v>
      </c>
      <c r="G87" s="9">
        <v>43914</v>
      </c>
      <c r="H87" s="23">
        <v>0</v>
      </c>
      <c r="I87" s="23">
        <v>0</v>
      </c>
      <c r="J87" s="10">
        <v>0</v>
      </c>
    </row>
    <row r="88" spans="1:10" x14ac:dyDescent="0.3">
      <c r="A88" s="8">
        <v>43915</v>
      </c>
      <c r="B88">
        <v>0</v>
      </c>
      <c r="C88">
        <v>40</v>
      </c>
      <c r="D88">
        <v>0</v>
      </c>
      <c r="E88">
        <v>0</v>
      </c>
      <c r="F88">
        <v>0</v>
      </c>
      <c r="G88" s="9">
        <v>43915</v>
      </c>
      <c r="H88" s="23">
        <v>0</v>
      </c>
      <c r="I88" s="23">
        <v>0</v>
      </c>
      <c r="J88" s="10">
        <v>0</v>
      </c>
    </row>
    <row r="89" spans="1:10" x14ac:dyDescent="0.3">
      <c r="A89" s="8">
        <v>43916</v>
      </c>
      <c r="B89">
        <v>32</v>
      </c>
      <c r="C89">
        <v>31</v>
      </c>
      <c r="D89">
        <v>0</v>
      </c>
      <c r="E89">
        <v>0</v>
      </c>
      <c r="F89">
        <v>0</v>
      </c>
      <c r="G89" s="9">
        <v>43916</v>
      </c>
      <c r="H89" s="23">
        <v>0</v>
      </c>
      <c r="I89" s="23">
        <v>0</v>
      </c>
      <c r="J89" s="10">
        <v>0</v>
      </c>
    </row>
    <row r="90" spans="1:10" x14ac:dyDescent="0.3">
      <c r="A90" s="8">
        <v>43917</v>
      </c>
      <c r="B90">
        <v>0</v>
      </c>
      <c r="C90">
        <v>29</v>
      </c>
      <c r="D90">
        <v>0</v>
      </c>
      <c r="E90">
        <v>0</v>
      </c>
      <c r="F90">
        <v>0</v>
      </c>
      <c r="G90" s="9">
        <v>43917</v>
      </c>
      <c r="H90" s="23">
        <v>0</v>
      </c>
      <c r="I90" s="23">
        <v>0</v>
      </c>
      <c r="J90" s="10">
        <v>0</v>
      </c>
    </row>
    <row r="91" spans="1:10" x14ac:dyDescent="0.3">
      <c r="A91" s="8">
        <v>43918</v>
      </c>
      <c r="B91">
        <v>0</v>
      </c>
      <c r="C91">
        <v>31</v>
      </c>
      <c r="D91">
        <v>0</v>
      </c>
      <c r="E91">
        <v>0</v>
      </c>
      <c r="F91">
        <v>0</v>
      </c>
      <c r="G91" s="9">
        <v>43918</v>
      </c>
      <c r="H91" s="23">
        <v>0</v>
      </c>
      <c r="I91" s="23">
        <v>0</v>
      </c>
      <c r="J91" s="10">
        <v>0</v>
      </c>
    </row>
    <row r="92" spans="1:10" x14ac:dyDescent="0.3">
      <c r="A92" s="8">
        <v>43919</v>
      </c>
      <c r="B92">
        <v>0</v>
      </c>
      <c r="C92">
        <v>0</v>
      </c>
      <c r="D92">
        <v>0</v>
      </c>
      <c r="E92">
        <v>0</v>
      </c>
      <c r="F92">
        <v>36</v>
      </c>
      <c r="G92" s="9">
        <v>43919</v>
      </c>
      <c r="H92" s="23">
        <v>0</v>
      </c>
      <c r="I92" s="23">
        <v>0</v>
      </c>
      <c r="J92" s="10">
        <v>0</v>
      </c>
    </row>
    <row r="93" spans="1:10" x14ac:dyDescent="0.3">
      <c r="A93" s="8">
        <v>43920</v>
      </c>
      <c r="B93">
        <v>0</v>
      </c>
      <c r="C93">
        <v>30</v>
      </c>
      <c r="D93">
        <v>0</v>
      </c>
      <c r="E93">
        <v>0</v>
      </c>
      <c r="F93">
        <v>0</v>
      </c>
      <c r="G93" s="9">
        <v>43920</v>
      </c>
      <c r="H93" s="23">
        <v>0</v>
      </c>
      <c r="I93" s="23">
        <v>0</v>
      </c>
      <c r="J93" s="10">
        <v>0</v>
      </c>
    </row>
    <row r="94" spans="1:10" x14ac:dyDescent="0.3">
      <c r="A94" s="8">
        <v>43921</v>
      </c>
      <c r="B94">
        <v>0</v>
      </c>
      <c r="C94">
        <v>0</v>
      </c>
      <c r="D94">
        <v>0</v>
      </c>
      <c r="E94">
        <v>0</v>
      </c>
      <c r="F94">
        <v>0</v>
      </c>
      <c r="G94" s="9">
        <v>43921</v>
      </c>
      <c r="H94" s="23">
        <v>0</v>
      </c>
      <c r="I94" s="23">
        <v>0</v>
      </c>
      <c r="J94" s="10">
        <v>0</v>
      </c>
    </row>
    <row r="95" spans="1:10" x14ac:dyDescent="0.3">
      <c r="A95" s="8">
        <v>43922</v>
      </c>
      <c r="B95">
        <v>0</v>
      </c>
      <c r="C95">
        <v>29</v>
      </c>
      <c r="D95">
        <v>0</v>
      </c>
      <c r="E95">
        <v>0</v>
      </c>
      <c r="F95">
        <v>0</v>
      </c>
      <c r="G95" s="9">
        <v>43922</v>
      </c>
      <c r="H95" s="23">
        <v>0</v>
      </c>
      <c r="I95" s="23">
        <v>0</v>
      </c>
      <c r="J95" s="10">
        <v>0</v>
      </c>
    </row>
    <row r="96" spans="1:10" x14ac:dyDescent="0.3">
      <c r="A96" s="8">
        <v>43923</v>
      </c>
      <c r="B96">
        <v>0</v>
      </c>
      <c r="C96">
        <v>32</v>
      </c>
      <c r="D96">
        <v>0</v>
      </c>
      <c r="E96">
        <v>0</v>
      </c>
      <c r="F96">
        <v>0</v>
      </c>
      <c r="G96" s="9">
        <v>43923</v>
      </c>
      <c r="H96" s="23">
        <v>0</v>
      </c>
      <c r="I96" s="23">
        <v>0</v>
      </c>
      <c r="J96" s="10">
        <v>0</v>
      </c>
    </row>
    <row r="97" spans="1:10" x14ac:dyDescent="0.3">
      <c r="A97" s="8">
        <v>43924</v>
      </c>
      <c r="B97">
        <v>0</v>
      </c>
      <c r="C97">
        <v>0</v>
      </c>
      <c r="D97">
        <v>0</v>
      </c>
      <c r="E97">
        <v>0</v>
      </c>
      <c r="F97">
        <v>0</v>
      </c>
      <c r="G97" s="9">
        <v>43924</v>
      </c>
      <c r="H97" s="23">
        <v>0</v>
      </c>
      <c r="I97" s="23">
        <v>0</v>
      </c>
      <c r="J97" s="10">
        <v>0</v>
      </c>
    </row>
    <row r="98" spans="1:10" x14ac:dyDescent="0.3">
      <c r="A98" s="8">
        <v>43925</v>
      </c>
      <c r="B98">
        <v>31</v>
      </c>
      <c r="C98">
        <v>31</v>
      </c>
      <c r="D98">
        <v>0</v>
      </c>
      <c r="E98">
        <v>0</v>
      </c>
      <c r="F98">
        <v>0</v>
      </c>
      <c r="G98" s="9">
        <v>43925</v>
      </c>
      <c r="H98" s="23">
        <v>0</v>
      </c>
      <c r="I98" s="23">
        <v>0</v>
      </c>
      <c r="J98" s="10">
        <v>0</v>
      </c>
    </row>
    <row r="99" spans="1:10" x14ac:dyDescent="0.3">
      <c r="A99" s="8">
        <v>43926</v>
      </c>
      <c r="B99">
        <v>0</v>
      </c>
      <c r="C99">
        <v>0</v>
      </c>
      <c r="D99">
        <v>0</v>
      </c>
      <c r="E99">
        <v>0</v>
      </c>
      <c r="F99">
        <v>0</v>
      </c>
      <c r="G99" s="9">
        <v>43926</v>
      </c>
      <c r="H99" s="23">
        <v>0</v>
      </c>
      <c r="I99" s="23">
        <v>0</v>
      </c>
      <c r="J99" s="10">
        <v>0</v>
      </c>
    </row>
    <row r="100" spans="1:10" x14ac:dyDescent="0.3">
      <c r="A100" s="8">
        <v>43927</v>
      </c>
      <c r="B100">
        <v>0</v>
      </c>
      <c r="C100">
        <v>32</v>
      </c>
      <c r="D100">
        <v>0</v>
      </c>
      <c r="E100">
        <v>0</v>
      </c>
      <c r="F100">
        <v>0</v>
      </c>
      <c r="G100" s="9">
        <v>43927</v>
      </c>
      <c r="H100" s="23">
        <v>0</v>
      </c>
      <c r="I100" s="23">
        <v>0</v>
      </c>
      <c r="J100" s="10">
        <v>0</v>
      </c>
    </row>
    <row r="101" spans="1:10" x14ac:dyDescent="0.3">
      <c r="A101" s="8">
        <v>43928</v>
      </c>
      <c r="B101">
        <v>0</v>
      </c>
      <c r="C101">
        <v>0</v>
      </c>
      <c r="D101">
        <v>0</v>
      </c>
      <c r="E101">
        <v>0</v>
      </c>
      <c r="F101">
        <v>0</v>
      </c>
      <c r="G101" s="9">
        <v>43928</v>
      </c>
      <c r="H101" s="23">
        <v>0</v>
      </c>
      <c r="I101" s="23">
        <v>0</v>
      </c>
      <c r="J101" s="10">
        <v>0</v>
      </c>
    </row>
    <row r="102" spans="1:10" x14ac:dyDescent="0.3">
      <c r="A102" s="8">
        <v>43929</v>
      </c>
      <c r="B102">
        <v>95</v>
      </c>
      <c r="C102">
        <v>0</v>
      </c>
      <c r="D102">
        <v>0</v>
      </c>
      <c r="E102">
        <v>0</v>
      </c>
      <c r="F102">
        <v>0</v>
      </c>
      <c r="G102" s="9">
        <v>43929</v>
      </c>
      <c r="H102" s="23">
        <v>0</v>
      </c>
      <c r="I102" s="23">
        <v>0</v>
      </c>
      <c r="J102" s="10">
        <v>0</v>
      </c>
    </row>
    <row r="103" spans="1:10" x14ac:dyDescent="0.3">
      <c r="A103" s="8">
        <v>43930</v>
      </c>
      <c r="B103">
        <v>33</v>
      </c>
      <c r="C103">
        <v>0</v>
      </c>
      <c r="D103">
        <v>0</v>
      </c>
      <c r="E103">
        <v>0</v>
      </c>
      <c r="F103">
        <v>0</v>
      </c>
      <c r="G103" s="9">
        <v>43930</v>
      </c>
      <c r="H103" s="23">
        <v>0</v>
      </c>
      <c r="I103" s="23">
        <v>0</v>
      </c>
      <c r="J103" s="10">
        <v>0</v>
      </c>
    </row>
    <row r="104" spans="1:10" x14ac:dyDescent="0.3">
      <c r="A104" s="8">
        <v>43931</v>
      </c>
      <c r="B104">
        <v>0</v>
      </c>
      <c r="C104">
        <v>0</v>
      </c>
      <c r="D104">
        <v>0</v>
      </c>
      <c r="E104">
        <v>0</v>
      </c>
      <c r="F104">
        <v>0</v>
      </c>
      <c r="G104" s="9">
        <v>43931</v>
      </c>
      <c r="H104" s="23">
        <v>0</v>
      </c>
      <c r="I104" s="23">
        <v>0</v>
      </c>
      <c r="J104">
        <v>50</v>
      </c>
    </row>
    <row r="105" spans="1:10" x14ac:dyDescent="0.3">
      <c r="A105" s="8">
        <v>43932</v>
      </c>
      <c r="B105">
        <v>0</v>
      </c>
      <c r="C105">
        <v>0</v>
      </c>
      <c r="D105">
        <v>0</v>
      </c>
      <c r="E105">
        <v>0</v>
      </c>
      <c r="F105">
        <v>0</v>
      </c>
      <c r="G105" s="9">
        <v>43932</v>
      </c>
      <c r="H105" s="23">
        <v>0</v>
      </c>
      <c r="I105" s="23">
        <v>0</v>
      </c>
      <c r="J105">
        <v>81</v>
      </c>
    </row>
    <row r="106" spans="1:10" x14ac:dyDescent="0.3">
      <c r="A106" s="8">
        <v>43933</v>
      </c>
      <c r="B106">
        <v>38</v>
      </c>
      <c r="C106">
        <v>0</v>
      </c>
      <c r="D106">
        <v>0</v>
      </c>
      <c r="E106">
        <v>0</v>
      </c>
      <c r="F106">
        <v>0</v>
      </c>
      <c r="G106" s="9">
        <v>43933</v>
      </c>
      <c r="H106" s="23">
        <v>0</v>
      </c>
      <c r="I106" s="23">
        <v>0</v>
      </c>
      <c r="J106">
        <v>0</v>
      </c>
    </row>
    <row r="107" spans="1:10" x14ac:dyDescent="0.3">
      <c r="A107" s="8">
        <v>43934</v>
      </c>
      <c r="B107">
        <v>0</v>
      </c>
      <c r="C107">
        <v>0</v>
      </c>
      <c r="D107">
        <v>0</v>
      </c>
      <c r="E107">
        <v>0</v>
      </c>
      <c r="F107">
        <v>0</v>
      </c>
      <c r="G107" s="9">
        <v>43934</v>
      </c>
      <c r="H107" s="23">
        <v>0</v>
      </c>
      <c r="I107" s="23">
        <v>0</v>
      </c>
      <c r="J107">
        <v>0</v>
      </c>
    </row>
    <row r="108" spans="1:10" x14ac:dyDescent="0.3">
      <c r="A108" s="8">
        <v>43935</v>
      </c>
      <c r="B108">
        <v>59</v>
      </c>
      <c r="C108">
        <v>0</v>
      </c>
      <c r="D108">
        <v>0</v>
      </c>
      <c r="E108">
        <v>0</v>
      </c>
      <c r="F108">
        <v>0</v>
      </c>
      <c r="G108" s="9">
        <v>43935</v>
      </c>
      <c r="H108" s="23">
        <v>0</v>
      </c>
      <c r="I108" s="23">
        <v>0</v>
      </c>
      <c r="J108">
        <v>0</v>
      </c>
    </row>
    <row r="109" spans="1:10" x14ac:dyDescent="0.3">
      <c r="A109" s="8">
        <v>43936</v>
      </c>
      <c r="B109">
        <v>0</v>
      </c>
      <c r="C109">
        <v>0</v>
      </c>
      <c r="D109">
        <v>0</v>
      </c>
      <c r="E109">
        <v>0</v>
      </c>
      <c r="F109">
        <v>0</v>
      </c>
      <c r="G109" s="9">
        <v>43936</v>
      </c>
      <c r="H109" s="23">
        <v>0</v>
      </c>
      <c r="I109" s="23">
        <v>0</v>
      </c>
      <c r="J109">
        <v>0</v>
      </c>
    </row>
    <row r="110" spans="1:10" x14ac:dyDescent="0.3">
      <c r="A110" s="8">
        <v>43937</v>
      </c>
      <c r="B110">
        <v>0</v>
      </c>
      <c r="C110">
        <v>0</v>
      </c>
      <c r="D110">
        <v>0</v>
      </c>
      <c r="E110">
        <v>0</v>
      </c>
      <c r="F110">
        <v>0</v>
      </c>
      <c r="G110" s="9">
        <v>43937</v>
      </c>
      <c r="H110" s="23">
        <v>0</v>
      </c>
      <c r="I110" s="23">
        <v>0</v>
      </c>
      <c r="J110">
        <v>26</v>
      </c>
    </row>
    <row r="111" spans="1:10" x14ac:dyDescent="0.3">
      <c r="A111" s="8">
        <v>43938</v>
      </c>
      <c r="B111">
        <v>0</v>
      </c>
      <c r="C111">
        <v>0</v>
      </c>
      <c r="D111">
        <v>0</v>
      </c>
      <c r="E111">
        <v>0</v>
      </c>
      <c r="F111">
        <v>0</v>
      </c>
      <c r="G111" s="9">
        <v>43938</v>
      </c>
      <c r="H111" s="23">
        <v>0</v>
      </c>
      <c r="I111" s="23">
        <v>0</v>
      </c>
      <c r="J111">
        <v>0</v>
      </c>
    </row>
    <row r="112" spans="1:10" x14ac:dyDescent="0.3">
      <c r="A112" s="8">
        <v>43939</v>
      </c>
      <c r="B112">
        <v>0</v>
      </c>
      <c r="C112">
        <v>0</v>
      </c>
      <c r="D112">
        <v>0</v>
      </c>
      <c r="E112">
        <v>0</v>
      </c>
      <c r="F112">
        <v>0</v>
      </c>
      <c r="G112" s="9">
        <v>43939</v>
      </c>
      <c r="H112" s="23">
        <v>0</v>
      </c>
      <c r="I112" s="23">
        <v>0</v>
      </c>
      <c r="J112">
        <v>0</v>
      </c>
    </row>
    <row r="113" spans="1:10" x14ac:dyDescent="0.3">
      <c r="A113" s="8">
        <v>43940</v>
      </c>
      <c r="B113">
        <v>0</v>
      </c>
      <c r="C113">
        <v>34</v>
      </c>
      <c r="D113">
        <v>0</v>
      </c>
      <c r="E113">
        <v>0</v>
      </c>
      <c r="F113">
        <v>0</v>
      </c>
      <c r="G113" s="9">
        <v>43940</v>
      </c>
      <c r="H113" s="23">
        <v>0</v>
      </c>
      <c r="I113" s="23">
        <v>0</v>
      </c>
      <c r="J113">
        <v>0</v>
      </c>
    </row>
    <row r="114" spans="1:10" x14ac:dyDescent="0.3">
      <c r="A114" s="8">
        <v>43941</v>
      </c>
      <c r="B114">
        <v>0</v>
      </c>
      <c r="C114">
        <v>0</v>
      </c>
      <c r="D114">
        <v>0</v>
      </c>
      <c r="E114">
        <v>0</v>
      </c>
      <c r="F114">
        <v>0</v>
      </c>
      <c r="G114" s="9">
        <v>43941</v>
      </c>
      <c r="H114" s="23">
        <v>0</v>
      </c>
      <c r="I114" s="23">
        <v>0</v>
      </c>
      <c r="J114">
        <v>0</v>
      </c>
    </row>
    <row r="115" spans="1:10" x14ac:dyDescent="0.3">
      <c r="A115" s="8">
        <v>43942</v>
      </c>
      <c r="B115">
        <v>32</v>
      </c>
      <c r="C115">
        <v>0</v>
      </c>
      <c r="D115">
        <v>0</v>
      </c>
      <c r="E115">
        <v>0</v>
      </c>
      <c r="F115">
        <v>0</v>
      </c>
      <c r="G115" s="9">
        <v>43942</v>
      </c>
      <c r="H115" s="23">
        <v>0</v>
      </c>
      <c r="I115" s="23">
        <v>0</v>
      </c>
      <c r="J115">
        <v>0</v>
      </c>
    </row>
    <row r="116" spans="1:10" x14ac:dyDescent="0.3">
      <c r="A116" s="8">
        <v>43943</v>
      </c>
      <c r="B116">
        <v>0</v>
      </c>
      <c r="C116">
        <v>0</v>
      </c>
      <c r="D116">
        <v>0</v>
      </c>
      <c r="E116">
        <v>0</v>
      </c>
      <c r="F116">
        <v>0</v>
      </c>
      <c r="G116" s="9">
        <v>43943</v>
      </c>
      <c r="H116" s="23">
        <v>0</v>
      </c>
      <c r="I116" s="23">
        <v>0</v>
      </c>
      <c r="J116">
        <v>200</v>
      </c>
    </row>
    <row r="117" spans="1:10" x14ac:dyDescent="0.3">
      <c r="A117" s="8">
        <v>43944</v>
      </c>
      <c r="B117">
        <v>0</v>
      </c>
      <c r="C117">
        <v>0</v>
      </c>
      <c r="D117">
        <v>0</v>
      </c>
      <c r="E117">
        <v>0</v>
      </c>
      <c r="F117">
        <v>0</v>
      </c>
      <c r="G117" s="9">
        <v>43944</v>
      </c>
      <c r="H117" s="23">
        <v>0</v>
      </c>
      <c r="I117" s="23">
        <v>0</v>
      </c>
      <c r="J117">
        <v>239</v>
      </c>
    </row>
    <row r="118" spans="1:10" x14ac:dyDescent="0.3">
      <c r="A118" s="8">
        <v>43945</v>
      </c>
      <c r="B118">
        <v>0</v>
      </c>
      <c r="C118">
        <v>0</v>
      </c>
      <c r="D118">
        <v>0</v>
      </c>
      <c r="E118">
        <v>0</v>
      </c>
      <c r="F118">
        <v>0</v>
      </c>
      <c r="G118" s="9">
        <v>43945</v>
      </c>
      <c r="H118" s="23">
        <v>0</v>
      </c>
      <c r="I118" s="23">
        <v>0</v>
      </c>
      <c r="J118">
        <v>0</v>
      </c>
    </row>
    <row r="119" spans="1:10" x14ac:dyDescent="0.3">
      <c r="A119" s="8">
        <v>43946</v>
      </c>
      <c r="B119">
        <v>0</v>
      </c>
      <c r="C119">
        <v>0</v>
      </c>
      <c r="D119">
        <v>0</v>
      </c>
      <c r="E119">
        <v>0</v>
      </c>
      <c r="F119">
        <v>0</v>
      </c>
      <c r="G119" s="9">
        <v>43946</v>
      </c>
      <c r="H119" s="23">
        <v>0</v>
      </c>
      <c r="I119" s="23">
        <v>0</v>
      </c>
      <c r="J119">
        <v>0</v>
      </c>
    </row>
    <row r="120" spans="1:10" x14ac:dyDescent="0.3">
      <c r="A120" s="8">
        <v>43947</v>
      </c>
      <c r="B120">
        <v>0</v>
      </c>
      <c r="C120">
        <v>0</v>
      </c>
      <c r="D120">
        <v>0</v>
      </c>
      <c r="E120">
        <v>0</v>
      </c>
      <c r="F120">
        <v>0</v>
      </c>
      <c r="G120" s="9">
        <v>43947</v>
      </c>
      <c r="H120" s="23">
        <v>0</v>
      </c>
      <c r="I120" s="23">
        <v>0</v>
      </c>
      <c r="J120">
        <v>515</v>
      </c>
    </row>
    <row r="121" spans="1:10" x14ac:dyDescent="0.3">
      <c r="A121" s="8">
        <v>43948</v>
      </c>
      <c r="B121">
        <v>0</v>
      </c>
      <c r="C121">
        <v>0</v>
      </c>
      <c r="D121">
        <v>0</v>
      </c>
      <c r="E121">
        <v>0</v>
      </c>
      <c r="F121">
        <v>0</v>
      </c>
      <c r="G121" s="9">
        <v>43948</v>
      </c>
      <c r="H121" s="23">
        <v>0</v>
      </c>
      <c r="I121" s="23">
        <v>0</v>
      </c>
      <c r="J121">
        <v>478</v>
      </c>
    </row>
    <row r="122" spans="1:10" x14ac:dyDescent="0.3">
      <c r="A122" s="8">
        <v>43949</v>
      </c>
      <c r="B122">
        <v>0</v>
      </c>
      <c r="C122">
        <v>0</v>
      </c>
      <c r="D122">
        <v>0</v>
      </c>
      <c r="E122">
        <v>0</v>
      </c>
      <c r="F122">
        <v>0</v>
      </c>
      <c r="G122" s="9">
        <v>43949</v>
      </c>
      <c r="H122" s="23">
        <v>0</v>
      </c>
      <c r="I122" s="23">
        <v>0</v>
      </c>
      <c r="J122">
        <v>0</v>
      </c>
    </row>
    <row r="123" spans="1:10" x14ac:dyDescent="0.3">
      <c r="A123" s="8">
        <v>43950</v>
      </c>
      <c r="B123">
        <v>0</v>
      </c>
      <c r="C123">
        <v>0</v>
      </c>
      <c r="D123">
        <v>0</v>
      </c>
      <c r="E123">
        <v>0</v>
      </c>
      <c r="F123">
        <v>0</v>
      </c>
      <c r="G123" s="9">
        <v>43950</v>
      </c>
      <c r="H123" s="23">
        <v>0</v>
      </c>
      <c r="I123" s="23">
        <v>0</v>
      </c>
      <c r="J123">
        <v>0</v>
      </c>
    </row>
    <row r="124" spans="1:10" x14ac:dyDescent="0.3">
      <c r="A124" s="8">
        <v>43951</v>
      </c>
      <c r="B124">
        <v>26</v>
      </c>
      <c r="C124">
        <v>0</v>
      </c>
      <c r="D124">
        <v>0</v>
      </c>
      <c r="E124">
        <v>0</v>
      </c>
      <c r="F124">
        <v>26</v>
      </c>
      <c r="G124" s="9">
        <v>43951</v>
      </c>
      <c r="H124" s="23">
        <v>0</v>
      </c>
      <c r="I124" s="23">
        <v>0</v>
      </c>
      <c r="J124">
        <v>543</v>
      </c>
    </row>
    <row r="125" spans="1:10" x14ac:dyDescent="0.3">
      <c r="A125" s="8">
        <v>43952</v>
      </c>
      <c r="B125">
        <v>0</v>
      </c>
      <c r="C125">
        <v>0</v>
      </c>
      <c r="D125">
        <v>0</v>
      </c>
      <c r="E125">
        <v>0</v>
      </c>
      <c r="F125">
        <v>0</v>
      </c>
      <c r="G125" s="9">
        <v>43952</v>
      </c>
      <c r="H125" s="23">
        <v>0</v>
      </c>
      <c r="I125" s="23">
        <v>0</v>
      </c>
      <c r="J125">
        <v>539</v>
      </c>
    </row>
    <row r="126" spans="1:10" x14ac:dyDescent="0.3">
      <c r="A126" s="8">
        <v>43953</v>
      </c>
      <c r="B126">
        <v>0</v>
      </c>
      <c r="C126">
        <v>0</v>
      </c>
      <c r="D126">
        <v>0</v>
      </c>
      <c r="E126">
        <v>0</v>
      </c>
      <c r="F126">
        <v>0</v>
      </c>
      <c r="G126" s="9">
        <v>43953</v>
      </c>
      <c r="H126" s="23">
        <v>0</v>
      </c>
      <c r="I126" s="23">
        <v>0</v>
      </c>
      <c r="J126">
        <v>0</v>
      </c>
    </row>
    <row r="127" spans="1:10" x14ac:dyDescent="0.3">
      <c r="A127" s="8">
        <v>43954</v>
      </c>
      <c r="B127">
        <v>30</v>
      </c>
      <c r="C127">
        <v>33</v>
      </c>
      <c r="D127">
        <v>0</v>
      </c>
      <c r="E127">
        <v>0</v>
      </c>
      <c r="F127">
        <v>0</v>
      </c>
      <c r="G127" s="9">
        <v>43954</v>
      </c>
      <c r="H127" s="23">
        <v>0</v>
      </c>
      <c r="I127" s="23">
        <v>0</v>
      </c>
      <c r="J127">
        <v>0</v>
      </c>
    </row>
    <row r="128" spans="1:10" x14ac:dyDescent="0.3">
      <c r="A128" s="8">
        <v>43955</v>
      </c>
      <c r="B128">
        <v>61</v>
      </c>
      <c r="C128">
        <v>0</v>
      </c>
      <c r="D128">
        <v>0</v>
      </c>
      <c r="E128">
        <v>0</v>
      </c>
      <c r="F128">
        <v>0</v>
      </c>
      <c r="G128" s="9">
        <v>43955</v>
      </c>
      <c r="H128" s="23">
        <v>0</v>
      </c>
      <c r="I128" s="23">
        <v>0</v>
      </c>
      <c r="J128">
        <v>106</v>
      </c>
    </row>
    <row r="129" spans="1:10" x14ac:dyDescent="0.3">
      <c r="A129" s="8">
        <v>43956</v>
      </c>
      <c r="B129">
        <v>0</v>
      </c>
      <c r="C129">
        <v>0</v>
      </c>
      <c r="D129">
        <v>0</v>
      </c>
      <c r="E129">
        <v>0</v>
      </c>
      <c r="F129">
        <v>0</v>
      </c>
      <c r="G129" s="9">
        <v>43956</v>
      </c>
      <c r="H129" s="23">
        <v>1</v>
      </c>
      <c r="I129" s="23">
        <v>0</v>
      </c>
      <c r="J129">
        <v>347</v>
      </c>
    </row>
    <row r="130" spans="1:10" x14ac:dyDescent="0.3">
      <c r="A130" s="8">
        <v>43957</v>
      </c>
      <c r="B130">
        <v>0</v>
      </c>
      <c r="C130">
        <v>0</v>
      </c>
      <c r="D130">
        <v>0</v>
      </c>
      <c r="E130">
        <v>0</v>
      </c>
      <c r="F130">
        <v>0</v>
      </c>
      <c r="G130" s="9">
        <v>43957</v>
      </c>
      <c r="H130" s="23">
        <v>0</v>
      </c>
      <c r="I130" s="23">
        <v>0</v>
      </c>
      <c r="J130">
        <v>186</v>
      </c>
    </row>
    <row r="131" spans="1:10" x14ac:dyDescent="0.3">
      <c r="A131" s="8">
        <v>43958</v>
      </c>
      <c r="B131">
        <v>0</v>
      </c>
      <c r="C131">
        <v>26</v>
      </c>
      <c r="D131">
        <v>0</v>
      </c>
      <c r="E131">
        <v>0</v>
      </c>
      <c r="F131">
        <v>0</v>
      </c>
      <c r="G131" s="9">
        <v>43958</v>
      </c>
      <c r="H131" s="23">
        <v>0</v>
      </c>
      <c r="I131" s="23">
        <v>0</v>
      </c>
      <c r="J131">
        <v>305</v>
      </c>
    </row>
    <row r="132" spans="1:10" x14ac:dyDescent="0.3">
      <c r="A132" s="8">
        <v>43959</v>
      </c>
      <c r="B132">
        <v>0</v>
      </c>
      <c r="C132">
        <v>0</v>
      </c>
      <c r="D132">
        <v>0</v>
      </c>
      <c r="E132">
        <v>0</v>
      </c>
      <c r="F132">
        <v>0</v>
      </c>
      <c r="G132" s="9">
        <v>43959</v>
      </c>
      <c r="H132" s="23">
        <v>0</v>
      </c>
      <c r="I132" s="23">
        <v>0</v>
      </c>
      <c r="J132">
        <v>158</v>
      </c>
    </row>
    <row r="133" spans="1:10" x14ac:dyDescent="0.3">
      <c r="A133" s="8">
        <v>43960</v>
      </c>
      <c r="B133">
        <v>32</v>
      </c>
      <c r="C133">
        <v>0</v>
      </c>
      <c r="D133">
        <v>0</v>
      </c>
      <c r="E133">
        <v>0</v>
      </c>
      <c r="F133">
        <v>0</v>
      </c>
      <c r="G133" s="9">
        <v>43960</v>
      </c>
      <c r="H133" s="23">
        <v>0</v>
      </c>
      <c r="I133" s="23">
        <v>0</v>
      </c>
      <c r="J133">
        <v>0</v>
      </c>
    </row>
    <row r="134" spans="1:10" x14ac:dyDescent="0.3">
      <c r="A134" s="8">
        <v>43961</v>
      </c>
      <c r="B134">
        <v>32</v>
      </c>
      <c r="C134">
        <v>0</v>
      </c>
      <c r="D134">
        <v>0</v>
      </c>
      <c r="E134">
        <v>0</v>
      </c>
      <c r="F134">
        <v>0</v>
      </c>
      <c r="G134" s="9">
        <v>43961</v>
      </c>
      <c r="H134" s="23">
        <v>0</v>
      </c>
      <c r="I134" s="23">
        <v>0</v>
      </c>
      <c r="J134">
        <v>0</v>
      </c>
    </row>
    <row r="135" spans="1:10" x14ac:dyDescent="0.3">
      <c r="A135" s="8">
        <v>43962</v>
      </c>
      <c r="B135">
        <v>0</v>
      </c>
      <c r="C135">
        <v>28</v>
      </c>
      <c r="D135">
        <v>0</v>
      </c>
      <c r="E135">
        <v>0</v>
      </c>
      <c r="F135">
        <v>0</v>
      </c>
      <c r="G135" s="9">
        <v>43962</v>
      </c>
      <c r="H135" s="23">
        <v>0</v>
      </c>
      <c r="I135" s="23">
        <v>0</v>
      </c>
      <c r="J135">
        <v>182</v>
      </c>
    </row>
    <row r="136" spans="1:10" x14ac:dyDescent="0.3">
      <c r="A136" s="8">
        <v>43963</v>
      </c>
      <c r="B136">
        <v>30</v>
      </c>
      <c r="C136">
        <v>0</v>
      </c>
      <c r="D136">
        <v>0</v>
      </c>
      <c r="E136">
        <v>0</v>
      </c>
      <c r="F136">
        <v>30</v>
      </c>
      <c r="G136" s="9">
        <v>43963</v>
      </c>
      <c r="H136" s="23">
        <v>0</v>
      </c>
      <c r="I136" s="23">
        <v>0</v>
      </c>
      <c r="J136">
        <v>214</v>
      </c>
    </row>
    <row r="137" spans="1:10" x14ac:dyDescent="0.3">
      <c r="A137" s="8">
        <v>43964</v>
      </c>
      <c r="B137">
        <v>28</v>
      </c>
      <c r="C137">
        <v>0</v>
      </c>
      <c r="D137">
        <v>0</v>
      </c>
      <c r="E137">
        <v>0</v>
      </c>
      <c r="F137">
        <v>0</v>
      </c>
      <c r="G137" s="9">
        <v>43964</v>
      </c>
      <c r="H137" s="23">
        <v>0</v>
      </c>
      <c r="I137" s="23">
        <v>0</v>
      </c>
      <c r="J137">
        <v>317</v>
      </c>
    </row>
    <row r="138" spans="1:10" x14ac:dyDescent="0.3">
      <c r="A138" s="8">
        <v>43965</v>
      </c>
      <c r="B138">
        <v>0</v>
      </c>
      <c r="C138">
        <v>0</v>
      </c>
      <c r="D138">
        <v>0</v>
      </c>
      <c r="E138">
        <v>0</v>
      </c>
      <c r="F138">
        <v>0</v>
      </c>
      <c r="G138" s="9">
        <v>43965</v>
      </c>
      <c r="H138" s="23">
        <v>0</v>
      </c>
      <c r="I138" s="23">
        <v>0</v>
      </c>
      <c r="J138">
        <v>260</v>
      </c>
    </row>
    <row r="139" spans="1:10" x14ac:dyDescent="0.3">
      <c r="A139" s="8">
        <v>43966</v>
      </c>
      <c r="B139">
        <v>0</v>
      </c>
      <c r="C139">
        <v>0</v>
      </c>
      <c r="D139">
        <v>0</v>
      </c>
      <c r="E139">
        <v>0</v>
      </c>
      <c r="F139">
        <v>0</v>
      </c>
      <c r="G139" s="9">
        <v>43966</v>
      </c>
      <c r="H139" s="23">
        <v>0</v>
      </c>
      <c r="I139" s="23">
        <v>0</v>
      </c>
      <c r="J139">
        <v>362</v>
      </c>
    </row>
    <row r="140" spans="1:10" x14ac:dyDescent="0.3">
      <c r="A140" s="8">
        <v>43967</v>
      </c>
      <c r="B140">
        <v>0</v>
      </c>
      <c r="C140">
        <v>0</v>
      </c>
      <c r="D140">
        <v>0</v>
      </c>
      <c r="E140">
        <v>0</v>
      </c>
      <c r="F140">
        <v>0</v>
      </c>
      <c r="G140" s="9">
        <v>43967</v>
      </c>
      <c r="H140" s="23">
        <v>0</v>
      </c>
      <c r="I140" s="23">
        <v>0</v>
      </c>
      <c r="J140">
        <v>0</v>
      </c>
    </row>
    <row r="141" spans="1:10" x14ac:dyDescent="0.3">
      <c r="A141" s="8">
        <v>43968</v>
      </c>
      <c r="B141">
        <v>31</v>
      </c>
      <c r="C141">
        <v>0</v>
      </c>
      <c r="D141">
        <v>0</v>
      </c>
      <c r="E141">
        <v>0</v>
      </c>
      <c r="F141">
        <v>0</v>
      </c>
      <c r="G141" s="9">
        <v>43968</v>
      </c>
      <c r="H141" s="23">
        <v>0</v>
      </c>
      <c r="I141" s="23">
        <v>0</v>
      </c>
      <c r="J141">
        <v>0</v>
      </c>
    </row>
    <row r="142" spans="1:10" x14ac:dyDescent="0.3">
      <c r="A142" s="8">
        <v>43969</v>
      </c>
      <c r="B142">
        <v>0</v>
      </c>
      <c r="C142">
        <v>0</v>
      </c>
      <c r="D142">
        <v>0</v>
      </c>
      <c r="E142">
        <v>0</v>
      </c>
      <c r="F142">
        <v>0</v>
      </c>
      <c r="G142" s="9">
        <v>43969</v>
      </c>
      <c r="H142" s="23">
        <v>0</v>
      </c>
      <c r="I142" s="23">
        <v>0</v>
      </c>
      <c r="J142">
        <v>414</v>
      </c>
    </row>
    <row r="143" spans="1:10" x14ac:dyDescent="0.3">
      <c r="A143" s="8">
        <v>43970</v>
      </c>
      <c r="B143">
        <v>0</v>
      </c>
      <c r="C143">
        <v>0</v>
      </c>
      <c r="D143">
        <v>0</v>
      </c>
      <c r="E143">
        <v>0</v>
      </c>
      <c r="F143">
        <v>0</v>
      </c>
      <c r="G143" s="9">
        <v>43970</v>
      </c>
      <c r="H143" s="23">
        <v>0</v>
      </c>
      <c r="I143" s="23">
        <v>0</v>
      </c>
      <c r="J143">
        <v>258</v>
      </c>
    </row>
    <row r="144" spans="1:10" x14ac:dyDescent="0.3">
      <c r="A144" s="8">
        <v>43971</v>
      </c>
      <c r="B144">
        <v>0</v>
      </c>
      <c r="C144">
        <v>0</v>
      </c>
      <c r="D144">
        <v>0</v>
      </c>
      <c r="E144">
        <v>0</v>
      </c>
      <c r="F144">
        <v>0</v>
      </c>
      <c r="G144" s="9">
        <v>43971</v>
      </c>
      <c r="H144" s="23">
        <v>0</v>
      </c>
      <c r="I144" s="23">
        <v>0</v>
      </c>
      <c r="J144">
        <v>308</v>
      </c>
    </row>
    <row r="145" spans="1:10" x14ac:dyDescent="0.3">
      <c r="A145" s="8">
        <v>43972</v>
      </c>
      <c r="B145">
        <v>0</v>
      </c>
      <c r="C145">
        <v>0</v>
      </c>
      <c r="D145">
        <v>0</v>
      </c>
      <c r="E145">
        <v>0</v>
      </c>
      <c r="F145">
        <v>0</v>
      </c>
      <c r="G145" s="9">
        <v>43972</v>
      </c>
      <c r="H145" s="23">
        <v>0</v>
      </c>
      <c r="I145" s="23">
        <v>0</v>
      </c>
      <c r="J145">
        <v>319</v>
      </c>
    </row>
    <row r="146" spans="1:10" x14ac:dyDescent="0.3">
      <c r="A146" s="8">
        <v>43973</v>
      </c>
      <c r="B146">
        <v>38</v>
      </c>
      <c r="C146">
        <v>29</v>
      </c>
      <c r="D146">
        <v>0</v>
      </c>
      <c r="E146">
        <v>0</v>
      </c>
      <c r="F146">
        <v>0</v>
      </c>
      <c r="G146" s="9">
        <v>43973</v>
      </c>
      <c r="H146" s="23">
        <v>0</v>
      </c>
      <c r="I146" s="23">
        <v>0</v>
      </c>
      <c r="J146">
        <v>523</v>
      </c>
    </row>
    <row r="147" spans="1:10" x14ac:dyDescent="0.3">
      <c r="A147" s="8">
        <v>43974</v>
      </c>
      <c r="B147">
        <v>0</v>
      </c>
      <c r="C147">
        <v>0</v>
      </c>
      <c r="D147">
        <v>0</v>
      </c>
      <c r="E147">
        <v>0</v>
      </c>
      <c r="F147">
        <v>0</v>
      </c>
      <c r="G147" s="9">
        <v>43974</v>
      </c>
      <c r="H147" s="23">
        <v>1</v>
      </c>
      <c r="I147" s="23">
        <v>0</v>
      </c>
      <c r="J147">
        <v>319</v>
      </c>
    </row>
    <row r="148" spans="1:10" x14ac:dyDescent="0.3">
      <c r="A148" s="8">
        <v>43975</v>
      </c>
      <c r="B148">
        <v>0</v>
      </c>
      <c r="C148">
        <v>0</v>
      </c>
      <c r="D148">
        <v>0</v>
      </c>
      <c r="E148">
        <v>0</v>
      </c>
      <c r="F148">
        <v>0</v>
      </c>
      <c r="G148" s="9">
        <v>43975</v>
      </c>
      <c r="H148" s="23">
        <v>0</v>
      </c>
      <c r="I148" s="23">
        <v>0</v>
      </c>
      <c r="J148">
        <v>380</v>
      </c>
    </row>
    <row r="149" spans="1:10" x14ac:dyDescent="0.3">
      <c r="A149" s="8">
        <v>43976</v>
      </c>
      <c r="B149">
        <v>0</v>
      </c>
      <c r="C149">
        <v>35</v>
      </c>
      <c r="D149">
        <v>0</v>
      </c>
      <c r="E149">
        <v>0</v>
      </c>
      <c r="F149">
        <v>0</v>
      </c>
      <c r="G149" s="9">
        <v>43976</v>
      </c>
      <c r="H149" s="23">
        <v>0</v>
      </c>
      <c r="I149" s="23">
        <v>0</v>
      </c>
      <c r="J149">
        <v>407</v>
      </c>
    </row>
    <row r="150" spans="1:10" x14ac:dyDescent="0.3">
      <c r="A150" s="8">
        <v>43977</v>
      </c>
      <c r="B150">
        <v>31</v>
      </c>
      <c r="C150">
        <v>31</v>
      </c>
      <c r="D150">
        <v>0</v>
      </c>
      <c r="E150">
        <v>0</v>
      </c>
      <c r="F150">
        <v>31</v>
      </c>
      <c r="G150" s="9">
        <v>43977</v>
      </c>
      <c r="H150" s="23">
        <v>0</v>
      </c>
      <c r="I150" s="23">
        <v>0</v>
      </c>
      <c r="J150">
        <v>303</v>
      </c>
    </row>
    <row r="151" spans="1:10" x14ac:dyDescent="0.3">
      <c r="A151" s="8">
        <v>43978</v>
      </c>
      <c r="B151">
        <v>27</v>
      </c>
      <c r="C151">
        <v>26</v>
      </c>
      <c r="D151">
        <v>0</v>
      </c>
      <c r="E151">
        <v>0</v>
      </c>
      <c r="F151">
        <v>0</v>
      </c>
      <c r="G151" s="9">
        <v>43978</v>
      </c>
      <c r="H151" s="23">
        <v>0</v>
      </c>
      <c r="I151" s="23">
        <v>0</v>
      </c>
      <c r="J151">
        <v>484</v>
      </c>
    </row>
    <row r="152" spans="1:10" x14ac:dyDescent="0.3">
      <c r="A152" s="8">
        <v>43979</v>
      </c>
      <c r="B152">
        <v>31</v>
      </c>
      <c r="C152">
        <v>25</v>
      </c>
      <c r="D152">
        <v>0</v>
      </c>
      <c r="E152">
        <v>0</v>
      </c>
      <c r="F152">
        <v>0</v>
      </c>
      <c r="G152" s="9">
        <v>43979</v>
      </c>
      <c r="H152" s="23">
        <v>0</v>
      </c>
      <c r="I152" s="23">
        <v>0</v>
      </c>
      <c r="J152">
        <v>305</v>
      </c>
    </row>
    <row r="153" spans="1:10" x14ac:dyDescent="0.3">
      <c r="A153" s="8">
        <v>43980</v>
      </c>
      <c r="B153">
        <v>0</v>
      </c>
      <c r="C153">
        <v>0</v>
      </c>
      <c r="D153">
        <v>0</v>
      </c>
      <c r="E153">
        <v>0</v>
      </c>
      <c r="F153">
        <v>0</v>
      </c>
      <c r="G153" s="9">
        <v>43980</v>
      </c>
      <c r="H153" s="23">
        <v>0</v>
      </c>
      <c r="I153" s="23">
        <v>0</v>
      </c>
      <c r="J153">
        <v>300</v>
      </c>
    </row>
    <row r="154" spans="1:10" x14ac:dyDescent="0.3">
      <c r="A154" s="8">
        <v>43981</v>
      </c>
      <c r="B154">
        <v>0</v>
      </c>
      <c r="C154">
        <v>28</v>
      </c>
      <c r="D154">
        <v>0</v>
      </c>
      <c r="E154">
        <v>0</v>
      </c>
      <c r="F154">
        <v>0</v>
      </c>
      <c r="G154" s="9">
        <v>43981</v>
      </c>
      <c r="H154" s="23">
        <v>0</v>
      </c>
      <c r="I154" s="23">
        <v>0</v>
      </c>
      <c r="J154">
        <v>0</v>
      </c>
    </row>
    <row r="155" spans="1:10" x14ac:dyDescent="0.3">
      <c r="A155" s="8">
        <v>43982</v>
      </c>
      <c r="B155">
        <v>0</v>
      </c>
      <c r="C155">
        <v>0</v>
      </c>
      <c r="D155">
        <v>0</v>
      </c>
      <c r="E155">
        <v>0</v>
      </c>
      <c r="F155">
        <v>0</v>
      </c>
      <c r="G155" s="9">
        <v>43982</v>
      </c>
      <c r="H155" s="23">
        <v>0</v>
      </c>
      <c r="I155" s="23">
        <v>0</v>
      </c>
      <c r="J155">
        <v>0</v>
      </c>
    </row>
  </sheetData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91E0A-4622-468E-ACCC-0F75EBC05F0C}">
  <dimension ref="A1:X155"/>
  <sheetViews>
    <sheetView topLeftCell="A3" workbookViewId="0">
      <selection activeCell="H3" sqref="H1:I1048576"/>
    </sheetView>
  </sheetViews>
  <sheetFormatPr defaultRowHeight="14.4" x14ac:dyDescent="0.3"/>
  <cols>
    <col min="8" max="9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203</v>
      </c>
      <c r="C3" t="s">
        <v>202</v>
      </c>
      <c r="D3" t="s">
        <v>201</v>
      </c>
      <c r="E3" t="s">
        <v>200</v>
      </c>
      <c r="F3" t="s">
        <v>199</v>
      </c>
      <c r="G3" s="12" t="s">
        <v>54</v>
      </c>
      <c r="H3" s="23" t="s">
        <v>59</v>
      </c>
      <c r="I3" s="23" t="s">
        <v>58</v>
      </c>
      <c r="J3" s="10" t="s">
        <v>57</v>
      </c>
    </row>
    <row r="4" spans="1:24" x14ac:dyDescent="0.3">
      <c r="A4" s="8">
        <v>43831</v>
      </c>
      <c r="B4">
        <v>4</v>
      </c>
      <c r="C4">
        <v>0</v>
      </c>
      <c r="D4">
        <v>0</v>
      </c>
      <c r="E4">
        <v>0</v>
      </c>
      <c r="F4">
        <v>4</v>
      </c>
      <c r="G4" s="9">
        <v>43831</v>
      </c>
      <c r="H4" s="23">
        <v>0</v>
      </c>
      <c r="I4" s="23">
        <v>0</v>
      </c>
      <c r="J4" s="10">
        <v>0</v>
      </c>
    </row>
    <row r="5" spans="1:24" x14ac:dyDescent="0.3">
      <c r="A5" s="8">
        <v>43832</v>
      </c>
      <c r="B5">
        <v>5</v>
      </c>
      <c r="C5">
        <v>0</v>
      </c>
      <c r="D5">
        <v>0</v>
      </c>
      <c r="E5">
        <v>1</v>
      </c>
      <c r="F5">
        <v>5</v>
      </c>
      <c r="G5" s="9">
        <v>43832</v>
      </c>
      <c r="H5" s="23">
        <v>0</v>
      </c>
      <c r="I5" s="23">
        <v>0</v>
      </c>
      <c r="J5" s="10">
        <v>0</v>
      </c>
    </row>
    <row r="6" spans="1:24" x14ac:dyDescent="0.3">
      <c r="A6" s="8">
        <v>43833</v>
      </c>
      <c r="B6">
        <v>4</v>
      </c>
      <c r="C6">
        <v>1</v>
      </c>
      <c r="D6">
        <v>0</v>
      </c>
      <c r="E6">
        <v>1</v>
      </c>
      <c r="F6">
        <v>5</v>
      </c>
      <c r="G6" s="9">
        <v>43833</v>
      </c>
      <c r="H6" s="23">
        <v>0</v>
      </c>
      <c r="I6" s="23">
        <v>0</v>
      </c>
      <c r="J6" s="10">
        <v>0</v>
      </c>
      <c r="O6" t="s">
        <v>123</v>
      </c>
      <c r="V6" t="s">
        <v>122</v>
      </c>
    </row>
    <row r="7" spans="1:24" ht="43.2" x14ac:dyDescent="0.3">
      <c r="A7" s="8">
        <v>43834</v>
      </c>
      <c r="B7">
        <v>7</v>
      </c>
      <c r="C7">
        <v>0</v>
      </c>
      <c r="D7">
        <v>0</v>
      </c>
      <c r="E7">
        <v>2</v>
      </c>
      <c r="F7">
        <v>4</v>
      </c>
      <c r="G7" s="9">
        <v>43834</v>
      </c>
      <c r="H7" s="23">
        <v>0</v>
      </c>
      <c r="I7" s="23">
        <v>0</v>
      </c>
      <c r="J7" s="10">
        <v>0</v>
      </c>
      <c r="L7" s="13" t="s">
        <v>121</v>
      </c>
      <c r="M7" s="13" t="s">
        <v>17</v>
      </c>
      <c r="N7" s="13" t="s">
        <v>19</v>
      </c>
      <c r="O7" s="19" t="s">
        <v>183</v>
      </c>
      <c r="P7" s="13" t="s">
        <v>22</v>
      </c>
      <c r="Q7" s="13" t="s">
        <v>24</v>
      </c>
      <c r="S7" s="13" t="s">
        <v>121</v>
      </c>
      <c r="T7" s="13" t="s">
        <v>17</v>
      </c>
      <c r="U7" s="13" t="s">
        <v>19</v>
      </c>
      <c r="V7" s="19" t="s">
        <v>183</v>
      </c>
      <c r="W7" s="13" t="s">
        <v>22</v>
      </c>
      <c r="X7" s="13" t="s">
        <v>24</v>
      </c>
    </row>
    <row r="8" spans="1:24" x14ac:dyDescent="0.3">
      <c r="A8" s="8">
        <v>43835</v>
      </c>
      <c r="B8">
        <v>6</v>
      </c>
      <c r="C8">
        <v>0</v>
      </c>
      <c r="D8">
        <v>0</v>
      </c>
      <c r="E8">
        <v>1</v>
      </c>
      <c r="F8">
        <v>3</v>
      </c>
      <c r="G8" s="9">
        <v>43835</v>
      </c>
      <c r="H8" s="23">
        <v>0</v>
      </c>
      <c r="I8" s="23">
        <v>0</v>
      </c>
      <c r="J8" s="10">
        <v>0</v>
      </c>
      <c r="L8">
        <v>0</v>
      </c>
      <c r="M8">
        <v>0.46186260290734726</v>
      </c>
      <c r="N8">
        <v>0.21614127505182534</v>
      </c>
      <c r="O8">
        <v>0.53527694764939482</v>
      </c>
      <c r="P8">
        <v>0.25775274612706844</v>
      </c>
      <c r="Q8">
        <v>0.5968287201555984</v>
      </c>
      <c r="S8">
        <v>0</v>
      </c>
      <c r="T8">
        <v>0.44846184685192564</v>
      </c>
      <c r="U8">
        <v>0.20097702850715313</v>
      </c>
      <c r="V8">
        <v>0.56243845779290214</v>
      </c>
      <c r="W8">
        <v>0.26092618392407924</v>
      </c>
      <c r="X8">
        <v>0.56362376094634725</v>
      </c>
    </row>
    <row r="9" spans="1:24" x14ac:dyDescent="0.3">
      <c r="A9" s="8">
        <v>43836</v>
      </c>
      <c r="B9">
        <v>5</v>
      </c>
      <c r="C9">
        <v>0</v>
      </c>
      <c r="D9">
        <v>0</v>
      </c>
      <c r="E9">
        <v>2</v>
      </c>
      <c r="F9">
        <v>6</v>
      </c>
      <c r="G9" s="9">
        <v>43836</v>
      </c>
      <c r="H9" s="23">
        <v>0</v>
      </c>
      <c r="I9" s="23">
        <v>0</v>
      </c>
      <c r="J9" s="10">
        <v>0</v>
      </c>
      <c r="L9">
        <v>1</v>
      </c>
      <c r="M9">
        <v>0.44807550378593963</v>
      </c>
      <c r="N9">
        <v>0.20037074850373493</v>
      </c>
      <c r="O9">
        <v>0.56603966750125512</v>
      </c>
      <c r="P9">
        <v>0.23804573865497955</v>
      </c>
      <c r="Q9">
        <v>0.59855827106526494</v>
      </c>
      <c r="S9">
        <v>1</v>
      </c>
      <c r="T9">
        <v>0.43886013094674448</v>
      </c>
      <c r="U9">
        <v>0.19441000653626625</v>
      </c>
      <c r="V9">
        <v>0.58601807445926279</v>
      </c>
      <c r="W9">
        <v>0.27875538083160051</v>
      </c>
      <c r="X9">
        <v>0.53022721912361626</v>
      </c>
    </row>
    <row r="10" spans="1:24" x14ac:dyDescent="0.3">
      <c r="A10" s="8">
        <v>43837</v>
      </c>
      <c r="B10">
        <v>4</v>
      </c>
      <c r="C10">
        <v>1</v>
      </c>
      <c r="D10">
        <v>0</v>
      </c>
      <c r="E10">
        <v>1</v>
      </c>
      <c r="F10">
        <v>5</v>
      </c>
      <c r="G10" s="9">
        <v>43837</v>
      </c>
      <c r="H10" s="23">
        <v>0</v>
      </c>
      <c r="I10" s="23">
        <v>0</v>
      </c>
      <c r="J10" s="10">
        <v>0</v>
      </c>
      <c r="L10">
        <v>2</v>
      </c>
      <c r="M10">
        <v>0.42271341356742437</v>
      </c>
      <c r="N10">
        <v>0.20693946025074614</v>
      </c>
      <c r="O10">
        <v>0.55617376175500743</v>
      </c>
      <c r="P10">
        <v>0.26516133147322468</v>
      </c>
      <c r="Q10">
        <v>0.56309630600881022</v>
      </c>
      <c r="S10">
        <v>2</v>
      </c>
      <c r="T10">
        <v>0.42836766606556897</v>
      </c>
      <c r="U10">
        <v>0.18941699115177069</v>
      </c>
      <c r="V10">
        <v>0.56049404018654381</v>
      </c>
      <c r="W10">
        <v>0.25011181346465083</v>
      </c>
      <c r="X10">
        <v>0.51796443171087081</v>
      </c>
    </row>
    <row r="11" spans="1:24" x14ac:dyDescent="0.3">
      <c r="A11" s="8">
        <v>43838</v>
      </c>
      <c r="B11">
        <v>6</v>
      </c>
      <c r="C11">
        <v>1</v>
      </c>
      <c r="D11">
        <v>0</v>
      </c>
      <c r="E11">
        <v>2</v>
      </c>
      <c r="F11">
        <v>4</v>
      </c>
      <c r="G11" s="9">
        <v>43838</v>
      </c>
      <c r="H11" s="23">
        <v>0</v>
      </c>
      <c r="I11" s="23">
        <v>0</v>
      </c>
      <c r="J11" s="10">
        <v>0</v>
      </c>
      <c r="L11">
        <v>3</v>
      </c>
      <c r="M11">
        <v>0.43880646508457188</v>
      </c>
      <c r="N11">
        <v>0.18719950702382745</v>
      </c>
      <c r="O11">
        <v>0.58270074392665794</v>
      </c>
      <c r="P11">
        <v>0.25647885867409276</v>
      </c>
      <c r="Q11">
        <v>0.65175589901451569</v>
      </c>
      <c r="S11">
        <v>3</v>
      </c>
      <c r="T11">
        <v>0.43296742352558076</v>
      </c>
      <c r="U11">
        <v>0.18252495567383142</v>
      </c>
      <c r="V11">
        <v>0.60478991542639016</v>
      </c>
      <c r="W11">
        <v>0.27055518216228036</v>
      </c>
      <c r="X11">
        <v>0.60670794366382996</v>
      </c>
    </row>
    <row r="12" spans="1:24" x14ac:dyDescent="0.3">
      <c r="A12" s="8">
        <v>43839</v>
      </c>
      <c r="B12">
        <v>4</v>
      </c>
      <c r="C12">
        <v>1</v>
      </c>
      <c r="D12">
        <v>0</v>
      </c>
      <c r="E12">
        <v>1</v>
      </c>
      <c r="F12">
        <v>3</v>
      </c>
      <c r="G12" s="9">
        <v>43839</v>
      </c>
      <c r="H12" s="23">
        <v>0</v>
      </c>
      <c r="I12" s="23">
        <v>0</v>
      </c>
      <c r="J12" s="10">
        <v>0</v>
      </c>
      <c r="L12">
        <v>4</v>
      </c>
      <c r="M12">
        <v>0.4172175386322125</v>
      </c>
      <c r="N12">
        <v>0.19458059135878231</v>
      </c>
      <c r="O12">
        <v>0.593162264638877</v>
      </c>
      <c r="P12">
        <v>0.26466748108660154</v>
      </c>
      <c r="Q12">
        <v>0.58509261100524934</v>
      </c>
      <c r="S12">
        <v>4</v>
      </c>
      <c r="T12">
        <v>0.41545491736055079</v>
      </c>
      <c r="U12">
        <v>0.17163181999951918</v>
      </c>
      <c r="V12">
        <v>0.60835419242336386</v>
      </c>
      <c r="W12">
        <v>0.27506067183616728</v>
      </c>
      <c r="X12">
        <v>0.57869294016577144</v>
      </c>
    </row>
    <row r="13" spans="1:24" x14ac:dyDescent="0.3">
      <c r="A13" s="8">
        <v>43840</v>
      </c>
      <c r="B13">
        <v>4</v>
      </c>
      <c r="C13">
        <v>0</v>
      </c>
      <c r="D13">
        <v>0</v>
      </c>
      <c r="E13">
        <v>1</v>
      </c>
      <c r="F13">
        <v>4</v>
      </c>
      <c r="G13" s="9">
        <v>43840</v>
      </c>
      <c r="H13" s="23">
        <v>0</v>
      </c>
      <c r="I13" s="23">
        <v>0</v>
      </c>
      <c r="J13" s="10">
        <v>0</v>
      </c>
      <c r="L13">
        <v>5</v>
      </c>
      <c r="M13">
        <v>0.39141417647985283</v>
      </c>
      <c r="N13">
        <v>0.17040109653610971</v>
      </c>
      <c r="O13">
        <v>0.56786129510891714</v>
      </c>
      <c r="P13">
        <v>0.2775595240309468</v>
      </c>
      <c r="Q13">
        <v>0.53635027009462521</v>
      </c>
      <c r="S13">
        <v>5</v>
      </c>
      <c r="T13">
        <v>0.37568726977295652</v>
      </c>
      <c r="U13">
        <v>0.15870400726218883</v>
      </c>
      <c r="V13">
        <v>0.57656285053252887</v>
      </c>
      <c r="W13">
        <v>0.27630601442889208</v>
      </c>
      <c r="X13">
        <v>0.56036650674215072</v>
      </c>
    </row>
    <row r="14" spans="1:24" x14ac:dyDescent="0.3">
      <c r="A14" s="8">
        <v>43841</v>
      </c>
      <c r="B14">
        <v>4</v>
      </c>
      <c r="C14">
        <v>1</v>
      </c>
      <c r="D14">
        <v>0</v>
      </c>
      <c r="E14">
        <v>1</v>
      </c>
      <c r="F14">
        <v>6</v>
      </c>
      <c r="G14" s="9">
        <v>43841</v>
      </c>
      <c r="H14" s="23">
        <v>0</v>
      </c>
      <c r="I14" s="23">
        <v>0</v>
      </c>
      <c r="J14" s="10">
        <v>0</v>
      </c>
      <c r="L14">
        <v>6</v>
      </c>
      <c r="M14">
        <v>0.36867147397715233</v>
      </c>
      <c r="N14">
        <v>0.16790122941568311</v>
      </c>
      <c r="O14">
        <v>0.62505762262187026</v>
      </c>
      <c r="P14">
        <v>0.26815492208327907</v>
      </c>
      <c r="Q14">
        <v>0.47414096973039999</v>
      </c>
      <c r="S14">
        <v>6</v>
      </c>
      <c r="T14">
        <v>0.35782189432472555</v>
      </c>
      <c r="U14">
        <v>0.15482433724980196</v>
      </c>
      <c r="V14">
        <v>0.62036178068064107</v>
      </c>
      <c r="W14">
        <v>0.28665587176079782</v>
      </c>
      <c r="X14">
        <v>0.47802737862992195</v>
      </c>
    </row>
    <row r="15" spans="1:24" x14ac:dyDescent="0.3">
      <c r="A15" s="8">
        <v>43842</v>
      </c>
      <c r="B15">
        <v>7</v>
      </c>
      <c r="C15">
        <v>0</v>
      </c>
      <c r="D15">
        <v>0</v>
      </c>
      <c r="E15">
        <v>0</v>
      </c>
      <c r="F15">
        <v>5</v>
      </c>
      <c r="G15" s="9">
        <v>43842</v>
      </c>
      <c r="H15" s="23">
        <v>0</v>
      </c>
      <c r="I15" s="23">
        <v>0</v>
      </c>
      <c r="J15" s="10">
        <v>0</v>
      </c>
      <c r="L15">
        <v>7</v>
      </c>
      <c r="M15">
        <v>0.36720495012542209</v>
      </c>
      <c r="N15">
        <v>0.16546404969382547</v>
      </c>
      <c r="O15">
        <v>0.59487042577003024</v>
      </c>
      <c r="P15">
        <v>0.29266511325740813</v>
      </c>
      <c r="Q15">
        <v>0.4996977196774145</v>
      </c>
      <c r="S15">
        <v>7</v>
      </c>
      <c r="T15">
        <v>0.34706276869560532</v>
      </c>
      <c r="U15">
        <v>0.14313158427387898</v>
      </c>
      <c r="V15">
        <v>0.59294934381501518</v>
      </c>
      <c r="W15">
        <v>0.27931807927053076</v>
      </c>
      <c r="X15">
        <v>0.51032440591668993</v>
      </c>
    </row>
    <row r="16" spans="1:24" x14ac:dyDescent="0.3">
      <c r="A16" s="8">
        <v>43843</v>
      </c>
      <c r="B16">
        <v>5</v>
      </c>
      <c r="C16">
        <v>1</v>
      </c>
      <c r="D16">
        <v>0</v>
      </c>
      <c r="E16">
        <v>1</v>
      </c>
      <c r="F16">
        <v>6</v>
      </c>
      <c r="G16" s="9">
        <v>43843</v>
      </c>
      <c r="H16" s="23">
        <v>0</v>
      </c>
      <c r="I16" s="23">
        <v>0</v>
      </c>
      <c r="J16" s="10">
        <v>0</v>
      </c>
      <c r="L16">
        <v>8</v>
      </c>
      <c r="M16">
        <v>0.36994273470923056</v>
      </c>
      <c r="N16">
        <v>0.15458637548183704</v>
      </c>
      <c r="O16">
        <v>0.60211030745230765</v>
      </c>
      <c r="P16">
        <v>0.2903484795340997</v>
      </c>
      <c r="Q16">
        <v>0.50973015038392289</v>
      </c>
      <c r="S16">
        <v>8</v>
      </c>
      <c r="T16">
        <v>0.33825788563531461</v>
      </c>
      <c r="U16">
        <v>0.13618092721071931</v>
      </c>
      <c r="V16">
        <v>0.60464585949147198</v>
      </c>
      <c r="W16">
        <v>0.26282181118912828</v>
      </c>
      <c r="X16">
        <v>0.4896679549213081</v>
      </c>
    </row>
    <row r="17" spans="1:24" x14ac:dyDescent="0.3">
      <c r="A17" s="8">
        <v>43844</v>
      </c>
      <c r="B17">
        <v>4</v>
      </c>
      <c r="C17">
        <v>0</v>
      </c>
      <c r="D17">
        <v>0</v>
      </c>
      <c r="E17">
        <v>1</v>
      </c>
      <c r="F17">
        <v>4</v>
      </c>
      <c r="G17" s="9">
        <v>43844</v>
      </c>
      <c r="H17" s="23">
        <v>0</v>
      </c>
      <c r="I17" s="23">
        <v>0</v>
      </c>
      <c r="J17" s="10">
        <v>0</v>
      </c>
      <c r="L17">
        <v>9</v>
      </c>
      <c r="M17">
        <v>0.35215459745952576</v>
      </c>
      <c r="N17">
        <v>0.14870488190437836</v>
      </c>
      <c r="O17">
        <v>0.63588421008626517</v>
      </c>
      <c r="P17">
        <v>0.24911960195381158</v>
      </c>
      <c r="Q17">
        <v>0.42681812585465695</v>
      </c>
      <c r="S17">
        <v>9</v>
      </c>
      <c r="T17">
        <v>0.32878460876018356</v>
      </c>
      <c r="U17">
        <v>0.12225705774244369</v>
      </c>
      <c r="V17">
        <v>0.64134946728319853</v>
      </c>
      <c r="W17">
        <v>0.22819390807081588</v>
      </c>
      <c r="X17">
        <v>0.4416799445127132</v>
      </c>
    </row>
    <row r="18" spans="1:24" x14ac:dyDescent="0.3">
      <c r="A18" s="8">
        <v>43845</v>
      </c>
      <c r="B18">
        <v>6</v>
      </c>
      <c r="C18">
        <v>1</v>
      </c>
      <c r="D18">
        <v>0</v>
      </c>
      <c r="E18">
        <v>1</v>
      </c>
      <c r="F18">
        <v>4</v>
      </c>
      <c r="G18" s="9">
        <v>43845</v>
      </c>
      <c r="H18" s="23">
        <v>0</v>
      </c>
      <c r="I18" s="23">
        <v>0</v>
      </c>
      <c r="J18" s="10">
        <v>0</v>
      </c>
      <c r="L18">
        <v>10</v>
      </c>
      <c r="M18">
        <v>0.33802473268941402</v>
      </c>
      <c r="N18">
        <v>0.14213745109876458</v>
      </c>
      <c r="O18">
        <v>0.67195127432951685</v>
      </c>
      <c r="P18">
        <v>0.25969081856808901</v>
      </c>
      <c r="Q18">
        <v>0.4317222784423469</v>
      </c>
      <c r="S18">
        <v>10</v>
      </c>
      <c r="T18">
        <v>0.32131299636863569</v>
      </c>
      <c r="U18">
        <v>0.12638003346318588</v>
      </c>
      <c r="V18">
        <v>0.70903178288479785</v>
      </c>
      <c r="W18">
        <v>0.24954980793316672</v>
      </c>
      <c r="X18">
        <v>0.42729637047710395</v>
      </c>
    </row>
    <row r="19" spans="1:24" x14ac:dyDescent="0.3">
      <c r="A19" s="8">
        <v>43846</v>
      </c>
      <c r="B19">
        <v>6</v>
      </c>
      <c r="C19">
        <v>1</v>
      </c>
      <c r="D19">
        <v>0</v>
      </c>
      <c r="E19">
        <v>0</v>
      </c>
      <c r="F19">
        <v>4</v>
      </c>
      <c r="G19" s="9">
        <v>43846</v>
      </c>
      <c r="H19" s="23">
        <v>0</v>
      </c>
      <c r="I19" s="23">
        <v>0</v>
      </c>
      <c r="J19" s="10">
        <v>0</v>
      </c>
      <c r="L19">
        <v>11</v>
      </c>
      <c r="M19">
        <v>0.33293873693650688</v>
      </c>
      <c r="N19">
        <v>0.13250952988353473</v>
      </c>
      <c r="O19">
        <v>0.61205872391464633</v>
      </c>
      <c r="P19">
        <v>0.24075585755946249</v>
      </c>
      <c r="Q19">
        <v>0.434512252305707</v>
      </c>
      <c r="S19">
        <v>11</v>
      </c>
      <c r="T19">
        <v>0.31938019363991255</v>
      </c>
      <c r="U19">
        <v>0.11690869134647637</v>
      </c>
      <c r="V19">
        <v>0.61854922339812657</v>
      </c>
      <c r="W19">
        <v>0.21457617502740226</v>
      </c>
      <c r="X19">
        <v>0.40405907912729538</v>
      </c>
    </row>
    <row r="20" spans="1:24" x14ac:dyDescent="0.3">
      <c r="A20" s="8">
        <v>43847</v>
      </c>
      <c r="B20">
        <v>5</v>
      </c>
      <c r="C20">
        <v>0</v>
      </c>
      <c r="D20">
        <v>0</v>
      </c>
      <c r="E20">
        <v>1</v>
      </c>
      <c r="F20">
        <v>3</v>
      </c>
      <c r="G20" s="9">
        <v>43847</v>
      </c>
      <c r="H20" s="23">
        <v>0</v>
      </c>
      <c r="I20" s="23">
        <v>0</v>
      </c>
      <c r="J20" s="10">
        <v>0</v>
      </c>
      <c r="L20">
        <v>12</v>
      </c>
      <c r="M20">
        <v>0.32573705247511586</v>
      </c>
      <c r="N20">
        <v>0.1219432566454311</v>
      </c>
      <c r="O20">
        <v>0.65448177734762258</v>
      </c>
      <c r="P20">
        <v>0.24391035089995569</v>
      </c>
      <c r="Q20">
        <v>0.44121409805987016</v>
      </c>
      <c r="S20">
        <v>12</v>
      </c>
      <c r="T20">
        <v>0.30083075720752439</v>
      </c>
      <c r="U20">
        <v>0.10949286354599992</v>
      </c>
      <c r="V20">
        <v>0.69681530957871529</v>
      </c>
      <c r="W20">
        <v>0.20943487080140419</v>
      </c>
      <c r="X20">
        <v>0.38276002036150175</v>
      </c>
    </row>
    <row r="21" spans="1:24" x14ac:dyDescent="0.3">
      <c r="A21" s="8">
        <v>43848</v>
      </c>
      <c r="B21">
        <v>3</v>
      </c>
      <c r="C21">
        <v>1</v>
      </c>
      <c r="D21">
        <v>0</v>
      </c>
      <c r="E21">
        <v>1</v>
      </c>
      <c r="F21">
        <v>4</v>
      </c>
      <c r="G21" s="9">
        <v>43848</v>
      </c>
      <c r="H21" s="23">
        <v>0</v>
      </c>
      <c r="I21" s="23">
        <v>0</v>
      </c>
      <c r="J21" s="10">
        <v>0</v>
      </c>
      <c r="L21">
        <v>13</v>
      </c>
      <c r="M21">
        <v>0.3030278114739211</v>
      </c>
      <c r="N21">
        <v>0.11140652670764357</v>
      </c>
      <c r="O21">
        <v>0.65272967423469808</v>
      </c>
      <c r="P21">
        <v>0.26549783266965521</v>
      </c>
      <c r="Q21">
        <v>0.43653404340320423</v>
      </c>
      <c r="S21">
        <v>13</v>
      </c>
      <c r="T21">
        <v>0.28776780118171091</v>
      </c>
      <c r="U21">
        <v>0.10241712004507379</v>
      </c>
      <c r="V21">
        <v>0.66803937561251792</v>
      </c>
      <c r="W21">
        <v>0.21606560631426289</v>
      </c>
      <c r="X21">
        <v>0.37834839557164118</v>
      </c>
    </row>
    <row r="22" spans="1:24" x14ac:dyDescent="0.3">
      <c r="A22" s="8">
        <v>43849</v>
      </c>
      <c r="B22">
        <v>5</v>
      </c>
      <c r="C22">
        <v>1</v>
      </c>
      <c r="D22">
        <v>0</v>
      </c>
      <c r="E22">
        <v>1</v>
      </c>
      <c r="F22">
        <v>3</v>
      </c>
      <c r="G22" s="9">
        <v>43849</v>
      </c>
      <c r="H22" s="23">
        <v>0</v>
      </c>
      <c r="I22" s="23">
        <v>0</v>
      </c>
      <c r="J22" s="10">
        <v>0</v>
      </c>
      <c r="L22">
        <v>14</v>
      </c>
      <c r="M22">
        <v>0.29713998253809915</v>
      </c>
      <c r="N22">
        <v>0.11339036360484153</v>
      </c>
      <c r="O22">
        <v>0.64894856959892577</v>
      </c>
      <c r="P22">
        <v>0.28002154392861639</v>
      </c>
      <c r="Q22">
        <v>0.41554501578377773</v>
      </c>
      <c r="S22">
        <v>14</v>
      </c>
      <c r="T22">
        <v>0.2883282361604933</v>
      </c>
      <c r="U22">
        <v>0.11070317998647196</v>
      </c>
      <c r="V22">
        <v>0.6798376020024044</v>
      </c>
      <c r="W22">
        <v>0.25778043704432158</v>
      </c>
      <c r="X22">
        <v>0.35555994759767118</v>
      </c>
    </row>
    <row r="23" spans="1:24" x14ac:dyDescent="0.3">
      <c r="A23" s="8">
        <v>43850</v>
      </c>
      <c r="B23">
        <v>4</v>
      </c>
      <c r="C23">
        <v>1</v>
      </c>
      <c r="D23">
        <v>0</v>
      </c>
      <c r="E23">
        <v>0</v>
      </c>
      <c r="F23">
        <v>6</v>
      </c>
      <c r="G23" s="9">
        <v>43850</v>
      </c>
      <c r="H23" s="23">
        <v>0</v>
      </c>
      <c r="I23" s="23">
        <v>0</v>
      </c>
      <c r="J23" s="10">
        <v>0</v>
      </c>
    </row>
    <row r="24" spans="1:24" x14ac:dyDescent="0.3">
      <c r="A24" s="8">
        <v>43851</v>
      </c>
      <c r="B24">
        <v>4</v>
      </c>
      <c r="C24">
        <v>0</v>
      </c>
      <c r="D24">
        <v>0</v>
      </c>
      <c r="E24">
        <v>1</v>
      </c>
      <c r="F24">
        <v>5</v>
      </c>
      <c r="G24" s="9">
        <v>43851</v>
      </c>
      <c r="H24" s="23">
        <v>0</v>
      </c>
      <c r="I24" s="23">
        <v>0</v>
      </c>
      <c r="J24" s="10">
        <v>0</v>
      </c>
    </row>
    <row r="25" spans="1:24" x14ac:dyDescent="0.3">
      <c r="A25" s="8">
        <v>43852</v>
      </c>
      <c r="B25">
        <v>8</v>
      </c>
      <c r="C25">
        <v>0</v>
      </c>
      <c r="D25">
        <v>0</v>
      </c>
      <c r="E25">
        <v>0</v>
      </c>
      <c r="F25">
        <v>6</v>
      </c>
      <c r="G25" s="9">
        <v>43852</v>
      </c>
      <c r="H25" s="23">
        <v>0</v>
      </c>
      <c r="I25" s="23">
        <v>0</v>
      </c>
      <c r="J25" s="10">
        <v>0</v>
      </c>
    </row>
    <row r="26" spans="1:24" x14ac:dyDescent="0.3">
      <c r="A26" s="8">
        <v>43853</v>
      </c>
      <c r="B26">
        <v>5</v>
      </c>
      <c r="C26">
        <v>0</v>
      </c>
      <c r="D26">
        <v>0</v>
      </c>
      <c r="E26">
        <v>1</v>
      </c>
      <c r="F26">
        <v>5</v>
      </c>
      <c r="G26" s="9">
        <v>43853</v>
      </c>
      <c r="H26" s="23">
        <v>0</v>
      </c>
      <c r="I26" s="23">
        <v>0</v>
      </c>
      <c r="J26" s="10">
        <v>0</v>
      </c>
    </row>
    <row r="27" spans="1:24" x14ac:dyDescent="0.3">
      <c r="A27" s="8">
        <v>43854</v>
      </c>
      <c r="B27">
        <v>5</v>
      </c>
      <c r="C27">
        <v>1</v>
      </c>
      <c r="D27">
        <v>0</v>
      </c>
      <c r="E27">
        <v>2</v>
      </c>
      <c r="F27">
        <v>4</v>
      </c>
      <c r="G27" s="9">
        <v>43854</v>
      </c>
      <c r="H27" s="23">
        <v>0</v>
      </c>
      <c r="I27" s="23">
        <v>0</v>
      </c>
      <c r="J27" s="10">
        <v>0</v>
      </c>
    </row>
    <row r="28" spans="1:24" x14ac:dyDescent="0.3">
      <c r="A28" s="8">
        <v>43855</v>
      </c>
      <c r="B28">
        <v>6</v>
      </c>
      <c r="C28">
        <v>0</v>
      </c>
      <c r="D28">
        <v>0</v>
      </c>
      <c r="E28">
        <v>2</v>
      </c>
      <c r="F28">
        <v>4</v>
      </c>
      <c r="G28" s="9">
        <v>43855</v>
      </c>
      <c r="H28" s="23">
        <v>0</v>
      </c>
      <c r="I28" s="23">
        <v>0</v>
      </c>
      <c r="J28" s="10">
        <v>0</v>
      </c>
    </row>
    <row r="29" spans="1:24" x14ac:dyDescent="0.3">
      <c r="A29" s="8">
        <v>43856</v>
      </c>
      <c r="B29">
        <v>4</v>
      </c>
      <c r="C29">
        <v>0</v>
      </c>
      <c r="D29">
        <v>0</v>
      </c>
      <c r="E29">
        <v>1</v>
      </c>
      <c r="F29">
        <v>6</v>
      </c>
      <c r="G29" s="9">
        <v>43856</v>
      </c>
      <c r="H29" s="23">
        <v>0</v>
      </c>
      <c r="I29" s="23">
        <v>0</v>
      </c>
      <c r="J29" s="10">
        <v>0</v>
      </c>
    </row>
    <row r="30" spans="1:24" x14ac:dyDescent="0.3">
      <c r="A30" s="8">
        <v>43857</v>
      </c>
      <c r="B30">
        <v>5</v>
      </c>
      <c r="C30">
        <v>2</v>
      </c>
      <c r="D30">
        <v>0</v>
      </c>
      <c r="E30">
        <v>0</v>
      </c>
      <c r="F30">
        <v>3</v>
      </c>
      <c r="G30" s="9">
        <v>43857</v>
      </c>
      <c r="H30" s="23">
        <v>0</v>
      </c>
      <c r="I30" s="23">
        <v>0</v>
      </c>
      <c r="J30" s="10">
        <v>0</v>
      </c>
    </row>
    <row r="31" spans="1:24" x14ac:dyDescent="0.3">
      <c r="A31" s="8">
        <v>43858</v>
      </c>
      <c r="B31">
        <v>7</v>
      </c>
      <c r="C31">
        <v>1</v>
      </c>
      <c r="D31">
        <v>0</v>
      </c>
      <c r="E31">
        <v>0</v>
      </c>
      <c r="F31">
        <v>3</v>
      </c>
      <c r="G31" s="9">
        <v>43858</v>
      </c>
      <c r="H31" s="23">
        <v>0</v>
      </c>
      <c r="I31" s="23">
        <v>0</v>
      </c>
      <c r="J31" s="10">
        <v>0</v>
      </c>
    </row>
    <row r="32" spans="1:24" x14ac:dyDescent="0.3">
      <c r="A32" s="8">
        <v>43859</v>
      </c>
      <c r="B32">
        <v>9</v>
      </c>
      <c r="C32">
        <v>1</v>
      </c>
      <c r="D32">
        <v>0</v>
      </c>
      <c r="E32">
        <v>1</v>
      </c>
      <c r="F32">
        <v>5</v>
      </c>
      <c r="G32" s="9">
        <v>43859</v>
      </c>
      <c r="H32" s="23">
        <v>0</v>
      </c>
      <c r="I32" s="23">
        <v>0</v>
      </c>
      <c r="J32" s="10">
        <v>0</v>
      </c>
    </row>
    <row r="33" spans="1:10" x14ac:dyDescent="0.3">
      <c r="A33" s="8">
        <v>43860</v>
      </c>
      <c r="B33">
        <v>10</v>
      </c>
      <c r="C33">
        <v>1</v>
      </c>
      <c r="D33">
        <v>0</v>
      </c>
      <c r="E33">
        <v>2</v>
      </c>
      <c r="F33">
        <v>4</v>
      </c>
      <c r="G33" s="9">
        <v>43860</v>
      </c>
      <c r="H33" s="23">
        <f ca="1">IFERROR(__xludf.DUMMYFUNCTION("""COMPUTED_VALUE"""),1)</f>
        <v>1</v>
      </c>
      <c r="I33" s="23">
        <f ca="1">IFERROR(__xludf.DUMMYFUNCTION("""COMPUTED_VALUE"""),0)</f>
        <v>0</v>
      </c>
      <c r="J33" s="10">
        <v>0</v>
      </c>
    </row>
    <row r="34" spans="1:10" x14ac:dyDescent="0.3">
      <c r="A34" s="8">
        <v>43861</v>
      </c>
      <c r="B34">
        <v>12</v>
      </c>
      <c r="C34">
        <v>1</v>
      </c>
      <c r="D34">
        <v>0</v>
      </c>
      <c r="E34">
        <v>1</v>
      </c>
      <c r="F34">
        <v>6</v>
      </c>
      <c r="G34" s="9">
        <v>43861</v>
      </c>
      <c r="H34" s="23">
        <f ca="1">IFERROR(__xludf.DUMMYFUNCTION("""COMPUTED_VALUE"""),0)</f>
        <v>0</v>
      </c>
      <c r="I34" s="23">
        <f ca="1">IFERROR(__xludf.DUMMYFUNCTION("""COMPUTED_VALUE"""),0)</f>
        <v>0</v>
      </c>
      <c r="J34" s="10">
        <v>0</v>
      </c>
    </row>
    <row r="35" spans="1:10" x14ac:dyDescent="0.3">
      <c r="A35" s="8">
        <v>43862</v>
      </c>
      <c r="B35">
        <v>7</v>
      </c>
      <c r="C35">
        <v>1</v>
      </c>
      <c r="D35">
        <v>0</v>
      </c>
      <c r="E35">
        <v>1</v>
      </c>
      <c r="F35">
        <v>6</v>
      </c>
      <c r="G35" s="9">
        <v>43862</v>
      </c>
      <c r="H35" s="23">
        <f ca="1">IFERROR(__xludf.DUMMYFUNCTION("""COMPUTED_VALUE"""),0)</f>
        <v>0</v>
      </c>
      <c r="I35" s="23">
        <f ca="1">IFERROR(__xludf.DUMMYFUNCTION("""COMPUTED_VALUE"""),0)</f>
        <v>0</v>
      </c>
      <c r="J35" s="10">
        <v>0</v>
      </c>
    </row>
    <row r="36" spans="1:10" x14ac:dyDescent="0.3">
      <c r="A36" s="8">
        <v>43863</v>
      </c>
      <c r="B36">
        <v>8</v>
      </c>
      <c r="C36">
        <v>1</v>
      </c>
      <c r="D36">
        <v>0</v>
      </c>
      <c r="E36">
        <v>0</v>
      </c>
      <c r="F36">
        <v>6</v>
      </c>
      <c r="G36" s="9">
        <v>43863</v>
      </c>
      <c r="H36" s="23">
        <f ca="1">IFERROR(__xludf.DUMMYFUNCTION("""COMPUTED_VALUE"""),1)</f>
        <v>1</v>
      </c>
      <c r="I36" s="23">
        <f ca="1">IFERROR(__xludf.DUMMYFUNCTION("""COMPUTED_VALUE"""),0)</f>
        <v>0</v>
      </c>
      <c r="J36" s="10">
        <v>0</v>
      </c>
    </row>
    <row r="37" spans="1:10" x14ac:dyDescent="0.3">
      <c r="A37" s="8">
        <v>43864</v>
      </c>
      <c r="B37">
        <v>16</v>
      </c>
      <c r="C37">
        <v>0</v>
      </c>
      <c r="D37">
        <v>0</v>
      </c>
      <c r="E37">
        <v>1</v>
      </c>
      <c r="F37">
        <v>5</v>
      </c>
      <c r="G37" s="9">
        <v>43864</v>
      </c>
      <c r="H37" s="23">
        <f ca="1">IFERROR(__xludf.DUMMYFUNCTION("""COMPUTED_VALUE"""),1)</f>
        <v>1</v>
      </c>
      <c r="I37" s="23">
        <f ca="1">IFERROR(__xludf.DUMMYFUNCTION("""COMPUTED_VALUE"""),0)</f>
        <v>0</v>
      </c>
      <c r="J37" s="10">
        <v>0</v>
      </c>
    </row>
    <row r="38" spans="1:10" x14ac:dyDescent="0.3">
      <c r="A38" s="8">
        <v>43865</v>
      </c>
      <c r="B38">
        <v>9</v>
      </c>
      <c r="C38">
        <v>1</v>
      </c>
      <c r="D38">
        <v>0</v>
      </c>
      <c r="E38">
        <v>3</v>
      </c>
      <c r="F38">
        <v>4</v>
      </c>
      <c r="G38" s="9">
        <v>43865</v>
      </c>
      <c r="H38" s="23">
        <f ca="1">IFERROR(__xludf.DUMMYFUNCTION("""COMPUTED_VALUE"""),0)</f>
        <v>0</v>
      </c>
      <c r="I38" s="23">
        <f ca="1">IFERROR(__xludf.DUMMYFUNCTION("""COMPUTED_VALUE"""),0)</f>
        <v>0</v>
      </c>
      <c r="J38" s="10">
        <v>0</v>
      </c>
    </row>
    <row r="39" spans="1:10" x14ac:dyDescent="0.3">
      <c r="A39" s="8">
        <v>43866</v>
      </c>
      <c r="B39">
        <v>9</v>
      </c>
      <c r="C39">
        <v>1</v>
      </c>
      <c r="D39">
        <v>0</v>
      </c>
      <c r="E39">
        <v>1</v>
      </c>
      <c r="F39">
        <v>4</v>
      </c>
      <c r="G39" s="9">
        <v>43866</v>
      </c>
      <c r="H39" s="23">
        <f ca="1">IFERROR(__xludf.DUMMYFUNCTION("""COMPUTED_VALUE"""),0)</f>
        <v>0</v>
      </c>
      <c r="I39" s="23">
        <f ca="1">IFERROR(__xludf.DUMMYFUNCTION("""COMPUTED_VALUE"""),0)</f>
        <v>0</v>
      </c>
      <c r="J39" s="10">
        <v>0</v>
      </c>
    </row>
    <row r="40" spans="1:10" x14ac:dyDescent="0.3">
      <c r="A40" s="8">
        <v>43867</v>
      </c>
      <c r="B40">
        <v>7</v>
      </c>
      <c r="C40">
        <v>2</v>
      </c>
      <c r="D40">
        <v>0</v>
      </c>
      <c r="E40">
        <v>2</v>
      </c>
      <c r="F40">
        <v>5</v>
      </c>
      <c r="G40" s="9">
        <v>43867</v>
      </c>
      <c r="H40" s="23">
        <f ca="1">IFERROR(__xludf.DUMMYFUNCTION("""COMPUTED_VALUE"""),0)</f>
        <v>0</v>
      </c>
      <c r="I40" s="23">
        <f ca="1">IFERROR(__xludf.DUMMYFUNCTION("""COMPUTED_VALUE"""),0)</f>
        <v>0</v>
      </c>
      <c r="J40" s="10">
        <v>0</v>
      </c>
    </row>
    <row r="41" spans="1:10" x14ac:dyDescent="0.3">
      <c r="A41" s="8">
        <v>43868</v>
      </c>
      <c r="B41">
        <v>7</v>
      </c>
      <c r="C41">
        <v>2</v>
      </c>
      <c r="D41">
        <v>0</v>
      </c>
      <c r="E41">
        <v>1</v>
      </c>
      <c r="F41">
        <v>6</v>
      </c>
      <c r="G41" s="9">
        <v>43868</v>
      </c>
      <c r="H41" s="23">
        <f ca="1">IFERROR(__xludf.DUMMYFUNCTION("""COMPUTED_VALUE"""),0)</f>
        <v>0</v>
      </c>
      <c r="I41" s="23">
        <f ca="1">IFERROR(__xludf.DUMMYFUNCTION("""COMPUTED_VALUE"""),0)</f>
        <v>0</v>
      </c>
      <c r="J41" s="10">
        <v>0</v>
      </c>
    </row>
    <row r="42" spans="1:10" x14ac:dyDescent="0.3">
      <c r="A42" s="8">
        <v>43869</v>
      </c>
      <c r="B42">
        <v>12</v>
      </c>
      <c r="C42">
        <v>1</v>
      </c>
      <c r="D42">
        <v>0</v>
      </c>
      <c r="E42">
        <v>1</v>
      </c>
      <c r="F42">
        <v>5</v>
      </c>
      <c r="G42" s="9">
        <v>43869</v>
      </c>
      <c r="H42" s="23">
        <f ca="1">IFERROR(__xludf.DUMMYFUNCTION("""COMPUTED_VALUE"""),0)</f>
        <v>0</v>
      </c>
      <c r="I42" s="23">
        <f ca="1">IFERROR(__xludf.DUMMYFUNCTION("""COMPUTED_VALUE"""),0)</f>
        <v>0</v>
      </c>
      <c r="J42" s="10">
        <v>0</v>
      </c>
    </row>
    <row r="43" spans="1:10" x14ac:dyDescent="0.3">
      <c r="A43" s="8">
        <v>43870</v>
      </c>
      <c r="B43">
        <v>12</v>
      </c>
      <c r="C43">
        <v>0</v>
      </c>
      <c r="D43">
        <v>0</v>
      </c>
      <c r="E43">
        <v>0</v>
      </c>
      <c r="F43">
        <v>4</v>
      </c>
      <c r="G43" s="9">
        <v>43870</v>
      </c>
      <c r="H43" s="23">
        <f ca="1">IFERROR(__xludf.DUMMYFUNCTION("""COMPUTED_VALUE"""),0)</f>
        <v>0</v>
      </c>
      <c r="I43" s="23">
        <f ca="1">IFERROR(__xludf.DUMMYFUNCTION("""COMPUTED_VALUE"""),0)</f>
        <v>0</v>
      </c>
      <c r="J43" s="10">
        <v>0</v>
      </c>
    </row>
    <row r="44" spans="1:10" x14ac:dyDescent="0.3">
      <c r="A44" s="8">
        <v>43871</v>
      </c>
      <c r="B44">
        <v>10</v>
      </c>
      <c r="C44">
        <v>1</v>
      </c>
      <c r="D44">
        <v>0</v>
      </c>
      <c r="E44">
        <v>1</v>
      </c>
      <c r="F44">
        <v>5</v>
      </c>
      <c r="G44" s="9">
        <v>43871</v>
      </c>
      <c r="H44" s="23">
        <f ca="1">IFERROR(__xludf.DUMMYFUNCTION("""COMPUTED_VALUE"""),0)</f>
        <v>0</v>
      </c>
      <c r="I44" s="23">
        <f ca="1">IFERROR(__xludf.DUMMYFUNCTION("""COMPUTED_VALUE"""),0)</f>
        <v>0</v>
      </c>
      <c r="J44" s="10">
        <v>0</v>
      </c>
    </row>
    <row r="45" spans="1:10" x14ac:dyDescent="0.3">
      <c r="A45" s="8">
        <v>43872</v>
      </c>
      <c r="B45">
        <v>9</v>
      </c>
      <c r="C45">
        <v>1</v>
      </c>
      <c r="D45">
        <v>0</v>
      </c>
      <c r="E45">
        <v>1</v>
      </c>
      <c r="F45">
        <v>4</v>
      </c>
      <c r="G45" s="9">
        <v>43872</v>
      </c>
      <c r="H45" s="23">
        <f ca="1">IFERROR(__xludf.DUMMYFUNCTION("""COMPUTED_VALUE"""),0)</f>
        <v>0</v>
      </c>
      <c r="I45" s="23">
        <f ca="1">IFERROR(__xludf.DUMMYFUNCTION("""COMPUTED_VALUE"""),0)</f>
        <v>0</v>
      </c>
      <c r="J45" s="10">
        <v>0</v>
      </c>
    </row>
    <row r="46" spans="1:10" x14ac:dyDescent="0.3">
      <c r="A46" s="8">
        <v>43873</v>
      </c>
      <c r="B46">
        <v>11</v>
      </c>
      <c r="C46">
        <v>2</v>
      </c>
      <c r="D46">
        <v>0</v>
      </c>
      <c r="E46">
        <v>1</v>
      </c>
      <c r="F46">
        <v>5</v>
      </c>
      <c r="G46" s="9">
        <v>43873</v>
      </c>
      <c r="H46" s="23">
        <f ca="1">IFERROR(__xludf.DUMMYFUNCTION("""COMPUTED_VALUE"""),0)</f>
        <v>0</v>
      </c>
      <c r="I46" s="23">
        <f ca="1">IFERROR(__xludf.DUMMYFUNCTION("""COMPUTED_VALUE"""),0)</f>
        <v>0</v>
      </c>
      <c r="J46" s="10">
        <v>0</v>
      </c>
    </row>
    <row r="47" spans="1:10" x14ac:dyDescent="0.3">
      <c r="A47" s="8">
        <v>43874</v>
      </c>
      <c r="B47">
        <v>13</v>
      </c>
      <c r="C47">
        <v>1</v>
      </c>
      <c r="D47">
        <v>0</v>
      </c>
      <c r="E47">
        <v>1</v>
      </c>
      <c r="F47">
        <v>5</v>
      </c>
      <c r="G47" s="9">
        <v>43874</v>
      </c>
      <c r="H47" s="23">
        <f ca="1">IFERROR(__xludf.DUMMYFUNCTION("""COMPUTED_VALUE"""),0)</f>
        <v>0</v>
      </c>
      <c r="I47" s="23">
        <f ca="1">IFERROR(__xludf.DUMMYFUNCTION("""COMPUTED_VALUE"""),0)</f>
        <v>0</v>
      </c>
      <c r="J47" s="10">
        <v>0</v>
      </c>
    </row>
    <row r="48" spans="1:10" x14ac:dyDescent="0.3">
      <c r="A48" s="8">
        <v>43875</v>
      </c>
      <c r="B48">
        <v>10</v>
      </c>
      <c r="C48">
        <v>1</v>
      </c>
      <c r="D48">
        <v>0</v>
      </c>
      <c r="E48">
        <v>0</v>
      </c>
      <c r="F48">
        <v>6</v>
      </c>
      <c r="G48" s="9">
        <v>43875</v>
      </c>
      <c r="H48" s="23">
        <f ca="1">IFERROR(__xludf.DUMMYFUNCTION("""COMPUTED_VALUE"""),0)</f>
        <v>0</v>
      </c>
      <c r="I48" s="23">
        <f ca="1">IFERROR(__xludf.DUMMYFUNCTION("""COMPUTED_VALUE"""),0)</f>
        <v>0</v>
      </c>
      <c r="J48" s="10">
        <v>0</v>
      </c>
    </row>
    <row r="49" spans="1:10" x14ac:dyDescent="0.3">
      <c r="A49" s="8">
        <v>43876</v>
      </c>
      <c r="B49">
        <v>10</v>
      </c>
      <c r="C49">
        <v>1</v>
      </c>
      <c r="D49">
        <v>0</v>
      </c>
      <c r="E49">
        <v>1</v>
      </c>
      <c r="F49">
        <v>3</v>
      </c>
      <c r="G49" s="9">
        <v>43876</v>
      </c>
      <c r="H49" s="23">
        <f ca="1">IFERROR(__xludf.DUMMYFUNCTION("""COMPUTED_VALUE"""),0)</f>
        <v>0</v>
      </c>
      <c r="I49" s="23">
        <f ca="1">IFERROR(__xludf.DUMMYFUNCTION("""COMPUTED_VALUE"""),0)</f>
        <v>0</v>
      </c>
      <c r="J49" s="10">
        <v>0</v>
      </c>
    </row>
    <row r="50" spans="1:10" x14ac:dyDescent="0.3">
      <c r="A50" s="8">
        <v>43877</v>
      </c>
      <c r="B50">
        <v>9</v>
      </c>
      <c r="C50">
        <v>1</v>
      </c>
      <c r="D50">
        <v>0</v>
      </c>
      <c r="E50">
        <v>1</v>
      </c>
      <c r="F50">
        <v>3</v>
      </c>
      <c r="G50" s="9">
        <v>43877</v>
      </c>
      <c r="H50" s="23">
        <f ca="1">IFERROR(__xludf.DUMMYFUNCTION("""COMPUTED_VALUE"""),0)</f>
        <v>0</v>
      </c>
      <c r="I50" s="23">
        <f ca="1">IFERROR(__xludf.DUMMYFUNCTION("""COMPUTED_VALUE"""),0)</f>
        <v>0</v>
      </c>
      <c r="J50" s="10">
        <v>0</v>
      </c>
    </row>
    <row r="51" spans="1:10" x14ac:dyDescent="0.3">
      <c r="A51" s="8">
        <v>43878</v>
      </c>
      <c r="B51">
        <v>8</v>
      </c>
      <c r="C51">
        <v>1</v>
      </c>
      <c r="D51">
        <v>0</v>
      </c>
      <c r="E51">
        <v>0</v>
      </c>
      <c r="F51">
        <v>6</v>
      </c>
      <c r="G51" s="9">
        <v>43878</v>
      </c>
      <c r="H51" s="23">
        <f ca="1">IFERROR(__xludf.DUMMYFUNCTION("""COMPUTED_VALUE"""),0)</f>
        <v>0</v>
      </c>
      <c r="I51" s="23">
        <f ca="1">IFERROR(__xludf.DUMMYFUNCTION("""COMPUTED_VALUE"""),0)</f>
        <v>0</v>
      </c>
      <c r="J51" s="10">
        <v>0</v>
      </c>
    </row>
    <row r="52" spans="1:10" x14ac:dyDescent="0.3">
      <c r="A52" s="8">
        <v>43879</v>
      </c>
      <c r="B52">
        <v>10</v>
      </c>
      <c r="C52">
        <v>2</v>
      </c>
      <c r="D52">
        <v>0</v>
      </c>
      <c r="E52">
        <v>1</v>
      </c>
      <c r="F52">
        <v>6</v>
      </c>
      <c r="G52" s="9">
        <v>43879</v>
      </c>
      <c r="H52" s="23">
        <f ca="1">IFERROR(__xludf.DUMMYFUNCTION("""COMPUTED_VALUE"""),0)</f>
        <v>0</v>
      </c>
      <c r="I52" s="23">
        <f ca="1">IFERROR(__xludf.DUMMYFUNCTION("""COMPUTED_VALUE"""),0)</f>
        <v>0</v>
      </c>
      <c r="J52" s="10">
        <v>0</v>
      </c>
    </row>
    <row r="53" spans="1:10" x14ac:dyDescent="0.3">
      <c r="A53" s="8">
        <v>43880</v>
      </c>
      <c r="B53">
        <v>12</v>
      </c>
      <c r="C53">
        <v>1</v>
      </c>
      <c r="D53">
        <v>0</v>
      </c>
      <c r="E53">
        <v>1</v>
      </c>
      <c r="F53">
        <v>5</v>
      </c>
      <c r="G53" s="9">
        <v>43880</v>
      </c>
      <c r="H53" s="23">
        <f ca="1">IFERROR(__xludf.DUMMYFUNCTION("""COMPUTED_VALUE"""),0)</f>
        <v>0</v>
      </c>
      <c r="I53" s="23">
        <f ca="1">IFERROR(__xludf.DUMMYFUNCTION("""COMPUTED_VALUE"""),0)</f>
        <v>0</v>
      </c>
      <c r="J53" s="10">
        <v>0</v>
      </c>
    </row>
    <row r="54" spans="1:10" x14ac:dyDescent="0.3">
      <c r="A54" s="8">
        <v>43881</v>
      </c>
      <c r="B54">
        <v>10</v>
      </c>
      <c r="C54">
        <v>0</v>
      </c>
      <c r="D54">
        <v>0</v>
      </c>
      <c r="E54">
        <v>1</v>
      </c>
      <c r="F54">
        <v>5</v>
      </c>
      <c r="G54" s="9">
        <v>43881</v>
      </c>
      <c r="H54" s="23">
        <f ca="1">IFERROR(__xludf.DUMMYFUNCTION("""COMPUTED_VALUE"""),0)</f>
        <v>0</v>
      </c>
      <c r="I54" s="23">
        <f ca="1">IFERROR(__xludf.DUMMYFUNCTION("""COMPUTED_VALUE"""),0)</f>
        <v>0</v>
      </c>
      <c r="J54" s="10">
        <v>0</v>
      </c>
    </row>
    <row r="55" spans="1:10" x14ac:dyDescent="0.3">
      <c r="A55" s="8">
        <v>43882</v>
      </c>
      <c r="B55">
        <v>10</v>
      </c>
      <c r="C55">
        <v>1</v>
      </c>
      <c r="D55">
        <v>0</v>
      </c>
      <c r="E55">
        <v>1</v>
      </c>
      <c r="F55">
        <v>5</v>
      </c>
      <c r="G55" s="9">
        <v>43882</v>
      </c>
      <c r="H55" s="23">
        <f ca="1">IFERROR(__xludf.DUMMYFUNCTION("""COMPUTED_VALUE"""),0)</f>
        <v>0</v>
      </c>
      <c r="I55" s="23">
        <f ca="1">IFERROR(__xludf.DUMMYFUNCTION("""COMPUTED_VALUE"""),0)</f>
        <v>0</v>
      </c>
      <c r="J55" s="10">
        <v>0</v>
      </c>
    </row>
    <row r="56" spans="1:10" x14ac:dyDescent="0.3">
      <c r="A56" s="8">
        <v>43883</v>
      </c>
      <c r="B56">
        <v>15</v>
      </c>
      <c r="C56">
        <v>1</v>
      </c>
      <c r="D56">
        <v>0</v>
      </c>
      <c r="E56">
        <v>0</v>
      </c>
      <c r="F56">
        <v>3</v>
      </c>
      <c r="G56" s="9">
        <v>43883</v>
      </c>
      <c r="H56" s="23">
        <f ca="1">IFERROR(__xludf.DUMMYFUNCTION("""COMPUTED_VALUE"""),0)</f>
        <v>0</v>
      </c>
      <c r="I56" s="23">
        <f ca="1">IFERROR(__xludf.DUMMYFUNCTION("""COMPUTED_VALUE"""),0)</f>
        <v>0</v>
      </c>
      <c r="J56" s="10">
        <v>0</v>
      </c>
    </row>
    <row r="57" spans="1:10" x14ac:dyDescent="0.3">
      <c r="A57" s="8">
        <v>43884</v>
      </c>
      <c r="B57">
        <v>8</v>
      </c>
      <c r="C57">
        <v>0</v>
      </c>
      <c r="D57">
        <v>0</v>
      </c>
      <c r="E57">
        <v>1</v>
      </c>
      <c r="F57">
        <v>4</v>
      </c>
      <c r="G57" s="9">
        <v>43884</v>
      </c>
      <c r="H57" s="23">
        <f ca="1">IFERROR(__xludf.DUMMYFUNCTION("""COMPUTED_VALUE"""),0)</f>
        <v>0</v>
      </c>
      <c r="I57" s="23">
        <f ca="1">IFERROR(__xludf.DUMMYFUNCTION("""COMPUTED_VALUE"""),0)</f>
        <v>0</v>
      </c>
      <c r="J57" s="10">
        <v>0</v>
      </c>
    </row>
    <row r="58" spans="1:10" x14ac:dyDescent="0.3">
      <c r="A58" s="8">
        <v>43885</v>
      </c>
      <c r="B58">
        <v>11</v>
      </c>
      <c r="C58">
        <v>1</v>
      </c>
      <c r="D58">
        <v>0</v>
      </c>
      <c r="E58">
        <v>1</v>
      </c>
      <c r="F58">
        <v>5</v>
      </c>
      <c r="G58" s="9">
        <v>43885</v>
      </c>
      <c r="H58" s="23">
        <f ca="1">IFERROR(__xludf.DUMMYFUNCTION("""COMPUTED_VALUE"""),0)</f>
        <v>0</v>
      </c>
      <c r="I58" s="23">
        <f ca="1">IFERROR(__xludf.DUMMYFUNCTION("""COMPUTED_VALUE"""),0)</f>
        <v>0</v>
      </c>
      <c r="J58" s="10">
        <v>0</v>
      </c>
    </row>
    <row r="59" spans="1:10" x14ac:dyDescent="0.3">
      <c r="A59" s="8">
        <v>43886</v>
      </c>
      <c r="B59">
        <v>9</v>
      </c>
      <c r="C59">
        <v>0</v>
      </c>
      <c r="D59">
        <v>0</v>
      </c>
      <c r="E59">
        <v>2</v>
      </c>
      <c r="F59">
        <v>5</v>
      </c>
      <c r="G59" s="9">
        <v>43886</v>
      </c>
      <c r="H59" s="23">
        <f ca="1">IFERROR(__xludf.DUMMYFUNCTION("""COMPUTED_VALUE"""),0)</f>
        <v>0</v>
      </c>
      <c r="I59" s="23">
        <f ca="1">IFERROR(__xludf.DUMMYFUNCTION("""COMPUTED_VALUE"""),0)</f>
        <v>0</v>
      </c>
      <c r="J59" s="10">
        <v>0</v>
      </c>
    </row>
    <row r="60" spans="1:10" x14ac:dyDescent="0.3">
      <c r="A60" s="8">
        <v>43887</v>
      </c>
      <c r="B60">
        <v>9</v>
      </c>
      <c r="C60">
        <v>1</v>
      </c>
      <c r="D60">
        <v>0</v>
      </c>
      <c r="E60">
        <v>1</v>
      </c>
      <c r="F60">
        <v>6</v>
      </c>
      <c r="G60" s="9">
        <v>43887</v>
      </c>
      <c r="H60" s="23">
        <f ca="1">IFERROR(__xludf.DUMMYFUNCTION("""COMPUTED_VALUE"""),0)</f>
        <v>0</v>
      </c>
      <c r="I60" s="23">
        <f ca="1">IFERROR(__xludf.DUMMYFUNCTION("""COMPUTED_VALUE"""),0)</f>
        <v>0</v>
      </c>
      <c r="J60" s="10">
        <v>0</v>
      </c>
    </row>
    <row r="61" spans="1:10" x14ac:dyDescent="0.3">
      <c r="A61" s="8">
        <v>43888</v>
      </c>
      <c r="B61">
        <v>11</v>
      </c>
      <c r="C61">
        <v>1</v>
      </c>
      <c r="D61">
        <v>0</v>
      </c>
      <c r="E61">
        <v>0</v>
      </c>
      <c r="F61">
        <v>6</v>
      </c>
      <c r="G61" s="9">
        <v>43888</v>
      </c>
      <c r="H61" s="23">
        <f ca="1">IFERROR(__xludf.DUMMYFUNCTION("""COMPUTED_VALUE"""),0)</f>
        <v>0</v>
      </c>
      <c r="I61" s="23">
        <f ca="1">IFERROR(__xludf.DUMMYFUNCTION("""COMPUTED_VALUE"""),0)</f>
        <v>0</v>
      </c>
      <c r="J61" s="10">
        <v>0</v>
      </c>
    </row>
    <row r="62" spans="1:10" x14ac:dyDescent="0.3">
      <c r="A62" s="8">
        <v>43889</v>
      </c>
      <c r="B62">
        <v>13</v>
      </c>
      <c r="C62">
        <v>1</v>
      </c>
      <c r="D62">
        <v>0</v>
      </c>
      <c r="E62">
        <v>1</v>
      </c>
      <c r="F62">
        <v>5</v>
      </c>
      <c r="G62" s="9">
        <v>43889</v>
      </c>
      <c r="H62" s="23">
        <f ca="1">IFERROR(__xludf.DUMMYFUNCTION("""COMPUTED_VALUE"""),0)</f>
        <v>0</v>
      </c>
      <c r="I62" s="23">
        <f ca="1">IFERROR(__xludf.DUMMYFUNCTION("""COMPUTED_VALUE"""),0)</f>
        <v>0</v>
      </c>
      <c r="J62" s="10">
        <v>0</v>
      </c>
    </row>
    <row r="63" spans="1:10" x14ac:dyDescent="0.3">
      <c r="A63" s="8">
        <v>43890</v>
      </c>
      <c r="B63">
        <v>7</v>
      </c>
      <c r="C63">
        <v>1</v>
      </c>
      <c r="D63">
        <v>0</v>
      </c>
      <c r="E63">
        <v>2</v>
      </c>
      <c r="F63">
        <v>5</v>
      </c>
      <c r="G63" s="9">
        <v>43890</v>
      </c>
      <c r="H63" s="23">
        <f ca="1">IFERROR(__xludf.DUMMYFUNCTION("""COMPUTED_VALUE"""),0)</f>
        <v>0</v>
      </c>
      <c r="I63" s="23">
        <f ca="1">IFERROR(__xludf.DUMMYFUNCTION("""COMPUTED_VALUE"""),0)</f>
        <v>0</v>
      </c>
      <c r="J63" s="10">
        <v>0</v>
      </c>
    </row>
    <row r="64" spans="1:10" x14ac:dyDescent="0.3">
      <c r="A64" s="8">
        <v>43891</v>
      </c>
      <c r="B64">
        <v>12</v>
      </c>
      <c r="C64">
        <v>1</v>
      </c>
      <c r="D64">
        <v>0</v>
      </c>
      <c r="E64">
        <v>1</v>
      </c>
      <c r="F64">
        <v>5</v>
      </c>
      <c r="G64" s="9">
        <v>43891</v>
      </c>
      <c r="H64" s="23">
        <f ca="1">IFERROR(__xludf.DUMMYFUNCTION("""COMPUTED_VALUE"""),0)</f>
        <v>0</v>
      </c>
      <c r="I64" s="23">
        <f ca="1">IFERROR(__xludf.DUMMYFUNCTION("""COMPUTED_VALUE"""),0)</f>
        <v>0</v>
      </c>
      <c r="J64" s="10">
        <v>0</v>
      </c>
    </row>
    <row r="65" spans="1:10" x14ac:dyDescent="0.3">
      <c r="A65" s="8">
        <v>43892</v>
      </c>
      <c r="B65">
        <v>14</v>
      </c>
      <c r="C65">
        <v>3</v>
      </c>
      <c r="D65">
        <v>0</v>
      </c>
      <c r="E65">
        <v>1</v>
      </c>
      <c r="F65">
        <v>5</v>
      </c>
      <c r="G65" s="9">
        <v>43892</v>
      </c>
      <c r="H65" s="23">
        <f ca="1">IFERROR(__xludf.DUMMYFUNCTION("""COMPUTED_VALUE"""),0)</f>
        <v>0</v>
      </c>
      <c r="I65" s="23">
        <f ca="1">IFERROR(__xludf.DUMMYFUNCTION("""COMPUTED_VALUE"""),0)</f>
        <v>0</v>
      </c>
      <c r="J65" s="10">
        <v>0</v>
      </c>
    </row>
    <row r="66" spans="1:10" x14ac:dyDescent="0.3">
      <c r="A66" s="8">
        <v>43893</v>
      </c>
      <c r="B66">
        <v>24</v>
      </c>
      <c r="C66">
        <v>5</v>
      </c>
      <c r="D66">
        <v>0</v>
      </c>
      <c r="E66">
        <v>1</v>
      </c>
      <c r="F66">
        <v>6</v>
      </c>
      <c r="G66" s="9">
        <v>43893</v>
      </c>
      <c r="H66" s="23">
        <f ca="1">IFERROR(__xludf.DUMMYFUNCTION("""COMPUTED_VALUE"""),0)</f>
        <v>0</v>
      </c>
      <c r="I66" s="23">
        <f ca="1">IFERROR(__xludf.DUMMYFUNCTION("""COMPUTED_VALUE"""),0)</f>
        <v>0</v>
      </c>
      <c r="J66" s="10">
        <v>0</v>
      </c>
    </row>
    <row r="67" spans="1:10" x14ac:dyDescent="0.3">
      <c r="A67" s="8">
        <v>43894</v>
      </c>
      <c r="B67">
        <v>47</v>
      </c>
      <c r="C67">
        <v>18</v>
      </c>
      <c r="D67">
        <v>0</v>
      </c>
      <c r="E67">
        <v>2</v>
      </c>
      <c r="F67">
        <v>6</v>
      </c>
      <c r="G67" s="9">
        <v>43894</v>
      </c>
      <c r="H67" s="23">
        <f ca="1">IFERROR(__xludf.DUMMYFUNCTION("""COMPUTED_VALUE"""),0)</f>
        <v>0</v>
      </c>
      <c r="I67" s="23">
        <f ca="1">IFERROR(__xludf.DUMMYFUNCTION("""COMPUTED_VALUE"""),0)</f>
        <v>0</v>
      </c>
      <c r="J67" s="10">
        <v>0</v>
      </c>
    </row>
    <row r="68" spans="1:10" x14ac:dyDescent="0.3">
      <c r="A68" s="8">
        <v>43895</v>
      </c>
      <c r="B68">
        <v>56</v>
      </c>
      <c r="C68">
        <v>22</v>
      </c>
      <c r="D68">
        <v>0</v>
      </c>
      <c r="E68">
        <v>2</v>
      </c>
      <c r="F68">
        <v>4</v>
      </c>
      <c r="G68" s="9">
        <v>43895</v>
      </c>
      <c r="H68" s="23">
        <f ca="1">IFERROR(__xludf.DUMMYFUNCTION("""COMPUTED_VALUE"""),0)</f>
        <v>0</v>
      </c>
      <c r="I68" s="23">
        <f ca="1">IFERROR(__xludf.DUMMYFUNCTION("""COMPUTED_VALUE"""),0)</f>
        <v>0</v>
      </c>
      <c r="J68" s="10">
        <v>0</v>
      </c>
    </row>
    <row r="69" spans="1:10" x14ac:dyDescent="0.3">
      <c r="A69" s="8">
        <v>43896</v>
      </c>
      <c r="B69">
        <v>45</v>
      </c>
      <c r="C69">
        <v>24</v>
      </c>
      <c r="D69">
        <v>0</v>
      </c>
      <c r="E69">
        <v>3</v>
      </c>
      <c r="F69">
        <v>6</v>
      </c>
      <c r="G69" s="9">
        <v>43896</v>
      </c>
      <c r="H69" s="23">
        <f ca="1">IFERROR(__xludf.DUMMYFUNCTION("""COMPUTED_VALUE"""),0)</f>
        <v>0</v>
      </c>
      <c r="I69" s="23">
        <f ca="1">IFERROR(__xludf.DUMMYFUNCTION("""COMPUTED_VALUE"""),0)</f>
        <v>0</v>
      </c>
      <c r="J69" s="10">
        <v>0</v>
      </c>
    </row>
    <row r="70" spans="1:10" x14ac:dyDescent="0.3">
      <c r="A70" s="8">
        <v>43897</v>
      </c>
      <c r="B70">
        <v>32</v>
      </c>
      <c r="C70">
        <v>18</v>
      </c>
      <c r="D70">
        <v>0</v>
      </c>
      <c r="E70">
        <v>2</v>
      </c>
      <c r="F70">
        <v>6</v>
      </c>
      <c r="G70" s="9">
        <v>43897</v>
      </c>
      <c r="H70" s="23">
        <f ca="1">IFERROR(__xludf.DUMMYFUNCTION("""COMPUTED_VALUE"""),0)</f>
        <v>0</v>
      </c>
      <c r="I70" s="23">
        <f ca="1">IFERROR(__xludf.DUMMYFUNCTION("""COMPUTED_VALUE"""),0)</f>
        <v>0</v>
      </c>
      <c r="J70" s="10">
        <v>0</v>
      </c>
    </row>
    <row r="71" spans="1:10" x14ac:dyDescent="0.3">
      <c r="A71" s="8">
        <v>43898</v>
      </c>
      <c r="B71">
        <v>25</v>
      </c>
      <c r="C71">
        <v>12</v>
      </c>
      <c r="D71">
        <v>0</v>
      </c>
      <c r="E71">
        <v>1</v>
      </c>
      <c r="F71">
        <v>4</v>
      </c>
      <c r="G71" s="9">
        <v>43898</v>
      </c>
      <c r="H71" s="23">
        <f ca="1">IFERROR(__xludf.DUMMYFUNCTION("""COMPUTED_VALUE"""),0)</f>
        <v>0</v>
      </c>
      <c r="I71" s="23">
        <f ca="1">IFERROR(__xludf.DUMMYFUNCTION("""COMPUTED_VALUE"""),0)</f>
        <v>0</v>
      </c>
      <c r="J71" s="10">
        <v>0</v>
      </c>
    </row>
    <row r="72" spans="1:10" x14ac:dyDescent="0.3">
      <c r="A72" s="8">
        <v>43899</v>
      </c>
      <c r="B72">
        <v>18</v>
      </c>
      <c r="C72">
        <v>11</v>
      </c>
      <c r="D72">
        <v>0</v>
      </c>
      <c r="E72">
        <v>2</v>
      </c>
      <c r="F72">
        <v>5</v>
      </c>
      <c r="G72" s="9">
        <v>43899</v>
      </c>
      <c r="H72" s="23">
        <f ca="1">IFERROR(__xludf.DUMMYFUNCTION("""COMPUTED_VALUE"""),0)</f>
        <v>0</v>
      </c>
      <c r="I72" s="23">
        <f ca="1">IFERROR(__xludf.DUMMYFUNCTION("""COMPUTED_VALUE"""),0)</f>
        <v>0</v>
      </c>
      <c r="J72" s="10">
        <v>0</v>
      </c>
    </row>
    <row r="73" spans="1:10" x14ac:dyDescent="0.3">
      <c r="A73" s="8">
        <v>43900</v>
      </c>
      <c r="B73">
        <v>19</v>
      </c>
      <c r="C73">
        <v>8</v>
      </c>
      <c r="D73">
        <v>0</v>
      </c>
      <c r="E73">
        <v>2</v>
      </c>
      <c r="F73">
        <v>5</v>
      </c>
      <c r="G73" s="9">
        <v>43900</v>
      </c>
      <c r="H73" s="23">
        <f ca="1">IFERROR(__xludf.DUMMYFUNCTION("""COMPUTED_VALUE"""),0)</f>
        <v>0</v>
      </c>
      <c r="I73" s="23">
        <f ca="1">IFERROR(__xludf.DUMMYFUNCTION("""COMPUTED_VALUE"""),0)</f>
        <v>0</v>
      </c>
      <c r="J73" s="10">
        <v>0</v>
      </c>
    </row>
    <row r="74" spans="1:10" x14ac:dyDescent="0.3">
      <c r="A74" s="8">
        <v>43901</v>
      </c>
      <c r="B74">
        <v>20</v>
      </c>
      <c r="C74">
        <v>11</v>
      </c>
      <c r="D74">
        <v>0</v>
      </c>
      <c r="E74">
        <v>1</v>
      </c>
      <c r="F74">
        <v>4</v>
      </c>
      <c r="G74" s="9">
        <v>43901</v>
      </c>
      <c r="H74" s="23">
        <f ca="1">IFERROR(__xludf.DUMMYFUNCTION("""COMPUTED_VALUE"""),0)</f>
        <v>0</v>
      </c>
      <c r="I74" s="23">
        <f ca="1">IFERROR(__xludf.DUMMYFUNCTION("""COMPUTED_VALUE"""),0)</f>
        <v>0</v>
      </c>
      <c r="J74" s="10">
        <v>0</v>
      </c>
    </row>
    <row r="75" spans="1:10" x14ac:dyDescent="0.3">
      <c r="A75" s="8">
        <v>43902</v>
      </c>
      <c r="B75">
        <v>17</v>
      </c>
      <c r="C75">
        <v>17</v>
      </c>
      <c r="D75">
        <v>0</v>
      </c>
      <c r="E75">
        <v>2</v>
      </c>
      <c r="F75">
        <v>6</v>
      </c>
      <c r="G75" s="9">
        <v>43902</v>
      </c>
      <c r="H75" s="23">
        <f ca="1">IFERROR(__xludf.DUMMYFUNCTION("""COMPUTED_VALUE"""),0)</f>
        <v>0</v>
      </c>
      <c r="I75" s="23">
        <f ca="1">IFERROR(__xludf.DUMMYFUNCTION("""COMPUTED_VALUE"""),0)</f>
        <v>0</v>
      </c>
      <c r="J75" s="10">
        <v>0</v>
      </c>
    </row>
    <row r="76" spans="1:10" x14ac:dyDescent="0.3">
      <c r="A76" s="8">
        <v>43903</v>
      </c>
      <c r="B76">
        <v>26</v>
      </c>
      <c r="C76">
        <v>25</v>
      </c>
      <c r="D76">
        <v>1</v>
      </c>
      <c r="E76">
        <v>2</v>
      </c>
      <c r="F76">
        <v>6</v>
      </c>
      <c r="G76" s="9">
        <v>43903</v>
      </c>
      <c r="H76" s="23">
        <f ca="1">IFERROR(__xludf.DUMMYFUNCTION("""COMPUTED_VALUE"""),0)</f>
        <v>0</v>
      </c>
      <c r="I76" s="23">
        <f ca="1">IFERROR(__xludf.DUMMYFUNCTION("""COMPUTED_VALUE"""),0)</f>
        <v>0</v>
      </c>
      <c r="J76" s="10">
        <v>0</v>
      </c>
    </row>
    <row r="77" spans="1:10" x14ac:dyDescent="0.3">
      <c r="A77" s="8">
        <v>43904</v>
      </c>
      <c r="B77">
        <v>41</v>
      </c>
      <c r="C77">
        <v>37</v>
      </c>
      <c r="D77">
        <v>1</v>
      </c>
      <c r="E77">
        <v>6</v>
      </c>
      <c r="F77">
        <v>5</v>
      </c>
      <c r="G77" s="9">
        <v>43904</v>
      </c>
      <c r="H77" s="23">
        <v>0</v>
      </c>
      <c r="I77" s="23">
        <v>0</v>
      </c>
      <c r="J77">
        <v>0</v>
      </c>
    </row>
    <row r="78" spans="1:10" x14ac:dyDescent="0.3">
      <c r="A78" s="8">
        <v>43905</v>
      </c>
      <c r="B78">
        <v>40</v>
      </c>
      <c r="C78">
        <v>35</v>
      </c>
      <c r="D78">
        <v>0</v>
      </c>
      <c r="E78">
        <v>4</v>
      </c>
      <c r="F78">
        <v>7</v>
      </c>
      <c r="G78" s="9">
        <v>43905</v>
      </c>
      <c r="H78" s="23">
        <v>0</v>
      </c>
      <c r="I78" s="23">
        <v>0</v>
      </c>
      <c r="J78">
        <v>0</v>
      </c>
    </row>
    <row r="79" spans="1:10" x14ac:dyDescent="0.3">
      <c r="A79" s="8">
        <v>43906</v>
      </c>
      <c r="B79">
        <v>46</v>
      </c>
      <c r="C79">
        <v>53</v>
      </c>
      <c r="D79">
        <v>0</v>
      </c>
      <c r="E79">
        <v>2</v>
      </c>
      <c r="F79">
        <v>6</v>
      </c>
      <c r="G79" s="9">
        <v>43906</v>
      </c>
      <c r="H79" s="23">
        <v>0</v>
      </c>
      <c r="I79" s="23">
        <v>0</v>
      </c>
      <c r="J79">
        <v>0</v>
      </c>
    </row>
    <row r="80" spans="1:10" x14ac:dyDescent="0.3">
      <c r="A80" s="8">
        <v>43907</v>
      </c>
      <c r="B80">
        <v>39</v>
      </c>
      <c r="C80">
        <v>44</v>
      </c>
      <c r="D80">
        <v>0</v>
      </c>
      <c r="E80">
        <v>3</v>
      </c>
      <c r="F80">
        <v>5</v>
      </c>
      <c r="G80" s="9">
        <v>43907</v>
      </c>
      <c r="H80" s="23">
        <v>0</v>
      </c>
      <c r="I80" s="23">
        <v>0</v>
      </c>
      <c r="J80">
        <v>0</v>
      </c>
    </row>
    <row r="81" spans="1:10" x14ac:dyDescent="0.3">
      <c r="A81" s="8">
        <v>43908</v>
      </c>
      <c r="B81">
        <v>35</v>
      </c>
      <c r="C81">
        <v>53</v>
      </c>
      <c r="D81">
        <v>1</v>
      </c>
      <c r="E81">
        <v>3</v>
      </c>
      <c r="F81">
        <v>8</v>
      </c>
      <c r="G81" s="9">
        <v>43908</v>
      </c>
      <c r="H81" s="23">
        <v>0</v>
      </c>
      <c r="I81" s="23">
        <v>0</v>
      </c>
      <c r="J81">
        <v>0</v>
      </c>
    </row>
    <row r="82" spans="1:10" x14ac:dyDescent="0.3">
      <c r="A82" s="8">
        <v>43909</v>
      </c>
      <c r="B82">
        <v>46</v>
      </c>
      <c r="C82">
        <v>53</v>
      </c>
      <c r="D82">
        <v>2</v>
      </c>
      <c r="E82">
        <v>5</v>
      </c>
      <c r="F82">
        <v>7</v>
      </c>
      <c r="G82" s="9">
        <v>43909</v>
      </c>
      <c r="H82" s="23">
        <v>2</v>
      </c>
      <c r="I82" s="23">
        <v>0</v>
      </c>
      <c r="J82">
        <v>0</v>
      </c>
    </row>
    <row r="83" spans="1:10" x14ac:dyDescent="0.3">
      <c r="A83" s="8">
        <v>43910</v>
      </c>
      <c r="B83">
        <v>74</v>
      </c>
      <c r="C83">
        <v>100</v>
      </c>
      <c r="D83">
        <v>1</v>
      </c>
      <c r="E83">
        <v>6</v>
      </c>
      <c r="F83">
        <v>6</v>
      </c>
      <c r="G83" s="9">
        <v>43910</v>
      </c>
      <c r="H83" s="23">
        <v>5</v>
      </c>
      <c r="I83" s="23">
        <v>0</v>
      </c>
      <c r="J83">
        <v>0</v>
      </c>
    </row>
    <row r="84" spans="1:10" x14ac:dyDescent="0.3">
      <c r="A84" s="8">
        <v>43911</v>
      </c>
      <c r="B84">
        <v>74</v>
      </c>
      <c r="C84">
        <v>96</v>
      </c>
      <c r="D84">
        <v>2</v>
      </c>
      <c r="E84">
        <v>10</v>
      </c>
      <c r="F84">
        <v>7</v>
      </c>
      <c r="G84" s="9">
        <v>43911</v>
      </c>
      <c r="H84" s="23">
        <v>7</v>
      </c>
      <c r="I84" s="23">
        <v>0</v>
      </c>
      <c r="J84">
        <v>0</v>
      </c>
    </row>
    <row r="85" spans="1:10" x14ac:dyDescent="0.3">
      <c r="A85" s="8">
        <v>43912</v>
      </c>
      <c r="B85">
        <v>29</v>
      </c>
      <c r="C85">
        <v>39</v>
      </c>
      <c r="D85">
        <v>1</v>
      </c>
      <c r="E85">
        <v>3</v>
      </c>
      <c r="F85">
        <v>5</v>
      </c>
      <c r="G85" s="9">
        <v>43912</v>
      </c>
      <c r="H85" s="23">
        <v>4</v>
      </c>
      <c r="I85" s="23">
        <v>1</v>
      </c>
      <c r="J85">
        <v>0</v>
      </c>
    </row>
    <row r="86" spans="1:10" x14ac:dyDescent="0.3">
      <c r="A86" s="8">
        <v>43913</v>
      </c>
      <c r="B86">
        <v>43</v>
      </c>
      <c r="C86">
        <v>47</v>
      </c>
      <c r="D86">
        <v>3</v>
      </c>
      <c r="E86">
        <v>4</v>
      </c>
      <c r="F86">
        <v>6</v>
      </c>
      <c r="G86" s="9">
        <v>43913</v>
      </c>
      <c r="H86" s="23">
        <v>12</v>
      </c>
      <c r="I86" s="23">
        <v>0</v>
      </c>
      <c r="J86">
        <v>0</v>
      </c>
    </row>
    <row r="87" spans="1:10" x14ac:dyDescent="0.3">
      <c r="A87" s="8">
        <v>43914</v>
      </c>
      <c r="B87">
        <v>34</v>
      </c>
      <c r="C87">
        <v>31</v>
      </c>
      <c r="D87">
        <v>2</v>
      </c>
      <c r="E87">
        <v>4</v>
      </c>
      <c r="F87">
        <v>4</v>
      </c>
      <c r="G87" s="9">
        <v>43914</v>
      </c>
      <c r="H87" s="23">
        <v>4</v>
      </c>
      <c r="I87" s="23">
        <v>0</v>
      </c>
      <c r="J87">
        <v>0</v>
      </c>
    </row>
    <row r="88" spans="1:10" x14ac:dyDescent="0.3">
      <c r="A88" s="8">
        <v>43915</v>
      </c>
      <c r="B88">
        <v>22</v>
      </c>
      <c r="C88">
        <v>25</v>
      </c>
      <c r="D88">
        <v>1</v>
      </c>
      <c r="E88">
        <v>2</v>
      </c>
      <c r="F88">
        <v>2</v>
      </c>
      <c r="G88" s="9">
        <v>43915</v>
      </c>
      <c r="H88" s="23">
        <v>4</v>
      </c>
      <c r="I88" s="23">
        <v>0</v>
      </c>
      <c r="J88">
        <v>0</v>
      </c>
    </row>
    <row r="89" spans="1:10" x14ac:dyDescent="0.3">
      <c r="A89" s="8">
        <v>43916</v>
      </c>
      <c r="B89">
        <v>23</v>
      </c>
      <c r="C89">
        <v>19</v>
      </c>
      <c r="D89">
        <v>2</v>
      </c>
      <c r="E89">
        <v>2</v>
      </c>
      <c r="F89">
        <v>4</v>
      </c>
      <c r="G89" s="9">
        <v>43916</v>
      </c>
      <c r="H89" s="23">
        <v>5</v>
      </c>
      <c r="I89" s="23">
        <v>2</v>
      </c>
      <c r="J89">
        <v>0</v>
      </c>
    </row>
    <row r="90" spans="1:10" x14ac:dyDescent="0.3">
      <c r="A90" s="8">
        <v>43917</v>
      </c>
      <c r="B90">
        <v>25</v>
      </c>
      <c r="C90">
        <v>16</v>
      </c>
      <c r="D90">
        <v>2</v>
      </c>
      <c r="E90">
        <v>2</v>
      </c>
      <c r="F90">
        <v>6</v>
      </c>
      <c r="G90" s="9">
        <v>43917</v>
      </c>
      <c r="H90" s="23">
        <v>4</v>
      </c>
      <c r="I90" s="23">
        <v>0</v>
      </c>
      <c r="J90">
        <v>0</v>
      </c>
    </row>
    <row r="91" spans="1:10" x14ac:dyDescent="0.3">
      <c r="A91" s="8">
        <v>43918</v>
      </c>
      <c r="B91">
        <v>21</v>
      </c>
      <c r="C91">
        <v>16</v>
      </c>
      <c r="D91">
        <v>2</v>
      </c>
      <c r="E91">
        <v>2</v>
      </c>
      <c r="F91">
        <v>8</v>
      </c>
      <c r="G91" s="9">
        <v>43918</v>
      </c>
      <c r="H91" s="23">
        <v>8</v>
      </c>
      <c r="I91" s="23">
        <v>1</v>
      </c>
      <c r="J91">
        <v>0</v>
      </c>
    </row>
    <row r="92" spans="1:10" x14ac:dyDescent="0.3">
      <c r="A92" s="8">
        <v>43919</v>
      </c>
      <c r="B92">
        <v>26</v>
      </c>
      <c r="C92">
        <v>16</v>
      </c>
      <c r="D92">
        <v>5</v>
      </c>
      <c r="E92">
        <v>3</v>
      </c>
      <c r="F92">
        <v>4</v>
      </c>
      <c r="G92" s="9">
        <v>43919</v>
      </c>
      <c r="H92" s="23">
        <v>8</v>
      </c>
      <c r="I92" s="23">
        <v>1</v>
      </c>
      <c r="J92">
        <v>0</v>
      </c>
    </row>
    <row r="93" spans="1:10" x14ac:dyDescent="0.3">
      <c r="A93" s="8">
        <v>43920</v>
      </c>
      <c r="B93">
        <v>20</v>
      </c>
      <c r="C93">
        <v>14</v>
      </c>
      <c r="D93">
        <v>1</v>
      </c>
      <c r="E93">
        <v>2</v>
      </c>
      <c r="F93">
        <v>6</v>
      </c>
      <c r="G93" s="9">
        <v>43920</v>
      </c>
      <c r="H93" s="23">
        <v>7</v>
      </c>
      <c r="I93" s="23">
        <v>1</v>
      </c>
      <c r="J93">
        <v>0</v>
      </c>
    </row>
    <row r="94" spans="1:10" x14ac:dyDescent="0.3">
      <c r="A94" s="8">
        <v>43921</v>
      </c>
      <c r="B94">
        <v>15</v>
      </c>
      <c r="C94">
        <v>9</v>
      </c>
      <c r="D94">
        <v>1</v>
      </c>
      <c r="E94">
        <v>1</v>
      </c>
      <c r="F94">
        <v>4</v>
      </c>
      <c r="G94" s="9">
        <v>43921</v>
      </c>
      <c r="H94" s="23">
        <v>4</v>
      </c>
      <c r="I94" s="23">
        <v>0</v>
      </c>
      <c r="J94">
        <v>0</v>
      </c>
    </row>
    <row r="95" spans="1:10" x14ac:dyDescent="0.3">
      <c r="A95" s="8">
        <v>43922</v>
      </c>
      <c r="B95">
        <v>18</v>
      </c>
      <c r="C95">
        <v>7</v>
      </c>
      <c r="D95">
        <v>2</v>
      </c>
      <c r="E95">
        <v>1</v>
      </c>
      <c r="F95">
        <v>5</v>
      </c>
      <c r="G95" s="9">
        <v>43922</v>
      </c>
      <c r="H95" s="23">
        <v>13</v>
      </c>
      <c r="I95" s="23">
        <v>0</v>
      </c>
      <c r="J95">
        <v>0</v>
      </c>
    </row>
    <row r="96" spans="1:10" x14ac:dyDescent="0.3">
      <c r="A96" s="8">
        <v>43923</v>
      </c>
      <c r="B96">
        <v>20</v>
      </c>
      <c r="C96">
        <v>9</v>
      </c>
      <c r="D96">
        <v>2</v>
      </c>
      <c r="E96">
        <v>1</v>
      </c>
      <c r="F96">
        <v>7</v>
      </c>
      <c r="G96" s="9">
        <v>43923</v>
      </c>
      <c r="H96" s="23">
        <v>1</v>
      </c>
      <c r="I96" s="23">
        <v>1</v>
      </c>
      <c r="J96">
        <v>0</v>
      </c>
    </row>
    <row r="97" spans="1:10" x14ac:dyDescent="0.3">
      <c r="A97" s="8">
        <v>43924</v>
      </c>
      <c r="B97">
        <v>14</v>
      </c>
      <c r="C97">
        <v>14</v>
      </c>
      <c r="D97">
        <v>2</v>
      </c>
      <c r="E97">
        <v>1</v>
      </c>
      <c r="F97">
        <v>8</v>
      </c>
      <c r="G97" s="9">
        <v>43924</v>
      </c>
      <c r="H97" s="23">
        <v>7</v>
      </c>
      <c r="I97" s="23">
        <v>2</v>
      </c>
      <c r="J97">
        <v>0</v>
      </c>
    </row>
    <row r="98" spans="1:10" x14ac:dyDescent="0.3">
      <c r="A98" s="8">
        <v>43925</v>
      </c>
      <c r="B98">
        <v>22</v>
      </c>
      <c r="C98">
        <v>8</v>
      </c>
      <c r="D98">
        <v>3</v>
      </c>
      <c r="E98">
        <v>3</v>
      </c>
      <c r="F98">
        <v>3</v>
      </c>
      <c r="G98" s="9">
        <v>43925</v>
      </c>
      <c r="H98" s="23">
        <v>13</v>
      </c>
      <c r="I98" s="23">
        <v>1</v>
      </c>
      <c r="J98">
        <v>0</v>
      </c>
    </row>
    <row r="99" spans="1:10" x14ac:dyDescent="0.3">
      <c r="A99" s="8">
        <v>43926</v>
      </c>
      <c r="B99">
        <v>25</v>
      </c>
      <c r="C99">
        <v>12</v>
      </c>
      <c r="D99">
        <v>2</v>
      </c>
      <c r="E99">
        <v>1</v>
      </c>
      <c r="F99">
        <v>6</v>
      </c>
      <c r="G99" s="9">
        <v>43926</v>
      </c>
      <c r="H99" s="23">
        <v>20</v>
      </c>
      <c r="I99" s="23">
        <v>1</v>
      </c>
      <c r="J99">
        <v>0</v>
      </c>
    </row>
    <row r="100" spans="1:10" x14ac:dyDescent="0.3">
      <c r="A100" s="8">
        <v>43927</v>
      </c>
      <c r="B100">
        <v>21</v>
      </c>
      <c r="C100">
        <v>9</v>
      </c>
      <c r="D100">
        <v>2</v>
      </c>
      <c r="E100">
        <v>2</v>
      </c>
      <c r="F100">
        <v>4</v>
      </c>
      <c r="G100" s="9">
        <v>43927</v>
      </c>
      <c r="H100" s="23">
        <v>18</v>
      </c>
      <c r="I100" s="23">
        <v>1</v>
      </c>
      <c r="J100">
        <v>0</v>
      </c>
    </row>
    <row r="101" spans="1:10" x14ac:dyDescent="0.3">
      <c r="A101" s="8">
        <v>43928</v>
      </c>
      <c r="B101">
        <v>19</v>
      </c>
      <c r="C101">
        <v>12</v>
      </c>
      <c r="D101">
        <v>2</v>
      </c>
      <c r="E101">
        <v>2</v>
      </c>
      <c r="F101">
        <v>5</v>
      </c>
      <c r="G101" s="9">
        <v>43928</v>
      </c>
      <c r="H101" s="23">
        <v>29</v>
      </c>
      <c r="I101" s="23">
        <v>2</v>
      </c>
      <c r="J101">
        <v>0</v>
      </c>
    </row>
    <row r="102" spans="1:10" x14ac:dyDescent="0.3">
      <c r="A102" s="8">
        <v>43929</v>
      </c>
      <c r="B102">
        <v>15</v>
      </c>
      <c r="C102">
        <v>9</v>
      </c>
      <c r="D102">
        <v>1</v>
      </c>
      <c r="E102">
        <v>1</v>
      </c>
      <c r="F102">
        <v>7</v>
      </c>
      <c r="G102" s="9">
        <v>43929</v>
      </c>
      <c r="H102" s="23">
        <v>11</v>
      </c>
      <c r="I102" s="23">
        <v>2</v>
      </c>
      <c r="J102">
        <v>4224</v>
      </c>
    </row>
    <row r="103" spans="1:10" x14ac:dyDescent="0.3">
      <c r="A103" s="8">
        <v>43930</v>
      </c>
      <c r="B103">
        <v>21</v>
      </c>
      <c r="C103">
        <v>14</v>
      </c>
      <c r="D103">
        <v>2</v>
      </c>
      <c r="E103">
        <v>2</v>
      </c>
      <c r="F103">
        <v>3</v>
      </c>
      <c r="G103" s="9">
        <v>43930</v>
      </c>
      <c r="H103" s="23">
        <v>76</v>
      </c>
      <c r="I103" s="23">
        <v>2</v>
      </c>
      <c r="J103">
        <v>0</v>
      </c>
    </row>
    <row r="104" spans="1:10" x14ac:dyDescent="0.3">
      <c r="A104" s="8">
        <v>43931</v>
      </c>
      <c r="B104">
        <v>23</v>
      </c>
      <c r="C104">
        <v>13</v>
      </c>
      <c r="D104">
        <v>2</v>
      </c>
      <c r="E104">
        <v>3</v>
      </c>
      <c r="F104">
        <v>5</v>
      </c>
      <c r="G104" s="9">
        <v>43931</v>
      </c>
      <c r="H104" s="23">
        <v>116</v>
      </c>
      <c r="I104" s="23">
        <v>1</v>
      </c>
      <c r="J104">
        <v>3494</v>
      </c>
    </row>
    <row r="105" spans="1:10" x14ac:dyDescent="0.3">
      <c r="A105" s="8">
        <v>43932</v>
      </c>
      <c r="B105">
        <v>23</v>
      </c>
      <c r="C105">
        <v>8</v>
      </c>
      <c r="D105">
        <v>1</v>
      </c>
      <c r="E105">
        <v>1</v>
      </c>
      <c r="F105">
        <v>6</v>
      </c>
      <c r="G105" s="9">
        <v>43932</v>
      </c>
      <c r="H105" s="23">
        <v>90</v>
      </c>
      <c r="I105" s="23">
        <v>3</v>
      </c>
      <c r="J105">
        <v>2045</v>
      </c>
    </row>
    <row r="106" spans="1:10" x14ac:dyDescent="0.3">
      <c r="A106" s="8">
        <v>43933</v>
      </c>
      <c r="B106">
        <v>20</v>
      </c>
      <c r="C106">
        <v>11</v>
      </c>
      <c r="D106">
        <v>2</v>
      </c>
      <c r="E106">
        <v>3</v>
      </c>
      <c r="F106">
        <v>4</v>
      </c>
      <c r="G106" s="9">
        <v>43933</v>
      </c>
      <c r="H106" s="23">
        <v>48</v>
      </c>
      <c r="I106" s="23">
        <v>2</v>
      </c>
      <c r="J106">
        <v>1952</v>
      </c>
    </row>
    <row r="107" spans="1:10" x14ac:dyDescent="0.3">
      <c r="A107" s="8">
        <v>43934</v>
      </c>
      <c r="B107">
        <v>26</v>
      </c>
      <c r="C107">
        <v>9</v>
      </c>
      <c r="D107">
        <v>1</v>
      </c>
      <c r="E107">
        <v>1</v>
      </c>
      <c r="F107">
        <v>6</v>
      </c>
      <c r="G107" s="9">
        <v>43934</v>
      </c>
      <c r="H107" s="23">
        <v>56</v>
      </c>
      <c r="I107" s="23">
        <v>2</v>
      </c>
      <c r="J107">
        <v>2536</v>
      </c>
    </row>
    <row r="108" spans="1:10" x14ac:dyDescent="0.3">
      <c r="A108" s="8">
        <v>43935</v>
      </c>
      <c r="B108">
        <v>21</v>
      </c>
      <c r="C108">
        <v>10</v>
      </c>
      <c r="D108">
        <v>3</v>
      </c>
      <c r="E108">
        <v>6</v>
      </c>
      <c r="F108">
        <v>6</v>
      </c>
      <c r="G108" s="9">
        <v>43935</v>
      </c>
      <c r="H108" s="23">
        <v>78</v>
      </c>
      <c r="I108" s="23">
        <v>2</v>
      </c>
      <c r="J108">
        <v>729</v>
      </c>
    </row>
    <row r="109" spans="1:10" x14ac:dyDescent="0.3">
      <c r="A109" s="8">
        <v>43936</v>
      </c>
      <c r="B109">
        <v>23</v>
      </c>
      <c r="C109">
        <v>10</v>
      </c>
      <c r="D109">
        <v>2</v>
      </c>
      <c r="E109">
        <v>3</v>
      </c>
      <c r="F109">
        <v>7</v>
      </c>
      <c r="G109" s="9">
        <v>43936</v>
      </c>
      <c r="H109" s="23">
        <v>116</v>
      </c>
      <c r="I109" s="23">
        <v>5</v>
      </c>
      <c r="J109">
        <v>4217</v>
      </c>
    </row>
    <row r="110" spans="1:10" x14ac:dyDescent="0.3">
      <c r="A110" s="8">
        <v>43937</v>
      </c>
      <c r="B110">
        <v>19</v>
      </c>
      <c r="C110">
        <v>9</v>
      </c>
      <c r="D110">
        <v>1</v>
      </c>
      <c r="E110">
        <v>2</v>
      </c>
      <c r="F110">
        <v>5</v>
      </c>
      <c r="G110" s="9">
        <v>43937</v>
      </c>
      <c r="H110" s="23">
        <v>163</v>
      </c>
      <c r="I110" s="23">
        <v>3</v>
      </c>
      <c r="J110">
        <v>1706</v>
      </c>
    </row>
    <row r="111" spans="1:10" x14ac:dyDescent="0.3">
      <c r="A111" s="8">
        <v>43938</v>
      </c>
      <c r="B111">
        <v>30</v>
      </c>
      <c r="C111">
        <v>12</v>
      </c>
      <c r="D111">
        <v>2</v>
      </c>
      <c r="E111">
        <v>2</v>
      </c>
      <c r="F111">
        <v>5</v>
      </c>
      <c r="G111" s="9">
        <v>43938</v>
      </c>
      <c r="H111" s="23">
        <v>170</v>
      </c>
      <c r="I111" s="23">
        <v>5</v>
      </c>
      <c r="J111">
        <v>2580</v>
      </c>
    </row>
    <row r="112" spans="1:10" x14ac:dyDescent="0.3">
      <c r="A112" s="8">
        <v>43939</v>
      </c>
      <c r="B112">
        <v>29</v>
      </c>
      <c r="C112">
        <v>13</v>
      </c>
      <c r="D112">
        <v>1</v>
      </c>
      <c r="E112">
        <v>2</v>
      </c>
      <c r="F112">
        <v>4</v>
      </c>
      <c r="G112" s="9">
        <v>43939</v>
      </c>
      <c r="H112" s="23">
        <v>277</v>
      </c>
      <c r="I112" s="23">
        <v>12</v>
      </c>
      <c r="J112">
        <v>2619</v>
      </c>
    </row>
    <row r="113" spans="1:10" x14ac:dyDescent="0.3">
      <c r="A113" s="8">
        <v>43940</v>
      </c>
      <c r="B113">
        <v>29</v>
      </c>
      <c r="C113">
        <v>10</v>
      </c>
      <c r="D113">
        <v>2</v>
      </c>
      <c r="E113">
        <v>2</v>
      </c>
      <c r="F113">
        <v>4</v>
      </c>
      <c r="G113" s="9">
        <v>43940</v>
      </c>
      <c r="H113" s="23">
        <v>367</v>
      </c>
      <c r="I113" s="23">
        <v>10</v>
      </c>
      <c r="J113">
        <v>3002</v>
      </c>
    </row>
    <row r="114" spans="1:10" x14ac:dyDescent="0.3">
      <c r="A114" s="8">
        <v>43941</v>
      </c>
      <c r="B114">
        <v>26</v>
      </c>
      <c r="C114">
        <v>12</v>
      </c>
      <c r="D114">
        <v>1</v>
      </c>
      <c r="E114">
        <v>1</v>
      </c>
      <c r="F114">
        <v>8</v>
      </c>
      <c r="G114" s="9">
        <v>43941</v>
      </c>
      <c r="H114" s="23">
        <v>196</v>
      </c>
      <c r="I114" s="23">
        <v>8</v>
      </c>
      <c r="J114">
        <v>4212</v>
      </c>
    </row>
    <row r="115" spans="1:10" x14ac:dyDescent="0.3">
      <c r="A115" s="8">
        <v>43942</v>
      </c>
      <c r="B115">
        <v>22</v>
      </c>
      <c r="C115">
        <v>14</v>
      </c>
      <c r="D115">
        <v>1</v>
      </c>
      <c r="E115">
        <v>3</v>
      </c>
      <c r="F115">
        <v>4</v>
      </c>
      <c r="G115" s="9">
        <v>43942</v>
      </c>
      <c r="H115" s="23">
        <v>239</v>
      </c>
      <c r="I115" s="23">
        <v>19</v>
      </c>
      <c r="J115">
        <v>3513</v>
      </c>
    </row>
    <row r="116" spans="1:10" x14ac:dyDescent="0.3">
      <c r="A116" s="8">
        <v>43943</v>
      </c>
      <c r="B116">
        <v>26</v>
      </c>
      <c r="C116">
        <v>11</v>
      </c>
      <c r="D116">
        <v>2</v>
      </c>
      <c r="E116">
        <v>2</v>
      </c>
      <c r="F116">
        <v>7</v>
      </c>
      <c r="G116" s="9">
        <v>43943</v>
      </c>
      <c r="H116" s="23">
        <v>229</v>
      </c>
      <c r="I116" s="23">
        <v>13</v>
      </c>
      <c r="J116">
        <v>2592</v>
      </c>
    </row>
    <row r="117" spans="1:10" x14ac:dyDescent="0.3">
      <c r="A117" s="8">
        <v>43944</v>
      </c>
      <c r="B117">
        <v>19</v>
      </c>
      <c r="C117">
        <v>15</v>
      </c>
      <c r="D117">
        <v>1</v>
      </c>
      <c r="E117">
        <v>2</v>
      </c>
      <c r="F117">
        <v>7</v>
      </c>
      <c r="G117" s="9">
        <v>43944</v>
      </c>
      <c r="H117" s="23">
        <v>217</v>
      </c>
      <c r="I117" s="23">
        <v>9</v>
      </c>
      <c r="J117">
        <v>2963</v>
      </c>
    </row>
    <row r="118" spans="1:10" x14ac:dyDescent="0.3">
      <c r="A118" s="8">
        <v>43945</v>
      </c>
      <c r="B118">
        <v>19</v>
      </c>
      <c r="C118">
        <v>10</v>
      </c>
      <c r="D118">
        <v>3</v>
      </c>
      <c r="E118">
        <v>2</v>
      </c>
      <c r="F118">
        <v>4</v>
      </c>
      <c r="G118" s="9">
        <v>43945</v>
      </c>
      <c r="H118" s="23">
        <v>191</v>
      </c>
      <c r="I118" s="23">
        <v>15</v>
      </c>
      <c r="J118">
        <v>4359</v>
      </c>
    </row>
    <row r="119" spans="1:10" x14ac:dyDescent="0.3">
      <c r="A119" s="8">
        <v>43946</v>
      </c>
      <c r="B119">
        <v>20</v>
      </c>
      <c r="C119">
        <v>16</v>
      </c>
      <c r="D119">
        <v>2</v>
      </c>
      <c r="E119">
        <v>4</v>
      </c>
      <c r="F119">
        <v>3</v>
      </c>
      <c r="G119" s="9">
        <v>43946</v>
      </c>
      <c r="H119" s="23">
        <v>256</v>
      </c>
      <c r="I119" s="23">
        <v>6</v>
      </c>
      <c r="J119">
        <v>1572</v>
      </c>
    </row>
    <row r="120" spans="1:10" x14ac:dyDescent="0.3">
      <c r="A120" s="8">
        <v>43947</v>
      </c>
      <c r="B120">
        <v>28</v>
      </c>
      <c r="C120">
        <v>14</v>
      </c>
      <c r="D120">
        <v>1</v>
      </c>
      <c r="E120">
        <v>4</v>
      </c>
      <c r="F120">
        <v>7</v>
      </c>
      <c r="G120" s="9">
        <v>43947</v>
      </c>
      <c r="H120" s="23">
        <v>230</v>
      </c>
      <c r="I120" s="23">
        <v>18</v>
      </c>
      <c r="J120">
        <v>2776</v>
      </c>
    </row>
    <row r="121" spans="1:10" x14ac:dyDescent="0.3">
      <c r="A121" s="8">
        <v>43948</v>
      </c>
      <c r="B121">
        <v>20</v>
      </c>
      <c r="C121">
        <v>15</v>
      </c>
      <c r="D121">
        <v>2</v>
      </c>
      <c r="E121">
        <v>3</v>
      </c>
      <c r="F121">
        <v>5</v>
      </c>
      <c r="G121" s="9">
        <v>43948</v>
      </c>
      <c r="H121" s="23">
        <v>247</v>
      </c>
      <c r="I121" s="23">
        <v>11</v>
      </c>
      <c r="J121">
        <v>2484</v>
      </c>
    </row>
    <row r="122" spans="1:10" x14ac:dyDescent="0.3">
      <c r="A122" s="8">
        <v>43949</v>
      </c>
      <c r="B122">
        <v>21</v>
      </c>
      <c r="C122">
        <v>10</v>
      </c>
      <c r="D122">
        <v>4</v>
      </c>
      <c r="E122">
        <v>3</v>
      </c>
      <c r="F122">
        <v>7</v>
      </c>
      <c r="G122" s="9">
        <v>43949</v>
      </c>
      <c r="H122" s="23">
        <v>226</v>
      </c>
      <c r="I122" s="23">
        <v>19</v>
      </c>
      <c r="J122">
        <v>2526</v>
      </c>
    </row>
    <row r="123" spans="1:10" x14ac:dyDescent="0.3">
      <c r="A123" s="8">
        <v>43950</v>
      </c>
      <c r="B123">
        <v>20</v>
      </c>
      <c r="C123">
        <v>13</v>
      </c>
      <c r="D123">
        <v>1</v>
      </c>
      <c r="E123">
        <v>2</v>
      </c>
      <c r="F123">
        <v>7</v>
      </c>
      <c r="G123" s="9">
        <v>43950</v>
      </c>
      <c r="H123" s="23">
        <v>308</v>
      </c>
      <c r="I123" s="23">
        <v>16</v>
      </c>
      <c r="J123">
        <v>3387</v>
      </c>
    </row>
    <row r="124" spans="1:10" x14ac:dyDescent="0.3">
      <c r="A124" s="8">
        <v>43951</v>
      </c>
      <c r="B124">
        <v>25</v>
      </c>
      <c r="C124">
        <v>13</v>
      </c>
      <c r="D124">
        <v>2</v>
      </c>
      <c r="E124">
        <v>2</v>
      </c>
      <c r="F124">
        <v>4</v>
      </c>
      <c r="G124" s="9">
        <v>43951</v>
      </c>
      <c r="H124" s="23">
        <v>313</v>
      </c>
      <c r="I124" s="23">
        <v>17</v>
      </c>
      <c r="J124">
        <v>4519</v>
      </c>
    </row>
    <row r="125" spans="1:10" x14ac:dyDescent="0.3">
      <c r="A125" s="8">
        <v>43952</v>
      </c>
      <c r="B125">
        <v>19</v>
      </c>
      <c r="C125">
        <v>14</v>
      </c>
      <c r="D125">
        <v>2</v>
      </c>
      <c r="E125">
        <v>2</v>
      </c>
      <c r="F125">
        <v>5</v>
      </c>
      <c r="G125" s="9">
        <v>43952</v>
      </c>
      <c r="H125" s="23">
        <v>326</v>
      </c>
      <c r="I125" s="23">
        <v>22</v>
      </c>
      <c r="J125">
        <v>4767</v>
      </c>
    </row>
    <row r="126" spans="1:10" x14ac:dyDescent="0.3">
      <c r="A126" s="8">
        <v>43953</v>
      </c>
      <c r="B126">
        <v>24</v>
      </c>
      <c r="C126">
        <v>14</v>
      </c>
      <c r="D126">
        <v>2</v>
      </c>
      <c r="E126">
        <v>4</v>
      </c>
      <c r="F126">
        <v>7</v>
      </c>
      <c r="G126" s="9">
        <v>43953</v>
      </c>
      <c r="H126" s="23">
        <v>333</v>
      </c>
      <c r="I126" s="23">
        <v>26</v>
      </c>
      <c r="J126">
        <v>5342</v>
      </c>
    </row>
    <row r="127" spans="1:10" x14ac:dyDescent="0.3">
      <c r="A127" s="8">
        <v>43954</v>
      </c>
      <c r="B127">
        <v>21</v>
      </c>
      <c r="C127">
        <v>12</v>
      </c>
      <c r="D127">
        <v>2</v>
      </c>
      <c r="E127">
        <v>3</v>
      </c>
      <c r="F127">
        <v>8</v>
      </c>
      <c r="G127" s="9">
        <v>43954</v>
      </c>
      <c r="H127" s="23">
        <v>374</v>
      </c>
      <c r="I127" s="23">
        <v>28</v>
      </c>
      <c r="J127">
        <v>5944</v>
      </c>
    </row>
    <row r="128" spans="1:10" x14ac:dyDescent="0.3">
      <c r="A128" s="8">
        <v>43955</v>
      </c>
      <c r="B128">
        <v>25</v>
      </c>
      <c r="C128">
        <v>14</v>
      </c>
      <c r="D128">
        <v>2</v>
      </c>
      <c r="E128">
        <v>2</v>
      </c>
      <c r="F128">
        <v>7</v>
      </c>
      <c r="G128" s="9">
        <v>43955</v>
      </c>
      <c r="H128" s="23">
        <v>376</v>
      </c>
      <c r="I128" s="23">
        <v>29</v>
      </c>
      <c r="J128">
        <v>4588</v>
      </c>
    </row>
    <row r="129" spans="1:10" x14ac:dyDescent="0.3">
      <c r="A129" s="8">
        <v>43956</v>
      </c>
      <c r="B129">
        <v>24</v>
      </c>
      <c r="C129">
        <v>14</v>
      </c>
      <c r="D129">
        <v>1</v>
      </c>
      <c r="E129">
        <v>1</v>
      </c>
      <c r="F129">
        <v>6</v>
      </c>
      <c r="G129" s="9">
        <v>43956</v>
      </c>
      <c r="H129" s="23">
        <v>441</v>
      </c>
      <c r="I129" s="23">
        <v>49</v>
      </c>
      <c r="J129">
        <v>4984</v>
      </c>
    </row>
    <row r="130" spans="1:10" x14ac:dyDescent="0.3">
      <c r="A130" s="8">
        <v>43957</v>
      </c>
      <c r="B130">
        <v>24</v>
      </c>
      <c r="C130">
        <v>16</v>
      </c>
      <c r="D130">
        <v>4</v>
      </c>
      <c r="E130">
        <v>2</v>
      </c>
      <c r="F130">
        <v>6</v>
      </c>
      <c r="G130" s="9">
        <v>43957</v>
      </c>
      <c r="H130" s="23">
        <v>380</v>
      </c>
      <c r="I130" s="23">
        <v>28</v>
      </c>
      <c r="J130">
        <v>5559</v>
      </c>
    </row>
    <row r="131" spans="1:10" x14ac:dyDescent="0.3">
      <c r="A131" s="8">
        <v>43958</v>
      </c>
      <c r="B131">
        <v>25</v>
      </c>
      <c r="C131">
        <v>14</v>
      </c>
      <c r="D131">
        <v>3</v>
      </c>
      <c r="E131">
        <v>1</v>
      </c>
      <c r="F131">
        <v>5</v>
      </c>
      <c r="G131" s="9">
        <v>43958</v>
      </c>
      <c r="H131" s="23">
        <v>388</v>
      </c>
      <c r="I131" s="23">
        <v>29</v>
      </c>
      <c r="J131">
        <v>5362</v>
      </c>
    </row>
    <row r="132" spans="1:10" x14ac:dyDescent="0.3">
      <c r="A132" s="8">
        <v>43959</v>
      </c>
      <c r="B132">
        <v>27</v>
      </c>
      <c r="C132">
        <v>13</v>
      </c>
      <c r="D132">
        <v>2</v>
      </c>
      <c r="E132">
        <v>3</v>
      </c>
      <c r="F132">
        <v>8</v>
      </c>
      <c r="G132" s="9">
        <v>43959</v>
      </c>
      <c r="H132" s="23">
        <v>390</v>
      </c>
      <c r="I132" s="23">
        <v>24</v>
      </c>
      <c r="J132">
        <v>4833</v>
      </c>
    </row>
    <row r="133" spans="1:10" x14ac:dyDescent="0.3">
      <c r="A133" s="8">
        <v>43960</v>
      </c>
      <c r="B133">
        <v>21</v>
      </c>
      <c r="C133">
        <v>16</v>
      </c>
      <c r="D133">
        <v>1</v>
      </c>
      <c r="E133">
        <v>2</v>
      </c>
      <c r="F133">
        <v>7</v>
      </c>
      <c r="G133" s="9">
        <v>43960</v>
      </c>
      <c r="H133" s="23">
        <v>394</v>
      </c>
      <c r="I133" s="23">
        <v>23</v>
      </c>
      <c r="J133">
        <v>4264</v>
      </c>
    </row>
    <row r="134" spans="1:10" x14ac:dyDescent="0.3">
      <c r="A134" s="8">
        <v>43961</v>
      </c>
      <c r="B134">
        <v>17</v>
      </c>
      <c r="C134">
        <v>11</v>
      </c>
      <c r="D134">
        <v>3</v>
      </c>
      <c r="E134">
        <v>2</v>
      </c>
      <c r="F134">
        <v>4</v>
      </c>
      <c r="G134" s="9">
        <v>43961</v>
      </c>
      <c r="H134" s="23">
        <v>398</v>
      </c>
      <c r="I134" s="23">
        <v>21</v>
      </c>
      <c r="J134">
        <v>3843</v>
      </c>
    </row>
    <row r="135" spans="1:10" x14ac:dyDescent="0.3">
      <c r="A135" s="8">
        <v>43962</v>
      </c>
      <c r="B135">
        <v>22</v>
      </c>
      <c r="C135">
        <v>10</v>
      </c>
      <c r="D135">
        <v>1</v>
      </c>
      <c r="E135">
        <v>2</v>
      </c>
      <c r="F135">
        <v>9</v>
      </c>
      <c r="G135" s="9">
        <v>43962</v>
      </c>
      <c r="H135" s="23">
        <v>347</v>
      </c>
      <c r="I135" s="23">
        <v>20</v>
      </c>
      <c r="J135">
        <v>2977</v>
      </c>
    </row>
    <row r="136" spans="1:10" x14ac:dyDescent="0.3">
      <c r="A136" s="8">
        <v>43963</v>
      </c>
      <c r="B136">
        <v>34</v>
      </c>
      <c r="C136">
        <v>19</v>
      </c>
      <c r="D136">
        <v>2</v>
      </c>
      <c r="E136">
        <v>1</v>
      </c>
      <c r="F136">
        <v>11</v>
      </c>
      <c r="G136" s="9">
        <v>43963</v>
      </c>
      <c r="H136" s="23">
        <v>362</v>
      </c>
      <c r="I136" s="23">
        <v>24</v>
      </c>
      <c r="J136">
        <v>3066</v>
      </c>
    </row>
    <row r="137" spans="1:10" x14ac:dyDescent="0.3">
      <c r="A137" s="8">
        <v>43964</v>
      </c>
      <c r="B137">
        <v>44</v>
      </c>
      <c r="C137">
        <v>12</v>
      </c>
      <c r="D137">
        <v>2</v>
      </c>
      <c r="E137">
        <v>2</v>
      </c>
      <c r="F137">
        <v>16</v>
      </c>
      <c r="G137" s="9">
        <v>43964</v>
      </c>
      <c r="H137" s="23">
        <v>364</v>
      </c>
      <c r="I137" s="23">
        <v>29</v>
      </c>
      <c r="J137">
        <v>2761</v>
      </c>
    </row>
    <row r="138" spans="1:10" x14ac:dyDescent="0.3">
      <c r="A138" s="8">
        <v>43965</v>
      </c>
      <c r="B138">
        <v>30</v>
      </c>
      <c r="C138">
        <v>23</v>
      </c>
      <c r="D138">
        <v>1</v>
      </c>
      <c r="E138">
        <v>3</v>
      </c>
      <c r="F138">
        <v>8</v>
      </c>
      <c r="G138" s="9">
        <v>43965</v>
      </c>
      <c r="H138" s="23">
        <v>324</v>
      </c>
      <c r="I138" s="23">
        <v>20</v>
      </c>
      <c r="J138">
        <v>2411</v>
      </c>
    </row>
    <row r="139" spans="1:10" x14ac:dyDescent="0.3">
      <c r="A139" s="8">
        <v>43966</v>
      </c>
      <c r="B139">
        <v>35</v>
      </c>
      <c r="C139">
        <v>16</v>
      </c>
      <c r="D139">
        <v>2</v>
      </c>
      <c r="E139">
        <v>2</v>
      </c>
      <c r="F139">
        <v>11</v>
      </c>
      <c r="G139" s="9">
        <v>43966</v>
      </c>
      <c r="H139" s="23">
        <v>340</v>
      </c>
      <c r="I139" s="23">
        <v>20</v>
      </c>
      <c r="J139">
        <v>3151</v>
      </c>
    </row>
    <row r="140" spans="1:10" x14ac:dyDescent="0.3">
      <c r="A140" s="8">
        <v>43967</v>
      </c>
      <c r="B140">
        <v>37</v>
      </c>
      <c r="C140">
        <v>24</v>
      </c>
      <c r="D140">
        <v>1</v>
      </c>
      <c r="E140">
        <v>3</v>
      </c>
      <c r="F140">
        <v>10</v>
      </c>
      <c r="G140" s="9">
        <v>43967</v>
      </c>
      <c r="H140" s="23">
        <v>1057</v>
      </c>
      <c r="I140" s="23">
        <v>19</v>
      </c>
      <c r="J140">
        <v>10548</v>
      </c>
    </row>
    <row r="141" spans="1:10" x14ac:dyDescent="0.3">
      <c r="A141" s="8">
        <v>43968</v>
      </c>
      <c r="B141">
        <v>33</v>
      </c>
      <c r="C141">
        <v>20</v>
      </c>
      <c r="D141">
        <v>2</v>
      </c>
      <c r="E141">
        <v>4</v>
      </c>
      <c r="F141">
        <v>12</v>
      </c>
      <c r="G141" s="9">
        <v>43968</v>
      </c>
      <c r="H141" s="23">
        <v>391</v>
      </c>
      <c r="I141" s="23">
        <v>34</v>
      </c>
      <c r="J141">
        <v>5193</v>
      </c>
    </row>
    <row r="142" spans="1:10" x14ac:dyDescent="0.3">
      <c r="A142" s="8">
        <v>43969</v>
      </c>
      <c r="B142">
        <v>46</v>
      </c>
      <c r="C142">
        <v>18</v>
      </c>
      <c r="D142">
        <v>2</v>
      </c>
      <c r="E142">
        <v>3</v>
      </c>
      <c r="F142">
        <v>9</v>
      </c>
      <c r="G142" s="9">
        <v>43969</v>
      </c>
      <c r="H142" s="23">
        <v>366</v>
      </c>
      <c r="I142" s="23">
        <v>35</v>
      </c>
      <c r="J142">
        <v>5224</v>
      </c>
    </row>
    <row r="143" spans="1:10" x14ac:dyDescent="0.3">
      <c r="A143" s="8">
        <v>43970</v>
      </c>
      <c r="B143">
        <v>45</v>
      </c>
      <c r="C143">
        <v>22</v>
      </c>
      <c r="D143">
        <v>4</v>
      </c>
      <c r="E143">
        <v>2</v>
      </c>
      <c r="F143">
        <v>11</v>
      </c>
      <c r="G143" s="9">
        <v>43970</v>
      </c>
      <c r="H143" s="23">
        <v>395</v>
      </c>
      <c r="I143" s="23">
        <v>25</v>
      </c>
      <c r="J143">
        <v>5850</v>
      </c>
    </row>
    <row r="144" spans="1:10" x14ac:dyDescent="0.3">
      <c r="A144" s="8">
        <v>43971</v>
      </c>
      <c r="B144">
        <v>54</v>
      </c>
      <c r="C144">
        <v>29</v>
      </c>
      <c r="D144">
        <v>2</v>
      </c>
      <c r="E144">
        <v>4</v>
      </c>
      <c r="F144">
        <v>7</v>
      </c>
      <c r="G144" s="9">
        <v>43971</v>
      </c>
      <c r="H144" s="23">
        <v>398</v>
      </c>
      <c r="I144" s="23">
        <v>30</v>
      </c>
      <c r="J144">
        <v>6098</v>
      </c>
    </row>
    <row r="145" spans="1:10" x14ac:dyDescent="0.3">
      <c r="A145" s="8">
        <v>43972</v>
      </c>
      <c r="B145">
        <v>40</v>
      </c>
      <c r="C145">
        <v>25</v>
      </c>
      <c r="D145">
        <v>2</v>
      </c>
      <c r="E145">
        <v>3</v>
      </c>
      <c r="F145">
        <v>8</v>
      </c>
      <c r="G145" s="9">
        <v>43972</v>
      </c>
      <c r="H145" s="23">
        <v>371</v>
      </c>
      <c r="I145" s="23">
        <v>24</v>
      </c>
      <c r="J145">
        <v>5380</v>
      </c>
    </row>
    <row r="146" spans="1:10" x14ac:dyDescent="0.3">
      <c r="A146" s="8">
        <v>43973</v>
      </c>
      <c r="B146">
        <v>41</v>
      </c>
      <c r="C146">
        <v>26</v>
      </c>
      <c r="D146">
        <v>1</v>
      </c>
      <c r="E146">
        <v>2</v>
      </c>
      <c r="F146">
        <v>7</v>
      </c>
      <c r="G146" s="9">
        <v>43973</v>
      </c>
      <c r="H146" s="23">
        <v>363</v>
      </c>
      <c r="I146" s="23">
        <v>29</v>
      </c>
      <c r="J146">
        <v>6410</v>
      </c>
    </row>
    <row r="147" spans="1:10" x14ac:dyDescent="0.3">
      <c r="A147" s="8">
        <v>43974</v>
      </c>
      <c r="B147">
        <v>45</v>
      </c>
      <c r="C147">
        <v>26</v>
      </c>
      <c r="D147">
        <v>2</v>
      </c>
      <c r="E147">
        <v>3</v>
      </c>
      <c r="F147">
        <v>11</v>
      </c>
      <c r="G147" s="9">
        <v>43974</v>
      </c>
      <c r="H147" s="23">
        <v>396</v>
      </c>
      <c r="I147" s="23">
        <v>27</v>
      </c>
      <c r="J147">
        <v>5506</v>
      </c>
    </row>
    <row r="148" spans="1:10" x14ac:dyDescent="0.3">
      <c r="A148" s="8">
        <v>43975</v>
      </c>
      <c r="B148">
        <v>40</v>
      </c>
      <c r="C148">
        <v>23</v>
      </c>
      <c r="D148">
        <v>3</v>
      </c>
      <c r="E148">
        <v>4</v>
      </c>
      <c r="F148">
        <v>7</v>
      </c>
      <c r="G148" s="9">
        <v>43975</v>
      </c>
      <c r="H148" s="23">
        <v>394</v>
      </c>
      <c r="I148" s="23">
        <v>29</v>
      </c>
      <c r="J148">
        <v>4800</v>
      </c>
    </row>
    <row r="149" spans="1:10" x14ac:dyDescent="0.3">
      <c r="A149" s="8">
        <v>43976</v>
      </c>
      <c r="B149">
        <v>37</v>
      </c>
      <c r="C149">
        <v>31</v>
      </c>
      <c r="D149">
        <v>1</v>
      </c>
      <c r="E149">
        <v>1</v>
      </c>
      <c r="F149">
        <v>11</v>
      </c>
      <c r="G149" s="9">
        <v>43976</v>
      </c>
      <c r="H149" s="23">
        <v>405</v>
      </c>
      <c r="I149" s="23">
        <v>30</v>
      </c>
      <c r="J149">
        <v>3493</v>
      </c>
    </row>
    <row r="150" spans="1:10" x14ac:dyDescent="0.3">
      <c r="A150" s="8">
        <v>43977</v>
      </c>
      <c r="B150">
        <v>37</v>
      </c>
      <c r="C150">
        <v>20</v>
      </c>
      <c r="D150">
        <v>1</v>
      </c>
      <c r="E150">
        <v>2</v>
      </c>
      <c r="F150">
        <v>6</v>
      </c>
      <c r="G150" s="9">
        <v>43977</v>
      </c>
      <c r="H150" s="23">
        <v>361</v>
      </c>
      <c r="I150" s="23">
        <v>27</v>
      </c>
      <c r="J150">
        <v>2952</v>
      </c>
    </row>
    <row r="151" spans="1:10" x14ac:dyDescent="0.3">
      <c r="A151" s="8">
        <v>43978</v>
      </c>
      <c r="B151">
        <v>33</v>
      </c>
      <c r="C151">
        <v>23</v>
      </c>
      <c r="D151">
        <v>3</v>
      </c>
      <c r="E151">
        <v>3</v>
      </c>
      <c r="F151">
        <v>10</v>
      </c>
      <c r="G151" s="9">
        <v>43978</v>
      </c>
      <c r="H151" s="23">
        <v>376</v>
      </c>
      <c r="I151" s="23">
        <v>23</v>
      </c>
      <c r="J151">
        <v>4550</v>
      </c>
    </row>
    <row r="152" spans="1:10" x14ac:dyDescent="0.3">
      <c r="A152" s="8">
        <v>43979</v>
      </c>
      <c r="B152">
        <v>34</v>
      </c>
      <c r="C152">
        <v>21</v>
      </c>
      <c r="D152">
        <v>2</v>
      </c>
      <c r="E152">
        <v>1</v>
      </c>
      <c r="F152">
        <v>9</v>
      </c>
      <c r="G152" s="9">
        <v>43979</v>
      </c>
      <c r="H152" s="23">
        <v>367</v>
      </c>
      <c r="I152" s="23">
        <v>22</v>
      </c>
      <c r="J152">
        <v>4185</v>
      </c>
    </row>
    <row r="153" spans="1:10" x14ac:dyDescent="0.3">
      <c r="A153" s="8">
        <v>43980</v>
      </c>
      <c r="B153">
        <v>42</v>
      </c>
      <c r="C153">
        <v>15</v>
      </c>
      <c r="D153">
        <v>2</v>
      </c>
      <c r="E153">
        <v>2</v>
      </c>
      <c r="F153">
        <v>10</v>
      </c>
      <c r="G153" s="9">
        <v>43980</v>
      </c>
      <c r="H153" s="23">
        <v>372</v>
      </c>
      <c r="I153" s="23">
        <v>20</v>
      </c>
      <c r="J153">
        <v>3433</v>
      </c>
    </row>
    <row r="154" spans="1:10" x14ac:dyDescent="0.3">
      <c r="A154" s="8">
        <v>43981</v>
      </c>
      <c r="B154">
        <v>43</v>
      </c>
      <c r="C154">
        <v>20</v>
      </c>
      <c r="D154">
        <v>1</v>
      </c>
      <c r="E154">
        <v>2</v>
      </c>
      <c r="F154">
        <v>8</v>
      </c>
      <c r="G154" s="9">
        <v>43981</v>
      </c>
      <c r="H154" s="23">
        <v>412</v>
      </c>
      <c r="I154" s="23">
        <v>27</v>
      </c>
      <c r="J154">
        <v>4299</v>
      </c>
    </row>
    <row r="155" spans="1:10" x14ac:dyDescent="0.3">
      <c r="A155" s="8">
        <v>43982</v>
      </c>
      <c r="B155">
        <v>43</v>
      </c>
      <c r="C155">
        <v>15</v>
      </c>
      <c r="D155">
        <v>2</v>
      </c>
      <c r="E155">
        <v>3</v>
      </c>
      <c r="F155">
        <v>10</v>
      </c>
      <c r="G155" s="9">
        <v>43982</v>
      </c>
      <c r="H155" s="23">
        <v>438</v>
      </c>
      <c r="I155" s="23">
        <v>31</v>
      </c>
      <c r="J155">
        <v>6150</v>
      </c>
    </row>
  </sheetData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27401-48A9-403B-A719-E03EF3C71D6A}">
  <dimension ref="A3:G155"/>
  <sheetViews>
    <sheetView workbookViewId="0">
      <selection activeCell="G1" sqref="G1:G1048576"/>
    </sheetView>
  </sheetViews>
  <sheetFormatPr defaultRowHeight="14.4" x14ac:dyDescent="0.3"/>
  <cols>
    <col min="7" max="7" width="8.88671875" style="29"/>
  </cols>
  <sheetData>
    <row r="3" spans="1:7" x14ac:dyDescent="0.3">
      <c r="A3" s="12" t="s">
        <v>54</v>
      </c>
      <c r="B3" t="s">
        <v>203</v>
      </c>
      <c r="C3" t="s">
        <v>202</v>
      </c>
      <c r="D3" t="s">
        <v>201</v>
      </c>
      <c r="E3" t="s">
        <v>200</v>
      </c>
      <c r="F3" t="s">
        <v>199</v>
      </c>
      <c r="G3" s="23" t="s">
        <v>59</v>
      </c>
    </row>
    <row r="4" spans="1:7" x14ac:dyDescent="0.3">
      <c r="A4" s="9">
        <v>43831</v>
      </c>
      <c r="B4">
        <v>4</v>
      </c>
      <c r="C4">
        <v>0</v>
      </c>
      <c r="D4">
        <v>0</v>
      </c>
      <c r="E4">
        <v>0</v>
      </c>
      <c r="F4">
        <v>4</v>
      </c>
      <c r="G4" s="23">
        <v>0</v>
      </c>
    </row>
    <row r="5" spans="1:7" x14ac:dyDescent="0.3">
      <c r="A5" s="9">
        <v>43832</v>
      </c>
      <c r="B5">
        <v>5</v>
      </c>
      <c r="C5">
        <v>0</v>
      </c>
      <c r="D5">
        <v>0</v>
      </c>
      <c r="E5">
        <v>1</v>
      </c>
      <c r="F5">
        <v>5</v>
      </c>
      <c r="G5" s="23">
        <v>0</v>
      </c>
    </row>
    <row r="6" spans="1:7" x14ac:dyDescent="0.3">
      <c r="A6" s="9">
        <v>43833</v>
      </c>
      <c r="B6">
        <v>4</v>
      </c>
      <c r="C6">
        <v>1</v>
      </c>
      <c r="D6">
        <v>0</v>
      </c>
      <c r="E6">
        <v>1</v>
      </c>
      <c r="F6">
        <v>5</v>
      </c>
      <c r="G6" s="23">
        <v>0</v>
      </c>
    </row>
    <row r="7" spans="1:7" x14ac:dyDescent="0.3">
      <c r="A7" s="9">
        <v>43834</v>
      </c>
      <c r="B7">
        <v>7</v>
      </c>
      <c r="C7">
        <v>0</v>
      </c>
      <c r="D7">
        <v>0</v>
      </c>
      <c r="E7">
        <v>2</v>
      </c>
      <c r="F7">
        <v>4</v>
      </c>
      <c r="G7" s="23">
        <v>0</v>
      </c>
    </row>
    <row r="8" spans="1:7" x14ac:dyDescent="0.3">
      <c r="A8" s="9">
        <v>43835</v>
      </c>
      <c r="B8">
        <v>6</v>
      </c>
      <c r="C8">
        <v>0</v>
      </c>
      <c r="D8">
        <v>0</v>
      </c>
      <c r="E8">
        <v>1</v>
      </c>
      <c r="F8">
        <v>3</v>
      </c>
      <c r="G8" s="23">
        <v>0</v>
      </c>
    </row>
    <row r="9" spans="1:7" x14ac:dyDescent="0.3">
      <c r="A9" s="9">
        <v>43836</v>
      </c>
      <c r="B9">
        <v>5</v>
      </c>
      <c r="C9">
        <v>0</v>
      </c>
      <c r="D9">
        <v>0</v>
      </c>
      <c r="E9">
        <v>2</v>
      </c>
      <c r="F9">
        <v>6</v>
      </c>
      <c r="G9" s="23">
        <v>0</v>
      </c>
    </row>
    <row r="10" spans="1:7" x14ac:dyDescent="0.3">
      <c r="A10" s="9">
        <v>43837</v>
      </c>
      <c r="B10">
        <v>4</v>
      </c>
      <c r="C10">
        <v>1</v>
      </c>
      <c r="D10">
        <v>0</v>
      </c>
      <c r="E10">
        <v>1</v>
      </c>
      <c r="F10">
        <v>5</v>
      </c>
      <c r="G10" s="23">
        <v>0</v>
      </c>
    </row>
    <row r="11" spans="1:7" x14ac:dyDescent="0.3">
      <c r="A11" s="9">
        <v>43838</v>
      </c>
      <c r="B11">
        <v>6</v>
      </c>
      <c r="C11">
        <v>1</v>
      </c>
      <c r="D11">
        <v>0</v>
      </c>
      <c r="E11">
        <v>2</v>
      </c>
      <c r="F11">
        <v>4</v>
      </c>
      <c r="G11" s="23">
        <v>0</v>
      </c>
    </row>
    <row r="12" spans="1:7" x14ac:dyDescent="0.3">
      <c r="A12" s="9">
        <v>43839</v>
      </c>
      <c r="B12">
        <v>4</v>
      </c>
      <c r="C12">
        <v>1</v>
      </c>
      <c r="D12">
        <v>0</v>
      </c>
      <c r="E12">
        <v>1</v>
      </c>
      <c r="F12">
        <v>3</v>
      </c>
      <c r="G12" s="23">
        <v>0</v>
      </c>
    </row>
    <row r="13" spans="1:7" x14ac:dyDescent="0.3">
      <c r="A13" s="9">
        <v>43840</v>
      </c>
      <c r="B13">
        <v>4</v>
      </c>
      <c r="C13">
        <v>0</v>
      </c>
      <c r="D13">
        <v>0</v>
      </c>
      <c r="E13">
        <v>1</v>
      </c>
      <c r="F13">
        <v>4</v>
      </c>
      <c r="G13" s="23">
        <v>0</v>
      </c>
    </row>
    <row r="14" spans="1:7" x14ac:dyDescent="0.3">
      <c r="A14" s="9">
        <v>43841</v>
      </c>
      <c r="B14">
        <v>4</v>
      </c>
      <c r="C14">
        <v>1</v>
      </c>
      <c r="D14">
        <v>0</v>
      </c>
      <c r="E14">
        <v>1</v>
      </c>
      <c r="F14">
        <v>6</v>
      </c>
      <c r="G14" s="23">
        <v>0</v>
      </c>
    </row>
    <row r="15" spans="1:7" x14ac:dyDescent="0.3">
      <c r="A15" s="9">
        <v>43842</v>
      </c>
      <c r="B15">
        <v>7</v>
      </c>
      <c r="C15">
        <v>0</v>
      </c>
      <c r="D15">
        <v>0</v>
      </c>
      <c r="E15">
        <v>0</v>
      </c>
      <c r="F15">
        <v>5</v>
      </c>
      <c r="G15" s="23">
        <v>0</v>
      </c>
    </row>
    <row r="16" spans="1:7" x14ac:dyDescent="0.3">
      <c r="A16" s="9">
        <v>43843</v>
      </c>
      <c r="B16">
        <v>5</v>
      </c>
      <c r="C16">
        <v>1</v>
      </c>
      <c r="D16">
        <v>0</v>
      </c>
      <c r="E16">
        <v>1</v>
      </c>
      <c r="F16">
        <v>6</v>
      </c>
      <c r="G16" s="23">
        <v>0</v>
      </c>
    </row>
    <row r="17" spans="1:7" x14ac:dyDescent="0.3">
      <c r="A17" s="9">
        <v>43844</v>
      </c>
      <c r="B17">
        <v>4</v>
      </c>
      <c r="C17">
        <v>0</v>
      </c>
      <c r="D17">
        <v>0</v>
      </c>
      <c r="E17">
        <v>1</v>
      </c>
      <c r="F17">
        <v>4</v>
      </c>
      <c r="G17" s="23">
        <v>0</v>
      </c>
    </row>
    <row r="18" spans="1:7" x14ac:dyDescent="0.3">
      <c r="A18" s="9">
        <v>43845</v>
      </c>
      <c r="B18">
        <v>6</v>
      </c>
      <c r="C18">
        <v>1</v>
      </c>
      <c r="D18">
        <v>0</v>
      </c>
      <c r="E18">
        <v>1</v>
      </c>
      <c r="F18">
        <v>4</v>
      </c>
      <c r="G18" s="23">
        <v>0</v>
      </c>
    </row>
    <row r="19" spans="1:7" x14ac:dyDescent="0.3">
      <c r="A19" s="9">
        <v>43846</v>
      </c>
      <c r="B19">
        <v>6</v>
      </c>
      <c r="C19">
        <v>1</v>
      </c>
      <c r="D19">
        <v>0</v>
      </c>
      <c r="E19">
        <v>0</v>
      </c>
      <c r="F19">
        <v>4</v>
      </c>
      <c r="G19" s="23">
        <v>0</v>
      </c>
    </row>
    <row r="20" spans="1:7" x14ac:dyDescent="0.3">
      <c r="A20" s="9">
        <v>43847</v>
      </c>
      <c r="B20">
        <v>5</v>
      </c>
      <c r="C20">
        <v>0</v>
      </c>
      <c r="D20">
        <v>0</v>
      </c>
      <c r="E20">
        <v>1</v>
      </c>
      <c r="F20">
        <v>3</v>
      </c>
      <c r="G20" s="23">
        <v>0</v>
      </c>
    </row>
    <row r="21" spans="1:7" x14ac:dyDescent="0.3">
      <c r="A21" s="9">
        <v>43848</v>
      </c>
      <c r="B21">
        <v>3</v>
      </c>
      <c r="C21">
        <v>1</v>
      </c>
      <c r="D21">
        <v>0</v>
      </c>
      <c r="E21">
        <v>1</v>
      </c>
      <c r="F21">
        <v>4</v>
      </c>
      <c r="G21" s="23">
        <v>0</v>
      </c>
    </row>
    <row r="22" spans="1:7" x14ac:dyDescent="0.3">
      <c r="A22" s="9">
        <v>43849</v>
      </c>
      <c r="B22">
        <v>5</v>
      </c>
      <c r="C22">
        <v>1</v>
      </c>
      <c r="D22">
        <v>0</v>
      </c>
      <c r="E22">
        <v>1</v>
      </c>
      <c r="F22">
        <v>3</v>
      </c>
      <c r="G22" s="23">
        <v>0</v>
      </c>
    </row>
    <row r="23" spans="1:7" x14ac:dyDescent="0.3">
      <c r="A23" s="9">
        <v>43850</v>
      </c>
      <c r="B23">
        <v>4</v>
      </c>
      <c r="C23">
        <v>1</v>
      </c>
      <c r="D23">
        <v>0</v>
      </c>
      <c r="E23">
        <v>0</v>
      </c>
      <c r="F23">
        <v>6</v>
      </c>
      <c r="G23" s="23">
        <v>0</v>
      </c>
    </row>
    <row r="24" spans="1:7" x14ac:dyDescent="0.3">
      <c r="A24" s="9">
        <v>43851</v>
      </c>
      <c r="B24">
        <v>4</v>
      </c>
      <c r="C24">
        <v>0</v>
      </c>
      <c r="D24">
        <v>0</v>
      </c>
      <c r="E24">
        <v>1</v>
      </c>
      <c r="F24">
        <v>5</v>
      </c>
      <c r="G24" s="23">
        <v>0</v>
      </c>
    </row>
    <row r="25" spans="1:7" x14ac:dyDescent="0.3">
      <c r="A25" s="9">
        <v>43852</v>
      </c>
      <c r="B25">
        <v>8</v>
      </c>
      <c r="C25">
        <v>0</v>
      </c>
      <c r="D25">
        <v>0</v>
      </c>
      <c r="E25">
        <v>0</v>
      </c>
      <c r="F25">
        <v>6</v>
      </c>
      <c r="G25" s="23">
        <v>0</v>
      </c>
    </row>
    <row r="26" spans="1:7" x14ac:dyDescent="0.3">
      <c r="A26" s="9">
        <v>43853</v>
      </c>
      <c r="B26">
        <v>5</v>
      </c>
      <c r="C26">
        <v>0</v>
      </c>
      <c r="D26">
        <v>0</v>
      </c>
      <c r="E26">
        <v>1</v>
      </c>
      <c r="F26">
        <v>5</v>
      </c>
      <c r="G26" s="23">
        <v>0</v>
      </c>
    </row>
    <row r="27" spans="1:7" x14ac:dyDescent="0.3">
      <c r="A27" s="9">
        <v>43854</v>
      </c>
      <c r="B27">
        <v>5</v>
      </c>
      <c r="C27">
        <v>1</v>
      </c>
      <c r="D27">
        <v>0</v>
      </c>
      <c r="E27">
        <v>2</v>
      </c>
      <c r="F27">
        <v>4</v>
      </c>
      <c r="G27" s="23">
        <v>0</v>
      </c>
    </row>
    <row r="28" spans="1:7" x14ac:dyDescent="0.3">
      <c r="A28" s="9">
        <v>43855</v>
      </c>
      <c r="B28">
        <v>6</v>
      </c>
      <c r="C28">
        <v>0</v>
      </c>
      <c r="D28">
        <v>0</v>
      </c>
      <c r="E28">
        <v>2</v>
      </c>
      <c r="F28">
        <v>4</v>
      </c>
      <c r="G28" s="23">
        <v>0</v>
      </c>
    </row>
    <row r="29" spans="1:7" x14ac:dyDescent="0.3">
      <c r="A29" s="9">
        <v>43856</v>
      </c>
      <c r="B29">
        <v>4</v>
      </c>
      <c r="C29">
        <v>0</v>
      </c>
      <c r="D29">
        <v>0</v>
      </c>
      <c r="E29">
        <v>1</v>
      </c>
      <c r="F29">
        <v>6</v>
      </c>
      <c r="G29" s="23">
        <v>0</v>
      </c>
    </row>
    <row r="30" spans="1:7" x14ac:dyDescent="0.3">
      <c r="A30" s="9">
        <v>43857</v>
      </c>
      <c r="B30">
        <v>5</v>
      </c>
      <c r="C30">
        <v>2</v>
      </c>
      <c r="D30">
        <v>0</v>
      </c>
      <c r="E30">
        <v>0</v>
      </c>
      <c r="F30">
        <v>3</v>
      </c>
      <c r="G30" s="23">
        <v>0</v>
      </c>
    </row>
    <row r="31" spans="1:7" x14ac:dyDescent="0.3">
      <c r="A31" s="9">
        <v>43858</v>
      </c>
      <c r="B31">
        <v>7</v>
      </c>
      <c r="C31">
        <v>1</v>
      </c>
      <c r="D31">
        <v>0</v>
      </c>
      <c r="E31">
        <v>0</v>
      </c>
      <c r="F31">
        <v>3</v>
      </c>
      <c r="G31" s="23">
        <v>0</v>
      </c>
    </row>
    <row r="32" spans="1:7" x14ac:dyDescent="0.3">
      <c r="A32" s="9">
        <v>43859</v>
      </c>
      <c r="B32">
        <v>9</v>
      </c>
      <c r="C32">
        <v>1</v>
      </c>
      <c r="D32">
        <v>0</v>
      </c>
      <c r="E32">
        <v>1</v>
      </c>
      <c r="F32">
        <v>5</v>
      </c>
      <c r="G32" s="23">
        <v>0</v>
      </c>
    </row>
    <row r="33" spans="1:7" x14ac:dyDescent="0.3">
      <c r="A33" s="9">
        <v>43860</v>
      </c>
      <c r="B33">
        <v>10</v>
      </c>
      <c r="C33">
        <v>1</v>
      </c>
      <c r="D33">
        <v>0</v>
      </c>
      <c r="E33">
        <v>2</v>
      </c>
      <c r="F33">
        <v>4</v>
      </c>
      <c r="G33" s="23">
        <f ca="1">IFERROR(__xludf.DUMMYFUNCTION("""COMPUTED_VALUE"""),1)</f>
        <v>1</v>
      </c>
    </row>
    <row r="34" spans="1:7" x14ac:dyDescent="0.3">
      <c r="A34" s="9">
        <v>43861</v>
      </c>
      <c r="B34">
        <v>12</v>
      </c>
      <c r="C34">
        <v>1</v>
      </c>
      <c r="D34">
        <v>0</v>
      </c>
      <c r="E34">
        <v>1</v>
      </c>
      <c r="F34">
        <v>6</v>
      </c>
      <c r="G34" s="23">
        <f ca="1">IFERROR(__xludf.DUMMYFUNCTION("""COMPUTED_VALUE"""),0)</f>
        <v>0</v>
      </c>
    </row>
    <row r="35" spans="1:7" x14ac:dyDescent="0.3">
      <c r="A35" s="9">
        <v>43862</v>
      </c>
      <c r="B35">
        <v>7</v>
      </c>
      <c r="C35">
        <v>1</v>
      </c>
      <c r="D35">
        <v>0</v>
      </c>
      <c r="E35">
        <v>1</v>
      </c>
      <c r="F35">
        <v>6</v>
      </c>
      <c r="G35" s="23">
        <f ca="1">IFERROR(__xludf.DUMMYFUNCTION("""COMPUTED_VALUE"""),0)</f>
        <v>0</v>
      </c>
    </row>
    <row r="36" spans="1:7" x14ac:dyDescent="0.3">
      <c r="A36" s="9">
        <v>43863</v>
      </c>
      <c r="B36">
        <v>8</v>
      </c>
      <c r="C36">
        <v>1</v>
      </c>
      <c r="D36">
        <v>0</v>
      </c>
      <c r="E36">
        <v>0</v>
      </c>
      <c r="F36">
        <v>6</v>
      </c>
      <c r="G36" s="23">
        <f ca="1">IFERROR(__xludf.DUMMYFUNCTION("""COMPUTED_VALUE"""),1)</f>
        <v>1</v>
      </c>
    </row>
    <row r="37" spans="1:7" x14ac:dyDescent="0.3">
      <c r="A37" s="9">
        <v>43864</v>
      </c>
      <c r="B37">
        <v>16</v>
      </c>
      <c r="C37">
        <v>0</v>
      </c>
      <c r="D37">
        <v>0</v>
      </c>
      <c r="E37">
        <v>1</v>
      </c>
      <c r="F37">
        <v>5</v>
      </c>
      <c r="G37" s="23">
        <f ca="1">IFERROR(__xludf.DUMMYFUNCTION("""COMPUTED_VALUE"""),1)</f>
        <v>1</v>
      </c>
    </row>
    <row r="38" spans="1:7" x14ac:dyDescent="0.3">
      <c r="A38" s="9">
        <v>43865</v>
      </c>
      <c r="B38">
        <v>9</v>
      </c>
      <c r="C38">
        <v>1</v>
      </c>
      <c r="D38">
        <v>0</v>
      </c>
      <c r="E38">
        <v>3</v>
      </c>
      <c r="F38">
        <v>4</v>
      </c>
      <c r="G38" s="23">
        <f ca="1">IFERROR(__xludf.DUMMYFUNCTION("""COMPUTED_VALUE"""),0)</f>
        <v>0</v>
      </c>
    </row>
    <row r="39" spans="1:7" x14ac:dyDescent="0.3">
      <c r="A39" s="9">
        <v>43866</v>
      </c>
      <c r="B39">
        <v>9</v>
      </c>
      <c r="C39">
        <v>1</v>
      </c>
      <c r="D39">
        <v>0</v>
      </c>
      <c r="E39">
        <v>1</v>
      </c>
      <c r="F39">
        <v>4</v>
      </c>
      <c r="G39" s="23">
        <f ca="1">IFERROR(__xludf.DUMMYFUNCTION("""COMPUTED_VALUE"""),0)</f>
        <v>0</v>
      </c>
    </row>
    <row r="40" spans="1:7" x14ac:dyDescent="0.3">
      <c r="A40" s="9">
        <v>43867</v>
      </c>
      <c r="B40">
        <v>7</v>
      </c>
      <c r="C40">
        <v>2</v>
      </c>
      <c r="D40">
        <v>0</v>
      </c>
      <c r="E40">
        <v>2</v>
      </c>
      <c r="F40">
        <v>5</v>
      </c>
      <c r="G40" s="23">
        <f ca="1">IFERROR(__xludf.DUMMYFUNCTION("""COMPUTED_VALUE"""),0)</f>
        <v>0</v>
      </c>
    </row>
    <row r="41" spans="1:7" x14ac:dyDescent="0.3">
      <c r="A41" s="9">
        <v>43868</v>
      </c>
      <c r="B41">
        <v>7</v>
      </c>
      <c r="C41">
        <v>2</v>
      </c>
      <c r="D41">
        <v>0</v>
      </c>
      <c r="E41">
        <v>1</v>
      </c>
      <c r="F41">
        <v>6</v>
      </c>
      <c r="G41" s="23">
        <f ca="1">IFERROR(__xludf.DUMMYFUNCTION("""COMPUTED_VALUE"""),0)</f>
        <v>0</v>
      </c>
    </row>
    <row r="42" spans="1:7" x14ac:dyDescent="0.3">
      <c r="A42" s="9">
        <v>43869</v>
      </c>
      <c r="B42">
        <v>12</v>
      </c>
      <c r="C42">
        <v>1</v>
      </c>
      <c r="D42">
        <v>0</v>
      </c>
      <c r="E42">
        <v>1</v>
      </c>
      <c r="F42">
        <v>5</v>
      </c>
      <c r="G42" s="23">
        <f ca="1">IFERROR(__xludf.DUMMYFUNCTION("""COMPUTED_VALUE"""),0)</f>
        <v>0</v>
      </c>
    </row>
    <row r="43" spans="1:7" x14ac:dyDescent="0.3">
      <c r="A43" s="9">
        <v>43870</v>
      </c>
      <c r="B43">
        <v>12</v>
      </c>
      <c r="C43">
        <v>0</v>
      </c>
      <c r="D43">
        <v>0</v>
      </c>
      <c r="E43">
        <v>0</v>
      </c>
      <c r="F43">
        <v>4</v>
      </c>
      <c r="G43" s="23">
        <f ca="1">IFERROR(__xludf.DUMMYFUNCTION("""COMPUTED_VALUE"""),0)</f>
        <v>0</v>
      </c>
    </row>
    <row r="44" spans="1:7" x14ac:dyDescent="0.3">
      <c r="A44" s="9">
        <v>43871</v>
      </c>
      <c r="B44">
        <v>10</v>
      </c>
      <c r="C44">
        <v>1</v>
      </c>
      <c r="D44">
        <v>0</v>
      </c>
      <c r="E44">
        <v>1</v>
      </c>
      <c r="F44">
        <v>5</v>
      </c>
      <c r="G44" s="23">
        <f ca="1">IFERROR(__xludf.DUMMYFUNCTION("""COMPUTED_VALUE"""),0)</f>
        <v>0</v>
      </c>
    </row>
    <row r="45" spans="1:7" x14ac:dyDescent="0.3">
      <c r="A45" s="9">
        <v>43872</v>
      </c>
      <c r="B45">
        <v>9</v>
      </c>
      <c r="C45">
        <v>1</v>
      </c>
      <c r="D45">
        <v>0</v>
      </c>
      <c r="E45">
        <v>1</v>
      </c>
      <c r="F45">
        <v>4</v>
      </c>
      <c r="G45" s="23">
        <f ca="1">IFERROR(__xludf.DUMMYFUNCTION("""COMPUTED_VALUE"""),0)</f>
        <v>0</v>
      </c>
    </row>
    <row r="46" spans="1:7" x14ac:dyDescent="0.3">
      <c r="A46" s="9">
        <v>43873</v>
      </c>
      <c r="B46">
        <v>11</v>
      </c>
      <c r="C46">
        <v>2</v>
      </c>
      <c r="D46">
        <v>0</v>
      </c>
      <c r="E46">
        <v>1</v>
      </c>
      <c r="F46">
        <v>5</v>
      </c>
      <c r="G46" s="23">
        <f ca="1">IFERROR(__xludf.DUMMYFUNCTION("""COMPUTED_VALUE"""),0)</f>
        <v>0</v>
      </c>
    </row>
    <row r="47" spans="1:7" x14ac:dyDescent="0.3">
      <c r="A47" s="9">
        <v>43874</v>
      </c>
      <c r="B47">
        <v>13</v>
      </c>
      <c r="C47">
        <v>1</v>
      </c>
      <c r="D47">
        <v>0</v>
      </c>
      <c r="E47">
        <v>1</v>
      </c>
      <c r="F47">
        <v>5</v>
      </c>
      <c r="G47" s="23">
        <f ca="1">IFERROR(__xludf.DUMMYFUNCTION("""COMPUTED_VALUE"""),0)</f>
        <v>0</v>
      </c>
    </row>
    <row r="48" spans="1:7" x14ac:dyDescent="0.3">
      <c r="A48" s="9">
        <v>43875</v>
      </c>
      <c r="B48">
        <v>10</v>
      </c>
      <c r="C48">
        <v>1</v>
      </c>
      <c r="D48">
        <v>0</v>
      </c>
      <c r="E48">
        <v>0</v>
      </c>
      <c r="F48">
        <v>6</v>
      </c>
      <c r="G48" s="23">
        <f ca="1">IFERROR(__xludf.DUMMYFUNCTION("""COMPUTED_VALUE"""),0)</f>
        <v>0</v>
      </c>
    </row>
    <row r="49" spans="1:7" x14ac:dyDescent="0.3">
      <c r="A49" s="9">
        <v>43876</v>
      </c>
      <c r="B49">
        <v>10</v>
      </c>
      <c r="C49">
        <v>1</v>
      </c>
      <c r="D49">
        <v>0</v>
      </c>
      <c r="E49">
        <v>1</v>
      </c>
      <c r="F49">
        <v>3</v>
      </c>
      <c r="G49" s="23">
        <f ca="1">IFERROR(__xludf.DUMMYFUNCTION("""COMPUTED_VALUE"""),0)</f>
        <v>0</v>
      </c>
    </row>
    <row r="50" spans="1:7" x14ac:dyDescent="0.3">
      <c r="A50" s="9">
        <v>43877</v>
      </c>
      <c r="B50">
        <v>9</v>
      </c>
      <c r="C50">
        <v>1</v>
      </c>
      <c r="D50">
        <v>0</v>
      </c>
      <c r="E50">
        <v>1</v>
      </c>
      <c r="F50">
        <v>3</v>
      </c>
      <c r="G50" s="23">
        <f ca="1">IFERROR(__xludf.DUMMYFUNCTION("""COMPUTED_VALUE"""),0)</f>
        <v>0</v>
      </c>
    </row>
    <row r="51" spans="1:7" x14ac:dyDescent="0.3">
      <c r="A51" s="9">
        <v>43878</v>
      </c>
      <c r="B51">
        <v>8</v>
      </c>
      <c r="C51">
        <v>1</v>
      </c>
      <c r="D51">
        <v>0</v>
      </c>
      <c r="E51">
        <v>0</v>
      </c>
      <c r="F51">
        <v>6</v>
      </c>
      <c r="G51" s="23">
        <f ca="1">IFERROR(__xludf.DUMMYFUNCTION("""COMPUTED_VALUE"""),0)</f>
        <v>0</v>
      </c>
    </row>
    <row r="52" spans="1:7" x14ac:dyDescent="0.3">
      <c r="A52" s="9">
        <v>43879</v>
      </c>
      <c r="B52">
        <v>10</v>
      </c>
      <c r="C52">
        <v>2</v>
      </c>
      <c r="D52">
        <v>0</v>
      </c>
      <c r="E52">
        <v>1</v>
      </c>
      <c r="F52">
        <v>6</v>
      </c>
      <c r="G52" s="23">
        <f ca="1">IFERROR(__xludf.DUMMYFUNCTION("""COMPUTED_VALUE"""),0)</f>
        <v>0</v>
      </c>
    </row>
    <row r="53" spans="1:7" x14ac:dyDescent="0.3">
      <c r="A53" s="9">
        <v>43880</v>
      </c>
      <c r="B53">
        <v>12</v>
      </c>
      <c r="C53">
        <v>1</v>
      </c>
      <c r="D53">
        <v>0</v>
      </c>
      <c r="E53">
        <v>1</v>
      </c>
      <c r="F53">
        <v>5</v>
      </c>
      <c r="G53" s="23">
        <f ca="1">IFERROR(__xludf.DUMMYFUNCTION("""COMPUTED_VALUE"""),0)</f>
        <v>0</v>
      </c>
    </row>
    <row r="54" spans="1:7" x14ac:dyDescent="0.3">
      <c r="A54" s="9">
        <v>43881</v>
      </c>
      <c r="B54">
        <v>10</v>
      </c>
      <c r="C54">
        <v>0</v>
      </c>
      <c r="D54">
        <v>0</v>
      </c>
      <c r="E54">
        <v>1</v>
      </c>
      <c r="F54">
        <v>5</v>
      </c>
      <c r="G54" s="23">
        <f ca="1">IFERROR(__xludf.DUMMYFUNCTION("""COMPUTED_VALUE"""),0)</f>
        <v>0</v>
      </c>
    </row>
    <row r="55" spans="1:7" x14ac:dyDescent="0.3">
      <c r="A55" s="9">
        <v>43882</v>
      </c>
      <c r="B55">
        <v>10</v>
      </c>
      <c r="C55">
        <v>1</v>
      </c>
      <c r="D55">
        <v>0</v>
      </c>
      <c r="E55">
        <v>1</v>
      </c>
      <c r="F55">
        <v>5</v>
      </c>
      <c r="G55" s="23">
        <f ca="1">IFERROR(__xludf.DUMMYFUNCTION("""COMPUTED_VALUE"""),0)</f>
        <v>0</v>
      </c>
    </row>
    <row r="56" spans="1:7" x14ac:dyDescent="0.3">
      <c r="A56" s="9">
        <v>43883</v>
      </c>
      <c r="B56">
        <v>15</v>
      </c>
      <c r="C56">
        <v>1</v>
      </c>
      <c r="D56">
        <v>0</v>
      </c>
      <c r="E56">
        <v>0</v>
      </c>
      <c r="F56">
        <v>3</v>
      </c>
      <c r="G56" s="23">
        <f ca="1">IFERROR(__xludf.DUMMYFUNCTION("""COMPUTED_VALUE"""),0)</f>
        <v>0</v>
      </c>
    </row>
    <row r="57" spans="1:7" x14ac:dyDescent="0.3">
      <c r="A57" s="9">
        <v>43884</v>
      </c>
      <c r="B57">
        <v>8</v>
      </c>
      <c r="C57">
        <v>0</v>
      </c>
      <c r="D57">
        <v>0</v>
      </c>
      <c r="E57">
        <v>1</v>
      </c>
      <c r="F57">
        <v>4</v>
      </c>
      <c r="G57" s="23">
        <f ca="1">IFERROR(__xludf.DUMMYFUNCTION("""COMPUTED_VALUE"""),0)</f>
        <v>0</v>
      </c>
    </row>
    <row r="58" spans="1:7" x14ac:dyDescent="0.3">
      <c r="A58" s="9">
        <v>43885</v>
      </c>
      <c r="B58">
        <v>11</v>
      </c>
      <c r="C58">
        <v>1</v>
      </c>
      <c r="D58">
        <v>0</v>
      </c>
      <c r="E58">
        <v>1</v>
      </c>
      <c r="F58">
        <v>5</v>
      </c>
      <c r="G58" s="23">
        <f ca="1">IFERROR(__xludf.DUMMYFUNCTION("""COMPUTED_VALUE"""),0)</f>
        <v>0</v>
      </c>
    </row>
    <row r="59" spans="1:7" x14ac:dyDescent="0.3">
      <c r="A59" s="9">
        <v>43886</v>
      </c>
      <c r="B59">
        <v>9</v>
      </c>
      <c r="C59">
        <v>0</v>
      </c>
      <c r="D59">
        <v>0</v>
      </c>
      <c r="E59">
        <v>2</v>
      </c>
      <c r="F59">
        <v>5</v>
      </c>
      <c r="G59" s="23">
        <f ca="1">IFERROR(__xludf.DUMMYFUNCTION("""COMPUTED_VALUE"""),0)</f>
        <v>0</v>
      </c>
    </row>
    <row r="60" spans="1:7" x14ac:dyDescent="0.3">
      <c r="A60" s="9">
        <v>43887</v>
      </c>
      <c r="B60">
        <v>9</v>
      </c>
      <c r="C60">
        <v>1</v>
      </c>
      <c r="D60">
        <v>0</v>
      </c>
      <c r="E60">
        <v>1</v>
      </c>
      <c r="F60">
        <v>6</v>
      </c>
      <c r="G60" s="23">
        <f ca="1">IFERROR(__xludf.DUMMYFUNCTION("""COMPUTED_VALUE"""),0)</f>
        <v>0</v>
      </c>
    </row>
    <row r="61" spans="1:7" x14ac:dyDescent="0.3">
      <c r="A61" s="9">
        <v>43888</v>
      </c>
      <c r="B61">
        <v>11</v>
      </c>
      <c r="C61">
        <v>1</v>
      </c>
      <c r="D61">
        <v>0</v>
      </c>
      <c r="E61">
        <v>0</v>
      </c>
      <c r="F61">
        <v>6</v>
      </c>
      <c r="G61" s="23">
        <f ca="1">IFERROR(__xludf.DUMMYFUNCTION("""COMPUTED_VALUE"""),0)</f>
        <v>0</v>
      </c>
    </row>
    <row r="62" spans="1:7" x14ac:dyDescent="0.3">
      <c r="A62" s="9">
        <v>43889</v>
      </c>
      <c r="B62">
        <v>13</v>
      </c>
      <c r="C62">
        <v>1</v>
      </c>
      <c r="D62">
        <v>0</v>
      </c>
      <c r="E62">
        <v>1</v>
      </c>
      <c r="F62">
        <v>5</v>
      </c>
      <c r="G62" s="23">
        <f ca="1">IFERROR(__xludf.DUMMYFUNCTION("""COMPUTED_VALUE"""),0)</f>
        <v>0</v>
      </c>
    </row>
    <row r="63" spans="1:7" x14ac:dyDescent="0.3">
      <c r="A63" s="9">
        <v>43890</v>
      </c>
      <c r="B63">
        <v>7</v>
      </c>
      <c r="C63">
        <v>1</v>
      </c>
      <c r="D63">
        <v>0</v>
      </c>
      <c r="E63">
        <v>2</v>
      </c>
      <c r="F63">
        <v>5</v>
      </c>
      <c r="G63" s="23">
        <f ca="1">IFERROR(__xludf.DUMMYFUNCTION("""COMPUTED_VALUE"""),0)</f>
        <v>0</v>
      </c>
    </row>
    <row r="64" spans="1:7" x14ac:dyDescent="0.3">
      <c r="A64" s="9">
        <v>43891</v>
      </c>
      <c r="B64">
        <v>12</v>
      </c>
      <c r="C64">
        <v>1</v>
      </c>
      <c r="D64">
        <v>0</v>
      </c>
      <c r="E64">
        <v>1</v>
      </c>
      <c r="F64">
        <v>5</v>
      </c>
      <c r="G64" s="23">
        <f ca="1">IFERROR(__xludf.DUMMYFUNCTION("""COMPUTED_VALUE"""),0)</f>
        <v>0</v>
      </c>
    </row>
    <row r="65" spans="1:7" x14ac:dyDescent="0.3">
      <c r="A65" s="9">
        <v>43892</v>
      </c>
      <c r="B65">
        <v>14</v>
      </c>
      <c r="C65">
        <v>3</v>
      </c>
      <c r="D65">
        <v>0</v>
      </c>
      <c r="E65">
        <v>1</v>
      </c>
      <c r="F65">
        <v>5</v>
      </c>
      <c r="G65" s="23">
        <f ca="1">IFERROR(__xludf.DUMMYFUNCTION("""COMPUTED_VALUE"""),0)</f>
        <v>0</v>
      </c>
    </row>
    <row r="66" spans="1:7" x14ac:dyDescent="0.3">
      <c r="A66" s="9">
        <v>43893</v>
      </c>
      <c r="B66">
        <v>24</v>
      </c>
      <c r="C66">
        <v>5</v>
      </c>
      <c r="D66">
        <v>0</v>
      </c>
      <c r="E66">
        <v>1</v>
      </c>
      <c r="F66">
        <v>6</v>
      </c>
      <c r="G66" s="23">
        <f ca="1">IFERROR(__xludf.DUMMYFUNCTION("""COMPUTED_VALUE"""),0)</f>
        <v>0</v>
      </c>
    </row>
    <row r="67" spans="1:7" x14ac:dyDescent="0.3">
      <c r="A67" s="9">
        <v>43894</v>
      </c>
      <c r="B67">
        <v>47</v>
      </c>
      <c r="C67">
        <v>18</v>
      </c>
      <c r="D67">
        <v>0</v>
      </c>
      <c r="E67">
        <v>2</v>
      </c>
      <c r="F67">
        <v>6</v>
      </c>
      <c r="G67" s="23">
        <f ca="1">IFERROR(__xludf.DUMMYFUNCTION("""COMPUTED_VALUE"""),0)</f>
        <v>0</v>
      </c>
    </row>
    <row r="68" spans="1:7" x14ac:dyDescent="0.3">
      <c r="A68" s="9">
        <v>43895</v>
      </c>
      <c r="B68">
        <v>56</v>
      </c>
      <c r="C68">
        <v>22</v>
      </c>
      <c r="D68">
        <v>0</v>
      </c>
      <c r="E68">
        <v>2</v>
      </c>
      <c r="F68">
        <v>4</v>
      </c>
      <c r="G68" s="23">
        <f ca="1">IFERROR(__xludf.DUMMYFUNCTION("""COMPUTED_VALUE"""),0)</f>
        <v>0</v>
      </c>
    </row>
    <row r="69" spans="1:7" x14ac:dyDescent="0.3">
      <c r="A69" s="9">
        <v>43896</v>
      </c>
      <c r="B69">
        <v>45</v>
      </c>
      <c r="C69">
        <v>24</v>
      </c>
      <c r="D69">
        <v>0</v>
      </c>
      <c r="E69">
        <v>3</v>
      </c>
      <c r="F69">
        <v>6</v>
      </c>
      <c r="G69" s="23">
        <f ca="1">IFERROR(__xludf.DUMMYFUNCTION("""COMPUTED_VALUE"""),0)</f>
        <v>0</v>
      </c>
    </row>
    <row r="70" spans="1:7" x14ac:dyDescent="0.3">
      <c r="A70" s="9">
        <v>43897</v>
      </c>
      <c r="B70">
        <v>32</v>
      </c>
      <c r="C70">
        <v>18</v>
      </c>
      <c r="D70">
        <v>0</v>
      </c>
      <c r="E70">
        <v>2</v>
      </c>
      <c r="F70">
        <v>6</v>
      </c>
      <c r="G70" s="23">
        <f ca="1">IFERROR(__xludf.DUMMYFUNCTION("""COMPUTED_VALUE"""),0)</f>
        <v>0</v>
      </c>
    </row>
    <row r="71" spans="1:7" x14ac:dyDescent="0.3">
      <c r="A71" s="9">
        <v>43898</v>
      </c>
      <c r="B71">
        <v>25</v>
      </c>
      <c r="C71">
        <v>12</v>
      </c>
      <c r="D71">
        <v>0</v>
      </c>
      <c r="E71">
        <v>1</v>
      </c>
      <c r="F71">
        <v>4</v>
      </c>
      <c r="G71" s="23">
        <f ca="1">IFERROR(__xludf.DUMMYFUNCTION("""COMPUTED_VALUE"""),0)</f>
        <v>0</v>
      </c>
    </row>
    <row r="72" spans="1:7" x14ac:dyDescent="0.3">
      <c r="A72" s="9">
        <v>43899</v>
      </c>
      <c r="B72">
        <v>18</v>
      </c>
      <c r="C72">
        <v>11</v>
      </c>
      <c r="D72">
        <v>0</v>
      </c>
      <c r="E72">
        <v>2</v>
      </c>
      <c r="F72">
        <v>5</v>
      </c>
      <c r="G72" s="23">
        <f ca="1">IFERROR(__xludf.DUMMYFUNCTION("""COMPUTED_VALUE"""),0)</f>
        <v>0</v>
      </c>
    </row>
    <row r="73" spans="1:7" x14ac:dyDescent="0.3">
      <c r="A73" s="9">
        <v>43900</v>
      </c>
      <c r="B73">
        <v>19</v>
      </c>
      <c r="C73">
        <v>8</v>
      </c>
      <c r="D73">
        <v>0</v>
      </c>
      <c r="E73">
        <v>2</v>
      </c>
      <c r="F73">
        <v>5</v>
      </c>
      <c r="G73" s="23">
        <f ca="1">IFERROR(__xludf.DUMMYFUNCTION("""COMPUTED_VALUE"""),0)</f>
        <v>0</v>
      </c>
    </row>
    <row r="74" spans="1:7" x14ac:dyDescent="0.3">
      <c r="A74" s="9">
        <v>43901</v>
      </c>
      <c r="B74">
        <v>20</v>
      </c>
      <c r="C74">
        <v>11</v>
      </c>
      <c r="D74">
        <v>0</v>
      </c>
      <c r="E74">
        <v>1</v>
      </c>
      <c r="F74">
        <v>4</v>
      </c>
      <c r="G74" s="23">
        <f ca="1">IFERROR(__xludf.DUMMYFUNCTION("""COMPUTED_VALUE"""),0)</f>
        <v>0</v>
      </c>
    </row>
    <row r="75" spans="1:7" x14ac:dyDescent="0.3">
      <c r="A75" s="9">
        <v>43902</v>
      </c>
      <c r="B75">
        <v>17</v>
      </c>
      <c r="C75">
        <v>17</v>
      </c>
      <c r="D75">
        <v>0</v>
      </c>
      <c r="E75">
        <v>2</v>
      </c>
      <c r="F75">
        <v>6</v>
      </c>
      <c r="G75" s="23">
        <f ca="1">IFERROR(__xludf.DUMMYFUNCTION("""COMPUTED_VALUE"""),0)</f>
        <v>0</v>
      </c>
    </row>
    <row r="76" spans="1:7" x14ac:dyDescent="0.3">
      <c r="A76" s="9">
        <v>43903</v>
      </c>
      <c r="B76">
        <v>26</v>
      </c>
      <c r="C76">
        <v>25</v>
      </c>
      <c r="D76">
        <v>1</v>
      </c>
      <c r="E76">
        <v>2</v>
      </c>
      <c r="F76">
        <v>6</v>
      </c>
      <c r="G76" s="23">
        <f ca="1">IFERROR(__xludf.DUMMYFUNCTION("""COMPUTED_VALUE"""),0)</f>
        <v>0</v>
      </c>
    </row>
    <row r="77" spans="1:7" x14ac:dyDescent="0.3">
      <c r="A77" s="9">
        <v>43904</v>
      </c>
      <c r="B77">
        <v>41</v>
      </c>
      <c r="C77">
        <v>37</v>
      </c>
      <c r="D77">
        <v>1</v>
      </c>
      <c r="E77">
        <v>6</v>
      </c>
      <c r="F77">
        <v>5</v>
      </c>
      <c r="G77" s="23">
        <v>0</v>
      </c>
    </row>
    <row r="78" spans="1:7" x14ac:dyDescent="0.3">
      <c r="A78" s="9">
        <v>43905</v>
      </c>
      <c r="B78">
        <v>40</v>
      </c>
      <c r="C78">
        <v>35</v>
      </c>
      <c r="D78">
        <v>0</v>
      </c>
      <c r="E78">
        <v>4</v>
      </c>
      <c r="F78">
        <v>7</v>
      </c>
      <c r="G78" s="23">
        <v>0</v>
      </c>
    </row>
    <row r="79" spans="1:7" x14ac:dyDescent="0.3">
      <c r="A79" s="9">
        <v>43906</v>
      </c>
      <c r="B79">
        <v>46</v>
      </c>
      <c r="C79">
        <v>53</v>
      </c>
      <c r="D79">
        <v>0</v>
      </c>
      <c r="E79">
        <v>2</v>
      </c>
      <c r="F79">
        <v>6</v>
      </c>
      <c r="G79" s="23">
        <v>0</v>
      </c>
    </row>
    <row r="80" spans="1:7" x14ac:dyDescent="0.3">
      <c r="A80" s="9">
        <v>43907</v>
      </c>
      <c r="B80">
        <v>39</v>
      </c>
      <c r="C80">
        <v>44</v>
      </c>
      <c r="D80">
        <v>0</v>
      </c>
      <c r="E80">
        <v>3</v>
      </c>
      <c r="F80">
        <v>5</v>
      </c>
      <c r="G80" s="23">
        <v>0</v>
      </c>
    </row>
    <row r="81" spans="1:7" x14ac:dyDescent="0.3">
      <c r="A81" s="9">
        <v>43908</v>
      </c>
      <c r="B81">
        <v>35</v>
      </c>
      <c r="C81">
        <v>53</v>
      </c>
      <c r="D81">
        <v>1</v>
      </c>
      <c r="E81">
        <v>3</v>
      </c>
      <c r="F81">
        <v>8</v>
      </c>
      <c r="G81" s="23">
        <v>0</v>
      </c>
    </row>
    <row r="82" spans="1:7" x14ac:dyDescent="0.3">
      <c r="A82" s="9">
        <v>43909</v>
      </c>
      <c r="B82">
        <v>46</v>
      </c>
      <c r="C82">
        <v>53</v>
      </c>
      <c r="D82">
        <v>2</v>
      </c>
      <c r="E82">
        <v>5</v>
      </c>
      <c r="F82">
        <v>7</v>
      </c>
      <c r="G82" s="23">
        <v>2</v>
      </c>
    </row>
    <row r="83" spans="1:7" x14ac:dyDescent="0.3">
      <c r="A83" s="9">
        <v>43910</v>
      </c>
      <c r="B83">
        <v>74</v>
      </c>
      <c r="C83">
        <v>100</v>
      </c>
      <c r="D83">
        <v>1</v>
      </c>
      <c r="E83">
        <v>6</v>
      </c>
      <c r="F83">
        <v>6</v>
      </c>
      <c r="G83" s="23">
        <v>5</v>
      </c>
    </row>
    <row r="84" spans="1:7" x14ac:dyDescent="0.3">
      <c r="A84" s="9">
        <v>43911</v>
      </c>
      <c r="B84">
        <v>74</v>
      </c>
      <c r="C84">
        <v>96</v>
      </c>
      <c r="D84">
        <v>2</v>
      </c>
      <c r="E84">
        <v>10</v>
      </c>
      <c r="F84">
        <v>7</v>
      </c>
      <c r="G84" s="23">
        <v>7</v>
      </c>
    </row>
    <row r="85" spans="1:7" x14ac:dyDescent="0.3">
      <c r="A85" s="9">
        <v>43912</v>
      </c>
      <c r="B85">
        <v>29</v>
      </c>
      <c r="C85">
        <v>39</v>
      </c>
      <c r="D85">
        <v>1</v>
      </c>
      <c r="E85">
        <v>3</v>
      </c>
      <c r="F85">
        <v>5</v>
      </c>
      <c r="G85" s="23">
        <v>4</v>
      </c>
    </row>
    <row r="86" spans="1:7" x14ac:dyDescent="0.3">
      <c r="A86" s="9">
        <v>43913</v>
      </c>
      <c r="B86">
        <v>43</v>
      </c>
      <c r="C86">
        <v>47</v>
      </c>
      <c r="D86">
        <v>3</v>
      </c>
      <c r="E86">
        <v>4</v>
      </c>
      <c r="F86">
        <v>6</v>
      </c>
      <c r="G86" s="23">
        <v>12</v>
      </c>
    </row>
    <row r="87" spans="1:7" x14ac:dyDescent="0.3">
      <c r="A87" s="9">
        <v>43914</v>
      </c>
      <c r="B87">
        <v>34</v>
      </c>
      <c r="C87">
        <v>31</v>
      </c>
      <c r="D87">
        <v>2</v>
      </c>
      <c r="E87">
        <v>4</v>
      </c>
      <c r="F87">
        <v>4</v>
      </c>
      <c r="G87" s="23">
        <v>4</v>
      </c>
    </row>
    <row r="88" spans="1:7" x14ac:dyDescent="0.3">
      <c r="A88" s="9">
        <v>43915</v>
      </c>
      <c r="B88">
        <v>22</v>
      </c>
      <c r="C88">
        <v>25</v>
      </c>
      <c r="D88">
        <v>1</v>
      </c>
      <c r="E88">
        <v>2</v>
      </c>
      <c r="F88">
        <v>2</v>
      </c>
      <c r="G88" s="23">
        <v>4</v>
      </c>
    </row>
    <row r="89" spans="1:7" x14ac:dyDescent="0.3">
      <c r="A89" s="9">
        <v>43916</v>
      </c>
      <c r="B89">
        <v>23</v>
      </c>
      <c r="C89">
        <v>19</v>
      </c>
      <c r="D89">
        <v>2</v>
      </c>
      <c r="E89">
        <v>2</v>
      </c>
      <c r="F89">
        <v>4</v>
      </c>
      <c r="G89" s="23">
        <v>5</v>
      </c>
    </row>
    <row r="90" spans="1:7" x14ac:dyDescent="0.3">
      <c r="A90" s="9">
        <v>43917</v>
      </c>
      <c r="B90">
        <v>25</v>
      </c>
      <c r="C90">
        <v>16</v>
      </c>
      <c r="D90">
        <v>2</v>
      </c>
      <c r="E90">
        <v>2</v>
      </c>
      <c r="F90">
        <v>6</v>
      </c>
      <c r="G90" s="23">
        <v>4</v>
      </c>
    </row>
    <row r="91" spans="1:7" x14ac:dyDescent="0.3">
      <c r="A91" s="9">
        <v>43918</v>
      </c>
      <c r="B91">
        <v>21</v>
      </c>
      <c r="C91">
        <v>16</v>
      </c>
      <c r="D91">
        <v>2</v>
      </c>
      <c r="E91">
        <v>2</v>
      </c>
      <c r="F91">
        <v>8</v>
      </c>
      <c r="G91" s="23">
        <v>8</v>
      </c>
    </row>
    <row r="92" spans="1:7" x14ac:dyDescent="0.3">
      <c r="A92" s="9">
        <v>43919</v>
      </c>
      <c r="B92">
        <v>26</v>
      </c>
      <c r="C92">
        <v>16</v>
      </c>
      <c r="D92">
        <v>5</v>
      </c>
      <c r="E92">
        <v>3</v>
      </c>
      <c r="F92">
        <v>4</v>
      </c>
      <c r="G92" s="23">
        <v>8</v>
      </c>
    </row>
    <row r="93" spans="1:7" x14ac:dyDescent="0.3">
      <c r="A93" s="9">
        <v>43920</v>
      </c>
      <c r="B93">
        <v>20</v>
      </c>
      <c r="C93">
        <v>14</v>
      </c>
      <c r="D93">
        <v>1</v>
      </c>
      <c r="E93">
        <v>2</v>
      </c>
      <c r="F93">
        <v>6</v>
      </c>
      <c r="G93" s="23">
        <v>7</v>
      </c>
    </row>
    <row r="94" spans="1:7" x14ac:dyDescent="0.3">
      <c r="A94" s="9">
        <v>43921</v>
      </c>
      <c r="B94">
        <v>15</v>
      </c>
      <c r="C94">
        <v>9</v>
      </c>
      <c r="D94">
        <v>1</v>
      </c>
      <c r="E94">
        <v>1</v>
      </c>
      <c r="F94">
        <v>4</v>
      </c>
      <c r="G94" s="23">
        <v>4</v>
      </c>
    </row>
    <row r="95" spans="1:7" x14ac:dyDescent="0.3">
      <c r="A95" s="9">
        <v>43922</v>
      </c>
      <c r="B95">
        <v>18</v>
      </c>
      <c r="C95">
        <v>7</v>
      </c>
      <c r="D95">
        <v>2</v>
      </c>
      <c r="E95">
        <v>1</v>
      </c>
      <c r="F95">
        <v>5</v>
      </c>
      <c r="G95" s="23">
        <v>13</v>
      </c>
    </row>
    <row r="96" spans="1:7" x14ac:dyDescent="0.3">
      <c r="A96" s="9">
        <v>43923</v>
      </c>
      <c r="B96">
        <v>20</v>
      </c>
      <c r="C96">
        <v>9</v>
      </c>
      <c r="D96">
        <v>2</v>
      </c>
      <c r="E96">
        <v>1</v>
      </c>
      <c r="F96">
        <v>7</v>
      </c>
      <c r="G96" s="23">
        <v>1</v>
      </c>
    </row>
    <row r="97" spans="1:7" x14ac:dyDescent="0.3">
      <c r="A97" s="9">
        <v>43924</v>
      </c>
      <c r="B97">
        <v>14</v>
      </c>
      <c r="C97">
        <v>14</v>
      </c>
      <c r="D97">
        <v>2</v>
      </c>
      <c r="E97">
        <v>1</v>
      </c>
      <c r="F97">
        <v>8</v>
      </c>
      <c r="G97" s="23">
        <v>7</v>
      </c>
    </row>
    <row r="98" spans="1:7" x14ac:dyDescent="0.3">
      <c r="A98" s="9">
        <v>43925</v>
      </c>
      <c r="B98">
        <v>22</v>
      </c>
      <c r="C98">
        <v>8</v>
      </c>
      <c r="D98">
        <v>3</v>
      </c>
      <c r="E98">
        <v>3</v>
      </c>
      <c r="F98">
        <v>3</v>
      </c>
      <c r="G98" s="23">
        <v>13</v>
      </c>
    </row>
    <row r="99" spans="1:7" x14ac:dyDescent="0.3">
      <c r="A99" s="9">
        <v>43926</v>
      </c>
      <c r="B99">
        <v>25</v>
      </c>
      <c r="C99">
        <v>12</v>
      </c>
      <c r="D99">
        <v>2</v>
      </c>
      <c r="E99">
        <v>1</v>
      </c>
      <c r="F99">
        <v>6</v>
      </c>
      <c r="G99" s="23">
        <v>20</v>
      </c>
    </row>
    <row r="100" spans="1:7" x14ac:dyDescent="0.3">
      <c r="A100" s="9">
        <v>43927</v>
      </c>
      <c r="B100">
        <v>21</v>
      </c>
      <c r="C100">
        <v>9</v>
      </c>
      <c r="D100">
        <v>2</v>
      </c>
      <c r="E100">
        <v>2</v>
      </c>
      <c r="F100">
        <v>4</v>
      </c>
      <c r="G100" s="23">
        <v>18</v>
      </c>
    </row>
    <row r="101" spans="1:7" x14ac:dyDescent="0.3">
      <c r="A101" s="9">
        <v>43928</v>
      </c>
      <c r="B101">
        <v>19</v>
      </c>
      <c r="C101">
        <v>12</v>
      </c>
      <c r="D101">
        <v>2</v>
      </c>
      <c r="E101">
        <v>2</v>
      </c>
      <c r="F101">
        <v>5</v>
      </c>
      <c r="G101" s="23">
        <v>29</v>
      </c>
    </row>
    <row r="102" spans="1:7" x14ac:dyDescent="0.3">
      <c r="A102" s="9">
        <v>43929</v>
      </c>
      <c r="B102">
        <v>15</v>
      </c>
      <c r="C102">
        <v>9</v>
      </c>
      <c r="D102">
        <v>1</v>
      </c>
      <c r="E102">
        <v>1</v>
      </c>
      <c r="F102">
        <v>7</v>
      </c>
      <c r="G102" s="23">
        <v>11</v>
      </c>
    </row>
    <row r="103" spans="1:7" x14ac:dyDescent="0.3">
      <c r="A103" s="9">
        <v>43930</v>
      </c>
      <c r="B103">
        <v>21</v>
      </c>
      <c r="C103">
        <v>14</v>
      </c>
      <c r="D103">
        <v>2</v>
      </c>
      <c r="E103">
        <v>2</v>
      </c>
      <c r="F103">
        <v>3</v>
      </c>
      <c r="G103" s="23">
        <v>76</v>
      </c>
    </row>
    <row r="104" spans="1:7" x14ac:dyDescent="0.3">
      <c r="A104" s="9">
        <v>43931</v>
      </c>
      <c r="B104">
        <v>23</v>
      </c>
      <c r="C104">
        <v>13</v>
      </c>
      <c r="D104">
        <v>2</v>
      </c>
      <c r="E104">
        <v>3</v>
      </c>
      <c r="F104">
        <v>5</v>
      </c>
      <c r="G104" s="23">
        <v>116</v>
      </c>
    </row>
    <row r="105" spans="1:7" x14ac:dyDescent="0.3">
      <c r="A105" s="9">
        <v>43932</v>
      </c>
      <c r="B105">
        <v>23</v>
      </c>
      <c r="C105">
        <v>8</v>
      </c>
      <c r="D105">
        <v>1</v>
      </c>
      <c r="E105">
        <v>1</v>
      </c>
      <c r="F105">
        <v>6</v>
      </c>
      <c r="G105" s="23">
        <v>90</v>
      </c>
    </row>
    <row r="106" spans="1:7" x14ac:dyDescent="0.3">
      <c r="A106" s="9">
        <v>43933</v>
      </c>
      <c r="B106">
        <v>20</v>
      </c>
      <c r="C106">
        <v>11</v>
      </c>
      <c r="D106">
        <v>2</v>
      </c>
      <c r="E106">
        <v>3</v>
      </c>
      <c r="F106">
        <v>4</v>
      </c>
      <c r="G106" s="23">
        <v>48</v>
      </c>
    </row>
    <row r="107" spans="1:7" x14ac:dyDescent="0.3">
      <c r="A107" s="9">
        <v>43934</v>
      </c>
      <c r="B107">
        <v>26</v>
      </c>
      <c r="C107">
        <v>9</v>
      </c>
      <c r="D107">
        <v>1</v>
      </c>
      <c r="E107">
        <v>1</v>
      </c>
      <c r="F107">
        <v>6</v>
      </c>
      <c r="G107" s="23">
        <v>56</v>
      </c>
    </row>
    <row r="108" spans="1:7" x14ac:dyDescent="0.3">
      <c r="A108" s="9">
        <v>43935</v>
      </c>
      <c r="B108">
        <v>21</v>
      </c>
      <c r="C108">
        <v>10</v>
      </c>
      <c r="D108">
        <v>3</v>
      </c>
      <c r="E108">
        <v>6</v>
      </c>
      <c r="F108">
        <v>6</v>
      </c>
      <c r="G108" s="23">
        <v>78</v>
      </c>
    </row>
    <row r="109" spans="1:7" x14ac:dyDescent="0.3">
      <c r="A109" s="9">
        <v>43936</v>
      </c>
      <c r="B109">
        <v>23</v>
      </c>
      <c r="C109">
        <v>10</v>
      </c>
      <c r="D109">
        <v>2</v>
      </c>
      <c r="E109">
        <v>3</v>
      </c>
      <c r="F109">
        <v>7</v>
      </c>
      <c r="G109" s="23">
        <v>116</v>
      </c>
    </row>
    <row r="110" spans="1:7" x14ac:dyDescent="0.3">
      <c r="A110" s="9">
        <v>43937</v>
      </c>
      <c r="B110">
        <v>19</v>
      </c>
      <c r="C110">
        <v>9</v>
      </c>
      <c r="D110">
        <v>1</v>
      </c>
      <c r="E110">
        <v>2</v>
      </c>
      <c r="F110">
        <v>5</v>
      </c>
      <c r="G110" s="23">
        <v>163</v>
      </c>
    </row>
    <row r="111" spans="1:7" x14ac:dyDescent="0.3">
      <c r="A111" s="9">
        <v>43938</v>
      </c>
      <c r="B111">
        <v>30</v>
      </c>
      <c r="C111">
        <v>12</v>
      </c>
      <c r="D111">
        <v>2</v>
      </c>
      <c r="E111">
        <v>2</v>
      </c>
      <c r="F111">
        <v>5</v>
      </c>
      <c r="G111" s="23">
        <v>170</v>
      </c>
    </row>
    <row r="112" spans="1:7" x14ac:dyDescent="0.3">
      <c r="A112" s="9">
        <v>43939</v>
      </c>
      <c r="B112">
        <v>29</v>
      </c>
      <c r="C112">
        <v>13</v>
      </c>
      <c r="D112">
        <v>1</v>
      </c>
      <c r="E112">
        <v>2</v>
      </c>
      <c r="F112">
        <v>4</v>
      </c>
      <c r="G112" s="23">
        <v>277</v>
      </c>
    </row>
    <row r="113" spans="1:7" x14ac:dyDescent="0.3">
      <c r="A113" s="9">
        <v>43940</v>
      </c>
      <c r="B113">
        <v>29</v>
      </c>
      <c r="C113">
        <v>10</v>
      </c>
      <c r="D113">
        <v>2</v>
      </c>
      <c r="E113">
        <v>2</v>
      </c>
      <c r="F113">
        <v>4</v>
      </c>
      <c r="G113" s="23">
        <v>367</v>
      </c>
    </row>
    <row r="114" spans="1:7" x14ac:dyDescent="0.3">
      <c r="A114" s="9">
        <v>43941</v>
      </c>
      <c r="B114">
        <v>26</v>
      </c>
      <c r="C114">
        <v>12</v>
      </c>
      <c r="D114">
        <v>1</v>
      </c>
      <c r="E114">
        <v>1</v>
      </c>
      <c r="F114">
        <v>8</v>
      </c>
      <c r="G114" s="23">
        <v>196</v>
      </c>
    </row>
    <row r="115" spans="1:7" x14ac:dyDescent="0.3">
      <c r="A115" s="9">
        <v>43942</v>
      </c>
      <c r="B115">
        <v>22</v>
      </c>
      <c r="C115">
        <v>14</v>
      </c>
      <c r="D115">
        <v>1</v>
      </c>
      <c r="E115">
        <v>3</v>
      </c>
      <c r="F115">
        <v>4</v>
      </c>
      <c r="G115" s="23">
        <v>239</v>
      </c>
    </row>
    <row r="116" spans="1:7" x14ac:dyDescent="0.3">
      <c r="A116" s="9">
        <v>43943</v>
      </c>
      <c r="B116">
        <v>26</v>
      </c>
      <c r="C116">
        <v>11</v>
      </c>
      <c r="D116">
        <v>2</v>
      </c>
      <c r="E116">
        <v>2</v>
      </c>
      <c r="F116">
        <v>7</v>
      </c>
      <c r="G116" s="23">
        <v>229</v>
      </c>
    </row>
    <row r="117" spans="1:7" x14ac:dyDescent="0.3">
      <c r="A117" s="9">
        <v>43944</v>
      </c>
      <c r="B117">
        <v>19</v>
      </c>
      <c r="C117">
        <v>15</v>
      </c>
      <c r="D117">
        <v>1</v>
      </c>
      <c r="E117">
        <v>2</v>
      </c>
      <c r="F117">
        <v>7</v>
      </c>
      <c r="G117" s="23">
        <v>217</v>
      </c>
    </row>
    <row r="118" spans="1:7" x14ac:dyDescent="0.3">
      <c r="A118" s="9">
        <v>43945</v>
      </c>
      <c r="B118">
        <v>19</v>
      </c>
      <c r="C118">
        <v>10</v>
      </c>
      <c r="D118">
        <v>3</v>
      </c>
      <c r="E118">
        <v>2</v>
      </c>
      <c r="F118">
        <v>4</v>
      </c>
      <c r="G118" s="23">
        <v>191</v>
      </c>
    </row>
    <row r="119" spans="1:7" x14ac:dyDescent="0.3">
      <c r="A119" s="9">
        <v>43946</v>
      </c>
      <c r="B119">
        <v>20</v>
      </c>
      <c r="C119">
        <v>16</v>
      </c>
      <c r="D119">
        <v>2</v>
      </c>
      <c r="E119">
        <v>4</v>
      </c>
      <c r="F119">
        <v>3</v>
      </c>
      <c r="G119" s="23">
        <v>256</v>
      </c>
    </row>
    <row r="120" spans="1:7" x14ac:dyDescent="0.3">
      <c r="A120" s="9">
        <v>43947</v>
      </c>
      <c r="B120">
        <v>28</v>
      </c>
      <c r="C120">
        <v>14</v>
      </c>
      <c r="D120">
        <v>1</v>
      </c>
      <c r="E120">
        <v>4</v>
      </c>
      <c r="F120">
        <v>7</v>
      </c>
      <c r="G120" s="23">
        <v>230</v>
      </c>
    </row>
    <row r="121" spans="1:7" x14ac:dyDescent="0.3">
      <c r="A121" s="9">
        <v>43948</v>
      </c>
      <c r="B121">
        <v>20</v>
      </c>
      <c r="C121">
        <v>15</v>
      </c>
      <c r="D121">
        <v>2</v>
      </c>
      <c r="E121">
        <v>3</v>
      </c>
      <c r="F121">
        <v>5</v>
      </c>
      <c r="G121" s="23">
        <v>247</v>
      </c>
    </row>
    <row r="122" spans="1:7" x14ac:dyDescent="0.3">
      <c r="A122" s="9">
        <v>43949</v>
      </c>
      <c r="B122">
        <v>21</v>
      </c>
      <c r="C122">
        <v>10</v>
      </c>
      <c r="D122">
        <v>4</v>
      </c>
      <c r="E122">
        <v>3</v>
      </c>
      <c r="F122">
        <v>7</v>
      </c>
      <c r="G122" s="23">
        <v>226</v>
      </c>
    </row>
    <row r="123" spans="1:7" x14ac:dyDescent="0.3">
      <c r="A123" s="9">
        <v>43950</v>
      </c>
      <c r="B123">
        <v>20</v>
      </c>
      <c r="C123">
        <v>13</v>
      </c>
      <c r="D123">
        <v>1</v>
      </c>
      <c r="E123">
        <v>2</v>
      </c>
      <c r="F123">
        <v>7</v>
      </c>
      <c r="G123" s="23">
        <v>308</v>
      </c>
    </row>
    <row r="124" spans="1:7" x14ac:dyDescent="0.3">
      <c r="A124" s="9">
        <v>43951</v>
      </c>
      <c r="B124">
        <v>25</v>
      </c>
      <c r="C124">
        <v>13</v>
      </c>
      <c r="D124">
        <v>2</v>
      </c>
      <c r="E124">
        <v>2</v>
      </c>
      <c r="F124">
        <v>4</v>
      </c>
      <c r="G124" s="23">
        <v>313</v>
      </c>
    </row>
    <row r="125" spans="1:7" x14ac:dyDescent="0.3">
      <c r="A125" s="9">
        <v>43952</v>
      </c>
      <c r="B125">
        <v>19</v>
      </c>
      <c r="C125">
        <v>14</v>
      </c>
      <c r="D125">
        <v>2</v>
      </c>
      <c r="E125">
        <v>2</v>
      </c>
      <c r="F125">
        <v>5</v>
      </c>
      <c r="G125" s="23">
        <v>326</v>
      </c>
    </row>
    <row r="126" spans="1:7" x14ac:dyDescent="0.3">
      <c r="A126" s="9">
        <v>43953</v>
      </c>
      <c r="B126">
        <v>24</v>
      </c>
      <c r="C126">
        <v>14</v>
      </c>
      <c r="D126">
        <v>2</v>
      </c>
      <c r="E126">
        <v>4</v>
      </c>
      <c r="F126">
        <v>7</v>
      </c>
      <c r="G126" s="23">
        <v>333</v>
      </c>
    </row>
    <row r="127" spans="1:7" x14ac:dyDescent="0.3">
      <c r="A127" s="9">
        <v>43954</v>
      </c>
      <c r="B127">
        <v>21</v>
      </c>
      <c r="C127">
        <v>12</v>
      </c>
      <c r="D127">
        <v>2</v>
      </c>
      <c r="E127">
        <v>3</v>
      </c>
      <c r="F127">
        <v>8</v>
      </c>
      <c r="G127" s="23">
        <v>374</v>
      </c>
    </row>
    <row r="128" spans="1:7" x14ac:dyDescent="0.3">
      <c r="A128" s="9">
        <v>43955</v>
      </c>
      <c r="B128">
        <v>25</v>
      </c>
      <c r="C128">
        <v>14</v>
      </c>
      <c r="D128">
        <v>2</v>
      </c>
      <c r="E128">
        <v>2</v>
      </c>
      <c r="F128">
        <v>7</v>
      </c>
      <c r="G128" s="23">
        <v>376</v>
      </c>
    </row>
    <row r="129" spans="1:7" x14ac:dyDescent="0.3">
      <c r="A129" s="9">
        <v>43956</v>
      </c>
      <c r="B129">
        <v>24</v>
      </c>
      <c r="C129">
        <v>14</v>
      </c>
      <c r="D129">
        <v>1</v>
      </c>
      <c r="E129">
        <v>1</v>
      </c>
      <c r="F129">
        <v>6</v>
      </c>
      <c r="G129" s="23">
        <v>441</v>
      </c>
    </row>
    <row r="130" spans="1:7" x14ac:dyDescent="0.3">
      <c r="A130" s="9">
        <v>43957</v>
      </c>
      <c r="B130">
        <v>24</v>
      </c>
      <c r="C130">
        <v>16</v>
      </c>
      <c r="D130">
        <v>4</v>
      </c>
      <c r="E130">
        <v>2</v>
      </c>
      <c r="F130">
        <v>6</v>
      </c>
      <c r="G130" s="23">
        <v>380</v>
      </c>
    </row>
    <row r="131" spans="1:7" x14ac:dyDescent="0.3">
      <c r="A131" s="9">
        <v>43958</v>
      </c>
      <c r="B131">
        <v>25</v>
      </c>
      <c r="C131">
        <v>14</v>
      </c>
      <c r="D131">
        <v>3</v>
      </c>
      <c r="E131">
        <v>1</v>
      </c>
      <c r="F131">
        <v>5</v>
      </c>
      <c r="G131" s="23">
        <v>388</v>
      </c>
    </row>
    <row r="132" spans="1:7" x14ac:dyDescent="0.3">
      <c r="A132" s="9">
        <v>43959</v>
      </c>
      <c r="B132">
        <v>27</v>
      </c>
      <c r="C132">
        <v>13</v>
      </c>
      <c r="D132">
        <v>2</v>
      </c>
      <c r="E132">
        <v>3</v>
      </c>
      <c r="F132">
        <v>8</v>
      </c>
      <c r="G132" s="23">
        <v>390</v>
      </c>
    </row>
    <row r="133" spans="1:7" x14ac:dyDescent="0.3">
      <c r="A133" s="9">
        <v>43960</v>
      </c>
      <c r="B133">
        <v>21</v>
      </c>
      <c r="C133">
        <v>16</v>
      </c>
      <c r="D133">
        <v>1</v>
      </c>
      <c r="E133">
        <v>2</v>
      </c>
      <c r="F133">
        <v>7</v>
      </c>
      <c r="G133" s="23">
        <v>394</v>
      </c>
    </row>
    <row r="134" spans="1:7" x14ac:dyDescent="0.3">
      <c r="A134" s="9">
        <v>43961</v>
      </c>
      <c r="B134">
        <v>17</v>
      </c>
      <c r="C134">
        <v>11</v>
      </c>
      <c r="D134">
        <v>3</v>
      </c>
      <c r="E134">
        <v>2</v>
      </c>
      <c r="F134">
        <v>4</v>
      </c>
      <c r="G134" s="23">
        <v>398</v>
      </c>
    </row>
    <row r="135" spans="1:7" x14ac:dyDescent="0.3">
      <c r="A135" s="9">
        <v>43962</v>
      </c>
      <c r="B135">
        <v>22</v>
      </c>
      <c r="C135">
        <v>10</v>
      </c>
      <c r="D135">
        <v>1</v>
      </c>
      <c r="E135">
        <v>2</v>
      </c>
      <c r="F135">
        <v>9</v>
      </c>
      <c r="G135" s="23">
        <v>347</v>
      </c>
    </row>
    <row r="136" spans="1:7" x14ac:dyDescent="0.3">
      <c r="A136" s="9">
        <v>43963</v>
      </c>
      <c r="B136">
        <v>34</v>
      </c>
      <c r="C136">
        <v>19</v>
      </c>
      <c r="D136">
        <v>2</v>
      </c>
      <c r="E136">
        <v>1</v>
      </c>
      <c r="F136">
        <v>11</v>
      </c>
      <c r="G136" s="23">
        <v>362</v>
      </c>
    </row>
    <row r="137" spans="1:7" x14ac:dyDescent="0.3">
      <c r="A137" s="9">
        <v>43964</v>
      </c>
      <c r="B137">
        <v>44</v>
      </c>
      <c r="C137">
        <v>12</v>
      </c>
      <c r="D137">
        <v>2</v>
      </c>
      <c r="E137">
        <v>2</v>
      </c>
      <c r="F137">
        <v>16</v>
      </c>
      <c r="G137" s="23">
        <v>364</v>
      </c>
    </row>
    <row r="138" spans="1:7" x14ac:dyDescent="0.3">
      <c r="A138" s="9">
        <v>43965</v>
      </c>
      <c r="B138">
        <v>30</v>
      </c>
      <c r="C138">
        <v>23</v>
      </c>
      <c r="D138">
        <v>1</v>
      </c>
      <c r="E138">
        <v>3</v>
      </c>
      <c r="F138">
        <v>8</v>
      </c>
      <c r="G138" s="23">
        <v>324</v>
      </c>
    </row>
    <row r="139" spans="1:7" x14ac:dyDescent="0.3">
      <c r="A139" s="9">
        <v>43966</v>
      </c>
      <c r="B139">
        <v>35</v>
      </c>
      <c r="C139">
        <v>16</v>
      </c>
      <c r="D139">
        <v>2</v>
      </c>
      <c r="E139">
        <v>2</v>
      </c>
      <c r="F139">
        <v>11</v>
      </c>
      <c r="G139" s="23">
        <v>340</v>
      </c>
    </row>
    <row r="140" spans="1:7" x14ac:dyDescent="0.3">
      <c r="A140" s="9">
        <v>43967</v>
      </c>
      <c r="B140">
        <v>37</v>
      </c>
      <c r="C140">
        <v>24</v>
      </c>
      <c r="D140">
        <v>1</v>
      </c>
      <c r="E140">
        <v>3</v>
      </c>
      <c r="F140">
        <v>10</v>
      </c>
      <c r="G140" s="23">
        <v>1057</v>
      </c>
    </row>
    <row r="141" spans="1:7" x14ac:dyDescent="0.3">
      <c r="A141" s="9">
        <v>43968</v>
      </c>
      <c r="B141">
        <v>33</v>
      </c>
      <c r="C141">
        <v>20</v>
      </c>
      <c r="D141">
        <v>2</v>
      </c>
      <c r="E141">
        <v>4</v>
      </c>
      <c r="F141">
        <v>12</v>
      </c>
      <c r="G141" s="23">
        <v>391</v>
      </c>
    </row>
    <row r="142" spans="1:7" x14ac:dyDescent="0.3">
      <c r="A142" s="9">
        <v>43969</v>
      </c>
      <c r="B142">
        <v>46</v>
      </c>
      <c r="C142">
        <v>18</v>
      </c>
      <c r="D142">
        <v>2</v>
      </c>
      <c r="E142">
        <v>3</v>
      </c>
      <c r="F142">
        <v>9</v>
      </c>
      <c r="G142" s="23">
        <v>366</v>
      </c>
    </row>
    <row r="143" spans="1:7" x14ac:dyDescent="0.3">
      <c r="A143" s="9">
        <v>43970</v>
      </c>
      <c r="B143">
        <v>45</v>
      </c>
      <c r="C143">
        <v>22</v>
      </c>
      <c r="D143">
        <v>4</v>
      </c>
      <c r="E143">
        <v>2</v>
      </c>
      <c r="F143">
        <v>11</v>
      </c>
      <c r="G143" s="23">
        <v>395</v>
      </c>
    </row>
    <row r="144" spans="1:7" x14ac:dyDescent="0.3">
      <c r="A144" s="9">
        <v>43971</v>
      </c>
      <c r="B144">
        <v>54</v>
      </c>
      <c r="C144">
        <v>29</v>
      </c>
      <c r="D144">
        <v>2</v>
      </c>
      <c r="E144">
        <v>4</v>
      </c>
      <c r="F144">
        <v>7</v>
      </c>
      <c r="G144" s="23">
        <v>398</v>
      </c>
    </row>
    <row r="145" spans="1:7" x14ac:dyDescent="0.3">
      <c r="A145" s="9">
        <v>43972</v>
      </c>
      <c r="B145">
        <v>40</v>
      </c>
      <c r="C145">
        <v>25</v>
      </c>
      <c r="D145">
        <v>2</v>
      </c>
      <c r="E145">
        <v>3</v>
      </c>
      <c r="F145">
        <v>8</v>
      </c>
      <c r="G145" s="23">
        <v>371</v>
      </c>
    </row>
    <row r="146" spans="1:7" x14ac:dyDescent="0.3">
      <c r="A146" s="9">
        <v>43973</v>
      </c>
      <c r="B146">
        <v>41</v>
      </c>
      <c r="C146">
        <v>26</v>
      </c>
      <c r="D146">
        <v>1</v>
      </c>
      <c r="E146">
        <v>2</v>
      </c>
      <c r="F146">
        <v>7</v>
      </c>
      <c r="G146" s="23">
        <v>363</v>
      </c>
    </row>
    <row r="147" spans="1:7" x14ac:dyDescent="0.3">
      <c r="A147" s="9">
        <v>43974</v>
      </c>
      <c r="B147">
        <v>45</v>
      </c>
      <c r="C147">
        <v>26</v>
      </c>
      <c r="D147">
        <v>2</v>
      </c>
      <c r="E147">
        <v>3</v>
      </c>
      <c r="F147">
        <v>11</v>
      </c>
      <c r="G147" s="23">
        <v>396</v>
      </c>
    </row>
    <row r="148" spans="1:7" x14ac:dyDescent="0.3">
      <c r="A148" s="9">
        <v>43975</v>
      </c>
      <c r="B148">
        <v>40</v>
      </c>
      <c r="C148">
        <v>23</v>
      </c>
      <c r="D148">
        <v>3</v>
      </c>
      <c r="E148">
        <v>4</v>
      </c>
      <c r="F148">
        <v>7</v>
      </c>
      <c r="G148" s="23">
        <v>394</v>
      </c>
    </row>
    <row r="149" spans="1:7" x14ac:dyDescent="0.3">
      <c r="A149" s="9">
        <v>43976</v>
      </c>
      <c r="B149">
        <v>37</v>
      </c>
      <c r="C149">
        <v>31</v>
      </c>
      <c r="D149">
        <v>1</v>
      </c>
      <c r="E149">
        <v>1</v>
      </c>
      <c r="F149">
        <v>11</v>
      </c>
      <c r="G149" s="23">
        <v>405</v>
      </c>
    </row>
    <row r="150" spans="1:7" x14ac:dyDescent="0.3">
      <c r="A150" s="9">
        <v>43977</v>
      </c>
      <c r="B150">
        <v>37</v>
      </c>
      <c r="C150">
        <v>20</v>
      </c>
      <c r="D150">
        <v>1</v>
      </c>
      <c r="E150">
        <v>2</v>
      </c>
      <c r="F150">
        <v>6</v>
      </c>
      <c r="G150" s="23">
        <v>361</v>
      </c>
    </row>
    <row r="151" spans="1:7" x14ac:dyDescent="0.3">
      <c r="A151" s="9">
        <v>43978</v>
      </c>
      <c r="B151">
        <v>33</v>
      </c>
      <c r="C151">
        <v>23</v>
      </c>
      <c r="D151">
        <v>3</v>
      </c>
      <c r="E151">
        <v>3</v>
      </c>
      <c r="F151">
        <v>10</v>
      </c>
      <c r="G151" s="23">
        <v>376</v>
      </c>
    </row>
    <row r="152" spans="1:7" x14ac:dyDescent="0.3">
      <c r="A152" s="9">
        <v>43979</v>
      </c>
      <c r="B152">
        <v>34</v>
      </c>
      <c r="C152">
        <v>21</v>
      </c>
      <c r="D152">
        <v>2</v>
      </c>
      <c r="E152">
        <v>1</v>
      </c>
      <c r="F152">
        <v>9</v>
      </c>
      <c r="G152" s="23">
        <v>367</v>
      </c>
    </row>
    <row r="153" spans="1:7" x14ac:dyDescent="0.3">
      <c r="A153" s="9">
        <v>43980</v>
      </c>
      <c r="B153">
        <v>42</v>
      </c>
      <c r="C153">
        <v>15</v>
      </c>
      <c r="D153">
        <v>2</v>
      </c>
      <c r="E153">
        <v>2</v>
      </c>
      <c r="F153">
        <v>10</v>
      </c>
      <c r="G153" s="23">
        <v>372</v>
      </c>
    </row>
    <row r="154" spans="1:7" x14ac:dyDescent="0.3">
      <c r="A154" s="9">
        <v>43981</v>
      </c>
      <c r="B154">
        <v>43</v>
      </c>
      <c r="C154">
        <v>20</v>
      </c>
      <c r="D154">
        <v>1</v>
      </c>
      <c r="E154">
        <v>2</v>
      </c>
      <c r="F154">
        <v>8</v>
      </c>
      <c r="G154" s="23">
        <v>412</v>
      </c>
    </row>
    <row r="155" spans="1:7" x14ac:dyDescent="0.3">
      <c r="A155" s="9">
        <v>43982</v>
      </c>
      <c r="B155">
        <v>43</v>
      </c>
      <c r="C155">
        <v>15</v>
      </c>
      <c r="D155">
        <v>2</v>
      </c>
      <c r="E155">
        <v>3</v>
      </c>
      <c r="F155">
        <v>10</v>
      </c>
      <c r="G155" s="23">
        <v>438</v>
      </c>
    </row>
  </sheetData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A8EFC-1505-40CC-B6EC-165D77A9CF64}">
  <dimension ref="A3:G155"/>
  <sheetViews>
    <sheetView topLeftCell="A3" workbookViewId="0">
      <selection activeCell="Q11" sqref="Q11"/>
    </sheetView>
  </sheetViews>
  <sheetFormatPr defaultRowHeight="14.4" x14ac:dyDescent="0.3"/>
  <sheetData>
    <row r="3" spans="1:7" x14ac:dyDescent="0.3">
      <c r="A3" s="12" t="s">
        <v>54</v>
      </c>
      <c r="B3" t="s">
        <v>203</v>
      </c>
      <c r="C3" t="s">
        <v>202</v>
      </c>
      <c r="D3" t="s">
        <v>201</v>
      </c>
      <c r="E3" t="s">
        <v>200</v>
      </c>
      <c r="F3" t="s">
        <v>199</v>
      </c>
      <c r="G3" s="10" t="s">
        <v>57</v>
      </c>
    </row>
    <row r="4" spans="1:7" x14ac:dyDescent="0.3">
      <c r="A4" s="9">
        <v>43831</v>
      </c>
      <c r="B4">
        <v>4</v>
      </c>
      <c r="C4">
        <v>0</v>
      </c>
      <c r="D4">
        <v>0</v>
      </c>
      <c r="E4">
        <v>0</v>
      </c>
      <c r="F4">
        <v>4</v>
      </c>
      <c r="G4" s="10">
        <v>0</v>
      </c>
    </row>
    <row r="5" spans="1:7" x14ac:dyDescent="0.3">
      <c r="A5" s="9">
        <v>43832</v>
      </c>
      <c r="B5">
        <v>5</v>
      </c>
      <c r="C5">
        <v>0</v>
      </c>
      <c r="D5">
        <v>0</v>
      </c>
      <c r="E5">
        <v>1</v>
      </c>
      <c r="F5">
        <v>5</v>
      </c>
      <c r="G5" s="10">
        <v>0</v>
      </c>
    </row>
    <row r="6" spans="1:7" x14ac:dyDescent="0.3">
      <c r="A6" s="9">
        <v>43833</v>
      </c>
      <c r="B6">
        <v>4</v>
      </c>
      <c r="C6">
        <v>1</v>
      </c>
      <c r="D6">
        <v>0</v>
      </c>
      <c r="E6">
        <v>1</v>
      </c>
      <c r="F6">
        <v>5</v>
      </c>
      <c r="G6" s="10">
        <v>0</v>
      </c>
    </row>
    <row r="7" spans="1:7" x14ac:dyDescent="0.3">
      <c r="A7" s="9">
        <v>43834</v>
      </c>
      <c r="B7">
        <v>7</v>
      </c>
      <c r="C7">
        <v>0</v>
      </c>
      <c r="D7">
        <v>0</v>
      </c>
      <c r="E7">
        <v>2</v>
      </c>
      <c r="F7">
        <v>4</v>
      </c>
      <c r="G7" s="10">
        <v>0</v>
      </c>
    </row>
    <row r="8" spans="1:7" x14ac:dyDescent="0.3">
      <c r="A8" s="9">
        <v>43835</v>
      </c>
      <c r="B8">
        <v>6</v>
      </c>
      <c r="C8">
        <v>0</v>
      </c>
      <c r="D8">
        <v>0</v>
      </c>
      <c r="E8">
        <v>1</v>
      </c>
      <c r="F8">
        <v>3</v>
      </c>
      <c r="G8" s="10">
        <v>0</v>
      </c>
    </row>
    <row r="9" spans="1:7" x14ac:dyDescent="0.3">
      <c r="A9" s="9">
        <v>43836</v>
      </c>
      <c r="B9">
        <v>5</v>
      </c>
      <c r="C9">
        <v>0</v>
      </c>
      <c r="D9">
        <v>0</v>
      </c>
      <c r="E9">
        <v>2</v>
      </c>
      <c r="F9">
        <v>6</v>
      </c>
      <c r="G9" s="10">
        <v>0</v>
      </c>
    </row>
    <row r="10" spans="1:7" x14ac:dyDescent="0.3">
      <c r="A10" s="9">
        <v>43837</v>
      </c>
      <c r="B10">
        <v>4</v>
      </c>
      <c r="C10">
        <v>1</v>
      </c>
      <c r="D10">
        <v>0</v>
      </c>
      <c r="E10">
        <v>1</v>
      </c>
      <c r="F10">
        <v>5</v>
      </c>
      <c r="G10" s="10">
        <v>0</v>
      </c>
    </row>
    <row r="11" spans="1:7" x14ac:dyDescent="0.3">
      <c r="A11" s="9">
        <v>43838</v>
      </c>
      <c r="B11">
        <v>6</v>
      </c>
      <c r="C11">
        <v>1</v>
      </c>
      <c r="D11">
        <v>0</v>
      </c>
      <c r="E11">
        <v>2</v>
      </c>
      <c r="F11">
        <v>4</v>
      </c>
      <c r="G11" s="10">
        <v>0</v>
      </c>
    </row>
    <row r="12" spans="1:7" x14ac:dyDescent="0.3">
      <c r="A12" s="9">
        <v>43839</v>
      </c>
      <c r="B12">
        <v>4</v>
      </c>
      <c r="C12">
        <v>1</v>
      </c>
      <c r="D12">
        <v>0</v>
      </c>
      <c r="E12">
        <v>1</v>
      </c>
      <c r="F12">
        <v>3</v>
      </c>
      <c r="G12" s="10">
        <v>0</v>
      </c>
    </row>
    <row r="13" spans="1:7" x14ac:dyDescent="0.3">
      <c r="A13" s="9">
        <v>43840</v>
      </c>
      <c r="B13">
        <v>4</v>
      </c>
      <c r="C13">
        <v>0</v>
      </c>
      <c r="D13">
        <v>0</v>
      </c>
      <c r="E13">
        <v>1</v>
      </c>
      <c r="F13">
        <v>4</v>
      </c>
      <c r="G13" s="10">
        <v>0</v>
      </c>
    </row>
    <row r="14" spans="1:7" x14ac:dyDescent="0.3">
      <c r="A14" s="9">
        <v>43841</v>
      </c>
      <c r="B14">
        <v>4</v>
      </c>
      <c r="C14">
        <v>1</v>
      </c>
      <c r="D14">
        <v>0</v>
      </c>
      <c r="E14">
        <v>1</v>
      </c>
      <c r="F14">
        <v>6</v>
      </c>
      <c r="G14" s="10">
        <v>0</v>
      </c>
    </row>
    <row r="15" spans="1:7" x14ac:dyDescent="0.3">
      <c r="A15" s="9">
        <v>43842</v>
      </c>
      <c r="B15">
        <v>7</v>
      </c>
      <c r="C15">
        <v>0</v>
      </c>
      <c r="D15">
        <v>0</v>
      </c>
      <c r="E15">
        <v>0</v>
      </c>
      <c r="F15">
        <v>5</v>
      </c>
      <c r="G15" s="10">
        <v>0</v>
      </c>
    </row>
    <row r="16" spans="1:7" x14ac:dyDescent="0.3">
      <c r="A16" s="9">
        <v>43843</v>
      </c>
      <c r="B16">
        <v>5</v>
      </c>
      <c r="C16">
        <v>1</v>
      </c>
      <c r="D16">
        <v>0</v>
      </c>
      <c r="E16">
        <v>1</v>
      </c>
      <c r="F16">
        <v>6</v>
      </c>
      <c r="G16" s="10">
        <v>0</v>
      </c>
    </row>
    <row r="17" spans="1:7" x14ac:dyDescent="0.3">
      <c r="A17" s="9">
        <v>43844</v>
      </c>
      <c r="B17">
        <v>4</v>
      </c>
      <c r="C17">
        <v>0</v>
      </c>
      <c r="D17">
        <v>0</v>
      </c>
      <c r="E17">
        <v>1</v>
      </c>
      <c r="F17">
        <v>4</v>
      </c>
      <c r="G17" s="10">
        <v>0</v>
      </c>
    </row>
    <row r="18" spans="1:7" x14ac:dyDescent="0.3">
      <c r="A18" s="9">
        <v>43845</v>
      </c>
      <c r="B18">
        <v>6</v>
      </c>
      <c r="C18">
        <v>1</v>
      </c>
      <c r="D18">
        <v>0</v>
      </c>
      <c r="E18">
        <v>1</v>
      </c>
      <c r="F18">
        <v>4</v>
      </c>
      <c r="G18" s="10">
        <v>0</v>
      </c>
    </row>
    <row r="19" spans="1:7" x14ac:dyDescent="0.3">
      <c r="A19" s="9">
        <v>43846</v>
      </c>
      <c r="B19">
        <v>6</v>
      </c>
      <c r="C19">
        <v>1</v>
      </c>
      <c r="D19">
        <v>0</v>
      </c>
      <c r="E19">
        <v>0</v>
      </c>
      <c r="F19">
        <v>4</v>
      </c>
      <c r="G19" s="10">
        <v>0</v>
      </c>
    </row>
    <row r="20" spans="1:7" x14ac:dyDescent="0.3">
      <c r="A20" s="9">
        <v>43847</v>
      </c>
      <c r="B20">
        <v>5</v>
      </c>
      <c r="C20">
        <v>0</v>
      </c>
      <c r="D20">
        <v>0</v>
      </c>
      <c r="E20">
        <v>1</v>
      </c>
      <c r="F20">
        <v>3</v>
      </c>
      <c r="G20" s="10">
        <v>0</v>
      </c>
    </row>
    <row r="21" spans="1:7" x14ac:dyDescent="0.3">
      <c r="A21" s="9">
        <v>43848</v>
      </c>
      <c r="B21">
        <v>3</v>
      </c>
      <c r="C21">
        <v>1</v>
      </c>
      <c r="D21">
        <v>0</v>
      </c>
      <c r="E21">
        <v>1</v>
      </c>
      <c r="F21">
        <v>4</v>
      </c>
      <c r="G21" s="10">
        <v>0</v>
      </c>
    </row>
    <row r="22" spans="1:7" x14ac:dyDescent="0.3">
      <c r="A22" s="9">
        <v>43849</v>
      </c>
      <c r="B22">
        <v>5</v>
      </c>
      <c r="C22">
        <v>1</v>
      </c>
      <c r="D22">
        <v>0</v>
      </c>
      <c r="E22">
        <v>1</v>
      </c>
      <c r="F22">
        <v>3</v>
      </c>
      <c r="G22" s="10">
        <v>0</v>
      </c>
    </row>
    <row r="23" spans="1:7" x14ac:dyDescent="0.3">
      <c r="A23" s="9">
        <v>43850</v>
      </c>
      <c r="B23">
        <v>4</v>
      </c>
      <c r="C23">
        <v>1</v>
      </c>
      <c r="D23">
        <v>0</v>
      </c>
      <c r="E23">
        <v>0</v>
      </c>
      <c r="F23">
        <v>6</v>
      </c>
      <c r="G23" s="10">
        <v>0</v>
      </c>
    </row>
    <row r="24" spans="1:7" x14ac:dyDescent="0.3">
      <c r="A24" s="9">
        <v>43851</v>
      </c>
      <c r="B24">
        <v>4</v>
      </c>
      <c r="C24">
        <v>0</v>
      </c>
      <c r="D24">
        <v>0</v>
      </c>
      <c r="E24">
        <v>1</v>
      </c>
      <c r="F24">
        <v>5</v>
      </c>
      <c r="G24" s="10">
        <v>0</v>
      </c>
    </row>
    <row r="25" spans="1:7" x14ac:dyDescent="0.3">
      <c r="A25" s="9">
        <v>43852</v>
      </c>
      <c r="B25">
        <v>8</v>
      </c>
      <c r="C25">
        <v>0</v>
      </c>
      <c r="D25">
        <v>0</v>
      </c>
      <c r="E25">
        <v>0</v>
      </c>
      <c r="F25">
        <v>6</v>
      </c>
      <c r="G25" s="10">
        <v>0</v>
      </c>
    </row>
    <row r="26" spans="1:7" x14ac:dyDescent="0.3">
      <c r="A26" s="9">
        <v>43853</v>
      </c>
      <c r="B26">
        <v>5</v>
      </c>
      <c r="C26">
        <v>0</v>
      </c>
      <c r="D26">
        <v>0</v>
      </c>
      <c r="E26">
        <v>1</v>
      </c>
      <c r="F26">
        <v>5</v>
      </c>
      <c r="G26" s="10">
        <v>0</v>
      </c>
    </row>
    <row r="27" spans="1:7" x14ac:dyDescent="0.3">
      <c r="A27" s="9">
        <v>43854</v>
      </c>
      <c r="B27">
        <v>5</v>
      </c>
      <c r="C27">
        <v>1</v>
      </c>
      <c r="D27">
        <v>0</v>
      </c>
      <c r="E27">
        <v>2</v>
      </c>
      <c r="F27">
        <v>4</v>
      </c>
      <c r="G27" s="10">
        <v>0</v>
      </c>
    </row>
    <row r="28" spans="1:7" x14ac:dyDescent="0.3">
      <c r="A28" s="9">
        <v>43855</v>
      </c>
      <c r="B28">
        <v>6</v>
      </c>
      <c r="C28">
        <v>0</v>
      </c>
      <c r="D28">
        <v>0</v>
      </c>
      <c r="E28">
        <v>2</v>
      </c>
      <c r="F28">
        <v>4</v>
      </c>
      <c r="G28" s="10">
        <v>0</v>
      </c>
    </row>
    <row r="29" spans="1:7" x14ac:dyDescent="0.3">
      <c r="A29" s="9">
        <v>43856</v>
      </c>
      <c r="B29">
        <v>4</v>
      </c>
      <c r="C29">
        <v>0</v>
      </c>
      <c r="D29">
        <v>0</v>
      </c>
      <c r="E29">
        <v>1</v>
      </c>
      <c r="F29">
        <v>6</v>
      </c>
      <c r="G29" s="10">
        <v>0</v>
      </c>
    </row>
    <row r="30" spans="1:7" x14ac:dyDescent="0.3">
      <c r="A30" s="9">
        <v>43857</v>
      </c>
      <c r="B30">
        <v>5</v>
      </c>
      <c r="C30">
        <v>2</v>
      </c>
      <c r="D30">
        <v>0</v>
      </c>
      <c r="E30">
        <v>0</v>
      </c>
      <c r="F30">
        <v>3</v>
      </c>
      <c r="G30" s="10">
        <v>0</v>
      </c>
    </row>
    <row r="31" spans="1:7" x14ac:dyDescent="0.3">
      <c r="A31" s="9">
        <v>43858</v>
      </c>
      <c r="B31">
        <v>7</v>
      </c>
      <c r="C31">
        <v>1</v>
      </c>
      <c r="D31">
        <v>0</v>
      </c>
      <c r="E31">
        <v>0</v>
      </c>
      <c r="F31">
        <v>3</v>
      </c>
      <c r="G31" s="10">
        <v>0</v>
      </c>
    </row>
    <row r="32" spans="1:7" x14ac:dyDescent="0.3">
      <c r="A32" s="9">
        <v>43859</v>
      </c>
      <c r="B32">
        <v>9</v>
      </c>
      <c r="C32">
        <v>1</v>
      </c>
      <c r="D32">
        <v>0</v>
      </c>
      <c r="E32">
        <v>1</v>
      </c>
      <c r="F32">
        <v>5</v>
      </c>
      <c r="G32" s="10">
        <v>0</v>
      </c>
    </row>
    <row r="33" spans="1:7" x14ac:dyDescent="0.3">
      <c r="A33" s="9">
        <v>43860</v>
      </c>
      <c r="B33">
        <v>10</v>
      </c>
      <c r="C33">
        <v>1</v>
      </c>
      <c r="D33">
        <v>0</v>
      </c>
      <c r="E33">
        <v>2</v>
      </c>
      <c r="F33">
        <v>4</v>
      </c>
      <c r="G33" s="10">
        <v>0</v>
      </c>
    </row>
    <row r="34" spans="1:7" x14ac:dyDescent="0.3">
      <c r="A34" s="9">
        <v>43861</v>
      </c>
      <c r="B34">
        <v>12</v>
      </c>
      <c r="C34">
        <v>1</v>
      </c>
      <c r="D34">
        <v>0</v>
      </c>
      <c r="E34">
        <v>1</v>
      </c>
      <c r="F34">
        <v>6</v>
      </c>
      <c r="G34" s="10">
        <v>0</v>
      </c>
    </row>
    <row r="35" spans="1:7" x14ac:dyDescent="0.3">
      <c r="A35" s="9">
        <v>43862</v>
      </c>
      <c r="B35">
        <v>7</v>
      </c>
      <c r="C35">
        <v>1</v>
      </c>
      <c r="D35">
        <v>0</v>
      </c>
      <c r="E35">
        <v>1</v>
      </c>
      <c r="F35">
        <v>6</v>
      </c>
      <c r="G35" s="10">
        <v>0</v>
      </c>
    </row>
    <row r="36" spans="1:7" x14ac:dyDescent="0.3">
      <c r="A36" s="9">
        <v>43863</v>
      </c>
      <c r="B36">
        <v>8</v>
      </c>
      <c r="C36">
        <v>1</v>
      </c>
      <c r="D36">
        <v>0</v>
      </c>
      <c r="E36">
        <v>0</v>
      </c>
      <c r="F36">
        <v>6</v>
      </c>
      <c r="G36" s="10">
        <v>0</v>
      </c>
    </row>
    <row r="37" spans="1:7" x14ac:dyDescent="0.3">
      <c r="A37" s="9">
        <v>43864</v>
      </c>
      <c r="B37">
        <v>16</v>
      </c>
      <c r="C37">
        <v>0</v>
      </c>
      <c r="D37">
        <v>0</v>
      </c>
      <c r="E37">
        <v>1</v>
      </c>
      <c r="F37">
        <v>5</v>
      </c>
      <c r="G37" s="10">
        <v>0</v>
      </c>
    </row>
    <row r="38" spans="1:7" x14ac:dyDescent="0.3">
      <c r="A38" s="9">
        <v>43865</v>
      </c>
      <c r="B38">
        <v>9</v>
      </c>
      <c r="C38">
        <v>1</v>
      </c>
      <c r="D38">
        <v>0</v>
      </c>
      <c r="E38">
        <v>3</v>
      </c>
      <c r="F38">
        <v>4</v>
      </c>
      <c r="G38" s="10">
        <v>0</v>
      </c>
    </row>
    <row r="39" spans="1:7" x14ac:dyDescent="0.3">
      <c r="A39" s="9">
        <v>43866</v>
      </c>
      <c r="B39">
        <v>9</v>
      </c>
      <c r="C39">
        <v>1</v>
      </c>
      <c r="D39">
        <v>0</v>
      </c>
      <c r="E39">
        <v>1</v>
      </c>
      <c r="F39">
        <v>4</v>
      </c>
      <c r="G39" s="10">
        <v>0</v>
      </c>
    </row>
    <row r="40" spans="1:7" x14ac:dyDescent="0.3">
      <c r="A40" s="9">
        <v>43867</v>
      </c>
      <c r="B40">
        <v>7</v>
      </c>
      <c r="C40">
        <v>2</v>
      </c>
      <c r="D40">
        <v>0</v>
      </c>
      <c r="E40">
        <v>2</v>
      </c>
      <c r="F40">
        <v>5</v>
      </c>
      <c r="G40" s="10">
        <v>0</v>
      </c>
    </row>
    <row r="41" spans="1:7" x14ac:dyDescent="0.3">
      <c r="A41" s="9">
        <v>43868</v>
      </c>
      <c r="B41">
        <v>7</v>
      </c>
      <c r="C41">
        <v>2</v>
      </c>
      <c r="D41">
        <v>0</v>
      </c>
      <c r="E41">
        <v>1</v>
      </c>
      <c r="F41">
        <v>6</v>
      </c>
      <c r="G41" s="10">
        <v>0</v>
      </c>
    </row>
    <row r="42" spans="1:7" x14ac:dyDescent="0.3">
      <c r="A42" s="9">
        <v>43869</v>
      </c>
      <c r="B42">
        <v>12</v>
      </c>
      <c r="C42">
        <v>1</v>
      </c>
      <c r="D42">
        <v>0</v>
      </c>
      <c r="E42">
        <v>1</v>
      </c>
      <c r="F42">
        <v>5</v>
      </c>
      <c r="G42" s="10">
        <v>0</v>
      </c>
    </row>
    <row r="43" spans="1:7" x14ac:dyDescent="0.3">
      <c r="A43" s="9">
        <v>43870</v>
      </c>
      <c r="B43">
        <v>12</v>
      </c>
      <c r="C43">
        <v>0</v>
      </c>
      <c r="D43">
        <v>0</v>
      </c>
      <c r="E43">
        <v>0</v>
      </c>
      <c r="F43">
        <v>4</v>
      </c>
      <c r="G43" s="10">
        <v>0</v>
      </c>
    </row>
    <row r="44" spans="1:7" x14ac:dyDescent="0.3">
      <c r="A44" s="9">
        <v>43871</v>
      </c>
      <c r="B44">
        <v>10</v>
      </c>
      <c r="C44">
        <v>1</v>
      </c>
      <c r="D44">
        <v>0</v>
      </c>
      <c r="E44">
        <v>1</v>
      </c>
      <c r="F44">
        <v>5</v>
      </c>
      <c r="G44" s="10">
        <v>0</v>
      </c>
    </row>
    <row r="45" spans="1:7" x14ac:dyDescent="0.3">
      <c r="A45" s="9">
        <v>43872</v>
      </c>
      <c r="B45">
        <v>9</v>
      </c>
      <c r="C45">
        <v>1</v>
      </c>
      <c r="D45">
        <v>0</v>
      </c>
      <c r="E45">
        <v>1</v>
      </c>
      <c r="F45">
        <v>4</v>
      </c>
      <c r="G45" s="10">
        <v>0</v>
      </c>
    </row>
    <row r="46" spans="1:7" x14ac:dyDescent="0.3">
      <c r="A46" s="9">
        <v>43873</v>
      </c>
      <c r="B46">
        <v>11</v>
      </c>
      <c r="C46">
        <v>2</v>
      </c>
      <c r="D46">
        <v>0</v>
      </c>
      <c r="E46">
        <v>1</v>
      </c>
      <c r="F46">
        <v>5</v>
      </c>
      <c r="G46" s="10">
        <v>0</v>
      </c>
    </row>
    <row r="47" spans="1:7" x14ac:dyDescent="0.3">
      <c r="A47" s="9">
        <v>43874</v>
      </c>
      <c r="B47">
        <v>13</v>
      </c>
      <c r="C47">
        <v>1</v>
      </c>
      <c r="D47">
        <v>0</v>
      </c>
      <c r="E47">
        <v>1</v>
      </c>
      <c r="F47">
        <v>5</v>
      </c>
      <c r="G47" s="10">
        <v>0</v>
      </c>
    </row>
    <row r="48" spans="1:7" x14ac:dyDescent="0.3">
      <c r="A48" s="9">
        <v>43875</v>
      </c>
      <c r="B48">
        <v>10</v>
      </c>
      <c r="C48">
        <v>1</v>
      </c>
      <c r="D48">
        <v>0</v>
      </c>
      <c r="E48">
        <v>0</v>
      </c>
      <c r="F48">
        <v>6</v>
      </c>
      <c r="G48" s="10">
        <v>0</v>
      </c>
    </row>
    <row r="49" spans="1:7" x14ac:dyDescent="0.3">
      <c r="A49" s="9">
        <v>43876</v>
      </c>
      <c r="B49">
        <v>10</v>
      </c>
      <c r="C49">
        <v>1</v>
      </c>
      <c r="D49">
        <v>0</v>
      </c>
      <c r="E49">
        <v>1</v>
      </c>
      <c r="F49">
        <v>3</v>
      </c>
      <c r="G49" s="10">
        <v>0</v>
      </c>
    </row>
    <row r="50" spans="1:7" x14ac:dyDescent="0.3">
      <c r="A50" s="9">
        <v>43877</v>
      </c>
      <c r="B50">
        <v>9</v>
      </c>
      <c r="C50">
        <v>1</v>
      </c>
      <c r="D50">
        <v>0</v>
      </c>
      <c r="E50">
        <v>1</v>
      </c>
      <c r="F50">
        <v>3</v>
      </c>
      <c r="G50" s="10">
        <v>0</v>
      </c>
    </row>
    <row r="51" spans="1:7" x14ac:dyDescent="0.3">
      <c r="A51" s="9">
        <v>43878</v>
      </c>
      <c r="B51">
        <v>8</v>
      </c>
      <c r="C51">
        <v>1</v>
      </c>
      <c r="D51">
        <v>0</v>
      </c>
      <c r="E51">
        <v>0</v>
      </c>
      <c r="F51">
        <v>6</v>
      </c>
      <c r="G51" s="10">
        <v>0</v>
      </c>
    </row>
    <row r="52" spans="1:7" x14ac:dyDescent="0.3">
      <c r="A52" s="9">
        <v>43879</v>
      </c>
      <c r="B52">
        <v>10</v>
      </c>
      <c r="C52">
        <v>2</v>
      </c>
      <c r="D52">
        <v>0</v>
      </c>
      <c r="E52">
        <v>1</v>
      </c>
      <c r="F52">
        <v>6</v>
      </c>
      <c r="G52" s="10">
        <v>0</v>
      </c>
    </row>
    <row r="53" spans="1:7" x14ac:dyDescent="0.3">
      <c r="A53" s="9">
        <v>43880</v>
      </c>
      <c r="B53">
        <v>12</v>
      </c>
      <c r="C53">
        <v>1</v>
      </c>
      <c r="D53">
        <v>0</v>
      </c>
      <c r="E53">
        <v>1</v>
      </c>
      <c r="F53">
        <v>5</v>
      </c>
      <c r="G53" s="10">
        <v>0</v>
      </c>
    </row>
    <row r="54" spans="1:7" x14ac:dyDescent="0.3">
      <c r="A54" s="9">
        <v>43881</v>
      </c>
      <c r="B54">
        <v>10</v>
      </c>
      <c r="C54">
        <v>0</v>
      </c>
      <c r="D54">
        <v>0</v>
      </c>
      <c r="E54">
        <v>1</v>
      </c>
      <c r="F54">
        <v>5</v>
      </c>
      <c r="G54" s="10">
        <v>0</v>
      </c>
    </row>
    <row r="55" spans="1:7" x14ac:dyDescent="0.3">
      <c r="A55" s="9">
        <v>43882</v>
      </c>
      <c r="B55">
        <v>10</v>
      </c>
      <c r="C55">
        <v>1</v>
      </c>
      <c r="D55">
        <v>0</v>
      </c>
      <c r="E55">
        <v>1</v>
      </c>
      <c r="F55">
        <v>5</v>
      </c>
      <c r="G55" s="10">
        <v>0</v>
      </c>
    </row>
    <row r="56" spans="1:7" x14ac:dyDescent="0.3">
      <c r="A56" s="9">
        <v>43883</v>
      </c>
      <c r="B56">
        <v>15</v>
      </c>
      <c r="C56">
        <v>1</v>
      </c>
      <c r="D56">
        <v>0</v>
      </c>
      <c r="E56">
        <v>0</v>
      </c>
      <c r="F56">
        <v>3</v>
      </c>
      <c r="G56" s="10">
        <v>0</v>
      </c>
    </row>
    <row r="57" spans="1:7" x14ac:dyDescent="0.3">
      <c r="A57" s="9">
        <v>43884</v>
      </c>
      <c r="B57">
        <v>8</v>
      </c>
      <c r="C57">
        <v>0</v>
      </c>
      <c r="D57">
        <v>0</v>
      </c>
      <c r="E57">
        <v>1</v>
      </c>
      <c r="F57">
        <v>4</v>
      </c>
      <c r="G57" s="10">
        <v>0</v>
      </c>
    </row>
    <row r="58" spans="1:7" x14ac:dyDescent="0.3">
      <c r="A58" s="9">
        <v>43885</v>
      </c>
      <c r="B58">
        <v>11</v>
      </c>
      <c r="C58">
        <v>1</v>
      </c>
      <c r="D58">
        <v>0</v>
      </c>
      <c r="E58">
        <v>1</v>
      </c>
      <c r="F58">
        <v>5</v>
      </c>
      <c r="G58" s="10">
        <v>0</v>
      </c>
    </row>
    <row r="59" spans="1:7" x14ac:dyDescent="0.3">
      <c r="A59" s="9">
        <v>43886</v>
      </c>
      <c r="B59">
        <v>9</v>
      </c>
      <c r="C59">
        <v>0</v>
      </c>
      <c r="D59">
        <v>0</v>
      </c>
      <c r="E59">
        <v>2</v>
      </c>
      <c r="F59">
        <v>5</v>
      </c>
      <c r="G59" s="10">
        <v>0</v>
      </c>
    </row>
    <row r="60" spans="1:7" x14ac:dyDescent="0.3">
      <c r="A60" s="9">
        <v>43887</v>
      </c>
      <c r="B60">
        <v>9</v>
      </c>
      <c r="C60">
        <v>1</v>
      </c>
      <c r="D60">
        <v>0</v>
      </c>
      <c r="E60">
        <v>1</v>
      </c>
      <c r="F60">
        <v>6</v>
      </c>
      <c r="G60" s="10">
        <v>0</v>
      </c>
    </row>
    <row r="61" spans="1:7" x14ac:dyDescent="0.3">
      <c r="A61" s="9">
        <v>43888</v>
      </c>
      <c r="B61">
        <v>11</v>
      </c>
      <c r="C61">
        <v>1</v>
      </c>
      <c r="D61">
        <v>0</v>
      </c>
      <c r="E61">
        <v>0</v>
      </c>
      <c r="F61">
        <v>6</v>
      </c>
      <c r="G61" s="10">
        <v>0</v>
      </c>
    </row>
    <row r="62" spans="1:7" x14ac:dyDescent="0.3">
      <c r="A62" s="9">
        <v>43889</v>
      </c>
      <c r="B62">
        <v>13</v>
      </c>
      <c r="C62">
        <v>1</v>
      </c>
      <c r="D62">
        <v>0</v>
      </c>
      <c r="E62">
        <v>1</v>
      </c>
      <c r="F62">
        <v>5</v>
      </c>
      <c r="G62" s="10">
        <v>0</v>
      </c>
    </row>
    <row r="63" spans="1:7" x14ac:dyDescent="0.3">
      <c r="A63" s="9">
        <v>43890</v>
      </c>
      <c r="B63">
        <v>7</v>
      </c>
      <c r="C63">
        <v>1</v>
      </c>
      <c r="D63">
        <v>0</v>
      </c>
      <c r="E63">
        <v>2</v>
      </c>
      <c r="F63">
        <v>5</v>
      </c>
      <c r="G63" s="10">
        <v>0</v>
      </c>
    </row>
    <row r="64" spans="1:7" x14ac:dyDescent="0.3">
      <c r="A64" s="9">
        <v>43891</v>
      </c>
      <c r="B64">
        <v>12</v>
      </c>
      <c r="C64">
        <v>1</v>
      </c>
      <c r="D64">
        <v>0</v>
      </c>
      <c r="E64">
        <v>1</v>
      </c>
      <c r="F64">
        <v>5</v>
      </c>
      <c r="G64" s="10">
        <v>0</v>
      </c>
    </row>
    <row r="65" spans="1:7" x14ac:dyDescent="0.3">
      <c r="A65" s="9">
        <v>43892</v>
      </c>
      <c r="B65">
        <v>14</v>
      </c>
      <c r="C65">
        <v>3</v>
      </c>
      <c r="D65">
        <v>0</v>
      </c>
      <c r="E65">
        <v>1</v>
      </c>
      <c r="F65">
        <v>5</v>
      </c>
      <c r="G65" s="10">
        <v>0</v>
      </c>
    </row>
    <row r="66" spans="1:7" x14ac:dyDescent="0.3">
      <c r="A66" s="9">
        <v>43893</v>
      </c>
      <c r="B66">
        <v>24</v>
      </c>
      <c r="C66">
        <v>5</v>
      </c>
      <c r="D66">
        <v>0</v>
      </c>
      <c r="E66">
        <v>1</v>
      </c>
      <c r="F66">
        <v>6</v>
      </c>
      <c r="G66" s="10">
        <v>0</v>
      </c>
    </row>
    <row r="67" spans="1:7" x14ac:dyDescent="0.3">
      <c r="A67" s="9">
        <v>43894</v>
      </c>
      <c r="B67">
        <v>47</v>
      </c>
      <c r="C67">
        <v>18</v>
      </c>
      <c r="D67">
        <v>0</v>
      </c>
      <c r="E67">
        <v>2</v>
      </c>
      <c r="F67">
        <v>6</v>
      </c>
      <c r="G67" s="10">
        <v>0</v>
      </c>
    </row>
    <row r="68" spans="1:7" x14ac:dyDescent="0.3">
      <c r="A68" s="9">
        <v>43895</v>
      </c>
      <c r="B68">
        <v>56</v>
      </c>
      <c r="C68">
        <v>22</v>
      </c>
      <c r="D68">
        <v>0</v>
      </c>
      <c r="E68">
        <v>2</v>
      </c>
      <c r="F68">
        <v>4</v>
      </c>
      <c r="G68" s="10">
        <v>0</v>
      </c>
    </row>
    <row r="69" spans="1:7" x14ac:dyDescent="0.3">
      <c r="A69" s="9">
        <v>43896</v>
      </c>
      <c r="B69">
        <v>45</v>
      </c>
      <c r="C69">
        <v>24</v>
      </c>
      <c r="D69">
        <v>0</v>
      </c>
      <c r="E69">
        <v>3</v>
      </c>
      <c r="F69">
        <v>6</v>
      </c>
      <c r="G69" s="10">
        <v>0</v>
      </c>
    </row>
    <row r="70" spans="1:7" x14ac:dyDescent="0.3">
      <c r="A70" s="9">
        <v>43897</v>
      </c>
      <c r="B70">
        <v>32</v>
      </c>
      <c r="C70">
        <v>18</v>
      </c>
      <c r="D70">
        <v>0</v>
      </c>
      <c r="E70">
        <v>2</v>
      </c>
      <c r="F70">
        <v>6</v>
      </c>
      <c r="G70" s="10">
        <v>0</v>
      </c>
    </row>
    <row r="71" spans="1:7" x14ac:dyDescent="0.3">
      <c r="A71" s="9">
        <v>43898</v>
      </c>
      <c r="B71">
        <v>25</v>
      </c>
      <c r="C71">
        <v>12</v>
      </c>
      <c r="D71">
        <v>0</v>
      </c>
      <c r="E71">
        <v>1</v>
      </c>
      <c r="F71">
        <v>4</v>
      </c>
      <c r="G71" s="10">
        <v>0</v>
      </c>
    </row>
    <row r="72" spans="1:7" x14ac:dyDescent="0.3">
      <c r="A72" s="9">
        <v>43899</v>
      </c>
      <c r="B72">
        <v>18</v>
      </c>
      <c r="C72">
        <v>11</v>
      </c>
      <c r="D72">
        <v>0</v>
      </c>
      <c r="E72">
        <v>2</v>
      </c>
      <c r="F72">
        <v>5</v>
      </c>
      <c r="G72" s="10">
        <v>0</v>
      </c>
    </row>
    <row r="73" spans="1:7" x14ac:dyDescent="0.3">
      <c r="A73" s="9">
        <v>43900</v>
      </c>
      <c r="B73">
        <v>19</v>
      </c>
      <c r="C73">
        <v>8</v>
      </c>
      <c r="D73">
        <v>0</v>
      </c>
      <c r="E73">
        <v>2</v>
      </c>
      <c r="F73">
        <v>5</v>
      </c>
      <c r="G73" s="10">
        <v>0</v>
      </c>
    </row>
    <row r="74" spans="1:7" x14ac:dyDescent="0.3">
      <c r="A74" s="9">
        <v>43901</v>
      </c>
      <c r="B74">
        <v>20</v>
      </c>
      <c r="C74">
        <v>11</v>
      </c>
      <c r="D74">
        <v>0</v>
      </c>
      <c r="E74">
        <v>1</v>
      </c>
      <c r="F74">
        <v>4</v>
      </c>
      <c r="G74" s="10">
        <v>0</v>
      </c>
    </row>
    <row r="75" spans="1:7" x14ac:dyDescent="0.3">
      <c r="A75" s="9">
        <v>43902</v>
      </c>
      <c r="B75">
        <v>17</v>
      </c>
      <c r="C75">
        <v>17</v>
      </c>
      <c r="D75">
        <v>0</v>
      </c>
      <c r="E75">
        <v>2</v>
      </c>
      <c r="F75">
        <v>6</v>
      </c>
      <c r="G75" s="10">
        <v>0</v>
      </c>
    </row>
    <row r="76" spans="1:7" x14ac:dyDescent="0.3">
      <c r="A76" s="9">
        <v>43903</v>
      </c>
      <c r="B76">
        <v>26</v>
      </c>
      <c r="C76">
        <v>25</v>
      </c>
      <c r="D76">
        <v>1</v>
      </c>
      <c r="E76">
        <v>2</v>
      </c>
      <c r="F76">
        <v>6</v>
      </c>
      <c r="G76" s="10">
        <v>0</v>
      </c>
    </row>
    <row r="77" spans="1:7" x14ac:dyDescent="0.3">
      <c r="A77" s="9">
        <v>43904</v>
      </c>
      <c r="B77">
        <v>41</v>
      </c>
      <c r="C77">
        <v>37</v>
      </c>
      <c r="D77">
        <v>1</v>
      </c>
      <c r="E77">
        <v>6</v>
      </c>
      <c r="F77">
        <v>5</v>
      </c>
      <c r="G77">
        <v>0</v>
      </c>
    </row>
    <row r="78" spans="1:7" x14ac:dyDescent="0.3">
      <c r="A78" s="9">
        <v>43905</v>
      </c>
      <c r="B78">
        <v>40</v>
      </c>
      <c r="C78">
        <v>35</v>
      </c>
      <c r="D78">
        <v>0</v>
      </c>
      <c r="E78">
        <v>4</v>
      </c>
      <c r="F78">
        <v>7</v>
      </c>
      <c r="G78">
        <v>0</v>
      </c>
    </row>
    <row r="79" spans="1:7" x14ac:dyDescent="0.3">
      <c r="A79" s="9">
        <v>43906</v>
      </c>
      <c r="B79">
        <v>46</v>
      </c>
      <c r="C79">
        <v>53</v>
      </c>
      <c r="D79">
        <v>0</v>
      </c>
      <c r="E79">
        <v>2</v>
      </c>
      <c r="F79">
        <v>6</v>
      </c>
      <c r="G79">
        <v>0</v>
      </c>
    </row>
    <row r="80" spans="1:7" x14ac:dyDescent="0.3">
      <c r="A80" s="9">
        <v>43907</v>
      </c>
      <c r="B80">
        <v>39</v>
      </c>
      <c r="C80">
        <v>44</v>
      </c>
      <c r="D80">
        <v>0</v>
      </c>
      <c r="E80">
        <v>3</v>
      </c>
      <c r="F80">
        <v>5</v>
      </c>
      <c r="G80">
        <v>0</v>
      </c>
    </row>
    <row r="81" spans="1:7" x14ac:dyDescent="0.3">
      <c r="A81" s="9">
        <v>43908</v>
      </c>
      <c r="B81">
        <v>35</v>
      </c>
      <c r="C81">
        <v>53</v>
      </c>
      <c r="D81">
        <v>1</v>
      </c>
      <c r="E81">
        <v>3</v>
      </c>
      <c r="F81">
        <v>8</v>
      </c>
      <c r="G81">
        <v>0</v>
      </c>
    </row>
    <row r="82" spans="1:7" x14ac:dyDescent="0.3">
      <c r="A82" s="9">
        <v>43909</v>
      </c>
      <c r="B82">
        <v>46</v>
      </c>
      <c r="C82">
        <v>53</v>
      </c>
      <c r="D82">
        <v>2</v>
      </c>
      <c r="E82">
        <v>5</v>
      </c>
      <c r="F82">
        <v>7</v>
      </c>
      <c r="G82">
        <v>0</v>
      </c>
    </row>
    <row r="83" spans="1:7" x14ac:dyDescent="0.3">
      <c r="A83" s="9">
        <v>43910</v>
      </c>
      <c r="B83">
        <v>74</v>
      </c>
      <c r="C83">
        <v>100</v>
      </c>
      <c r="D83">
        <v>1</v>
      </c>
      <c r="E83">
        <v>6</v>
      </c>
      <c r="F83">
        <v>6</v>
      </c>
      <c r="G83">
        <v>0</v>
      </c>
    </row>
    <row r="84" spans="1:7" x14ac:dyDescent="0.3">
      <c r="A84" s="9">
        <v>43911</v>
      </c>
      <c r="B84">
        <v>74</v>
      </c>
      <c r="C84">
        <v>96</v>
      </c>
      <c r="D84">
        <v>2</v>
      </c>
      <c r="E84">
        <v>10</v>
      </c>
      <c r="F84">
        <v>7</v>
      </c>
      <c r="G84">
        <v>0</v>
      </c>
    </row>
    <row r="85" spans="1:7" x14ac:dyDescent="0.3">
      <c r="A85" s="9">
        <v>43912</v>
      </c>
      <c r="B85">
        <v>29</v>
      </c>
      <c r="C85">
        <v>39</v>
      </c>
      <c r="D85">
        <v>1</v>
      </c>
      <c r="E85">
        <v>3</v>
      </c>
      <c r="F85">
        <v>5</v>
      </c>
      <c r="G85">
        <v>0</v>
      </c>
    </row>
    <row r="86" spans="1:7" x14ac:dyDescent="0.3">
      <c r="A86" s="9">
        <v>43913</v>
      </c>
      <c r="B86">
        <v>43</v>
      </c>
      <c r="C86">
        <v>47</v>
      </c>
      <c r="D86">
        <v>3</v>
      </c>
      <c r="E86">
        <v>4</v>
      </c>
      <c r="F86">
        <v>6</v>
      </c>
      <c r="G86">
        <v>0</v>
      </c>
    </row>
    <row r="87" spans="1:7" x14ac:dyDescent="0.3">
      <c r="A87" s="9">
        <v>43914</v>
      </c>
      <c r="B87">
        <v>34</v>
      </c>
      <c r="C87">
        <v>31</v>
      </c>
      <c r="D87">
        <v>2</v>
      </c>
      <c r="E87">
        <v>4</v>
      </c>
      <c r="F87">
        <v>4</v>
      </c>
      <c r="G87">
        <v>0</v>
      </c>
    </row>
    <row r="88" spans="1:7" x14ac:dyDescent="0.3">
      <c r="A88" s="9">
        <v>43915</v>
      </c>
      <c r="B88">
        <v>22</v>
      </c>
      <c r="C88">
        <v>25</v>
      </c>
      <c r="D88">
        <v>1</v>
      </c>
      <c r="E88">
        <v>2</v>
      </c>
      <c r="F88">
        <v>2</v>
      </c>
      <c r="G88">
        <v>0</v>
      </c>
    </row>
    <row r="89" spans="1:7" x14ac:dyDescent="0.3">
      <c r="A89" s="9">
        <v>43916</v>
      </c>
      <c r="B89">
        <v>23</v>
      </c>
      <c r="C89">
        <v>19</v>
      </c>
      <c r="D89">
        <v>2</v>
      </c>
      <c r="E89">
        <v>2</v>
      </c>
      <c r="F89">
        <v>4</v>
      </c>
      <c r="G89">
        <v>0</v>
      </c>
    </row>
    <row r="90" spans="1:7" x14ac:dyDescent="0.3">
      <c r="A90" s="9">
        <v>43917</v>
      </c>
      <c r="B90">
        <v>25</v>
      </c>
      <c r="C90">
        <v>16</v>
      </c>
      <c r="D90">
        <v>2</v>
      </c>
      <c r="E90">
        <v>2</v>
      </c>
      <c r="F90">
        <v>6</v>
      </c>
      <c r="G90">
        <v>0</v>
      </c>
    </row>
    <row r="91" spans="1:7" x14ac:dyDescent="0.3">
      <c r="A91" s="9">
        <v>43918</v>
      </c>
      <c r="B91">
        <v>21</v>
      </c>
      <c r="C91">
        <v>16</v>
      </c>
      <c r="D91">
        <v>2</v>
      </c>
      <c r="E91">
        <v>2</v>
      </c>
      <c r="F91">
        <v>8</v>
      </c>
      <c r="G91">
        <v>0</v>
      </c>
    </row>
    <row r="92" spans="1:7" x14ac:dyDescent="0.3">
      <c r="A92" s="9">
        <v>43919</v>
      </c>
      <c r="B92">
        <v>26</v>
      </c>
      <c r="C92">
        <v>16</v>
      </c>
      <c r="D92">
        <v>5</v>
      </c>
      <c r="E92">
        <v>3</v>
      </c>
      <c r="F92">
        <v>4</v>
      </c>
      <c r="G92">
        <v>0</v>
      </c>
    </row>
    <row r="93" spans="1:7" x14ac:dyDescent="0.3">
      <c r="A93" s="9">
        <v>43920</v>
      </c>
      <c r="B93">
        <v>20</v>
      </c>
      <c r="C93">
        <v>14</v>
      </c>
      <c r="D93">
        <v>1</v>
      </c>
      <c r="E93">
        <v>2</v>
      </c>
      <c r="F93">
        <v>6</v>
      </c>
      <c r="G93">
        <v>0</v>
      </c>
    </row>
    <row r="94" spans="1:7" x14ac:dyDescent="0.3">
      <c r="A94" s="9">
        <v>43921</v>
      </c>
      <c r="B94">
        <v>15</v>
      </c>
      <c r="C94">
        <v>9</v>
      </c>
      <c r="D94">
        <v>1</v>
      </c>
      <c r="E94">
        <v>1</v>
      </c>
      <c r="F94">
        <v>4</v>
      </c>
      <c r="G94">
        <v>0</v>
      </c>
    </row>
    <row r="95" spans="1:7" x14ac:dyDescent="0.3">
      <c r="A95" s="9">
        <v>43922</v>
      </c>
      <c r="B95">
        <v>18</v>
      </c>
      <c r="C95">
        <v>7</v>
      </c>
      <c r="D95">
        <v>2</v>
      </c>
      <c r="E95">
        <v>1</v>
      </c>
      <c r="F95">
        <v>5</v>
      </c>
      <c r="G95">
        <v>0</v>
      </c>
    </row>
    <row r="96" spans="1:7" x14ac:dyDescent="0.3">
      <c r="A96" s="9">
        <v>43923</v>
      </c>
      <c r="B96">
        <v>20</v>
      </c>
      <c r="C96">
        <v>9</v>
      </c>
      <c r="D96">
        <v>2</v>
      </c>
      <c r="E96">
        <v>1</v>
      </c>
      <c r="F96">
        <v>7</v>
      </c>
      <c r="G96">
        <v>0</v>
      </c>
    </row>
    <row r="97" spans="1:7" x14ac:dyDescent="0.3">
      <c r="A97" s="9">
        <v>43924</v>
      </c>
      <c r="B97">
        <v>14</v>
      </c>
      <c r="C97">
        <v>14</v>
      </c>
      <c r="D97">
        <v>2</v>
      </c>
      <c r="E97">
        <v>1</v>
      </c>
      <c r="F97">
        <v>8</v>
      </c>
      <c r="G97">
        <v>0</v>
      </c>
    </row>
    <row r="98" spans="1:7" x14ac:dyDescent="0.3">
      <c r="A98" s="9">
        <v>43925</v>
      </c>
      <c r="B98">
        <v>22</v>
      </c>
      <c r="C98">
        <v>8</v>
      </c>
      <c r="D98">
        <v>3</v>
      </c>
      <c r="E98">
        <v>3</v>
      </c>
      <c r="F98">
        <v>3</v>
      </c>
      <c r="G98">
        <v>0</v>
      </c>
    </row>
    <row r="99" spans="1:7" x14ac:dyDescent="0.3">
      <c r="A99" s="9">
        <v>43926</v>
      </c>
      <c r="B99">
        <v>25</v>
      </c>
      <c r="C99">
        <v>12</v>
      </c>
      <c r="D99">
        <v>2</v>
      </c>
      <c r="E99">
        <v>1</v>
      </c>
      <c r="F99">
        <v>6</v>
      </c>
      <c r="G99">
        <v>0</v>
      </c>
    </row>
    <row r="100" spans="1:7" x14ac:dyDescent="0.3">
      <c r="A100" s="9">
        <v>43927</v>
      </c>
      <c r="B100">
        <v>21</v>
      </c>
      <c r="C100">
        <v>9</v>
      </c>
      <c r="D100">
        <v>2</v>
      </c>
      <c r="E100">
        <v>2</v>
      </c>
      <c r="F100">
        <v>4</v>
      </c>
      <c r="G100">
        <v>0</v>
      </c>
    </row>
    <row r="101" spans="1:7" x14ac:dyDescent="0.3">
      <c r="A101" s="9">
        <v>43928</v>
      </c>
      <c r="B101">
        <v>19</v>
      </c>
      <c r="C101">
        <v>12</v>
      </c>
      <c r="D101">
        <v>2</v>
      </c>
      <c r="E101">
        <v>2</v>
      </c>
      <c r="F101">
        <v>5</v>
      </c>
      <c r="G101">
        <v>0</v>
      </c>
    </row>
    <row r="102" spans="1:7" x14ac:dyDescent="0.3">
      <c r="A102" s="9">
        <v>43929</v>
      </c>
      <c r="B102">
        <v>15</v>
      </c>
      <c r="C102">
        <v>9</v>
      </c>
      <c r="D102">
        <v>1</v>
      </c>
      <c r="E102">
        <v>1</v>
      </c>
      <c r="F102">
        <v>7</v>
      </c>
      <c r="G102">
        <v>4224</v>
      </c>
    </row>
    <row r="103" spans="1:7" x14ac:dyDescent="0.3">
      <c r="A103" s="9">
        <v>43930</v>
      </c>
      <c r="B103">
        <v>21</v>
      </c>
      <c r="C103">
        <v>14</v>
      </c>
      <c r="D103">
        <v>2</v>
      </c>
      <c r="E103">
        <v>2</v>
      </c>
      <c r="F103">
        <v>3</v>
      </c>
      <c r="G103">
        <v>0</v>
      </c>
    </row>
    <row r="104" spans="1:7" x14ac:dyDescent="0.3">
      <c r="A104" s="9">
        <v>43931</v>
      </c>
      <c r="B104">
        <v>23</v>
      </c>
      <c r="C104">
        <v>13</v>
      </c>
      <c r="D104">
        <v>2</v>
      </c>
      <c r="E104">
        <v>3</v>
      </c>
      <c r="F104">
        <v>5</v>
      </c>
      <c r="G104">
        <v>3494</v>
      </c>
    </row>
    <row r="105" spans="1:7" x14ac:dyDescent="0.3">
      <c r="A105" s="9">
        <v>43932</v>
      </c>
      <c r="B105">
        <v>23</v>
      </c>
      <c r="C105">
        <v>8</v>
      </c>
      <c r="D105">
        <v>1</v>
      </c>
      <c r="E105">
        <v>1</v>
      </c>
      <c r="F105">
        <v>6</v>
      </c>
      <c r="G105">
        <v>2045</v>
      </c>
    </row>
    <row r="106" spans="1:7" x14ac:dyDescent="0.3">
      <c r="A106" s="9">
        <v>43933</v>
      </c>
      <c r="B106">
        <v>20</v>
      </c>
      <c r="C106">
        <v>11</v>
      </c>
      <c r="D106">
        <v>2</v>
      </c>
      <c r="E106">
        <v>3</v>
      </c>
      <c r="F106">
        <v>4</v>
      </c>
      <c r="G106">
        <v>1952</v>
      </c>
    </row>
    <row r="107" spans="1:7" x14ac:dyDescent="0.3">
      <c r="A107" s="9">
        <v>43934</v>
      </c>
      <c r="B107">
        <v>26</v>
      </c>
      <c r="C107">
        <v>9</v>
      </c>
      <c r="D107">
        <v>1</v>
      </c>
      <c r="E107">
        <v>1</v>
      </c>
      <c r="F107">
        <v>6</v>
      </c>
      <c r="G107">
        <v>2536</v>
      </c>
    </row>
    <row r="108" spans="1:7" x14ac:dyDescent="0.3">
      <c r="A108" s="9">
        <v>43935</v>
      </c>
      <c r="B108">
        <v>21</v>
      </c>
      <c r="C108">
        <v>10</v>
      </c>
      <c r="D108">
        <v>3</v>
      </c>
      <c r="E108">
        <v>6</v>
      </c>
      <c r="F108">
        <v>6</v>
      </c>
      <c r="G108">
        <v>729</v>
      </c>
    </row>
    <row r="109" spans="1:7" x14ac:dyDescent="0.3">
      <c r="A109" s="9">
        <v>43936</v>
      </c>
      <c r="B109">
        <v>23</v>
      </c>
      <c r="C109">
        <v>10</v>
      </c>
      <c r="D109">
        <v>2</v>
      </c>
      <c r="E109">
        <v>3</v>
      </c>
      <c r="F109">
        <v>7</v>
      </c>
      <c r="G109">
        <v>4217</v>
      </c>
    </row>
    <row r="110" spans="1:7" x14ac:dyDescent="0.3">
      <c r="A110" s="9">
        <v>43937</v>
      </c>
      <c r="B110">
        <v>19</v>
      </c>
      <c r="C110">
        <v>9</v>
      </c>
      <c r="D110">
        <v>1</v>
      </c>
      <c r="E110">
        <v>2</v>
      </c>
      <c r="F110">
        <v>5</v>
      </c>
      <c r="G110">
        <v>1706</v>
      </c>
    </row>
    <row r="111" spans="1:7" x14ac:dyDescent="0.3">
      <c r="A111" s="9">
        <v>43938</v>
      </c>
      <c r="B111">
        <v>30</v>
      </c>
      <c r="C111">
        <v>12</v>
      </c>
      <c r="D111">
        <v>2</v>
      </c>
      <c r="E111">
        <v>2</v>
      </c>
      <c r="F111">
        <v>5</v>
      </c>
      <c r="G111">
        <v>2580</v>
      </c>
    </row>
    <row r="112" spans="1:7" x14ac:dyDescent="0.3">
      <c r="A112" s="9">
        <v>43939</v>
      </c>
      <c r="B112">
        <v>29</v>
      </c>
      <c r="C112">
        <v>13</v>
      </c>
      <c r="D112">
        <v>1</v>
      </c>
      <c r="E112">
        <v>2</v>
      </c>
      <c r="F112">
        <v>4</v>
      </c>
      <c r="G112">
        <v>2619</v>
      </c>
    </row>
    <row r="113" spans="1:7" x14ac:dyDescent="0.3">
      <c r="A113" s="9">
        <v>43940</v>
      </c>
      <c r="B113">
        <v>29</v>
      </c>
      <c r="C113">
        <v>10</v>
      </c>
      <c r="D113">
        <v>2</v>
      </c>
      <c r="E113">
        <v>2</v>
      </c>
      <c r="F113">
        <v>4</v>
      </c>
      <c r="G113">
        <v>3002</v>
      </c>
    </row>
    <row r="114" spans="1:7" x14ac:dyDescent="0.3">
      <c r="A114" s="9">
        <v>43941</v>
      </c>
      <c r="B114">
        <v>26</v>
      </c>
      <c r="C114">
        <v>12</v>
      </c>
      <c r="D114">
        <v>1</v>
      </c>
      <c r="E114">
        <v>1</v>
      </c>
      <c r="F114">
        <v>8</v>
      </c>
      <c r="G114">
        <v>4212</v>
      </c>
    </row>
    <row r="115" spans="1:7" x14ac:dyDescent="0.3">
      <c r="A115" s="9">
        <v>43942</v>
      </c>
      <c r="B115">
        <v>22</v>
      </c>
      <c r="C115">
        <v>14</v>
      </c>
      <c r="D115">
        <v>1</v>
      </c>
      <c r="E115">
        <v>3</v>
      </c>
      <c r="F115">
        <v>4</v>
      </c>
      <c r="G115">
        <v>3513</v>
      </c>
    </row>
    <row r="116" spans="1:7" x14ac:dyDescent="0.3">
      <c r="A116" s="9">
        <v>43943</v>
      </c>
      <c r="B116">
        <v>26</v>
      </c>
      <c r="C116">
        <v>11</v>
      </c>
      <c r="D116">
        <v>2</v>
      </c>
      <c r="E116">
        <v>2</v>
      </c>
      <c r="F116">
        <v>7</v>
      </c>
      <c r="G116">
        <v>2592</v>
      </c>
    </row>
    <row r="117" spans="1:7" x14ac:dyDescent="0.3">
      <c r="A117" s="9">
        <v>43944</v>
      </c>
      <c r="B117">
        <v>19</v>
      </c>
      <c r="C117">
        <v>15</v>
      </c>
      <c r="D117">
        <v>1</v>
      </c>
      <c r="E117">
        <v>2</v>
      </c>
      <c r="F117">
        <v>7</v>
      </c>
      <c r="G117">
        <v>2963</v>
      </c>
    </row>
    <row r="118" spans="1:7" x14ac:dyDescent="0.3">
      <c r="A118" s="9">
        <v>43945</v>
      </c>
      <c r="B118">
        <v>19</v>
      </c>
      <c r="C118">
        <v>10</v>
      </c>
      <c r="D118">
        <v>3</v>
      </c>
      <c r="E118">
        <v>2</v>
      </c>
      <c r="F118">
        <v>4</v>
      </c>
      <c r="G118">
        <v>4359</v>
      </c>
    </row>
    <row r="119" spans="1:7" x14ac:dyDescent="0.3">
      <c r="A119" s="9">
        <v>43946</v>
      </c>
      <c r="B119">
        <v>20</v>
      </c>
      <c r="C119">
        <v>16</v>
      </c>
      <c r="D119">
        <v>2</v>
      </c>
      <c r="E119">
        <v>4</v>
      </c>
      <c r="F119">
        <v>3</v>
      </c>
      <c r="G119">
        <v>1572</v>
      </c>
    </row>
    <row r="120" spans="1:7" x14ac:dyDescent="0.3">
      <c r="A120" s="9">
        <v>43947</v>
      </c>
      <c r="B120">
        <v>28</v>
      </c>
      <c r="C120">
        <v>14</v>
      </c>
      <c r="D120">
        <v>1</v>
      </c>
      <c r="E120">
        <v>4</v>
      </c>
      <c r="F120">
        <v>7</v>
      </c>
      <c r="G120">
        <v>2776</v>
      </c>
    </row>
    <row r="121" spans="1:7" x14ac:dyDescent="0.3">
      <c r="A121" s="9">
        <v>43948</v>
      </c>
      <c r="B121">
        <v>20</v>
      </c>
      <c r="C121">
        <v>15</v>
      </c>
      <c r="D121">
        <v>2</v>
      </c>
      <c r="E121">
        <v>3</v>
      </c>
      <c r="F121">
        <v>5</v>
      </c>
      <c r="G121">
        <v>2484</v>
      </c>
    </row>
    <row r="122" spans="1:7" x14ac:dyDescent="0.3">
      <c r="A122" s="9">
        <v>43949</v>
      </c>
      <c r="B122">
        <v>21</v>
      </c>
      <c r="C122">
        <v>10</v>
      </c>
      <c r="D122">
        <v>4</v>
      </c>
      <c r="E122">
        <v>3</v>
      </c>
      <c r="F122">
        <v>7</v>
      </c>
      <c r="G122">
        <v>2526</v>
      </c>
    </row>
    <row r="123" spans="1:7" x14ac:dyDescent="0.3">
      <c r="A123" s="9">
        <v>43950</v>
      </c>
      <c r="B123">
        <v>20</v>
      </c>
      <c r="C123">
        <v>13</v>
      </c>
      <c r="D123">
        <v>1</v>
      </c>
      <c r="E123">
        <v>2</v>
      </c>
      <c r="F123">
        <v>7</v>
      </c>
      <c r="G123">
        <v>3387</v>
      </c>
    </row>
    <row r="124" spans="1:7" x14ac:dyDescent="0.3">
      <c r="A124" s="9">
        <v>43951</v>
      </c>
      <c r="B124">
        <v>25</v>
      </c>
      <c r="C124">
        <v>13</v>
      </c>
      <c r="D124">
        <v>2</v>
      </c>
      <c r="E124">
        <v>2</v>
      </c>
      <c r="F124">
        <v>4</v>
      </c>
      <c r="G124">
        <v>4519</v>
      </c>
    </row>
    <row r="125" spans="1:7" x14ac:dyDescent="0.3">
      <c r="A125" s="9">
        <v>43952</v>
      </c>
      <c r="B125">
        <v>19</v>
      </c>
      <c r="C125">
        <v>14</v>
      </c>
      <c r="D125">
        <v>2</v>
      </c>
      <c r="E125">
        <v>2</v>
      </c>
      <c r="F125">
        <v>5</v>
      </c>
      <c r="G125">
        <v>4767</v>
      </c>
    </row>
    <row r="126" spans="1:7" x14ac:dyDescent="0.3">
      <c r="A126" s="9">
        <v>43953</v>
      </c>
      <c r="B126">
        <v>24</v>
      </c>
      <c r="C126">
        <v>14</v>
      </c>
      <c r="D126">
        <v>2</v>
      </c>
      <c r="E126">
        <v>4</v>
      </c>
      <c r="F126">
        <v>7</v>
      </c>
      <c r="G126">
        <v>5342</v>
      </c>
    </row>
    <row r="127" spans="1:7" x14ac:dyDescent="0.3">
      <c r="A127" s="9">
        <v>43954</v>
      </c>
      <c r="B127">
        <v>21</v>
      </c>
      <c r="C127">
        <v>12</v>
      </c>
      <c r="D127">
        <v>2</v>
      </c>
      <c r="E127">
        <v>3</v>
      </c>
      <c r="F127">
        <v>8</v>
      </c>
      <c r="G127">
        <v>5944</v>
      </c>
    </row>
    <row r="128" spans="1:7" x14ac:dyDescent="0.3">
      <c r="A128" s="9">
        <v>43955</v>
      </c>
      <c r="B128">
        <v>25</v>
      </c>
      <c r="C128">
        <v>14</v>
      </c>
      <c r="D128">
        <v>2</v>
      </c>
      <c r="E128">
        <v>2</v>
      </c>
      <c r="F128">
        <v>7</v>
      </c>
      <c r="G128">
        <v>4588</v>
      </c>
    </row>
    <row r="129" spans="1:7" x14ac:dyDescent="0.3">
      <c r="A129" s="9">
        <v>43956</v>
      </c>
      <c r="B129">
        <v>24</v>
      </c>
      <c r="C129">
        <v>14</v>
      </c>
      <c r="D129">
        <v>1</v>
      </c>
      <c r="E129">
        <v>1</v>
      </c>
      <c r="F129">
        <v>6</v>
      </c>
      <c r="G129">
        <v>4984</v>
      </c>
    </row>
    <row r="130" spans="1:7" x14ac:dyDescent="0.3">
      <c r="A130" s="9">
        <v>43957</v>
      </c>
      <c r="B130">
        <v>24</v>
      </c>
      <c r="C130">
        <v>16</v>
      </c>
      <c r="D130">
        <v>4</v>
      </c>
      <c r="E130">
        <v>2</v>
      </c>
      <c r="F130">
        <v>6</v>
      </c>
      <c r="G130">
        <v>5559</v>
      </c>
    </row>
    <row r="131" spans="1:7" x14ac:dyDescent="0.3">
      <c r="A131" s="9">
        <v>43958</v>
      </c>
      <c r="B131">
        <v>25</v>
      </c>
      <c r="C131">
        <v>14</v>
      </c>
      <c r="D131">
        <v>3</v>
      </c>
      <c r="E131">
        <v>1</v>
      </c>
      <c r="F131">
        <v>5</v>
      </c>
      <c r="G131">
        <v>5362</v>
      </c>
    </row>
    <row r="132" spans="1:7" x14ac:dyDescent="0.3">
      <c r="A132" s="9">
        <v>43959</v>
      </c>
      <c r="B132">
        <v>27</v>
      </c>
      <c r="C132">
        <v>13</v>
      </c>
      <c r="D132">
        <v>2</v>
      </c>
      <c r="E132">
        <v>3</v>
      </c>
      <c r="F132">
        <v>8</v>
      </c>
      <c r="G132">
        <v>4833</v>
      </c>
    </row>
    <row r="133" spans="1:7" x14ac:dyDescent="0.3">
      <c r="A133" s="9">
        <v>43960</v>
      </c>
      <c r="B133">
        <v>21</v>
      </c>
      <c r="C133">
        <v>16</v>
      </c>
      <c r="D133">
        <v>1</v>
      </c>
      <c r="E133">
        <v>2</v>
      </c>
      <c r="F133">
        <v>7</v>
      </c>
      <c r="G133">
        <v>4264</v>
      </c>
    </row>
    <row r="134" spans="1:7" x14ac:dyDescent="0.3">
      <c r="A134" s="9">
        <v>43961</v>
      </c>
      <c r="B134">
        <v>17</v>
      </c>
      <c r="C134">
        <v>11</v>
      </c>
      <c r="D134">
        <v>3</v>
      </c>
      <c r="E134">
        <v>2</v>
      </c>
      <c r="F134">
        <v>4</v>
      </c>
      <c r="G134">
        <v>3843</v>
      </c>
    </row>
    <row r="135" spans="1:7" x14ac:dyDescent="0.3">
      <c r="A135" s="9">
        <v>43962</v>
      </c>
      <c r="B135">
        <v>22</v>
      </c>
      <c r="C135">
        <v>10</v>
      </c>
      <c r="D135">
        <v>1</v>
      </c>
      <c r="E135">
        <v>2</v>
      </c>
      <c r="F135">
        <v>9</v>
      </c>
      <c r="G135">
        <v>2977</v>
      </c>
    </row>
    <row r="136" spans="1:7" x14ac:dyDescent="0.3">
      <c r="A136" s="9">
        <v>43963</v>
      </c>
      <c r="B136">
        <v>34</v>
      </c>
      <c r="C136">
        <v>19</v>
      </c>
      <c r="D136">
        <v>2</v>
      </c>
      <c r="E136">
        <v>1</v>
      </c>
      <c r="F136">
        <v>11</v>
      </c>
      <c r="G136">
        <v>3066</v>
      </c>
    </row>
    <row r="137" spans="1:7" x14ac:dyDescent="0.3">
      <c r="A137" s="9">
        <v>43964</v>
      </c>
      <c r="B137">
        <v>44</v>
      </c>
      <c r="C137">
        <v>12</v>
      </c>
      <c r="D137">
        <v>2</v>
      </c>
      <c r="E137">
        <v>2</v>
      </c>
      <c r="F137">
        <v>16</v>
      </c>
      <c r="G137">
        <v>2761</v>
      </c>
    </row>
    <row r="138" spans="1:7" x14ac:dyDescent="0.3">
      <c r="A138" s="9">
        <v>43965</v>
      </c>
      <c r="B138">
        <v>30</v>
      </c>
      <c r="C138">
        <v>23</v>
      </c>
      <c r="D138">
        <v>1</v>
      </c>
      <c r="E138">
        <v>3</v>
      </c>
      <c r="F138">
        <v>8</v>
      </c>
      <c r="G138">
        <v>2411</v>
      </c>
    </row>
    <row r="139" spans="1:7" x14ac:dyDescent="0.3">
      <c r="A139" s="9">
        <v>43966</v>
      </c>
      <c r="B139">
        <v>35</v>
      </c>
      <c r="C139">
        <v>16</v>
      </c>
      <c r="D139">
        <v>2</v>
      </c>
      <c r="E139">
        <v>2</v>
      </c>
      <c r="F139">
        <v>11</v>
      </c>
      <c r="G139">
        <v>3151</v>
      </c>
    </row>
    <row r="140" spans="1:7" x14ac:dyDescent="0.3">
      <c r="A140" s="9">
        <v>43967</v>
      </c>
      <c r="B140">
        <v>37</v>
      </c>
      <c r="C140">
        <v>24</v>
      </c>
      <c r="D140">
        <v>1</v>
      </c>
      <c r="E140">
        <v>3</v>
      </c>
      <c r="F140">
        <v>10</v>
      </c>
      <c r="G140">
        <v>10548</v>
      </c>
    </row>
    <row r="141" spans="1:7" x14ac:dyDescent="0.3">
      <c r="A141" s="9">
        <v>43968</v>
      </c>
      <c r="B141">
        <v>33</v>
      </c>
      <c r="C141">
        <v>20</v>
      </c>
      <c r="D141">
        <v>2</v>
      </c>
      <c r="E141">
        <v>4</v>
      </c>
      <c r="F141">
        <v>12</v>
      </c>
      <c r="G141">
        <v>5193</v>
      </c>
    </row>
    <row r="142" spans="1:7" x14ac:dyDescent="0.3">
      <c r="A142" s="9">
        <v>43969</v>
      </c>
      <c r="B142">
        <v>46</v>
      </c>
      <c r="C142">
        <v>18</v>
      </c>
      <c r="D142">
        <v>2</v>
      </c>
      <c r="E142">
        <v>3</v>
      </c>
      <c r="F142">
        <v>9</v>
      </c>
      <c r="G142">
        <v>5224</v>
      </c>
    </row>
    <row r="143" spans="1:7" x14ac:dyDescent="0.3">
      <c r="A143" s="9">
        <v>43970</v>
      </c>
      <c r="B143">
        <v>45</v>
      </c>
      <c r="C143">
        <v>22</v>
      </c>
      <c r="D143">
        <v>4</v>
      </c>
      <c r="E143">
        <v>2</v>
      </c>
      <c r="F143">
        <v>11</v>
      </c>
      <c r="G143">
        <v>5850</v>
      </c>
    </row>
    <row r="144" spans="1:7" x14ac:dyDescent="0.3">
      <c r="A144" s="9">
        <v>43971</v>
      </c>
      <c r="B144">
        <v>54</v>
      </c>
      <c r="C144">
        <v>29</v>
      </c>
      <c r="D144">
        <v>2</v>
      </c>
      <c r="E144">
        <v>4</v>
      </c>
      <c r="F144">
        <v>7</v>
      </c>
      <c r="G144">
        <v>6098</v>
      </c>
    </row>
    <row r="145" spans="1:7" x14ac:dyDescent="0.3">
      <c r="A145" s="9">
        <v>43972</v>
      </c>
      <c r="B145">
        <v>40</v>
      </c>
      <c r="C145">
        <v>25</v>
      </c>
      <c r="D145">
        <v>2</v>
      </c>
      <c r="E145">
        <v>3</v>
      </c>
      <c r="F145">
        <v>8</v>
      </c>
      <c r="G145">
        <v>5380</v>
      </c>
    </row>
    <row r="146" spans="1:7" x14ac:dyDescent="0.3">
      <c r="A146" s="9">
        <v>43973</v>
      </c>
      <c r="B146">
        <v>41</v>
      </c>
      <c r="C146">
        <v>26</v>
      </c>
      <c r="D146">
        <v>1</v>
      </c>
      <c r="E146">
        <v>2</v>
      </c>
      <c r="F146">
        <v>7</v>
      </c>
      <c r="G146">
        <v>6410</v>
      </c>
    </row>
    <row r="147" spans="1:7" x14ac:dyDescent="0.3">
      <c r="A147" s="9">
        <v>43974</v>
      </c>
      <c r="B147">
        <v>45</v>
      </c>
      <c r="C147">
        <v>26</v>
      </c>
      <c r="D147">
        <v>2</v>
      </c>
      <c r="E147">
        <v>3</v>
      </c>
      <c r="F147">
        <v>11</v>
      </c>
      <c r="G147">
        <v>5506</v>
      </c>
    </row>
    <row r="148" spans="1:7" x14ac:dyDescent="0.3">
      <c r="A148" s="9">
        <v>43975</v>
      </c>
      <c r="B148">
        <v>40</v>
      </c>
      <c r="C148">
        <v>23</v>
      </c>
      <c r="D148">
        <v>3</v>
      </c>
      <c r="E148">
        <v>4</v>
      </c>
      <c r="F148">
        <v>7</v>
      </c>
      <c r="G148">
        <v>4800</v>
      </c>
    </row>
    <row r="149" spans="1:7" x14ac:dyDescent="0.3">
      <c r="A149" s="9">
        <v>43976</v>
      </c>
      <c r="B149">
        <v>37</v>
      </c>
      <c r="C149">
        <v>31</v>
      </c>
      <c r="D149">
        <v>1</v>
      </c>
      <c r="E149">
        <v>1</v>
      </c>
      <c r="F149">
        <v>11</v>
      </c>
      <c r="G149">
        <v>3493</v>
      </c>
    </row>
    <row r="150" spans="1:7" x14ac:dyDescent="0.3">
      <c r="A150" s="9">
        <v>43977</v>
      </c>
      <c r="B150">
        <v>37</v>
      </c>
      <c r="C150">
        <v>20</v>
      </c>
      <c r="D150">
        <v>1</v>
      </c>
      <c r="E150">
        <v>2</v>
      </c>
      <c r="F150">
        <v>6</v>
      </c>
      <c r="G150">
        <v>2952</v>
      </c>
    </row>
    <row r="151" spans="1:7" x14ac:dyDescent="0.3">
      <c r="A151" s="9">
        <v>43978</v>
      </c>
      <c r="B151">
        <v>33</v>
      </c>
      <c r="C151">
        <v>23</v>
      </c>
      <c r="D151">
        <v>3</v>
      </c>
      <c r="E151">
        <v>3</v>
      </c>
      <c r="F151">
        <v>10</v>
      </c>
      <c r="G151">
        <v>4550</v>
      </c>
    </row>
    <row r="152" spans="1:7" x14ac:dyDescent="0.3">
      <c r="A152" s="9">
        <v>43979</v>
      </c>
      <c r="B152">
        <v>34</v>
      </c>
      <c r="C152">
        <v>21</v>
      </c>
      <c r="D152">
        <v>2</v>
      </c>
      <c r="E152">
        <v>1</v>
      </c>
      <c r="F152">
        <v>9</v>
      </c>
      <c r="G152">
        <v>4185</v>
      </c>
    </row>
    <row r="153" spans="1:7" x14ac:dyDescent="0.3">
      <c r="A153" s="9">
        <v>43980</v>
      </c>
      <c r="B153">
        <v>42</v>
      </c>
      <c r="C153">
        <v>15</v>
      </c>
      <c r="D153">
        <v>2</v>
      </c>
      <c r="E153">
        <v>2</v>
      </c>
      <c r="F153">
        <v>10</v>
      </c>
      <c r="G153">
        <v>3433</v>
      </c>
    </row>
    <row r="154" spans="1:7" x14ac:dyDescent="0.3">
      <c r="A154" s="9">
        <v>43981</v>
      </c>
      <c r="B154">
        <v>43</v>
      </c>
      <c r="C154">
        <v>20</v>
      </c>
      <c r="D154">
        <v>1</v>
      </c>
      <c r="E154">
        <v>2</v>
      </c>
      <c r="F154">
        <v>8</v>
      </c>
      <c r="G154">
        <v>4299</v>
      </c>
    </row>
    <row r="155" spans="1:7" x14ac:dyDescent="0.3">
      <c r="A155" s="9">
        <v>43982</v>
      </c>
      <c r="B155">
        <v>43</v>
      </c>
      <c r="C155">
        <v>15</v>
      </c>
      <c r="D155">
        <v>2</v>
      </c>
      <c r="E155">
        <v>3</v>
      </c>
      <c r="F155">
        <v>10</v>
      </c>
      <c r="G155">
        <v>6150</v>
      </c>
    </row>
  </sheetData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718C2-711C-4FB3-A48A-CF30BA6F4FAF}">
  <dimension ref="A1:X155"/>
  <sheetViews>
    <sheetView workbookViewId="0">
      <selection activeCell="A3" sqref="A3:G155"/>
    </sheetView>
  </sheetViews>
  <sheetFormatPr defaultRowHeight="14.4" x14ac:dyDescent="0.3"/>
  <cols>
    <col min="5" max="5" width="8.88671875" style="13"/>
    <col min="15" max="15" width="9.88671875" customWidth="1"/>
    <col min="22" max="22" width="10" customWidth="1"/>
  </cols>
  <sheetData>
    <row r="1" spans="1:24" x14ac:dyDescent="0.3">
      <c r="A1" t="s">
        <v>63</v>
      </c>
    </row>
    <row r="3" spans="1:24" x14ac:dyDescent="0.3">
      <c r="A3" t="s">
        <v>62</v>
      </c>
      <c r="B3" t="s">
        <v>209</v>
      </c>
      <c r="C3" t="s">
        <v>208</v>
      </c>
      <c r="D3" t="s">
        <v>207</v>
      </c>
      <c r="E3" s="13" t="s">
        <v>206</v>
      </c>
      <c r="F3" t="s">
        <v>205</v>
      </c>
      <c r="G3" s="17" t="s">
        <v>56</v>
      </c>
      <c r="H3" s="11" t="s">
        <v>69</v>
      </c>
      <c r="I3" s="11" t="str">
        <f ca="1">IFERROR(__xludf.DUMMYFUNCTION("""COMPUTED_VALUE"""),"Daily Deceased")</f>
        <v>Daily Deceased</v>
      </c>
      <c r="J3" s="10" t="s">
        <v>68</v>
      </c>
    </row>
    <row r="4" spans="1:24" x14ac:dyDescent="0.3">
      <c r="A4" s="8">
        <v>43831</v>
      </c>
      <c r="B4">
        <v>6</v>
      </c>
      <c r="C4" t="s">
        <v>61</v>
      </c>
      <c r="D4">
        <v>0</v>
      </c>
      <c r="E4" s="13" t="s">
        <v>61</v>
      </c>
      <c r="F4">
        <v>7</v>
      </c>
      <c r="G4" s="15">
        <v>43831</v>
      </c>
      <c r="H4" s="11">
        <v>0</v>
      </c>
      <c r="I4" s="11">
        <v>0</v>
      </c>
      <c r="J4" s="10">
        <v>0</v>
      </c>
    </row>
    <row r="5" spans="1:24" x14ac:dyDescent="0.3">
      <c r="A5" s="8">
        <v>43832</v>
      </c>
      <c r="B5">
        <v>6</v>
      </c>
      <c r="C5" t="s">
        <v>61</v>
      </c>
      <c r="D5">
        <v>0</v>
      </c>
      <c r="E5" s="13" t="s">
        <v>61</v>
      </c>
      <c r="F5">
        <v>8</v>
      </c>
      <c r="G5" s="15">
        <v>43832</v>
      </c>
      <c r="H5" s="11">
        <v>0</v>
      </c>
      <c r="I5" s="11">
        <v>0</v>
      </c>
      <c r="J5" s="10">
        <v>0</v>
      </c>
    </row>
    <row r="6" spans="1:24" x14ac:dyDescent="0.3">
      <c r="A6" s="8">
        <v>43833</v>
      </c>
      <c r="B6">
        <v>6</v>
      </c>
      <c r="C6" t="s">
        <v>61</v>
      </c>
      <c r="D6">
        <v>0</v>
      </c>
      <c r="E6" s="13" t="s">
        <v>61</v>
      </c>
      <c r="F6">
        <v>7</v>
      </c>
      <c r="G6" s="15">
        <v>43833</v>
      </c>
      <c r="H6" s="11">
        <v>0</v>
      </c>
      <c r="I6" s="11">
        <v>0</v>
      </c>
      <c r="J6" s="10">
        <v>0</v>
      </c>
    </row>
    <row r="7" spans="1:24" x14ac:dyDescent="0.3">
      <c r="A7" s="8">
        <v>43834</v>
      </c>
      <c r="B7">
        <v>7</v>
      </c>
      <c r="C7" t="s">
        <v>61</v>
      </c>
      <c r="D7">
        <v>0</v>
      </c>
      <c r="E7" s="13">
        <v>1</v>
      </c>
      <c r="F7">
        <v>7</v>
      </c>
      <c r="G7" s="15">
        <v>43834</v>
      </c>
      <c r="H7" s="11">
        <v>0</v>
      </c>
      <c r="I7" s="11">
        <v>0</v>
      </c>
      <c r="J7" s="10">
        <v>0</v>
      </c>
      <c r="O7" t="s">
        <v>123</v>
      </c>
      <c r="V7" t="s">
        <v>122</v>
      </c>
    </row>
    <row r="8" spans="1:24" ht="28.8" x14ac:dyDescent="0.3">
      <c r="A8" s="8">
        <v>43835</v>
      </c>
      <c r="B8">
        <v>7</v>
      </c>
      <c r="C8" t="s">
        <v>61</v>
      </c>
      <c r="D8">
        <v>0</v>
      </c>
      <c r="E8" s="13">
        <v>1</v>
      </c>
      <c r="F8">
        <v>7</v>
      </c>
      <c r="G8" s="15">
        <v>43835</v>
      </c>
      <c r="H8" s="11">
        <v>0</v>
      </c>
      <c r="I8" s="11">
        <v>0</v>
      </c>
      <c r="J8" s="10">
        <v>0</v>
      </c>
      <c r="L8" s="20" t="s">
        <v>121</v>
      </c>
      <c r="M8" s="20" t="s">
        <v>17</v>
      </c>
      <c r="N8" s="20" t="s">
        <v>19</v>
      </c>
      <c r="O8" s="21" t="s">
        <v>183</v>
      </c>
      <c r="P8" s="20" t="s">
        <v>22</v>
      </c>
      <c r="Q8" s="20" t="s">
        <v>24</v>
      </c>
      <c r="S8" s="20" t="s">
        <v>121</v>
      </c>
      <c r="T8" s="20" t="s">
        <v>17</v>
      </c>
      <c r="U8" s="20" t="s">
        <v>19</v>
      </c>
      <c r="V8" s="21" t="s">
        <v>183</v>
      </c>
      <c r="W8" s="20" t="s">
        <v>22</v>
      </c>
      <c r="X8" s="20" t="s">
        <v>24</v>
      </c>
    </row>
    <row r="9" spans="1:24" x14ac:dyDescent="0.3">
      <c r="A9" s="8">
        <v>43836</v>
      </c>
      <c r="B9">
        <v>6</v>
      </c>
      <c r="C9" t="s">
        <v>61</v>
      </c>
      <c r="D9">
        <v>0</v>
      </c>
      <c r="E9" s="13">
        <v>1</v>
      </c>
      <c r="F9">
        <v>8</v>
      </c>
      <c r="G9" s="15">
        <v>43836</v>
      </c>
      <c r="H9" s="11">
        <v>0</v>
      </c>
      <c r="I9" s="11">
        <v>0</v>
      </c>
      <c r="J9" s="10">
        <v>0</v>
      </c>
      <c r="L9" s="20">
        <v>0</v>
      </c>
      <c r="M9" s="20">
        <v>0.34884597835455772</v>
      </c>
      <c r="N9" s="20">
        <v>8.9317819359486988E-2</v>
      </c>
      <c r="O9" s="20">
        <v>0.46331633257797061</v>
      </c>
      <c r="P9" s="20">
        <v>3.3602585606064335E-2</v>
      </c>
      <c r="Q9" s="20">
        <v>0.77503784657412256</v>
      </c>
      <c r="S9" s="20">
        <v>0</v>
      </c>
      <c r="T9" s="20">
        <v>0.34222771944033259</v>
      </c>
      <c r="U9" s="20">
        <v>7.930826626307709E-2</v>
      </c>
      <c r="V9" s="20">
        <v>0.50389004800616</v>
      </c>
      <c r="W9" s="20">
        <v>3.339209527701794E-2</v>
      </c>
      <c r="X9" s="20">
        <v>0.81159258594010086</v>
      </c>
    </row>
    <row r="10" spans="1:24" x14ac:dyDescent="0.3">
      <c r="A10" s="8">
        <v>43837</v>
      </c>
      <c r="B10">
        <v>6</v>
      </c>
      <c r="C10" t="s">
        <v>61</v>
      </c>
      <c r="D10">
        <v>0</v>
      </c>
      <c r="E10" s="13" t="s">
        <v>61</v>
      </c>
      <c r="F10">
        <v>7</v>
      </c>
      <c r="G10" s="15">
        <v>43837</v>
      </c>
      <c r="H10" s="11">
        <v>0</v>
      </c>
      <c r="I10" s="11">
        <v>0</v>
      </c>
      <c r="J10" s="10">
        <v>0</v>
      </c>
      <c r="L10" s="20">
        <v>1</v>
      </c>
      <c r="M10" s="20">
        <v>0.33649594454049309</v>
      </c>
      <c r="N10" s="20">
        <v>8.8592433328995135E-2</v>
      </c>
      <c r="O10" s="20">
        <v>0.4656184001077997</v>
      </c>
      <c r="P10" s="20">
        <v>3.8184858545961556E-2</v>
      </c>
      <c r="Q10" s="20">
        <v>0.77488582529608518</v>
      </c>
      <c r="S10" s="20">
        <v>1</v>
      </c>
      <c r="T10" s="20">
        <v>0.32889620522643198</v>
      </c>
      <c r="U10" s="20">
        <v>7.8994959212427746E-2</v>
      </c>
      <c r="V10" s="20">
        <v>0.51606275273289892</v>
      </c>
      <c r="W10" s="20">
        <v>3.6621240163972314E-2</v>
      </c>
      <c r="X10" s="20">
        <v>0.81646750629609421</v>
      </c>
    </row>
    <row r="11" spans="1:24" x14ac:dyDescent="0.3">
      <c r="A11" s="8">
        <v>43838</v>
      </c>
      <c r="B11">
        <v>7</v>
      </c>
      <c r="C11" t="s">
        <v>61</v>
      </c>
      <c r="D11">
        <v>0</v>
      </c>
      <c r="E11" s="13" t="s">
        <v>61</v>
      </c>
      <c r="F11">
        <v>8</v>
      </c>
      <c r="G11" s="15">
        <v>43838</v>
      </c>
      <c r="H11" s="11">
        <v>0</v>
      </c>
      <c r="I11" s="11">
        <v>0</v>
      </c>
      <c r="J11" s="10">
        <v>0</v>
      </c>
      <c r="L11" s="20">
        <v>2</v>
      </c>
      <c r="M11" s="20">
        <v>0.32632079583727214</v>
      </c>
      <c r="N11" s="20">
        <v>8.8337276055359903E-2</v>
      </c>
      <c r="O11" s="20">
        <v>0.49778017407705827</v>
      </c>
      <c r="P11" s="20">
        <v>4.080901823713956E-2</v>
      </c>
      <c r="Q11" s="20">
        <v>0.77492886115415727</v>
      </c>
      <c r="S11" s="20">
        <v>2</v>
      </c>
      <c r="T11" s="20">
        <v>0.31680983443583716</v>
      </c>
      <c r="U11" s="20">
        <v>7.6506105317367137E-2</v>
      </c>
      <c r="V11" s="20">
        <v>0.53670869400136223</v>
      </c>
      <c r="W11" s="20">
        <v>3.6733039253152272E-2</v>
      </c>
      <c r="X11" s="20">
        <v>0.80429547778915611</v>
      </c>
    </row>
    <row r="12" spans="1:24" x14ac:dyDescent="0.3">
      <c r="A12" s="8">
        <v>43839</v>
      </c>
      <c r="B12">
        <v>7</v>
      </c>
      <c r="C12" t="s">
        <v>61</v>
      </c>
      <c r="D12">
        <v>0</v>
      </c>
      <c r="E12" s="13">
        <v>1</v>
      </c>
      <c r="F12">
        <v>7</v>
      </c>
      <c r="G12" s="15">
        <v>43839</v>
      </c>
      <c r="H12" s="11">
        <v>0</v>
      </c>
      <c r="I12" s="11">
        <v>0</v>
      </c>
      <c r="J12" s="10">
        <v>0</v>
      </c>
      <c r="L12" s="20">
        <v>3</v>
      </c>
      <c r="M12" s="20">
        <v>0.3207054025790434</v>
      </c>
      <c r="N12" s="20">
        <v>8.7817785435528498E-2</v>
      </c>
      <c r="O12" s="20">
        <v>0.49875202211157926</v>
      </c>
      <c r="P12" s="20">
        <v>4.147294146948094E-2</v>
      </c>
      <c r="Q12" s="20">
        <v>0.77681741586867958</v>
      </c>
      <c r="S12" s="20">
        <v>3</v>
      </c>
      <c r="T12" s="20">
        <v>0.31119412731210117</v>
      </c>
      <c r="U12" s="20">
        <v>7.3091133710242034E-2</v>
      </c>
      <c r="V12" s="20">
        <v>0.53128926585817793</v>
      </c>
      <c r="W12" s="20">
        <v>3.503712270429668E-2</v>
      </c>
      <c r="X12" s="20">
        <v>0.78945563451333611</v>
      </c>
    </row>
    <row r="13" spans="1:24" x14ac:dyDescent="0.3">
      <c r="A13" s="8">
        <v>43840</v>
      </c>
      <c r="B13">
        <v>6</v>
      </c>
      <c r="C13" t="s">
        <v>61</v>
      </c>
      <c r="D13">
        <v>0</v>
      </c>
      <c r="E13" s="13">
        <v>1</v>
      </c>
      <c r="F13">
        <v>7</v>
      </c>
      <c r="G13" s="15">
        <v>43840</v>
      </c>
      <c r="H13" s="11">
        <v>0</v>
      </c>
      <c r="I13" s="11">
        <v>0</v>
      </c>
      <c r="J13" s="10">
        <v>0</v>
      </c>
      <c r="L13" s="20">
        <v>4</v>
      </c>
      <c r="M13" s="20">
        <v>0.31902634985754319</v>
      </c>
      <c r="N13" s="20">
        <v>8.5914790787247966E-2</v>
      </c>
      <c r="O13" s="20">
        <v>0.50216675843572534</v>
      </c>
      <c r="P13" s="20">
        <v>4.2121174665408073E-2</v>
      </c>
      <c r="Q13" s="20">
        <v>0.78054970609139585</v>
      </c>
      <c r="S13" s="20">
        <v>4</v>
      </c>
      <c r="T13" s="20">
        <v>0.306444357815639</v>
      </c>
      <c r="U13" s="20">
        <v>6.8943381876075335E-2</v>
      </c>
      <c r="V13" s="20">
        <v>0.52880106106056712</v>
      </c>
      <c r="W13" s="20">
        <v>3.3528381793316131E-2</v>
      </c>
      <c r="X13" s="20">
        <v>0.774552235628443</v>
      </c>
    </row>
    <row r="14" spans="1:24" x14ac:dyDescent="0.3">
      <c r="A14" s="8">
        <v>43841</v>
      </c>
      <c r="B14">
        <v>7</v>
      </c>
      <c r="C14" t="s">
        <v>61</v>
      </c>
      <c r="D14">
        <v>0</v>
      </c>
      <c r="E14" s="13" t="s">
        <v>61</v>
      </c>
      <c r="F14">
        <v>7</v>
      </c>
      <c r="G14" s="15">
        <v>43841</v>
      </c>
      <c r="H14" s="11">
        <v>0</v>
      </c>
      <c r="I14" s="11">
        <v>0</v>
      </c>
      <c r="J14" s="10">
        <v>0</v>
      </c>
      <c r="L14" s="20">
        <v>5</v>
      </c>
      <c r="M14" s="20">
        <v>0.31242390920867308</v>
      </c>
      <c r="N14" s="20">
        <v>8.2179475631200441E-2</v>
      </c>
      <c r="O14" s="20">
        <v>0.50081088909289651</v>
      </c>
      <c r="P14" s="20">
        <v>4.1831997654339412E-2</v>
      </c>
      <c r="Q14" s="20">
        <v>0.77478992010435144</v>
      </c>
      <c r="S14" s="20">
        <v>5</v>
      </c>
      <c r="T14" s="20">
        <v>0.29748044053889749</v>
      </c>
      <c r="U14" s="20">
        <v>6.4020444152771194E-2</v>
      </c>
      <c r="V14" s="20">
        <v>0.53349185154571865</v>
      </c>
      <c r="W14" s="20">
        <v>3.2635168512858505E-2</v>
      </c>
      <c r="X14" s="20">
        <v>0.75966731233705787</v>
      </c>
    </row>
    <row r="15" spans="1:24" x14ac:dyDescent="0.3">
      <c r="A15" s="8">
        <v>43842</v>
      </c>
      <c r="B15">
        <v>8</v>
      </c>
      <c r="C15" t="s">
        <v>61</v>
      </c>
      <c r="D15">
        <v>0</v>
      </c>
      <c r="E15" s="13" t="s">
        <v>61</v>
      </c>
      <c r="F15">
        <v>7</v>
      </c>
      <c r="G15" s="15">
        <v>43842</v>
      </c>
      <c r="H15" s="11">
        <v>0</v>
      </c>
      <c r="I15" s="11">
        <v>0</v>
      </c>
      <c r="J15" s="10">
        <v>0</v>
      </c>
      <c r="L15" s="20">
        <v>6</v>
      </c>
      <c r="M15" s="20">
        <v>0.30637902617140172</v>
      </c>
      <c r="N15" s="20">
        <v>7.9983727353669487E-2</v>
      </c>
      <c r="O15" s="20">
        <v>0.50502235030614251</v>
      </c>
      <c r="P15" s="20">
        <v>4.4592887634192981E-2</v>
      </c>
      <c r="Q15" s="20">
        <v>0.79368002814979488</v>
      </c>
      <c r="S15" s="20">
        <v>6</v>
      </c>
      <c r="T15" s="20">
        <v>0.28723499968200927</v>
      </c>
      <c r="U15" s="20">
        <v>5.9208684379903405E-2</v>
      </c>
      <c r="V15" s="20">
        <v>0.53266551878743973</v>
      </c>
      <c r="W15" s="20">
        <v>3.7383721404371899E-2</v>
      </c>
      <c r="X15" s="20">
        <v>0.7753073422995187</v>
      </c>
    </row>
    <row r="16" spans="1:24" x14ac:dyDescent="0.3">
      <c r="A16" s="8">
        <v>43843</v>
      </c>
      <c r="B16">
        <v>6</v>
      </c>
      <c r="C16" t="s">
        <v>61</v>
      </c>
      <c r="D16">
        <v>0</v>
      </c>
      <c r="E16" s="13" t="s">
        <v>61</v>
      </c>
      <c r="F16">
        <v>7</v>
      </c>
      <c r="G16" s="15">
        <v>43843</v>
      </c>
      <c r="H16" s="11">
        <v>0</v>
      </c>
      <c r="I16" s="11">
        <v>0</v>
      </c>
      <c r="J16" s="10">
        <v>0</v>
      </c>
      <c r="L16" s="20">
        <v>7</v>
      </c>
      <c r="M16" s="20">
        <v>0.30040347159333952</v>
      </c>
      <c r="N16" s="20">
        <v>7.496938848095315E-2</v>
      </c>
      <c r="O16" s="20">
        <v>0.50292777387322507</v>
      </c>
      <c r="P16" s="20">
        <v>4.7689344427220663E-2</v>
      </c>
      <c r="Q16" s="20">
        <v>0.79198119257756394</v>
      </c>
      <c r="S16" s="20">
        <v>7</v>
      </c>
      <c r="T16" s="20">
        <v>0.28076000377094029</v>
      </c>
      <c r="U16" s="20">
        <v>5.3767031862626213E-2</v>
      </c>
      <c r="V16" s="20">
        <v>0.54431120020240764</v>
      </c>
      <c r="W16" s="20">
        <v>4.2459906023738378E-2</v>
      </c>
      <c r="X16" s="20">
        <v>0.78699482102748475</v>
      </c>
    </row>
    <row r="17" spans="1:24" x14ac:dyDescent="0.3">
      <c r="A17" s="8">
        <v>43844</v>
      </c>
      <c r="B17">
        <v>6</v>
      </c>
      <c r="C17" t="s">
        <v>61</v>
      </c>
      <c r="D17">
        <v>0</v>
      </c>
      <c r="E17" s="13" t="s">
        <v>61</v>
      </c>
      <c r="F17">
        <v>7</v>
      </c>
      <c r="G17" s="15">
        <v>43844</v>
      </c>
      <c r="H17" s="11">
        <v>0</v>
      </c>
      <c r="I17" s="11">
        <v>0</v>
      </c>
      <c r="J17" s="10">
        <v>0</v>
      </c>
      <c r="L17" s="20">
        <v>8</v>
      </c>
      <c r="M17" s="20">
        <v>0.29212431585709514</v>
      </c>
      <c r="N17" s="20">
        <v>7.586883925765503E-2</v>
      </c>
      <c r="O17" s="20">
        <v>0.52925338752339535</v>
      </c>
      <c r="P17" s="20">
        <v>5.2701207370357203E-2</v>
      </c>
      <c r="Q17" s="20">
        <v>0.80532182312897294</v>
      </c>
      <c r="S17" s="20">
        <v>8</v>
      </c>
      <c r="T17" s="20">
        <v>0.27194717385920947</v>
      </c>
      <c r="U17" s="20">
        <v>5.3742119018429783E-2</v>
      </c>
      <c r="V17" s="20">
        <v>0.56763640919715497</v>
      </c>
      <c r="W17" s="20">
        <v>4.7087816840580228E-2</v>
      </c>
      <c r="X17" s="20">
        <v>0.79375008612657572</v>
      </c>
    </row>
    <row r="18" spans="1:24" x14ac:dyDescent="0.3">
      <c r="A18" s="8">
        <v>43845</v>
      </c>
      <c r="B18">
        <v>6</v>
      </c>
      <c r="C18" t="s">
        <v>61</v>
      </c>
      <c r="D18">
        <v>0</v>
      </c>
      <c r="E18" s="13" t="s">
        <v>61</v>
      </c>
      <c r="F18">
        <v>7</v>
      </c>
      <c r="G18" s="15">
        <v>43845</v>
      </c>
      <c r="H18" s="11">
        <v>0</v>
      </c>
      <c r="I18" s="11">
        <v>0</v>
      </c>
      <c r="J18" s="10">
        <v>0</v>
      </c>
      <c r="L18" s="20">
        <v>9</v>
      </c>
      <c r="M18" s="20">
        <v>0.28567028565022412</v>
      </c>
      <c r="N18" s="20">
        <v>7.3305600137476293E-2</v>
      </c>
      <c r="O18" s="20">
        <v>0.55588488727584517</v>
      </c>
      <c r="P18" s="20">
        <v>5.367753871421585E-2</v>
      </c>
      <c r="Q18" s="20">
        <v>0.80115157907440138</v>
      </c>
      <c r="S18" s="20">
        <v>9</v>
      </c>
      <c r="T18" s="20">
        <v>0.26191194717802951</v>
      </c>
      <c r="U18" s="20">
        <v>4.9056702497543792E-2</v>
      </c>
      <c r="V18" s="20">
        <v>0.59376844496869086</v>
      </c>
      <c r="W18" s="20">
        <v>4.8372737052704555E-2</v>
      </c>
      <c r="X18" s="20">
        <v>0.78743343619140216</v>
      </c>
    </row>
    <row r="19" spans="1:24" x14ac:dyDescent="0.3">
      <c r="A19" s="8">
        <v>43846</v>
      </c>
      <c r="B19">
        <v>7</v>
      </c>
      <c r="C19" t="s">
        <v>61</v>
      </c>
      <c r="D19">
        <v>0</v>
      </c>
      <c r="E19" s="13">
        <v>1</v>
      </c>
      <c r="F19">
        <v>7</v>
      </c>
      <c r="G19" s="15">
        <v>43846</v>
      </c>
      <c r="H19" s="11">
        <v>0</v>
      </c>
      <c r="I19" s="11">
        <v>0</v>
      </c>
      <c r="J19" s="10">
        <v>0</v>
      </c>
      <c r="L19" s="20">
        <v>10</v>
      </c>
      <c r="M19" s="20">
        <v>0.28131009409975793</v>
      </c>
      <c r="N19" s="20">
        <v>7.2059167760748957E-2</v>
      </c>
      <c r="O19" s="20">
        <v>0.58694311147562306</v>
      </c>
      <c r="P19" s="20">
        <v>6.131441488903467E-2</v>
      </c>
      <c r="Q19" s="20">
        <v>0.80539198352863095</v>
      </c>
      <c r="S19" s="20">
        <v>10</v>
      </c>
      <c r="T19" s="20">
        <v>0.25889455633428576</v>
      </c>
      <c r="U19" s="20">
        <v>4.7571563374249309E-2</v>
      </c>
      <c r="V19" s="20">
        <v>0.60598411005202002</v>
      </c>
      <c r="W19" s="20">
        <v>5.8343161329514795E-2</v>
      </c>
      <c r="X19" s="20">
        <v>0.77858507613380978</v>
      </c>
    </row>
    <row r="20" spans="1:24" x14ac:dyDescent="0.3">
      <c r="A20" s="8">
        <v>43847</v>
      </c>
      <c r="B20">
        <v>6</v>
      </c>
      <c r="C20" t="s">
        <v>61</v>
      </c>
      <c r="D20">
        <v>0</v>
      </c>
      <c r="E20" s="13" t="s">
        <v>61</v>
      </c>
      <c r="F20">
        <v>7</v>
      </c>
      <c r="G20" s="15">
        <v>43847</v>
      </c>
      <c r="H20" s="11">
        <v>0</v>
      </c>
      <c r="I20" s="11">
        <v>0</v>
      </c>
      <c r="J20" s="10">
        <v>0</v>
      </c>
      <c r="L20" s="20">
        <v>11</v>
      </c>
      <c r="M20" s="20">
        <v>0.27709045858439812</v>
      </c>
      <c r="N20" s="20">
        <v>6.831626425319591E-2</v>
      </c>
      <c r="O20" s="20">
        <v>0.5891401622579483</v>
      </c>
      <c r="P20" s="20">
        <v>4.9226623573406091E-2</v>
      </c>
      <c r="Q20" s="20">
        <v>0.795167725498649</v>
      </c>
      <c r="S20" s="20">
        <v>11</v>
      </c>
      <c r="T20" s="20">
        <v>0.25379789668488145</v>
      </c>
      <c r="U20" s="20">
        <v>4.464996994617669E-2</v>
      </c>
      <c r="V20" s="20">
        <v>0.61621610190992671</v>
      </c>
      <c r="W20" s="20">
        <v>4.6952471410483497E-2</v>
      </c>
      <c r="X20" s="20">
        <v>0.75112463887033665</v>
      </c>
    </row>
    <row r="21" spans="1:24" x14ac:dyDescent="0.3">
      <c r="A21" s="8">
        <v>43848</v>
      </c>
      <c r="B21">
        <v>7</v>
      </c>
      <c r="C21" t="s">
        <v>61</v>
      </c>
      <c r="D21">
        <v>0</v>
      </c>
      <c r="E21" s="13">
        <v>1</v>
      </c>
      <c r="F21">
        <v>8</v>
      </c>
      <c r="G21" s="15">
        <v>43848</v>
      </c>
      <c r="H21" s="11">
        <v>0</v>
      </c>
      <c r="I21" s="11">
        <v>0</v>
      </c>
      <c r="J21" s="10">
        <v>0</v>
      </c>
      <c r="L21" s="20">
        <v>12</v>
      </c>
      <c r="M21" s="20">
        <v>0.2745949480025367</v>
      </c>
      <c r="N21" s="20">
        <v>6.869799212800469E-2</v>
      </c>
      <c r="O21" s="20">
        <v>0.59453087749244082</v>
      </c>
      <c r="P21" s="20">
        <v>5.3986657608804466E-2</v>
      </c>
      <c r="Q21" s="20">
        <v>0.77382614339132727</v>
      </c>
      <c r="S21" s="20">
        <v>12</v>
      </c>
      <c r="T21" s="20">
        <v>0.24646659499708296</v>
      </c>
      <c r="U21" s="20">
        <v>4.4280007487277832E-2</v>
      </c>
      <c r="V21" s="20">
        <v>0.62746774725740329</v>
      </c>
      <c r="W21" s="20">
        <v>5.3822826522125902E-2</v>
      </c>
      <c r="X21" s="20">
        <v>0.73365079474343553</v>
      </c>
    </row>
    <row r="22" spans="1:24" x14ac:dyDescent="0.3">
      <c r="A22" s="8">
        <v>43849</v>
      </c>
      <c r="B22">
        <v>7</v>
      </c>
      <c r="C22" t="s">
        <v>61</v>
      </c>
      <c r="D22">
        <v>0</v>
      </c>
      <c r="E22" s="13">
        <v>1</v>
      </c>
      <c r="F22">
        <v>7</v>
      </c>
      <c r="G22" s="15">
        <v>43849</v>
      </c>
      <c r="H22" s="11">
        <v>0</v>
      </c>
      <c r="I22" s="11">
        <v>0</v>
      </c>
      <c r="J22" s="10">
        <v>0</v>
      </c>
      <c r="L22" s="20">
        <v>13</v>
      </c>
      <c r="M22" s="20">
        <v>0.26622806343042504</v>
      </c>
      <c r="N22" s="20">
        <v>6.5645786122513039E-2</v>
      </c>
      <c r="O22" s="20">
        <v>0.5984585622661901</v>
      </c>
      <c r="P22" s="20">
        <v>5.9190757100701784E-2</v>
      </c>
      <c r="Q22" s="20">
        <v>0.77921940886763741</v>
      </c>
      <c r="S22" s="20">
        <v>13</v>
      </c>
      <c r="T22" s="20">
        <v>0.24090862977643454</v>
      </c>
      <c r="U22" s="20">
        <v>4.4684099130792576E-2</v>
      </c>
      <c r="V22" s="20">
        <v>0.63590515871224162</v>
      </c>
      <c r="W22" s="20">
        <v>6.130376361105655E-2</v>
      </c>
      <c r="X22" s="20">
        <v>0.73716464059436382</v>
      </c>
    </row>
    <row r="23" spans="1:24" x14ac:dyDescent="0.3">
      <c r="A23" s="8">
        <v>43850</v>
      </c>
      <c r="B23">
        <v>6</v>
      </c>
      <c r="C23" t="s">
        <v>61</v>
      </c>
      <c r="D23">
        <v>0</v>
      </c>
      <c r="E23" s="13">
        <v>1</v>
      </c>
      <c r="F23">
        <v>7</v>
      </c>
      <c r="G23" s="15">
        <v>43850</v>
      </c>
      <c r="H23" s="11">
        <v>0</v>
      </c>
      <c r="I23" s="11">
        <v>0</v>
      </c>
      <c r="J23" s="10">
        <v>0</v>
      </c>
      <c r="L23" s="20">
        <v>14</v>
      </c>
      <c r="M23" s="20">
        <v>0.26107842572539713</v>
      </c>
      <c r="N23" s="20">
        <v>6.4153840070095336E-2</v>
      </c>
      <c r="O23" s="20">
        <v>0.59926297845107668</v>
      </c>
      <c r="P23" s="20">
        <v>6.5501027584569799E-2</v>
      </c>
      <c r="Q23" s="20">
        <v>0.7824060800154069</v>
      </c>
      <c r="S23" s="20">
        <v>14</v>
      </c>
      <c r="T23" s="20">
        <v>0.23872112344585664</v>
      </c>
      <c r="U23" s="20">
        <v>4.7759195705428074E-2</v>
      </c>
      <c r="V23" s="20">
        <v>0.63814069204672286</v>
      </c>
      <c r="W23" s="20">
        <v>6.6629058712187619E-2</v>
      </c>
      <c r="X23" s="20">
        <v>0.74712947060848733</v>
      </c>
    </row>
    <row r="24" spans="1:24" x14ac:dyDescent="0.3">
      <c r="A24" s="8">
        <v>43851</v>
      </c>
      <c r="B24">
        <v>8</v>
      </c>
      <c r="C24" t="s">
        <v>61</v>
      </c>
      <c r="D24">
        <v>0</v>
      </c>
      <c r="E24" s="13">
        <v>1</v>
      </c>
      <c r="F24">
        <v>8</v>
      </c>
      <c r="G24" s="15">
        <v>43851</v>
      </c>
      <c r="H24" s="11">
        <v>0</v>
      </c>
      <c r="I24" s="11">
        <v>0</v>
      </c>
      <c r="J24" s="10">
        <v>0</v>
      </c>
    </row>
    <row r="25" spans="1:24" x14ac:dyDescent="0.3">
      <c r="A25" s="8">
        <v>43852</v>
      </c>
      <c r="B25">
        <v>7</v>
      </c>
      <c r="C25" t="s">
        <v>61</v>
      </c>
      <c r="D25">
        <v>0</v>
      </c>
      <c r="E25" s="13" t="s">
        <v>61</v>
      </c>
      <c r="F25">
        <v>9</v>
      </c>
      <c r="G25" s="15">
        <v>43852</v>
      </c>
      <c r="H25" s="11">
        <v>0</v>
      </c>
      <c r="I25" s="11">
        <v>0</v>
      </c>
      <c r="J25" s="10">
        <v>0</v>
      </c>
    </row>
    <row r="26" spans="1:24" x14ac:dyDescent="0.3">
      <c r="A26" s="8">
        <v>43853</v>
      </c>
      <c r="B26">
        <v>7</v>
      </c>
      <c r="C26" t="s">
        <v>61</v>
      </c>
      <c r="D26">
        <v>0</v>
      </c>
      <c r="E26" s="13" t="s">
        <v>61</v>
      </c>
      <c r="F26">
        <v>8</v>
      </c>
      <c r="G26" s="15">
        <v>43853</v>
      </c>
      <c r="H26" s="11">
        <v>0</v>
      </c>
      <c r="I26" s="11">
        <v>0</v>
      </c>
      <c r="J26" s="10">
        <v>0</v>
      </c>
    </row>
    <row r="27" spans="1:24" x14ac:dyDescent="0.3">
      <c r="A27" s="8">
        <v>43854</v>
      </c>
      <c r="B27">
        <v>7</v>
      </c>
      <c r="C27" t="s">
        <v>61</v>
      </c>
      <c r="D27">
        <v>0</v>
      </c>
      <c r="E27" s="13">
        <v>1</v>
      </c>
      <c r="F27">
        <v>7</v>
      </c>
      <c r="G27" s="15">
        <v>43854</v>
      </c>
      <c r="H27" s="11">
        <v>0</v>
      </c>
      <c r="I27" s="11">
        <v>0</v>
      </c>
      <c r="J27" s="10">
        <v>0</v>
      </c>
    </row>
    <row r="28" spans="1:24" x14ac:dyDescent="0.3">
      <c r="A28" s="8">
        <v>43855</v>
      </c>
      <c r="B28">
        <v>8</v>
      </c>
      <c r="C28">
        <v>1</v>
      </c>
      <c r="D28">
        <v>0</v>
      </c>
      <c r="E28" s="13">
        <v>1</v>
      </c>
      <c r="F28">
        <v>7</v>
      </c>
      <c r="G28" s="15">
        <v>43855</v>
      </c>
      <c r="H28" s="11">
        <v>0</v>
      </c>
      <c r="I28" s="11">
        <v>0</v>
      </c>
      <c r="J28" s="10">
        <v>0</v>
      </c>
    </row>
    <row r="29" spans="1:24" x14ac:dyDescent="0.3">
      <c r="A29" s="8">
        <v>43856</v>
      </c>
      <c r="B29">
        <v>9</v>
      </c>
      <c r="C29" t="s">
        <v>61</v>
      </c>
      <c r="D29">
        <v>0</v>
      </c>
      <c r="E29" s="13" t="s">
        <v>61</v>
      </c>
      <c r="F29">
        <v>8</v>
      </c>
      <c r="G29" s="15">
        <v>43856</v>
      </c>
      <c r="H29" s="11">
        <v>0</v>
      </c>
      <c r="I29" s="11">
        <v>0</v>
      </c>
      <c r="J29" s="10">
        <v>0</v>
      </c>
    </row>
    <row r="30" spans="1:24" x14ac:dyDescent="0.3">
      <c r="A30" s="8">
        <v>43857</v>
      </c>
      <c r="B30">
        <v>9</v>
      </c>
      <c r="C30">
        <v>1</v>
      </c>
      <c r="D30">
        <v>0</v>
      </c>
      <c r="E30" s="13" t="s">
        <v>61</v>
      </c>
      <c r="F30">
        <v>8</v>
      </c>
      <c r="G30" s="15">
        <v>43857</v>
      </c>
      <c r="H30" s="11">
        <v>0</v>
      </c>
      <c r="I30" s="11">
        <v>0</v>
      </c>
      <c r="J30" s="10">
        <v>0</v>
      </c>
    </row>
    <row r="31" spans="1:24" x14ac:dyDescent="0.3">
      <c r="A31" s="8">
        <v>43858</v>
      </c>
      <c r="B31">
        <v>12</v>
      </c>
      <c r="C31">
        <v>1</v>
      </c>
      <c r="D31">
        <v>0</v>
      </c>
      <c r="E31" s="13">
        <v>1</v>
      </c>
      <c r="F31">
        <v>8</v>
      </c>
      <c r="G31" s="15">
        <v>43858</v>
      </c>
      <c r="H31" s="11">
        <v>0</v>
      </c>
      <c r="I31" s="11">
        <v>0</v>
      </c>
      <c r="J31" s="10">
        <v>0</v>
      </c>
    </row>
    <row r="32" spans="1:24" x14ac:dyDescent="0.3">
      <c r="A32" s="8">
        <v>43859</v>
      </c>
      <c r="B32">
        <v>12</v>
      </c>
      <c r="C32">
        <v>1</v>
      </c>
      <c r="D32">
        <v>0</v>
      </c>
      <c r="E32" s="13">
        <v>1</v>
      </c>
      <c r="F32">
        <v>7</v>
      </c>
      <c r="G32" s="15">
        <v>43859</v>
      </c>
      <c r="H32" s="11">
        <v>0</v>
      </c>
      <c r="I32" s="11">
        <v>0</v>
      </c>
      <c r="J32" s="10">
        <v>0</v>
      </c>
    </row>
    <row r="33" spans="1:10" x14ac:dyDescent="0.3">
      <c r="A33" s="8">
        <v>43860</v>
      </c>
      <c r="B33">
        <v>16</v>
      </c>
      <c r="C33">
        <v>1</v>
      </c>
      <c r="D33">
        <v>0</v>
      </c>
      <c r="E33" s="13">
        <v>1</v>
      </c>
      <c r="F33">
        <v>8</v>
      </c>
      <c r="G33" s="15">
        <v>43860</v>
      </c>
      <c r="H33" s="11">
        <f ca="1">IFERROR(__xludf.DUMMYFUNCTION("""COMPUTED_VALUE"""),1)</f>
        <v>1</v>
      </c>
      <c r="I33" s="11">
        <f ca="1">IFERROR(__xludf.DUMMYFUNCTION("""COMPUTED_VALUE"""),0)</f>
        <v>0</v>
      </c>
      <c r="J33" s="10">
        <v>0</v>
      </c>
    </row>
    <row r="34" spans="1:10" x14ac:dyDescent="0.3">
      <c r="A34" s="8">
        <v>43861</v>
      </c>
      <c r="B34">
        <v>17</v>
      </c>
      <c r="C34">
        <v>1</v>
      </c>
      <c r="D34">
        <v>0</v>
      </c>
      <c r="E34" s="13" t="s">
        <v>61</v>
      </c>
      <c r="F34">
        <v>6</v>
      </c>
      <c r="G34" s="15">
        <v>43861</v>
      </c>
      <c r="H34" s="11">
        <f ca="1">IFERROR(__xludf.DUMMYFUNCTION("""COMPUTED_VALUE"""),0)</f>
        <v>0</v>
      </c>
      <c r="I34" s="11">
        <f ca="1">IFERROR(__xludf.DUMMYFUNCTION("""COMPUTED_VALUE"""),0)</f>
        <v>0</v>
      </c>
      <c r="J34" s="10">
        <v>0</v>
      </c>
    </row>
    <row r="35" spans="1:10" x14ac:dyDescent="0.3">
      <c r="A35" s="8">
        <v>43862</v>
      </c>
      <c r="B35">
        <v>13</v>
      </c>
      <c r="C35">
        <v>1</v>
      </c>
      <c r="D35">
        <v>0</v>
      </c>
      <c r="E35" s="13" t="s">
        <v>61</v>
      </c>
      <c r="F35">
        <v>7</v>
      </c>
      <c r="G35" s="15">
        <v>43862</v>
      </c>
      <c r="H35" s="11">
        <f ca="1">IFERROR(__xludf.DUMMYFUNCTION("""COMPUTED_VALUE"""),0)</f>
        <v>0</v>
      </c>
      <c r="I35" s="11">
        <f ca="1">IFERROR(__xludf.DUMMYFUNCTION("""COMPUTED_VALUE"""),0)</f>
        <v>0</v>
      </c>
      <c r="J35" s="10">
        <v>0</v>
      </c>
    </row>
    <row r="36" spans="1:10" x14ac:dyDescent="0.3">
      <c r="A36" s="8">
        <v>43863</v>
      </c>
      <c r="B36">
        <v>14</v>
      </c>
      <c r="C36">
        <v>1</v>
      </c>
      <c r="D36">
        <v>0</v>
      </c>
      <c r="E36" s="13">
        <v>1</v>
      </c>
      <c r="F36">
        <v>7</v>
      </c>
      <c r="G36" s="15">
        <v>43863</v>
      </c>
      <c r="H36" s="11">
        <f ca="1">IFERROR(__xludf.DUMMYFUNCTION("""COMPUTED_VALUE"""),1)</f>
        <v>1</v>
      </c>
      <c r="I36" s="11">
        <f ca="1">IFERROR(__xludf.DUMMYFUNCTION("""COMPUTED_VALUE"""),0)</f>
        <v>0</v>
      </c>
      <c r="J36" s="10">
        <v>0</v>
      </c>
    </row>
    <row r="37" spans="1:10" x14ac:dyDescent="0.3">
      <c r="A37" s="8">
        <v>43864</v>
      </c>
      <c r="B37">
        <v>16</v>
      </c>
      <c r="C37">
        <v>1</v>
      </c>
      <c r="D37">
        <v>0</v>
      </c>
      <c r="E37" s="13">
        <v>1</v>
      </c>
      <c r="F37">
        <v>8</v>
      </c>
      <c r="G37" s="15">
        <v>43864</v>
      </c>
      <c r="H37" s="11">
        <f ca="1">IFERROR(__xludf.DUMMYFUNCTION("""COMPUTED_VALUE"""),1)</f>
        <v>1</v>
      </c>
      <c r="I37" s="11">
        <f ca="1">IFERROR(__xludf.DUMMYFUNCTION("""COMPUTED_VALUE"""),0)</f>
        <v>0</v>
      </c>
      <c r="J37" s="10">
        <v>0</v>
      </c>
    </row>
    <row r="38" spans="1:10" x14ac:dyDescent="0.3">
      <c r="A38" s="8">
        <v>43865</v>
      </c>
      <c r="B38">
        <v>15</v>
      </c>
      <c r="C38">
        <v>1</v>
      </c>
      <c r="D38">
        <v>0</v>
      </c>
      <c r="E38" s="13">
        <v>1</v>
      </c>
      <c r="F38">
        <v>8</v>
      </c>
      <c r="G38" s="15">
        <v>43865</v>
      </c>
      <c r="H38" s="11">
        <f ca="1">IFERROR(__xludf.DUMMYFUNCTION("""COMPUTED_VALUE"""),0)</f>
        <v>0</v>
      </c>
      <c r="I38" s="11">
        <f ca="1">IFERROR(__xludf.DUMMYFUNCTION("""COMPUTED_VALUE"""),0)</f>
        <v>0</v>
      </c>
      <c r="J38" s="10">
        <v>0</v>
      </c>
    </row>
    <row r="39" spans="1:10" x14ac:dyDescent="0.3">
      <c r="A39" s="8">
        <v>43866</v>
      </c>
      <c r="B39">
        <v>12</v>
      </c>
      <c r="C39">
        <v>1</v>
      </c>
      <c r="D39">
        <v>0</v>
      </c>
      <c r="E39" s="13">
        <v>1</v>
      </c>
      <c r="F39">
        <v>7</v>
      </c>
      <c r="G39" s="15">
        <v>43866</v>
      </c>
      <c r="H39" s="11">
        <f ca="1">IFERROR(__xludf.DUMMYFUNCTION("""COMPUTED_VALUE"""),0)</f>
        <v>0</v>
      </c>
      <c r="I39" s="11">
        <f ca="1">IFERROR(__xludf.DUMMYFUNCTION("""COMPUTED_VALUE"""),0)</f>
        <v>0</v>
      </c>
      <c r="J39" s="10">
        <v>0</v>
      </c>
    </row>
    <row r="40" spans="1:10" x14ac:dyDescent="0.3">
      <c r="A40" s="8">
        <v>43867</v>
      </c>
      <c r="B40">
        <v>12</v>
      </c>
      <c r="C40">
        <v>1</v>
      </c>
      <c r="D40">
        <v>0</v>
      </c>
      <c r="E40" s="13">
        <v>1</v>
      </c>
      <c r="F40">
        <v>8</v>
      </c>
      <c r="G40" s="15">
        <v>43867</v>
      </c>
      <c r="H40" s="11">
        <f ca="1">IFERROR(__xludf.DUMMYFUNCTION("""COMPUTED_VALUE"""),0)</f>
        <v>0</v>
      </c>
      <c r="I40" s="11">
        <f ca="1">IFERROR(__xludf.DUMMYFUNCTION("""COMPUTED_VALUE"""),0)</f>
        <v>0</v>
      </c>
      <c r="J40" s="10">
        <v>0</v>
      </c>
    </row>
    <row r="41" spans="1:10" x14ac:dyDescent="0.3">
      <c r="A41" s="8">
        <v>43868</v>
      </c>
      <c r="B41">
        <v>12</v>
      </c>
      <c r="C41">
        <v>1</v>
      </c>
      <c r="D41">
        <v>0</v>
      </c>
      <c r="E41" s="13">
        <v>1</v>
      </c>
      <c r="F41">
        <v>7</v>
      </c>
      <c r="G41" s="15">
        <v>43868</v>
      </c>
      <c r="H41" s="11">
        <f ca="1">IFERROR(__xludf.DUMMYFUNCTION("""COMPUTED_VALUE"""),0)</f>
        <v>0</v>
      </c>
      <c r="I41" s="11">
        <f ca="1">IFERROR(__xludf.DUMMYFUNCTION("""COMPUTED_VALUE"""),0)</f>
        <v>0</v>
      </c>
      <c r="J41" s="10">
        <v>0</v>
      </c>
    </row>
    <row r="42" spans="1:10" x14ac:dyDescent="0.3">
      <c r="A42" s="8">
        <v>43869</v>
      </c>
      <c r="B42">
        <v>12</v>
      </c>
      <c r="C42">
        <v>1</v>
      </c>
      <c r="D42">
        <v>0</v>
      </c>
      <c r="E42" s="13">
        <v>1</v>
      </c>
      <c r="F42">
        <v>7</v>
      </c>
      <c r="G42" s="15">
        <v>43869</v>
      </c>
      <c r="H42" s="11">
        <f ca="1">IFERROR(__xludf.DUMMYFUNCTION("""COMPUTED_VALUE"""),0)</f>
        <v>0</v>
      </c>
      <c r="I42" s="11">
        <f ca="1">IFERROR(__xludf.DUMMYFUNCTION("""COMPUTED_VALUE"""),0)</f>
        <v>0</v>
      </c>
      <c r="J42" s="10">
        <v>0</v>
      </c>
    </row>
    <row r="43" spans="1:10" x14ac:dyDescent="0.3">
      <c r="A43" s="8">
        <v>43870</v>
      </c>
      <c r="B43">
        <v>13</v>
      </c>
      <c r="C43">
        <v>1</v>
      </c>
      <c r="D43">
        <v>0</v>
      </c>
      <c r="E43" s="13">
        <v>1</v>
      </c>
      <c r="F43">
        <v>7</v>
      </c>
      <c r="G43" s="15">
        <v>43870</v>
      </c>
      <c r="H43" s="11">
        <f ca="1">IFERROR(__xludf.DUMMYFUNCTION("""COMPUTED_VALUE"""),0)</f>
        <v>0</v>
      </c>
      <c r="I43" s="11">
        <f ca="1">IFERROR(__xludf.DUMMYFUNCTION("""COMPUTED_VALUE"""),0)</f>
        <v>0</v>
      </c>
      <c r="J43" s="10">
        <v>0</v>
      </c>
    </row>
    <row r="44" spans="1:10" x14ac:dyDescent="0.3">
      <c r="A44" s="8">
        <v>43871</v>
      </c>
      <c r="B44">
        <v>13</v>
      </c>
      <c r="C44">
        <v>1</v>
      </c>
      <c r="D44">
        <v>0</v>
      </c>
      <c r="E44" s="13">
        <v>1</v>
      </c>
      <c r="F44">
        <v>8</v>
      </c>
      <c r="G44" s="15">
        <v>43871</v>
      </c>
      <c r="H44" s="11">
        <f ca="1">IFERROR(__xludf.DUMMYFUNCTION("""COMPUTED_VALUE"""),0)</f>
        <v>0</v>
      </c>
      <c r="I44" s="11">
        <f ca="1">IFERROR(__xludf.DUMMYFUNCTION("""COMPUTED_VALUE"""),0)</f>
        <v>0</v>
      </c>
      <c r="J44" s="10">
        <v>0</v>
      </c>
    </row>
    <row r="45" spans="1:10" x14ac:dyDescent="0.3">
      <c r="A45" s="8">
        <v>43872</v>
      </c>
      <c r="B45">
        <v>12</v>
      </c>
      <c r="C45">
        <v>1</v>
      </c>
      <c r="D45">
        <v>0</v>
      </c>
      <c r="E45" s="13">
        <v>1</v>
      </c>
      <c r="F45">
        <v>7</v>
      </c>
      <c r="G45" s="15">
        <v>43872</v>
      </c>
      <c r="H45" s="11">
        <f ca="1">IFERROR(__xludf.DUMMYFUNCTION("""COMPUTED_VALUE"""),0)</f>
        <v>0</v>
      </c>
      <c r="I45" s="11">
        <f ca="1">IFERROR(__xludf.DUMMYFUNCTION("""COMPUTED_VALUE"""),0)</f>
        <v>0</v>
      </c>
      <c r="J45" s="10">
        <v>0</v>
      </c>
    </row>
    <row r="46" spans="1:10" x14ac:dyDescent="0.3">
      <c r="A46" s="8">
        <v>43873</v>
      </c>
      <c r="B46">
        <v>14</v>
      </c>
      <c r="C46">
        <v>1</v>
      </c>
      <c r="D46">
        <v>0</v>
      </c>
      <c r="E46" s="13">
        <v>1</v>
      </c>
      <c r="F46">
        <v>8</v>
      </c>
      <c r="G46" s="15">
        <v>43873</v>
      </c>
      <c r="H46" s="11">
        <f ca="1">IFERROR(__xludf.DUMMYFUNCTION("""COMPUTED_VALUE"""),0)</f>
        <v>0</v>
      </c>
      <c r="I46" s="11">
        <f ca="1">IFERROR(__xludf.DUMMYFUNCTION("""COMPUTED_VALUE"""),0)</f>
        <v>0</v>
      </c>
      <c r="J46" s="10">
        <v>0</v>
      </c>
    </row>
    <row r="47" spans="1:10" x14ac:dyDescent="0.3">
      <c r="A47" s="8">
        <v>43874</v>
      </c>
      <c r="B47">
        <v>15</v>
      </c>
      <c r="C47">
        <v>1</v>
      </c>
      <c r="D47">
        <v>0</v>
      </c>
      <c r="E47" s="13">
        <v>1</v>
      </c>
      <c r="F47">
        <v>7</v>
      </c>
      <c r="G47" s="15">
        <v>43874</v>
      </c>
      <c r="H47" s="11">
        <f ca="1">IFERROR(__xludf.DUMMYFUNCTION("""COMPUTED_VALUE"""),0)</f>
        <v>0</v>
      </c>
      <c r="I47" s="11">
        <f ca="1">IFERROR(__xludf.DUMMYFUNCTION("""COMPUTED_VALUE"""),0)</f>
        <v>0</v>
      </c>
      <c r="J47" s="10">
        <v>0</v>
      </c>
    </row>
    <row r="48" spans="1:10" x14ac:dyDescent="0.3">
      <c r="A48" s="8">
        <v>43875</v>
      </c>
      <c r="B48">
        <v>12</v>
      </c>
      <c r="C48">
        <v>1</v>
      </c>
      <c r="D48">
        <v>0</v>
      </c>
      <c r="E48" s="13" t="s">
        <v>61</v>
      </c>
      <c r="F48">
        <v>7</v>
      </c>
      <c r="G48" s="15">
        <v>43875</v>
      </c>
      <c r="H48" s="11">
        <f ca="1">IFERROR(__xludf.DUMMYFUNCTION("""COMPUTED_VALUE"""),0)</f>
        <v>0</v>
      </c>
      <c r="I48" s="11">
        <f ca="1">IFERROR(__xludf.DUMMYFUNCTION("""COMPUTED_VALUE"""),0)</f>
        <v>0</v>
      </c>
      <c r="J48" s="10">
        <v>0</v>
      </c>
    </row>
    <row r="49" spans="1:10" x14ac:dyDescent="0.3">
      <c r="A49" s="8">
        <v>43876</v>
      </c>
      <c r="B49">
        <v>16</v>
      </c>
      <c r="C49">
        <v>1</v>
      </c>
      <c r="D49">
        <v>0</v>
      </c>
      <c r="E49" s="13" t="s">
        <v>61</v>
      </c>
      <c r="F49">
        <v>7</v>
      </c>
      <c r="G49" s="15">
        <v>43876</v>
      </c>
      <c r="H49" s="11">
        <f ca="1">IFERROR(__xludf.DUMMYFUNCTION("""COMPUTED_VALUE"""),0)</f>
        <v>0</v>
      </c>
      <c r="I49" s="11">
        <f ca="1">IFERROR(__xludf.DUMMYFUNCTION("""COMPUTED_VALUE"""),0)</f>
        <v>0</v>
      </c>
      <c r="J49" s="10">
        <v>0</v>
      </c>
    </row>
    <row r="50" spans="1:10" x14ac:dyDescent="0.3">
      <c r="A50" s="8">
        <v>43877</v>
      </c>
      <c r="B50">
        <v>13</v>
      </c>
      <c r="C50">
        <v>1</v>
      </c>
      <c r="D50">
        <v>0</v>
      </c>
      <c r="E50" s="13">
        <v>1</v>
      </c>
      <c r="F50">
        <v>8</v>
      </c>
      <c r="G50" s="15">
        <v>43877</v>
      </c>
      <c r="H50" s="11">
        <f ca="1">IFERROR(__xludf.DUMMYFUNCTION("""COMPUTED_VALUE"""),0)</f>
        <v>0</v>
      </c>
      <c r="I50" s="11">
        <f ca="1">IFERROR(__xludf.DUMMYFUNCTION("""COMPUTED_VALUE"""),0)</f>
        <v>0</v>
      </c>
      <c r="J50" s="10">
        <v>0</v>
      </c>
    </row>
    <row r="51" spans="1:10" x14ac:dyDescent="0.3">
      <c r="A51" s="8">
        <v>43878</v>
      </c>
      <c r="B51">
        <v>14</v>
      </c>
      <c r="C51">
        <v>1</v>
      </c>
      <c r="D51" t="s">
        <v>61</v>
      </c>
      <c r="E51" s="13">
        <v>1</v>
      </c>
      <c r="F51">
        <v>8</v>
      </c>
      <c r="G51" s="15">
        <v>43878</v>
      </c>
      <c r="H51" s="11">
        <f ca="1">IFERROR(__xludf.DUMMYFUNCTION("""COMPUTED_VALUE"""),0)</f>
        <v>0</v>
      </c>
      <c r="I51" s="11">
        <f ca="1">IFERROR(__xludf.DUMMYFUNCTION("""COMPUTED_VALUE"""),0)</f>
        <v>0</v>
      </c>
      <c r="J51" s="10">
        <v>0</v>
      </c>
    </row>
    <row r="52" spans="1:10" x14ac:dyDescent="0.3">
      <c r="A52" s="8">
        <v>43879</v>
      </c>
      <c r="B52">
        <v>15</v>
      </c>
      <c r="C52">
        <v>1</v>
      </c>
      <c r="D52">
        <v>0</v>
      </c>
      <c r="E52" s="13" t="s">
        <v>61</v>
      </c>
      <c r="F52">
        <v>9</v>
      </c>
      <c r="G52" s="15">
        <v>43879</v>
      </c>
      <c r="H52" s="11">
        <f ca="1">IFERROR(__xludf.DUMMYFUNCTION("""COMPUTED_VALUE"""),0)</f>
        <v>0</v>
      </c>
      <c r="I52" s="11">
        <f ca="1">IFERROR(__xludf.DUMMYFUNCTION("""COMPUTED_VALUE"""),0)</f>
        <v>0</v>
      </c>
      <c r="J52" s="10">
        <v>0</v>
      </c>
    </row>
    <row r="53" spans="1:10" x14ac:dyDescent="0.3">
      <c r="A53" s="8">
        <v>43880</v>
      </c>
      <c r="B53">
        <v>14</v>
      </c>
      <c r="C53">
        <v>1</v>
      </c>
      <c r="D53">
        <v>0</v>
      </c>
      <c r="E53" s="13">
        <v>1</v>
      </c>
      <c r="F53">
        <v>9</v>
      </c>
      <c r="G53" s="15">
        <v>43880</v>
      </c>
      <c r="H53" s="11">
        <f ca="1">IFERROR(__xludf.DUMMYFUNCTION("""COMPUTED_VALUE"""),0)</f>
        <v>0</v>
      </c>
      <c r="I53" s="11">
        <f ca="1">IFERROR(__xludf.DUMMYFUNCTION("""COMPUTED_VALUE"""),0)</f>
        <v>0</v>
      </c>
      <c r="J53" s="10">
        <v>0</v>
      </c>
    </row>
    <row r="54" spans="1:10" x14ac:dyDescent="0.3">
      <c r="A54" s="8">
        <v>43881</v>
      </c>
      <c r="B54">
        <v>12</v>
      </c>
      <c r="C54">
        <v>1</v>
      </c>
      <c r="D54">
        <v>0</v>
      </c>
      <c r="E54" s="13" t="s">
        <v>61</v>
      </c>
      <c r="F54">
        <v>7</v>
      </c>
      <c r="G54" s="15">
        <v>43881</v>
      </c>
      <c r="H54" s="11">
        <f ca="1">IFERROR(__xludf.DUMMYFUNCTION("""COMPUTED_VALUE"""),0)</f>
        <v>0</v>
      </c>
      <c r="I54" s="11">
        <f ca="1">IFERROR(__xludf.DUMMYFUNCTION("""COMPUTED_VALUE"""),0)</f>
        <v>0</v>
      </c>
      <c r="J54" s="10">
        <v>0</v>
      </c>
    </row>
    <row r="55" spans="1:10" x14ac:dyDescent="0.3">
      <c r="A55" s="8">
        <v>43882</v>
      </c>
      <c r="B55">
        <v>11</v>
      </c>
      <c r="C55" t="s">
        <v>61</v>
      </c>
      <c r="D55">
        <v>0</v>
      </c>
      <c r="E55" s="13" t="s">
        <v>61</v>
      </c>
      <c r="F55">
        <v>7</v>
      </c>
      <c r="G55" s="15">
        <v>43882</v>
      </c>
      <c r="H55" s="11">
        <f ca="1">IFERROR(__xludf.DUMMYFUNCTION("""COMPUTED_VALUE"""),0)</f>
        <v>0</v>
      </c>
      <c r="I55" s="11">
        <f ca="1">IFERROR(__xludf.DUMMYFUNCTION("""COMPUTED_VALUE"""),0)</f>
        <v>0</v>
      </c>
      <c r="J55" s="10">
        <v>0</v>
      </c>
    </row>
    <row r="56" spans="1:10" x14ac:dyDescent="0.3">
      <c r="A56" s="8">
        <v>43883</v>
      </c>
      <c r="B56">
        <v>12</v>
      </c>
      <c r="C56" t="s">
        <v>61</v>
      </c>
      <c r="D56">
        <v>0</v>
      </c>
      <c r="E56" s="13">
        <v>1</v>
      </c>
      <c r="F56">
        <v>8</v>
      </c>
      <c r="G56" s="15">
        <v>43883</v>
      </c>
      <c r="H56" s="11">
        <f ca="1">IFERROR(__xludf.DUMMYFUNCTION("""COMPUTED_VALUE"""),0)</f>
        <v>0</v>
      </c>
      <c r="I56" s="11">
        <f ca="1">IFERROR(__xludf.DUMMYFUNCTION("""COMPUTED_VALUE"""),0)</f>
        <v>0</v>
      </c>
      <c r="J56" s="10">
        <v>0</v>
      </c>
    </row>
    <row r="57" spans="1:10" x14ac:dyDescent="0.3">
      <c r="A57" s="8">
        <v>43884</v>
      </c>
      <c r="B57">
        <v>13</v>
      </c>
      <c r="C57" t="s">
        <v>61</v>
      </c>
      <c r="D57">
        <v>0</v>
      </c>
      <c r="E57" s="13" t="s">
        <v>61</v>
      </c>
      <c r="F57">
        <v>8</v>
      </c>
      <c r="G57" s="15">
        <v>43884</v>
      </c>
      <c r="H57" s="11">
        <f ca="1">IFERROR(__xludf.DUMMYFUNCTION("""COMPUTED_VALUE"""),0)</f>
        <v>0</v>
      </c>
      <c r="I57" s="11">
        <f ca="1">IFERROR(__xludf.DUMMYFUNCTION("""COMPUTED_VALUE"""),0)</f>
        <v>0</v>
      </c>
      <c r="J57" s="10">
        <v>0</v>
      </c>
    </row>
    <row r="58" spans="1:10" x14ac:dyDescent="0.3">
      <c r="A58" s="8">
        <v>43885</v>
      </c>
      <c r="B58">
        <v>10</v>
      </c>
      <c r="C58">
        <v>1</v>
      </c>
      <c r="D58">
        <v>0</v>
      </c>
      <c r="E58" s="13" t="s">
        <v>61</v>
      </c>
      <c r="F58">
        <v>8</v>
      </c>
      <c r="G58" s="15">
        <v>43885</v>
      </c>
      <c r="H58" s="11">
        <f ca="1">IFERROR(__xludf.DUMMYFUNCTION("""COMPUTED_VALUE"""),0)</f>
        <v>0</v>
      </c>
      <c r="I58" s="11">
        <f ca="1">IFERROR(__xludf.DUMMYFUNCTION("""COMPUTED_VALUE"""),0)</f>
        <v>0</v>
      </c>
      <c r="J58" s="10">
        <v>0</v>
      </c>
    </row>
    <row r="59" spans="1:10" x14ac:dyDescent="0.3">
      <c r="A59" s="8">
        <v>43886</v>
      </c>
      <c r="B59">
        <v>12</v>
      </c>
      <c r="C59">
        <v>1</v>
      </c>
      <c r="D59">
        <v>0</v>
      </c>
      <c r="E59" s="13">
        <v>1</v>
      </c>
      <c r="F59">
        <v>8</v>
      </c>
      <c r="G59" s="15">
        <v>43886</v>
      </c>
      <c r="H59" s="11">
        <f ca="1">IFERROR(__xludf.DUMMYFUNCTION("""COMPUTED_VALUE"""),0)</f>
        <v>0</v>
      </c>
      <c r="I59" s="11">
        <f ca="1">IFERROR(__xludf.DUMMYFUNCTION("""COMPUTED_VALUE"""),0)</f>
        <v>0</v>
      </c>
      <c r="J59" s="10">
        <v>0</v>
      </c>
    </row>
    <row r="60" spans="1:10" x14ac:dyDescent="0.3">
      <c r="A60" s="8">
        <v>43887</v>
      </c>
      <c r="B60">
        <v>14</v>
      </c>
      <c r="C60">
        <v>1</v>
      </c>
      <c r="D60">
        <v>0</v>
      </c>
      <c r="E60" s="13">
        <v>1</v>
      </c>
      <c r="F60">
        <v>7</v>
      </c>
      <c r="G60" s="15">
        <v>43887</v>
      </c>
      <c r="H60" s="11">
        <f ca="1">IFERROR(__xludf.DUMMYFUNCTION("""COMPUTED_VALUE"""),0)</f>
        <v>0</v>
      </c>
      <c r="I60" s="11">
        <f ca="1">IFERROR(__xludf.DUMMYFUNCTION("""COMPUTED_VALUE"""),0)</f>
        <v>0</v>
      </c>
      <c r="J60" s="10">
        <v>0</v>
      </c>
    </row>
    <row r="61" spans="1:10" x14ac:dyDescent="0.3">
      <c r="A61" s="8">
        <v>43888</v>
      </c>
      <c r="B61">
        <v>13</v>
      </c>
      <c r="C61">
        <v>1</v>
      </c>
      <c r="D61">
        <v>0</v>
      </c>
      <c r="E61" s="13" t="s">
        <v>61</v>
      </c>
      <c r="F61">
        <v>8</v>
      </c>
      <c r="G61" s="15">
        <v>43888</v>
      </c>
      <c r="H61" s="11">
        <f ca="1">IFERROR(__xludf.DUMMYFUNCTION("""COMPUTED_VALUE"""),0)</f>
        <v>0</v>
      </c>
      <c r="I61" s="11">
        <f ca="1">IFERROR(__xludf.DUMMYFUNCTION("""COMPUTED_VALUE"""),0)</f>
        <v>0</v>
      </c>
      <c r="J61" s="10">
        <v>0</v>
      </c>
    </row>
    <row r="62" spans="1:10" x14ac:dyDescent="0.3">
      <c r="A62" s="8">
        <v>43889</v>
      </c>
      <c r="B62">
        <v>14</v>
      </c>
      <c r="C62">
        <v>1</v>
      </c>
      <c r="D62">
        <v>0</v>
      </c>
      <c r="E62" s="13" t="s">
        <v>61</v>
      </c>
      <c r="F62">
        <v>8</v>
      </c>
      <c r="G62" s="15">
        <v>43889</v>
      </c>
      <c r="H62" s="11">
        <f ca="1">IFERROR(__xludf.DUMMYFUNCTION("""COMPUTED_VALUE"""),0)</f>
        <v>0</v>
      </c>
      <c r="I62" s="11">
        <f ca="1">IFERROR(__xludf.DUMMYFUNCTION("""COMPUTED_VALUE"""),0)</f>
        <v>0</v>
      </c>
      <c r="J62" s="10">
        <v>0</v>
      </c>
    </row>
    <row r="63" spans="1:10" x14ac:dyDescent="0.3">
      <c r="A63" s="8">
        <v>43890</v>
      </c>
      <c r="B63">
        <v>14</v>
      </c>
      <c r="C63">
        <v>1</v>
      </c>
      <c r="D63" t="s">
        <v>61</v>
      </c>
      <c r="E63" s="13">
        <v>1</v>
      </c>
      <c r="F63">
        <v>8</v>
      </c>
      <c r="G63" s="15">
        <v>43890</v>
      </c>
      <c r="H63" s="11">
        <f ca="1">IFERROR(__xludf.DUMMYFUNCTION("""COMPUTED_VALUE"""),0)</f>
        <v>0</v>
      </c>
      <c r="I63" s="11">
        <f ca="1">IFERROR(__xludf.DUMMYFUNCTION("""COMPUTED_VALUE"""),0)</f>
        <v>0</v>
      </c>
      <c r="J63" s="10">
        <v>0</v>
      </c>
    </row>
    <row r="64" spans="1:10" x14ac:dyDescent="0.3">
      <c r="A64" s="8">
        <v>43891</v>
      </c>
      <c r="B64">
        <v>13</v>
      </c>
      <c r="C64">
        <v>1</v>
      </c>
      <c r="D64">
        <v>0</v>
      </c>
      <c r="E64" s="13">
        <v>1</v>
      </c>
      <c r="F64">
        <v>9</v>
      </c>
      <c r="G64" s="15">
        <v>43891</v>
      </c>
      <c r="H64" s="11">
        <f ca="1">IFERROR(__xludf.DUMMYFUNCTION("""COMPUTED_VALUE"""),0)</f>
        <v>0</v>
      </c>
      <c r="I64" s="11">
        <f ca="1">IFERROR(__xludf.DUMMYFUNCTION("""COMPUTED_VALUE"""),0)</f>
        <v>0</v>
      </c>
      <c r="J64" s="10">
        <v>0</v>
      </c>
    </row>
    <row r="65" spans="1:10" x14ac:dyDescent="0.3">
      <c r="A65" s="8">
        <v>43892</v>
      </c>
      <c r="B65">
        <v>19</v>
      </c>
      <c r="C65">
        <v>2</v>
      </c>
      <c r="D65">
        <v>0</v>
      </c>
      <c r="E65" s="13">
        <v>1</v>
      </c>
      <c r="F65">
        <v>9</v>
      </c>
      <c r="G65" s="15">
        <v>43892</v>
      </c>
      <c r="H65" s="11">
        <f ca="1">IFERROR(__xludf.DUMMYFUNCTION("""COMPUTED_VALUE"""),2)</f>
        <v>2</v>
      </c>
      <c r="I65" s="11">
        <f ca="1">IFERROR(__xludf.DUMMYFUNCTION("""COMPUTED_VALUE"""),0)</f>
        <v>0</v>
      </c>
      <c r="J65" s="10">
        <v>0</v>
      </c>
    </row>
    <row r="66" spans="1:10" x14ac:dyDescent="0.3">
      <c r="A66" s="8">
        <v>43893</v>
      </c>
      <c r="B66">
        <v>49</v>
      </c>
      <c r="C66">
        <v>10</v>
      </c>
      <c r="D66" t="s">
        <v>61</v>
      </c>
      <c r="E66" s="13">
        <v>2</v>
      </c>
      <c r="F66">
        <v>10</v>
      </c>
      <c r="G66" s="15">
        <v>43893</v>
      </c>
      <c r="H66" s="11">
        <f ca="1">IFERROR(__xludf.DUMMYFUNCTION("""COMPUTED_VALUE"""),1)</f>
        <v>1</v>
      </c>
      <c r="I66" s="11">
        <f ca="1">IFERROR(__xludf.DUMMYFUNCTION("""COMPUTED_VALUE"""),0)</f>
        <v>0</v>
      </c>
      <c r="J66" s="10">
        <v>0</v>
      </c>
    </row>
    <row r="67" spans="1:10" x14ac:dyDescent="0.3">
      <c r="A67" s="8">
        <v>43894</v>
      </c>
      <c r="B67">
        <v>100</v>
      </c>
      <c r="C67">
        <v>37</v>
      </c>
      <c r="D67">
        <v>0</v>
      </c>
      <c r="E67" s="13">
        <v>3</v>
      </c>
      <c r="F67">
        <v>9</v>
      </c>
      <c r="G67" s="15">
        <v>43894</v>
      </c>
      <c r="H67" s="11">
        <f ca="1">IFERROR(__xludf.DUMMYFUNCTION("""COMPUTED_VALUE"""),22)</f>
        <v>22</v>
      </c>
      <c r="I67" s="11">
        <f ca="1">IFERROR(__xludf.DUMMYFUNCTION("""COMPUTED_VALUE"""),0)</f>
        <v>0</v>
      </c>
      <c r="J67" s="10">
        <v>0</v>
      </c>
    </row>
    <row r="68" spans="1:10" x14ac:dyDescent="0.3">
      <c r="A68" s="8">
        <v>43895</v>
      </c>
      <c r="B68">
        <v>94</v>
      </c>
      <c r="C68">
        <v>50</v>
      </c>
      <c r="D68" t="s">
        <v>61</v>
      </c>
      <c r="E68" s="13">
        <v>3</v>
      </c>
      <c r="F68">
        <v>8</v>
      </c>
      <c r="G68" s="15">
        <v>43895</v>
      </c>
      <c r="H68" s="11">
        <f ca="1">IFERROR(__xludf.DUMMYFUNCTION("""COMPUTED_VALUE"""),2)</f>
        <v>2</v>
      </c>
      <c r="I68" s="11">
        <f ca="1">IFERROR(__xludf.DUMMYFUNCTION("""COMPUTED_VALUE"""),0)</f>
        <v>0</v>
      </c>
      <c r="J68" s="10">
        <v>0</v>
      </c>
    </row>
    <row r="69" spans="1:10" x14ac:dyDescent="0.3">
      <c r="A69" s="8">
        <v>43896</v>
      </c>
      <c r="B69">
        <v>62</v>
      </c>
      <c r="C69">
        <v>38</v>
      </c>
      <c r="D69" t="s">
        <v>61</v>
      </c>
      <c r="E69" s="13">
        <v>3</v>
      </c>
      <c r="F69">
        <v>8</v>
      </c>
      <c r="G69" s="15">
        <v>43896</v>
      </c>
      <c r="H69" s="11">
        <f ca="1">IFERROR(__xludf.DUMMYFUNCTION("""COMPUTED_VALUE"""),1)</f>
        <v>1</v>
      </c>
      <c r="I69" s="11">
        <f ca="1">IFERROR(__xludf.DUMMYFUNCTION("""COMPUTED_VALUE"""),0)</f>
        <v>0</v>
      </c>
      <c r="J69" s="10">
        <v>0</v>
      </c>
    </row>
    <row r="70" spans="1:10" x14ac:dyDescent="0.3">
      <c r="A70" s="8">
        <v>43897</v>
      </c>
      <c r="B70">
        <v>47</v>
      </c>
      <c r="C70">
        <v>29</v>
      </c>
      <c r="D70">
        <v>0</v>
      </c>
      <c r="E70" s="13">
        <v>2</v>
      </c>
      <c r="F70">
        <v>8</v>
      </c>
      <c r="G70" s="15">
        <v>43897</v>
      </c>
      <c r="H70" s="11">
        <f ca="1">IFERROR(__xludf.DUMMYFUNCTION("""COMPUTED_VALUE"""),3)</f>
        <v>3</v>
      </c>
      <c r="I70" s="11">
        <f ca="1">IFERROR(__xludf.DUMMYFUNCTION("""COMPUTED_VALUE"""),0)</f>
        <v>0</v>
      </c>
      <c r="J70" s="10">
        <v>0</v>
      </c>
    </row>
    <row r="71" spans="1:10" x14ac:dyDescent="0.3">
      <c r="A71" s="8">
        <v>43898</v>
      </c>
      <c r="B71">
        <v>36</v>
      </c>
      <c r="C71">
        <v>24</v>
      </c>
      <c r="D71" t="s">
        <v>61</v>
      </c>
      <c r="E71" s="13">
        <v>2</v>
      </c>
      <c r="F71">
        <v>7</v>
      </c>
      <c r="G71" s="15">
        <v>43898</v>
      </c>
      <c r="H71" s="11">
        <f ca="1">IFERROR(__xludf.DUMMYFUNCTION("""COMPUTED_VALUE"""),5)</f>
        <v>5</v>
      </c>
      <c r="I71" s="11">
        <f ca="1">IFERROR(__xludf.DUMMYFUNCTION("""COMPUTED_VALUE"""),0)</f>
        <v>0</v>
      </c>
      <c r="J71" s="10">
        <v>0</v>
      </c>
    </row>
    <row r="72" spans="1:10" x14ac:dyDescent="0.3">
      <c r="A72" s="8">
        <v>43899</v>
      </c>
      <c r="B72">
        <v>36</v>
      </c>
      <c r="C72">
        <v>27</v>
      </c>
      <c r="D72">
        <v>0</v>
      </c>
      <c r="E72" s="13">
        <v>3</v>
      </c>
      <c r="F72">
        <v>8</v>
      </c>
      <c r="G72" s="15">
        <v>43899</v>
      </c>
      <c r="H72" s="11">
        <f ca="1">IFERROR(__xludf.DUMMYFUNCTION("""COMPUTED_VALUE"""),9)</f>
        <v>9</v>
      </c>
      <c r="I72" s="11">
        <f ca="1">IFERROR(__xludf.DUMMYFUNCTION("""COMPUTED_VALUE"""),0)</f>
        <v>0</v>
      </c>
      <c r="J72" s="10">
        <v>0</v>
      </c>
    </row>
    <row r="73" spans="1:10" x14ac:dyDescent="0.3">
      <c r="A73" s="8">
        <v>43900</v>
      </c>
      <c r="B73">
        <v>34</v>
      </c>
      <c r="C73">
        <v>28</v>
      </c>
      <c r="D73" t="s">
        <v>61</v>
      </c>
      <c r="E73" s="13">
        <v>2</v>
      </c>
      <c r="F73">
        <v>8</v>
      </c>
      <c r="G73" s="15">
        <v>43900</v>
      </c>
      <c r="H73" s="11">
        <f ca="1">IFERROR(__xludf.DUMMYFUNCTION("""COMPUTED_VALUE"""),15)</f>
        <v>15</v>
      </c>
      <c r="I73" s="11">
        <f ca="1">IFERROR(__xludf.DUMMYFUNCTION("""COMPUTED_VALUE"""),0)</f>
        <v>0</v>
      </c>
      <c r="J73" s="10">
        <v>0</v>
      </c>
    </row>
    <row r="74" spans="1:10" x14ac:dyDescent="0.3">
      <c r="A74" s="8">
        <v>43901</v>
      </c>
      <c r="B74">
        <v>38</v>
      </c>
      <c r="C74">
        <v>32</v>
      </c>
      <c r="D74" t="s">
        <v>61</v>
      </c>
      <c r="E74" s="13">
        <v>2</v>
      </c>
      <c r="F74">
        <v>8</v>
      </c>
      <c r="G74" s="15">
        <v>43901</v>
      </c>
      <c r="H74" s="11">
        <f ca="1">IFERROR(__xludf.DUMMYFUNCTION("""COMPUTED_VALUE"""),8)</f>
        <v>8</v>
      </c>
      <c r="I74" s="11">
        <f ca="1">IFERROR(__xludf.DUMMYFUNCTION("""COMPUTED_VALUE"""),0)</f>
        <v>0</v>
      </c>
      <c r="J74" s="10">
        <v>0</v>
      </c>
    </row>
    <row r="75" spans="1:10" x14ac:dyDescent="0.3">
      <c r="A75" s="8">
        <v>43902</v>
      </c>
      <c r="B75">
        <v>39</v>
      </c>
      <c r="C75">
        <v>38</v>
      </c>
      <c r="D75" t="s">
        <v>61</v>
      </c>
      <c r="E75" s="13">
        <v>3</v>
      </c>
      <c r="F75">
        <v>8</v>
      </c>
      <c r="G75" s="15">
        <v>43902</v>
      </c>
      <c r="H75" s="11">
        <f ca="1">IFERROR(__xludf.DUMMYFUNCTION("""COMPUTED_VALUE"""),10)</f>
        <v>10</v>
      </c>
      <c r="I75" s="11">
        <f ca="1">IFERROR(__xludf.DUMMYFUNCTION("""COMPUTED_VALUE"""),1)</f>
        <v>1</v>
      </c>
      <c r="J75" s="10">
        <v>0</v>
      </c>
    </row>
    <row r="76" spans="1:10" x14ac:dyDescent="0.3">
      <c r="A76" s="8">
        <v>43903</v>
      </c>
      <c r="B76">
        <v>50</v>
      </c>
      <c r="C76">
        <v>49</v>
      </c>
      <c r="D76" t="s">
        <v>61</v>
      </c>
      <c r="E76" s="13">
        <v>3</v>
      </c>
      <c r="F76">
        <v>9</v>
      </c>
      <c r="G76" s="15">
        <v>43903</v>
      </c>
      <c r="H76" s="11">
        <f ca="1">IFERROR(__xludf.DUMMYFUNCTION("""COMPUTED_VALUE"""),10)</f>
        <v>10</v>
      </c>
      <c r="I76" s="11">
        <f ca="1">IFERROR(__xludf.DUMMYFUNCTION("""COMPUTED_VALUE"""),0)</f>
        <v>0</v>
      </c>
      <c r="J76" s="10">
        <v>0</v>
      </c>
    </row>
    <row r="77" spans="1:10" x14ac:dyDescent="0.3">
      <c r="A77" s="8">
        <v>43904</v>
      </c>
      <c r="B77">
        <v>65</v>
      </c>
      <c r="C77">
        <v>68</v>
      </c>
      <c r="D77" t="s">
        <v>61</v>
      </c>
      <c r="E77" s="13">
        <v>5</v>
      </c>
      <c r="F77">
        <v>8</v>
      </c>
      <c r="G77" s="15">
        <v>43904</v>
      </c>
      <c r="H77" s="11">
        <f ca="1">IFERROR(__xludf.DUMMYFUNCTION("""COMPUTED_VALUE"""),11)</f>
        <v>11</v>
      </c>
      <c r="I77" s="11">
        <f ca="1">IFERROR(__xludf.DUMMYFUNCTION("""COMPUTED_VALUE"""),1)</f>
        <v>1</v>
      </c>
      <c r="J77" s="10">
        <v>0</v>
      </c>
    </row>
    <row r="78" spans="1:10" x14ac:dyDescent="0.3">
      <c r="A78" s="8">
        <v>43905</v>
      </c>
      <c r="B78">
        <v>56</v>
      </c>
      <c r="C78">
        <v>62</v>
      </c>
      <c r="D78" t="s">
        <v>61</v>
      </c>
      <c r="E78" s="13">
        <v>4</v>
      </c>
      <c r="F78">
        <v>9</v>
      </c>
      <c r="G78" s="15">
        <v>43905</v>
      </c>
      <c r="H78" s="11">
        <f ca="1">IFERROR(__xludf.DUMMYFUNCTION("""COMPUTED_VALUE"""),10)</f>
        <v>10</v>
      </c>
      <c r="I78" s="11">
        <f ca="1">IFERROR(__xludf.DUMMYFUNCTION("""COMPUTED_VALUE"""),0)</f>
        <v>0</v>
      </c>
      <c r="J78" s="10">
        <v>0</v>
      </c>
    </row>
    <row r="79" spans="1:10" x14ac:dyDescent="0.3">
      <c r="A79" s="8">
        <v>43906</v>
      </c>
      <c r="B79">
        <v>58</v>
      </c>
      <c r="C79">
        <v>66</v>
      </c>
      <c r="D79">
        <v>1</v>
      </c>
      <c r="E79" s="13">
        <v>5</v>
      </c>
      <c r="F79">
        <v>9</v>
      </c>
      <c r="G79" s="15">
        <v>43906</v>
      </c>
      <c r="H79" s="11">
        <f ca="1">IFERROR(__xludf.DUMMYFUNCTION("""COMPUTED_VALUE"""),14)</f>
        <v>14</v>
      </c>
      <c r="I79" s="11">
        <f ca="1">IFERROR(__xludf.DUMMYFUNCTION("""COMPUTED_VALUE"""),0)</f>
        <v>0</v>
      </c>
      <c r="J79" s="10">
        <v>0</v>
      </c>
    </row>
    <row r="80" spans="1:10" x14ac:dyDescent="0.3">
      <c r="A80" s="8">
        <v>43907</v>
      </c>
      <c r="B80">
        <v>59</v>
      </c>
      <c r="C80">
        <v>72</v>
      </c>
      <c r="D80">
        <v>1</v>
      </c>
      <c r="E80" s="13">
        <v>6</v>
      </c>
      <c r="F80">
        <v>9</v>
      </c>
      <c r="G80" s="15">
        <v>43907</v>
      </c>
      <c r="H80" s="11">
        <f ca="1">IFERROR(__xludf.DUMMYFUNCTION("""COMPUTED_VALUE"""),20)</f>
        <v>20</v>
      </c>
      <c r="I80" s="11">
        <f ca="1">IFERROR(__xludf.DUMMYFUNCTION("""COMPUTED_VALUE"""),1)</f>
        <v>1</v>
      </c>
      <c r="J80" s="10">
        <v>0</v>
      </c>
    </row>
    <row r="81" spans="1:10" x14ac:dyDescent="0.3">
      <c r="A81" s="8">
        <v>43908</v>
      </c>
      <c r="B81">
        <v>58</v>
      </c>
      <c r="C81">
        <v>77</v>
      </c>
      <c r="D81">
        <v>1</v>
      </c>
      <c r="E81" s="13">
        <v>7</v>
      </c>
      <c r="F81">
        <v>10</v>
      </c>
      <c r="G81" s="15">
        <v>43908</v>
      </c>
      <c r="H81" s="11">
        <f ca="1">IFERROR(__xludf.DUMMYFUNCTION("""COMPUTED_VALUE"""),25)</f>
        <v>25</v>
      </c>
      <c r="I81" s="11">
        <f ca="1">IFERROR(__xludf.DUMMYFUNCTION("""COMPUTED_VALUE"""),0)</f>
        <v>0</v>
      </c>
      <c r="J81" s="10">
        <v>0</v>
      </c>
    </row>
    <row r="82" spans="1:10" x14ac:dyDescent="0.3">
      <c r="A82" s="8">
        <v>43909</v>
      </c>
      <c r="B82">
        <v>62</v>
      </c>
      <c r="C82">
        <v>81</v>
      </c>
      <c r="D82">
        <v>2</v>
      </c>
      <c r="E82" s="13">
        <v>8</v>
      </c>
      <c r="F82">
        <v>9</v>
      </c>
      <c r="G82" s="15">
        <v>43909</v>
      </c>
      <c r="H82" s="11">
        <f ca="1">IFERROR(__xludf.DUMMYFUNCTION("""COMPUTED_VALUE"""),27)</f>
        <v>27</v>
      </c>
      <c r="I82" s="11">
        <f ca="1">IFERROR(__xludf.DUMMYFUNCTION("""COMPUTED_VALUE"""),1)</f>
        <v>1</v>
      </c>
      <c r="J82">
        <v>1050</v>
      </c>
    </row>
    <row r="83" spans="1:10" x14ac:dyDescent="0.3">
      <c r="A83" s="8">
        <v>43910</v>
      </c>
      <c r="B83">
        <v>68</v>
      </c>
      <c r="C83">
        <v>90</v>
      </c>
      <c r="D83">
        <v>3</v>
      </c>
      <c r="E83" s="13">
        <v>7</v>
      </c>
      <c r="F83">
        <v>8</v>
      </c>
      <c r="G83" s="15">
        <v>43910</v>
      </c>
      <c r="H83" s="11">
        <f ca="1">IFERROR(__xludf.DUMMYFUNCTION("""COMPUTED_VALUE"""),58)</f>
        <v>58</v>
      </c>
      <c r="I83" s="11">
        <f ca="1">IFERROR(__xludf.DUMMYFUNCTION("""COMPUTED_VALUE"""),0)</f>
        <v>0</v>
      </c>
      <c r="J83">
        <v>1229</v>
      </c>
    </row>
    <row r="84" spans="1:10" x14ac:dyDescent="0.3">
      <c r="A84" s="8">
        <v>43911</v>
      </c>
      <c r="B84">
        <v>71</v>
      </c>
      <c r="C84">
        <v>98</v>
      </c>
      <c r="D84">
        <v>3</v>
      </c>
      <c r="E84" s="13">
        <v>9</v>
      </c>
      <c r="F84">
        <v>8</v>
      </c>
      <c r="G84" s="15">
        <v>43911</v>
      </c>
      <c r="H84" s="11">
        <f ca="1">IFERROR(__xludf.DUMMYFUNCTION("""COMPUTED_VALUE"""),78)</f>
        <v>78</v>
      </c>
      <c r="I84" s="11">
        <f ca="1">IFERROR(__xludf.DUMMYFUNCTION("""COMPUTED_VALUE"""),0)</f>
        <v>0</v>
      </c>
      <c r="J84">
        <v>1506</v>
      </c>
    </row>
    <row r="85" spans="1:10" x14ac:dyDescent="0.3">
      <c r="A85" s="8">
        <v>43912</v>
      </c>
      <c r="B85">
        <v>36</v>
      </c>
      <c r="C85">
        <v>52</v>
      </c>
      <c r="D85">
        <v>3</v>
      </c>
      <c r="E85" s="13">
        <v>4</v>
      </c>
      <c r="F85">
        <v>7</v>
      </c>
      <c r="G85" s="15">
        <v>43912</v>
      </c>
      <c r="H85" s="11">
        <f ca="1">IFERROR(__xludf.DUMMYFUNCTION("""COMPUTED_VALUE"""),69)</f>
        <v>69</v>
      </c>
      <c r="I85" s="11">
        <f ca="1">IFERROR(__xludf.DUMMYFUNCTION("""COMPUTED_VALUE"""),3)</f>
        <v>3</v>
      </c>
      <c r="J85">
        <v>1216</v>
      </c>
    </row>
    <row r="86" spans="1:10" x14ac:dyDescent="0.3">
      <c r="A86" s="8">
        <v>43913</v>
      </c>
      <c r="B86">
        <v>47</v>
      </c>
      <c r="C86">
        <v>64</v>
      </c>
      <c r="D86">
        <v>2</v>
      </c>
      <c r="E86" s="13">
        <v>6</v>
      </c>
      <c r="F86">
        <v>8</v>
      </c>
      <c r="G86" s="15">
        <v>43913</v>
      </c>
      <c r="H86" s="11">
        <f ca="1">IFERROR(__xludf.DUMMYFUNCTION("""COMPUTED_VALUE"""),94)</f>
        <v>94</v>
      </c>
      <c r="I86" s="11">
        <f ca="1">IFERROR(__xludf.DUMMYFUNCTION("""COMPUTED_VALUE"""),2)</f>
        <v>2</v>
      </c>
      <c r="J86">
        <v>2580</v>
      </c>
    </row>
    <row r="87" spans="1:10" x14ac:dyDescent="0.3">
      <c r="A87" s="8">
        <v>43914</v>
      </c>
      <c r="B87">
        <v>41</v>
      </c>
      <c r="C87">
        <v>45</v>
      </c>
      <c r="D87">
        <v>2</v>
      </c>
      <c r="E87" s="13">
        <v>5</v>
      </c>
      <c r="F87">
        <v>8</v>
      </c>
      <c r="G87" s="15">
        <v>43914</v>
      </c>
      <c r="H87" s="11">
        <f ca="1">IFERROR(__xludf.DUMMYFUNCTION("""COMPUTED_VALUE"""),74)</f>
        <v>74</v>
      </c>
      <c r="I87" s="11">
        <f ca="1">IFERROR(__xludf.DUMMYFUNCTION("""COMPUTED_VALUE"""),1)</f>
        <v>1</v>
      </c>
      <c r="J87">
        <v>1987</v>
      </c>
    </row>
    <row r="88" spans="1:10" x14ac:dyDescent="0.3">
      <c r="A88" s="8">
        <v>43915</v>
      </c>
      <c r="B88">
        <v>32</v>
      </c>
      <c r="C88">
        <v>28</v>
      </c>
      <c r="D88">
        <v>3</v>
      </c>
      <c r="E88" s="13">
        <v>3</v>
      </c>
      <c r="F88">
        <v>7</v>
      </c>
      <c r="G88" s="15">
        <v>43915</v>
      </c>
      <c r="H88" s="11">
        <f ca="1">IFERROR(__xludf.DUMMYFUNCTION("""COMPUTED_VALUE"""),86)</f>
        <v>86</v>
      </c>
      <c r="I88" s="11">
        <f ca="1">IFERROR(__xludf.DUMMYFUNCTION("""COMPUTED_VALUE"""),1)</f>
        <v>1</v>
      </c>
      <c r="J88">
        <v>2450</v>
      </c>
    </row>
    <row r="89" spans="1:10" x14ac:dyDescent="0.3">
      <c r="A89" s="8">
        <v>43916</v>
      </c>
      <c r="B89">
        <v>32</v>
      </c>
      <c r="C89">
        <v>24</v>
      </c>
      <c r="D89">
        <v>3</v>
      </c>
      <c r="E89" s="13">
        <v>3</v>
      </c>
      <c r="F89">
        <v>10</v>
      </c>
      <c r="G89" s="15">
        <v>43916</v>
      </c>
      <c r="H89" s="11">
        <f ca="1">IFERROR(__xludf.DUMMYFUNCTION("""COMPUTED_VALUE"""),73)</f>
        <v>73</v>
      </c>
      <c r="I89" s="11">
        <f ca="1">IFERROR(__xludf.DUMMYFUNCTION("""COMPUTED_VALUE"""),5)</f>
        <v>5</v>
      </c>
      <c r="J89">
        <v>0</v>
      </c>
    </row>
    <row r="90" spans="1:10" x14ac:dyDescent="0.3">
      <c r="A90" s="8">
        <v>43917</v>
      </c>
      <c r="B90">
        <v>31</v>
      </c>
      <c r="C90">
        <v>21</v>
      </c>
      <c r="D90">
        <v>2</v>
      </c>
      <c r="E90" s="13">
        <v>2</v>
      </c>
      <c r="F90">
        <v>11</v>
      </c>
      <c r="G90" s="15">
        <v>43917</v>
      </c>
      <c r="H90" s="11">
        <f ca="1">IFERROR(__xludf.DUMMYFUNCTION("""COMPUTED_VALUE"""),153)</f>
        <v>153</v>
      </c>
      <c r="I90" s="11">
        <f ca="1">IFERROR(__xludf.DUMMYFUNCTION("""COMPUTED_VALUE"""),3)</f>
        <v>3</v>
      </c>
      <c r="J90">
        <v>0</v>
      </c>
    </row>
    <row r="91" spans="1:10" x14ac:dyDescent="0.3">
      <c r="A91" s="8">
        <v>43918</v>
      </c>
      <c r="B91">
        <v>29</v>
      </c>
      <c r="C91">
        <v>21</v>
      </c>
      <c r="D91">
        <v>2</v>
      </c>
      <c r="E91" s="13">
        <v>3</v>
      </c>
      <c r="F91">
        <v>11</v>
      </c>
      <c r="G91" s="15">
        <v>43918</v>
      </c>
      <c r="H91" s="11">
        <f ca="1">IFERROR(__xludf.DUMMYFUNCTION("""COMPUTED_VALUE"""),136)</f>
        <v>136</v>
      </c>
      <c r="I91" s="11">
        <f ca="1">IFERROR(__xludf.DUMMYFUNCTION("""COMPUTED_VALUE"""),5)</f>
        <v>5</v>
      </c>
      <c r="J91">
        <v>0</v>
      </c>
    </row>
    <row r="92" spans="1:10" x14ac:dyDescent="0.3">
      <c r="A92" s="8">
        <v>43919</v>
      </c>
      <c r="B92">
        <v>28</v>
      </c>
      <c r="C92">
        <v>18</v>
      </c>
      <c r="D92">
        <v>2</v>
      </c>
      <c r="E92" s="13">
        <v>2</v>
      </c>
      <c r="F92">
        <v>9</v>
      </c>
      <c r="G92" s="15">
        <v>43919</v>
      </c>
      <c r="H92" s="11">
        <f ca="1">IFERROR(__xludf.DUMMYFUNCTION("""COMPUTED_VALUE"""),120)</f>
        <v>120</v>
      </c>
      <c r="I92" s="11">
        <f ca="1">IFERROR(__xludf.DUMMYFUNCTION("""COMPUTED_VALUE"""),3)</f>
        <v>3</v>
      </c>
      <c r="J92">
        <v>0</v>
      </c>
    </row>
    <row r="93" spans="1:10" x14ac:dyDescent="0.3">
      <c r="A93" s="8">
        <v>43920</v>
      </c>
      <c r="B93">
        <v>27</v>
      </c>
      <c r="C93">
        <v>18</v>
      </c>
      <c r="D93">
        <v>2</v>
      </c>
      <c r="E93" s="13">
        <v>3</v>
      </c>
      <c r="F93">
        <v>10</v>
      </c>
      <c r="G93" s="15">
        <v>43920</v>
      </c>
      <c r="H93" s="11">
        <f ca="1">IFERROR(__xludf.DUMMYFUNCTION("""COMPUTED_VALUE"""),187)</f>
        <v>187</v>
      </c>
      <c r="I93" s="11">
        <f ca="1">IFERROR(__xludf.DUMMYFUNCTION("""COMPUTED_VALUE"""),14)</f>
        <v>14</v>
      </c>
      <c r="J93">
        <v>0</v>
      </c>
    </row>
    <row r="94" spans="1:10" x14ac:dyDescent="0.3">
      <c r="A94" s="8">
        <v>43921</v>
      </c>
      <c r="B94">
        <v>24</v>
      </c>
      <c r="C94">
        <v>15</v>
      </c>
      <c r="D94">
        <v>2</v>
      </c>
      <c r="E94" s="13">
        <v>2</v>
      </c>
      <c r="F94">
        <v>9</v>
      </c>
      <c r="G94" s="15">
        <v>43921</v>
      </c>
      <c r="H94" s="11">
        <f ca="1">IFERROR(__xludf.DUMMYFUNCTION("""COMPUTED_VALUE"""),309)</f>
        <v>309</v>
      </c>
      <c r="I94" s="11">
        <f ca="1">IFERROR(__xludf.DUMMYFUNCTION("""COMPUTED_VALUE"""),6)</f>
        <v>6</v>
      </c>
      <c r="J94">
        <v>4346</v>
      </c>
    </row>
    <row r="95" spans="1:10" x14ac:dyDescent="0.3">
      <c r="A95" s="8">
        <v>43922</v>
      </c>
      <c r="B95">
        <v>25</v>
      </c>
      <c r="C95">
        <v>12</v>
      </c>
      <c r="D95">
        <v>2</v>
      </c>
      <c r="E95" s="13">
        <v>2</v>
      </c>
      <c r="F95">
        <v>8</v>
      </c>
      <c r="G95" s="15">
        <v>43922</v>
      </c>
      <c r="H95" s="11">
        <f ca="1">IFERROR(__xludf.DUMMYFUNCTION("""COMPUTED_VALUE"""),424)</f>
        <v>424</v>
      </c>
      <c r="I95" s="11">
        <f ca="1">IFERROR(__xludf.DUMMYFUNCTION("""COMPUTED_VALUE"""),6)</f>
        <v>6</v>
      </c>
      <c r="J95">
        <v>5163</v>
      </c>
    </row>
    <row r="96" spans="1:10" x14ac:dyDescent="0.3">
      <c r="A96" s="8">
        <v>43923</v>
      </c>
      <c r="B96">
        <v>25</v>
      </c>
      <c r="C96">
        <v>13</v>
      </c>
      <c r="D96">
        <v>2</v>
      </c>
      <c r="E96" s="13">
        <v>2</v>
      </c>
      <c r="F96">
        <v>8</v>
      </c>
      <c r="G96" s="15">
        <v>43923</v>
      </c>
      <c r="H96" s="11">
        <f ca="1">IFERROR(__xludf.DUMMYFUNCTION("""COMPUTED_VALUE"""),486)</f>
        <v>486</v>
      </c>
      <c r="I96" s="11">
        <f ca="1">IFERROR(__xludf.DUMMYFUNCTION("""COMPUTED_VALUE"""),16)</f>
        <v>16</v>
      </c>
      <c r="J96">
        <v>7900</v>
      </c>
    </row>
    <row r="97" spans="1:10" x14ac:dyDescent="0.3">
      <c r="A97" s="8">
        <v>43924</v>
      </c>
      <c r="B97">
        <v>25</v>
      </c>
      <c r="C97">
        <v>14</v>
      </c>
      <c r="D97">
        <v>2</v>
      </c>
      <c r="E97" s="13">
        <v>2</v>
      </c>
      <c r="F97">
        <v>8</v>
      </c>
      <c r="G97" s="15">
        <v>43924</v>
      </c>
      <c r="H97" s="11">
        <f ca="1">IFERROR(__xludf.DUMMYFUNCTION("""COMPUTED_VALUE"""),560)</f>
        <v>560</v>
      </c>
      <c r="I97" s="11">
        <f ca="1">IFERROR(__xludf.DUMMYFUNCTION("""COMPUTED_VALUE"""),14)</f>
        <v>14</v>
      </c>
      <c r="J97">
        <v>13394</v>
      </c>
    </row>
    <row r="98" spans="1:10" x14ac:dyDescent="0.3">
      <c r="A98" s="8">
        <v>43925</v>
      </c>
      <c r="B98">
        <v>35</v>
      </c>
      <c r="C98">
        <v>15</v>
      </c>
      <c r="D98">
        <v>2</v>
      </c>
      <c r="E98" s="13">
        <v>2</v>
      </c>
      <c r="F98">
        <v>9</v>
      </c>
      <c r="G98" s="15">
        <v>43925</v>
      </c>
      <c r="H98" s="11">
        <f ca="1">IFERROR(__xludf.DUMMYFUNCTION("""COMPUTED_VALUE"""),579)</f>
        <v>579</v>
      </c>
      <c r="I98" s="11">
        <f ca="1">IFERROR(__xludf.DUMMYFUNCTION("""COMPUTED_VALUE"""),13)</f>
        <v>13</v>
      </c>
      <c r="J98">
        <v>10705</v>
      </c>
    </row>
    <row r="99" spans="1:10" x14ac:dyDescent="0.3">
      <c r="A99" s="8">
        <v>43926</v>
      </c>
      <c r="B99">
        <v>29</v>
      </c>
      <c r="C99">
        <v>13</v>
      </c>
      <c r="D99">
        <v>1</v>
      </c>
      <c r="E99" s="13">
        <v>2</v>
      </c>
      <c r="F99">
        <v>8</v>
      </c>
      <c r="G99" s="15">
        <v>43926</v>
      </c>
      <c r="H99" s="11">
        <f ca="1">IFERROR(__xludf.DUMMYFUNCTION("""COMPUTED_VALUE"""),609)</f>
        <v>609</v>
      </c>
      <c r="I99" s="11">
        <f ca="1">IFERROR(__xludf.DUMMYFUNCTION("""COMPUTED_VALUE"""),22)</f>
        <v>22</v>
      </c>
      <c r="J99">
        <v>9584</v>
      </c>
    </row>
    <row r="100" spans="1:10" x14ac:dyDescent="0.3">
      <c r="A100" s="8">
        <v>43927</v>
      </c>
      <c r="B100">
        <v>30</v>
      </c>
      <c r="C100">
        <v>12</v>
      </c>
      <c r="D100">
        <v>2</v>
      </c>
      <c r="E100" s="13">
        <v>2</v>
      </c>
      <c r="F100">
        <v>9</v>
      </c>
      <c r="G100" s="15">
        <v>43927</v>
      </c>
      <c r="H100" s="11">
        <f ca="1">IFERROR(__xludf.DUMMYFUNCTION("""COMPUTED_VALUE"""),484)</f>
        <v>484</v>
      </c>
      <c r="I100" s="11">
        <f ca="1">IFERROR(__xludf.DUMMYFUNCTION("""COMPUTED_VALUE"""),16)</f>
        <v>16</v>
      </c>
      <c r="J100">
        <v>11534</v>
      </c>
    </row>
    <row r="101" spans="1:10" x14ac:dyDescent="0.3">
      <c r="A101" s="8">
        <v>43928</v>
      </c>
      <c r="B101">
        <v>29</v>
      </c>
      <c r="C101">
        <v>14</v>
      </c>
      <c r="D101">
        <v>1</v>
      </c>
      <c r="E101" s="13">
        <v>2</v>
      </c>
      <c r="F101">
        <v>8</v>
      </c>
      <c r="G101" s="15">
        <v>43928</v>
      </c>
      <c r="H101" s="11">
        <f ca="1">IFERROR(__xludf.DUMMYFUNCTION("""COMPUTED_VALUE"""),573)</f>
        <v>573</v>
      </c>
      <c r="I101" s="11">
        <f ca="1">IFERROR(__xludf.DUMMYFUNCTION("""COMPUTED_VALUE"""),27)</f>
        <v>27</v>
      </c>
      <c r="J101">
        <v>12947</v>
      </c>
    </row>
    <row r="102" spans="1:10" x14ac:dyDescent="0.3">
      <c r="A102" s="8">
        <v>43929</v>
      </c>
      <c r="B102">
        <v>31</v>
      </c>
      <c r="C102">
        <v>13</v>
      </c>
      <c r="D102">
        <v>2</v>
      </c>
      <c r="E102" s="13">
        <v>2</v>
      </c>
      <c r="F102">
        <v>9</v>
      </c>
      <c r="G102" s="15">
        <v>43929</v>
      </c>
      <c r="H102" s="11">
        <f ca="1">IFERROR(__xludf.DUMMYFUNCTION("""COMPUTED_VALUE"""),565)</f>
        <v>565</v>
      </c>
      <c r="I102" s="11">
        <f ca="1">IFERROR(__xludf.DUMMYFUNCTION("""COMPUTED_VALUE"""),20)</f>
        <v>20</v>
      </c>
      <c r="J102">
        <v>13904</v>
      </c>
    </row>
    <row r="103" spans="1:10" x14ac:dyDescent="0.3">
      <c r="A103" s="8">
        <v>43930</v>
      </c>
      <c r="B103">
        <v>34</v>
      </c>
      <c r="C103">
        <v>14</v>
      </c>
      <c r="D103">
        <v>2</v>
      </c>
      <c r="E103" s="13">
        <v>2</v>
      </c>
      <c r="F103">
        <v>9</v>
      </c>
      <c r="G103" s="15">
        <v>43930</v>
      </c>
      <c r="H103" s="11">
        <f ca="1">IFERROR(__xludf.DUMMYFUNCTION("""COMPUTED_VALUE"""),813)</f>
        <v>813</v>
      </c>
      <c r="I103" s="11">
        <f ca="1">IFERROR(__xludf.DUMMYFUNCTION("""COMPUTED_VALUE"""),46)</f>
        <v>46</v>
      </c>
      <c r="J103">
        <v>16991</v>
      </c>
    </row>
    <row r="104" spans="1:10" x14ac:dyDescent="0.3">
      <c r="A104" s="8">
        <v>43931</v>
      </c>
      <c r="B104">
        <v>31</v>
      </c>
      <c r="C104">
        <v>13</v>
      </c>
      <c r="D104">
        <v>1</v>
      </c>
      <c r="E104" s="13">
        <v>1</v>
      </c>
      <c r="F104">
        <v>9</v>
      </c>
      <c r="G104" s="15">
        <v>43931</v>
      </c>
      <c r="H104" s="11">
        <f ca="1">IFERROR(__xludf.DUMMYFUNCTION("""COMPUTED_VALUE"""),871)</f>
        <v>871</v>
      </c>
      <c r="I104" s="11">
        <f ca="1">IFERROR(__xludf.DUMMYFUNCTION("""COMPUTED_VALUE"""),22)</f>
        <v>22</v>
      </c>
      <c r="J104">
        <v>16420</v>
      </c>
    </row>
    <row r="105" spans="1:10" x14ac:dyDescent="0.3">
      <c r="A105" s="8">
        <v>43932</v>
      </c>
      <c r="B105">
        <v>30</v>
      </c>
      <c r="C105">
        <v>12</v>
      </c>
      <c r="D105">
        <v>2</v>
      </c>
      <c r="E105" s="13">
        <v>2</v>
      </c>
      <c r="F105">
        <v>9</v>
      </c>
      <c r="G105" s="15">
        <v>43932</v>
      </c>
      <c r="H105" s="11">
        <f ca="1">IFERROR(__xludf.DUMMYFUNCTION("""COMPUTED_VALUE"""),854)</f>
        <v>854</v>
      </c>
      <c r="I105" s="11">
        <f ca="1">IFERROR(__xludf.DUMMYFUNCTION("""COMPUTED_VALUE"""),41)</f>
        <v>41</v>
      </c>
      <c r="J105">
        <v>18044</v>
      </c>
    </row>
    <row r="106" spans="1:10" x14ac:dyDescent="0.3">
      <c r="A106" s="8">
        <v>43933</v>
      </c>
      <c r="B106">
        <v>28</v>
      </c>
      <c r="C106">
        <v>12</v>
      </c>
      <c r="D106">
        <v>2</v>
      </c>
      <c r="E106" s="13">
        <v>2</v>
      </c>
      <c r="F106">
        <v>9</v>
      </c>
      <c r="G106" s="15">
        <v>43933</v>
      </c>
      <c r="H106" s="11">
        <f ca="1">IFERROR(__xludf.DUMMYFUNCTION("""COMPUTED_VALUE"""),758)</f>
        <v>758</v>
      </c>
      <c r="I106" s="11">
        <f ca="1">IFERROR(__xludf.DUMMYFUNCTION("""COMPUTED_VALUE"""),42)</f>
        <v>42</v>
      </c>
      <c r="J106">
        <v>16374</v>
      </c>
    </row>
    <row r="107" spans="1:10" x14ac:dyDescent="0.3">
      <c r="A107" s="8">
        <v>43934</v>
      </c>
      <c r="B107">
        <v>29</v>
      </c>
      <c r="C107">
        <v>12</v>
      </c>
      <c r="D107">
        <v>2</v>
      </c>
      <c r="E107" s="13">
        <v>1</v>
      </c>
      <c r="F107">
        <v>8</v>
      </c>
      <c r="G107" s="15">
        <v>43934</v>
      </c>
      <c r="H107" s="11">
        <f ca="1">IFERROR(__xludf.DUMMYFUNCTION("""COMPUTED_VALUE"""),1243)</f>
        <v>1243</v>
      </c>
      <c r="I107" s="11">
        <f ca="1">IFERROR(__xludf.DUMMYFUNCTION("""COMPUTED_VALUE"""),27)</f>
        <v>27</v>
      </c>
      <c r="J107">
        <v>21806</v>
      </c>
    </row>
    <row r="108" spans="1:10" x14ac:dyDescent="0.3">
      <c r="A108" s="8">
        <v>43935</v>
      </c>
      <c r="B108">
        <v>29</v>
      </c>
      <c r="C108">
        <v>11</v>
      </c>
      <c r="D108">
        <v>1</v>
      </c>
      <c r="E108" s="13">
        <v>2</v>
      </c>
      <c r="F108">
        <v>8</v>
      </c>
      <c r="G108" s="15">
        <v>43935</v>
      </c>
      <c r="H108" s="11">
        <f ca="1">IFERROR(__xludf.DUMMYFUNCTION("""COMPUTED_VALUE"""),1031)</f>
        <v>1031</v>
      </c>
      <c r="I108" s="11">
        <f ca="1">IFERROR(__xludf.DUMMYFUNCTION("""COMPUTED_VALUE"""),37)</f>
        <v>37</v>
      </c>
      <c r="J108">
        <v>27339</v>
      </c>
    </row>
    <row r="109" spans="1:10" x14ac:dyDescent="0.3">
      <c r="A109" s="8">
        <v>43936</v>
      </c>
      <c r="B109">
        <v>27</v>
      </c>
      <c r="C109">
        <v>11</v>
      </c>
      <c r="D109">
        <v>2</v>
      </c>
      <c r="E109" s="13">
        <v>2</v>
      </c>
      <c r="F109">
        <v>10</v>
      </c>
      <c r="G109" s="15">
        <v>43936</v>
      </c>
      <c r="H109" s="11">
        <f ca="1">IFERROR(__xludf.DUMMYFUNCTION("""COMPUTED_VALUE"""),886)</f>
        <v>886</v>
      </c>
      <c r="I109" s="11">
        <f ca="1">IFERROR(__xludf.DUMMYFUNCTION("""COMPUTED_VALUE"""),27)</f>
        <v>27</v>
      </c>
      <c r="J109">
        <v>29706</v>
      </c>
    </row>
    <row r="110" spans="1:10" x14ac:dyDescent="0.3">
      <c r="A110" s="8">
        <v>43937</v>
      </c>
      <c r="B110">
        <v>26</v>
      </c>
      <c r="C110">
        <v>12</v>
      </c>
      <c r="D110">
        <v>2</v>
      </c>
      <c r="E110" s="13">
        <v>2</v>
      </c>
      <c r="F110">
        <v>10</v>
      </c>
      <c r="G110" s="15">
        <v>43937</v>
      </c>
      <c r="H110" s="11">
        <f ca="1">IFERROR(__xludf.DUMMYFUNCTION("""COMPUTED_VALUE"""),1061)</f>
        <v>1061</v>
      </c>
      <c r="I110" s="11">
        <f ca="1">IFERROR(__xludf.DUMMYFUNCTION("""COMPUTED_VALUE"""),26)</f>
        <v>26</v>
      </c>
      <c r="J110">
        <v>28357</v>
      </c>
    </row>
    <row r="111" spans="1:10" x14ac:dyDescent="0.3">
      <c r="A111" s="8">
        <v>43938</v>
      </c>
      <c r="B111">
        <v>26</v>
      </c>
      <c r="C111">
        <v>12</v>
      </c>
      <c r="D111">
        <v>3</v>
      </c>
      <c r="E111" s="13">
        <v>2</v>
      </c>
      <c r="F111">
        <v>11</v>
      </c>
      <c r="G111" s="15">
        <v>43938</v>
      </c>
      <c r="H111" s="11">
        <f ca="1">IFERROR(__xludf.DUMMYFUNCTION("""COMPUTED_VALUE"""),922)</f>
        <v>922</v>
      </c>
      <c r="I111" s="11">
        <f ca="1">IFERROR(__xludf.DUMMYFUNCTION("""COMPUTED_VALUE"""),38)</f>
        <v>38</v>
      </c>
      <c r="J111">
        <v>32167</v>
      </c>
    </row>
    <row r="112" spans="1:10" x14ac:dyDescent="0.3">
      <c r="A112" s="8">
        <v>43939</v>
      </c>
      <c r="B112">
        <v>26</v>
      </c>
      <c r="C112">
        <v>11</v>
      </c>
      <c r="D112">
        <v>1</v>
      </c>
      <c r="E112" s="13">
        <v>2</v>
      </c>
      <c r="F112">
        <v>9</v>
      </c>
      <c r="G112" s="15">
        <v>43939</v>
      </c>
      <c r="H112" s="11">
        <f ca="1">IFERROR(__xludf.DUMMYFUNCTION("""COMPUTED_VALUE"""),1371)</f>
        <v>1371</v>
      </c>
      <c r="I112" s="11">
        <f ca="1">IFERROR(__xludf.DUMMYFUNCTION("""COMPUTED_VALUE"""),35)</f>
        <v>35</v>
      </c>
      <c r="J112">
        <v>37000</v>
      </c>
    </row>
    <row r="113" spans="1:10" x14ac:dyDescent="0.3">
      <c r="A113" s="8">
        <v>43940</v>
      </c>
      <c r="B113">
        <v>27</v>
      </c>
      <c r="C113">
        <v>11</v>
      </c>
      <c r="D113">
        <v>2</v>
      </c>
      <c r="E113" s="13">
        <v>2</v>
      </c>
      <c r="F113">
        <v>8</v>
      </c>
      <c r="G113" s="15">
        <v>43940</v>
      </c>
      <c r="H113" s="11">
        <f ca="1">IFERROR(__xludf.DUMMYFUNCTION("""COMPUTED_VALUE"""),1580)</f>
        <v>1580</v>
      </c>
      <c r="I113" s="11">
        <f ca="1">IFERROR(__xludf.DUMMYFUNCTION("""COMPUTED_VALUE"""),38)</f>
        <v>38</v>
      </c>
      <c r="J113">
        <v>29463</v>
      </c>
    </row>
    <row r="114" spans="1:10" x14ac:dyDescent="0.3">
      <c r="A114" s="8">
        <v>43941</v>
      </c>
      <c r="B114">
        <v>27</v>
      </c>
      <c r="C114">
        <v>11</v>
      </c>
      <c r="D114">
        <v>2</v>
      </c>
      <c r="E114" s="13">
        <v>2</v>
      </c>
      <c r="F114">
        <v>9</v>
      </c>
      <c r="G114" s="15">
        <v>43941</v>
      </c>
      <c r="H114" s="11">
        <f ca="1">IFERROR(__xludf.DUMMYFUNCTION("""COMPUTED_VALUE"""),1239)</f>
        <v>1239</v>
      </c>
      <c r="I114" s="11">
        <f ca="1">IFERROR(__xludf.DUMMYFUNCTION("""COMPUTED_VALUE"""),33)</f>
        <v>33</v>
      </c>
      <c r="J114">
        <v>0</v>
      </c>
    </row>
    <row r="115" spans="1:10" x14ac:dyDescent="0.3">
      <c r="A115" s="8">
        <v>43942</v>
      </c>
      <c r="B115">
        <v>27</v>
      </c>
      <c r="C115">
        <v>13</v>
      </c>
      <c r="D115">
        <v>2</v>
      </c>
      <c r="E115" s="13">
        <v>2</v>
      </c>
      <c r="F115">
        <v>9</v>
      </c>
      <c r="G115" s="15">
        <v>43942</v>
      </c>
      <c r="H115" s="11">
        <f ca="1">IFERROR(__xludf.DUMMYFUNCTION("""COMPUTED_VALUE"""),1537)</f>
        <v>1537</v>
      </c>
      <c r="I115" s="11">
        <f ca="1">IFERROR(__xludf.DUMMYFUNCTION("""COMPUTED_VALUE"""),53)</f>
        <v>53</v>
      </c>
      <c r="J115">
        <v>0</v>
      </c>
    </row>
    <row r="116" spans="1:10" x14ac:dyDescent="0.3">
      <c r="A116" s="8">
        <v>43943</v>
      </c>
      <c r="B116">
        <v>26</v>
      </c>
      <c r="C116">
        <v>13</v>
      </c>
      <c r="D116">
        <v>1</v>
      </c>
      <c r="E116" s="13">
        <v>2</v>
      </c>
      <c r="F116">
        <v>9</v>
      </c>
      <c r="G116" s="15">
        <v>43943</v>
      </c>
      <c r="H116" s="11">
        <f ca="1">IFERROR(__xludf.DUMMYFUNCTION("""COMPUTED_VALUE"""),1292)</f>
        <v>1292</v>
      </c>
      <c r="I116" s="11">
        <f ca="1">IFERROR(__xludf.DUMMYFUNCTION("""COMPUTED_VALUE"""),36)</f>
        <v>36</v>
      </c>
      <c r="J116">
        <v>0</v>
      </c>
    </row>
    <row r="117" spans="1:10" x14ac:dyDescent="0.3">
      <c r="A117" s="8">
        <v>43944</v>
      </c>
      <c r="B117">
        <v>24</v>
      </c>
      <c r="C117">
        <v>12</v>
      </c>
      <c r="D117">
        <v>2</v>
      </c>
      <c r="E117" s="13">
        <v>2</v>
      </c>
      <c r="F117">
        <v>10</v>
      </c>
      <c r="G117" s="15">
        <v>43944</v>
      </c>
      <c r="H117" s="11">
        <f ca="1">IFERROR(__xludf.DUMMYFUNCTION("""COMPUTED_VALUE"""),1667)</f>
        <v>1667</v>
      </c>
      <c r="I117" s="11">
        <f ca="1">IFERROR(__xludf.DUMMYFUNCTION("""COMPUTED_VALUE"""),40)</f>
        <v>40</v>
      </c>
      <c r="J117">
        <v>0</v>
      </c>
    </row>
    <row r="118" spans="1:10" x14ac:dyDescent="0.3">
      <c r="A118" s="8">
        <v>43945</v>
      </c>
      <c r="B118">
        <v>25</v>
      </c>
      <c r="C118">
        <v>12</v>
      </c>
      <c r="D118">
        <v>2</v>
      </c>
      <c r="E118" s="13">
        <v>2</v>
      </c>
      <c r="F118">
        <v>9</v>
      </c>
      <c r="G118" s="15">
        <v>43945</v>
      </c>
      <c r="H118" s="11">
        <f ca="1">IFERROR(__xludf.DUMMYFUNCTION("""COMPUTED_VALUE"""),1408)</f>
        <v>1408</v>
      </c>
      <c r="I118" s="11">
        <f ca="1">IFERROR(__xludf.DUMMYFUNCTION("""COMPUTED_VALUE"""),59)</f>
        <v>59</v>
      </c>
      <c r="J118">
        <v>41247</v>
      </c>
    </row>
    <row r="119" spans="1:10" x14ac:dyDescent="0.3">
      <c r="A119" s="8">
        <v>43946</v>
      </c>
      <c r="B119">
        <v>28</v>
      </c>
      <c r="C119">
        <v>13</v>
      </c>
      <c r="D119">
        <v>2</v>
      </c>
      <c r="E119" s="13">
        <v>2</v>
      </c>
      <c r="F119">
        <v>10</v>
      </c>
      <c r="G119" s="15">
        <v>43946</v>
      </c>
      <c r="H119" s="11">
        <f ca="1">IFERROR(__xludf.DUMMYFUNCTION("""COMPUTED_VALUE"""),1835)</f>
        <v>1835</v>
      </c>
      <c r="I119" s="11">
        <f ca="1">IFERROR(__xludf.DUMMYFUNCTION("""COMPUTED_VALUE"""),44)</f>
        <v>44</v>
      </c>
      <c r="J119">
        <v>38168</v>
      </c>
    </row>
    <row r="120" spans="1:10" x14ac:dyDescent="0.3">
      <c r="A120" s="8">
        <v>43947</v>
      </c>
      <c r="B120">
        <v>28</v>
      </c>
      <c r="C120">
        <v>11</v>
      </c>
      <c r="D120">
        <v>2</v>
      </c>
      <c r="E120" s="13">
        <v>2</v>
      </c>
      <c r="F120">
        <v>9</v>
      </c>
      <c r="G120" s="15">
        <v>43947</v>
      </c>
      <c r="H120" s="11">
        <f ca="1">IFERROR(__xludf.DUMMYFUNCTION("""COMPUTED_VALUE"""),1607)</f>
        <v>1607</v>
      </c>
      <c r="I120" s="11">
        <f ca="1">IFERROR(__xludf.DUMMYFUNCTION("""COMPUTED_VALUE"""),56)</f>
        <v>56</v>
      </c>
      <c r="J120">
        <v>45352</v>
      </c>
    </row>
    <row r="121" spans="1:10" x14ac:dyDescent="0.3">
      <c r="A121" s="8">
        <v>43948</v>
      </c>
      <c r="B121">
        <v>27</v>
      </c>
      <c r="C121">
        <v>12</v>
      </c>
      <c r="D121">
        <v>2</v>
      </c>
      <c r="E121" s="13">
        <v>2</v>
      </c>
      <c r="F121">
        <v>10</v>
      </c>
      <c r="G121" s="15">
        <v>43948</v>
      </c>
      <c r="H121" s="11">
        <f ca="1">IFERROR(__xludf.DUMMYFUNCTION("""COMPUTED_VALUE"""),1568)</f>
        <v>1568</v>
      </c>
      <c r="I121" s="11">
        <f ca="1">IFERROR(__xludf.DUMMYFUNCTION("""COMPUTED_VALUE"""),58)</f>
        <v>58</v>
      </c>
      <c r="J121">
        <v>40510</v>
      </c>
    </row>
    <row r="122" spans="1:10" x14ac:dyDescent="0.3">
      <c r="A122" s="8">
        <v>43949</v>
      </c>
      <c r="B122">
        <v>27</v>
      </c>
      <c r="C122">
        <v>13</v>
      </c>
      <c r="D122">
        <v>2</v>
      </c>
      <c r="E122" s="13">
        <v>2</v>
      </c>
      <c r="F122">
        <v>10</v>
      </c>
      <c r="G122" s="15">
        <v>43949</v>
      </c>
      <c r="H122" s="11">
        <f ca="1">IFERROR(__xludf.DUMMYFUNCTION("""COMPUTED_VALUE"""),1902)</f>
        <v>1902</v>
      </c>
      <c r="I122" s="11">
        <f ca="1">IFERROR(__xludf.DUMMYFUNCTION("""COMPUTED_VALUE"""),69)</f>
        <v>69</v>
      </c>
      <c r="J122">
        <v>50914</v>
      </c>
    </row>
    <row r="123" spans="1:10" x14ac:dyDescent="0.3">
      <c r="A123" s="8">
        <v>43950</v>
      </c>
      <c r="B123">
        <v>25</v>
      </c>
      <c r="C123">
        <v>13</v>
      </c>
      <c r="D123">
        <v>2</v>
      </c>
      <c r="E123" s="13">
        <v>2</v>
      </c>
      <c r="F123">
        <v>9</v>
      </c>
      <c r="G123" s="15">
        <v>43950</v>
      </c>
      <c r="H123" s="11">
        <f ca="1">IFERROR(__xludf.DUMMYFUNCTION("""COMPUTED_VALUE"""),1705)</f>
        <v>1705</v>
      </c>
      <c r="I123" s="11">
        <f ca="1">IFERROR(__xludf.DUMMYFUNCTION("""COMPUTED_VALUE"""),71)</f>
        <v>71</v>
      </c>
      <c r="J123">
        <v>54031</v>
      </c>
    </row>
    <row r="124" spans="1:10" x14ac:dyDescent="0.3">
      <c r="A124" s="8">
        <v>43951</v>
      </c>
      <c r="B124">
        <v>26</v>
      </c>
      <c r="C124">
        <v>12</v>
      </c>
      <c r="D124">
        <v>2</v>
      </c>
      <c r="E124" s="13">
        <v>2</v>
      </c>
      <c r="F124">
        <v>10</v>
      </c>
      <c r="G124" s="15">
        <v>43951</v>
      </c>
      <c r="H124" s="11">
        <f ca="1">IFERROR(__xludf.DUMMYFUNCTION("""COMPUTED_VALUE"""),1801)</f>
        <v>1801</v>
      </c>
      <c r="I124" s="11">
        <f ca="1">IFERROR(__xludf.DUMMYFUNCTION("""COMPUTED_VALUE"""),75)</f>
        <v>75</v>
      </c>
      <c r="J124">
        <v>59437</v>
      </c>
    </row>
    <row r="125" spans="1:10" x14ac:dyDescent="0.3">
      <c r="A125" s="8">
        <v>43952</v>
      </c>
      <c r="B125">
        <v>27</v>
      </c>
      <c r="C125">
        <v>11</v>
      </c>
      <c r="D125">
        <v>2</v>
      </c>
      <c r="E125" s="13">
        <v>2</v>
      </c>
      <c r="F125">
        <v>9</v>
      </c>
      <c r="G125" s="15">
        <v>43952</v>
      </c>
      <c r="H125" s="11">
        <f ca="1">IFERROR(__xludf.DUMMYFUNCTION("""COMPUTED_VALUE"""),2396)</f>
        <v>2396</v>
      </c>
      <c r="I125" s="11">
        <f ca="1">IFERROR(__xludf.DUMMYFUNCTION("""COMPUTED_VALUE"""),77)</f>
        <v>77</v>
      </c>
      <c r="J125">
        <v>72453</v>
      </c>
    </row>
    <row r="126" spans="1:10" x14ac:dyDescent="0.3">
      <c r="A126" s="8">
        <v>43953</v>
      </c>
      <c r="B126">
        <v>33</v>
      </c>
      <c r="C126">
        <v>12</v>
      </c>
      <c r="D126">
        <v>1</v>
      </c>
      <c r="E126" s="13">
        <v>2</v>
      </c>
      <c r="F126">
        <v>10</v>
      </c>
      <c r="G126" s="15">
        <v>43953</v>
      </c>
      <c r="H126" s="11">
        <f ca="1">IFERROR(__xludf.DUMMYFUNCTION("""COMPUTED_VALUE"""),2564)</f>
        <v>2564</v>
      </c>
      <c r="I126" s="11">
        <f ca="1">IFERROR(__xludf.DUMMYFUNCTION("""COMPUTED_VALUE"""),92)</f>
        <v>92</v>
      </c>
      <c r="J126">
        <v>73709</v>
      </c>
    </row>
    <row r="127" spans="1:10" x14ac:dyDescent="0.3">
      <c r="A127" s="8">
        <v>43954</v>
      </c>
      <c r="B127">
        <v>28</v>
      </c>
      <c r="C127">
        <v>12</v>
      </c>
      <c r="D127">
        <v>1</v>
      </c>
      <c r="E127" s="13">
        <v>2</v>
      </c>
      <c r="F127">
        <v>10</v>
      </c>
      <c r="G127" s="15">
        <v>43954</v>
      </c>
      <c r="H127" s="11">
        <f ca="1">IFERROR(__xludf.DUMMYFUNCTION("""COMPUTED_VALUE"""),2952)</f>
        <v>2952</v>
      </c>
      <c r="I127" s="11">
        <f ca="1">IFERROR(__xludf.DUMMYFUNCTION("""COMPUTED_VALUE"""),140)</f>
        <v>140</v>
      </c>
      <c r="J127">
        <v>70087</v>
      </c>
    </row>
    <row r="128" spans="1:10" x14ac:dyDescent="0.3">
      <c r="A128" s="8">
        <v>43955</v>
      </c>
      <c r="B128">
        <v>30</v>
      </c>
      <c r="C128">
        <v>15</v>
      </c>
      <c r="D128">
        <v>2</v>
      </c>
      <c r="E128" s="13">
        <v>2</v>
      </c>
      <c r="F128">
        <v>11</v>
      </c>
      <c r="G128" s="15">
        <v>43955</v>
      </c>
      <c r="H128" s="11">
        <f ca="1">IFERROR(__xludf.DUMMYFUNCTION("""COMPUTED_VALUE"""),3656)</f>
        <v>3656</v>
      </c>
      <c r="I128" s="11">
        <f ca="1">IFERROR(__xludf.DUMMYFUNCTION("""COMPUTED_VALUE"""),103)</f>
        <v>103</v>
      </c>
      <c r="J128">
        <v>60783</v>
      </c>
    </row>
    <row r="129" spans="1:10" x14ac:dyDescent="0.3">
      <c r="A129" s="8">
        <v>43956</v>
      </c>
      <c r="B129">
        <v>32</v>
      </c>
      <c r="C129">
        <v>13</v>
      </c>
      <c r="D129">
        <v>2</v>
      </c>
      <c r="E129" s="13">
        <v>2</v>
      </c>
      <c r="F129">
        <v>11</v>
      </c>
      <c r="G129" s="15">
        <v>43956</v>
      </c>
      <c r="H129" s="11">
        <f ca="1">IFERROR(__xludf.DUMMYFUNCTION("""COMPUTED_VALUE"""),2971)</f>
        <v>2971</v>
      </c>
      <c r="I129" s="11">
        <f ca="1">IFERROR(__xludf.DUMMYFUNCTION("""COMPUTED_VALUE"""),128)</f>
        <v>128</v>
      </c>
      <c r="J129">
        <v>84713</v>
      </c>
    </row>
    <row r="130" spans="1:10" x14ac:dyDescent="0.3">
      <c r="A130" s="8">
        <v>43957</v>
      </c>
      <c r="B130">
        <v>31</v>
      </c>
      <c r="C130">
        <v>14</v>
      </c>
      <c r="D130">
        <v>2</v>
      </c>
      <c r="E130" s="13">
        <v>2</v>
      </c>
      <c r="F130">
        <v>11</v>
      </c>
      <c r="G130" s="15">
        <v>43957</v>
      </c>
      <c r="H130" s="11">
        <f ca="1">IFERROR(__xludf.DUMMYFUNCTION("""COMPUTED_VALUE"""),3602)</f>
        <v>3602</v>
      </c>
      <c r="I130" s="11">
        <f ca="1">IFERROR(__xludf.DUMMYFUNCTION("""COMPUTED_VALUE"""),91)</f>
        <v>91</v>
      </c>
      <c r="J130">
        <v>84835</v>
      </c>
    </row>
    <row r="131" spans="1:10" x14ac:dyDescent="0.3">
      <c r="A131" s="8">
        <v>43958</v>
      </c>
      <c r="B131">
        <v>33</v>
      </c>
      <c r="C131">
        <v>16</v>
      </c>
      <c r="D131">
        <v>2</v>
      </c>
      <c r="E131" s="13">
        <v>2</v>
      </c>
      <c r="F131">
        <v>10</v>
      </c>
      <c r="G131" s="15">
        <v>43958</v>
      </c>
      <c r="H131" s="11">
        <f ca="1">IFERROR(__xludf.DUMMYFUNCTION("""COMPUTED_VALUE"""),3344)</f>
        <v>3344</v>
      </c>
      <c r="I131" s="11">
        <f ca="1">IFERROR(__xludf.DUMMYFUNCTION("""COMPUTED_VALUE"""),104)</f>
        <v>104</v>
      </c>
      <c r="J131">
        <v>80632</v>
      </c>
    </row>
    <row r="132" spans="1:10" x14ac:dyDescent="0.3">
      <c r="A132" s="8">
        <v>43959</v>
      </c>
      <c r="B132">
        <v>31</v>
      </c>
      <c r="C132">
        <v>15</v>
      </c>
      <c r="D132">
        <v>2</v>
      </c>
      <c r="E132" s="13">
        <v>2</v>
      </c>
      <c r="F132">
        <v>11</v>
      </c>
      <c r="G132" s="15">
        <v>43959</v>
      </c>
      <c r="H132" s="11">
        <f ca="1">IFERROR(__xludf.DUMMYFUNCTION("""COMPUTED_VALUE"""),3339)</f>
        <v>3339</v>
      </c>
      <c r="I132" s="11">
        <f ca="1">IFERROR(__xludf.DUMMYFUNCTION("""COMPUTED_VALUE"""),97)</f>
        <v>97</v>
      </c>
      <c r="J132">
        <v>80375</v>
      </c>
    </row>
    <row r="133" spans="1:10" x14ac:dyDescent="0.3">
      <c r="A133" s="8">
        <v>43960</v>
      </c>
      <c r="B133">
        <v>31</v>
      </c>
      <c r="C133">
        <v>16</v>
      </c>
      <c r="D133">
        <v>2</v>
      </c>
      <c r="E133" s="13">
        <v>2</v>
      </c>
      <c r="F133">
        <v>11</v>
      </c>
      <c r="G133" s="15">
        <v>43960</v>
      </c>
      <c r="H133" s="11">
        <f ca="1">IFERROR(__xludf.DUMMYFUNCTION("""COMPUTED_VALUE"""),3175)</f>
        <v>3175</v>
      </c>
      <c r="I133" s="11">
        <f ca="1">IFERROR(__xludf.DUMMYFUNCTION("""COMPUTED_VALUE"""),115)</f>
        <v>115</v>
      </c>
      <c r="J133">
        <v>85425</v>
      </c>
    </row>
    <row r="134" spans="1:10" x14ac:dyDescent="0.3">
      <c r="A134" s="8">
        <v>43961</v>
      </c>
      <c r="B134">
        <v>29</v>
      </c>
      <c r="C134">
        <v>13</v>
      </c>
      <c r="D134">
        <v>2</v>
      </c>
      <c r="E134" s="13">
        <v>1</v>
      </c>
      <c r="F134">
        <v>10</v>
      </c>
      <c r="G134" s="15">
        <v>43961</v>
      </c>
      <c r="H134" s="11">
        <f ca="1">IFERROR(__xludf.DUMMYFUNCTION("""COMPUTED_VALUE"""),4311)</f>
        <v>4311</v>
      </c>
      <c r="I134" s="11">
        <f ca="1">IFERROR(__xludf.DUMMYFUNCTION("""COMPUTED_VALUE"""),112)</f>
        <v>112</v>
      </c>
      <c r="J134">
        <v>85824</v>
      </c>
    </row>
    <row r="135" spans="1:10" x14ac:dyDescent="0.3">
      <c r="A135" s="8">
        <v>43962</v>
      </c>
      <c r="B135">
        <v>34</v>
      </c>
      <c r="C135">
        <v>18</v>
      </c>
      <c r="D135">
        <v>2</v>
      </c>
      <c r="E135" s="13">
        <v>2</v>
      </c>
      <c r="F135">
        <v>12</v>
      </c>
      <c r="G135" s="15">
        <v>43962</v>
      </c>
      <c r="H135" s="11">
        <f ca="1">IFERROR(__xludf.DUMMYFUNCTION("""COMPUTED_VALUE"""),3592)</f>
        <v>3592</v>
      </c>
      <c r="I135" s="11">
        <f ca="1">IFERROR(__xludf.DUMMYFUNCTION("""COMPUTED_VALUE"""),81)</f>
        <v>81</v>
      </c>
      <c r="J135">
        <v>64651</v>
      </c>
    </row>
    <row r="136" spans="1:10" x14ac:dyDescent="0.3">
      <c r="A136" s="8">
        <v>43963</v>
      </c>
      <c r="B136">
        <v>43</v>
      </c>
      <c r="C136">
        <v>18</v>
      </c>
      <c r="D136">
        <v>2</v>
      </c>
      <c r="E136" s="13">
        <v>2</v>
      </c>
      <c r="F136">
        <v>12</v>
      </c>
      <c r="G136" s="15">
        <v>43963</v>
      </c>
      <c r="H136" s="11">
        <f ca="1">IFERROR(__xludf.DUMMYFUNCTION("""COMPUTED_VALUE"""),3562)</f>
        <v>3562</v>
      </c>
      <c r="I136" s="11">
        <f ca="1">IFERROR(__xludf.DUMMYFUNCTION("""COMPUTED_VALUE"""),120)</f>
        <v>120</v>
      </c>
      <c r="J136">
        <v>85891</v>
      </c>
    </row>
    <row r="137" spans="1:10" x14ac:dyDescent="0.3">
      <c r="A137" s="8">
        <v>43964</v>
      </c>
      <c r="B137">
        <v>41</v>
      </c>
      <c r="C137">
        <v>19</v>
      </c>
      <c r="D137">
        <v>2</v>
      </c>
      <c r="E137" s="13">
        <v>2</v>
      </c>
      <c r="F137">
        <v>17</v>
      </c>
      <c r="G137" s="15">
        <v>43964</v>
      </c>
      <c r="H137" s="11">
        <f ca="1">IFERROR(__xludf.DUMMYFUNCTION("""COMPUTED_VALUE"""),3726)</f>
        <v>3726</v>
      </c>
      <c r="I137" s="11">
        <f ca="1">IFERROR(__xludf.DUMMYFUNCTION("""COMPUTED_VALUE"""),137)</f>
        <v>137</v>
      </c>
      <c r="J137">
        <v>94671</v>
      </c>
    </row>
    <row r="138" spans="1:10" x14ac:dyDescent="0.3">
      <c r="A138" s="8">
        <v>43965</v>
      </c>
      <c r="B138">
        <v>38</v>
      </c>
      <c r="C138">
        <v>20</v>
      </c>
      <c r="D138">
        <v>2</v>
      </c>
      <c r="E138" s="13">
        <v>2</v>
      </c>
      <c r="F138">
        <v>15</v>
      </c>
      <c r="G138" s="15">
        <v>43965</v>
      </c>
      <c r="H138" s="11">
        <f ca="1">IFERROR(__xludf.DUMMYFUNCTION("""COMPUTED_VALUE"""),3991)</f>
        <v>3991</v>
      </c>
      <c r="I138" s="11">
        <f ca="1">IFERROR(__xludf.DUMMYFUNCTION("""COMPUTED_VALUE"""),97)</f>
        <v>97</v>
      </c>
      <c r="J138">
        <v>92791</v>
      </c>
    </row>
    <row r="139" spans="1:10" x14ac:dyDescent="0.3">
      <c r="A139" s="8">
        <v>43966</v>
      </c>
      <c r="B139">
        <v>40</v>
      </c>
      <c r="C139">
        <v>21</v>
      </c>
      <c r="D139">
        <v>2</v>
      </c>
      <c r="E139" s="13">
        <v>2</v>
      </c>
      <c r="F139">
        <v>13</v>
      </c>
      <c r="G139" s="15">
        <v>43966</v>
      </c>
      <c r="H139" s="11">
        <f ca="1">IFERROR(__xludf.DUMMYFUNCTION("""COMPUTED_VALUE"""),3808)</f>
        <v>3808</v>
      </c>
      <c r="I139" s="11">
        <f ca="1">IFERROR(__xludf.DUMMYFUNCTION("""COMPUTED_VALUE"""),104)</f>
        <v>104</v>
      </c>
      <c r="J139">
        <v>92911</v>
      </c>
    </row>
    <row r="140" spans="1:10" x14ac:dyDescent="0.3">
      <c r="A140" s="8">
        <v>43967</v>
      </c>
      <c r="B140">
        <v>41</v>
      </c>
      <c r="C140">
        <v>21</v>
      </c>
      <c r="D140">
        <v>2</v>
      </c>
      <c r="E140" s="13">
        <v>2</v>
      </c>
      <c r="F140">
        <v>11</v>
      </c>
      <c r="G140" s="15">
        <v>43967</v>
      </c>
      <c r="H140" s="11">
        <f ca="1">IFERROR(__xludf.DUMMYFUNCTION("""COMPUTED_VALUE"""),4794)</f>
        <v>4794</v>
      </c>
      <c r="I140" s="11">
        <f ca="1">IFERROR(__xludf.DUMMYFUNCTION("""COMPUTED_VALUE"""),120)</f>
        <v>120</v>
      </c>
      <c r="J140">
        <v>94325</v>
      </c>
    </row>
    <row r="141" spans="1:10" x14ac:dyDescent="0.3">
      <c r="A141" s="8">
        <v>43968</v>
      </c>
      <c r="B141">
        <v>42</v>
      </c>
      <c r="C141">
        <v>19</v>
      </c>
      <c r="D141">
        <v>2</v>
      </c>
      <c r="E141" s="13">
        <v>2</v>
      </c>
      <c r="F141">
        <v>11</v>
      </c>
      <c r="G141" s="15">
        <v>43968</v>
      </c>
      <c r="H141" s="11">
        <f ca="1">IFERROR(__xludf.DUMMYFUNCTION("""COMPUTED_VALUE"""),5049)</f>
        <v>5049</v>
      </c>
      <c r="I141" s="11">
        <f ca="1">IFERROR(__xludf.DUMMYFUNCTION("""COMPUTED_VALUE"""),152)</f>
        <v>152</v>
      </c>
      <c r="J141">
        <v>93365</v>
      </c>
    </row>
    <row r="142" spans="1:10" x14ac:dyDescent="0.3">
      <c r="A142" s="8">
        <v>43969</v>
      </c>
      <c r="B142">
        <v>41</v>
      </c>
      <c r="C142">
        <v>20</v>
      </c>
      <c r="D142">
        <v>2</v>
      </c>
      <c r="E142" s="13">
        <v>2</v>
      </c>
      <c r="F142">
        <v>12</v>
      </c>
      <c r="G142" s="15">
        <v>43969</v>
      </c>
      <c r="H142" s="11">
        <f ca="1">IFERROR(__xludf.DUMMYFUNCTION("""COMPUTED_VALUE"""),4628)</f>
        <v>4628</v>
      </c>
      <c r="I142" s="11">
        <f ca="1">IFERROR(__xludf.DUMMYFUNCTION("""COMPUTED_VALUE"""),131)</f>
        <v>131</v>
      </c>
      <c r="J142">
        <v>75150</v>
      </c>
    </row>
    <row r="143" spans="1:10" x14ac:dyDescent="0.3">
      <c r="A143" s="8">
        <v>43970</v>
      </c>
      <c r="B143">
        <v>40</v>
      </c>
      <c r="C143">
        <v>22</v>
      </c>
      <c r="D143">
        <v>2</v>
      </c>
      <c r="E143" s="13">
        <v>2</v>
      </c>
      <c r="F143">
        <v>11</v>
      </c>
      <c r="G143" s="15">
        <v>43970</v>
      </c>
      <c r="H143" s="11">
        <f ca="1">IFERROR(__xludf.DUMMYFUNCTION("""COMPUTED_VALUE"""),6154)</f>
        <v>6154</v>
      </c>
      <c r="I143" s="11">
        <f ca="1">IFERROR(__xludf.DUMMYFUNCTION("""COMPUTED_VALUE"""),146)</f>
        <v>146</v>
      </c>
      <c r="J143">
        <v>101475</v>
      </c>
    </row>
    <row r="144" spans="1:10" x14ac:dyDescent="0.3">
      <c r="A144" s="8">
        <v>43971</v>
      </c>
      <c r="B144">
        <v>39</v>
      </c>
      <c r="C144">
        <v>20</v>
      </c>
      <c r="D144">
        <v>2</v>
      </c>
      <c r="E144" s="13">
        <v>2</v>
      </c>
      <c r="F144">
        <v>12</v>
      </c>
      <c r="G144" s="15">
        <v>43971</v>
      </c>
      <c r="H144" s="11">
        <f ca="1">IFERROR(__xludf.DUMMYFUNCTION("""COMPUTED_VALUE"""),5720)</f>
        <v>5720</v>
      </c>
      <c r="I144" s="11">
        <f ca="1">IFERROR(__xludf.DUMMYFUNCTION("""COMPUTED_VALUE"""),134)</f>
        <v>134</v>
      </c>
      <c r="J144">
        <v>108121</v>
      </c>
    </row>
    <row r="145" spans="1:10" x14ac:dyDescent="0.3">
      <c r="A145" s="8">
        <v>43972</v>
      </c>
      <c r="B145">
        <v>39</v>
      </c>
      <c r="C145">
        <v>23</v>
      </c>
      <c r="D145">
        <v>2</v>
      </c>
      <c r="E145" s="13">
        <v>3</v>
      </c>
      <c r="F145">
        <v>12</v>
      </c>
      <c r="G145" s="15">
        <v>43972</v>
      </c>
      <c r="H145" s="11">
        <f ca="1">IFERROR(__xludf.DUMMYFUNCTION("""COMPUTED_VALUE"""),6023)</f>
        <v>6023</v>
      </c>
      <c r="I145" s="11">
        <f ca="1">IFERROR(__xludf.DUMMYFUNCTION("""COMPUTED_VALUE"""),148)</f>
        <v>148</v>
      </c>
      <c r="J145">
        <v>103532</v>
      </c>
    </row>
    <row r="146" spans="1:10" x14ac:dyDescent="0.3">
      <c r="A146" s="8">
        <v>43973</v>
      </c>
      <c r="B146">
        <v>39</v>
      </c>
      <c r="C146">
        <v>21</v>
      </c>
      <c r="D146">
        <v>1</v>
      </c>
      <c r="E146" s="13">
        <v>2</v>
      </c>
      <c r="F146">
        <v>11</v>
      </c>
      <c r="G146" s="15">
        <v>43973</v>
      </c>
      <c r="H146" s="11">
        <f ca="1">IFERROR(__xludf.DUMMYFUNCTION("""COMPUTED_VALUE"""),6536)</f>
        <v>6536</v>
      </c>
      <c r="I146" s="11">
        <f ca="1">IFERROR(__xludf.DUMMYFUNCTION("""COMPUTED_VALUE"""),142)</f>
        <v>142</v>
      </c>
      <c r="J146">
        <v>103514</v>
      </c>
    </row>
    <row r="147" spans="1:10" x14ac:dyDescent="0.3">
      <c r="A147" s="8">
        <v>43974</v>
      </c>
      <c r="B147">
        <v>40</v>
      </c>
      <c r="C147">
        <v>21</v>
      </c>
      <c r="D147">
        <v>1</v>
      </c>
      <c r="E147" s="13">
        <v>2</v>
      </c>
      <c r="F147">
        <v>12</v>
      </c>
      <c r="G147" s="15">
        <v>43974</v>
      </c>
      <c r="H147" s="11">
        <f ca="1">IFERROR(__xludf.DUMMYFUNCTION("""COMPUTED_VALUE"""),6667)</f>
        <v>6667</v>
      </c>
      <c r="I147" s="11">
        <f ca="1">IFERROR(__xludf.DUMMYFUNCTION("""COMPUTED_VALUE"""),142)</f>
        <v>142</v>
      </c>
      <c r="J147">
        <v>115364</v>
      </c>
    </row>
    <row r="148" spans="1:10" x14ac:dyDescent="0.3">
      <c r="A148" s="8">
        <v>43975</v>
      </c>
      <c r="B148">
        <v>42</v>
      </c>
      <c r="C148">
        <v>19</v>
      </c>
      <c r="D148">
        <v>1</v>
      </c>
      <c r="E148" s="13">
        <v>2</v>
      </c>
      <c r="F148">
        <v>11</v>
      </c>
      <c r="G148" s="15">
        <v>43975</v>
      </c>
      <c r="H148" s="11">
        <f ca="1">IFERROR(__xludf.DUMMYFUNCTION("""COMPUTED_VALUE"""),7111)</f>
        <v>7111</v>
      </c>
      <c r="I148" s="11">
        <f ca="1">IFERROR(__xludf.DUMMYFUNCTION("""COMPUTED_VALUE"""),156)</f>
        <v>156</v>
      </c>
      <c r="J148">
        <v>108623</v>
      </c>
    </row>
    <row r="149" spans="1:10" x14ac:dyDescent="0.3">
      <c r="A149" s="8">
        <v>43976</v>
      </c>
      <c r="B149">
        <v>41</v>
      </c>
      <c r="C149">
        <v>22</v>
      </c>
      <c r="D149">
        <v>2</v>
      </c>
      <c r="E149" s="13">
        <v>2</v>
      </c>
      <c r="F149">
        <v>11</v>
      </c>
      <c r="G149" s="15">
        <v>43976</v>
      </c>
      <c r="H149" s="11">
        <f ca="1">IFERROR(__xludf.DUMMYFUNCTION("""COMPUTED_VALUE"""),6414)</f>
        <v>6414</v>
      </c>
      <c r="I149" s="11">
        <f ca="1">IFERROR(__xludf.DUMMYFUNCTION("""COMPUTED_VALUE"""),150)</f>
        <v>150</v>
      </c>
      <c r="J149">
        <v>90170</v>
      </c>
    </row>
    <row r="150" spans="1:10" x14ac:dyDescent="0.3">
      <c r="A150" s="8">
        <v>43977</v>
      </c>
      <c r="B150">
        <v>41</v>
      </c>
      <c r="C150">
        <v>21</v>
      </c>
      <c r="D150">
        <v>2</v>
      </c>
      <c r="E150" s="13">
        <v>2</v>
      </c>
      <c r="F150">
        <v>11</v>
      </c>
      <c r="G150" s="15">
        <v>43977</v>
      </c>
      <c r="H150" s="11">
        <f ca="1">IFERROR(__xludf.DUMMYFUNCTION("""COMPUTED_VALUE"""),5907)</f>
        <v>5907</v>
      </c>
      <c r="I150" s="11">
        <f ca="1">IFERROR(__xludf.DUMMYFUNCTION("""COMPUTED_VALUE"""),173)</f>
        <v>173</v>
      </c>
      <c r="J150">
        <v>92528</v>
      </c>
    </row>
    <row r="151" spans="1:10" x14ac:dyDescent="0.3">
      <c r="A151" s="8">
        <v>43978</v>
      </c>
      <c r="B151">
        <v>42</v>
      </c>
      <c r="C151">
        <v>21</v>
      </c>
      <c r="D151">
        <v>2</v>
      </c>
      <c r="E151" s="13">
        <v>2</v>
      </c>
      <c r="F151">
        <v>12</v>
      </c>
      <c r="G151" s="15">
        <v>43978</v>
      </c>
      <c r="H151" s="11">
        <f ca="1">IFERROR(__xludf.DUMMYFUNCTION("""COMPUTED_VALUE"""),7246)</f>
        <v>7246</v>
      </c>
      <c r="I151" s="11">
        <f ca="1">IFERROR(__xludf.DUMMYFUNCTION("""COMPUTED_VALUE"""),188)</f>
        <v>188</v>
      </c>
      <c r="J151">
        <v>116041</v>
      </c>
    </row>
    <row r="152" spans="1:10" x14ac:dyDescent="0.3">
      <c r="A152" s="8">
        <v>43979</v>
      </c>
      <c r="B152">
        <v>40</v>
      </c>
      <c r="C152">
        <v>20</v>
      </c>
      <c r="D152">
        <v>2</v>
      </c>
      <c r="E152" s="13">
        <v>2</v>
      </c>
      <c r="F152">
        <v>12</v>
      </c>
      <c r="G152" s="15">
        <v>43979</v>
      </c>
      <c r="H152" s="11">
        <f ca="1">IFERROR(__xludf.DUMMYFUNCTION("""COMPUTED_VALUE"""),7254)</f>
        <v>7254</v>
      </c>
      <c r="I152" s="11">
        <f ca="1">IFERROR(__xludf.DUMMYFUNCTION("""COMPUTED_VALUE"""),176)</f>
        <v>176</v>
      </c>
      <c r="J152">
        <v>119976</v>
      </c>
    </row>
    <row r="153" spans="1:10" x14ac:dyDescent="0.3">
      <c r="A153" s="8">
        <v>43980</v>
      </c>
      <c r="B153">
        <v>42</v>
      </c>
      <c r="C153">
        <v>19</v>
      </c>
      <c r="D153">
        <v>2</v>
      </c>
      <c r="E153" s="13">
        <v>2</v>
      </c>
      <c r="F153">
        <v>12</v>
      </c>
      <c r="G153" s="15">
        <v>43980</v>
      </c>
      <c r="H153" s="11">
        <f ca="1">IFERROR(__xludf.DUMMYFUNCTION("""COMPUTED_VALUE"""),8138)</f>
        <v>8138</v>
      </c>
      <c r="I153" s="11">
        <f ca="1">IFERROR(__xludf.DUMMYFUNCTION("""COMPUTED_VALUE"""),269)</f>
        <v>269</v>
      </c>
      <c r="J153">
        <v>121702</v>
      </c>
    </row>
    <row r="154" spans="1:10" x14ac:dyDescent="0.3">
      <c r="A154" s="8">
        <v>43981</v>
      </c>
      <c r="B154">
        <v>46</v>
      </c>
      <c r="C154">
        <v>19</v>
      </c>
      <c r="D154">
        <v>1</v>
      </c>
      <c r="E154" s="13">
        <v>2</v>
      </c>
      <c r="F154">
        <v>12</v>
      </c>
      <c r="G154" s="15">
        <v>43981</v>
      </c>
      <c r="H154" s="11">
        <f ca="1">IFERROR(__xludf.DUMMYFUNCTION("""COMPUTED_VALUE"""),8364)</f>
        <v>8364</v>
      </c>
      <c r="I154" s="11">
        <f ca="1">IFERROR(__xludf.DUMMYFUNCTION("""COMPUTED_VALUE"""),205)</f>
        <v>205</v>
      </c>
      <c r="J154">
        <v>127761</v>
      </c>
    </row>
    <row r="155" spans="1:10" x14ac:dyDescent="0.3">
      <c r="A155" s="8">
        <v>43982</v>
      </c>
      <c r="B155">
        <v>48</v>
      </c>
      <c r="C155">
        <v>19</v>
      </c>
      <c r="D155">
        <v>2</v>
      </c>
      <c r="E155" s="13">
        <v>2</v>
      </c>
      <c r="F155">
        <v>13</v>
      </c>
      <c r="G155" s="15">
        <v>43982</v>
      </c>
      <c r="H155" s="11">
        <f ca="1">IFERROR(__xludf.DUMMYFUNCTION("""COMPUTED_VALUE"""),8789)</f>
        <v>8789</v>
      </c>
      <c r="I155" s="11">
        <f ca="1">IFERROR(__xludf.DUMMYFUNCTION("""COMPUTED_VALUE"""),222)</f>
        <v>222</v>
      </c>
      <c r="J155">
        <v>125428</v>
      </c>
    </row>
  </sheetData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6FA8B-0EE9-4D01-9E9E-9D5961DE7CB0}">
  <dimension ref="A3:G155"/>
  <sheetViews>
    <sheetView workbookViewId="0">
      <selection activeCell="A3" sqref="A3:G155"/>
    </sheetView>
  </sheetViews>
  <sheetFormatPr defaultRowHeight="14.4" x14ac:dyDescent="0.3"/>
  <cols>
    <col min="5" max="5" width="8.88671875" style="13"/>
  </cols>
  <sheetData>
    <row r="3" spans="1:7" x14ac:dyDescent="0.3">
      <c r="A3" s="17" t="s">
        <v>56</v>
      </c>
      <c r="B3" t="s">
        <v>209</v>
      </c>
      <c r="C3" t="s">
        <v>208</v>
      </c>
      <c r="D3" t="s">
        <v>207</v>
      </c>
      <c r="E3" s="13" t="s">
        <v>206</v>
      </c>
      <c r="F3" t="s">
        <v>205</v>
      </c>
      <c r="G3" s="11" t="s">
        <v>69</v>
      </c>
    </row>
    <row r="4" spans="1:7" x14ac:dyDescent="0.3">
      <c r="A4" s="15">
        <v>43831</v>
      </c>
      <c r="B4">
        <v>6</v>
      </c>
      <c r="C4">
        <v>1</v>
      </c>
      <c r="D4">
        <v>0</v>
      </c>
      <c r="E4" s="13">
        <v>1</v>
      </c>
      <c r="F4">
        <v>7</v>
      </c>
      <c r="G4" s="11">
        <v>0</v>
      </c>
    </row>
    <row r="5" spans="1:7" x14ac:dyDescent="0.3">
      <c r="A5" s="15">
        <v>43832</v>
      </c>
      <c r="B5">
        <v>6</v>
      </c>
      <c r="C5">
        <v>1</v>
      </c>
      <c r="D5">
        <v>0</v>
      </c>
      <c r="E5" s="13">
        <v>1</v>
      </c>
      <c r="F5">
        <v>8</v>
      </c>
      <c r="G5" s="11">
        <v>0</v>
      </c>
    </row>
    <row r="6" spans="1:7" x14ac:dyDescent="0.3">
      <c r="A6" s="15">
        <v>43833</v>
      </c>
      <c r="B6">
        <v>6</v>
      </c>
      <c r="C6">
        <v>1</v>
      </c>
      <c r="D6">
        <v>0</v>
      </c>
      <c r="E6" s="13">
        <v>1</v>
      </c>
      <c r="F6">
        <v>7</v>
      </c>
      <c r="G6" s="11">
        <v>0</v>
      </c>
    </row>
    <row r="7" spans="1:7" x14ac:dyDescent="0.3">
      <c r="A7" s="15">
        <v>43834</v>
      </c>
      <c r="B7">
        <v>7</v>
      </c>
      <c r="C7">
        <v>1</v>
      </c>
      <c r="D7">
        <v>0</v>
      </c>
      <c r="E7" s="13">
        <v>1</v>
      </c>
      <c r="F7">
        <v>7</v>
      </c>
      <c r="G7" s="11">
        <v>0</v>
      </c>
    </row>
    <row r="8" spans="1:7" x14ac:dyDescent="0.3">
      <c r="A8" s="15">
        <v>43835</v>
      </c>
      <c r="B8">
        <v>7</v>
      </c>
      <c r="C8">
        <v>1</v>
      </c>
      <c r="D8">
        <v>0</v>
      </c>
      <c r="E8" s="13">
        <v>1</v>
      </c>
      <c r="F8">
        <v>7</v>
      </c>
      <c r="G8" s="11">
        <v>0</v>
      </c>
    </row>
    <row r="9" spans="1:7" x14ac:dyDescent="0.3">
      <c r="A9" s="15">
        <v>43836</v>
      </c>
      <c r="B9">
        <v>6</v>
      </c>
      <c r="C9">
        <v>1</v>
      </c>
      <c r="D9">
        <v>0</v>
      </c>
      <c r="E9" s="13">
        <v>1</v>
      </c>
      <c r="F9">
        <v>8</v>
      </c>
      <c r="G9" s="11">
        <v>0</v>
      </c>
    </row>
    <row r="10" spans="1:7" x14ac:dyDescent="0.3">
      <c r="A10" s="15">
        <v>43837</v>
      </c>
      <c r="B10">
        <v>6</v>
      </c>
      <c r="C10">
        <v>1</v>
      </c>
      <c r="D10">
        <v>0</v>
      </c>
      <c r="E10" s="13">
        <v>1</v>
      </c>
      <c r="F10">
        <v>7</v>
      </c>
      <c r="G10" s="11">
        <v>0</v>
      </c>
    </row>
    <row r="11" spans="1:7" x14ac:dyDescent="0.3">
      <c r="A11" s="15">
        <v>43838</v>
      </c>
      <c r="B11">
        <v>7</v>
      </c>
      <c r="C11">
        <v>1</v>
      </c>
      <c r="D11">
        <v>0</v>
      </c>
      <c r="E11" s="13">
        <v>1</v>
      </c>
      <c r="F11">
        <v>8</v>
      </c>
      <c r="G11" s="11">
        <v>0</v>
      </c>
    </row>
    <row r="12" spans="1:7" x14ac:dyDescent="0.3">
      <c r="A12" s="15">
        <v>43839</v>
      </c>
      <c r="B12">
        <v>7</v>
      </c>
      <c r="C12">
        <v>1</v>
      </c>
      <c r="D12">
        <v>0</v>
      </c>
      <c r="E12" s="13">
        <v>1</v>
      </c>
      <c r="F12">
        <v>7</v>
      </c>
      <c r="G12" s="11">
        <v>0</v>
      </c>
    </row>
    <row r="13" spans="1:7" x14ac:dyDescent="0.3">
      <c r="A13" s="15">
        <v>43840</v>
      </c>
      <c r="B13">
        <v>6</v>
      </c>
      <c r="C13">
        <v>1</v>
      </c>
      <c r="D13">
        <v>0</v>
      </c>
      <c r="E13" s="13">
        <v>1</v>
      </c>
      <c r="F13">
        <v>7</v>
      </c>
      <c r="G13" s="11">
        <v>0</v>
      </c>
    </row>
    <row r="14" spans="1:7" x14ac:dyDescent="0.3">
      <c r="A14" s="15">
        <v>43841</v>
      </c>
      <c r="B14">
        <v>7</v>
      </c>
      <c r="C14">
        <v>1</v>
      </c>
      <c r="D14">
        <v>0</v>
      </c>
      <c r="E14" s="13">
        <v>1</v>
      </c>
      <c r="F14">
        <v>7</v>
      </c>
      <c r="G14" s="11">
        <v>0</v>
      </c>
    </row>
    <row r="15" spans="1:7" x14ac:dyDescent="0.3">
      <c r="A15" s="15">
        <v>43842</v>
      </c>
      <c r="B15">
        <v>8</v>
      </c>
      <c r="C15">
        <v>1</v>
      </c>
      <c r="D15">
        <v>0</v>
      </c>
      <c r="E15" s="13">
        <v>1</v>
      </c>
      <c r="F15">
        <v>7</v>
      </c>
      <c r="G15" s="11">
        <v>0</v>
      </c>
    </row>
    <row r="16" spans="1:7" x14ac:dyDescent="0.3">
      <c r="A16" s="15">
        <v>43843</v>
      </c>
      <c r="B16">
        <v>6</v>
      </c>
      <c r="C16">
        <v>1</v>
      </c>
      <c r="D16">
        <v>0</v>
      </c>
      <c r="E16" s="13">
        <v>1</v>
      </c>
      <c r="F16">
        <v>7</v>
      </c>
      <c r="G16" s="11">
        <v>0</v>
      </c>
    </row>
    <row r="17" spans="1:7" x14ac:dyDescent="0.3">
      <c r="A17" s="15">
        <v>43844</v>
      </c>
      <c r="B17">
        <v>6</v>
      </c>
      <c r="C17">
        <v>1</v>
      </c>
      <c r="D17">
        <v>0</v>
      </c>
      <c r="E17" s="13">
        <v>1</v>
      </c>
      <c r="F17">
        <v>7</v>
      </c>
      <c r="G17" s="11">
        <v>0</v>
      </c>
    </row>
    <row r="18" spans="1:7" x14ac:dyDescent="0.3">
      <c r="A18" s="15">
        <v>43845</v>
      </c>
      <c r="B18">
        <v>6</v>
      </c>
      <c r="C18">
        <v>1</v>
      </c>
      <c r="D18">
        <v>0</v>
      </c>
      <c r="E18" s="13">
        <v>1</v>
      </c>
      <c r="F18">
        <v>7</v>
      </c>
      <c r="G18" s="11">
        <v>0</v>
      </c>
    </row>
    <row r="19" spans="1:7" x14ac:dyDescent="0.3">
      <c r="A19" s="15">
        <v>43846</v>
      </c>
      <c r="B19">
        <v>7</v>
      </c>
      <c r="C19">
        <v>1</v>
      </c>
      <c r="D19">
        <v>0</v>
      </c>
      <c r="E19" s="13">
        <v>1</v>
      </c>
      <c r="F19">
        <v>7</v>
      </c>
      <c r="G19" s="11">
        <v>0</v>
      </c>
    </row>
    <row r="20" spans="1:7" x14ac:dyDescent="0.3">
      <c r="A20" s="15">
        <v>43847</v>
      </c>
      <c r="B20">
        <v>6</v>
      </c>
      <c r="C20">
        <v>1</v>
      </c>
      <c r="D20">
        <v>0</v>
      </c>
      <c r="E20" s="13">
        <v>1</v>
      </c>
      <c r="F20">
        <v>7</v>
      </c>
      <c r="G20" s="11">
        <v>0</v>
      </c>
    </row>
    <row r="21" spans="1:7" x14ac:dyDescent="0.3">
      <c r="A21" s="15">
        <v>43848</v>
      </c>
      <c r="B21">
        <v>7</v>
      </c>
      <c r="C21">
        <v>1</v>
      </c>
      <c r="D21">
        <v>0</v>
      </c>
      <c r="E21" s="13">
        <v>1</v>
      </c>
      <c r="F21">
        <v>8</v>
      </c>
      <c r="G21" s="11">
        <v>0</v>
      </c>
    </row>
    <row r="22" spans="1:7" x14ac:dyDescent="0.3">
      <c r="A22" s="15">
        <v>43849</v>
      </c>
      <c r="B22">
        <v>7</v>
      </c>
      <c r="C22">
        <v>1</v>
      </c>
      <c r="D22">
        <v>0</v>
      </c>
      <c r="E22" s="13">
        <v>1</v>
      </c>
      <c r="F22">
        <v>7</v>
      </c>
      <c r="G22" s="11">
        <v>0</v>
      </c>
    </row>
    <row r="23" spans="1:7" x14ac:dyDescent="0.3">
      <c r="A23" s="15">
        <v>43850</v>
      </c>
      <c r="B23">
        <v>6</v>
      </c>
      <c r="C23">
        <v>1</v>
      </c>
      <c r="D23">
        <v>0</v>
      </c>
      <c r="E23" s="13">
        <v>1</v>
      </c>
      <c r="F23">
        <v>7</v>
      </c>
      <c r="G23" s="11">
        <v>0</v>
      </c>
    </row>
    <row r="24" spans="1:7" x14ac:dyDescent="0.3">
      <c r="A24" s="15">
        <v>43851</v>
      </c>
      <c r="B24">
        <v>8</v>
      </c>
      <c r="C24">
        <v>1</v>
      </c>
      <c r="D24">
        <v>0</v>
      </c>
      <c r="E24" s="13">
        <v>1</v>
      </c>
      <c r="F24">
        <v>8</v>
      </c>
      <c r="G24" s="11">
        <v>0</v>
      </c>
    </row>
    <row r="25" spans="1:7" x14ac:dyDescent="0.3">
      <c r="A25" s="15">
        <v>43852</v>
      </c>
      <c r="B25">
        <v>7</v>
      </c>
      <c r="C25">
        <v>1</v>
      </c>
      <c r="D25">
        <v>0</v>
      </c>
      <c r="E25" s="13">
        <v>1</v>
      </c>
      <c r="F25">
        <v>9</v>
      </c>
      <c r="G25" s="11">
        <v>0</v>
      </c>
    </row>
    <row r="26" spans="1:7" x14ac:dyDescent="0.3">
      <c r="A26" s="15">
        <v>43853</v>
      </c>
      <c r="B26">
        <v>7</v>
      </c>
      <c r="C26">
        <v>1</v>
      </c>
      <c r="D26">
        <v>0</v>
      </c>
      <c r="E26" s="13">
        <v>1</v>
      </c>
      <c r="F26">
        <v>8</v>
      </c>
      <c r="G26" s="11">
        <v>0</v>
      </c>
    </row>
    <row r="27" spans="1:7" x14ac:dyDescent="0.3">
      <c r="A27" s="15">
        <v>43854</v>
      </c>
      <c r="B27">
        <v>7</v>
      </c>
      <c r="C27">
        <v>1</v>
      </c>
      <c r="D27">
        <v>0</v>
      </c>
      <c r="E27" s="13">
        <v>1</v>
      </c>
      <c r="F27">
        <v>7</v>
      </c>
      <c r="G27" s="11">
        <v>0</v>
      </c>
    </row>
    <row r="28" spans="1:7" x14ac:dyDescent="0.3">
      <c r="A28" s="15">
        <v>43855</v>
      </c>
      <c r="B28">
        <v>8</v>
      </c>
      <c r="C28">
        <v>1</v>
      </c>
      <c r="D28">
        <v>0</v>
      </c>
      <c r="E28" s="13">
        <v>1</v>
      </c>
      <c r="F28">
        <v>7</v>
      </c>
      <c r="G28" s="11">
        <v>0</v>
      </c>
    </row>
    <row r="29" spans="1:7" x14ac:dyDescent="0.3">
      <c r="A29" s="15">
        <v>43856</v>
      </c>
      <c r="B29">
        <v>9</v>
      </c>
      <c r="C29">
        <v>1</v>
      </c>
      <c r="D29">
        <v>0</v>
      </c>
      <c r="E29" s="13">
        <v>1</v>
      </c>
      <c r="F29">
        <v>8</v>
      </c>
      <c r="G29" s="11">
        <v>0</v>
      </c>
    </row>
    <row r="30" spans="1:7" x14ac:dyDescent="0.3">
      <c r="A30" s="15">
        <v>43857</v>
      </c>
      <c r="B30">
        <v>9</v>
      </c>
      <c r="C30">
        <v>1</v>
      </c>
      <c r="D30">
        <v>0</v>
      </c>
      <c r="E30" s="13">
        <v>1</v>
      </c>
      <c r="F30">
        <v>8</v>
      </c>
      <c r="G30" s="11">
        <v>0</v>
      </c>
    </row>
    <row r="31" spans="1:7" x14ac:dyDescent="0.3">
      <c r="A31" s="15">
        <v>43858</v>
      </c>
      <c r="B31">
        <v>12</v>
      </c>
      <c r="C31">
        <v>1</v>
      </c>
      <c r="D31">
        <v>0</v>
      </c>
      <c r="E31" s="13">
        <v>1</v>
      </c>
      <c r="F31">
        <v>8</v>
      </c>
      <c r="G31" s="11">
        <v>0</v>
      </c>
    </row>
    <row r="32" spans="1:7" x14ac:dyDescent="0.3">
      <c r="A32" s="15">
        <v>43859</v>
      </c>
      <c r="B32">
        <v>12</v>
      </c>
      <c r="C32">
        <v>1</v>
      </c>
      <c r="D32">
        <v>0</v>
      </c>
      <c r="E32" s="13">
        <v>1</v>
      </c>
      <c r="F32">
        <v>7</v>
      </c>
      <c r="G32" s="11">
        <v>0</v>
      </c>
    </row>
    <row r="33" spans="1:7" x14ac:dyDescent="0.3">
      <c r="A33" s="15">
        <v>43860</v>
      </c>
      <c r="B33">
        <v>16</v>
      </c>
      <c r="C33">
        <v>1</v>
      </c>
      <c r="D33">
        <v>0</v>
      </c>
      <c r="E33" s="13">
        <v>1</v>
      </c>
      <c r="F33">
        <v>8</v>
      </c>
      <c r="G33" s="11">
        <f ca="1">IFERROR(__xludf.DUMMYFUNCTION("""COMPUTED_VALUE"""),1)</f>
        <v>1</v>
      </c>
    </row>
    <row r="34" spans="1:7" x14ac:dyDescent="0.3">
      <c r="A34" s="15">
        <v>43861</v>
      </c>
      <c r="B34">
        <v>17</v>
      </c>
      <c r="C34">
        <v>1</v>
      </c>
      <c r="D34">
        <v>0</v>
      </c>
      <c r="E34" s="13">
        <v>1</v>
      </c>
      <c r="F34">
        <v>6</v>
      </c>
      <c r="G34" s="11">
        <f ca="1">IFERROR(__xludf.DUMMYFUNCTION("""COMPUTED_VALUE"""),0)</f>
        <v>0</v>
      </c>
    </row>
    <row r="35" spans="1:7" x14ac:dyDescent="0.3">
      <c r="A35" s="15">
        <v>43862</v>
      </c>
      <c r="B35">
        <v>13</v>
      </c>
      <c r="C35">
        <v>1</v>
      </c>
      <c r="D35">
        <v>0</v>
      </c>
      <c r="E35" s="13">
        <v>1</v>
      </c>
      <c r="F35">
        <v>7</v>
      </c>
      <c r="G35" s="11">
        <f ca="1">IFERROR(__xludf.DUMMYFUNCTION("""COMPUTED_VALUE"""),0)</f>
        <v>0</v>
      </c>
    </row>
    <row r="36" spans="1:7" x14ac:dyDescent="0.3">
      <c r="A36" s="15">
        <v>43863</v>
      </c>
      <c r="B36">
        <v>14</v>
      </c>
      <c r="C36">
        <v>1</v>
      </c>
      <c r="D36">
        <v>0</v>
      </c>
      <c r="E36" s="13">
        <v>1</v>
      </c>
      <c r="F36">
        <v>7</v>
      </c>
      <c r="G36" s="11">
        <f ca="1">IFERROR(__xludf.DUMMYFUNCTION("""COMPUTED_VALUE"""),1)</f>
        <v>1</v>
      </c>
    </row>
    <row r="37" spans="1:7" x14ac:dyDescent="0.3">
      <c r="A37" s="15">
        <v>43864</v>
      </c>
      <c r="B37">
        <v>16</v>
      </c>
      <c r="C37">
        <v>1</v>
      </c>
      <c r="D37">
        <v>0</v>
      </c>
      <c r="E37" s="13">
        <v>1</v>
      </c>
      <c r="F37">
        <v>8</v>
      </c>
      <c r="G37" s="11">
        <f ca="1">IFERROR(__xludf.DUMMYFUNCTION("""COMPUTED_VALUE"""),1)</f>
        <v>1</v>
      </c>
    </row>
    <row r="38" spans="1:7" x14ac:dyDescent="0.3">
      <c r="A38" s="15">
        <v>43865</v>
      </c>
      <c r="B38">
        <v>15</v>
      </c>
      <c r="C38">
        <v>1</v>
      </c>
      <c r="D38">
        <v>0</v>
      </c>
      <c r="E38" s="13">
        <v>1</v>
      </c>
      <c r="F38">
        <v>8</v>
      </c>
      <c r="G38" s="11">
        <f ca="1">IFERROR(__xludf.DUMMYFUNCTION("""COMPUTED_VALUE"""),0)</f>
        <v>0</v>
      </c>
    </row>
    <row r="39" spans="1:7" x14ac:dyDescent="0.3">
      <c r="A39" s="15">
        <v>43866</v>
      </c>
      <c r="B39">
        <v>12</v>
      </c>
      <c r="C39">
        <v>1</v>
      </c>
      <c r="D39">
        <v>0</v>
      </c>
      <c r="E39" s="13">
        <v>1</v>
      </c>
      <c r="F39">
        <v>7</v>
      </c>
      <c r="G39" s="11">
        <f ca="1">IFERROR(__xludf.DUMMYFUNCTION("""COMPUTED_VALUE"""),0)</f>
        <v>0</v>
      </c>
    </row>
    <row r="40" spans="1:7" x14ac:dyDescent="0.3">
      <c r="A40" s="15">
        <v>43867</v>
      </c>
      <c r="B40">
        <v>12</v>
      </c>
      <c r="C40">
        <v>1</v>
      </c>
      <c r="D40">
        <v>0</v>
      </c>
      <c r="E40" s="13">
        <v>1</v>
      </c>
      <c r="F40">
        <v>8</v>
      </c>
      <c r="G40" s="11">
        <f ca="1">IFERROR(__xludf.DUMMYFUNCTION("""COMPUTED_VALUE"""),0)</f>
        <v>0</v>
      </c>
    </row>
    <row r="41" spans="1:7" x14ac:dyDescent="0.3">
      <c r="A41" s="15">
        <v>43868</v>
      </c>
      <c r="B41">
        <v>12</v>
      </c>
      <c r="C41">
        <v>1</v>
      </c>
      <c r="D41">
        <v>0</v>
      </c>
      <c r="E41" s="13">
        <v>1</v>
      </c>
      <c r="F41">
        <v>7</v>
      </c>
      <c r="G41" s="11">
        <f ca="1">IFERROR(__xludf.DUMMYFUNCTION("""COMPUTED_VALUE"""),0)</f>
        <v>0</v>
      </c>
    </row>
    <row r="42" spans="1:7" x14ac:dyDescent="0.3">
      <c r="A42" s="15">
        <v>43869</v>
      </c>
      <c r="B42">
        <v>12</v>
      </c>
      <c r="C42">
        <v>1</v>
      </c>
      <c r="D42">
        <v>0</v>
      </c>
      <c r="E42" s="13">
        <v>1</v>
      </c>
      <c r="F42">
        <v>7</v>
      </c>
      <c r="G42" s="11">
        <f ca="1">IFERROR(__xludf.DUMMYFUNCTION("""COMPUTED_VALUE"""),0)</f>
        <v>0</v>
      </c>
    </row>
    <row r="43" spans="1:7" x14ac:dyDescent="0.3">
      <c r="A43" s="15">
        <v>43870</v>
      </c>
      <c r="B43">
        <v>13</v>
      </c>
      <c r="C43">
        <v>1</v>
      </c>
      <c r="D43">
        <v>0</v>
      </c>
      <c r="E43" s="13">
        <v>1</v>
      </c>
      <c r="F43">
        <v>7</v>
      </c>
      <c r="G43" s="11">
        <f ca="1">IFERROR(__xludf.DUMMYFUNCTION("""COMPUTED_VALUE"""),0)</f>
        <v>0</v>
      </c>
    </row>
    <row r="44" spans="1:7" x14ac:dyDescent="0.3">
      <c r="A44" s="15">
        <v>43871</v>
      </c>
      <c r="B44">
        <v>13</v>
      </c>
      <c r="C44">
        <v>1</v>
      </c>
      <c r="D44">
        <v>0</v>
      </c>
      <c r="E44" s="13">
        <v>1</v>
      </c>
      <c r="F44">
        <v>8</v>
      </c>
      <c r="G44" s="11">
        <f ca="1">IFERROR(__xludf.DUMMYFUNCTION("""COMPUTED_VALUE"""),0)</f>
        <v>0</v>
      </c>
    </row>
    <row r="45" spans="1:7" x14ac:dyDescent="0.3">
      <c r="A45" s="15">
        <v>43872</v>
      </c>
      <c r="B45">
        <v>12</v>
      </c>
      <c r="C45">
        <v>1</v>
      </c>
      <c r="D45">
        <v>0</v>
      </c>
      <c r="E45" s="13">
        <v>1</v>
      </c>
      <c r="F45">
        <v>7</v>
      </c>
      <c r="G45" s="11">
        <f ca="1">IFERROR(__xludf.DUMMYFUNCTION("""COMPUTED_VALUE"""),0)</f>
        <v>0</v>
      </c>
    </row>
    <row r="46" spans="1:7" x14ac:dyDescent="0.3">
      <c r="A46" s="15">
        <v>43873</v>
      </c>
      <c r="B46">
        <v>14</v>
      </c>
      <c r="C46">
        <v>1</v>
      </c>
      <c r="D46">
        <v>0</v>
      </c>
      <c r="E46" s="13">
        <v>1</v>
      </c>
      <c r="F46">
        <v>8</v>
      </c>
      <c r="G46" s="11">
        <f ca="1">IFERROR(__xludf.DUMMYFUNCTION("""COMPUTED_VALUE"""),0)</f>
        <v>0</v>
      </c>
    </row>
    <row r="47" spans="1:7" x14ac:dyDescent="0.3">
      <c r="A47" s="15">
        <v>43874</v>
      </c>
      <c r="B47">
        <v>15</v>
      </c>
      <c r="C47">
        <v>1</v>
      </c>
      <c r="D47">
        <v>0</v>
      </c>
      <c r="E47" s="13">
        <v>1</v>
      </c>
      <c r="F47">
        <v>7</v>
      </c>
      <c r="G47" s="11">
        <f ca="1">IFERROR(__xludf.DUMMYFUNCTION("""COMPUTED_VALUE"""),0)</f>
        <v>0</v>
      </c>
    </row>
    <row r="48" spans="1:7" x14ac:dyDescent="0.3">
      <c r="A48" s="15">
        <v>43875</v>
      </c>
      <c r="B48">
        <v>12</v>
      </c>
      <c r="C48">
        <v>1</v>
      </c>
      <c r="D48">
        <v>0</v>
      </c>
      <c r="E48" s="13">
        <v>1</v>
      </c>
      <c r="F48">
        <v>7</v>
      </c>
      <c r="G48" s="11">
        <f ca="1">IFERROR(__xludf.DUMMYFUNCTION("""COMPUTED_VALUE"""),0)</f>
        <v>0</v>
      </c>
    </row>
    <row r="49" spans="1:7" x14ac:dyDescent="0.3">
      <c r="A49" s="15">
        <v>43876</v>
      </c>
      <c r="B49">
        <v>16</v>
      </c>
      <c r="C49">
        <v>1</v>
      </c>
      <c r="D49">
        <v>0</v>
      </c>
      <c r="E49" s="13">
        <v>1</v>
      </c>
      <c r="F49">
        <v>7</v>
      </c>
      <c r="G49" s="11">
        <f ca="1">IFERROR(__xludf.DUMMYFUNCTION("""COMPUTED_VALUE"""),0)</f>
        <v>0</v>
      </c>
    </row>
    <row r="50" spans="1:7" x14ac:dyDescent="0.3">
      <c r="A50" s="15">
        <v>43877</v>
      </c>
      <c r="B50">
        <v>13</v>
      </c>
      <c r="C50">
        <v>1</v>
      </c>
      <c r="D50">
        <v>0</v>
      </c>
      <c r="E50" s="13">
        <v>1</v>
      </c>
      <c r="F50">
        <v>8</v>
      </c>
      <c r="G50" s="11">
        <f ca="1">IFERROR(__xludf.DUMMYFUNCTION("""COMPUTED_VALUE"""),0)</f>
        <v>0</v>
      </c>
    </row>
    <row r="51" spans="1:7" x14ac:dyDescent="0.3">
      <c r="A51" s="15">
        <v>43878</v>
      </c>
      <c r="B51">
        <v>14</v>
      </c>
      <c r="C51">
        <v>1</v>
      </c>
      <c r="D51">
        <v>1</v>
      </c>
      <c r="E51" s="13">
        <v>1</v>
      </c>
      <c r="F51">
        <v>8</v>
      </c>
      <c r="G51" s="11">
        <f ca="1">IFERROR(__xludf.DUMMYFUNCTION("""COMPUTED_VALUE"""),0)</f>
        <v>0</v>
      </c>
    </row>
    <row r="52" spans="1:7" x14ac:dyDescent="0.3">
      <c r="A52" s="15">
        <v>43879</v>
      </c>
      <c r="B52">
        <v>15</v>
      </c>
      <c r="C52">
        <v>1</v>
      </c>
      <c r="D52">
        <v>0</v>
      </c>
      <c r="E52" s="13">
        <v>1</v>
      </c>
      <c r="F52">
        <v>9</v>
      </c>
      <c r="G52" s="11">
        <f ca="1">IFERROR(__xludf.DUMMYFUNCTION("""COMPUTED_VALUE"""),0)</f>
        <v>0</v>
      </c>
    </row>
    <row r="53" spans="1:7" x14ac:dyDescent="0.3">
      <c r="A53" s="15">
        <v>43880</v>
      </c>
      <c r="B53">
        <v>14</v>
      </c>
      <c r="C53">
        <v>1</v>
      </c>
      <c r="D53">
        <v>0</v>
      </c>
      <c r="E53" s="13">
        <v>1</v>
      </c>
      <c r="F53">
        <v>9</v>
      </c>
      <c r="G53" s="11">
        <f ca="1">IFERROR(__xludf.DUMMYFUNCTION("""COMPUTED_VALUE"""),0)</f>
        <v>0</v>
      </c>
    </row>
    <row r="54" spans="1:7" x14ac:dyDescent="0.3">
      <c r="A54" s="15">
        <v>43881</v>
      </c>
      <c r="B54">
        <v>12</v>
      </c>
      <c r="C54">
        <v>1</v>
      </c>
      <c r="D54">
        <v>0</v>
      </c>
      <c r="E54" s="13">
        <v>1</v>
      </c>
      <c r="F54">
        <v>7</v>
      </c>
      <c r="G54" s="11">
        <f ca="1">IFERROR(__xludf.DUMMYFUNCTION("""COMPUTED_VALUE"""),0)</f>
        <v>0</v>
      </c>
    </row>
    <row r="55" spans="1:7" x14ac:dyDescent="0.3">
      <c r="A55" s="15">
        <v>43882</v>
      </c>
      <c r="B55">
        <v>11</v>
      </c>
      <c r="C55">
        <v>1</v>
      </c>
      <c r="D55">
        <v>0</v>
      </c>
      <c r="E55" s="13">
        <v>1</v>
      </c>
      <c r="F55">
        <v>7</v>
      </c>
      <c r="G55" s="11">
        <f ca="1">IFERROR(__xludf.DUMMYFUNCTION("""COMPUTED_VALUE"""),0)</f>
        <v>0</v>
      </c>
    </row>
    <row r="56" spans="1:7" x14ac:dyDescent="0.3">
      <c r="A56" s="15">
        <v>43883</v>
      </c>
      <c r="B56">
        <v>12</v>
      </c>
      <c r="C56">
        <v>1</v>
      </c>
      <c r="D56">
        <v>0</v>
      </c>
      <c r="E56" s="13">
        <v>1</v>
      </c>
      <c r="F56">
        <v>8</v>
      </c>
      <c r="G56" s="11">
        <f ca="1">IFERROR(__xludf.DUMMYFUNCTION("""COMPUTED_VALUE"""),0)</f>
        <v>0</v>
      </c>
    </row>
    <row r="57" spans="1:7" x14ac:dyDescent="0.3">
      <c r="A57" s="15">
        <v>43884</v>
      </c>
      <c r="B57">
        <v>13</v>
      </c>
      <c r="C57">
        <v>1</v>
      </c>
      <c r="D57">
        <v>0</v>
      </c>
      <c r="E57" s="13">
        <v>1</v>
      </c>
      <c r="F57">
        <v>8</v>
      </c>
      <c r="G57" s="11">
        <f ca="1">IFERROR(__xludf.DUMMYFUNCTION("""COMPUTED_VALUE"""),0)</f>
        <v>0</v>
      </c>
    </row>
    <row r="58" spans="1:7" x14ac:dyDescent="0.3">
      <c r="A58" s="15">
        <v>43885</v>
      </c>
      <c r="B58">
        <v>10</v>
      </c>
      <c r="C58">
        <v>1</v>
      </c>
      <c r="D58">
        <v>0</v>
      </c>
      <c r="E58" s="13">
        <v>1</v>
      </c>
      <c r="F58">
        <v>8</v>
      </c>
      <c r="G58" s="11">
        <f ca="1">IFERROR(__xludf.DUMMYFUNCTION("""COMPUTED_VALUE"""),0)</f>
        <v>0</v>
      </c>
    </row>
    <row r="59" spans="1:7" x14ac:dyDescent="0.3">
      <c r="A59" s="15">
        <v>43886</v>
      </c>
      <c r="B59">
        <v>12</v>
      </c>
      <c r="C59">
        <v>1</v>
      </c>
      <c r="D59">
        <v>0</v>
      </c>
      <c r="E59" s="13">
        <v>1</v>
      </c>
      <c r="F59">
        <v>8</v>
      </c>
      <c r="G59" s="11">
        <f ca="1">IFERROR(__xludf.DUMMYFUNCTION("""COMPUTED_VALUE"""),0)</f>
        <v>0</v>
      </c>
    </row>
    <row r="60" spans="1:7" x14ac:dyDescent="0.3">
      <c r="A60" s="15">
        <v>43887</v>
      </c>
      <c r="B60">
        <v>14</v>
      </c>
      <c r="C60">
        <v>1</v>
      </c>
      <c r="D60">
        <v>0</v>
      </c>
      <c r="E60" s="13">
        <v>1</v>
      </c>
      <c r="F60">
        <v>7</v>
      </c>
      <c r="G60" s="11">
        <f ca="1">IFERROR(__xludf.DUMMYFUNCTION("""COMPUTED_VALUE"""),0)</f>
        <v>0</v>
      </c>
    </row>
    <row r="61" spans="1:7" x14ac:dyDescent="0.3">
      <c r="A61" s="15">
        <v>43888</v>
      </c>
      <c r="B61">
        <v>13</v>
      </c>
      <c r="C61">
        <v>1</v>
      </c>
      <c r="D61">
        <v>0</v>
      </c>
      <c r="E61" s="13">
        <v>1</v>
      </c>
      <c r="F61">
        <v>8</v>
      </c>
      <c r="G61" s="11">
        <f ca="1">IFERROR(__xludf.DUMMYFUNCTION("""COMPUTED_VALUE"""),0)</f>
        <v>0</v>
      </c>
    </row>
    <row r="62" spans="1:7" x14ac:dyDescent="0.3">
      <c r="A62" s="15">
        <v>43889</v>
      </c>
      <c r="B62">
        <v>14</v>
      </c>
      <c r="C62">
        <v>1</v>
      </c>
      <c r="D62">
        <v>0</v>
      </c>
      <c r="E62" s="13">
        <v>1</v>
      </c>
      <c r="F62">
        <v>8</v>
      </c>
      <c r="G62" s="11">
        <f ca="1">IFERROR(__xludf.DUMMYFUNCTION("""COMPUTED_VALUE"""),0)</f>
        <v>0</v>
      </c>
    </row>
    <row r="63" spans="1:7" x14ac:dyDescent="0.3">
      <c r="A63" s="15">
        <v>43890</v>
      </c>
      <c r="B63">
        <v>14</v>
      </c>
      <c r="C63">
        <v>1</v>
      </c>
      <c r="D63">
        <v>1</v>
      </c>
      <c r="E63" s="13">
        <v>1</v>
      </c>
      <c r="F63">
        <v>8</v>
      </c>
      <c r="G63" s="11">
        <f ca="1">IFERROR(__xludf.DUMMYFUNCTION("""COMPUTED_VALUE"""),0)</f>
        <v>0</v>
      </c>
    </row>
    <row r="64" spans="1:7" x14ac:dyDescent="0.3">
      <c r="A64" s="15">
        <v>43891</v>
      </c>
      <c r="B64">
        <v>13</v>
      </c>
      <c r="C64">
        <v>1</v>
      </c>
      <c r="D64">
        <v>0</v>
      </c>
      <c r="E64" s="13">
        <v>1</v>
      </c>
      <c r="F64">
        <v>9</v>
      </c>
      <c r="G64" s="11">
        <f ca="1">IFERROR(__xludf.DUMMYFUNCTION("""COMPUTED_VALUE"""),0)</f>
        <v>0</v>
      </c>
    </row>
    <row r="65" spans="1:7" x14ac:dyDescent="0.3">
      <c r="A65" s="15">
        <v>43892</v>
      </c>
      <c r="B65">
        <v>19</v>
      </c>
      <c r="C65">
        <v>2</v>
      </c>
      <c r="D65">
        <v>0</v>
      </c>
      <c r="E65" s="13">
        <v>1</v>
      </c>
      <c r="F65">
        <v>9</v>
      </c>
      <c r="G65" s="11">
        <f ca="1">IFERROR(__xludf.DUMMYFUNCTION("""COMPUTED_VALUE"""),2)</f>
        <v>2</v>
      </c>
    </row>
    <row r="66" spans="1:7" x14ac:dyDescent="0.3">
      <c r="A66" s="15">
        <v>43893</v>
      </c>
      <c r="B66">
        <v>49</v>
      </c>
      <c r="C66">
        <v>10</v>
      </c>
      <c r="D66">
        <v>1</v>
      </c>
      <c r="E66" s="13">
        <v>2</v>
      </c>
      <c r="F66">
        <v>10</v>
      </c>
      <c r="G66" s="11">
        <f ca="1">IFERROR(__xludf.DUMMYFUNCTION("""COMPUTED_VALUE"""),1)</f>
        <v>1</v>
      </c>
    </row>
    <row r="67" spans="1:7" x14ac:dyDescent="0.3">
      <c r="A67" s="15">
        <v>43894</v>
      </c>
      <c r="B67">
        <v>100</v>
      </c>
      <c r="C67">
        <v>37</v>
      </c>
      <c r="D67">
        <v>0</v>
      </c>
      <c r="E67" s="13">
        <v>3</v>
      </c>
      <c r="F67">
        <v>9</v>
      </c>
      <c r="G67" s="11">
        <f ca="1">IFERROR(__xludf.DUMMYFUNCTION("""COMPUTED_VALUE"""),22)</f>
        <v>22</v>
      </c>
    </row>
    <row r="68" spans="1:7" x14ac:dyDescent="0.3">
      <c r="A68" s="15">
        <v>43895</v>
      </c>
      <c r="B68">
        <v>94</v>
      </c>
      <c r="C68">
        <v>50</v>
      </c>
      <c r="D68">
        <v>1</v>
      </c>
      <c r="E68" s="13">
        <v>3</v>
      </c>
      <c r="F68">
        <v>8</v>
      </c>
      <c r="G68" s="11">
        <f ca="1">IFERROR(__xludf.DUMMYFUNCTION("""COMPUTED_VALUE"""),2)</f>
        <v>2</v>
      </c>
    </row>
    <row r="69" spans="1:7" x14ac:dyDescent="0.3">
      <c r="A69" s="15">
        <v>43896</v>
      </c>
      <c r="B69">
        <v>62</v>
      </c>
      <c r="C69">
        <v>38</v>
      </c>
      <c r="D69">
        <v>1</v>
      </c>
      <c r="E69" s="13">
        <v>3</v>
      </c>
      <c r="F69">
        <v>8</v>
      </c>
      <c r="G69" s="11">
        <f ca="1">IFERROR(__xludf.DUMMYFUNCTION("""COMPUTED_VALUE"""),1)</f>
        <v>1</v>
      </c>
    </row>
    <row r="70" spans="1:7" x14ac:dyDescent="0.3">
      <c r="A70" s="15">
        <v>43897</v>
      </c>
      <c r="B70">
        <v>47</v>
      </c>
      <c r="C70">
        <v>29</v>
      </c>
      <c r="D70">
        <v>0</v>
      </c>
      <c r="E70" s="13">
        <v>2</v>
      </c>
      <c r="F70">
        <v>8</v>
      </c>
      <c r="G70" s="11">
        <f ca="1">IFERROR(__xludf.DUMMYFUNCTION("""COMPUTED_VALUE"""),3)</f>
        <v>3</v>
      </c>
    </row>
    <row r="71" spans="1:7" x14ac:dyDescent="0.3">
      <c r="A71" s="15">
        <v>43898</v>
      </c>
      <c r="B71">
        <v>36</v>
      </c>
      <c r="C71">
        <v>24</v>
      </c>
      <c r="D71">
        <v>1</v>
      </c>
      <c r="E71" s="13">
        <v>2</v>
      </c>
      <c r="F71">
        <v>7</v>
      </c>
      <c r="G71" s="11">
        <f ca="1">IFERROR(__xludf.DUMMYFUNCTION("""COMPUTED_VALUE"""),5)</f>
        <v>5</v>
      </c>
    </row>
    <row r="72" spans="1:7" x14ac:dyDescent="0.3">
      <c r="A72" s="15">
        <v>43899</v>
      </c>
      <c r="B72">
        <v>36</v>
      </c>
      <c r="C72">
        <v>27</v>
      </c>
      <c r="D72">
        <v>0</v>
      </c>
      <c r="E72" s="13">
        <v>3</v>
      </c>
      <c r="F72">
        <v>8</v>
      </c>
      <c r="G72" s="11">
        <f ca="1">IFERROR(__xludf.DUMMYFUNCTION("""COMPUTED_VALUE"""),9)</f>
        <v>9</v>
      </c>
    </row>
    <row r="73" spans="1:7" x14ac:dyDescent="0.3">
      <c r="A73" s="15">
        <v>43900</v>
      </c>
      <c r="B73">
        <v>34</v>
      </c>
      <c r="C73">
        <v>28</v>
      </c>
      <c r="D73">
        <v>1</v>
      </c>
      <c r="E73" s="13">
        <v>2</v>
      </c>
      <c r="F73">
        <v>8</v>
      </c>
      <c r="G73" s="11">
        <f ca="1">IFERROR(__xludf.DUMMYFUNCTION("""COMPUTED_VALUE"""),15)</f>
        <v>15</v>
      </c>
    </row>
    <row r="74" spans="1:7" x14ac:dyDescent="0.3">
      <c r="A74" s="15">
        <v>43901</v>
      </c>
      <c r="B74">
        <v>38</v>
      </c>
      <c r="C74">
        <v>32</v>
      </c>
      <c r="D74">
        <v>1</v>
      </c>
      <c r="E74" s="13">
        <v>2</v>
      </c>
      <c r="F74">
        <v>8</v>
      </c>
      <c r="G74" s="11">
        <f ca="1">IFERROR(__xludf.DUMMYFUNCTION("""COMPUTED_VALUE"""),8)</f>
        <v>8</v>
      </c>
    </row>
    <row r="75" spans="1:7" x14ac:dyDescent="0.3">
      <c r="A75" s="15">
        <v>43902</v>
      </c>
      <c r="B75">
        <v>39</v>
      </c>
      <c r="C75">
        <v>38</v>
      </c>
      <c r="D75">
        <v>1</v>
      </c>
      <c r="E75" s="13">
        <v>3</v>
      </c>
      <c r="F75">
        <v>8</v>
      </c>
      <c r="G75" s="11">
        <f ca="1">IFERROR(__xludf.DUMMYFUNCTION("""COMPUTED_VALUE"""),10)</f>
        <v>10</v>
      </c>
    </row>
    <row r="76" spans="1:7" x14ac:dyDescent="0.3">
      <c r="A76" s="15">
        <v>43903</v>
      </c>
      <c r="B76">
        <v>50</v>
      </c>
      <c r="C76">
        <v>49</v>
      </c>
      <c r="D76">
        <v>1</v>
      </c>
      <c r="E76" s="13">
        <v>3</v>
      </c>
      <c r="F76">
        <v>9</v>
      </c>
      <c r="G76" s="11">
        <f ca="1">IFERROR(__xludf.DUMMYFUNCTION("""COMPUTED_VALUE"""),10)</f>
        <v>10</v>
      </c>
    </row>
    <row r="77" spans="1:7" x14ac:dyDescent="0.3">
      <c r="A77" s="15">
        <v>43904</v>
      </c>
      <c r="B77">
        <v>65</v>
      </c>
      <c r="C77">
        <v>68</v>
      </c>
      <c r="D77">
        <v>1</v>
      </c>
      <c r="E77" s="13">
        <v>5</v>
      </c>
      <c r="F77">
        <v>8</v>
      </c>
      <c r="G77" s="11">
        <f ca="1">IFERROR(__xludf.DUMMYFUNCTION("""COMPUTED_VALUE"""),11)</f>
        <v>11</v>
      </c>
    </row>
    <row r="78" spans="1:7" x14ac:dyDescent="0.3">
      <c r="A78" s="15">
        <v>43905</v>
      </c>
      <c r="B78">
        <v>56</v>
      </c>
      <c r="C78">
        <v>62</v>
      </c>
      <c r="D78">
        <v>1</v>
      </c>
      <c r="E78" s="13">
        <v>4</v>
      </c>
      <c r="F78">
        <v>9</v>
      </c>
      <c r="G78" s="11">
        <f ca="1">IFERROR(__xludf.DUMMYFUNCTION("""COMPUTED_VALUE"""),10)</f>
        <v>10</v>
      </c>
    </row>
    <row r="79" spans="1:7" x14ac:dyDescent="0.3">
      <c r="A79" s="15">
        <v>43906</v>
      </c>
      <c r="B79">
        <v>58</v>
      </c>
      <c r="C79">
        <v>66</v>
      </c>
      <c r="D79">
        <v>1</v>
      </c>
      <c r="E79" s="13">
        <v>5</v>
      </c>
      <c r="F79">
        <v>9</v>
      </c>
      <c r="G79" s="11">
        <f ca="1">IFERROR(__xludf.DUMMYFUNCTION("""COMPUTED_VALUE"""),14)</f>
        <v>14</v>
      </c>
    </row>
    <row r="80" spans="1:7" x14ac:dyDescent="0.3">
      <c r="A80" s="15">
        <v>43907</v>
      </c>
      <c r="B80">
        <v>59</v>
      </c>
      <c r="C80">
        <v>72</v>
      </c>
      <c r="D80">
        <v>1</v>
      </c>
      <c r="E80" s="13">
        <v>6</v>
      </c>
      <c r="F80">
        <v>9</v>
      </c>
      <c r="G80" s="11">
        <f ca="1">IFERROR(__xludf.DUMMYFUNCTION("""COMPUTED_VALUE"""),20)</f>
        <v>20</v>
      </c>
    </row>
    <row r="81" spans="1:7" x14ac:dyDescent="0.3">
      <c r="A81" s="15">
        <v>43908</v>
      </c>
      <c r="B81">
        <v>58</v>
      </c>
      <c r="C81">
        <v>77</v>
      </c>
      <c r="D81">
        <v>1</v>
      </c>
      <c r="E81" s="13">
        <v>7</v>
      </c>
      <c r="F81">
        <v>10</v>
      </c>
      <c r="G81" s="11">
        <f ca="1">IFERROR(__xludf.DUMMYFUNCTION("""COMPUTED_VALUE"""),25)</f>
        <v>25</v>
      </c>
    </row>
    <row r="82" spans="1:7" x14ac:dyDescent="0.3">
      <c r="A82" s="15">
        <v>43909</v>
      </c>
      <c r="B82">
        <v>62</v>
      </c>
      <c r="C82">
        <v>81</v>
      </c>
      <c r="D82">
        <v>2</v>
      </c>
      <c r="E82" s="13">
        <v>8</v>
      </c>
      <c r="F82">
        <v>9</v>
      </c>
      <c r="G82" s="11">
        <f ca="1">IFERROR(__xludf.DUMMYFUNCTION("""COMPUTED_VALUE"""),27)</f>
        <v>27</v>
      </c>
    </row>
    <row r="83" spans="1:7" x14ac:dyDescent="0.3">
      <c r="A83" s="15">
        <v>43910</v>
      </c>
      <c r="B83">
        <v>68</v>
      </c>
      <c r="C83">
        <v>90</v>
      </c>
      <c r="D83">
        <v>3</v>
      </c>
      <c r="E83" s="13">
        <v>7</v>
      </c>
      <c r="F83">
        <v>8</v>
      </c>
      <c r="G83" s="11">
        <f ca="1">IFERROR(__xludf.DUMMYFUNCTION("""COMPUTED_VALUE"""),58)</f>
        <v>58</v>
      </c>
    </row>
    <row r="84" spans="1:7" x14ac:dyDescent="0.3">
      <c r="A84" s="15">
        <v>43911</v>
      </c>
      <c r="B84">
        <v>71</v>
      </c>
      <c r="C84">
        <v>98</v>
      </c>
      <c r="D84">
        <v>3</v>
      </c>
      <c r="E84" s="13">
        <v>9</v>
      </c>
      <c r="F84">
        <v>8</v>
      </c>
      <c r="G84" s="11">
        <f ca="1">IFERROR(__xludf.DUMMYFUNCTION("""COMPUTED_VALUE"""),78)</f>
        <v>78</v>
      </c>
    </row>
    <row r="85" spans="1:7" x14ac:dyDescent="0.3">
      <c r="A85" s="15">
        <v>43912</v>
      </c>
      <c r="B85">
        <v>36</v>
      </c>
      <c r="C85">
        <v>52</v>
      </c>
      <c r="D85">
        <v>3</v>
      </c>
      <c r="E85" s="13">
        <v>4</v>
      </c>
      <c r="F85">
        <v>7</v>
      </c>
      <c r="G85" s="11">
        <f ca="1">IFERROR(__xludf.DUMMYFUNCTION("""COMPUTED_VALUE"""),69)</f>
        <v>69</v>
      </c>
    </row>
    <row r="86" spans="1:7" x14ac:dyDescent="0.3">
      <c r="A86" s="15">
        <v>43913</v>
      </c>
      <c r="B86">
        <v>47</v>
      </c>
      <c r="C86">
        <v>64</v>
      </c>
      <c r="D86">
        <v>2</v>
      </c>
      <c r="E86" s="13">
        <v>6</v>
      </c>
      <c r="F86">
        <v>8</v>
      </c>
      <c r="G86" s="11">
        <f ca="1">IFERROR(__xludf.DUMMYFUNCTION("""COMPUTED_VALUE"""),94)</f>
        <v>94</v>
      </c>
    </row>
    <row r="87" spans="1:7" x14ac:dyDescent="0.3">
      <c r="A87" s="15">
        <v>43914</v>
      </c>
      <c r="B87">
        <v>41</v>
      </c>
      <c r="C87">
        <v>45</v>
      </c>
      <c r="D87">
        <v>2</v>
      </c>
      <c r="E87" s="13">
        <v>5</v>
      </c>
      <c r="F87">
        <v>8</v>
      </c>
      <c r="G87" s="11">
        <f ca="1">IFERROR(__xludf.DUMMYFUNCTION("""COMPUTED_VALUE"""),74)</f>
        <v>74</v>
      </c>
    </row>
    <row r="88" spans="1:7" x14ac:dyDescent="0.3">
      <c r="A88" s="15">
        <v>43915</v>
      </c>
      <c r="B88">
        <v>32</v>
      </c>
      <c r="C88">
        <v>28</v>
      </c>
      <c r="D88">
        <v>3</v>
      </c>
      <c r="E88" s="13">
        <v>3</v>
      </c>
      <c r="F88">
        <v>7</v>
      </c>
      <c r="G88" s="11">
        <f ca="1">IFERROR(__xludf.DUMMYFUNCTION("""COMPUTED_VALUE"""),86)</f>
        <v>86</v>
      </c>
    </row>
    <row r="89" spans="1:7" x14ac:dyDescent="0.3">
      <c r="A89" s="15">
        <v>43916</v>
      </c>
      <c r="B89">
        <v>32</v>
      </c>
      <c r="C89">
        <v>24</v>
      </c>
      <c r="D89">
        <v>3</v>
      </c>
      <c r="E89" s="13">
        <v>3</v>
      </c>
      <c r="F89">
        <v>10</v>
      </c>
      <c r="G89" s="11">
        <f ca="1">IFERROR(__xludf.DUMMYFUNCTION("""COMPUTED_VALUE"""),73)</f>
        <v>73</v>
      </c>
    </row>
    <row r="90" spans="1:7" x14ac:dyDescent="0.3">
      <c r="A90" s="15">
        <v>43917</v>
      </c>
      <c r="B90">
        <v>31</v>
      </c>
      <c r="C90">
        <v>21</v>
      </c>
      <c r="D90">
        <v>2</v>
      </c>
      <c r="E90" s="13">
        <v>2</v>
      </c>
      <c r="F90">
        <v>11</v>
      </c>
      <c r="G90" s="11">
        <f ca="1">IFERROR(__xludf.DUMMYFUNCTION("""COMPUTED_VALUE"""),153)</f>
        <v>153</v>
      </c>
    </row>
    <row r="91" spans="1:7" x14ac:dyDescent="0.3">
      <c r="A91" s="15">
        <v>43918</v>
      </c>
      <c r="B91">
        <v>29</v>
      </c>
      <c r="C91">
        <v>21</v>
      </c>
      <c r="D91">
        <v>2</v>
      </c>
      <c r="E91" s="13">
        <v>3</v>
      </c>
      <c r="F91">
        <v>11</v>
      </c>
      <c r="G91" s="11">
        <f ca="1">IFERROR(__xludf.DUMMYFUNCTION("""COMPUTED_VALUE"""),136)</f>
        <v>136</v>
      </c>
    </row>
    <row r="92" spans="1:7" x14ac:dyDescent="0.3">
      <c r="A92" s="15">
        <v>43919</v>
      </c>
      <c r="B92">
        <v>28</v>
      </c>
      <c r="C92">
        <v>18</v>
      </c>
      <c r="D92">
        <v>2</v>
      </c>
      <c r="E92" s="13">
        <v>2</v>
      </c>
      <c r="F92">
        <v>9</v>
      </c>
      <c r="G92" s="11">
        <f ca="1">IFERROR(__xludf.DUMMYFUNCTION("""COMPUTED_VALUE"""),120)</f>
        <v>120</v>
      </c>
    </row>
    <row r="93" spans="1:7" x14ac:dyDescent="0.3">
      <c r="A93" s="15">
        <v>43920</v>
      </c>
      <c r="B93">
        <v>27</v>
      </c>
      <c r="C93">
        <v>18</v>
      </c>
      <c r="D93">
        <v>2</v>
      </c>
      <c r="E93" s="13">
        <v>3</v>
      </c>
      <c r="F93">
        <v>10</v>
      </c>
      <c r="G93" s="11">
        <f ca="1">IFERROR(__xludf.DUMMYFUNCTION("""COMPUTED_VALUE"""),187)</f>
        <v>187</v>
      </c>
    </row>
    <row r="94" spans="1:7" x14ac:dyDescent="0.3">
      <c r="A94" s="15">
        <v>43921</v>
      </c>
      <c r="B94">
        <v>24</v>
      </c>
      <c r="C94">
        <v>15</v>
      </c>
      <c r="D94">
        <v>2</v>
      </c>
      <c r="E94" s="13">
        <v>2</v>
      </c>
      <c r="F94">
        <v>9</v>
      </c>
      <c r="G94" s="11">
        <f ca="1">IFERROR(__xludf.DUMMYFUNCTION("""COMPUTED_VALUE"""),309)</f>
        <v>309</v>
      </c>
    </row>
    <row r="95" spans="1:7" x14ac:dyDescent="0.3">
      <c r="A95" s="15">
        <v>43922</v>
      </c>
      <c r="B95">
        <v>25</v>
      </c>
      <c r="C95">
        <v>12</v>
      </c>
      <c r="D95">
        <v>2</v>
      </c>
      <c r="E95" s="13">
        <v>2</v>
      </c>
      <c r="F95">
        <v>8</v>
      </c>
      <c r="G95" s="11">
        <f ca="1">IFERROR(__xludf.DUMMYFUNCTION("""COMPUTED_VALUE"""),424)</f>
        <v>424</v>
      </c>
    </row>
    <row r="96" spans="1:7" x14ac:dyDescent="0.3">
      <c r="A96" s="15">
        <v>43923</v>
      </c>
      <c r="B96">
        <v>25</v>
      </c>
      <c r="C96">
        <v>13</v>
      </c>
      <c r="D96">
        <v>2</v>
      </c>
      <c r="E96" s="13">
        <v>2</v>
      </c>
      <c r="F96">
        <v>8</v>
      </c>
      <c r="G96" s="11">
        <f ca="1">IFERROR(__xludf.DUMMYFUNCTION("""COMPUTED_VALUE"""),486)</f>
        <v>486</v>
      </c>
    </row>
    <row r="97" spans="1:7" x14ac:dyDescent="0.3">
      <c r="A97" s="15">
        <v>43924</v>
      </c>
      <c r="B97">
        <v>25</v>
      </c>
      <c r="C97">
        <v>14</v>
      </c>
      <c r="D97">
        <v>2</v>
      </c>
      <c r="E97" s="13">
        <v>2</v>
      </c>
      <c r="F97">
        <v>8</v>
      </c>
      <c r="G97" s="11">
        <f ca="1">IFERROR(__xludf.DUMMYFUNCTION("""COMPUTED_VALUE"""),560)</f>
        <v>560</v>
      </c>
    </row>
    <row r="98" spans="1:7" x14ac:dyDescent="0.3">
      <c r="A98" s="15">
        <v>43925</v>
      </c>
      <c r="B98">
        <v>35</v>
      </c>
      <c r="C98">
        <v>15</v>
      </c>
      <c r="D98">
        <v>2</v>
      </c>
      <c r="E98" s="13">
        <v>2</v>
      </c>
      <c r="F98">
        <v>9</v>
      </c>
      <c r="G98" s="11">
        <f ca="1">IFERROR(__xludf.DUMMYFUNCTION("""COMPUTED_VALUE"""),579)</f>
        <v>579</v>
      </c>
    </row>
    <row r="99" spans="1:7" x14ac:dyDescent="0.3">
      <c r="A99" s="15">
        <v>43926</v>
      </c>
      <c r="B99">
        <v>29</v>
      </c>
      <c r="C99">
        <v>13</v>
      </c>
      <c r="D99">
        <v>1</v>
      </c>
      <c r="E99" s="13">
        <v>2</v>
      </c>
      <c r="F99">
        <v>8</v>
      </c>
      <c r="G99" s="11">
        <f ca="1">IFERROR(__xludf.DUMMYFUNCTION("""COMPUTED_VALUE"""),609)</f>
        <v>609</v>
      </c>
    </row>
    <row r="100" spans="1:7" x14ac:dyDescent="0.3">
      <c r="A100" s="15">
        <v>43927</v>
      </c>
      <c r="B100">
        <v>30</v>
      </c>
      <c r="C100">
        <v>12</v>
      </c>
      <c r="D100">
        <v>2</v>
      </c>
      <c r="E100" s="13">
        <v>2</v>
      </c>
      <c r="F100">
        <v>9</v>
      </c>
      <c r="G100" s="11">
        <f ca="1">IFERROR(__xludf.DUMMYFUNCTION("""COMPUTED_VALUE"""),484)</f>
        <v>484</v>
      </c>
    </row>
    <row r="101" spans="1:7" x14ac:dyDescent="0.3">
      <c r="A101" s="15">
        <v>43928</v>
      </c>
      <c r="B101">
        <v>29</v>
      </c>
      <c r="C101">
        <v>14</v>
      </c>
      <c r="D101">
        <v>1</v>
      </c>
      <c r="E101" s="13">
        <v>2</v>
      </c>
      <c r="F101">
        <v>8</v>
      </c>
      <c r="G101" s="11">
        <f ca="1">IFERROR(__xludf.DUMMYFUNCTION("""COMPUTED_VALUE"""),573)</f>
        <v>573</v>
      </c>
    </row>
    <row r="102" spans="1:7" x14ac:dyDescent="0.3">
      <c r="A102" s="15">
        <v>43929</v>
      </c>
      <c r="B102">
        <v>31</v>
      </c>
      <c r="C102">
        <v>13</v>
      </c>
      <c r="D102">
        <v>2</v>
      </c>
      <c r="E102" s="13">
        <v>2</v>
      </c>
      <c r="F102">
        <v>9</v>
      </c>
      <c r="G102" s="11">
        <f ca="1">IFERROR(__xludf.DUMMYFUNCTION("""COMPUTED_VALUE"""),565)</f>
        <v>565</v>
      </c>
    </row>
    <row r="103" spans="1:7" x14ac:dyDescent="0.3">
      <c r="A103" s="15">
        <v>43930</v>
      </c>
      <c r="B103">
        <v>34</v>
      </c>
      <c r="C103">
        <v>14</v>
      </c>
      <c r="D103">
        <v>2</v>
      </c>
      <c r="E103" s="13">
        <v>2</v>
      </c>
      <c r="F103">
        <v>9</v>
      </c>
      <c r="G103" s="11">
        <f ca="1">IFERROR(__xludf.DUMMYFUNCTION("""COMPUTED_VALUE"""),813)</f>
        <v>813</v>
      </c>
    </row>
    <row r="104" spans="1:7" x14ac:dyDescent="0.3">
      <c r="A104" s="15">
        <v>43931</v>
      </c>
      <c r="B104">
        <v>31</v>
      </c>
      <c r="C104">
        <v>13</v>
      </c>
      <c r="D104">
        <v>1</v>
      </c>
      <c r="E104" s="13">
        <v>1</v>
      </c>
      <c r="F104">
        <v>9</v>
      </c>
      <c r="G104" s="11">
        <f ca="1">IFERROR(__xludf.DUMMYFUNCTION("""COMPUTED_VALUE"""),871)</f>
        <v>871</v>
      </c>
    </row>
    <row r="105" spans="1:7" x14ac:dyDescent="0.3">
      <c r="A105" s="15">
        <v>43932</v>
      </c>
      <c r="B105">
        <v>30</v>
      </c>
      <c r="C105">
        <v>12</v>
      </c>
      <c r="D105">
        <v>2</v>
      </c>
      <c r="E105" s="13">
        <v>2</v>
      </c>
      <c r="F105">
        <v>9</v>
      </c>
      <c r="G105" s="11">
        <f ca="1">IFERROR(__xludf.DUMMYFUNCTION("""COMPUTED_VALUE"""),854)</f>
        <v>854</v>
      </c>
    </row>
    <row r="106" spans="1:7" x14ac:dyDescent="0.3">
      <c r="A106" s="15">
        <v>43933</v>
      </c>
      <c r="B106">
        <v>28</v>
      </c>
      <c r="C106">
        <v>12</v>
      </c>
      <c r="D106">
        <v>2</v>
      </c>
      <c r="E106" s="13">
        <v>2</v>
      </c>
      <c r="F106">
        <v>9</v>
      </c>
      <c r="G106" s="11">
        <f ca="1">IFERROR(__xludf.DUMMYFUNCTION("""COMPUTED_VALUE"""),758)</f>
        <v>758</v>
      </c>
    </row>
    <row r="107" spans="1:7" x14ac:dyDescent="0.3">
      <c r="A107" s="15">
        <v>43934</v>
      </c>
      <c r="B107">
        <v>29</v>
      </c>
      <c r="C107">
        <v>12</v>
      </c>
      <c r="D107">
        <v>2</v>
      </c>
      <c r="E107" s="13">
        <v>1</v>
      </c>
      <c r="F107">
        <v>8</v>
      </c>
      <c r="G107" s="11">
        <f ca="1">IFERROR(__xludf.DUMMYFUNCTION("""COMPUTED_VALUE"""),1243)</f>
        <v>1243</v>
      </c>
    </row>
    <row r="108" spans="1:7" x14ac:dyDescent="0.3">
      <c r="A108" s="15">
        <v>43935</v>
      </c>
      <c r="B108">
        <v>29</v>
      </c>
      <c r="C108">
        <v>11</v>
      </c>
      <c r="D108">
        <v>1</v>
      </c>
      <c r="E108" s="13">
        <v>2</v>
      </c>
      <c r="F108">
        <v>8</v>
      </c>
      <c r="G108" s="11">
        <f ca="1">IFERROR(__xludf.DUMMYFUNCTION("""COMPUTED_VALUE"""),1031)</f>
        <v>1031</v>
      </c>
    </row>
    <row r="109" spans="1:7" x14ac:dyDescent="0.3">
      <c r="A109" s="15">
        <v>43936</v>
      </c>
      <c r="B109">
        <v>27</v>
      </c>
      <c r="C109">
        <v>11</v>
      </c>
      <c r="D109">
        <v>2</v>
      </c>
      <c r="E109" s="13">
        <v>2</v>
      </c>
      <c r="F109">
        <v>10</v>
      </c>
      <c r="G109" s="11">
        <f ca="1">IFERROR(__xludf.DUMMYFUNCTION("""COMPUTED_VALUE"""),886)</f>
        <v>886</v>
      </c>
    </row>
    <row r="110" spans="1:7" x14ac:dyDescent="0.3">
      <c r="A110" s="15">
        <v>43937</v>
      </c>
      <c r="B110">
        <v>26</v>
      </c>
      <c r="C110">
        <v>12</v>
      </c>
      <c r="D110">
        <v>2</v>
      </c>
      <c r="E110" s="13">
        <v>2</v>
      </c>
      <c r="F110">
        <v>10</v>
      </c>
      <c r="G110" s="11">
        <f ca="1">IFERROR(__xludf.DUMMYFUNCTION("""COMPUTED_VALUE"""),1061)</f>
        <v>1061</v>
      </c>
    </row>
    <row r="111" spans="1:7" x14ac:dyDescent="0.3">
      <c r="A111" s="15">
        <v>43938</v>
      </c>
      <c r="B111">
        <v>26</v>
      </c>
      <c r="C111">
        <v>12</v>
      </c>
      <c r="D111">
        <v>3</v>
      </c>
      <c r="E111" s="13">
        <v>2</v>
      </c>
      <c r="F111">
        <v>11</v>
      </c>
      <c r="G111" s="11">
        <f ca="1">IFERROR(__xludf.DUMMYFUNCTION("""COMPUTED_VALUE"""),922)</f>
        <v>922</v>
      </c>
    </row>
    <row r="112" spans="1:7" x14ac:dyDescent="0.3">
      <c r="A112" s="15">
        <v>43939</v>
      </c>
      <c r="B112">
        <v>26</v>
      </c>
      <c r="C112">
        <v>11</v>
      </c>
      <c r="D112">
        <v>1</v>
      </c>
      <c r="E112" s="13">
        <v>2</v>
      </c>
      <c r="F112">
        <v>9</v>
      </c>
      <c r="G112" s="11">
        <f ca="1">IFERROR(__xludf.DUMMYFUNCTION("""COMPUTED_VALUE"""),1371)</f>
        <v>1371</v>
      </c>
    </row>
    <row r="113" spans="1:7" x14ac:dyDescent="0.3">
      <c r="A113" s="15">
        <v>43940</v>
      </c>
      <c r="B113">
        <v>27</v>
      </c>
      <c r="C113">
        <v>11</v>
      </c>
      <c r="D113">
        <v>2</v>
      </c>
      <c r="E113" s="13">
        <v>2</v>
      </c>
      <c r="F113">
        <v>8</v>
      </c>
      <c r="G113" s="11">
        <f ca="1">IFERROR(__xludf.DUMMYFUNCTION("""COMPUTED_VALUE"""),1580)</f>
        <v>1580</v>
      </c>
    </row>
    <row r="114" spans="1:7" x14ac:dyDescent="0.3">
      <c r="A114" s="15">
        <v>43941</v>
      </c>
      <c r="B114">
        <v>27</v>
      </c>
      <c r="C114">
        <v>11</v>
      </c>
      <c r="D114">
        <v>2</v>
      </c>
      <c r="E114" s="13">
        <v>2</v>
      </c>
      <c r="F114">
        <v>9</v>
      </c>
      <c r="G114" s="11">
        <f ca="1">IFERROR(__xludf.DUMMYFUNCTION("""COMPUTED_VALUE"""),1239)</f>
        <v>1239</v>
      </c>
    </row>
    <row r="115" spans="1:7" x14ac:dyDescent="0.3">
      <c r="A115" s="15">
        <v>43942</v>
      </c>
      <c r="B115">
        <v>27</v>
      </c>
      <c r="C115">
        <v>13</v>
      </c>
      <c r="D115">
        <v>2</v>
      </c>
      <c r="E115" s="13">
        <v>2</v>
      </c>
      <c r="F115">
        <v>9</v>
      </c>
      <c r="G115" s="11">
        <f ca="1">IFERROR(__xludf.DUMMYFUNCTION("""COMPUTED_VALUE"""),1537)</f>
        <v>1537</v>
      </c>
    </row>
    <row r="116" spans="1:7" x14ac:dyDescent="0.3">
      <c r="A116" s="15">
        <v>43943</v>
      </c>
      <c r="B116">
        <v>26</v>
      </c>
      <c r="C116">
        <v>13</v>
      </c>
      <c r="D116">
        <v>1</v>
      </c>
      <c r="E116" s="13">
        <v>2</v>
      </c>
      <c r="F116">
        <v>9</v>
      </c>
      <c r="G116" s="11">
        <f ca="1">IFERROR(__xludf.DUMMYFUNCTION("""COMPUTED_VALUE"""),1292)</f>
        <v>1292</v>
      </c>
    </row>
    <row r="117" spans="1:7" x14ac:dyDescent="0.3">
      <c r="A117" s="15">
        <v>43944</v>
      </c>
      <c r="B117">
        <v>24</v>
      </c>
      <c r="C117">
        <v>12</v>
      </c>
      <c r="D117">
        <v>2</v>
      </c>
      <c r="E117" s="13">
        <v>2</v>
      </c>
      <c r="F117">
        <v>10</v>
      </c>
      <c r="G117" s="11">
        <f ca="1">IFERROR(__xludf.DUMMYFUNCTION("""COMPUTED_VALUE"""),1667)</f>
        <v>1667</v>
      </c>
    </row>
    <row r="118" spans="1:7" x14ac:dyDescent="0.3">
      <c r="A118" s="15">
        <v>43945</v>
      </c>
      <c r="B118">
        <v>25</v>
      </c>
      <c r="C118">
        <v>12</v>
      </c>
      <c r="D118">
        <v>2</v>
      </c>
      <c r="E118" s="13">
        <v>2</v>
      </c>
      <c r="F118">
        <v>9</v>
      </c>
      <c r="G118" s="11">
        <f ca="1">IFERROR(__xludf.DUMMYFUNCTION("""COMPUTED_VALUE"""),1408)</f>
        <v>1408</v>
      </c>
    </row>
    <row r="119" spans="1:7" x14ac:dyDescent="0.3">
      <c r="A119" s="15">
        <v>43946</v>
      </c>
      <c r="B119">
        <v>28</v>
      </c>
      <c r="C119">
        <v>13</v>
      </c>
      <c r="D119">
        <v>2</v>
      </c>
      <c r="E119" s="13">
        <v>2</v>
      </c>
      <c r="F119">
        <v>10</v>
      </c>
      <c r="G119" s="11">
        <f ca="1">IFERROR(__xludf.DUMMYFUNCTION("""COMPUTED_VALUE"""),1835)</f>
        <v>1835</v>
      </c>
    </row>
    <row r="120" spans="1:7" x14ac:dyDescent="0.3">
      <c r="A120" s="15">
        <v>43947</v>
      </c>
      <c r="B120">
        <v>28</v>
      </c>
      <c r="C120">
        <v>11</v>
      </c>
      <c r="D120">
        <v>2</v>
      </c>
      <c r="E120" s="13">
        <v>2</v>
      </c>
      <c r="F120">
        <v>9</v>
      </c>
      <c r="G120" s="11">
        <f ca="1">IFERROR(__xludf.DUMMYFUNCTION("""COMPUTED_VALUE"""),1607)</f>
        <v>1607</v>
      </c>
    </row>
    <row r="121" spans="1:7" x14ac:dyDescent="0.3">
      <c r="A121" s="15">
        <v>43948</v>
      </c>
      <c r="B121">
        <v>27</v>
      </c>
      <c r="C121">
        <v>12</v>
      </c>
      <c r="D121">
        <v>2</v>
      </c>
      <c r="E121" s="13">
        <v>2</v>
      </c>
      <c r="F121">
        <v>10</v>
      </c>
      <c r="G121" s="11">
        <f ca="1">IFERROR(__xludf.DUMMYFUNCTION("""COMPUTED_VALUE"""),1568)</f>
        <v>1568</v>
      </c>
    </row>
    <row r="122" spans="1:7" x14ac:dyDescent="0.3">
      <c r="A122" s="15">
        <v>43949</v>
      </c>
      <c r="B122">
        <v>27</v>
      </c>
      <c r="C122">
        <v>13</v>
      </c>
      <c r="D122">
        <v>2</v>
      </c>
      <c r="E122" s="13">
        <v>2</v>
      </c>
      <c r="F122">
        <v>10</v>
      </c>
      <c r="G122" s="11">
        <f ca="1">IFERROR(__xludf.DUMMYFUNCTION("""COMPUTED_VALUE"""),1902)</f>
        <v>1902</v>
      </c>
    </row>
    <row r="123" spans="1:7" x14ac:dyDescent="0.3">
      <c r="A123" s="15">
        <v>43950</v>
      </c>
      <c r="B123">
        <v>25</v>
      </c>
      <c r="C123">
        <v>13</v>
      </c>
      <c r="D123">
        <v>2</v>
      </c>
      <c r="E123" s="13">
        <v>2</v>
      </c>
      <c r="F123">
        <v>9</v>
      </c>
      <c r="G123" s="11">
        <f ca="1">IFERROR(__xludf.DUMMYFUNCTION("""COMPUTED_VALUE"""),1705)</f>
        <v>1705</v>
      </c>
    </row>
    <row r="124" spans="1:7" x14ac:dyDescent="0.3">
      <c r="A124" s="15">
        <v>43951</v>
      </c>
      <c r="B124">
        <v>26</v>
      </c>
      <c r="C124">
        <v>12</v>
      </c>
      <c r="D124">
        <v>2</v>
      </c>
      <c r="E124" s="13">
        <v>2</v>
      </c>
      <c r="F124">
        <v>10</v>
      </c>
      <c r="G124" s="11">
        <f ca="1">IFERROR(__xludf.DUMMYFUNCTION("""COMPUTED_VALUE"""),1801)</f>
        <v>1801</v>
      </c>
    </row>
    <row r="125" spans="1:7" x14ac:dyDescent="0.3">
      <c r="A125" s="15">
        <v>43952</v>
      </c>
      <c r="B125">
        <v>27</v>
      </c>
      <c r="C125">
        <v>11</v>
      </c>
      <c r="D125">
        <v>2</v>
      </c>
      <c r="E125" s="13">
        <v>2</v>
      </c>
      <c r="F125">
        <v>9</v>
      </c>
      <c r="G125" s="11">
        <f ca="1">IFERROR(__xludf.DUMMYFUNCTION("""COMPUTED_VALUE"""),2396)</f>
        <v>2396</v>
      </c>
    </row>
    <row r="126" spans="1:7" x14ac:dyDescent="0.3">
      <c r="A126" s="15">
        <v>43953</v>
      </c>
      <c r="B126">
        <v>33</v>
      </c>
      <c r="C126">
        <v>12</v>
      </c>
      <c r="D126">
        <v>1</v>
      </c>
      <c r="E126" s="13">
        <v>2</v>
      </c>
      <c r="F126">
        <v>10</v>
      </c>
      <c r="G126" s="11">
        <f ca="1">IFERROR(__xludf.DUMMYFUNCTION("""COMPUTED_VALUE"""),2564)</f>
        <v>2564</v>
      </c>
    </row>
    <row r="127" spans="1:7" x14ac:dyDescent="0.3">
      <c r="A127" s="15">
        <v>43954</v>
      </c>
      <c r="B127">
        <v>28</v>
      </c>
      <c r="C127">
        <v>12</v>
      </c>
      <c r="D127">
        <v>1</v>
      </c>
      <c r="E127" s="13">
        <v>2</v>
      </c>
      <c r="F127">
        <v>10</v>
      </c>
      <c r="G127" s="11">
        <f ca="1">IFERROR(__xludf.DUMMYFUNCTION("""COMPUTED_VALUE"""),2952)</f>
        <v>2952</v>
      </c>
    </row>
    <row r="128" spans="1:7" x14ac:dyDescent="0.3">
      <c r="A128" s="15">
        <v>43955</v>
      </c>
      <c r="B128">
        <v>30</v>
      </c>
      <c r="C128">
        <v>15</v>
      </c>
      <c r="D128">
        <v>2</v>
      </c>
      <c r="E128" s="13">
        <v>2</v>
      </c>
      <c r="F128">
        <v>11</v>
      </c>
      <c r="G128" s="11">
        <f ca="1">IFERROR(__xludf.DUMMYFUNCTION("""COMPUTED_VALUE"""),3656)</f>
        <v>3656</v>
      </c>
    </row>
    <row r="129" spans="1:7" x14ac:dyDescent="0.3">
      <c r="A129" s="15">
        <v>43956</v>
      </c>
      <c r="B129">
        <v>32</v>
      </c>
      <c r="C129">
        <v>13</v>
      </c>
      <c r="D129">
        <v>2</v>
      </c>
      <c r="E129" s="13">
        <v>2</v>
      </c>
      <c r="F129">
        <v>11</v>
      </c>
      <c r="G129" s="11">
        <f ca="1">IFERROR(__xludf.DUMMYFUNCTION("""COMPUTED_VALUE"""),2971)</f>
        <v>2971</v>
      </c>
    </row>
    <row r="130" spans="1:7" x14ac:dyDescent="0.3">
      <c r="A130" s="15">
        <v>43957</v>
      </c>
      <c r="B130">
        <v>31</v>
      </c>
      <c r="C130">
        <v>14</v>
      </c>
      <c r="D130">
        <v>2</v>
      </c>
      <c r="E130" s="13">
        <v>2</v>
      </c>
      <c r="F130">
        <v>11</v>
      </c>
      <c r="G130" s="11">
        <f ca="1">IFERROR(__xludf.DUMMYFUNCTION("""COMPUTED_VALUE"""),3602)</f>
        <v>3602</v>
      </c>
    </row>
    <row r="131" spans="1:7" x14ac:dyDescent="0.3">
      <c r="A131" s="15">
        <v>43958</v>
      </c>
      <c r="B131">
        <v>33</v>
      </c>
      <c r="C131">
        <v>16</v>
      </c>
      <c r="D131">
        <v>2</v>
      </c>
      <c r="E131" s="13">
        <v>2</v>
      </c>
      <c r="F131">
        <v>10</v>
      </c>
      <c r="G131" s="11">
        <f ca="1">IFERROR(__xludf.DUMMYFUNCTION("""COMPUTED_VALUE"""),3344)</f>
        <v>3344</v>
      </c>
    </row>
    <row r="132" spans="1:7" x14ac:dyDescent="0.3">
      <c r="A132" s="15">
        <v>43959</v>
      </c>
      <c r="B132">
        <v>31</v>
      </c>
      <c r="C132">
        <v>15</v>
      </c>
      <c r="D132">
        <v>2</v>
      </c>
      <c r="E132" s="13">
        <v>2</v>
      </c>
      <c r="F132">
        <v>11</v>
      </c>
      <c r="G132" s="11">
        <f ca="1">IFERROR(__xludf.DUMMYFUNCTION("""COMPUTED_VALUE"""),3339)</f>
        <v>3339</v>
      </c>
    </row>
    <row r="133" spans="1:7" x14ac:dyDescent="0.3">
      <c r="A133" s="15">
        <v>43960</v>
      </c>
      <c r="B133">
        <v>31</v>
      </c>
      <c r="C133">
        <v>16</v>
      </c>
      <c r="D133">
        <v>2</v>
      </c>
      <c r="E133" s="13">
        <v>2</v>
      </c>
      <c r="F133">
        <v>11</v>
      </c>
      <c r="G133" s="11">
        <f ca="1">IFERROR(__xludf.DUMMYFUNCTION("""COMPUTED_VALUE"""),3175)</f>
        <v>3175</v>
      </c>
    </row>
    <row r="134" spans="1:7" x14ac:dyDescent="0.3">
      <c r="A134" s="15">
        <v>43961</v>
      </c>
      <c r="B134">
        <v>29</v>
      </c>
      <c r="C134">
        <v>13</v>
      </c>
      <c r="D134">
        <v>2</v>
      </c>
      <c r="E134" s="13">
        <v>1</v>
      </c>
      <c r="F134">
        <v>10</v>
      </c>
      <c r="G134" s="11">
        <f ca="1">IFERROR(__xludf.DUMMYFUNCTION("""COMPUTED_VALUE"""),4311)</f>
        <v>4311</v>
      </c>
    </row>
    <row r="135" spans="1:7" x14ac:dyDescent="0.3">
      <c r="A135" s="15">
        <v>43962</v>
      </c>
      <c r="B135">
        <v>34</v>
      </c>
      <c r="C135">
        <v>18</v>
      </c>
      <c r="D135">
        <v>2</v>
      </c>
      <c r="E135" s="13">
        <v>2</v>
      </c>
      <c r="F135">
        <v>12</v>
      </c>
      <c r="G135" s="11">
        <f ca="1">IFERROR(__xludf.DUMMYFUNCTION("""COMPUTED_VALUE"""),3592)</f>
        <v>3592</v>
      </c>
    </row>
    <row r="136" spans="1:7" x14ac:dyDescent="0.3">
      <c r="A136" s="15">
        <v>43963</v>
      </c>
      <c r="B136">
        <v>43</v>
      </c>
      <c r="C136">
        <v>18</v>
      </c>
      <c r="D136">
        <v>2</v>
      </c>
      <c r="E136" s="13">
        <v>2</v>
      </c>
      <c r="F136">
        <v>12</v>
      </c>
      <c r="G136" s="11">
        <f ca="1">IFERROR(__xludf.DUMMYFUNCTION("""COMPUTED_VALUE"""),3562)</f>
        <v>3562</v>
      </c>
    </row>
    <row r="137" spans="1:7" x14ac:dyDescent="0.3">
      <c r="A137" s="15">
        <v>43964</v>
      </c>
      <c r="B137">
        <v>41</v>
      </c>
      <c r="C137">
        <v>19</v>
      </c>
      <c r="D137">
        <v>2</v>
      </c>
      <c r="E137" s="13">
        <v>2</v>
      </c>
      <c r="F137">
        <v>17</v>
      </c>
      <c r="G137" s="11">
        <f ca="1">IFERROR(__xludf.DUMMYFUNCTION("""COMPUTED_VALUE"""),3726)</f>
        <v>3726</v>
      </c>
    </row>
    <row r="138" spans="1:7" x14ac:dyDescent="0.3">
      <c r="A138" s="15">
        <v>43965</v>
      </c>
      <c r="B138">
        <v>38</v>
      </c>
      <c r="C138">
        <v>20</v>
      </c>
      <c r="D138">
        <v>2</v>
      </c>
      <c r="E138" s="13">
        <v>2</v>
      </c>
      <c r="F138">
        <v>15</v>
      </c>
      <c r="G138" s="11">
        <f ca="1">IFERROR(__xludf.DUMMYFUNCTION("""COMPUTED_VALUE"""),3991)</f>
        <v>3991</v>
      </c>
    </row>
    <row r="139" spans="1:7" x14ac:dyDescent="0.3">
      <c r="A139" s="15">
        <v>43966</v>
      </c>
      <c r="B139">
        <v>40</v>
      </c>
      <c r="C139">
        <v>21</v>
      </c>
      <c r="D139">
        <v>2</v>
      </c>
      <c r="E139" s="13">
        <v>2</v>
      </c>
      <c r="F139">
        <v>13</v>
      </c>
      <c r="G139" s="11">
        <f ca="1">IFERROR(__xludf.DUMMYFUNCTION("""COMPUTED_VALUE"""),3808)</f>
        <v>3808</v>
      </c>
    </row>
    <row r="140" spans="1:7" x14ac:dyDescent="0.3">
      <c r="A140" s="15">
        <v>43967</v>
      </c>
      <c r="B140">
        <v>41</v>
      </c>
      <c r="C140">
        <v>21</v>
      </c>
      <c r="D140">
        <v>2</v>
      </c>
      <c r="E140" s="13">
        <v>2</v>
      </c>
      <c r="F140">
        <v>11</v>
      </c>
      <c r="G140" s="11">
        <f ca="1">IFERROR(__xludf.DUMMYFUNCTION("""COMPUTED_VALUE"""),4794)</f>
        <v>4794</v>
      </c>
    </row>
    <row r="141" spans="1:7" x14ac:dyDescent="0.3">
      <c r="A141" s="15">
        <v>43968</v>
      </c>
      <c r="B141">
        <v>42</v>
      </c>
      <c r="C141">
        <v>19</v>
      </c>
      <c r="D141">
        <v>2</v>
      </c>
      <c r="E141" s="13">
        <v>2</v>
      </c>
      <c r="F141">
        <v>11</v>
      </c>
      <c r="G141" s="11">
        <f ca="1">IFERROR(__xludf.DUMMYFUNCTION("""COMPUTED_VALUE"""),5049)</f>
        <v>5049</v>
      </c>
    </row>
    <row r="142" spans="1:7" x14ac:dyDescent="0.3">
      <c r="A142" s="15">
        <v>43969</v>
      </c>
      <c r="B142">
        <v>41</v>
      </c>
      <c r="C142">
        <v>20</v>
      </c>
      <c r="D142">
        <v>2</v>
      </c>
      <c r="E142" s="13">
        <v>2</v>
      </c>
      <c r="F142">
        <v>12</v>
      </c>
      <c r="G142" s="11">
        <f ca="1">IFERROR(__xludf.DUMMYFUNCTION("""COMPUTED_VALUE"""),4628)</f>
        <v>4628</v>
      </c>
    </row>
    <row r="143" spans="1:7" x14ac:dyDescent="0.3">
      <c r="A143" s="15">
        <v>43970</v>
      </c>
      <c r="B143">
        <v>40</v>
      </c>
      <c r="C143">
        <v>22</v>
      </c>
      <c r="D143">
        <v>2</v>
      </c>
      <c r="E143" s="13">
        <v>2</v>
      </c>
      <c r="F143">
        <v>11</v>
      </c>
      <c r="G143" s="11">
        <f ca="1">IFERROR(__xludf.DUMMYFUNCTION("""COMPUTED_VALUE"""),6154)</f>
        <v>6154</v>
      </c>
    </row>
    <row r="144" spans="1:7" x14ac:dyDescent="0.3">
      <c r="A144" s="15">
        <v>43971</v>
      </c>
      <c r="B144">
        <v>39</v>
      </c>
      <c r="C144">
        <v>20</v>
      </c>
      <c r="D144">
        <v>2</v>
      </c>
      <c r="E144" s="13">
        <v>2</v>
      </c>
      <c r="F144">
        <v>12</v>
      </c>
      <c r="G144" s="11">
        <f ca="1">IFERROR(__xludf.DUMMYFUNCTION("""COMPUTED_VALUE"""),5720)</f>
        <v>5720</v>
      </c>
    </row>
    <row r="145" spans="1:7" x14ac:dyDescent="0.3">
      <c r="A145" s="15">
        <v>43972</v>
      </c>
      <c r="B145">
        <v>39</v>
      </c>
      <c r="C145">
        <v>23</v>
      </c>
      <c r="D145">
        <v>2</v>
      </c>
      <c r="E145" s="13">
        <v>3</v>
      </c>
      <c r="F145">
        <v>12</v>
      </c>
      <c r="G145" s="11">
        <f ca="1">IFERROR(__xludf.DUMMYFUNCTION("""COMPUTED_VALUE"""),6023)</f>
        <v>6023</v>
      </c>
    </row>
    <row r="146" spans="1:7" x14ac:dyDescent="0.3">
      <c r="A146" s="15">
        <v>43973</v>
      </c>
      <c r="B146">
        <v>39</v>
      </c>
      <c r="C146">
        <v>21</v>
      </c>
      <c r="D146">
        <v>1</v>
      </c>
      <c r="E146" s="13">
        <v>2</v>
      </c>
      <c r="F146">
        <v>11</v>
      </c>
      <c r="G146" s="11">
        <f ca="1">IFERROR(__xludf.DUMMYFUNCTION("""COMPUTED_VALUE"""),6536)</f>
        <v>6536</v>
      </c>
    </row>
    <row r="147" spans="1:7" x14ac:dyDescent="0.3">
      <c r="A147" s="15">
        <v>43974</v>
      </c>
      <c r="B147">
        <v>40</v>
      </c>
      <c r="C147">
        <v>21</v>
      </c>
      <c r="D147">
        <v>1</v>
      </c>
      <c r="E147" s="13">
        <v>2</v>
      </c>
      <c r="F147">
        <v>12</v>
      </c>
      <c r="G147" s="11">
        <f ca="1">IFERROR(__xludf.DUMMYFUNCTION("""COMPUTED_VALUE"""),6667)</f>
        <v>6667</v>
      </c>
    </row>
    <row r="148" spans="1:7" x14ac:dyDescent="0.3">
      <c r="A148" s="15">
        <v>43975</v>
      </c>
      <c r="B148">
        <v>42</v>
      </c>
      <c r="C148">
        <v>19</v>
      </c>
      <c r="D148">
        <v>1</v>
      </c>
      <c r="E148" s="13">
        <v>2</v>
      </c>
      <c r="F148">
        <v>11</v>
      </c>
      <c r="G148" s="11">
        <f ca="1">IFERROR(__xludf.DUMMYFUNCTION("""COMPUTED_VALUE"""),7111)</f>
        <v>7111</v>
      </c>
    </row>
    <row r="149" spans="1:7" x14ac:dyDescent="0.3">
      <c r="A149" s="15">
        <v>43976</v>
      </c>
      <c r="B149">
        <v>41</v>
      </c>
      <c r="C149">
        <v>22</v>
      </c>
      <c r="D149">
        <v>2</v>
      </c>
      <c r="E149" s="13">
        <v>2</v>
      </c>
      <c r="F149">
        <v>11</v>
      </c>
      <c r="G149" s="11">
        <f ca="1">IFERROR(__xludf.DUMMYFUNCTION("""COMPUTED_VALUE"""),6414)</f>
        <v>6414</v>
      </c>
    </row>
    <row r="150" spans="1:7" x14ac:dyDescent="0.3">
      <c r="A150" s="15">
        <v>43977</v>
      </c>
      <c r="B150">
        <v>41</v>
      </c>
      <c r="C150">
        <v>21</v>
      </c>
      <c r="D150">
        <v>2</v>
      </c>
      <c r="E150" s="13">
        <v>2</v>
      </c>
      <c r="F150">
        <v>11</v>
      </c>
      <c r="G150" s="11">
        <f ca="1">IFERROR(__xludf.DUMMYFUNCTION("""COMPUTED_VALUE"""),5907)</f>
        <v>5907</v>
      </c>
    </row>
    <row r="151" spans="1:7" x14ac:dyDescent="0.3">
      <c r="A151" s="15">
        <v>43978</v>
      </c>
      <c r="B151">
        <v>42</v>
      </c>
      <c r="C151">
        <v>21</v>
      </c>
      <c r="D151">
        <v>2</v>
      </c>
      <c r="E151" s="13">
        <v>2</v>
      </c>
      <c r="F151">
        <v>12</v>
      </c>
      <c r="G151" s="11">
        <f ca="1">IFERROR(__xludf.DUMMYFUNCTION("""COMPUTED_VALUE"""),7246)</f>
        <v>7246</v>
      </c>
    </row>
    <row r="152" spans="1:7" x14ac:dyDescent="0.3">
      <c r="A152" s="15">
        <v>43979</v>
      </c>
      <c r="B152">
        <v>40</v>
      </c>
      <c r="C152">
        <v>20</v>
      </c>
      <c r="D152">
        <v>2</v>
      </c>
      <c r="E152" s="13">
        <v>2</v>
      </c>
      <c r="F152">
        <v>12</v>
      </c>
      <c r="G152" s="11">
        <f ca="1">IFERROR(__xludf.DUMMYFUNCTION("""COMPUTED_VALUE"""),7254)</f>
        <v>7254</v>
      </c>
    </row>
    <row r="153" spans="1:7" x14ac:dyDescent="0.3">
      <c r="A153" s="15">
        <v>43980</v>
      </c>
      <c r="B153">
        <v>42</v>
      </c>
      <c r="C153">
        <v>19</v>
      </c>
      <c r="D153">
        <v>2</v>
      </c>
      <c r="E153" s="13">
        <v>2</v>
      </c>
      <c r="F153">
        <v>12</v>
      </c>
      <c r="G153" s="11">
        <f ca="1">IFERROR(__xludf.DUMMYFUNCTION("""COMPUTED_VALUE"""),8138)</f>
        <v>8138</v>
      </c>
    </row>
    <row r="154" spans="1:7" x14ac:dyDescent="0.3">
      <c r="A154" s="15">
        <v>43981</v>
      </c>
      <c r="B154">
        <v>46</v>
      </c>
      <c r="C154">
        <v>19</v>
      </c>
      <c r="D154">
        <v>1</v>
      </c>
      <c r="E154" s="13">
        <v>2</v>
      </c>
      <c r="F154">
        <v>12</v>
      </c>
      <c r="G154" s="11">
        <f ca="1">IFERROR(__xludf.DUMMYFUNCTION("""COMPUTED_VALUE"""),8364)</f>
        <v>8364</v>
      </c>
    </row>
    <row r="155" spans="1:7" x14ac:dyDescent="0.3">
      <c r="A155" s="15">
        <v>43982</v>
      </c>
      <c r="B155">
        <v>48</v>
      </c>
      <c r="C155">
        <v>19</v>
      </c>
      <c r="D155">
        <v>2</v>
      </c>
      <c r="E155" s="13">
        <v>2</v>
      </c>
      <c r="F155">
        <v>13</v>
      </c>
      <c r="G155" s="11">
        <f ca="1">IFERROR(__xludf.DUMMYFUNCTION("""COMPUTED_VALUE"""),8789)</f>
        <v>8789</v>
      </c>
    </row>
  </sheetData>
  <pageMargins left="0.7" right="0.7" top="0.75" bottom="0.75" header="0.3" footer="0.3"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51A7D-0C53-4876-AA5A-2F0B1B63BBAB}">
  <dimension ref="A3:G155"/>
  <sheetViews>
    <sheetView workbookViewId="0">
      <selection activeCell="A3" sqref="A3:G155"/>
    </sheetView>
  </sheetViews>
  <sheetFormatPr defaultRowHeight="14.4" x14ac:dyDescent="0.3"/>
  <cols>
    <col min="5" max="5" width="8.88671875" style="13"/>
  </cols>
  <sheetData>
    <row r="3" spans="1:7" x14ac:dyDescent="0.3">
      <c r="A3" s="17" t="s">
        <v>56</v>
      </c>
      <c r="B3" t="s">
        <v>209</v>
      </c>
      <c r="C3" t="s">
        <v>208</v>
      </c>
      <c r="D3" t="s">
        <v>207</v>
      </c>
      <c r="E3" s="13" t="s">
        <v>206</v>
      </c>
      <c r="F3" t="s">
        <v>205</v>
      </c>
      <c r="G3" s="10" t="s">
        <v>68</v>
      </c>
    </row>
    <row r="4" spans="1:7" x14ac:dyDescent="0.3">
      <c r="A4" s="15">
        <v>43831</v>
      </c>
      <c r="B4">
        <v>6</v>
      </c>
      <c r="C4">
        <v>1</v>
      </c>
      <c r="D4">
        <v>0</v>
      </c>
      <c r="E4" s="13">
        <v>1</v>
      </c>
      <c r="F4">
        <v>7</v>
      </c>
      <c r="G4" s="10">
        <v>0</v>
      </c>
    </row>
    <row r="5" spans="1:7" x14ac:dyDescent="0.3">
      <c r="A5" s="15">
        <v>43832</v>
      </c>
      <c r="B5">
        <v>6</v>
      </c>
      <c r="C5">
        <v>1</v>
      </c>
      <c r="D5">
        <v>0</v>
      </c>
      <c r="E5" s="13">
        <v>1</v>
      </c>
      <c r="F5">
        <v>8</v>
      </c>
      <c r="G5" s="10">
        <v>0</v>
      </c>
    </row>
    <row r="6" spans="1:7" x14ac:dyDescent="0.3">
      <c r="A6" s="15">
        <v>43833</v>
      </c>
      <c r="B6">
        <v>6</v>
      </c>
      <c r="C6">
        <v>1</v>
      </c>
      <c r="D6">
        <v>0</v>
      </c>
      <c r="E6" s="13">
        <v>1</v>
      </c>
      <c r="F6">
        <v>7</v>
      </c>
      <c r="G6" s="10">
        <v>0</v>
      </c>
    </row>
    <row r="7" spans="1:7" x14ac:dyDescent="0.3">
      <c r="A7" s="15">
        <v>43834</v>
      </c>
      <c r="B7">
        <v>7</v>
      </c>
      <c r="C7">
        <v>1</v>
      </c>
      <c r="D7">
        <v>0</v>
      </c>
      <c r="E7" s="13">
        <v>1</v>
      </c>
      <c r="F7">
        <v>7</v>
      </c>
      <c r="G7" s="10">
        <v>0</v>
      </c>
    </row>
    <row r="8" spans="1:7" x14ac:dyDescent="0.3">
      <c r="A8" s="15">
        <v>43835</v>
      </c>
      <c r="B8">
        <v>7</v>
      </c>
      <c r="C8">
        <v>1</v>
      </c>
      <c r="D8">
        <v>0</v>
      </c>
      <c r="E8" s="13">
        <v>1</v>
      </c>
      <c r="F8">
        <v>7</v>
      </c>
      <c r="G8" s="10">
        <v>0</v>
      </c>
    </row>
    <row r="9" spans="1:7" x14ac:dyDescent="0.3">
      <c r="A9" s="15">
        <v>43836</v>
      </c>
      <c r="B9">
        <v>6</v>
      </c>
      <c r="C9">
        <v>1</v>
      </c>
      <c r="D9">
        <v>0</v>
      </c>
      <c r="E9" s="13">
        <v>1</v>
      </c>
      <c r="F9">
        <v>8</v>
      </c>
      <c r="G9" s="10">
        <v>0</v>
      </c>
    </row>
    <row r="10" spans="1:7" x14ac:dyDescent="0.3">
      <c r="A10" s="15">
        <v>43837</v>
      </c>
      <c r="B10">
        <v>6</v>
      </c>
      <c r="C10">
        <v>1</v>
      </c>
      <c r="D10">
        <v>0</v>
      </c>
      <c r="E10" s="13">
        <v>1</v>
      </c>
      <c r="F10">
        <v>7</v>
      </c>
      <c r="G10" s="10">
        <v>0</v>
      </c>
    </row>
    <row r="11" spans="1:7" x14ac:dyDescent="0.3">
      <c r="A11" s="15">
        <v>43838</v>
      </c>
      <c r="B11">
        <v>7</v>
      </c>
      <c r="C11">
        <v>1</v>
      </c>
      <c r="D11">
        <v>0</v>
      </c>
      <c r="E11" s="13">
        <v>1</v>
      </c>
      <c r="F11">
        <v>8</v>
      </c>
      <c r="G11" s="10">
        <v>0</v>
      </c>
    </row>
    <row r="12" spans="1:7" x14ac:dyDescent="0.3">
      <c r="A12" s="15">
        <v>43839</v>
      </c>
      <c r="B12">
        <v>7</v>
      </c>
      <c r="C12">
        <v>1</v>
      </c>
      <c r="D12">
        <v>0</v>
      </c>
      <c r="E12" s="13">
        <v>1</v>
      </c>
      <c r="F12">
        <v>7</v>
      </c>
      <c r="G12" s="10">
        <v>0</v>
      </c>
    </row>
    <row r="13" spans="1:7" x14ac:dyDescent="0.3">
      <c r="A13" s="15">
        <v>43840</v>
      </c>
      <c r="B13">
        <v>6</v>
      </c>
      <c r="C13">
        <v>1</v>
      </c>
      <c r="D13">
        <v>0</v>
      </c>
      <c r="E13" s="13">
        <v>1</v>
      </c>
      <c r="F13">
        <v>7</v>
      </c>
      <c r="G13" s="10">
        <v>0</v>
      </c>
    </row>
    <row r="14" spans="1:7" x14ac:dyDescent="0.3">
      <c r="A14" s="15">
        <v>43841</v>
      </c>
      <c r="B14">
        <v>7</v>
      </c>
      <c r="C14">
        <v>1</v>
      </c>
      <c r="D14">
        <v>0</v>
      </c>
      <c r="E14" s="13">
        <v>1</v>
      </c>
      <c r="F14">
        <v>7</v>
      </c>
      <c r="G14" s="10">
        <v>0</v>
      </c>
    </row>
    <row r="15" spans="1:7" x14ac:dyDescent="0.3">
      <c r="A15" s="15">
        <v>43842</v>
      </c>
      <c r="B15">
        <v>8</v>
      </c>
      <c r="C15">
        <v>1</v>
      </c>
      <c r="D15">
        <v>0</v>
      </c>
      <c r="E15" s="13">
        <v>1</v>
      </c>
      <c r="F15">
        <v>7</v>
      </c>
      <c r="G15" s="10">
        <v>0</v>
      </c>
    </row>
    <row r="16" spans="1:7" x14ac:dyDescent="0.3">
      <c r="A16" s="15">
        <v>43843</v>
      </c>
      <c r="B16">
        <v>6</v>
      </c>
      <c r="C16">
        <v>1</v>
      </c>
      <c r="D16">
        <v>0</v>
      </c>
      <c r="E16" s="13">
        <v>1</v>
      </c>
      <c r="F16">
        <v>7</v>
      </c>
      <c r="G16" s="10">
        <v>0</v>
      </c>
    </row>
    <row r="17" spans="1:7" x14ac:dyDescent="0.3">
      <c r="A17" s="15">
        <v>43844</v>
      </c>
      <c r="B17">
        <v>6</v>
      </c>
      <c r="C17">
        <v>1</v>
      </c>
      <c r="D17">
        <v>0</v>
      </c>
      <c r="E17" s="13">
        <v>1</v>
      </c>
      <c r="F17">
        <v>7</v>
      </c>
      <c r="G17" s="10">
        <v>0</v>
      </c>
    </row>
    <row r="18" spans="1:7" x14ac:dyDescent="0.3">
      <c r="A18" s="15">
        <v>43845</v>
      </c>
      <c r="B18">
        <v>6</v>
      </c>
      <c r="C18">
        <v>1</v>
      </c>
      <c r="D18">
        <v>0</v>
      </c>
      <c r="E18" s="13">
        <v>1</v>
      </c>
      <c r="F18">
        <v>7</v>
      </c>
      <c r="G18" s="10">
        <v>0</v>
      </c>
    </row>
    <row r="19" spans="1:7" x14ac:dyDescent="0.3">
      <c r="A19" s="15">
        <v>43846</v>
      </c>
      <c r="B19">
        <v>7</v>
      </c>
      <c r="C19">
        <v>1</v>
      </c>
      <c r="D19">
        <v>0</v>
      </c>
      <c r="E19" s="13">
        <v>1</v>
      </c>
      <c r="F19">
        <v>7</v>
      </c>
      <c r="G19" s="10">
        <v>0</v>
      </c>
    </row>
    <row r="20" spans="1:7" x14ac:dyDescent="0.3">
      <c r="A20" s="15">
        <v>43847</v>
      </c>
      <c r="B20">
        <v>6</v>
      </c>
      <c r="C20">
        <v>1</v>
      </c>
      <c r="D20">
        <v>0</v>
      </c>
      <c r="E20" s="13">
        <v>1</v>
      </c>
      <c r="F20">
        <v>7</v>
      </c>
      <c r="G20" s="10">
        <v>0</v>
      </c>
    </row>
    <row r="21" spans="1:7" x14ac:dyDescent="0.3">
      <c r="A21" s="15">
        <v>43848</v>
      </c>
      <c r="B21">
        <v>7</v>
      </c>
      <c r="C21">
        <v>1</v>
      </c>
      <c r="D21">
        <v>0</v>
      </c>
      <c r="E21" s="13">
        <v>1</v>
      </c>
      <c r="F21">
        <v>8</v>
      </c>
      <c r="G21" s="10">
        <v>0</v>
      </c>
    </row>
    <row r="22" spans="1:7" x14ac:dyDescent="0.3">
      <c r="A22" s="15">
        <v>43849</v>
      </c>
      <c r="B22">
        <v>7</v>
      </c>
      <c r="C22">
        <v>1</v>
      </c>
      <c r="D22">
        <v>0</v>
      </c>
      <c r="E22" s="13">
        <v>1</v>
      </c>
      <c r="F22">
        <v>7</v>
      </c>
      <c r="G22" s="10">
        <v>0</v>
      </c>
    </row>
    <row r="23" spans="1:7" x14ac:dyDescent="0.3">
      <c r="A23" s="15">
        <v>43850</v>
      </c>
      <c r="B23">
        <v>6</v>
      </c>
      <c r="C23">
        <v>1</v>
      </c>
      <c r="D23">
        <v>0</v>
      </c>
      <c r="E23" s="13">
        <v>1</v>
      </c>
      <c r="F23">
        <v>7</v>
      </c>
      <c r="G23" s="10">
        <v>0</v>
      </c>
    </row>
    <row r="24" spans="1:7" x14ac:dyDescent="0.3">
      <c r="A24" s="15">
        <v>43851</v>
      </c>
      <c r="B24">
        <v>8</v>
      </c>
      <c r="C24">
        <v>1</v>
      </c>
      <c r="D24">
        <v>0</v>
      </c>
      <c r="E24" s="13">
        <v>1</v>
      </c>
      <c r="F24">
        <v>8</v>
      </c>
      <c r="G24" s="10">
        <v>0</v>
      </c>
    </row>
    <row r="25" spans="1:7" x14ac:dyDescent="0.3">
      <c r="A25" s="15">
        <v>43852</v>
      </c>
      <c r="B25">
        <v>7</v>
      </c>
      <c r="C25">
        <v>1</v>
      </c>
      <c r="D25">
        <v>0</v>
      </c>
      <c r="E25" s="13">
        <v>1</v>
      </c>
      <c r="F25">
        <v>9</v>
      </c>
      <c r="G25" s="10">
        <v>0</v>
      </c>
    </row>
    <row r="26" spans="1:7" x14ac:dyDescent="0.3">
      <c r="A26" s="15">
        <v>43853</v>
      </c>
      <c r="B26">
        <v>7</v>
      </c>
      <c r="C26">
        <v>1</v>
      </c>
      <c r="D26">
        <v>0</v>
      </c>
      <c r="E26" s="13">
        <v>1</v>
      </c>
      <c r="F26">
        <v>8</v>
      </c>
      <c r="G26" s="10">
        <v>0</v>
      </c>
    </row>
    <row r="27" spans="1:7" x14ac:dyDescent="0.3">
      <c r="A27" s="15">
        <v>43854</v>
      </c>
      <c r="B27">
        <v>7</v>
      </c>
      <c r="C27">
        <v>1</v>
      </c>
      <c r="D27">
        <v>0</v>
      </c>
      <c r="E27" s="13">
        <v>1</v>
      </c>
      <c r="F27">
        <v>7</v>
      </c>
      <c r="G27" s="10">
        <v>0</v>
      </c>
    </row>
    <row r="28" spans="1:7" x14ac:dyDescent="0.3">
      <c r="A28" s="15">
        <v>43855</v>
      </c>
      <c r="B28">
        <v>8</v>
      </c>
      <c r="C28">
        <v>1</v>
      </c>
      <c r="D28">
        <v>0</v>
      </c>
      <c r="E28" s="13">
        <v>1</v>
      </c>
      <c r="F28">
        <v>7</v>
      </c>
      <c r="G28" s="10">
        <v>0</v>
      </c>
    </row>
    <row r="29" spans="1:7" x14ac:dyDescent="0.3">
      <c r="A29" s="15">
        <v>43856</v>
      </c>
      <c r="B29">
        <v>9</v>
      </c>
      <c r="C29">
        <v>1</v>
      </c>
      <c r="D29">
        <v>0</v>
      </c>
      <c r="E29" s="13">
        <v>1</v>
      </c>
      <c r="F29">
        <v>8</v>
      </c>
      <c r="G29" s="10">
        <v>0</v>
      </c>
    </row>
    <row r="30" spans="1:7" x14ac:dyDescent="0.3">
      <c r="A30" s="15">
        <v>43857</v>
      </c>
      <c r="B30">
        <v>9</v>
      </c>
      <c r="C30">
        <v>1</v>
      </c>
      <c r="D30">
        <v>0</v>
      </c>
      <c r="E30" s="13">
        <v>1</v>
      </c>
      <c r="F30">
        <v>8</v>
      </c>
      <c r="G30" s="10">
        <v>0</v>
      </c>
    </row>
    <row r="31" spans="1:7" x14ac:dyDescent="0.3">
      <c r="A31" s="15">
        <v>43858</v>
      </c>
      <c r="B31">
        <v>12</v>
      </c>
      <c r="C31">
        <v>1</v>
      </c>
      <c r="D31">
        <v>0</v>
      </c>
      <c r="E31" s="13">
        <v>1</v>
      </c>
      <c r="F31">
        <v>8</v>
      </c>
      <c r="G31" s="10">
        <v>0</v>
      </c>
    </row>
    <row r="32" spans="1:7" x14ac:dyDescent="0.3">
      <c r="A32" s="15">
        <v>43859</v>
      </c>
      <c r="B32">
        <v>12</v>
      </c>
      <c r="C32">
        <v>1</v>
      </c>
      <c r="D32">
        <v>0</v>
      </c>
      <c r="E32" s="13">
        <v>1</v>
      </c>
      <c r="F32">
        <v>7</v>
      </c>
      <c r="G32" s="10">
        <v>0</v>
      </c>
    </row>
    <row r="33" spans="1:7" x14ac:dyDescent="0.3">
      <c r="A33" s="15">
        <v>43860</v>
      </c>
      <c r="B33">
        <v>16</v>
      </c>
      <c r="C33">
        <v>1</v>
      </c>
      <c r="D33">
        <v>0</v>
      </c>
      <c r="E33" s="13">
        <v>1</v>
      </c>
      <c r="F33">
        <v>8</v>
      </c>
      <c r="G33" s="10">
        <v>0</v>
      </c>
    </row>
    <row r="34" spans="1:7" x14ac:dyDescent="0.3">
      <c r="A34" s="15">
        <v>43861</v>
      </c>
      <c r="B34">
        <v>17</v>
      </c>
      <c r="C34">
        <v>1</v>
      </c>
      <c r="D34">
        <v>0</v>
      </c>
      <c r="E34" s="13">
        <v>1</v>
      </c>
      <c r="F34">
        <v>6</v>
      </c>
      <c r="G34" s="10">
        <v>0</v>
      </c>
    </row>
    <row r="35" spans="1:7" x14ac:dyDescent="0.3">
      <c r="A35" s="15">
        <v>43862</v>
      </c>
      <c r="B35">
        <v>13</v>
      </c>
      <c r="C35">
        <v>1</v>
      </c>
      <c r="D35">
        <v>0</v>
      </c>
      <c r="E35" s="13">
        <v>1</v>
      </c>
      <c r="F35">
        <v>7</v>
      </c>
      <c r="G35" s="10">
        <v>0</v>
      </c>
    </row>
    <row r="36" spans="1:7" x14ac:dyDescent="0.3">
      <c r="A36" s="15">
        <v>43863</v>
      </c>
      <c r="B36">
        <v>14</v>
      </c>
      <c r="C36">
        <v>1</v>
      </c>
      <c r="D36">
        <v>0</v>
      </c>
      <c r="E36" s="13">
        <v>1</v>
      </c>
      <c r="F36">
        <v>7</v>
      </c>
      <c r="G36" s="10">
        <v>0</v>
      </c>
    </row>
    <row r="37" spans="1:7" x14ac:dyDescent="0.3">
      <c r="A37" s="15">
        <v>43864</v>
      </c>
      <c r="B37">
        <v>16</v>
      </c>
      <c r="C37">
        <v>1</v>
      </c>
      <c r="D37">
        <v>0</v>
      </c>
      <c r="E37" s="13">
        <v>1</v>
      </c>
      <c r="F37">
        <v>8</v>
      </c>
      <c r="G37" s="10">
        <v>0</v>
      </c>
    </row>
    <row r="38" spans="1:7" x14ac:dyDescent="0.3">
      <c r="A38" s="15">
        <v>43865</v>
      </c>
      <c r="B38">
        <v>15</v>
      </c>
      <c r="C38">
        <v>1</v>
      </c>
      <c r="D38">
        <v>0</v>
      </c>
      <c r="E38" s="13">
        <v>1</v>
      </c>
      <c r="F38">
        <v>8</v>
      </c>
      <c r="G38" s="10">
        <v>0</v>
      </c>
    </row>
    <row r="39" spans="1:7" x14ac:dyDescent="0.3">
      <c r="A39" s="15">
        <v>43866</v>
      </c>
      <c r="B39">
        <v>12</v>
      </c>
      <c r="C39">
        <v>1</v>
      </c>
      <c r="D39">
        <v>0</v>
      </c>
      <c r="E39" s="13">
        <v>1</v>
      </c>
      <c r="F39">
        <v>7</v>
      </c>
      <c r="G39" s="10">
        <v>0</v>
      </c>
    </row>
    <row r="40" spans="1:7" x14ac:dyDescent="0.3">
      <c r="A40" s="15">
        <v>43867</v>
      </c>
      <c r="B40">
        <v>12</v>
      </c>
      <c r="C40">
        <v>1</v>
      </c>
      <c r="D40">
        <v>0</v>
      </c>
      <c r="E40" s="13">
        <v>1</v>
      </c>
      <c r="F40">
        <v>8</v>
      </c>
      <c r="G40" s="10">
        <v>0</v>
      </c>
    </row>
    <row r="41" spans="1:7" x14ac:dyDescent="0.3">
      <c r="A41" s="15">
        <v>43868</v>
      </c>
      <c r="B41">
        <v>12</v>
      </c>
      <c r="C41">
        <v>1</v>
      </c>
      <c r="D41">
        <v>0</v>
      </c>
      <c r="E41" s="13">
        <v>1</v>
      </c>
      <c r="F41">
        <v>7</v>
      </c>
      <c r="G41" s="10">
        <v>0</v>
      </c>
    </row>
    <row r="42" spans="1:7" x14ac:dyDescent="0.3">
      <c r="A42" s="15">
        <v>43869</v>
      </c>
      <c r="B42">
        <v>12</v>
      </c>
      <c r="C42">
        <v>1</v>
      </c>
      <c r="D42">
        <v>0</v>
      </c>
      <c r="E42" s="13">
        <v>1</v>
      </c>
      <c r="F42">
        <v>7</v>
      </c>
      <c r="G42" s="10">
        <v>0</v>
      </c>
    </row>
    <row r="43" spans="1:7" x14ac:dyDescent="0.3">
      <c r="A43" s="15">
        <v>43870</v>
      </c>
      <c r="B43">
        <v>13</v>
      </c>
      <c r="C43">
        <v>1</v>
      </c>
      <c r="D43">
        <v>0</v>
      </c>
      <c r="E43" s="13">
        <v>1</v>
      </c>
      <c r="F43">
        <v>7</v>
      </c>
      <c r="G43" s="10">
        <v>0</v>
      </c>
    </row>
    <row r="44" spans="1:7" x14ac:dyDescent="0.3">
      <c r="A44" s="15">
        <v>43871</v>
      </c>
      <c r="B44">
        <v>13</v>
      </c>
      <c r="C44">
        <v>1</v>
      </c>
      <c r="D44">
        <v>0</v>
      </c>
      <c r="E44" s="13">
        <v>1</v>
      </c>
      <c r="F44">
        <v>8</v>
      </c>
      <c r="G44" s="10">
        <v>0</v>
      </c>
    </row>
    <row r="45" spans="1:7" x14ac:dyDescent="0.3">
      <c r="A45" s="15">
        <v>43872</v>
      </c>
      <c r="B45">
        <v>12</v>
      </c>
      <c r="C45">
        <v>1</v>
      </c>
      <c r="D45">
        <v>0</v>
      </c>
      <c r="E45" s="13">
        <v>1</v>
      </c>
      <c r="F45">
        <v>7</v>
      </c>
      <c r="G45" s="10">
        <v>0</v>
      </c>
    </row>
    <row r="46" spans="1:7" x14ac:dyDescent="0.3">
      <c r="A46" s="15">
        <v>43873</v>
      </c>
      <c r="B46">
        <v>14</v>
      </c>
      <c r="C46">
        <v>1</v>
      </c>
      <c r="D46">
        <v>0</v>
      </c>
      <c r="E46" s="13">
        <v>1</v>
      </c>
      <c r="F46">
        <v>8</v>
      </c>
      <c r="G46" s="10">
        <v>0</v>
      </c>
    </row>
    <row r="47" spans="1:7" x14ac:dyDescent="0.3">
      <c r="A47" s="15">
        <v>43874</v>
      </c>
      <c r="B47">
        <v>15</v>
      </c>
      <c r="C47">
        <v>1</v>
      </c>
      <c r="D47">
        <v>0</v>
      </c>
      <c r="E47" s="13">
        <v>1</v>
      </c>
      <c r="F47">
        <v>7</v>
      </c>
      <c r="G47" s="10">
        <v>0</v>
      </c>
    </row>
    <row r="48" spans="1:7" x14ac:dyDescent="0.3">
      <c r="A48" s="15">
        <v>43875</v>
      </c>
      <c r="B48">
        <v>12</v>
      </c>
      <c r="C48">
        <v>1</v>
      </c>
      <c r="D48">
        <v>0</v>
      </c>
      <c r="E48" s="13">
        <v>1</v>
      </c>
      <c r="F48">
        <v>7</v>
      </c>
      <c r="G48" s="10">
        <v>0</v>
      </c>
    </row>
    <row r="49" spans="1:7" x14ac:dyDescent="0.3">
      <c r="A49" s="15">
        <v>43876</v>
      </c>
      <c r="B49">
        <v>16</v>
      </c>
      <c r="C49">
        <v>1</v>
      </c>
      <c r="D49">
        <v>0</v>
      </c>
      <c r="E49" s="13">
        <v>1</v>
      </c>
      <c r="F49">
        <v>7</v>
      </c>
      <c r="G49" s="10">
        <v>0</v>
      </c>
    </row>
    <row r="50" spans="1:7" x14ac:dyDescent="0.3">
      <c r="A50" s="15">
        <v>43877</v>
      </c>
      <c r="B50">
        <v>13</v>
      </c>
      <c r="C50">
        <v>1</v>
      </c>
      <c r="D50">
        <v>0</v>
      </c>
      <c r="E50" s="13">
        <v>1</v>
      </c>
      <c r="F50">
        <v>8</v>
      </c>
      <c r="G50" s="10">
        <v>0</v>
      </c>
    </row>
    <row r="51" spans="1:7" x14ac:dyDescent="0.3">
      <c r="A51" s="15">
        <v>43878</v>
      </c>
      <c r="B51">
        <v>14</v>
      </c>
      <c r="C51">
        <v>1</v>
      </c>
      <c r="D51">
        <v>1</v>
      </c>
      <c r="E51" s="13">
        <v>1</v>
      </c>
      <c r="F51">
        <v>8</v>
      </c>
      <c r="G51" s="10">
        <v>0</v>
      </c>
    </row>
    <row r="52" spans="1:7" x14ac:dyDescent="0.3">
      <c r="A52" s="15">
        <v>43879</v>
      </c>
      <c r="B52">
        <v>15</v>
      </c>
      <c r="C52">
        <v>1</v>
      </c>
      <c r="D52">
        <v>0</v>
      </c>
      <c r="E52" s="13">
        <v>1</v>
      </c>
      <c r="F52">
        <v>9</v>
      </c>
      <c r="G52" s="10">
        <v>0</v>
      </c>
    </row>
    <row r="53" spans="1:7" x14ac:dyDescent="0.3">
      <c r="A53" s="15">
        <v>43880</v>
      </c>
      <c r="B53">
        <v>14</v>
      </c>
      <c r="C53">
        <v>1</v>
      </c>
      <c r="D53">
        <v>0</v>
      </c>
      <c r="E53" s="13">
        <v>1</v>
      </c>
      <c r="F53">
        <v>9</v>
      </c>
      <c r="G53" s="10">
        <v>0</v>
      </c>
    </row>
    <row r="54" spans="1:7" x14ac:dyDescent="0.3">
      <c r="A54" s="15">
        <v>43881</v>
      </c>
      <c r="B54">
        <v>12</v>
      </c>
      <c r="C54">
        <v>1</v>
      </c>
      <c r="D54">
        <v>0</v>
      </c>
      <c r="E54" s="13">
        <v>1</v>
      </c>
      <c r="F54">
        <v>7</v>
      </c>
      <c r="G54" s="10">
        <v>0</v>
      </c>
    </row>
    <row r="55" spans="1:7" x14ac:dyDescent="0.3">
      <c r="A55" s="15">
        <v>43882</v>
      </c>
      <c r="B55">
        <v>11</v>
      </c>
      <c r="C55">
        <v>1</v>
      </c>
      <c r="D55">
        <v>0</v>
      </c>
      <c r="E55" s="13">
        <v>1</v>
      </c>
      <c r="F55">
        <v>7</v>
      </c>
      <c r="G55" s="10">
        <v>0</v>
      </c>
    </row>
    <row r="56" spans="1:7" x14ac:dyDescent="0.3">
      <c r="A56" s="15">
        <v>43883</v>
      </c>
      <c r="B56">
        <v>12</v>
      </c>
      <c r="C56">
        <v>1</v>
      </c>
      <c r="D56">
        <v>0</v>
      </c>
      <c r="E56" s="13">
        <v>1</v>
      </c>
      <c r="F56">
        <v>8</v>
      </c>
      <c r="G56" s="10">
        <v>0</v>
      </c>
    </row>
    <row r="57" spans="1:7" x14ac:dyDescent="0.3">
      <c r="A57" s="15">
        <v>43884</v>
      </c>
      <c r="B57">
        <v>13</v>
      </c>
      <c r="C57">
        <v>1</v>
      </c>
      <c r="D57">
        <v>0</v>
      </c>
      <c r="E57" s="13">
        <v>1</v>
      </c>
      <c r="F57">
        <v>8</v>
      </c>
      <c r="G57" s="10">
        <v>0</v>
      </c>
    </row>
    <row r="58" spans="1:7" x14ac:dyDescent="0.3">
      <c r="A58" s="15">
        <v>43885</v>
      </c>
      <c r="B58">
        <v>10</v>
      </c>
      <c r="C58">
        <v>1</v>
      </c>
      <c r="D58">
        <v>0</v>
      </c>
      <c r="E58" s="13">
        <v>1</v>
      </c>
      <c r="F58">
        <v>8</v>
      </c>
      <c r="G58" s="10">
        <v>0</v>
      </c>
    </row>
    <row r="59" spans="1:7" x14ac:dyDescent="0.3">
      <c r="A59" s="15">
        <v>43886</v>
      </c>
      <c r="B59">
        <v>12</v>
      </c>
      <c r="C59">
        <v>1</v>
      </c>
      <c r="D59">
        <v>0</v>
      </c>
      <c r="E59" s="13">
        <v>1</v>
      </c>
      <c r="F59">
        <v>8</v>
      </c>
      <c r="G59" s="10">
        <v>0</v>
      </c>
    </row>
    <row r="60" spans="1:7" x14ac:dyDescent="0.3">
      <c r="A60" s="15">
        <v>43887</v>
      </c>
      <c r="B60">
        <v>14</v>
      </c>
      <c r="C60">
        <v>1</v>
      </c>
      <c r="D60">
        <v>0</v>
      </c>
      <c r="E60" s="13">
        <v>1</v>
      </c>
      <c r="F60">
        <v>7</v>
      </c>
      <c r="G60" s="10">
        <v>0</v>
      </c>
    </row>
    <row r="61" spans="1:7" x14ac:dyDescent="0.3">
      <c r="A61" s="15">
        <v>43888</v>
      </c>
      <c r="B61">
        <v>13</v>
      </c>
      <c r="C61">
        <v>1</v>
      </c>
      <c r="D61">
        <v>0</v>
      </c>
      <c r="E61" s="13">
        <v>1</v>
      </c>
      <c r="F61">
        <v>8</v>
      </c>
      <c r="G61" s="10">
        <v>0</v>
      </c>
    </row>
    <row r="62" spans="1:7" x14ac:dyDescent="0.3">
      <c r="A62" s="15">
        <v>43889</v>
      </c>
      <c r="B62">
        <v>14</v>
      </c>
      <c r="C62">
        <v>1</v>
      </c>
      <c r="D62">
        <v>0</v>
      </c>
      <c r="E62" s="13">
        <v>1</v>
      </c>
      <c r="F62">
        <v>8</v>
      </c>
      <c r="G62" s="10">
        <v>0</v>
      </c>
    </row>
    <row r="63" spans="1:7" x14ac:dyDescent="0.3">
      <c r="A63" s="15">
        <v>43890</v>
      </c>
      <c r="B63">
        <v>14</v>
      </c>
      <c r="C63">
        <v>1</v>
      </c>
      <c r="D63">
        <v>1</v>
      </c>
      <c r="E63" s="13">
        <v>1</v>
      </c>
      <c r="F63">
        <v>8</v>
      </c>
      <c r="G63" s="10">
        <v>0</v>
      </c>
    </row>
    <row r="64" spans="1:7" x14ac:dyDescent="0.3">
      <c r="A64" s="15">
        <v>43891</v>
      </c>
      <c r="B64">
        <v>13</v>
      </c>
      <c r="C64">
        <v>1</v>
      </c>
      <c r="D64">
        <v>0</v>
      </c>
      <c r="E64" s="13">
        <v>1</v>
      </c>
      <c r="F64">
        <v>9</v>
      </c>
      <c r="G64" s="10">
        <v>0</v>
      </c>
    </row>
    <row r="65" spans="1:7" x14ac:dyDescent="0.3">
      <c r="A65" s="15">
        <v>43892</v>
      </c>
      <c r="B65">
        <v>19</v>
      </c>
      <c r="C65">
        <v>2</v>
      </c>
      <c r="D65">
        <v>0</v>
      </c>
      <c r="E65" s="13">
        <v>1</v>
      </c>
      <c r="F65">
        <v>9</v>
      </c>
      <c r="G65" s="10">
        <v>0</v>
      </c>
    </row>
    <row r="66" spans="1:7" x14ac:dyDescent="0.3">
      <c r="A66" s="15">
        <v>43893</v>
      </c>
      <c r="B66">
        <v>49</v>
      </c>
      <c r="C66">
        <v>10</v>
      </c>
      <c r="D66">
        <v>1</v>
      </c>
      <c r="E66" s="13">
        <v>2</v>
      </c>
      <c r="F66">
        <v>10</v>
      </c>
      <c r="G66" s="10">
        <v>0</v>
      </c>
    </row>
    <row r="67" spans="1:7" x14ac:dyDescent="0.3">
      <c r="A67" s="15">
        <v>43894</v>
      </c>
      <c r="B67">
        <v>100</v>
      </c>
      <c r="C67">
        <v>37</v>
      </c>
      <c r="D67">
        <v>0</v>
      </c>
      <c r="E67" s="13">
        <v>3</v>
      </c>
      <c r="F67">
        <v>9</v>
      </c>
      <c r="G67" s="10">
        <v>0</v>
      </c>
    </row>
    <row r="68" spans="1:7" x14ac:dyDescent="0.3">
      <c r="A68" s="15">
        <v>43895</v>
      </c>
      <c r="B68">
        <v>94</v>
      </c>
      <c r="C68">
        <v>50</v>
      </c>
      <c r="D68">
        <v>1</v>
      </c>
      <c r="E68" s="13">
        <v>3</v>
      </c>
      <c r="F68">
        <v>8</v>
      </c>
      <c r="G68" s="10">
        <v>0</v>
      </c>
    </row>
    <row r="69" spans="1:7" x14ac:dyDescent="0.3">
      <c r="A69" s="15">
        <v>43896</v>
      </c>
      <c r="B69">
        <v>62</v>
      </c>
      <c r="C69">
        <v>38</v>
      </c>
      <c r="D69">
        <v>1</v>
      </c>
      <c r="E69" s="13">
        <v>3</v>
      </c>
      <c r="F69">
        <v>8</v>
      </c>
      <c r="G69" s="10">
        <v>0</v>
      </c>
    </row>
    <row r="70" spans="1:7" x14ac:dyDescent="0.3">
      <c r="A70" s="15">
        <v>43897</v>
      </c>
      <c r="B70">
        <v>47</v>
      </c>
      <c r="C70">
        <v>29</v>
      </c>
      <c r="D70">
        <v>0</v>
      </c>
      <c r="E70" s="13">
        <v>2</v>
      </c>
      <c r="F70">
        <v>8</v>
      </c>
      <c r="G70" s="10">
        <v>0</v>
      </c>
    </row>
    <row r="71" spans="1:7" x14ac:dyDescent="0.3">
      <c r="A71" s="15">
        <v>43898</v>
      </c>
      <c r="B71">
        <v>36</v>
      </c>
      <c r="C71">
        <v>24</v>
      </c>
      <c r="D71">
        <v>1</v>
      </c>
      <c r="E71" s="13">
        <v>2</v>
      </c>
      <c r="F71">
        <v>7</v>
      </c>
      <c r="G71" s="10">
        <v>0</v>
      </c>
    </row>
    <row r="72" spans="1:7" x14ac:dyDescent="0.3">
      <c r="A72" s="15">
        <v>43899</v>
      </c>
      <c r="B72">
        <v>36</v>
      </c>
      <c r="C72">
        <v>27</v>
      </c>
      <c r="D72">
        <v>0</v>
      </c>
      <c r="E72" s="13">
        <v>3</v>
      </c>
      <c r="F72">
        <v>8</v>
      </c>
      <c r="G72" s="10">
        <v>0</v>
      </c>
    </row>
    <row r="73" spans="1:7" x14ac:dyDescent="0.3">
      <c r="A73" s="15">
        <v>43900</v>
      </c>
      <c r="B73">
        <v>34</v>
      </c>
      <c r="C73">
        <v>28</v>
      </c>
      <c r="D73">
        <v>1</v>
      </c>
      <c r="E73" s="13">
        <v>2</v>
      </c>
      <c r="F73">
        <v>8</v>
      </c>
      <c r="G73" s="10">
        <v>0</v>
      </c>
    </row>
    <row r="74" spans="1:7" x14ac:dyDescent="0.3">
      <c r="A74" s="15">
        <v>43901</v>
      </c>
      <c r="B74">
        <v>38</v>
      </c>
      <c r="C74">
        <v>32</v>
      </c>
      <c r="D74">
        <v>1</v>
      </c>
      <c r="E74" s="13">
        <v>2</v>
      </c>
      <c r="F74">
        <v>8</v>
      </c>
      <c r="G74" s="10">
        <v>0</v>
      </c>
    </row>
    <row r="75" spans="1:7" x14ac:dyDescent="0.3">
      <c r="A75" s="15">
        <v>43902</v>
      </c>
      <c r="B75">
        <v>39</v>
      </c>
      <c r="C75">
        <v>38</v>
      </c>
      <c r="D75">
        <v>1</v>
      </c>
      <c r="E75" s="13">
        <v>3</v>
      </c>
      <c r="F75">
        <v>8</v>
      </c>
      <c r="G75" s="10">
        <v>0</v>
      </c>
    </row>
    <row r="76" spans="1:7" x14ac:dyDescent="0.3">
      <c r="A76" s="15">
        <v>43903</v>
      </c>
      <c r="B76">
        <v>50</v>
      </c>
      <c r="C76">
        <v>49</v>
      </c>
      <c r="D76">
        <v>1</v>
      </c>
      <c r="E76" s="13">
        <v>3</v>
      </c>
      <c r="F76">
        <v>9</v>
      </c>
      <c r="G76" s="10">
        <v>0</v>
      </c>
    </row>
    <row r="77" spans="1:7" x14ac:dyDescent="0.3">
      <c r="A77" s="15">
        <v>43904</v>
      </c>
      <c r="B77">
        <v>65</v>
      </c>
      <c r="C77">
        <v>68</v>
      </c>
      <c r="D77">
        <v>1</v>
      </c>
      <c r="E77" s="13">
        <v>5</v>
      </c>
      <c r="F77">
        <v>8</v>
      </c>
      <c r="G77" s="10">
        <v>0</v>
      </c>
    </row>
    <row r="78" spans="1:7" x14ac:dyDescent="0.3">
      <c r="A78" s="15">
        <v>43905</v>
      </c>
      <c r="B78">
        <v>56</v>
      </c>
      <c r="C78">
        <v>62</v>
      </c>
      <c r="D78">
        <v>1</v>
      </c>
      <c r="E78" s="13">
        <v>4</v>
      </c>
      <c r="F78">
        <v>9</v>
      </c>
      <c r="G78" s="10">
        <v>0</v>
      </c>
    </row>
    <row r="79" spans="1:7" x14ac:dyDescent="0.3">
      <c r="A79" s="15">
        <v>43906</v>
      </c>
      <c r="B79">
        <v>58</v>
      </c>
      <c r="C79">
        <v>66</v>
      </c>
      <c r="D79">
        <v>1</v>
      </c>
      <c r="E79" s="13">
        <v>5</v>
      </c>
      <c r="F79">
        <v>9</v>
      </c>
      <c r="G79" s="10">
        <v>0</v>
      </c>
    </row>
    <row r="80" spans="1:7" x14ac:dyDescent="0.3">
      <c r="A80" s="15">
        <v>43907</v>
      </c>
      <c r="B80">
        <v>59</v>
      </c>
      <c r="C80">
        <v>72</v>
      </c>
      <c r="D80">
        <v>1</v>
      </c>
      <c r="E80" s="13">
        <v>6</v>
      </c>
      <c r="F80">
        <v>9</v>
      </c>
      <c r="G80" s="10">
        <v>0</v>
      </c>
    </row>
    <row r="81" spans="1:7" x14ac:dyDescent="0.3">
      <c r="A81" s="15">
        <v>43908</v>
      </c>
      <c r="B81">
        <v>58</v>
      </c>
      <c r="C81">
        <v>77</v>
      </c>
      <c r="D81">
        <v>1</v>
      </c>
      <c r="E81" s="13">
        <v>7</v>
      </c>
      <c r="F81">
        <v>10</v>
      </c>
      <c r="G81" s="10">
        <v>0</v>
      </c>
    </row>
    <row r="82" spans="1:7" x14ac:dyDescent="0.3">
      <c r="A82" s="15">
        <v>43909</v>
      </c>
      <c r="B82">
        <v>62</v>
      </c>
      <c r="C82">
        <v>81</v>
      </c>
      <c r="D82">
        <v>2</v>
      </c>
      <c r="E82" s="13">
        <v>8</v>
      </c>
      <c r="F82">
        <v>9</v>
      </c>
      <c r="G82">
        <v>1050</v>
      </c>
    </row>
    <row r="83" spans="1:7" x14ac:dyDescent="0.3">
      <c r="A83" s="15">
        <v>43910</v>
      </c>
      <c r="B83">
        <v>68</v>
      </c>
      <c r="C83">
        <v>90</v>
      </c>
      <c r="D83">
        <v>3</v>
      </c>
      <c r="E83" s="13">
        <v>7</v>
      </c>
      <c r="F83">
        <v>8</v>
      </c>
      <c r="G83">
        <v>1229</v>
      </c>
    </row>
    <row r="84" spans="1:7" x14ac:dyDescent="0.3">
      <c r="A84" s="15">
        <v>43911</v>
      </c>
      <c r="B84">
        <v>71</v>
      </c>
      <c r="C84">
        <v>98</v>
      </c>
      <c r="D84">
        <v>3</v>
      </c>
      <c r="E84" s="13">
        <v>9</v>
      </c>
      <c r="F84">
        <v>8</v>
      </c>
      <c r="G84">
        <v>1506</v>
      </c>
    </row>
    <row r="85" spans="1:7" x14ac:dyDescent="0.3">
      <c r="A85" s="15">
        <v>43912</v>
      </c>
      <c r="B85">
        <v>36</v>
      </c>
      <c r="C85">
        <v>52</v>
      </c>
      <c r="D85">
        <v>3</v>
      </c>
      <c r="E85" s="13">
        <v>4</v>
      </c>
      <c r="F85">
        <v>7</v>
      </c>
      <c r="G85">
        <v>1216</v>
      </c>
    </row>
    <row r="86" spans="1:7" x14ac:dyDescent="0.3">
      <c r="A86" s="15">
        <v>43913</v>
      </c>
      <c r="B86">
        <v>47</v>
      </c>
      <c r="C86">
        <v>64</v>
      </c>
      <c r="D86">
        <v>2</v>
      </c>
      <c r="E86" s="13">
        <v>6</v>
      </c>
      <c r="F86">
        <v>8</v>
      </c>
      <c r="G86">
        <v>2580</v>
      </c>
    </row>
    <row r="87" spans="1:7" x14ac:dyDescent="0.3">
      <c r="A87" s="15">
        <v>43914</v>
      </c>
      <c r="B87">
        <v>41</v>
      </c>
      <c r="C87">
        <v>45</v>
      </c>
      <c r="D87">
        <v>2</v>
      </c>
      <c r="E87" s="13">
        <v>5</v>
      </c>
      <c r="F87">
        <v>8</v>
      </c>
      <c r="G87">
        <v>1987</v>
      </c>
    </row>
    <row r="88" spans="1:7" x14ac:dyDescent="0.3">
      <c r="A88" s="15">
        <v>43915</v>
      </c>
      <c r="B88">
        <v>32</v>
      </c>
      <c r="C88">
        <v>28</v>
      </c>
      <c r="D88">
        <v>3</v>
      </c>
      <c r="E88" s="13">
        <v>3</v>
      </c>
      <c r="F88">
        <v>7</v>
      </c>
      <c r="G88">
        <v>2450</v>
      </c>
    </row>
    <row r="89" spans="1:7" x14ac:dyDescent="0.3">
      <c r="A89" s="15">
        <v>43916</v>
      </c>
      <c r="B89">
        <v>32</v>
      </c>
      <c r="C89">
        <v>24</v>
      </c>
      <c r="D89">
        <v>3</v>
      </c>
      <c r="E89" s="13">
        <v>3</v>
      </c>
      <c r="F89">
        <v>10</v>
      </c>
      <c r="G89">
        <v>0</v>
      </c>
    </row>
    <row r="90" spans="1:7" x14ac:dyDescent="0.3">
      <c r="A90" s="15">
        <v>43917</v>
      </c>
      <c r="B90">
        <v>31</v>
      </c>
      <c r="C90">
        <v>21</v>
      </c>
      <c r="D90">
        <v>2</v>
      </c>
      <c r="E90" s="13">
        <v>2</v>
      </c>
      <c r="F90">
        <v>11</v>
      </c>
      <c r="G90">
        <v>0</v>
      </c>
    </row>
    <row r="91" spans="1:7" x14ac:dyDescent="0.3">
      <c r="A91" s="15">
        <v>43918</v>
      </c>
      <c r="B91">
        <v>29</v>
      </c>
      <c r="C91">
        <v>21</v>
      </c>
      <c r="D91">
        <v>2</v>
      </c>
      <c r="E91" s="13">
        <v>3</v>
      </c>
      <c r="F91">
        <v>11</v>
      </c>
      <c r="G91">
        <v>0</v>
      </c>
    </row>
    <row r="92" spans="1:7" x14ac:dyDescent="0.3">
      <c r="A92" s="15">
        <v>43919</v>
      </c>
      <c r="B92">
        <v>28</v>
      </c>
      <c r="C92">
        <v>18</v>
      </c>
      <c r="D92">
        <v>2</v>
      </c>
      <c r="E92" s="13">
        <v>2</v>
      </c>
      <c r="F92">
        <v>9</v>
      </c>
      <c r="G92">
        <v>0</v>
      </c>
    </row>
    <row r="93" spans="1:7" x14ac:dyDescent="0.3">
      <c r="A93" s="15">
        <v>43920</v>
      </c>
      <c r="B93">
        <v>27</v>
      </c>
      <c r="C93">
        <v>18</v>
      </c>
      <c r="D93">
        <v>2</v>
      </c>
      <c r="E93" s="13">
        <v>3</v>
      </c>
      <c r="F93">
        <v>10</v>
      </c>
      <c r="G93">
        <v>0</v>
      </c>
    </row>
    <row r="94" spans="1:7" x14ac:dyDescent="0.3">
      <c r="A94" s="15">
        <v>43921</v>
      </c>
      <c r="B94">
        <v>24</v>
      </c>
      <c r="C94">
        <v>15</v>
      </c>
      <c r="D94">
        <v>2</v>
      </c>
      <c r="E94" s="13">
        <v>2</v>
      </c>
      <c r="F94">
        <v>9</v>
      </c>
      <c r="G94">
        <v>4346</v>
      </c>
    </row>
    <row r="95" spans="1:7" x14ac:dyDescent="0.3">
      <c r="A95" s="15">
        <v>43922</v>
      </c>
      <c r="B95">
        <v>25</v>
      </c>
      <c r="C95">
        <v>12</v>
      </c>
      <c r="D95">
        <v>2</v>
      </c>
      <c r="E95" s="13">
        <v>2</v>
      </c>
      <c r="F95">
        <v>8</v>
      </c>
      <c r="G95">
        <v>5163</v>
      </c>
    </row>
    <row r="96" spans="1:7" x14ac:dyDescent="0.3">
      <c r="A96" s="15">
        <v>43923</v>
      </c>
      <c r="B96">
        <v>25</v>
      </c>
      <c r="C96">
        <v>13</v>
      </c>
      <c r="D96">
        <v>2</v>
      </c>
      <c r="E96" s="13">
        <v>2</v>
      </c>
      <c r="F96">
        <v>8</v>
      </c>
      <c r="G96">
        <v>7900</v>
      </c>
    </row>
    <row r="97" spans="1:7" x14ac:dyDescent="0.3">
      <c r="A97" s="15">
        <v>43924</v>
      </c>
      <c r="B97">
        <v>25</v>
      </c>
      <c r="C97">
        <v>14</v>
      </c>
      <c r="D97">
        <v>2</v>
      </c>
      <c r="E97" s="13">
        <v>2</v>
      </c>
      <c r="F97">
        <v>8</v>
      </c>
      <c r="G97">
        <v>13394</v>
      </c>
    </row>
    <row r="98" spans="1:7" x14ac:dyDescent="0.3">
      <c r="A98" s="15">
        <v>43925</v>
      </c>
      <c r="B98">
        <v>35</v>
      </c>
      <c r="C98">
        <v>15</v>
      </c>
      <c r="D98">
        <v>2</v>
      </c>
      <c r="E98" s="13">
        <v>2</v>
      </c>
      <c r="F98">
        <v>9</v>
      </c>
      <c r="G98">
        <v>10705</v>
      </c>
    </row>
    <row r="99" spans="1:7" x14ac:dyDescent="0.3">
      <c r="A99" s="15">
        <v>43926</v>
      </c>
      <c r="B99">
        <v>29</v>
      </c>
      <c r="C99">
        <v>13</v>
      </c>
      <c r="D99">
        <v>1</v>
      </c>
      <c r="E99" s="13">
        <v>2</v>
      </c>
      <c r="F99">
        <v>8</v>
      </c>
      <c r="G99">
        <v>9584</v>
      </c>
    </row>
    <row r="100" spans="1:7" x14ac:dyDescent="0.3">
      <c r="A100" s="15">
        <v>43927</v>
      </c>
      <c r="B100">
        <v>30</v>
      </c>
      <c r="C100">
        <v>12</v>
      </c>
      <c r="D100">
        <v>2</v>
      </c>
      <c r="E100" s="13">
        <v>2</v>
      </c>
      <c r="F100">
        <v>9</v>
      </c>
      <c r="G100">
        <v>11534</v>
      </c>
    </row>
    <row r="101" spans="1:7" x14ac:dyDescent="0.3">
      <c r="A101" s="15">
        <v>43928</v>
      </c>
      <c r="B101">
        <v>29</v>
      </c>
      <c r="C101">
        <v>14</v>
      </c>
      <c r="D101">
        <v>1</v>
      </c>
      <c r="E101" s="13">
        <v>2</v>
      </c>
      <c r="F101">
        <v>8</v>
      </c>
      <c r="G101">
        <v>12947</v>
      </c>
    </row>
    <row r="102" spans="1:7" x14ac:dyDescent="0.3">
      <c r="A102" s="15">
        <v>43929</v>
      </c>
      <c r="B102">
        <v>31</v>
      </c>
      <c r="C102">
        <v>13</v>
      </c>
      <c r="D102">
        <v>2</v>
      </c>
      <c r="E102" s="13">
        <v>2</v>
      </c>
      <c r="F102">
        <v>9</v>
      </c>
      <c r="G102">
        <v>13904</v>
      </c>
    </row>
    <row r="103" spans="1:7" x14ac:dyDescent="0.3">
      <c r="A103" s="15">
        <v>43930</v>
      </c>
      <c r="B103">
        <v>34</v>
      </c>
      <c r="C103">
        <v>14</v>
      </c>
      <c r="D103">
        <v>2</v>
      </c>
      <c r="E103" s="13">
        <v>2</v>
      </c>
      <c r="F103">
        <v>9</v>
      </c>
      <c r="G103">
        <v>16991</v>
      </c>
    </row>
    <row r="104" spans="1:7" x14ac:dyDescent="0.3">
      <c r="A104" s="15">
        <v>43931</v>
      </c>
      <c r="B104">
        <v>31</v>
      </c>
      <c r="C104">
        <v>13</v>
      </c>
      <c r="D104">
        <v>1</v>
      </c>
      <c r="E104" s="13">
        <v>1</v>
      </c>
      <c r="F104">
        <v>9</v>
      </c>
      <c r="G104">
        <v>16420</v>
      </c>
    </row>
    <row r="105" spans="1:7" x14ac:dyDescent="0.3">
      <c r="A105" s="15">
        <v>43932</v>
      </c>
      <c r="B105">
        <v>30</v>
      </c>
      <c r="C105">
        <v>12</v>
      </c>
      <c r="D105">
        <v>2</v>
      </c>
      <c r="E105" s="13">
        <v>2</v>
      </c>
      <c r="F105">
        <v>9</v>
      </c>
      <c r="G105">
        <v>18044</v>
      </c>
    </row>
    <row r="106" spans="1:7" x14ac:dyDescent="0.3">
      <c r="A106" s="15">
        <v>43933</v>
      </c>
      <c r="B106">
        <v>28</v>
      </c>
      <c r="C106">
        <v>12</v>
      </c>
      <c r="D106">
        <v>2</v>
      </c>
      <c r="E106" s="13">
        <v>2</v>
      </c>
      <c r="F106">
        <v>9</v>
      </c>
      <c r="G106">
        <v>16374</v>
      </c>
    </row>
    <row r="107" spans="1:7" x14ac:dyDescent="0.3">
      <c r="A107" s="15">
        <v>43934</v>
      </c>
      <c r="B107">
        <v>29</v>
      </c>
      <c r="C107">
        <v>12</v>
      </c>
      <c r="D107">
        <v>2</v>
      </c>
      <c r="E107" s="13">
        <v>1</v>
      </c>
      <c r="F107">
        <v>8</v>
      </c>
      <c r="G107">
        <v>21806</v>
      </c>
    </row>
    <row r="108" spans="1:7" x14ac:dyDescent="0.3">
      <c r="A108" s="15">
        <v>43935</v>
      </c>
      <c r="B108">
        <v>29</v>
      </c>
      <c r="C108">
        <v>11</v>
      </c>
      <c r="D108">
        <v>1</v>
      </c>
      <c r="E108" s="13">
        <v>2</v>
      </c>
      <c r="F108">
        <v>8</v>
      </c>
      <c r="G108">
        <v>27339</v>
      </c>
    </row>
    <row r="109" spans="1:7" x14ac:dyDescent="0.3">
      <c r="A109" s="15">
        <v>43936</v>
      </c>
      <c r="B109">
        <v>27</v>
      </c>
      <c r="C109">
        <v>11</v>
      </c>
      <c r="D109">
        <v>2</v>
      </c>
      <c r="E109" s="13">
        <v>2</v>
      </c>
      <c r="F109">
        <v>10</v>
      </c>
      <c r="G109">
        <v>29706</v>
      </c>
    </row>
    <row r="110" spans="1:7" x14ac:dyDescent="0.3">
      <c r="A110" s="15">
        <v>43937</v>
      </c>
      <c r="B110">
        <v>26</v>
      </c>
      <c r="C110">
        <v>12</v>
      </c>
      <c r="D110">
        <v>2</v>
      </c>
      <c r="E110" s="13">
        <v>2</v>
      </c>
      <c r="F110">
        <v>10</v>
      </c>
      <c r="G110">
        <v>28357</v>
      </c>
    </row>
    <row r="111" spans="1:7" x14ac:dyDescent="0.3">
      <c r="A111" s="15">
        <v>43938</v>
      </c>
      <c r="B111">
        <v>26</v>
      </c>
      <c r="C111">
        <v>12</v>
      </c>
      <c r="D111">
        <v>3</v>
      </c>
      <c r="E111" s="13">
        <v>2</v>
      </c>
      <c r="F111">
        <v>11</v>
      </c>
      <c r="G111">
        <v>32167</v>
      </c>
    </row>
    <row r="112" spans="1:7" x14ac:dyDescent="0.3">
      <c r="A112" s="15">
        <v>43939</v>
      </c>
      <c r="B112">
        <v>26</v>
      </c>
      <c r="C112">
        <v>11</v>
      </c>
      <c r="D112">
        <v>1</v>
      </c>
      <c r="E112" s="13">
        <v>2</v>
      </c>
      <c r="F112">
        <v>9</v>
      </c>
      <c r="G112">
        <v>37000</v>
      </c>
    </row>
    <row r="113" spans="1:7" x14ac:dyDescent="0.3">
      <c r="A113" s="15">
        <v>43940</v>
      </c>
      <c r="B113">
        <v>27</v>
      </c>
      <c r="C113">
        <v>11</v>
      </c>
      <c r="D113">
        <v>2</v>
      </c>
      <c r="E113" s="13">
        <v>2</v>
      </c>
      <c r="F113">
        <v>8</v>
      </c>
      <c r="G113">
        <v>29463</v>
      </c>
    </row>
    <row r="114" spans="1:7" x14ac:dyDescent="0.3">
      <c r="A114" s="15">
        <v>43941</v>
      </c>
      <c r="B114">
        <v>27</v>
      </c>
      <c r="C114">
        <v>11</v>
      </c>
      <c r="D114">
        <v>2</v>
      </c>
      <c r="E114" s="13">
        <v>2</v>
      </c>
      <c r="F114">
        <v>9</v>
      </c>
      <c r="G114">
        <v>0</v>
      </c>
    </row>
    <row r="115" spans="1:7" x14ac:dyDescent="0.3">
      <c r="A115" s="15">
        <v>43942</v>
      </c>
      <c r="B115">
        <v>27</v>
      </c>
      <c r="C115">
        <v>13</v>
      </c>
      <c r="D115">
        <v>2</v>
      </c>
      <c r="E115" s="13">
        <v>2</v>
      </c>
      <c r="F115">
        <v>9</v>
      </c>
      <c r="G115">
        <v>0</v>
      </c>
    </row>
    <row r="116" spans="1:7" x14ac:dyDescent="0.3">
      <c r="A116" s="15">
        <v>43943</v>
      </c>
      <c r="B116">
        <v>26</v>
      </c>
      <c r="C116">
        <v>13</v>
      </c>
      <c r="D116">
        <v>1</v>
      </c>
      <c r="E116" s="13">
        <v>2</v>
      </c>
      <c r="F116">
        <v>9</v>
      </c>
      <c r="G116">
        <v>0</v>
      </c>
    </row>
    <row r="117" spans="1:7" x14ac:dyDescent="0.3">
      <c r="A117" s="15">
        <v>43944</v>
      </c>
      <c r="B117">
        <v>24</v>
      </c>
      <c r="C117">
        <v>12</v>
      </c>
      <c r="D117">
        <v>2</v>
      </c>
      <c r="E117" s="13">
        <v>2</v>
      </c>
      <c r="F117">
        <v>10</v>
      </c>
      <c r="G117">
        <v>0</v>
      </c>
    </row>
    <row r="118" spans="1:7" x14ac:dyDescent="0.3">
      <c r="A118" s="15">
        <v>43945</v>
      </c>
      <c r="B118">
        <v>25</v>
      </c>
      <c r="C118">
        <v>12</v>
      </c>
      <c r="D118">
        <v>2</v>
      </c>
      <c r="E118" s="13">
        <v>2</v>
      </c>
      <c r="F118">
        <v>9</v>
      </c>
      <c r="G118">
        <v>41247</v>
      </c>
    </row>
    <row r="119" spans="1:7" x14ac:dyDescent="0.3">
      <c r="A119" s="15">
        <v>43946</v>
      </c>
      <c r="B119">
        <v>28</v>
      </c>
      <c r="C119">
        <v>13</v>
      </c>
      <c r="D119">
        <v>2</v>
      </c>
      <c r="E119" s="13">
        <v>2</v>
      </c>
      <c r="F119">
        <v>10</v>
      </c>
      <c r="G119">
        <v>38168</v>
      </c>
    </row>
    <row r="120" spans="1:7" x14ac:dyDescent="0.3">
      <c r="A120" s="15">
        <v>43947</v>
      </c>
      <c r="B120">
        <v>28</v>
      </c>
      <c r="C120">
        <v>11</v>
      </c>
      <c r="D120">
        <v>2</v>
      </c>
      <c r="E120" s="13">
        <v>2</v>
      </c>
      <c r="F120">
        <v>9</v>
      </c>
      <c r="G120">
        <v>45352</v>
      </c>
    </row>
    <row r="121" spans="1:7" x14ac:dyDescent="0.3">
      <c r="A121" s="15">
        <v>43948</v>
      </c>
      <c r="B121">
        <v>27</v>
      </c>
      <c r="C121">
        <v>12</v>
      </c>
      <c r="D121">
        <v>2</v>
      </c>
      <c r="E121" s="13">
        <v>2</v>
      </c>
      <c r="F121">
        <v>10</v>
      </c>
      <c r="G121">
        <v>40510</v>
      </c>
    </row>
    <row r="122" spans="1:7" x14ac:dyDescent="0.3">
      <c r="A122" s="15">
        <v>43949</v>
      </c>
      <c r="B122">
        <v>27</v>
      </c>
      <c r="C122">
        <v>13</v>
      </c>
      <c r="D122">
        <v>2</v>
      </c>
      <c r="E122" s="13">
        <v>2</v>
      </c>
      <c r="F122">
        <v>10</v>
      </c>
      <c r="G122">
        <v>50914</v>
      </c>
    </row>
    <row r="123" spans="1:7" x14ac:dyDescent="0.3">
      <c r="A123" s="15">
        <v>43950</v>
      </c>
      <c r="B123">
        <v>25</v>
      </c>
      <c r="C123">
        <v>13</v>
      </c>
      <c r="D123">
        <v>2</v>
      </c>
      <c r="E123" s="13">
        <v>2</v>
      </c>
      <c r="F123">
        <v>9</v>
      </c>
      <c r="G123">
        <v>54031</v>
      </c>
    </row>
    <row r="124" spans="1:7" x14ac:dyDescent="0.3">
      <c r="A124" s="15">
        <v>43951</v>
      </c>
      <c r="B124">
        <v>26</v>
      </c>
      <c r="C124">
        <v>12</v>
      </c>
      <c r="D124">
        <v>2</v>
      </c>
      <c r="E124" s="13">
        <v>2</v>
      </c>
      <c r="F124">
        <v>10</v>
      </c>
      <c r="G124">
        <v>59437</v>
      </c>
    </row>
    <row r="125" spans="1:7" x14ac:dyDescent="0.3">
      <c r="A125" s="15">
        <v>43952</v>
      </c>
      <c r="B125">
        <v>27</v>
      </c>
      <c r="C125">
        <v>11</v>
      </c>
      <c r="D125">
        <v>2</v>
      </c>
      <c r="E125" s="13">
        <v>2</v>
      </c>
      <c r="F125">
        <v>9</v>
      </c>
      <c r="G125">
        <v>72453</v>
      </c>
    </row>
    <row r="126" spans="1:7" x14ac:dyDescent="0.3">
      <c r="A126" s="15">
        <v>43953</v>
      </c>
      <c r="B126">
        <v>33</v>
      </c>
      <c r="C126">
        <v>12</v>
      </c>
      <c r="D126">
        <v>1</v>
      </c>
      <c r="E126" s="13">
        <v>2</v>
      </c>
      <c r="F126">
        <v>10</v>
      </c>
      <c r="G126">
        <v>73709</v>
      </c>
    </row>
    <row r="127" spans="1:7" x14ac:dyDescent="0.3">
      <c r="A127" s="15">
        <v>43954</v>
      </c>
      <c r="B127">
        <v>28</v>
      </c>
      <c r="C127">
        <v>12</v>
      </c>
      <c r="D127">
        <v>1</v>
      </c>
      <c r="E127" s="13">
        <v>2</v>
      </c>
      <c r="F127">
        <v>10</v>
      </c>
      <c r="G127">
        <v>70087</v>
      </c>
    </row>
    <row r="128" spans="1:7" x14ac:dyDescent="0.3">
      <c r="A128" s="15">
        <v>43955</v>
      </c>
      <c r="B128">
        <v>30</v>
      </c>
      <c r="C128">
        <v>15</v>
      </c>
      <c r="D128">
        <v>2</v>
      </c>
      <c r="E128" s="13">
        <v>2</v>
      </c>
      <c r="F128">
        <v>11</v>
      </c>
      <c r="G128">
        <v>60783</v>
      </c>
    </row>
    <row r="129" spans="1:7" x14ac:dyDescent="0.3">
      <c r="A129" s="15">
        <v>43956</v>
      </c>
      <c r="B129">
        <v>32</v>
      </c>
      <c r="C129">
        <v>13</v>
      </c>
      <c r="D129">
        <v>2</v>
      </c>
      <c r="E129" s="13">
        <v>2</v>
      </c>
      <c r="F129">
        <v>11</v>
      </c>
      <c r="G129">
        <v>84713</v>
      </c>
    </row>
    <row r="130" spans="1:7" x14ac:dyDescent="0.3">
      <c r="A130" s="15">
        <v>43957</v>
      </c>
      <c r="B130">
        <v>31</v>
      </c>
      <c r="C130">
        <v>14</v>
      </c>
      <c r="D130">
        <v>2</v>
      </c>
      <c r="E130" s="13">
        <v>2</v>
      </c>
      <c r="F130">
        <v>11</v>
      </c>
      <c r="G130">
        <v>84835</v>
      </c>
    </row>
    <row r="131" spans="1:7" x14ac:dyDescent="0.3">
      <c r="A131" s="15">
        <v>43958</v>
      </c>
      <c r="B131">
        <v>33</v>
      </c>
      <c r="C131">
        <v>16</v>
      </c>
      <c r="D131">
        <v>2</v>
      </c>
      <c r="E131" s="13">
        <v>2</v>
      </c>
      <c r="F131">
        <v>10</v>
      </c>
      <c r="G131">
        <v>80632</v>
      </c>
    </row>
    <row r="132" spans="1:7" x14ac:dyDescent="0.3">
      <c r="A132" s="15">
        <v>43959</v>
      </c>
      <c r="B132">
        <v>31</v>
      </c>
      <c r="C132">
        <v>15</v>
      </c>
      <c r="D132">
        <v>2</v>
      </c>
      <c r="E132" s="13">
        <v>2</v>
      </c>
      <c r="F132">
        <v>11</v>
      </c>
      <c r="G132">
        <v>80375</v>
      </c>
    </row>
    <row r="133" spans="1:7" x14ac:dyDescent="0.3">
      <c r="A133" s="15">
        <v>43960</v>
      </c>
      <c r="B133">
        <v>31</v>
      </c>
      <c r="C133">
        <v>16</v>
      </c>
      <c r="D133">
        <v>2</v>
      </c>
      <c r="E133" s="13">
        <v>2</v>
      </c>
      <c r="F133">
        <v>11</v>
      </c>
      <c r="G133">
        <v>85425</v>
      </c>
    </row>
    <row r="134" spans="1:7" x14ac:dyDescent="0.3">
      <c r="A134" s="15">
        <v>43961</v>
      </c>
      <c r="B134">
        <v>29</v>
      </c>
      <c r="C134">
        <v>13</v>
      </c>
      <c r="D134">
        <v>2</v>
      </c>
      <c r="E134" s="13">
        <v>1</v>
      </c>
      <c r="F134">
        <v>10</v>
      </c>
      <c r="G134">
        <v>85824</v>
      </c>
    </row>
    <row r="135" spans="1:7" x14ac:dyDescent="0.3">
      <c r="A135" s="15">
        <v>43962</v>
      </c>
      <c r="B135">
        <v>34</v>
      </c>
      <c r="C135">
        <v>18</v>
      </c>
      <c r="D135">
        <v>2</v>
      </c>
      <c r="E135" s="13">
        <v>2</v>
      </c>
      <c r="F135">
        <v>12</v>
      </c>
      <c r="G135">
        <v>64651</v>
      </c>
    </row>
    <row r="136" spans="1:7" x14ac:dyDescent="0.3">
      <c r="A136" s="15">
        <v>43963</v>
      </c>
      <c r="B136">
        <v>43</v>
      </c>
      <c r="C136">
        <v>18</v>
      </c>
      <c r="D136">
        <v>2</v>
      </c>
      <c r="E136" s="13">
        <v>2</v>
      </c>
      <c r="F136">
        <v>12</v>
      </c>
      <c r="G136">
        <v>85891</v>
      </c>
    </row>
    <row r="137" spans="1:7" x14ac:dyDescent="0.3">
      <c r="A137" s="15">
        <v>43964</v>
      </c>
      <c r="B137">
        <v>41</v>
      </c>
      <c r="C137">
        <v>19</v>
      </c>
      <c r="D137">
        <v>2</v>
      </c>
      <c r="E137" s="13">
        <v>2</v>
      </c>
      <c r="F137">
        <v>17</v>
      </c>
      <c r="G137">
        <v>94671</v>
      </c>
    </row>
    <row r="138" spans="1:7" x14ac:dyDescent="0.3">
      <c r="A138" s="15">
        <v>43965</v>
      </c>
      <c r="B138">
        <v>38</v>
      </c>
      <c r="C138">
        <v>20</v>
      </c>
      <c r="D138">
        <v>2</v>
      </c>
      <c r="E138" s="13">
        <v>2</v>
      </c>
      <c r="F138">
        <v>15</v>
      </c>
      <c r="G138">
        <v>92791</v>
      </c>
    </row>
    <row r="139" spans="1:7" x14ac:dyDescent="0.3">
      <c r="A139" s="15">
        <v>43966</v>
      </c>
      <c r="B139">
        <v>40</v>
      </c>
      <c r="C139">
        <v>21</v>
      </c>
      <c r="D139">
        <v>2</v>
      </c>
      <c r="E139" s="13">
        <v>2</v>
      </c>
      <c r="F139">
        <v>13</v>
      </c>
      <c r="G139">
        <v>92911</v>
      </c>
    </row>
    <row r="140" spans="1:7" x14ac:dyDescent="0.3">
      <c r="A140" s="15">
        <v>43967</v>
      </c>
      <c r="B140">
        <v>41</v>
      </c>
      <c r="C140">
        <v>21</v>
      </c>
      <c r="D140">
        <v>2</v>
      </c>
      <c r="E140" s="13">
        <v>2</v>
      </c>
      <c r="F140">
        <v>11</v>
      </c>
      <c r="G140">
        <v>94325</v>
      </c>
    </row>
    <row r="141" spans="1:7" x14ac:dyDescent="0.3">
      <c r="A141" s="15">
        <v>43968</v>
      </c>
      <c r="B141">
        <v>42</v>
      </c>
      <c r="C141">
        <v>19</v>
      </c>
      <c r="D141">
        <v>2</v>
      </c>
      <c r="E141" s="13">
        <v>2</v>
      </c>
      <c r="F141">
        <v>11</v>
      </c>
      <c r="G141">
        <v>93365</v>
      </c>
    </row>
    <row r="142" spans="1:7" x14ac:dyDescent="0.3">
      <c r="A142" s="15">
        <v>43969</v>
      </c>
      <c r="B142">
        <v>41</v>
      </c>
      <c r="C142">
        <v>20</v>
      </c>
      <c r="D142">
        <v>2</v>
      </c>
      <c r="E142" s="13">
        <v>2</v>
      </c>
      <c r="F142">
        <v>12</v>
      </c>
      <c r="G142">
        <v>75150</v>
      </c>
    </row>
    <row r="143" spans="1:7" x14ac:dyDescent="0.3">
      <c r="A143" s="15">
        <v>43970</v>
      </c>
      <c r="B143">
        <v>40</v>
      </c>
      <c r="C143">
        <v>22</v>
      </c>
      <c r="D143">
        <v>2</v>
      </c>
      <c r="E143" s="13">
        <v>2</v>
      </c>
      <c r="F143">
        <v>11</v>
      </c>
      <c r="G143">
        <v>101475</v>
      </c>
    </row>
    <row r="144" spans="1:7" x14ac:dyDescent="0.3">
      <c r="A144" s="15">
        <v>43971</v>
      </c>
      <c r="B144">
        <v>39</v>
      </c>
      <c r="C144">
        <v>20</v>
      </c>
      <c r="D144">
        <v>2</v>
      </c>
      <c r="E144" s="13">
        <v>2</v>
      </c>
      <c r="F144">
        <v>12</v>
      </c>
      <c r="G144">
        <v>108121</v>
      </c>
    </row>
    <row r="145" spans="1:7" x14ac:dyDescent="0.3">
      <c r="A145" s="15">
        <v>43972</v>
      </c>
      <c r="B145">
        <v>39</v>
      </c>
      <c r="C145">
        <v>23</v>
      </c>
      <c r="D145">
        <v>2</v>
      </c>
      <c r="E145" s="13">
        <v>3</v>
      </c>
      <c r="F145">
        <v>12</v>
      </c>
      <c r="G145">
        <v>103532</v>
      </c>
    </row>
    <row r="146" spans="1:7" x14ac:dyDescent="0.3">
      <c r="A146" s="15">
        <v>43973</v>
      </c>
      <c r="B146">
        <v>39</v>
      </c>
      <c r="C146">
        <v>21</v>
      </c>
      <c r="D146">
        <v>1</v>
      </c>
      <c r="E146" s="13">
        <v>2</v>
      </c>
      <c r="F146">
        <v>11</v>
      </c>
      <c r="G146">
        <v>103514</v>
      </c>
    </row>
    <row r="147" spans="1:7" x14ac:dyDescent="0.3">
      <c r="A147" s="15">
        <v>43974</v>
      </c>
      <c r="B147">
        <v>40</v>
      </c>
      <c r="C147">
        <v>21</v>
      </c>
      <c r="D147">
        <v>1</v>
      </c>
      <c r="E147" s="13">
        <v>2</v>
      </c>
      <c r="F147">
        <v>12</v>
      </c>
      <c r="G147">
        <v>115364</v>
      </c>
    </row>
    <row r="148" spans="1:7" x14ac:dyDescent="0.3">
      <c r="A148" s="15">
        <v>43975</v>
      </c>
      <c r="B148">
        <v>42</v>
      </c>
      <c r="C148">
        <v>19</v>
      </c>
      <c r="D148">
        <v>1</v>
      </c>
      <c r="E148" s="13">
        <v>2</v>
      </c>
      <c r="F148">
        <v>11</v>
      </c>
      <c r="G148">
        <v>108623</v>
      </c>
    </row>
    <row r="149" spans="1:7" x14ac:dyDescent="0.3">
      <c r="A149" s="15">
        <v>43976</v>
      </c>
      <c r="B149">
        <v>41</v>
      </c>
      <c r="C149">
        <v>22</v>
      </c>
      <c r="D149">
        <v>2</v>
      </c>
      <c r="E149" s="13">
        <v>2</v>
      </c>
      <c r="F149">
        <v>11</v>
      </c>
      <c r="G149">
        <v>90170</v>
      </c>
    </row>
    <row r="150" spans="1:7" x14ac:dyDescent="0.3">
      <c r="A150" s="15">
        <v>43977</v>
      </c>
      <c r="B150">
        <v>41</v>
      </c>
      <c r="C150">
        <v>21</v>
      </c>
      <c r="D150">
        <v>2</v>
      </c>
      <c r="E150" s="13">
        <v>2</v>
      </c>
      <c r="F150">
        <v>11</v>
      </c>
      <c r="G150">
        <v>92528</v>
      </c>
    </row>
    <row r="151" spans="1:7" x14ac:dyDescent="0.3">
      <c r="A151" s="15">
        <v>43978</v>
      </c>
      <c r="B151">
        <v>42</v>
      </c>
      <c r="C151">
        <v>21</v>
      </c>
      <c r="D151">
        <v>2</v>
      </c>
      <c r="E151" s="13">
        <v>2</v>
      </c>
      <c r="F151">
        <v>12</v>
      </c>
      <c r="G151">
        <v>116041</v>
      </c>
    </row>
    <row r="152" spans="1:7" x14ac:dyDescent="0.3">
      <c r="A152" s="15">
        <v>43979</v>
      </c>
      <c r="B152">
        <v>40</v>
      </c>
      <c r="C152">
        <v>20</v>
      </c>
      <c r="D152">
        <v>2</v>
      </c>
      <c r="E152" s="13">
        <v>2</v>
      </c>
      <c r="F152">
        <v>12</v>
      </c>
      <c r="G152">
        <v>119976</v>
      </c>
    </row>
    <row r="153" spans="1:7" x14ac:dyDescent="0.3">
      <c r="A153" s="15">
        <v>43980</v>
      </c>
      <c r="B153">
        <v>42</v>
      </c>
      <c r="C153">
        <v>19</v>
      </c>
      <c r="D153">
        <v>2</v>
      </c>
      <c r="E153" s="13">
        <v>2</v>
      </c>
      <c r="F153">
        <v>12</v>
      </c>
      <c r="G153">
        <v>121702</v>
      </c>
    </row>
    <row r="154" spans="1:7" x14ac:dyDescent="0.3">
      <c r="A154" s="15">
        <v>43981</v>
      </c>
      <c r="B154">
        <v>46</v>
      </c>
      <c r="C154">
        <v>19</v>
      </c>
      <c r="D154">
        <v>1</v>
      </c>
      <c r="E154" s="13">
        <v>2</v>
      </c>
      <c r="F154">
        <v>12</v>
      </c>
      <c r="G154">
        <v>127761</v>
      </c>
    </row>
    <row r="155" spans="1:7" x14ac:dyDescent="0.3">
      <c r="A155" s="15">
        <v>43982</v>
      </c>
      <c r="B155">
        <v>48</v>
      </c>
      <c r="C155">
        <v>19</v>
      </c>
      <c r="D155">
        <v>2</v>
      </c>
      <c r="E155" s="13">
        <v>2</v>
      </c>
      <c r="F155">
        <v>13</v>
      </c>
      <c r="G155">
        <v>125428</v>
      </c>
    </row>
  </sheetData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6D0711-8FA4-4A36-B82C-364F603069B8}">
  <dimension ref="A1:X155"/>
  <sheetViews>
    <sheetView zoomScaleNormal="100" workbookViewId="0">
      <selection activeCell="H1" sqref="H1:I1048576"/>
    </sheetView>
  </sheetViews>
  <sheetFormatPr defaultRowHeight="14.4" x14ac:dyDescent="0.3"/>
  <cols>
    <col min="3" max="3" width="8.88671875" style="13"/>
    <col min="5" max="5" width="8.88671875" style="13"/>
    <col min="8" max="9" width="8.88671875" style="29"/>
  </cols>
  <sheetData>
    <row r="1" spans="1:24" x14ac:dyDescent="0.3">
      <c r="A1" t="s">
        <v>63</v>
      </c>
    </row>
    <row r="3" spans="1:24" x14ac:dyDescent="0.3">
      <c r="A3" t="s">
        <v>62</v>
      </c>
      <c r="B3" t="s">
        <v>214</v>
      </c>
      <c r="C3" s="13" t="s">
        <v>213</v>
      </c>
      <c r="D3" t="s">
        <v>212</v>
      </c>
      <c r="E3" s="13" t="s">
        <v>211</v>
      </c>
      <c r="F3" t="s">
        <v>210</v>
      </c>
      <c r="G3" s="12" t="s">
        <v>56</v>
      </c>
      <c r="H3" s="23" t="s">
        <v>59</v>
      </c>
      <c r="I3" s="23" t="s">
        <v>58</v>
      </c>
      <c r="J3" s="10" t="s">
        <v>57</v>
      </c>
    </row>
    <row r="4" spans="1:24" x14ac:dyDescent="0.3">
      <c r="A4" s="8">
        <v>43831</v>
      </c>
      <c r="B4">
        <v>8</v>
      </c>
      <c r="C4" s="13" t="s">
        <v>61</v>
      </c>
      <c r="D4">
        <v>0</v>
      </c>
      <c r="E4" s="13">
        <v>1</v>
      </c>
      <c r="F4">
        <v>7</v>
      </c>
      <c r="G4" s="9">
        <v>43831</v>
      </c>
      <c r="H4" s="23">
        <v>0</v>
      </c>
      <c r="I4" s="23">
        <v>0</v>
      </c>
      <c r="J4" s="10">
        <v>0</v>
      </c>
    </row>
    <row r="5" spans="1:24" x14ac:dyDescent="0.3">
      <c r="A5" s="8">
        <v>43832</v>
      </c>
      <c r="B5">
        <v>8</v>
      </c>
      <c r="C5" s="13">
        <v>1</v>
      </c>
      <c r="D5">
        <v>0</v>
      </c>
      <c r="E5" s="13">
        <v>1</v>
      </c>
      <c r="F5">
        <v>8</v>
      </c>
      <c r="G5" s="9">
        <v>43832</v>
      </c>
      <c r="H5" s="23">
        <v>0</v>
      </c>
      <c r="I5" s="23">
        <v>0</v>
      </c>
      <c r="J5" s="10">
        <v>0</v>
      </c>
    </row>
    <row r="6" spans="1:24" x14ac:dyDescent="0.3">
      <c r="A6" s="8">
        <v>43833</v>
      </c>
      <c r="B6">
        <v>7</v>
      </c>
      <c r="C6" s="13" t="s">
        <v>61</v>
      </c>
      <c r="D6">
        <v>0</v>
      </c>
      <c r="E6" s="13">
        <v>1</v>
      </c>
      <c r="F6">
        <v>8</v>
      </c>
      <c r="G6" s="9">
        <v>43833</v>
      </c>
      <c r="H6" s="23">
        <v>0</v>
      </c>
      <c r="I6" s="23">
        <v>0</v>
      </c>
      <c r="J6" s="10">
        <v>0</v>
      </c>
    </row>
    <row r="7" spans="1:24" x14ac:dyDescent="0.3">
      <c r="A7" s="8">
        <v>43834</v>
      </c>
      <c r="B7">
        <v>7</v>
      </c>
      <c r="C7" s="13">
        <v>1</v>
      </c>
      <c r="D7">
        <v>0</v>
      </c>
      <c r="E7" s="13">
        <v>1</v>
      </c>
      <c r="F7">
        <v>7</v>
      </c>
      <c r="G7" s="9">
        <v>43834</v>
      </c>
      <c r="H7" s="23">
        <v>0</v>
      </c>
      <c r="I7" s="23">
        <v>0</v>
      </c>
      <c r="J7" s="10">
        <v>0</v>
      </c>
      <c r="O7" t="s">
        <v>123</v>
      </c>
      <c r="V7" t="s">
        <v>122</v>
      </c>
    </row>
    <row r="8" spans="1:24" ht="43.2" x14ac:dyDescent="0.3">
      <c r="A8" s="8">
        <v>43835</v>
      </c>
      <c r="B8">
        <v>7</v>
      </c>
      <c r="C8" s="13" t="s">
        <v>61</v>
      </c>
      <c r="D8">
        <v>0</v>
      </c>
      <c r="E8" s="13">
        <v>1</v>
      </c>
      <c r="F8">
        <v>7</v>
      </c>
      <c r="G8" s="9">
        <v>43835</v>
      </c>
      <c r="H8" s="23">
        <v>0</v>
      </c>
      <c r="I8" s="23">
        <v>0</v>
      </c>
      <c r="J8" s="10">
        <v>0</v>
      </c>
      <c r="L8" s="13" t="s">
        <v>121</v>
      </c>
      <c r="M8" s="13" t="s">
        <v>17</v>
      </c>
      <c r="N8" s="13" t="s">
        <v>19</v>
      </c>
      <c r="O8" s="19" t="s">
        <v>183</v>
      </c>
      <c r="P8" s="13" t="s">
        <v>22</v>
      </c>
      <c r="Q8" s="13" t="s">
        <v>24</v>
      </c>
      <c r="S8" s="13" t="s">
        <v>121</v>
      </c>
      <c r="T8" s="13" t="s">
        <v>17</v>
      </c>
      <c r="U8" s="13" t="s">
        <v>19</v>
      </c>
      <c r="V8" s="19" t="s">
        <v>183</v>
      </c>
      <c r="W8" s="13" t="s">
        <v>22</v>
      </c>
      <c r="X8" s="13" t="s">
        <v>24</v>
      </c>
    </row>
    <row r="9" spans="1:24" x14ac:dyDescent="0.3">
      <c r="A9" s="8">
        <v>43836</v>
      </c>
      <c r="B9">
        <v>7</v>
      </c>
      <c r="C9" s="13" t="s">
        <v>61</v>
      </c>
      <c r="D9">
        <v>0</v>
      </c>
      <c r="E9" s="13">
        <v>1</v>
      </c>
      <c r="F9">
        <v>8</v>
      </c>
      <c r="G9" s="9">
        <v>43836</v>
      </c>
      <c r="H9" s="23">
        <v>0</v>
      </c>
      <c r="I9" s="23">
        <v>0</v>
      </c>
      <c r="J9" s="10">
        <v>0</v>
      </c>
      <c r="L9">
        <v>0</v>
      </c>
      <c r="M9">
        <v>0.31895826395525184</v>
      </c>
      <c r="N9">
        <v>0.14354597657477172</v>
      </c>
      <c r="O9">
        <v>0.38809103799312961</v>
      </c>
      <c r="P9">
        <v>0.16173860298637679</v>
      </c>
      <c r="Q9">
        <v>0.72305890865025402</v>
      </c>
      <c r="S9">
        <v>0</v>
      </c>
      <c r="T9">
        <v>0.29041650494545079</v>
      </c>
      <c r="U9">
        <v>0.11933161050813543</v>
      </c>
      <c r="V9">
        <v>0.48618638627199906</v>
      </c>
      <c r="W9">
        <v>0.15107846122476973</v>
      </c>
      <c r="X9">
        <v>0.68249252069030131</v>
      </c>
    </row>
    <row r="10" spans="1:24" x14ac:dyDescent="0.3">
      <c r="A10" s="8">
        <v>43837</v>
      </c>
      <c r="B10">
        <v>8</v>
      </c>
      <c r="C10" s="13">
        <v>1</v>
      </c>
      <c r="D10">
        <v>0</v>
      </c>
      <c r="E10" s="13">
        <v>1</v>
      </c>
      <c r="F10">
        <v>7</v>
      </c>
      <c r="G10" s="9">
        <v>43837</v>
      </c>
      <c r="H10" s="23">
        <v>0</v>
      </c>
      <c r="I10" s="23">
        <v>0</v>
      </c>
      <c r="J10" s="10">
        <v>0</v>
      </c>
      <c r="L10">
        <v>1</v>
      </c>
      <c r="M10">
        <v>0.30245111956080373</v>
      </c>
      <c r="N10">
        <v>0.13903485616973235</v>
      </c>
      <c r="O10">
        <v>0.40105412383270833</v>
      </c>
      <c r="P10">
        <v>0.15014626941424614</v>
      </c>
      <c r="Q10">
        <v>0.73734396606056918</v>
      </c>
      <c r="S10">
        <v>1</v>
      </c>
      <c r="T10">
        <v>0.28852906741809364</v>
      </c>
      <c r="U10">
        <v>0.11293243582342027</v>
      </c>
      <c r="V10">
        <v>0.47890768656088367</v>
      </c>
      <c r="W10">
        <v>0.13729684443732004</v>
      </c>
      <c r="X10">
        <v>0.72280628690472082</v>
      </c>
    </row>
    <row r="11" spans="1:24" x14ac:dyDescent="0.3">
      <c r="A11" s="8">
        <v>43838</v>
      </c>
      <c r="B11">
        <v>7</v>
      </c>
      <c r="C11" s="13">
        <v>1</v>
      </c>
      <c r="D11">
        <v>0</v>
      </c>
      <c r="E11" s="13">
        <v>1</v>
      </c>
      <c r="F11">
        <v>10</v>
      </c>
      <c r="G11" s="9">
        <v>43838</v>
      </c>
      <c r="H11" s="23">
        <v>0</v>
      </c>
      <c r="I11" s="23">
        <v>0</v>
      </c>
      <c r="J11" s="10">
        <v>0</v>
      </c>
      <c r="L11">
        <v>2</v>
      </c>
      <c r="M11">
        <v>0.2953116478681761</v>
      </c>
      <c r="N11">
        <v>0.14137610248154928</v>
      </c>
      <c r="O11">
        <v>0.40378139465412971</v>
      </c>
      <c r="P11">
        <v>0.14155694338347455</v>
      </c>
      <c r="Q11">
        <v>0.73180733688180766</v>
      </c>
      <c r="S11">
        <v>2</v>
      </c>
      <c r="T11">
        <v>0.26903059458910217</v>
      </c>
      <c r="U11">
        <v>0.11523615133576183</v>
      </c>
      <c r="V11">
        <v>0.5108914398743799</v>
      </c>
      <c r="W11">
        <v>0.14366130946771283</v>
      </c>
      <c r="X11">
        <v>0.71728334915369341</v>
      </c>
    </row>
    <row r="12" spans="1:24" x14ac:dyDescent="0.3">
      <c r="A12" s="8">
        <v>43839</v>
      </c>
      <c r="B12">
        <v>7</v>
      </c>
      <c r="C12" s="13">
        <v>1</v>
      </c>
      <c r="D12">
        <v>0</v>
      </c>
      <c r="E12" s="13">
        <v>1</v>
      </c>
      <c r="F12">
        <v>8</v>
      </c>
      <c r="G12" s="9">
        <v>43839</v>
      </c>
      <c r="H12" s="23">
        <v>0</v>
      </c>
      <c r="I12" s="23">
        <v>0</v>
      </c>
      <c r="J12" s="10">
        <v>0</v>
      </c>
      <c r="L12">
        <v>3</v>
      </c>
      <c r="M12">
        <v>0.27751132130350181</v>
      </c>
      <c r="N12">
        <v>0.13185183507377035</v>
      </c>
      <c r="O12">
        <v>0.40468601389837888</v>
      </c>
      <c r="P12">
        <v>0.13206555702569167</v>
      </c>
      <c r="Q12">
        <v>0.72673346201448596</v>
      </c>
      <c r="S12">
        <v>3</v>
      </c>
      <c r="T12">
        <v>0.25511399007167151</v>
      </c>
      <c r="U12">
        <v>0.10760782536043835</v>
      </c>
      <c r="V12">
        <v>0.49225298026691733</v>
      </c>
      <c r="W12">
        <v>0.13703988789673718</v>
      </c>
      <c r="X12">
        <v>0.71086908448115804</v>
      </c>
    </row>
    <row r="13" spans="1:24" x14ac:dyDescent="0.3">
      <c r="A13" s="8">
        <v>43840</v>
      </c>
      <c r="B13">
        <v>7</v>
      </c>
      <c r="C13" s="13" t="s">
        <v>61</v>
      </c>
      <c r="D13">
        <v>0</v>
      </c>
      <c r="E13" s="13">
        <v>0</v>
      </c>
      <c r="F13">
        <v>8</v>
      </c>
      <c r="G13" s="9">
        <v>43840</v>
      </c>
      <c r="H13" s="23">
        <v>0</v>
      </c>
      <c r="I13" s="23">
        <v>0</v>
      </c>
      <c r="J13" s="10">
        <v>0</v>
      </c>
      <c r="L13">
        <v>4</v>
      </c>
      <c r="M13">
        <v>0.27117317153064802</v>
      </c>
      <c r="N13">
        <v>0.1239142700193137</v>
      </c>
      <c r="O13">
        <v>0.42872760904827256</v>
      </c>
      <c r="P13">
        <v>0.17469863913597314</v>
      </c>
      <c r="Q13">
        <v>0.76202390242564955</v>
      </c>
      <c r="S13">
        <v>4</v>
      </c>
      <c r="T13">
        <v>0.24978888356418125</v>
      </c>
      <c r="U13">
        <v>9.6469219196792119E-2</v>
      </c>
      <c r="V13">
        <v>0.52132224514843317</v>
      </c>
      <c r="W13">
        <v>0.1586515619219375</v>
      </c>
      <c r="X13">
        <v>0.70607090525963745</v>
      </c>
    </row>
    <row r="14" spans="1:24" x14ac:dyDescent="0.3">
      <c r="A14" s="8">
        <v>43841</v>
      </c>
      <c r="B14">
        <v>9</v>
      </c>
      <c r="C14" s="13">
        <v>1</v>
      </c>
      <c r="D14">
        <v>0</v>
      </c>
      <c r="E14" s="13" t="s">
        <v>61</v>
      </c>
      <c r="F14">
        <v>6</v>
      </c>
      <c r="G14" s="9">
        <v>43841</v>
      </c>
      <c r="H14" s="23">
        <v>0</v>
      </c>
      <c r="I14" s="23">
        <v>0</v>
      </c>
      <c r="J14" s="10">
        <v>0</v>
      </c>
      <c r="L14">
        <v>5</v>
      </c>
      <c r="M14">
        <v>0.2656822097184226</v>
      </c>
      <c r="N14">
        <v>0.12207813593238025</v>
      </c>
      <c r="O14">
        <v>0.45389159107516852</v>
      </c>
      <c r="P14">
        <v>0.15121457443561909</v>
      </c>
      <c r="Q14">
        <v>0.75268064127495071</v>
      </c>
      <c r="S14">
        <v>5</v>
      </c>
      <c r="T14">
        <v>0.23889619085706271</v>
      </c>
      <c r="U14">
        <v>9.6750825912774549E-2</v>
      </c>
      <c r="V14">
        <v>0.53982558157148897</v>
      </c>
      <c r="W14">
        <v>0.1678229314216661</v>
      </c>
      <c r="X14">
        <v>0.72636089983928354</v>
      </c>
    </row>
    <row r="15" spans="1:24" x14ac:dyDescent="0.3">
      <c r="A15" s="8">
        <v>43842</v>
      </c>
      <c r="B15">
        <v>12</v>
      </c>
      <c r="C15" s="13">
        <v>1</v>
      </c>
      <c r="D15">
        <v>0</v>
      </c>
      <c r="E15" s="13">
        <v>1</v>
      </c>
      <c r="F15">
        <v>8</v>
      </c>
      <c r="G15" s="9">
        <v>43842</v>
      </c>
      <c r="H15" s="23">
        <v>0</v>
      </c>
      <c r="I15" s="23">
        <v>0</v>
      </c>
      <c r="J15" s="10">
        <v>0</v>
      </c>
      <c r="L15">
        <v>6</v>
      </c>
      <c r="M15">
        <v>0.26245251845789008</v>
      </c>
      <c r="N15">
        <v>0.1142814756288989</v>
      </c>
      <c r="O15">
        <v>0.47826401157773896</v>
      </c>
      <c r="P15">
        <v>0.1722781843955497</v>
      </c>
      <c r="Q15">
        <v>0.76540045604640305</v>
      </c>
      <c r="S15">
        <v>6</v>
      </c>
      <c r="T15">
        <v>0.24246966073320647</v>
      </c>
      <c r="U15">
        <v>8.3694755061705539E-2</v>
      </c>
      <c r="V15">
        <v>0.53049770626676163</v>
      </c>
      <c r="W15">
        <v>0.14597622066419241</v>
      </c>
      <c r="X15">
        <v>0.71669273666645683</v>
      </c>
    </row>
    <row r="16" spans="1:24" x14ac:dyDescent="0.3">
      <c r="A16" s="8">
        <v>43843</v>
      </c>
      <c r="B16">
        <v>8</v>
      </c>
      <c r="C16" s="13">
        <v>1</v>
      </c>
      <c r="D16">
        <v>0</v>
      </c>
      <c r="E16" s="13">
        <v>1</v>
      </c>
      <c r="F16">
        <v>7</v>
      </c>
      <c r="G16" s="9">
        <v>43843</v>
      </c>
      <c r="H16" s="23">
        <v>0</v>
      </c>
      <c r="I16" s="23">
        <v>0</v>
      </c>
      <c r="J16" s="10">
        <v>0</v>
      </c>
      <c r="L16">
        <v>7</v>
      </c>
      <c r="M16">
        <v>0.25291650334530819</v>
      </c>
      <c r="N16">
        <v>0.10028819280838418</v>
      </c>
      <c r="O16">
        <v>0.47295742968904525</v>
      </c>
      <c r="P16">
        <v>0.15672911258589012</v>
      </c>
      <c r="Q16">
        <v>0.75612037407971155</v>
      </c>
      <c r="S16">
        <v>7</v>
      </c>
      <c r="T16">
        <v>0.23482953206262577</v>
      </c>
      <c r="U16">
        <v>7.2193126479195069E-2</v>
      </c>
      <c r="V16">
        <v>0.55738671956798924</v>
      </c>
      <c r="W16">
        <v>0.17847041304015906</v>
      </c>
      <c r="X16">
        <v>0.7449094290500724</v>
      </c>
    </row>
    <row r="17" spans="1:24" x14ac:dyDescent="0.3">
      <c r="A17" s="8">
        <v>43844</v>
      </c>
      <c r="B17">
        <v>7</v>
      </c>
      <c r="C17" s="13">
        <v>1</v>
      </c>
      <c r="D17">
        <v>0</v>
      </c>
      <c r="E17" s="13" t="s">
        <v>61</v>
      </c>
      <c r="F17">
        <v>7</v>
      </c>
      <c r="G17" s="9">
        <v>43844</v>
      </c>
      <c r="H17" s="23">
        <v>0</v>
      </c>
      <c r="I17" s="23">
        <v>0</v>
      </c>
      <c r="J17" s="10">
        <v>0</v>
      </c>
      <c r="L17">
        <v>8</v>
      </c>
      <c r="M17">
        <v>0.24415388030694049</v>
      </c>
      <c r="N17">
        <v>9.4845302287639058E-2</v>
      </c>
      <c r="O17">
        <v>0.47203267348191591</v>
      </c>
      <c r="P17">
        <v>0.14188677896144195</v>
      </c>
      <c r="Q17">
        <v>0.76858316325224407</v>
      </c>
      <c r="S17">
        <v>8</v>
      </c>
      <c r="T17">
        <v>0.23158955266023257</v>
      </c>
      <c r="U17">
        <v>7.6469632316100045E-2</v>
      </c>
      <c r="V17">
        <v>0.5529521606267519</v>
      </c>
      <c r="W17">
        <v>0.13636748663004464</v>
      </c>
      <c r="X17">
        <v>0.74732668926178425</v>
      </c>
    </row>
    <row r="18" spans="1:24" x14ac:dyDescent="0.3">
      <c r="A18" s="8">
        <v>43845</v>
      </c>
      <c r="B18">
        <v>7</v>
      </c>
      <c r="C18" s="13">
        <v>1</v>
      </c>
      <c r="D18">
        <v>0</v>
      </c>
      <c r="E18" s="13" t="s">
        <v>61</v>
      </c>
      <c r="F18">
        <v>8</v>
      </c>
      <c r="G18" s="9">
        <v>43845</v>
      </c>
      <c r="H18" s="23">
        <v>0</v>
      </c>
      <c r="I18" s="23">
        <v>0</v>
      </c>
      <c r="J18" s="10">
        <v>0</v>
      </c>
      <c r="L18">
        <v>9</v>
      </c>
      <c r="M18">
        <v>0.22570747485673232</v>
      </c>
      <c r="N18">
        <v>8.7711021136930314E-2</v>
      </c>
      <c r="O18">
        <v>0.48463850120056545</v>
      </c>
      <c r="P18">
        <v>0.12509087296534457</v>
      </c>
      <c r="Q18">
        <v>0.77115764901232098</v>
      </c>
      <c r="S18">
        <v>9</v>
      </c>
      <c r="T18">
        <v>0.20968635482387524</v>
      </c>
      <c r="U18">
        <v>7.3842505738856618E-2</v>
      </c>
      <c r="V18">
        <v>0.57685138915520595</v>
      </c>
      <c r="W18">
        <v>0.15244956409993118</v>
      </c>
      <c r="X18">
        <v>0.76945544570871993</v>
      </c>
    </row>
    <row r="19" spans="1:24" x14ac:dyDescent="0.3">
      <c r="A19" s="8">
        <v>43846</v>
      </c>
      <c r="B19">
        <v>7</v>
      </c>
      <c r="C19" s="13">
        <v>1</v>
      </c>
      <c r="D19">
        <v>0</v>
      </c>
      <c r="E19" s="13">
        <v>1</v>
      </c>
      <c r="F19">
        <v>8</v>
      </c>
      <c r="G19" s="9">
        <v>43846</v>
      </c>
      <c r="H19" s="23">
        <v>0</v>
      </c>
      <c r="I19" s="23">
        <v>0</v>
      </c>
      <c r="J19" s="10">
        <v>0</v>
      </c>
      <c r="L19">
        <v>10</v>
      </c>
      <c r="M19">
        <v>0.2143929762101075</v>
      </c>
      <c r="N19">
        <v>8.3012206751988685E-2</v>
      </c>
      <c r="O19">
        <v>0.50096877636235548</v>
      </c>
      <c r="P19">
        <v>0.11638692013813208</v>
      </c>
      <c r="Q19">
        <v>0.78171984642151371</v>
      </c>
      <c r="S19">
        <v>10</v>
      </c>
      <c r="T19">
        <v>0.199751945319914</v>
      </c>
      <c r="U19">
        <v>6.9824853219785862E-2</v>
      </c>
      <c r="V19">
        <v>0.61871191796821334</v>
      </c>
      <c r="W19">
        <v>0.13162954530551402</v>
      </c>
      <c r="X19">
        <v>0.78218306469656707</v>
      </c>
    </row>
    <row r="20" spans="1:24" x14ac:dyDescent="0.3">
      <c r="A20" s="8">
        <v>43847</v>
      </c>
      <c r="B20">
        <v>5</v>
      </c>
      <c r="C20" s="13">
        <v>1</v>
      </c>
      <c r="D20">
        <v>0</v>
      </c>
      <c r="E20" s="13" t="s">
        <v>61</v>
      </c>
      <c r="F20">
        <v>8</v>
      </c>
      <c r="G20" s="9">
        <v>43847</v>
      </c>
      <c r="H20" s="23">
        <v>0</v>
      </c>
      <c r="I20" s="23">
        <v>0</v>
      </c>
      <c r="J20" s="10">
        <v>0</v>
      </c>
      <c r="L20">
        <v>11</v>
      </c>
      <c r="M20">
        <v>0.20440218591629808</v>
      </c>
      <c r="N20">
        <v>7.8312657295831464E-2</v>
      </c>
      <c r="O20">
        <v>0.50312849395422632</v>
      </c>
      <c r="P20">
        <v>0.11291577654740394</v>
      </c>
      <c r="Q20">
        <v>0.77652363888179277</v>
      </c>
      <c r="S20">
        <v>11</v>
      </c>
      <c r="T20">
        <v>0.20418225087792305</v>
      </c>
      <c r="U20">
        <v>5.3585203289857095E-2</v>
      </c>
      <c r="V20">
        <v>0.59050404283909708</v>
      </c>
      <c r="W20">
        <v>0.14796629558189656</v>
      </c>
      <c r="X20">
        <v>0.72070953424049133</v>
      </c>
    </row>
    <row r="21" spans="1:24" x14ac:dyDescent="0.3">
      <c r="A21" s="8">
        <v>43848</v>
      </c>
      <c r="B21">
        <v>10</v>
      </c>
      <c r="C21" s="13">
        <v>1</v>
      </c>
      <c r="D21">
        <v>0</v>
      </c>
      <c r="E21" s="13" t="s">
        <v>61</v>
      </c>
      <c r="F21">
        <v>9</v>
      </c>
      <c r="G21" s="9">
        <v>43848</v>
      </c>
      <c r="H21" s="23">
        <v>0</v>
      </c>
      <c r="I21" s="23">
        <v>0</v>
      </c>
      <c r="J21" s="10">
        <v>0</v>
      </c>
      <c r="L21">
        <v>12</v>
      </c>
      <c r="M21">
        <v>0.19437911531463412</v>
      </c>
      <c r="N21">
        <v>7.0505206883685057E-2</v>
      </c>
      <c r="O21">
        <v>0.51691138076893972</v>
      </c>
      <c r="P21">
        <v>0.10287425658895348</v>
      </c>
      <c r="Q21">
        <v>0.75089423599923732</v>
      </c>
      <c r="S21">
        <v>12</v>
      </c>
      <c r="T21">
        <v>0.19205981948238654</v>
      </c>
      <c r="U21">
        <v>5.7313905669465502E-2</v>
      </c>
      <c r="V21">
        <v>0.61117597428454207</v>
      </c>
      <c r="W21">
        <v>0.10227532893362518</v>
      </c>
      <c r="X21">
        <v>0.7031525148963097</v>
      </c>
    </row>
    <row r="22" spans="1:24" x14ac:dyDescent="0.3">
      <c r="A22" s="8">
        <v>43849</v>
      </c>
      <c r="B22">
        <v>8</v>
      </c>
      <c r="C22" s="13" t="s">
        <v>61</v>
      </c>
      <c r="D22">
        <v>0</v>
      </c>
      <c r="E22" s="13">
        <v>2</v>
      </c>
      <c r="F22">
        <v>6</v>
      </c>
      <c r="G22" s="9">
        <v>43849</v>
      </c>
      <c r="H22" s="23">
        <v>0</v>
      </c>
      <c r="I22" s="23">
        <v>0</v>
      </c>
      <c r="J22" s="10">
        <v>0</v>
      </c>
      <c r="L22">
        <v>13</v>
      </c>
      <c r="M22">
        <v>0.1846877158968615</v>
      </c>
      <c r="N22">
        <v>6.4980298812548729E-2</v>
      </c>
      <c r="O22">
        <v>0.52666570150365788</v>
      </c>
      <c r="P22">
        <v>0.11085605126366005</v>
      </c>
      <c r="Q22">
        <v>0.71961183718638566</v>
      </c>
      <c r="S22">
        <v>13</v>
      </c>
      <c r="T22">
        <v>0.18784216128064926</v>
      </c>
      <c r="U22">
        <v>6.3357146705248099E-2</v>
      </c>
      <c r="V22">
        <v>0.57254197834316678</v>
      </c>
      <c r="W22">
        <v>0.13385472808353696</v>
      </c>
      <c r="X22">
        <v>0.68579985745542249</v>
      </c>
    </row>
    <row r="23" spans="1:24" x14ac:dyDescent="0.3">
      <c r="A23" s="8">
        <v>43850</v>
      </c>
      <c r="B23">
        <v>7</v>
      </c>
      <c r="C23" s="13" t="s">
        <v>61</v>
      </c>
      <c r="D23">
        <v>0</v>
      </c>
      <c r="E23" s="13">
        <v>1</v>
      </c>
      <c r="F23">
        <v>8</v>
      </c>
      <c r="G23" s="9">
        <v>43850</v>
      </c>
      <c r="H23" s="23">
        <v>0</v>
      </c>
      <c r="I23" s="23">
        <v>0</v>
      </c>
      <c r="J23" s="10">
        <v>0</v>
      </c>
      <c r="L23">
        <v>14</v>
      </c>
      <c r="M23">
        <v>0.17151305959405316</v>
      </c>
      <c r="N23">
        <v>5.8553347394614139E-2</v>
      </c>
      <c r="O23">
        <v>0.52239938650779039</v>
      </c>
      <c r="P23">
        <v>7.9652121805142126E-2</v>
      </c>
      <c r="Q23">
        <v>0.72887070562645928</v>
      </c>
      <c r="S23">
        <v>14</v>
      </c>
      <c r="T23">
        <v>0.17487670832806973</v>
      </c>
      <c r="U23">
        <v>5.6878825440155746E-2</v>
      </c>
      <c r="V23">
        <v>0.61367533310563915</v>
      </c>
      <c r="W23">
        <v>0.12689171650932876</v>
      </c>
      <c r="X23">
        <v>0.68090701043743551</v>
      </c>
    </row>
    <row r="24" spans="1:24" x14ac:dyDescent="0.3">
      <c r="A24" s="8">
        <v>43851</v>
      </c>
      <c r="B24">
        <v>10</v>
      </c>
      <c r="C24" s="13" t="s">
        <v>61</v>
      </c>
      <c r="D24">
        <v>0</v>
      </c>
      <c r="E24" s="13">
        <v>1</v>
      </c>
      <c r="F24">
        <v>9</v>
      </c>
      <c r="G24" s="9">
        <v>43851</v>
      </c>
      <c r="H24" s="23">
        <v>0</v>
      </c>
      <c r="I24" s="23">
        <v>0</v>
      </c>
      <c r="J24" s="10">
        <v>0</v>
      </c>
    </row>
    <row r="25" spans="1:24" x14ac:dyDescent="0.3">
      <c r="A25" s="8">
        <v>43852</v>
      </c>
      <c r="B25">
        <v>6</v>
      </c>
      <c r="C25" s="13">
        <v>1</v>
      </c>
      <c r="D25">
        <v>0</v>
      </c>
      <c r="E25" s="13">
        <v>1</v>
      </c>
      <c r="F25">
        <v>11</v>
      </c>
      <c r="G25" s="9">
        <v>43852</v>
      </c>
      <c r="H25" s="23">
        <v>0</v>
      </c>
      <c r="I25" s="23">
        <v>0</v>
      </c>
      <c r="J25" s="10">
        <v>0</v>
      </c>
    </row>
    <row r="26" spans="1:24" x14ac:dyDescent="0.3">
      <c r="A26" s="8">
        <v>43853</v>
      </c>
      <c r="B26">
        <v>8</v>
      </c>
      <c r="C26" s="13">
        <v>1</v>
      </c>
      <c r="D26">
        <v>0</v>
      </c>
      <c r="E26" s="13">
        <v>1</v>
      </c>
      <c r="F26">
        <v>9</v>
      </c>
      <c r="G26" s="9">
        <v>43853</v>
      </c>
      <c r="H26" s="23">
        <v>0</v>
      </c>
      <c r="I26" s="23">
        <v>0</v>
      </c>
      <c r="J26" s="10">
        <v>0</v>
      </c>
    </row>
    <row r="27" spans="1:24" x14ac:dyDescent="0.3">
      <c r="A27" s="8">
        <v>43854</v>
      </c>
      <c r="B27">
        <v>9</v>
      </c>
      <c r="C27" s="13">
        <v>1</v>
      </c>
      <c r="D27">
        <v>0</v>
      </c>
      <c r="E27" s="13">
        <v>2</v>
      </c>
      <c r="F27">
        <v>6</v>
      </c>
      <c r="G27" s="9">
        <v>43854</v>
      </c>
      <c r="H27" s="23">
        <v>0</v>
      </c>
      <c r="I27" s="23">
        <v>0</v>
      </c>
      <c r="J27" s="10">
        <v>0</v>
      </c>
    </row>
    <row r="28" spans="1:24" x14ac:dyDescent="0.3">
      <c r="A28" s="8">
        <v>43855</v>
      </c>
      <c r="B28">
        <v>10</v>
      </c>
      <c r="C28" s="13">
        <v>1</v>
      </c>
      <c r="D28">
        <v>0</v>
      </c>
      <c r="E28" s="13">
        <v>1</v>
      </c>
      <c r="F28">
        <v>7</v>
      </c>
      <c r="G28" s="9">
        <v>43855</v>
      </c>
      <c r="H28" s="23">
        <v>0</v>
      </c>
      <c r="I28" s="23">
        <v>0</v>
      </c>
      <c r="J28" s="10">
        <v>0</v>
      </c>
    </row>
    <row r="29" spans="1:24" x14ac:dyDescent="0.3">
      <c r="A29" s="8">
        <v>43856</v>
      </c>
      <c r="B29">
        <v>11</v>
      </c>
      <c r="C29" s="13" t="s">
        <v>61</v>
      </c>
      <c r="D29">
        <v>0</v>
      </c>
      <c r="E29" s="13">
        <v>1</v>
      </c>
      <c r="F29">
        <v>6</v>
      </c>
      <c r="G29" s="9">
        <v>43856</v>
      </c>
      <c r="H29" s="23">
        <v>0</v>
      </c>
      <c r="I29" s="23">
        <v>0</v>
      </c>
      <c r="J29" s="10">
        <v>0</v>
      </c>
    </row>
    <row r="30" spans="1:24" x14ac:dyDescent="0.3">
      <c r="A30" s="8">
        <v>43857</v>
      </c>
      <c r="B30">
        <v>12</v>
      </c>
      <c r="C30" s="13">
        <v>1</v>
      </c>
      <c r="D30">
        <v>0</v>
      </c>
      <c r="E30" s="13" t="s">
        <v>61</v>
      </c>
      <c r="F30">
        <v>9</v>
      </c>
      <c r="G30" s="9">
        <v>43857</v>
      </c>
      <c r="H30" s="23">
        <v>0</v>
      </c>
      <c r="I30" s="23">
        <v>0</v>
      </c>
      <c r="J30" s="10">
        <v>0</v>
      </c>
    </row>
    <row r="31" spans="1:24" x14ac:dyDescent="0.3">
      <c r="A31" s="8">
        <v>43858</v>
      </c>
      <c r="B31">
        <v>12</v>
      </c>
      <c r="C31" s="13">
        <v>1</v>
      </c>
      <c r="D31">
        <v>0</v>
      </c>
      <c r="E31" s="13">
        <v>1</v>
      </c>
      <c r="F31">
        <v>7</v>
      </c>
      <c r="G31" s="9">
        <v>43858</v>
      </c>
      <c r="H31" s="23">
        <v>0</v>
      </c>
      <c r="I31" s="23">
        <v>0</v>
      </c>
      <c r="J31" s="10">
        <v>0</v>
      </c>
    </row>
    <row r="32" spans="1:24" x14ac:dyDescent="0.3">
      <c r="A32" s="8">
        <v>43859</v>
      </c>
      <c r="B32">
        <v>13</v>
      </c>
      <c r="C32" s="13">
        <v>1</v>
      </c>
      <c r="D32">
        <v>0</v>
      </c>
      <c r="E32" s="13" t="s">
        <v>61</v>
      </c>
      <c r="F32">
        <v>8</v>
      </c>
      <c r="G32" s="9">
        <v>43859</v>
      </c>
      <c r="H32" s="23">
        <v>0</v>
      </c>
      <c r="I32" s="23">
        <v>0</v>
      </c>
      <c r="J32" s="10">
        <v>0</v>
      </c>
    </row>
    <row r="33" spans="1:10" x14ac:dyDescent="0.3">
      <c r="A33" s="8">
        <v>43860</v>
      </c>
      <c r="B33">
        <v>20</v>
      </c>
      <c r="C33" s="13">
        <v>2</v>
      </c>
      <c r="D33">
        <v>0</v>
      </c>
      <c r="E33" s="13">
        <v>1</v>
      </c>
      <c r="F33">
        <v>7</v>
      </c>
      <c r="G33" s="9">
        <v>43860</v>
      </c>
      <c r="H33" s="23">
        <f ca="1">IFERROR(__xludf.DUMMYFUNCTION("""COMPUTED_VALUE"""),1)</f>
        <v>1</v>
      </c>
      <c r="I33" s="23">
        <f ca="1">IFERROR(__xludf.DUMMYFUNCTION("""COMPUTED_VALUE"""),0)</f>
        <v>0</v>
      </c>
      <c r="J33" s="10">
        <v>0</v>
      </c>
    </row>
    <row r="34" spans="1:10" x14ac:dyDescent="0.3">
      <c r="A34" s="8">
        <v>43861</v>
      </c>
      <c r="B34">
        <v>24</v>
      </c>
      <c r="C34" s="13">
        <v>1</v>
      </c>
      <c r="D34">
        <v>0</v>
      </c>
      <c r="E34" s="13">
        <v>1</v>
      </c>
      <c r="F34">
        <v>7</v>
      </c>
      <c r="G34" s="9">
        <v>43861</v>
      </c>
      <c r="H34" s="23">
        <f ca="1">IFERROR(__xludf.DUMMYFUNCTION("""COMPUTED_VALUE"""),0)</f>
        <v>0</v>
      </c>
      <c r="I34" s="23">
        <f ca="1">IFERROR(__xludf.DUMMYFUNCTION("""COMPUTED_VALUE"""),0)</f>
        <v>0</v>
      </c>
      <c r="J34" s="10">
        <v>0</v>
      </c>
    </row>
    <row r="35" spans="1:10" x14ac:dyDescent="0.3">
      <c r="A35" s="8">
        <v>43862</v>
      </c>
      <c r="B35">
        <v>18</v>
      </c>
      <c r="C35" s="13">
        <v>2</v>
      </c>
      <c r="D35">
        <v>0</v>
      </c>
      <c r="E35" s="13">
        <v>0</v>
      </c>
      <c r="F35">
        <v>7</v>
      </c>
      <c r="G35" s="9">
        <v>43862</v>
      </c>
      <c r="H35" s="23">
        <f ca="1">IFERROR(__xludf.DUMMYFUNCTION("""COMPUTED_VALUE"""),0)</f>
        <v>0</v>
      </c>
      <c r="I35" s="23">
        <f ca="1">IFERROR(__xludf.DUMMYFUNCTION("""COMPUTED_VALUE"""),0)</f>
        <v>0</v>
      </c>
      <c r="J35" s="10">
        <v>0</v>
      </c>
    </row>
    <row r="36" spans="1:10" x14ac:dyDescent="0.3">
      <c r="A36" s="8">
        <v>43863</v>
      </c>
      <c r="B36">
        <v>19</v>
      </c>
      <c r="C36" s="13">
        <v>1</v>
      </c>
      <c r="D36">
        <v>0</v>
      </c>
      <c r="E36" s="13" t="s">
        <v>61</v>
      </c>
      <c r="F36">
        <v>7</v>
      </c>
      <c r="G36" s="9">
        <v>43863</v>
      </c>
      <c r="H36" s="23">
        <f ca="1">IFERROR(__xludf.DUMMYFUNCTION("""COMPUTED_VALUE"""),1)</f>
        <v>1</v>
      </c>
      <c r="I36" s="23">
        <f ca="1">IFERROR(__xludf.DUMMYFUNCTION("""COMPUTED_VALUE"""),0)</f>
        <v>0</v>
      </c>
      <c r="J36" s="10">
        <v>0</v>
      </c>
    </row>
    <row r="37" spans="1:10" x14ac:dyDescent="0.3">
      <c r="A37" s="8">
        <v>43864</v>
      </c>
      <c r="B37">
        <v>17</v>
      </c>
      <c r="C37" s="13">
        <v>2</v>
      </c>
      <c r="D37">
        <v>0</v>
      </c>
      <c r="E37" s="13" t="s">
        <v>61</v>
      </c>
      <c r="F37">
        <v>8</v>
      </c>
      <c r="G37" s="9">
        <v>43864</v>
      </c>
      <c r="H37" s="23">
        <f ca="1">IFERROR(__xludf.DUMMYFUNCTION("""COMPUTED_VALUE"""),1)</f>
        <v>1</v>
      </c>
      <c r="I37" s="23">
        <f ca="1">IFERROR(__xludf.DUMMYFUNCTION("""COMPUTED_VALUE"""),0)</f>
        <v>0</v>
      </c>
      <c r="J37" s="10">
        <v>0</v>
      </c>
    </row>
    <row r="38" spans="1:10" x14ac:dyDescent="0.3">
      <c r="A38" s="8">
        <v>43865</v>
      </c>
      <c r="B38">
        <v>19</v>
      </c>
      <c r="C38" s="13">
        <v>1</v>
      </c>
      <c r="D38">
        <v>0</v>
      </c>
      <c r="E38" s="13" t="s">
        <v>61</v>
      </c>
      <c r="F38">
        <v>9</v>
      </c>
      <c r="G38" s="9">
        <v>43865</v>
      </c>
      <c r="H38" s="23">
        <f ca="1">IFERROR(__xludf.DUMMYFUNCTION("""COMPUTED_VALUE"""),0)</f>
        <v>0</v>
      </c>
      <c r="I38" s="23">
        <f ca="1">IFERROR(__xludf.DUMMYFUNCTION("""COMPUTED_VALUE"""),0)</f>
        <v>0</v>
      </c>
      <c r="J38" s="10">
        <v>0</v>
      </c>
    </row>
    <row r="39" spans="1:10" x14ac:dyDescent="0.3">
      <c r="A39" s="8">
        <v>43866</v>
      </c>
      <c r="B39">
        <v>13</v>
      </c>
      <c r="C39" s="13" t="s">
        <v>61</v>
      </c>
      <c r="D39">
        <v>0</v>
      </c>
      <c r="E39" s="13">
        <v>1</v>
      </c>
      <c r="F39">
        <v>8</v>
      </c>
      <c r="G39" s="9">
        <v>43866</v>
      </c>
      <c r="H39" s="23">
        <f ca="1">IFERROR(__xludf.DUMMYFUNCTION("""COMPUTED_VALUE"""),0)</f>
        <v>0</v>
      </c>
      <c r="I39" s="23">
        <f ca="1">IFERROR(__xludf.DUMMYFUNCTION("""COMPUTED_VALUE"""),0)</f>
        <v>0</v>
      </c>
      <c r="J39" s="10">
        <v>0</v>
      </c>
    </row>
    <row r="40" spans="1:10" x14ac:dyDescent="0.3">
      <c r="A40" s="8">
        <v>43867</v>
      </c>
      <c r="B40">
        <v>12</v>
      </c>
      <c r="C40" s="13">
        <v>1</v>
      </c>
      <c r="D40">
        <v>0</v>
      </c>
      <c r="E40" s="13">
        <v>2</v>
      </c>
      <c r="F40">
        <v>9</v>
      </c>
      <c r="G40" s="9">
        <v>43867</v>
      </c>
      <c r="H40" s="23">
        <f ca="1">IFERROR(__xludf.DUMMYFUNCTION("""COMPUTED_VALUE"""),0)</f>
        <v>0</v>
      </c>
      <c r="I40" s="23">
        <f ca="1">IFERROR(__xludf.DUMMYFUNCTION("""COMPUTED_VALUE"""),0)</f>
        <v>0</v>
      </c>
      <c r="J40" s="10">
        <v>0</v>
      </c>
    </row>
    <row r="41" spans="1:10" x14ac:dyDescent="0.3">
      <c r="A41" s="8">
        <v>43868</v>
      </c>
      <c r="B41">
        <v>13</v>
      </c>
      <c r="C41" s="13">
        <v>1</v>
      </c>
      <c r="D41">
        <v>0</v>
      </c>
      <c r="E41" s="13">
        <v>1</v>
      </c>
      <c r="F41">
        <v>7</v>
      </c>
      <c r="G41" s="9">
        <v>43868</v>
      </c>
      <c r="H41" s="23">
        <f ca="1">IFERROR(__xludf.DUMMYFUNCTION("""COMPUTED_VALUE"""),0)</f>
        <v>0</v>
      </c>
      <c r="I41" s="23">
        <f ca="1">IFERROR(__xludf.DUMMYFUNCTION("""COMPUTED_VALUE"""),0)</f>
        <v>0</v>
      </c>
      <c r="J41" s="10">
        <v>0</v>
      </c>
    </row>
    <row r="42" spans="1:10" x14ac:dyDescent="0.3">
      <c r="A42" s="8">
        <v>43869</v>
      </c>
      <c r="B42">
        <v>16</v>
      </c>
      <c r="C42" s="13">
        <v>1</v>
      </c>
      <c r="D42">
        <v>0</v>
      </c>
      <c r="E42" s="13">
        <v>1</v>
      </c>
      <c r="F42">
        <v>8</v>
      </c>
      <c r="G42" s="9">
        <v>43869</v>
      </c>
      <c r="H42" s="23">
        <f ca="1">IFERROR(__xludf.DUMMYFUNCTION("""COMPUTED_VALUE"""),0)</f>
        <v>0</v>
      </c>
      <c r="I42" s="23">
        <f ca="1">IFERROR(__xludf.DUMMYFUNCTION("""COMPUTED_VALUE"""),0)</f>
        <v>0</v>
      </c>
      <c r="J42" s="10">
        <v>0</v>
      </c>
    </row>
    <row r="43" spans="1:10" x14ac:dyDescent="0.3">
      <c r="A43" s="8">
        <v>43870</v>
      </c>
      <c r="B43">
        <v>14</v>
      </c>
      <c r="C43" s="13">
        <v>1</v>
      </c>
      <c r="D43">
        <v>0</v>
      </c>
      <c r="E43" s="13" t="s">
        <v>61</v>
      </c>
      <c r="F43">
        <v>7</v>
      </c>
      <c r="G43" s="9">
        <v>43870</v>
      </c>
      <c r="H43" s="23">
        <f ca="1">IFERROR(__xludf.DUMMYFUNCTION("""COMPUTED_VALUE"""),0)</f>
        <v>0</v>
      </c>
      <c r="I43" s="23">
        <f ca="1">IFERROR(__xludf.DUMMYFUNCTION("""COMPUTED_VALUE"""),0)</f>
        <v>0</v>
      </c>
      <c r="J43" s="10">
        <v>0</v>
      </c>
    </row>
    <row r="44" spans="1:10" x14ac:dyDescent="0.3">
      <c r="A44" s="8">
        <v>43871</v>
      </c>
      <c r="B44">
        <v>14</v>
      </c>
      <c r="C44" s="13">
        <v>1</v>
      </c>
      <c r="D44">
        <v>0</v>
      </c>
      <c r="E44" s="13">
        <v>1</v>
      </c>
      <c r="F44">
        <v>7</v>
      </c>
      <c r="G44" s="9">
        <v>43871</v>
      </c>
      <c r="H44" s="23">
        <f ca="1">IFERROR(__xludf.DUMMYFUNCTION("""COMPUTED_VALUE"""),0)</f>
        <v>0</v>
      </c>
      <c r="I44" s="23">
        <f ca="1">IFERROR(__xludf.DUMMYFUNCTION("""COMPUTED_VALUE"""),0)</f>
        <v>0</v>
      </c>
      <c r="J44" s="10">
        <v>0</v>
      </c>
    </row>
    <row r="45" spans="1:10" x14ac:dyDescent="0.3">
      <c r="A45" s="8">
        <v>43872</v>
      </c>
      <c r="B45">
        <v>13</v>
      </c>
      <c r="C45" s="13">
        <v>1</v>
      </c>
      <c r="D45">
        <v>0</v>
      </c>
      <c r="E45" s="13">
        <v>1</v>
      </c>
      <c r="F45">
        <v>8</v>
      </c>
      <c r="G45" s="9">
        <v>43872</v>
      </c>
      <c r="H45" s="23">
        <f ca="1">IFERROR(__xludf.DUMMYFUNCTION("""COMPUTED_VALUE"""),0)</f>
        <v>0</v>
      </c>
      <c r="I45" s="23">
        <f ca="1">IFERROR(__xludf.DUMMYFUNCTION("""COMPUTED_VALUE"""),0)</f>
        <v>0</v>
      </c>
      <c r="J45" s="10">
        <v>0</v>
      </c>
    </row>
    <row r="46" spans="1:10" x14ac:dyDescent="0.3">
      <c r="A46" s="8">
        <v>43873</v>
      </c>
      <c r="B46">
        <v>17</v>
      </c>
      <c r="C46" s="13">
        <v>1</v>
      </c>
      <c r="D46">
        <v>0</v>
      </c>
      <c r="E46" s="13">
        <v>1</v>
      </c>
      <c r="F46">
        <v>7</v>
      </c>
      <c r="G46" s="9">
        <v>43873</v>
      </c>
      <c r="H46" s="23">
        <f ca="1">IFERROR(__xludf.DUMMYFUNCTION("""COMPUTED_VALUE"""),0)</f>
        <v>0</v>
      </c>
      <c r="I46" s="23">
        <f ca="1">IFERROR(__xludf.DUMMYFUNCTION("""COMPUTED_VALUE"""),0)</f>
        <v>0</v>
      </c>
      <c r="J46" s="10">
        <v>0</v>
      </c>
    </row>
    <row r="47" spans="1:10" x14ac:dyDescent="0.3">
      <c r="A47" s="8">
        <v>43874</v>
      </c>
      <c r="B47">
        <v>16</v>
      </c>
      <c r="C47" s="13">
        <v>1</v>
      </c>
      <c r="D47">
        <v>0</v>
      </c>
      <c r="E47" s="13">
        <v>1</v>
      </c>
      <c r="F47">
        <v>10</v>
      </c>
      <c r="G47" s="9">
        <v>43874</v>
      </c>
      <c r="H47" s="23">
        <f ca="1">IFERROR(__xludf.DUMMYFUNCTION("""COMPUTED_VALUE"""),0)</f>
        <v>0</v>
      </c>
      <c r="I47" s="23">
        <f ca="1">IFERROR(__xludf.DUMMYFUNCTION("""COMPUTED_VALUE"""),0)</f>
        <v>0</v>
      </c>
      <c r="J47" s="10">
        <v>0</v>
      </c>
    </row>
    <row r="48" spans="1:10" x14ac:dyDescent="0.3">
      <c r="A48" s="8">
        <v>43875</v>
      </c>
      <c r="B48">
        <v>16</v>
      </c>
      <c r="C48" s="13">
        <v>2</v>
      </c>
      <c r="D48">
        <v>0</v>
      </c>
      <c r="E48" s="13">
        <v>1</v>
      </c>
      <c r="F48">
        <v>7</v>
      </c>
      <c r="G48" s="9">
        <v>43875</v>
      </c>
      <c r="H48" s="23">
        <f ca="1">IFERROR(__xludf.DUMMYFUNCTION("""COMPUTED_VALUE"""),0)</f>
        <v>0</v>
      </c>
      <c r="I48" s="23">
        <f ca="1">IFERROR(__xludf.DUMMYFUNCTION("""COMPUTED_VALUE"""),0)</f>
        <v>0</v>
      </c>
      <c r="J48" s="10">
        <v>0</v>
      </c>
    </row>
    <row r="49" spans="1:10" x14ac:dyDescent="0.3">
      <c r="A49" s="8">
        <v>43876</v>
      </c>
      <c r="B49">
        <v>14</v>
      </c>
      <c r="C49" s="13">
        <v>1</v>
      </c>
      <c r="D49">
        <v>0</v>
      </c>
      <c r="E49" s="13">
        <v>1</v>
      </c>
      <c r="F49">
        <v>8</v>
      </c>
      <c r="G49" s="9">
        <v>43876</v>
      </c>
      <c r="H49" s="23">
        <f ca="1">IFERROR(__xludf.DUMMYFUNCTION("""COMPUTED_VALUE"""),0)</f>
        <v>0</v>
      </c>
      <c r="I49" s="23">
        <f ca="1">IFERROR(__xludf.DUMMYFUNCTION("""COMPUTED_VALUE"""),0)</f>
        <v>0</v>
      </c>
      <c r="J49" s="10">
        <v>0</v>
      </c>
    </row>
    <row r="50" spans="1:10" x14ac:dyDescent="0.3">
      <c r="A50" s="8">
        <v>43877</v>
      </c>
      <c r="B50">
        <v>13</v>
      </c>
      <c r="C50" s="13">
        <v>1</v>
      </c>
      <c r="D50">
        <v>0</v>
      </c>
      <c r="E50" s="13" t="s">
        <v>61</v>
      </c>
      <c r="F50">
        <v>7</v>
      </c>
      <c r="G50" s="9">
        <v>43877</v>
      </c>
      <c r="H50" s="23">
        <f ca="1">IFERROR(__xludf.DUMMYFUNCTION("""COMPUTED_VALUE"""),0)</f>
        <v>0</v>
      </c>
      <c r="I50" s="23">
        <f ca="1">IFERROR(__xludf.DUMMYFUNCTION("""COMPUTED_VALUE"""),0)</f>
        <v>0</v>
      </c>
      <c r="J50" s="10">
        <v>0</v>
      </c>
    </row>
    <row r="51" spans="1:10" x14ac:dyDescent="0.3">
      <c r="A51" s="8">
        <v>43878</v>
      </c>
      <c r="B51">
        <v>13</v>
      </c>
      <c r="C51" s="13">
        <v>1</v>
      </c>
      <c r="D51">
        <v>0</v>
      </c>
      <c r="E51" s="13">
        <v>1</v>
      </c>
      <c r="F51">
        <v>7</v>
      </c>
      <c r="G51" s="9">
        <v>43878</v>
      </c>
      <c r="H51" s="23">
        <f ca="1">IFERROR(__xludf.DUMMYFUNCTION("""COMPUTED_VALUE"""),0)</f>
        <v>0</v>
      </c>
      <c r="I51" s="23">
        <f ca="1">IFERROR(__xludf.DUMMYFUNCTION("""COMPUTED_VALUE"""),0)</f>
        <v>0</v>
      </c>
      <c r="J51" s="10">
        <v>0</v>
      </c>
    </row>
    <row r="52" spans="1:10" x14ac:dyDescent="0.3">
      <c r="A52" s="8">
        <v>43879</v>
      </c>
      <c r="B52">
        <v>16</v>
      </c>
      <c r="C52" s="13">
        <v>1</v>
      </c>
      <c r="D52">
        <v>0</v>
      </c>
      <c r="E52" s="13">
        <v>1</v>
      </c>
      <c r="F52">
        <v>7</v>
      </c>
      <c r="G52" s="9">
        <v>43879</v>
      </c>
      <c r="H52" s="23">
        <f ca="1">IFERROR(__xludf.DUMMYFUNCTION("""COMPUTED_VALUE"""),0)</f>
        <v>0</v>
      </c>
      <c r="I52" s="23">
        <f ca="1">IFERROR(__xludf.DUMMYFUNCTION("""COMPUTED_VALUE"""),0)</f>
        <v>0</v>
      </c>
      <c r="J52" s="10">
        <v>0</v>
      </c>
    </row>
    <row r="53" spans="1:10" x14ac:dyDescent="0.3">
      <c r="A53" s="8">
        <v>43880</v>
      </c>
      <c r="B53">
        <v>17</v>
      </c>
      <c r="C53" s="13">
        <v>1</v>
      </c>
      <c r="D53">
        <v>0</v>
      </c>
      <c r="E53" s="13">
        <v>1</v>
      </c>
      <c r="F53">
        <v>7</v>
      </c>
      <c r="G53" s="9">
        <v>43880</v>
      </c>
      <c r="H53" s="23">
        <f ca="1">IFERROR(__xludf.DUMMYFUNCTION("""COMPUTED_VALUE"""),0)</f>
        <v>0</v>
      </c>
      <c r="I53" s="23">
        <f ca="1">IFERROR(__xludf.DUMMYFUNCTION("""COMPUTED_VALUE"""),0)</f>
        <v>0</v>
      </c>
      <c r="J53" s="10">
        <v>0</v>
      </c>
    </row>
    <row r="54" spans="1:10" x14ac:dyDescent="0.3">
      <c r="A54" s="8">
        <v>43881</v>
      </c>
      <c r="B54">
        <v>13</v>
      </c>
      <c r="C54" s="13">
        <v>1</v>
      </c>
      <c r="D54">
        <v>0</v>
      </c>
      <c r="E54" s="13" t="s">
        <v>61</v>
      </c>
      <c r="F54">
        <v>8</v>
      </c>
      <c r="G54" s="9">
        <v>43881</v>
      </c>
      <c r="H54" s="23">
        <f ca="1">IFERROR(__xludf.DUMMYFUNCTION("""COMPUTED_VALUE"""),0)</f>
        <v>0</v>
      </c>
      <c r="I54" s="23">
        <f ca="1">IFERROR(__xludf.DUMMYFUNCTION("""COMPUTED_VALUE"""),0)</f>
        <v>0</v>
      </c>
      <c r="J54" s="10">
        <v>0</v>
      </c>
    </row>
    <row r="55" spans="1:10" x14ac:dyDescent="0.3">
      <c r="A55" s="8">
        <v>43882</v>
      </c>
      <c r="B55">
        <v>10</v>
      </c>
      <c r="C55" s="13" t="s">
        <v>61</v>
      </c>
      <c r="D55">
        <v>0</v>
      </c>
      <c r="E55" s="13">
        <v>1</v>
      </c>
      <c r="F55">
        <v>9</v>
      </c>
      <c r="G55" s="9">
        <v>43882</v>
      </c>
      <c r="H55" s="23">
        <f ca="1">IFERROR(__xludf.DUMMYFUNCTION("""COMPUTED_VALUE"""),0)</f>
        <v>0</v>
      </c>
      <c r="I55" s="23">
        <f ca="1">IFERROR(__xludf.DUMMYFUNCTION("""COMPUTED_VALUE"""),0)</f>
        <v>0</v>
      </c>
      <c r="J55" s="10">
        <v>0</v>
      </c>
    </row>
    <row r="56" spans="1:10" x14ac:dyDescent="0.3">
      <c r="A56" s="8">
        <v>43883</v>
      </c>
      <c r="B56">
        <v>13</v>
      </c>
      <c r="C56" s="13">
        <v>1</v>
      </c>
      <c r="D56">
        <v>0</v>
      </c>
      <c r="E56" s="13">
        <v>1</v>
      </c>
      <c r="F56">
        <v>8</v>
      </c>
      <c r="G56" s="9">
        <v>43883</v>
      </c>
      <c r="H56" s="23">
        <f ca="1">IFERROR(__xludf.DUMMYFUNCTION("""COMPUTED_VALUE"""),0)</f>
        <v>0</v>
      </c>
      <c r="I56" s="23">
        <f ca="1">IFERROR(__xludf.DUMMYFUNCTION("""COMPUTED_VALUE"""),0)</f>
        <v>0</v>
      </c>
      <c r="J56" s="10">
        <v>0</v>
      </c>
    </row>
    <row r="57" spans="1:10" x14ac:dyDescent="0.3">
      <c r="A57" s="8">
        <v>43884</v>
      </c>
      <c r="B57">
        <v>15</v>
      </c>
      <c r="C57" s="13">
        <v>1</v>
      </c>
      <c r="D57">
        <v>0</v>
      </c>
      <c r="E57" s="13">
        <v>1</v>
      </c>
      <c r="F57">
        <v>9</v>
      </c>
      <c r="G57" s="9">
        <v>43884</v>
      </c>
      <c r="H57" s="23">
        <f ca="1">IFERROR(__xludf.DUMMYFUNCTION("""COMPUTED_VALUE"""),0)</f>
        <v>0</v>
      </c>
      <c r="I57" s="23">
        <f ca="1">IFERROR(__xludf.DUMMYFUNCTION("""COMPUTED_VALUE"""),0)</f>
        <v>0</v>
      </c>
      <c r="J57" s="10">
        <v>0</v>
      </c>
    </row>
    <row r="58" spans="1:10" x14ac:dyDescent="0.3">
      <c r="A58" s="8">
        <v>43885</v>
      </c>
      <c r="B58">
        <v>13</v>
      </c>
      <c r="C58" s="13">
        <v>1</v>
      </c>
      <c r="D58">
        <v>0</v>
      </c>
      <c r="E58" s="13">
        <v>1</v>
      </c>
      <c r="F58">
        <v>10</v>
      </c>
      <c r="G58" s="9">
        <v>43885</v>
      </c>
      <c r="H58" s="23">
        <f ca="1">IFERROR(__xludf.DUMMYFUNCTION("""COMPUTED_VALUE"""),0)</f>
        <v>0</v>
      </c>
      <c r="I58" s="23">
        <f ca="1">IFERROR(__xludf.DUMMYFUNCTION("""COMPUTED_VALUE"""),0)</f>
        <v>0</v>
      </c>
      <c r="J58" s="10">
        <v>0</v>
      </c>
    </row>
    <row r="59" spans="1:10" x14ac:dyDescent="0.3">
      <c r="A59" s="8">
        <v>43886</v>
      </c>
      <c r="B59">
        <v>16</v>
      </c>
      <c r="C59" s="13">
        <v>1</v>
      </c>
      <c r="D59">
        <v>0</v>
      </c>
      <c r="E59" s="13">
        <v>1</v>
      </c>
      <c r="F59">
        <v>10</v>
      </c>
      <c r="G59" s="9">
        <v>43886</v>
      </c>
      <c r="H59" s="23">
        <f ca="1">IFERROR(__xludf.DUMMYFUNCTION("""COMPUTED_VALUE"""),0)</f>
        <v>0</v>
      </c>
      <c r="I59" s="23">
        <f ca="1">IFERROR(__xludf.DUMMYFUNCTION("""COMPUTED_VALUE"""),0)</f>
        <v>0</v>
      </c>
      <c r="J59" s="10">
        <v>0</v>
      </c>
    </row>
    <row r="60" spans="1:10" x14ac:dyDescent="0.3">
      <c r="A60" s="8">
        <v>43887</v>
      </c>
      <c r="B60">
        <v>16</v>
      </c>
      <c r="C60" s="13">
        <v>1</v>
      </c>
      <c r="D60">
        <v>0</v>
      </c>
      <c r="E60" s="13">
        <v>1</v>
      </c>
      <c r="F60">
        <v>8</v>
      </c>
      <c r="G60" s="9">
        <v>43887</v>
      </c>
      <c r="H60" s="23">
        <f ca="1">IFERROR(__xludf.DUMMYFUNCTION("""COMPUTED_VALUE"""),0)</f>
        <v>0</v>
      </c>
      <c r="I60" s="23">
        <f ca="1">IFERROR(__xludf.DUMMYFUNCTION("""COMPUTED_VALUE"""),0)</f>
        <v>0</v>
      </c>
      <c r="J60" s="10">
        <v>0</v>
      </c>
    </row>
    <row r="61" spans="1:10" x14ac:dyDescent="0.3">
      <c r="A61" s="8">
        <v>43888</v>
      </c>
      <c r="B61">
        <v>15</v>
      </c>
      <c r="C61" s="13">
        <v>1</v>
      </c>
      <c r="D61">
        <v>0</v>
      </c>
      <c r="E61" s="13">
        <v>1</v>
      </c>
      <c r="F61">
        <v>8</v>
      </c>
      <c r="G61" s="9">
        <v>43888</v>
      </c>
      <c r="H61" s="23">
        <f ca="1">IFERROR(__xludf.DUMMYFUNCTION("""COMPUTED_VALUE"""),0)</f>
        <v>0</v>
      </c>
      <c r="I61" s="23">
        <f ca="1">IFERROR(__xludf.DUMMYFUNCTION("""COMPUTED_VALUE"""),0)</f>
        <v>0</v>
      </c>
      <c r="J61" s="10">
        <v>0</v>
      </c>
    </row>
    <row r="62" spans="1:10" x14ac:dyDescent="0.3">
      <c r="A62" s="8">
        <v>43889</v>
      </c>
      <c r="B62">
        <v>20</v>
      </c>
      <c r="C62" s="13">
        <v>1</v>
      </c>
      <c r="D62">
        <v>0</v>
      </c>
      <c r="E62" s="13">
        <v>1</v>
      </c>
      <c r="F62">
        <v>7</v>
      </c>
      <c r="G62" s="9">
        <v>43889</v>
      </c>
      <c r="H62" s="23">
        <f ca="1">IFERROR(__xludf.DUMMYFUNCTION("""COMPUTED_VALUE"""),0)</f>
        <v>0</v>
      </c>
      <c r="I62" s="23">
        <f ca="1">IFERROR(__xludf.DUMMYFUNCTION("""COMPUTED_VALUE"""),0)</f>
        <v>0</v>
      </c>
      <c r="J62" s="10">
        <v>0</v>
      </c>
    </row>
    <row r="63" spans="1:10" x14ac:dyDescent="0.3">
      <c r="A63" s="8">
        <v>43890</v>
      </c>
      <c r="B63">
        <v>16</v>
      </c>
      <c r="C63" s="13">
        <v>2</v>
      </c>
      <c r="D63">
        <v>0</v>
      </c>
      <c r="E63" s="13">
        <v>1</v>
      </c>
      <c r="F63">
        <v>9</v>
      </c>
      <c r="G63" s="9">
        <v>43890</v>
      </c>
      <c r="H63" s="23">
        <f ca="1">IFERROR(__xludf.DUMMYFUNCTION("""COMPUTED_VALUE"""),0)</f>
        <v>0</v>
      </c>
      <c r="I63" s="23">
        <f ca="1">IFERROR(__xludf.DUMMYFUNCTION("""COMPUTED_VALUE"""),0)</f>
        <v>0</v>
      </c>
      <c r="J63" s="10">
        <v>0</v>
      </c>
    </row>
    <row r="64" spans="1:10" x14ac:dyDescent="0.3">
      <c r="A64" s="8">
        <v>43891</v>
      </c>
      <c r="B64">
        <v>15</v>
      </c>
      <c r="C64" s="13">
        <v>1</v>
      </c>
      <c r="D64">
        <v>0</v>
      </c>
      <c r="E64" s="13">
        <v>2</v>
      </c>
      <c r="F64">
        <v>7</v>
      </c>
      <c r="G64" s="9">
        <v>43891</v>
      </c>
      <c r="H64" s="23">
        <f ca="1">IFERROR(__xludf.DUMMYFUNCTION("""COMPUTED_VALUE"""),0)</f>
        <v>0</v>
      </c>
      <c r="I64" s="23">
        <f ca="1">IFERROR(__xludf.DUMMYFUNCTION("""COMPUTED_VALUE"""),0)</f>
        <v>0</v>
      </c>
      <c r="J64" s="10">
        <v>0</v>
      </c>
    </row>
    <row r="65" spans="1:10" x14ac:dyDescent="0.3">
      <c r="A65" s="8">
        <v>43892</v>
      </c>
      <c r="B65">
        <v>20</v>
      </c>
      <c r="C65" s="13">
        <v>2</v>
      </c>
      <c r="D65">
        <v>0</v>
      </c>
      <c r="E65" s="13">
        <v>1</v>
      </c>
      <c r="F65">
        <v>9</v>
      </c>
      <c r="G65" s="9">
        <v>43892</v>
      </c>
      <c r="H65" s="23">
        <f ca="1">IFERROR(__xludf.DUMMYFUNCTION("""COMPUTED_VALUE"""),0)</f>
        <v>0</v>
      </c>
      <c r="I65" s="23">
        <f ca="1">IFERROR(__xludf.DUMMYFUNCTION("""COMPUTED_VALUE"""),0)</f>
        <v>0</v>
      </c>
      <c r="J65" s="10">
        <v>0</v>
      </c>
    </row>
    <row r="66" spans="1:10" x14ac:dyDescent="0.3">
      <c r="A66" s="8">
        <v>43893</v>
      </c>
      <c r="B66">
        <v>46</v>
      </c>
      <c r="C66" s="13">
        <v>9</v>
      </c>
      <c r="D66">
        <v>0</v>
      </c>
      <c r="E66" s="13">
        <v>1</v>
      </c>
      <c r="F66">
        <v>8</v>
      </c>
      <c r="G66" s="9">
        <v>43893</v>
      </c>
      <c r="H66" s="23">
        <f ca="1">IFERROR(__xludf.DUMMYFUNCTION("""COMPUTED_VALUE"""),0)</f>
        <v>0</v>
      </c>
      <c r="I66" s="23">
        <f ca="1">IFERROR(__xludf.DUMMYFUNCTION("""COMPUTED_VALUE"""),0)</f>
        <v>0</v>
      </c>
      <c r="J66" s="10">
        <v>0</v>
      </c>
    </row>
    <row r="67" spans="1:10" x14ac:dyDescent="0.3">
      <c r="A67" s="8">
        <v>43894</v>
      </c>
      <c r="B67">
        <v>85</v>
      </c>
      <c r="C67" s="13">
        <v>27</v>
      </c>
      <c r="D67">
        <v>0</v>
      </c>
      <c r="E67" s="13">
        <v>2</v>
      </c>
      <c r="F67">
        <v>10</v>
      </c>
      <c r="G67" s="9">
        <v>43894</v>
      </c>
      <c r="H67" s="23">
        <f ca="1">IFERROR(__xludf.DUMMYFUNCTION("""COMPUTED_VALUE"""),0)</f>
        <v>0</v>
      </c>
      <c r="I67" s="23">
        <f ca="1">IFERROR(__xludf.DUMMYFUNCTION("""COMPUTED_VALUE"""),0)</f>
        <v>0</v>
      </c>
      <c r="J67" s="10">
        <v>0</v>
      </c>
    </row>
    <row r="68" spans="1:10" x14ac:dyDescent="0.3">
      <c r="A68" s="8">
        <v>43895</v>
      </c>
      <c r="B68">
        <v>74</v>
      </c>
      <c r="C68" s="13">
        <v>38</v>
      </c>
      <c r="D68">
        <v>0</v>
      </c>
      <c r="E68" s="13">
        <v>4</v>
      </c>
      <c r="F68">
        <v>10</v>
      </c>
      <c r="G68" s="9">
        <v>43895</v>
      </c>
      <c r="H68" s="23">
        <f ca="1">IFERROR(__xludf.DUMMYFUNCTION("""COMPUTED_VALUE"""),0)</f>
        <v>0</v>
      </c>
      <c r="I68" s="23">
        <f ca="1">IFERROR(__xludf.DUMMYFUNCTION("""COMPUTED_VALUE"""),0)</f>
        <v>0</v>
      </c>
      <c r="J68" s="10">
        <v>0</v>
      </c>
    </row>
    <row r="69" spans="1:10" x14ac:dyDescent="0.3">
      <c r="A69" s="8">
        <v>43896</v>
      </c>
      <c r="B69">
        <v>66</v>
      </c>
      <c r="C69" s="13">
        <v>34</v>
      </c>
      <c r="D69">
        <v>0</v>
      </c>
      <c r="E69" s="13">
        <v>2</v>
      </c>
      <c r="F69">
        <v>8</v>
      </c>
      <c r="G69" s="9">
        <v>43896</v>
      </c>
      <c r="H69" s="23">
        <f ca="1">IFERROR(__xludf.DUMMYFUNCTION("""COMPUTED_VALUE"""),0)</f>
        <v>0</v>
      </c>
      <c r="I69" s="23">
        <f ca="1">IFERROR(__xludf.DUMMYFUNCTION("""COMPUTED_VALUE"""),0)</f>
        <v>0</v>
      </c>
      <c r="J69" s="10">
        <v>0</v>
      </c>
    </row>
    <row r="70" spans="1:10" x14ac:dyDescent="0.3">
      <c r="A70" s="8">
        <v>43897</v>
      </c>
      <c r="B70">
        <v>46</v>
      </c>
      <c r="C70" s="13">
        <v>28</v>
      </c>
      <c r="D70">
        <v>0</v>
      </c>
      <c r="E70" s="13">
        <v>2</v>
      </c>
      <c r="F70">
        <v>7</v>
      </c>
      <c r="G70" s="9">
        <v>43897</v>
      </c>
      <c r="H70" s="23">
        <f ca="1">IFERROR(__xludf.DUMMYFUNCTION("""COMPUTED_VALUE"""),0)</f>
        <v>0</v>
      </c>
      <c r="I70" s="23">
        <f ca="1">IFERROR(__xludf.DUMMYFUNCTION("""COMPUTED_VALUE"""),0)</f>
        <v>0</v>
      </c>
      <c r="J70" s="10">
        <v>0</v>
      </c>
    </row>
    <row r="71" spans="1:10" x14ac:dyDescent="0.3">
      <c r="A71" s="8">
        <v>43898</v>
      </c>
      <c r="B71">
        <v>32</v>
      </c>
      <c r="C71" s="13">
        <v>24</v>
      </c>
      <c r="D71">
        <v>0</v>
      </c>
      <c r="E71" s="13">
        <v>2</v>
      </c>
      <c r="F71">
        <v>8</v>
      </c>
      <c r="G71" s="9">
        <v>43898</v>
      </c>
      <c r="H71" s="23">
        <f ca="1">IFERROR(__xludf.DUMMYFUNCTION("""COMPUTED_VALUE"""),0)</f>
        <v>0</v>
      </c>
      <c r="I71" s="23">
        <f ca="1">IFERROR(__xludf.DUMMYFUNCTION("""COMPUTED_VALUE"""),0)</f>
        <v>0</v>
      </c>
      <c r="J71" s="10">
        <v>0</v>
      </c>
    </row>
    <row r="72" spans="1:10" x14ac:dyDescent="0.3">
      <c r="A72" s="8">
        <v>43899</v>
      </c>
      <c r="B72">
        <v>31</v>
      </c>
      <c r="C72" s="13">
        <v>24</v>
      </c>
      <c r="D72">
        <v>0</v>
      </c>
      <c r="E72" s="13">
        <v>3</v>
      </c>
      <c r="F72">
        <v>10</v>
      </c>
      <c r="G72" s="9">
        <v>43899</v>
      </c>
      <c r="H72" s="23">
        <f ca="1">IFERROR(__xludf.DUMMYFUNCTION("""COMPUTED_VALUE"""),0)</f>
        <v>0</v>
      </c>
      <c r="I72" s="23">
        <f ca="1">IFERROR(__xludf.DUMMYFUNCTION("""COMPUTED_VALUE"""),0)</f>
        <v>0</v>
      </c>
      <c r="J72" s="10">
        <v>0</v>
      </c>
    </row>
    <row r="73" spans="1:10" x14ac:dyDescent="0.3">
      <c r="A73" s="8">
        <v>43900</v>
      </c>
      <c r="B73">
        <v>44</v>
      </c>
      <c r="C73" s="13">
        <v>33</v>
      </c>
      <c r="D73">
        <v>0</v>
      </c>
      <c r="E73" s="13">
        <v>3</v>
      </c>
      <c r="F73">
        <v>8</v>
      </c>
      <c r="G73" s="9">
        <v>43900</v>
      </c>
      <c r="H73" s="23">
        <f ca="1">IFERROR(__xludf.DUMMYFUNCTION("""COMPUTED_VALUE"""),0)</f>
        <v>0</v>
      </c>
      <c r="I73" s="23">
        <f ca="1">IFERROR(__xludf.DUMMYFUNCTION("""COMPUTED_VALUE"""),0)</f>
        <v>0</v>
      </c>
      <c r="J73" s="10">
        <v>0</v>
      </c>
    </row>
    <row r="74" spans="1:10" x14ac:dyDescent="0.3">
      <c r="A74" s="8">
        <v>43901</v>
      </c>
      <c r="B74">
        <v>74</v>
      </c>
      <c r="C74" s="13">
        <v>59</v>
      </c>
      <c r="D74">
        <v>0</v>
      </c>
      <c r="E74" s="13">
        <v>3</v>
      </c>
      <c r="F74">
        <v>7</v>
      </c>
      <c r="G74" s="9">
        <v>43901</v>
      </c>
      <c r="H74" s="23">
        <f ca="1">IFERROR(__xludf.DUMMYFUNCTION("""COMPUTED_VALUE"""),0)</f>
        <v>0</v>
      </c>
      <c r="I74" s="23">
        <f ca="1">IFERROR(__xludf.DUMMYFUNCTION("""COMPUTED_VALUE"""),0)</f>
        <v>0</v>
      </c>
      <c r="J74" s="10">
        <v>0</v>
      </c>
    </row>
    <row r="75" spans="1:10" x14ac:dyDescent="0.3">
      <c r="A75" s="8">
        <v>43902</v>
      </c>
      <c r="B75">
        <v>84</v>
      </c>
      <c r="C75" s="13">
        <v>86</v>
      </c>
      <c r="D75">
        <v>0</v>
      </c>
      <c r="E75" s="13">
        <v>5</v>
      </c>
      <c r="F75">
        <v>9</v>
      </c>
      <c r="G75" s="9">
        <v>43902</v>
      </c>
      <c r="H75" s="23">
        <f ca="1">IFERROR(__xludf.DUMMYFUNCTION("""COMPUTED_VALUE"""),0)</f>
        <v>0</v>
      </c>
      <c r="I75" s="23">
        <f ca="1">IFERROR(__xludf.DUMMYFUNCTION("""COMPUTED_VALUE"""),0)</f>
        <v>0</v>
      </c>
      <c r="J75" s="10">
        <v>0</v>
      </c>
    </row>
    <row r="76" spans="1:10" x14ac:dyDescent="0.3">
      <c r="A76" s="8">
        <v>43903</v>
      </c>
      <c r="B76">
        <v>89</v>
      </c>
      <c r="C76" s="13">
        <v>93</v>
      </c>
      <c r="D76" t="s">
        <v>61</v>
      </c>
      <c r="E76" s="13">
        <v>4</v>
      </c>
      <c r="F76">
        <v>11</v>
      </c>
      <c r="G76" s="9">
        <v>43903</v>
      </c>
      <c r="H76" s="23">
        <f ca="1">IFERROR(__xludf.DUMMYFUNCTION("""COMPUTED_VALUE"""),0)</f>
        <v>0</v>
      </c>
      <c r="I76" s="23">
        <f ca="1">IFERROR(__xludf.DUMMYFUNCTION("""COMPUTED_VALUE"""),0)</f>
        <v>0</v>
      </c>
      <c r="J76" s="10">
        <v>0</v>
      </c>
    </row>
    <row r="77" spans="1:10" x14ac:dyDescent="0.3">
      <c r="A77" s="8">
        <v>43904</v>
      </c>
      <c r="B77">
        <v>96</v>
      </c>
      <c r="C77" s="13">
        <v>100</v>
      </c>
      <c r="D77" t="s">
        <v>61</v>
      </c>
      <c r="E77" s="13">
        <v>6</v>
      </c>
      <c r="F77">
        <v>9</v>
      </c>
      <c r="G77" s="9">
        <v>43904</v>
      </c>
      <c r="H77" s="23">
        <v>14</v>
      </c>
      <c r="I77" s="23">
        <v>0</v>
      </c>
      <c r="J77" s="10">
        <v>0</v>
      </c>
    </row>
    <row r="78" spans="1:10" x14ac:dyDescent="0.3">
      <c r="A78" s="8">
        <v>43905</v>
      </c>
      <c r="B78">
        <v>81</v>
      </c>
      <c r="C78" s="13">
        <v>86</v>
      </c>
      <c r="D78">
        <v>1</v>
      </c>
      <c r="E78" s="13">
        <v>5</v>
      </c>
      <c r="F78">
        <v>7</v>
      </c>
      <c r="G78" s="9">
        <v>43905</v>
      </c>
      <c r="H78" s="23">
        <v>18</v>
      </c>
      <c r="I78" s="23">
        <v>0</v>
      </c>
      <c r="J78" s="10">
        <v>0</v>
      </c>
    </row>
    <row r="79" spans="1:10" x14ac:dyDescent="0.3">
      <c r="A79" s="8">
        <v>43906</v>
      </c>
      <c r="B79">
        <v>76</v>
      </c>
      <c r="C79" s="13">
        <v>79</v>
      </c>
      <c r="D79">
        <v>1</v>
      </c>
      <c r="E79" s="13">
        <v>6</v>
      </c>
      <c r="F79">
        <v>9</v>
      </c>
      <c r="G79" s="9">
        <v>43906</v>
      </c>
      <c r="H79" s="23">
        <v>6</v>
      </c>
      <c r="I79" s="23">
        <v>0</v>
      </c>
      <c r="J79" s="10">
        <v>0</v>
      </c>
    </row>
    <row r="80" spans="1:10" x14ac:dyDescent="0.3">
      <c r="A80" s="8">
        <v>43907</v>
      </c>
      <c r="B80">
        <v>68</v>
      </c>
      <c r="C80" s="13">
        <v>88</v>
      </c>
      <c r="D80">
        <v>2</v>
      </c>
      <c r="E80" s="13">
        <v>6</v>
      </c>
      <c r="F80">
        <v>10</v>
      </c>
      <c r="G80" s="9">
        <v>43907</v>
      </c>
      <c r="H80" s="23">
        <v>3</v>
      </c>
      <c r="I80" s="23">
        <v>1</v>
      </c>
      <c r="J80" s="10">
        <v>0</v>
      </c>
    </row>
    <row r="81" spans="1:10" x14ac:dyDescent="0.3">
      <c r="A81" s="8">
        <v>43908</v>
      </c>
      <c r="B81">
        <v>58</v>
      </c>
      <c r="C81" s="13">
        <v>78</v>
      </c>
      <c r="D81">
        <v>3</v>
      </c>
      <c r="E81" s="13">
        <v>7</v>
      </c>
      <c r="F81">
        <v>9</v>
      </c>
      <c r="G81" s="9">
        <v>43908</v>
      </c>
      <c r="H81" s="23">
        <v>3</v>
      </c>
      <c r="I81" s="23">
        <v>0</v>
      </c>
      <c r="J81" s="10">
        <v>0</v>
      </c>
    </row>
    <row r="82" spans="1:10" x14ac:dyDescent="0.3">
      <c r="A82" s="8">
        <v>43909</v>
      </c>
      <c r="B82">
        <v>50</v>
      </c>
      <c r="C82" s="13">
        <v>69</v>
      </c>
      <c r="D82">
        <v>3</v>
      </c>
      <c r="E82" s="13">
        <v>5</v>
      </c>
      <c r="F82">
        <v>8</v>
      </c>
      <c r="G82" s="9">
        <v>43909</v>
      </c>
      <c r="H82" s="23">
        <v>4</v>
      </c>
      <c r="I82" s="23">
        <v>0</v>
      </c>
      <c r="J82" s="10">
        <v>0</v>
      </c>
    </row>
    <row r="83" spans="1:10" x14ac:dyDescent="0.3">
      <c r="A83" s="8">
        <v>43910</v>
      </c>
      <c r="B83">
        <v>48</v>
      </c>
      <c r="C83" s="13">
        <v>64</v>
      </c>
      <c r="D83">
        <v>4</v>
      </c>
      <c r="E83" s="13">
        <v>5</v>
      </c>
      <c r="F83">
        <v>8</v>
      </c>
      <c r="G83" s="9">
        <v>43910</v>
      </c>
      <c r="H83" s="23">
        <v>4</v>
      </c>
      <c r="I83" s="23">
        <v>0</v>
      </c>
      <c r="J83" s="10">
        <v>0</v>
      </c>
    </row>
    <row r="84" spans="1:10" x14ac:dyDescent="0.3">
      <c r="A84" s="8">
        <v>43911</v>
      </c>
      <c r="B84">
        <v>50</v>
      </c>
      <c r="C84" s="13">
        <v>74</v>
      </c>
      <c r="D84">
        <v>4</v>
      </c>
      <c r="E84" s="13">
        <v>7</v>
      </c>
      <c r="F84">
        <v>10</v>
      </c>
      <c r="G84" s="9">
        <v>43911</v>
      </c>
      <c r="H84" s="23">
        <v>12</v>
      </c>
      <c r="I84" s="23">
        <v>0</v>
      </c>
      <c r="J84" s="10">
        <v>0</v>
      </c>
    </row>
    <row r="85" spans="1:10" x14ac:dyDescent="0.3">
      <c r="A85" s="8">
        <v>43912</v>
      </c>
      <c r="B85">
        <v>30</v>
      </c>
      <c r="C85" s="13">
        <v>34</v>
      </c>
      <c r="D85">
        <v>3</v>
      </c>
      <c r="E85" s="13">
        <v>3</v>
      </c>
      <c r="F85">
        <v>7</v>
      </c>
      <c r="G85" s="9">
        <v>43912</v>
      </c>
      <c r="H85" s="23">
        <v>10</v>
      </c>
      <c r="I85" s="23">
        <v>1</v>
      </c>
      <c r="J85" s="10">
        <v>0</v>
      </c>
    </row>
    <row r="86" spans="1:10" x14ac:dyDescent="0.3">
      <c r="A86" s="8">
        <v>43913</v>
      </c>
      <c r="B86">
        <v>34</v>
      </c>
      <c r="C86" s="13">
        <v>41</v>
      </c>
      <c r="D86">
        <v>2</v>
      </c>
      <c r="E86" s="13">
        <v>4</v>
      </c>
      <c r="F86">
        <v>8</v>
      </c>
      <c r="G86" s="9">
        <v>43913</v>
      </c>
      <c r="H86" s="23">
        <v>23</v>
      </c>
      <c r="I86" s="23">
        <v>0</v>
      </c>
      <c r="J86" s="10">
        <v>0</v>
      </c>
    </row>
    <row r="87" spans="1:10" x14ac:dyDescent="0.3">
      <c r="A87" s="8">
        <v>43914</v>
      </c>
      <c r="B87">
        <v>34</v>
      </c>
      <c r="C87" s="13">
        <v>31</v>
      </c>
      <c r="D87">
        <v>4</v>
      </c>
      <c r="E87" s="13">
        <v>2</v>
      </c>
      <c r="F87">
        <v>7</v>
      </c>
      <c r="G87" s="9">
        <v>43914</v>
      </c>
      <c r="H87" s="23">
        <v>10</v>
      </c>
      <c r="I87" s="23">
        <v>0</v>
      </c>
      <c r="J87" s="10">
        <v>0</v>
      </c>
    </row>
    <row r="88" spans="1:10" x14ac:dyDescent="0.3">
      <c r="A88" s="8">
        <v>43915</v>
      </c>
      <c r="B88">
        <v>28</v>
      </c>
      <c r="C88" s="13">
        <v>19</v>
      </c>
      <c r="D88">
        <v>3</v>
      </c>
      <c r="E88" s="13">
        <v>3</v>
      </c>
      <c r="F88">
        <v>7</v>
      </c>
      <c r="G88" s="9">
        <v>43915</v>
      </c>
      <c r="H88" s="23">
        <v>15</v>
      </c>
      <c r="I88" s="23">
        <v>0</v>
      </c>
      <c r="J88" s="10">
        <v>0</v>
      </c>
    </row>
    <row r="89" spans="1:10" x14ac:dyDescent="0.3">
      <c r="A89" s="8">
        <v>43916</v>
      </c>
      <c r="B89">
        <v>26</v>
      </c>
      <c r="C89" s="13">
        <v>21</v>
      </c>
      <c r="D89">
        <v>4</v>
      </c>
      <c r="E89" s="13">
        <v>2</v>
      </c>
      <c r="F89">
        <v>11</v>
      </c>
      <c r="G89" s="9">
        <v>43916</v>
      </c>
      <c r="H89" s="23">
        <v>3</v>
      </c>
      <c r="I89" s="23">
        <v>1</v>
      </c>
      <c r="J89" s="10">
        <v>0</v>
      </c>
    </row>
    <row r="90" spans="1:10" x14ac:dyDescent="0.3">
      <c r="A90" s="8">
        <v>43917</v>
      </c>
      <c r="B90">
        <v>27</v>
      </c>
      <c r="C90" s="13">
        <v>21</v>
      </c>
      <c r="D90">
        <v>3</v>
      </c>
      <c r="E90" s="13">
        <v>3</v>
      </c>
      <c r="F90">
        <v>10</v>
      </c>
      <c r="G90" s="9">
        <v>43917</v>
      </c>
      <c r="H90" s="23">
        <v>31</v>
      </c>
      <c r="I90" s="23">
        <v>1</v>
      </c>
      <c r="J90" s="10">
        <v>0</v>
      </c>
    </row>
    <row r="91" spans="1:10" x14ac:dyDescent="0.3">
      <c r="A91" s="8">
        <v>43918</v>
      </c>
      <c r="B91">
        <v>29</v>
      </c>
      <c r="C91" s="13">
        <v>21</v>
      </c>
      <c r="D91">
        <v>2</v>
      </c>
      <c r="E91" s="13">
        <v>2</v>
      </c>
      <c r="F91">
        <v>9</v>
      </c>
      <c r="G91" s="9">
        <v>43918</v>
      </c>
      <c r="H91" s="23">
        <v>30</v>
      </c>
      <c r="I91" s="23">
        <v>2</v>
      </c>
      <c r="J91" s="10">
        <v>0</v>
      </c>
    </row>
    <row r="92" spans="1:10" x14ac:dyDescent="0.3">
      <c r="A92" s="8">
        <v>43919</v>
      </c>
      <c r="B92">
        <v>26</v>
      </c>
      <c r="C92" s="13">
        <v>18</v>
      </c>
      <c r="D92">
        <v>4</v>
      </c>
      <c r="E92" s="13">
        <v>3</v>
      </c>
      <c r="F92">
        <v>11</v>
      </c>
      <c r="G92" s="9">
        <v>43919</v>
      </c>
      <c r="H92" s="23">
        <v>17</v>
      </c>
      <c r="I92" s="23">
        <v>1</v>
      </c>
      <c r="J92" s="10">
        <v>0</v>
      </c>
    </row>
    <row r="93" spans="1:10" x14ac:dyDescent="0.3">
      <c r="A93" s="8">
        <v>43920</v>
      </c>
      <c r="B93">
        <v>27</v>
      </c>
      <c r="C93" s="13">
        <v>14</v>
      </c>
      <c r="D93">
        <v>3</v>
      </c>
      <c r="E93" s="13">
        <v>1</v>
      </c>
      <c r="F93">
        <v>9</v>
      </c>
      <c r="G93" s="9">
        <v>43920</v>
      </c>
      <c r="H93" s="23">
        <v>17</v>
      </c>
      <c r="I93" s="23">
        <v>2</v>
      </c>
      <c r="J93" s="10">
        <v>0</v>
      </c>
    </row>
    <row r="94" spans="1:10" x14ac:dyDescent="0.3">
      <c r="A94" s="8">
        <v>43921</v>
      </c>
      <c r="B94">
        <v>23</v>
      </c>
      <c r="C94" s="13">
        <v>17</v>
      </c>
      <c r="D94">
        <v>2</v>
      </c>
      <c r="E94" s="13">
        <v>2</v>
      </c>
      <c r="F94">
        <v>10</v>
      </c>
      <c r="G94" s="9">
        <v>43921</v>
      </c>
      <c r="H94" s="23">
        <v>82</v>
      </c>
      <c r="I94" s="23">
        <v>1</v>
      </c>
      <c r="J94" s="10">
        <v>0</v>
      </c>
    </row>
    <row r="95" spans="1:10" x14ac:dyDescent="0.3">
      <c r="A95" s="8">
        <v>43922</v>
      </c>
      <c r="B95">
        <v>26</v>
      </c>
      <c r="C95" s="13">
        <v>13</v>
      </c>
      <c r="D95">
        <v>1</v>
      </c>
      <c r="E95" s="13">
        <v>2</v>
      </c>
      <c r="F95">
        <v>8</v>
      </c>
      <c r="G95" s="9">
        <v>43922</v>
      </c>
      <c r="H95" s="23">
        <v>33</v>
      </c>
      <c r="I95" s="23">
        <v>3</v>
      </c>
      <c r="J95" s="10">
        <v>0</v>
      </c>
    </row>
    <row r="96" spans="1:10" x14ac:dyDescent="0.3">
      <c r="A96" s="8">
        <v>43923</v>
      </c>
      <c r="B96">
        <v>27</v>
      </c>
      <c r="C96" s="13">
        <v>13</v>
      </c>
      <c r="D96">
        <v>2</v>
      </c>
      <c r="E96" s="13">
        <v>1</v>
      </c>
      <c r="F96">
        <v>9</v>
      </c>
      <c r="G96" s="9">
        <v>43923</v>
      </c>
      <c r="H96" s="23">
        <v>88</v>
      </c>
      <c r="I96" s="23">
        <v>8</v>
      </c>
      <c r="J96" s="10">
        <v>0</v>
      </c>
    </row>
    <row r="97" spans="1:10" x14ac:dyDescent="0.3">
      <c r="A97" s="8">
        <v>43924</v>
      </c>
      <c r="B97">
        <v>25</v>
      </c>
      <c r="C97" s="13">
        <v>14</v>
      </c>
      <c r="D97">
        <v>3</v>
      </c>
      <c r="E97" s="13">
        <v>1</v>
      </c>
      <c r="F97">
        <v>9</v>
      </c>
      <c r="G97" s="9">
        <v>43924</v>
      </c>
      <c r="H97" s="23">
        <v>64</v>
      </c>
      <c r="I97" s="23">
        <v>5</v>
      </c>
      <c r="J97" s="10">
        <v>0</v>
      </c>
    </row>
    <row r="98" spans="1:10" x14ac:dyDescent="0.3">
      <c r="A98" s="8">
        <v>43925</v>
      </c>
      <c r="B98">
        <v>35</v>
      </c>
      <c r="C98" s="13">
        <v>13</v>
      </c>
      <c r="D98">
        <v>2</v>
      </c>
      <c r="E98" s="13">
        <v>2</v>
      </c>
      <c r="F98">
        <v>9</v>
      </c>
      <c r="G98" s="9">
        <v>43925</v>
      </c>
      <c r="H98" s="23">
        <v>148</v>
      </c>
      <c r="I98" s="23">
        <v>6</v>
      </c>
      <c r="J98" s="10">
        <v>0</v>
      </c>
    </row>
    <row r="99" spans="1:10" x14ac:dyDescent="0.3">
      <c r="A99" s="8">
        <v>43926</v>
      </c>
      <c r="B99">
        <v>31</v>
      </c>
      <c r="C99" s="13">
        <v>14</v>
      </c>
      <c r="D99">
        <v>3</v>
      </c>
      <c r="E99" s="13">
        <v>2</v>
      </c>
      <c r="F99">
        <v>8</v>
      </c>
      <c r="G99" s="9">
        <v>43926</v>
      </c>
      <c r="H99" s="23">
        <v>112</v>
      </c>
      <c r="I99" s="23">
        <v>13</v>
      </c>
      <c r="J99" s="10">
        <v>16008</v>
      </c>
    </row>
    <row r="100" spans="1:10" x14ac:dyDescent="0.3">
      <c r="A100" s="8">
        <v>43927</v>
      </c>
      <c r="B100">
        <v>36</v>
      </c>
      <c r="C100" s="13">
        <v>11</v>
      </c>
      <c r="D100">
        <v>3</v>
      </c>
      <c r="E100" s="13">
        <v>2</v>
      </c>
      <c r="F100">
        <v>9</v>
      </c>
      <c r="G100" s="9">
        <v>43927</v>
      </c>
      <c r="H100" s="23">
        <v>121</v>
      </c>
      <c r="I100" s="23">
        <v>7</v>
      </c>
      <c r="J100" s="10">
        <v>1555</v>
      </c>
    </row>
    <row r="101" spans="1:10" x14ac:dyDescent="0.3">
      <c r="A101" s="8">
        <v>43928</v>
      </c>
      <c r="B101">
        <v>30</v>
      </c>
      <c r="C101" s="13">
        <v>14</v>
      </c>
      <c r="D101">
        <v>2</v>
      </c>
      <c r="E101" s="13">
        <v>2</v>
      </c>
      <c r="F101">
        <v>9</v>
      </c>
      <c r="G101" s="9">
        <v>43928</v>
      </c>
      <c r="H101" s="23">
        <v>150</v>
      </c>
      <c r="I101" s="23">
        <v>12</v>
      </c>
      <c r="J101" s="10">
        <v>3314</v>
      </c>
    </row>
    <row r="102" spans="1:10" x14ac:dyDescent="0.3">
      <c r="A102" s="8">
        <v>43929</v>
      </c>
      <c r="B102">
        <v>44</v>
      </c>
      <c r="C102" s="13">
        <v>15</v>
      </c>
      <c r="D102">
        <v>2</v>
      </c>
      <c r="E102" s="13">
        <v>3</v>
      </c>
      <c r="F102">
        <v>11</v>
      </c>
      <c r="G102" s="9">
        <v>43929</v>
      </c>
      <c r="H102" s="23">
        <v>117</v>
      </c>
      <c r="I102" s="23">
        <v>8</v>
      </c>
      <c r="J102" s="10">
        <v>0</v>
      </c>
    </row>
    <row r="103" spans="1:10" x14ac:dyDescent="0.3">
      <c r="A103" s="8">
        <v>43930</v>
      </c>
      <c r="B103">
        <v>42</v>
      </c>
      <c r="C103" s="13">
        <v>16</v>
      </c>
      <c r="D103">
        <v>2</v>
      </c>
      <c r="E103" s="13">
        <v>2</v>
      </c>
      <c r="F103">
        <v>10</v>
      </c>
      <c r="G103" s="9">
        <v>43930</v>
      </c>
      <c r="H103" s="23">
        <v>229</v>
      </c>
      <c r="I103" s="23">
        <v>25</v>
      </c>
      <c r="J103" s="10">
        <v>0</v>
      </c>
    </row>
    <row r="104" spans="1:10" x14ac:dyDescent="0.3">
      <c r="A104" s="8">
        <v>43931</v>
      </c>
      <c r="B104">
        <v>33</v>
      </c>
      <c r="C104" s="13">
        <v>14</v>
      </c>
      <c r="D104">
        <v>2</v>
      </c>
      <c r="E104" s="13">
        <v>3</v>
      </c>
      <c r="F104">
        <v>9</v>
      </c>
      <c r="G104" s="9">
        <v>43931</v>
      </c>
      <c r="H104" s="23">
        <v>210</v>
      </c>
      <c r="I104" s="23">
        <v>12</v>
      </c>
      <c r="J104" s="10">
        <v>9123</v>
      </c>
    </row>
    <row r="105" spans="1:10" x14ac:dyDescent="0.3">
      <c r="A105" s="8">
        <v>43932</v>
      </c>
      <c r="B105">
        <v>31</v>
      </c>
      <c r="C105" s="13">
        <v>11</v>
      </c>
      <c r="D105">
        <v>2</v>
      </c>
      <c r="E105" s="13">
        <v>3</v>
      </c>
      <c r="F105">
        <v>9</v>
      </c>
      <c r="G105" s="9">
        <v>43932</v>
      </c>
      <c r="H105" s="23">
        <v>187</v>
      </c>
      <c r="I105" s="23">
        <v>17</v>
      </c>
      <c r="J105" s="10">
        <v>1841</v>
      </c>
    </row>
    <row r="106" spans="1:10" x14ac:dyDescent="0.3">
      <c r="A106" s="8">
        <v>43933</v>
      </c>
      <c r="B106">
        <v>30</v>
      </c>
      <c r="C106" s="13">
        <v>14</v>
      </c>
      <c r="D106">
        <v>2</v>
      </c>
      <c r="E106" s="13">
        <v>2</v>
      </c>
      <c r="F106">
        <v>9</v>
      </c>
      <c r="G106" s="9">
        <v>43933</v>
      </c>
      <c r="H106" s="23">
        <v>221</v>
      </c>
      <c r="I106" s="23">
        <v>22</v>
      </c>
      <c r="J106" s="10">
        <v>3827</v>
      </c>
    </row>
    <row r="107" spans="1:10" x14ac:dyDescent="0.3">
      <c r="A107" s="8">
        <v>43934</v>
      </c>
      <c r="B107">
        <v>27</v>
      </c>
      <c r="C107" s="13">
        <v>14</v>
      </c>
      <c r="D107">
        <v>4</v>
      </c>
      <c r="E107" s="13">
        <v>2</v>
      </c>
      <c r="F107">
        <v>9</v>
      </c>
      <c r="G107" s="9">
        <v>43934</v>
      </c>
      <c r="H107" s="23">
        <v>352</v>
      </c>
      <c r="I107" s="23">
        <v>11</v>
      </c>
      <c r="J107" s="10">
        <v>4057</v>
      </c>
    </row>
    <row r="108" spans="1:10" x14ac:dyDescent="0.3">
      <c r="A108" s="8">
        <v>43935</v>
      </c>
      <c r="B108">
        <v>23</v>
      </c>
      <c r="C108" s="13">
        <v>11</v>
      </c>
      <c r="D108">
        <v>3</v>
      </c>
      <c r="E108" s="13">
        <v>2</v>
      </c>
      <c r="F108">
        <v>9</v>
      </c>
      <c r="G108" s="9">
        <v>43935</v>
      </c>
      <c r="H108" s="23">
        <v>346</v>
      </c>
      <c r="I108" s="23">
        <v>18</v>
      </c>
      <c r="J108" s="10">
        <v>1346</v>
      </c>
    </row>
    <row r="109" spans="1:10" x14ac:dyDescent="0.3">
      <c r="A109" s="8">
        <v>43936</v>
      </c>
      <c r="B109">
        <v>26</v>
      </c>
      <c r="C109" s="13">
        <v>10</v>
      </c>
      <c r="D109">
        <v>2</v>
      </c>
      <c r="E109" s="13">
        <v>2</v>
      </c>
      <c r="F109">
        <v>10</v>
      </c>
      <c r="G109" s="9">
        <v>43936</v>
      </c>
      <c r="H109" s="23">
        <v>236</v>
      </c>
      <c r="I109" s="23">
        <v>9</v>
      </c>
      <c r="J109" s="10">
        <v>4071</v>
      </c>
    </row>
    <row r="110" spans="1:10" x14ac:dyDescent="0.3">
      <c r="A110" s="8">
        <v>43937</v>
      </c>
      <c r="B110">
        <v>29</v>
      </c>
      <c r="C110" s="13">
        <v>13</v>
      </c>
      <c r="D110">
        <v>2</v>
      </c>
      <c r="E110" s="13">
        <v>3</v>
      </c>
      <c r="F110">
        <v>8</v>
      </c>
      <c r="G110" s="9">
        <v>43937</v>
      </c>
      <c r="H110" s="23">
        <v>285</v>
      </c>
      <c r="I110" s="23">
        <v>7</v>
      </c>
      <c r="J110" s="10">
        <v>5740</v>
      </c>
    </row>
    <row r="111" spans="1:10" x14ac:dyDescent="0.3">
      <c r="A111" s="8">
        <v>43938</v>
      </c>
      <c r="B111">
        <v>27</v>
      </c>
      <c r="C111" s="13">
        <v>11</v>
      </c>
      <c r="D111">
        <v>2</v>
      </c>
      <c r="E111" s="13">
        <v>3</v>
      </c>
      <c r="F111">
        <v>8</v>
      </c>
      <c r="G111" s="9">
        <v>43938</v>
      </c>
      <c r="H111" s="23">
        <v>120</v>
      </c>
      <c r="I111" s="23">
        <v>7</v>
      </c>
      <c r="J111" s="10">
        <v>4796</v>
      </c>
    </row>
    <row r="112" spans="1:10" x14ac:dyDescent="0.3">
      <c r="A112" s="8">
        <v>43939</v>
      </c>
      <c r="B112">
        <v>24</v>
      </c>
      <c r="C112" s="13">
        <v>14</v>
      </c>
      <c r="D112">
        <v>2</v>
      </c>
      <c r="E112" s="13">
        <v>2</v>
      </c>
      <c r="F112">
        <v>9</v>
      </c>
      <c r="G112" s="9">
        <v>43939</v>
      </c>
      <c r="H112" s="23">
        <v>327</v>
      </c>
      <c r="I112" s="23">
        <v>10</v>
      </c>
      <c r="J112" s="10">
        <v>4488</v>
      </c>
    </row>
    <row r="113" spans="1:10" x14ac:dyDescent="0.3">
      <c r="A113" s="8">
        <v>43940</v>
      </c>
      <c r="B113">
        <v>29</v>
      </c>
      <c r="C113" s="13">
        <v>10</v>
      </c>
      <c r="D113">
        <v>3</v>
      </c>
      <c r="E113" s="13">
        <v>3</v>
      </c>
      <c r="F113">
        <v>12</v>
      </c>
      <c r="G113" s="9">
        <v>43940</v>
      </c>
      <c r="H113" s="23">
        <v>552</v>
      </c>
      <c r="I113" s="23">
        <v>12</v>
      </c>
      <c r="J113" s="10">
        <v>6630</v>
      </c>
    </row>
    <row r="114" spans="1:10" x14ac:dyDescent="0.3">
      <c r="A114" s="8">
        <v>43941</v>
      </c>
      <c r="B114">
        <v>22</v>
      </c>
      <c r="C114" s="13">
        <v>12</v>
      </c>
      <c r="D114">
        <v>2</v>
      </c>
      <c r="E114" s="13">
        <v>2</v>
      </c>
      <c r="F114">
        <v>11</v>
      </c>
      <c r="G114" s="9">
        <v>43941</v>
      </c>
      <c r="H114" s="23">
        <v>466</v>
      </c>
      <c r="I114" s="23">
        <v>9</v>
      </c>
      <c r="J114" s="10">
        <v>4525</v>
      </c>
    </row>
    <row r="115" spans="1:10" x14ac:dyDescent="0.3">
      <c r="A115" s="8">
        <v>43942</v>
      </c>
      <c r="B115">
        <v>27</v>
      </c>
      <c r="C115" s="13">
        <v>15</v>
      </c>
      <c r="D115">
        <v>3</v>
      </c>
      <c r="E115" s="13">
        <v>2</v>
      </c>
      <c r="F115">
        <v>12</v>
      </c>
      <c r="G115" s="9">
        <v>43942</v>
      </c>
      <c r="H115" s="23">
        <v>552</v>
      </c>
      <c r="I115" s="23">
        <v>19</v>
      </c>
      <c r="J115" s="10">
        <v>4517</v>
      </c>
    </row>
    <row r="116" spans="1:10" x14ac:dyDescent="0.3">
      <c r="A116" s="8">
        <v>43943</v>
      </c>
      <c r="B116">
        <v>25</v>
      </c>
      <c r="C116" s="13">
        <v>11</v>
      </c>
      <c r="D116">
        <v>2</v>
      </c>
      <c r="E116" s="13">
        <v>2</v>
      </c>
      <c r="F116">
        <v>10</v>
      </c>
      <c r="G116" s="9">
        <v>43943</v>
      </c>
      <c r="H116" s="23">
        <v>431</v>
      </c>
      <c r="I116" s="23">
        <v>18</v>
      </c>
      <c r="J116" s="10">
        <v>6466</v>
      </c>
    </row>
    <row r="117" spans="1:10" x14ac:dyDescent="0.3">
      <c r="A117" s="8">
        <v>43944</v>
      </c>
      <c r="B117">
        <v>26</v>
      </c>
      <c r="C117" s="13">
        <v>14</v>
      </c>
      <c r="D117">
        <v>2</v>
      </c>
      <c r="E117" s="13">
        <v>2</v>
      </c>
      <c r="F117">
        <v>11</v>
      </c>
      <c r="G117" s="9">
        <v>43944</v>
      </c>
      <c r="H117" s="23">
        <v>778</v>
      </c>
      <c r="I117" s="23">
        <v>14</v>
      </c>
      <c r="J117" s="10">
        <v>6893</v>
      </c>
    </row>
    <row r="118" spans="1:10" x14ac:dyDescent="0.3">
      <c r="A118" s="8">
        <v>43945</v>
      </c>
      <c r="B118">
        <v>24</v>
      </c>
      <c r="C118" s="13">
        <v>13</v>
      </c>
      <c r="D118">
        <v>3</v>
      </c>
      <c r="E118" s="13">
        <v>3</v>
      </c>
      <c r="F118">
        <v>10</v>
      </c>
      <c r="G118" s="9">
        <v>43945</v>
      </c>
      <c r="H118" s="23">
        <v>390</v>
      </c>
      <c r="I118" s="23">
        <v>18</v>
      </c>
      <c r="J118" s="10">
        <v>6013</v>
      </c>
    </row>
    <row r="119" spans="1:10" x14ac:dyDescent="0.3">
      <c r="A119" s="8">
        <v>43946</v>
      </c>
      <c r="B119">
        <v>26</v>
      </c>
      <c r="C119" s="13">
        <v>12</v>
      </c>
      <c r="D119">
        <v>3</v>
      </c>
      <c r="E119" s="13">
        <v>2</v>
      </c>
      <c r="F119">
        <v>12</v>
      </c>
      <c r="G119" s="9">
        <v>43946</v>
      </c>
      <c r="H119" s="23">
        <v>811</v>
      </c>
      <c r="I119" s="23">
        <v>22</v>
      </c>
      <c r="J119" s="10">
        <v>5702</v>
      </c>
    </row>
    <row r="120" spans="1:10" x14ac:dyDescent="0.3">
      <c r="A120" s="8">
        <v>43947</v>
      </c>
      <c r="B120">
        <v>24</v>
      </c>
      <c r="C120" s="13">
        <v>13</v>
      </c>
      <c r="D120">
        <v>2</v>
      </c>
      <c r="E120" s="13">
        <v>1</v>
      </c>
      <c r="F120">
        <v>10</v>
      </c>
      <c r="G120" s="9">
        <v>43947</v>
      </c>
      <c r="H120" s="23">
        <v>440</v>
      </c>
      <c r="I120" s="23">
        <v>19</v>
      </c>
      <c r="J120" s="10">
        <v>7067</v>
      </c>
    </row>
    <row r="121" spans="1:10" x14ac:dyDescent="0.3">
      <c r="A121" s="8">
        <v>43948</v>
      </c>
      <c r="B121">
        <v>27</v>
      </c>
      <c r="C121" s="13">
        <v>15</v>
      </c>
      <c r="D121">
        <v>3</v>
      </c>
      <c r="E121" s="13">
        <v>2</v>
      </c>
      <c r="F121">
        <v>9</v>
      </c>
      <c r="G121" s="9">
        <v>43948</v>
      </c>
      <c r="H121" s="23">
        <v>522</v>
      </c>
      <c r="I121" s="23">
        <v>27</v>
      </c>
      <c r="J121" s="10">
        <v>7168</v>
      </c>
    </row>
    <row r="122" spans="1:10" x14ac:dyDescent="0.3">
      <c r="A122" s="8">
        <v>43949</v>
      </c>
      <c r="B122">
        <v>30</v>
      </c>
      <c r="C122" s="13">
        <v>25</v>
      </c>
      <c r="D122">
        <v>5</v>
      </c>
      <c r="E122" s="13">
        <v>3</v>
      </c>
      <c r="F122">
        <v>11</v>
      </c>
      <c r="G122" s="9">
        <v>43949</v>
      </c>
      <c r="H122" s="23">
        <v>728</v>
      </c>
      <c r="I122" s="23">
        <v>31</v>
      </c>
      <c r="J122" s="10">
        <v>4573</v>
      </c>
    </row>
    <row r="123" spans="1:10" x14ac:dyDescent="0.3">
      <c r="A123" s="8">
        <v>43950</v>
      </c>
      <c r="B123">
        <v>26</v>
      </c>
      <c r="C123" s="13">
        <v>24</v>
      </c>
      <c r="D123">
        <v>5</v>
      </c>
      <c r="E123" s="13">
        <v>1</v>
      </c>
      <c r="F123">
        <v>10</v>
      </c>
      <c r="G123" s="9">
        <v>43950</v>
      </c>
      <c r="H123" s="23">
        <v>597</v>
      </c>
      <c r="I123" s="23">
        <v>32</v>
      </c>
      <c r="J123" s="10">
        <v>8106</v>
      </c>
    </row>
    <row r="124" spans="1:10" x14ac:dyDescent="0.3">
      <c r="A124" s="8">
        <v>43951</v>
      </c>
      <c r="B124">
        <v>24</v>
      </c>
      <c r="C124" s="13">
        <v>19</v>
      </c>
      <c r="D124">
        <v>3</v>
      </c>
      <c r="E124" s="13">
        <v>2</v>
      </c>
      <c r="F124">
        <v>12</v>
      </c>
      <c r="G124" s="9">
        <v>43951</v>
      </c>
      <c r="H124" s="23">
        <v>583</v>
      </c>
      <c r="I124" s="23">
        <v>27</v>
      </c>
      <c r="J124" s="10">
        <v>6968</v>
      </c>
    </row>
    <row r="125" spans="1:10" x14ac:dyDescent="0.3">
      <c r="A125" s="8">
        <v>43952</v>
      </c>
      <c r="B125">
        <v>27</v>
      </c>
      <c r="C125" s="13">
        <v>11</v>
      </c>
      <c r="D125">
        <v>2</v>
      </c>
      <c r="E125" s="13">
        <v>2</v>
      </c>
      <c r="F125">
        <v>8</v>
      </c>
      <c r="G125" s="9">
        <v>43952</v>
      </c>
      <c r="H125" s="23">
        <v>1008</v>
      </c>
      <c r="I125" s="23">
        <v>26</v>
      </c>
      <c r="J125" s="10">
        <v>8465</v>
      </c>
    </row>
    <row r="126" spans="1:10" x14ac:dyDescent="0.3">
      <c r="A126" s="8">
        <v>43953</v>
      </c>
      <c r="B126">
        <v>34</v>
      </c>
      <c r="C126" s="13">
        <v>12</v>
      </c>
      <c r="D126">
        <v>1</v>
      </c>
      <c r="E126" s="13">
        <v>2</v>
      </c>
      <c r="F126">
        <v>9</v>
      </c>
      <c r="G126" s="9">
        <v>43953</v>
      </c>
      <c r="H126" s="23">
        <v>790</v>
      </c>
      <c r="I126" s="23">
        <v>36</v>
      </c>
      <c r="J126" s="10">
        <v>6926</v>
      </c>
    </row>
    <row r="127" spans="1:10" x14ac:dyDescent="0.3">
      <c r="A127" s="8">
        <v>43954</v>
      </c>
      <c r="B127">
        <v>28</v>
      </c>
      <c r="C127" s="13">
        <v>15</v>
      </c>
      <c r="D127">
        <v>2</v>
      </c>
      <c r="E127" s="13">
        <v>1</v>
      </c>
      <c r="F127">
        <v>11</v>
      </c>
      <c r="G127" s="9">
        <v>43954</v>
      </c>
      <c r="H127" s="23">
        <v>678</v>
      </c>
      <c r="I127" s="23">
        <v>27</v>
      </c>
      <c r="J127" s="10">
        <v>8669</v>
      </c>
    </row>
    <row r="128" spans="1:10" x14ac:dyDescent="0.3">
      <c r="A128" s="8">
        <v>43955</v>
      </c>
      <c r="B128">
        <v>30</v>
      </c>
      <c r="C128" s="13">
        <v>17</v>
      </c>
      <c r="D128">
        <v>4</v>
      </c>
      <c r="E128" s="13">
        <v>3</v>
      </c>
      <c r="F128">
        <v>10</v>
      </c>
      <c r="G128" s="9">
        <v>43955</v>
      </c>
      <c r="H128" s="23">
        <v>1567</v>
      </c>
      <c r="I128" s="23">
        <v>35</v>
      </c>
      <c r="J128" s="10">
        <v>8620</v>
      </c>
    </row>
    <row r="129" spans="1:10" x14ac:dyDescent="0.3">
      <c r="A129" s="8">
        <v>43956</v>
      </c>
      <c r="B129">
        <v>29</v>
      </c>
      <c r="C129" s="13">
        <v>17</v>
      </c>
      <c r="D129">
        <v>3</v>
      </c>
      <c r="E129" s="13">
        <v>2</v>
      </c>
      <c r="F129">
        <v>12</v>
      </c>
      <c r="G129" s="9">
        <v>43956</v>
      </c>
      <c r="H129" s="23">
        <v>984</v>
      </c>
      <c r="I129" s="23">
        <v>34</v>
      </c>
      <c r="J129" s="10">
        <v>6949</v>
      </c>
    </row>
    <row r="130" spans="1:10" x14ac:dyDescent="0.3">
      <c r="A130" s="8">
        <v>43957</v>
      </c>
      <c r="B130">
        <v>30</v>
      </c>
      <c r="C130" s="13">
        <v>14</v>
      </c>
      <c r="D130">
        <v>2</v>
      </c>
      <c r="E130" s="13">
        <v>3</v>
      </c>
      <c r="F130">
        <v>12</v>
      </c>
      <c r="G130" s="9">
        <v>43957</v>
      </c>
      <c r="H130" s="23">
        <v>1233</v>
      </c>
      <c r="I130" s="23">
        <v>34</v>
      </c>
      <c r="J130" s="10">
        <v>6423</v>
      </c>
    </row>
    <row r="131" spans="1:10" x14ac:dyDescent="0.3">
      <c r="A131" s="8">
        <v>43958</v>
      </c>
      <c r="B131">
        <v>30</v>
      </c>
      <c r="C131" s="13">
        <v>16</v>
      </c>
      <c r="D131">
        <v>2</v>
      </c>
      <c r="E131" s="13">
        <v>1</v>
      </c>
      <c r="F131">
        <v>10</v>
      </c>
      <c r="G131" s="9">
        <v>43958</v>
      </c>
      <c r="H131" s="23">
        <v>1216</v>
      </c>
      <c r="I131" s="23">
        <v>43</v>
      </c>
      <c r="J131" s="10">
        <v>7474</v>
      </c>
    </row>
    <row r="132" spans="1:10" x14ac:dyDescent="0.3">
      <c r="A132" s="8">
        <v>43959</v>
      </c>
      <c r="B132">
        <v>33</v>
      </c>
      <c r="C132" s="13">
        <v>17</v>
      </c>
      <c r="D132">
        <v>2</v>
      </c>
      <c r="E132" s="13">
        <v>1</v>
      </c>
      <c r="F132">
        <v>13</v>
      </c>
      <c r="G132" s="9">
        <v>43959</v>
      </c>
      <c r="H132" s="23">
        <v>1089</v>
      </c>
      <c r="I132" s="23">
        <v>37</v>
      </c>
      <c r="J132" s="10">
        <v>11257</v>
      </c>
    </row>
    <row r="133" spans="1:10" x14ac:dyDescent="0.3">
      <c r="A133" s="8">
        <v>43960</v>
      </c>
      <c r="B133">
        <v>31</v>
      </c>
      <c r="C133" s="13">
        <v>16</v>
      </c>
      <c r="D133">
        <v>3</v>
      </c>
      <c r="E133" s="13">
        <v>3</v>
      </c>
      <c r="F133">
        <v>10</v>
      </c>
      <c r="G133" s="9">
        <v>43960</v>
      </c>
      <c r="H133" s="23">
        <v>1165</v>
      </c>
      <c r="I133" s="23">
        <v>48</v>
      </c>
      <c r="J133" s="10">
        <v>9697</v>
      </c>
    </row>
    <row r="134" spans="1:10" x14ac:dyDescent="0.3">
      <c r="A134" s="8">
        <v>43961</v>
      </c>
      <c r="B134">
        <v>28</v>
      </c>
      <c r="C134" s="13">
        <v>13</v>
      </c>
      <c r="D134">
        <v>1</v>
      </c>
      <c r="E134" s="13">
        <v>2</v>
      </c>
      <c r="F134">
        <v>12</v>
      </c>
      <c r="G134" s="9">
        <v>43961</v>
      </c>
      <c r="H134" s="23">
        <v>1943</v>
      </c>
      <c r="I134" s="23">
        <v>53</v>
      </c>
      <c r="J134" s="10">
        <v>5350</v>
      </c>
    </row>
    <row r="135" spans="1:10" x14ac:dyDescent="0.3">
      <c r="A135" s="8">
        <v>43962</v>
      </c>
      <c r="B135">
        <v>34</v>
      </c>
      <c r="C135" s="13">
        <v>21</v>
      </c>
      <c r="D135">
        <v>2</v>
      </c>
      <c r="E135" s="13">
        <v>2</v>
      </c>
      <c r="F135">
        <v>11</v>
      </c>
      <c r="G135" s="9">
        <v>43962</v>
      </c>
      <c r="H135" s="23">
        <v>1230</v>
      </c>
      <c r="I135" s="23">
        <v>36</v>
      </c>
      <c r="J135" s="10">
        <v>3390</v>
      </c>
    </row>
    <row r="136" spans="1:10" x14ac:dyDescent="0.3">
      <c r="A136" s="8">
        <v>43963</v>
      </c>
      <c r="B136">
        <v>44</v>
      </c>
      <c r="C136" s="13">
        <v>21</v>
      </c>
      <c r="D136">
        <v>3</v>
      </c>
      <c r="E136" s="13">
        <v>1</v>
      </c>
      <c r="F136">
        <v>12</v>
      </c>
      <c r="G136" s="9">
        <v>43963</v>
      </c>
      <c r="H136" s="23">
        <v>1026</v>
      </c>
      <c r="I136" s="23">
        <v>53</v>
      </c>
      <c r="J136">
        <v>3370</v>
      </c>
    </row>
    <row r="137" spans="1:10" x14ac:dyDescent="0.3">
      <c r="A137" s="8">
        <v>43964</v>
      </c>
      <c r="B137">
        <v>38</v>
      </c>
      <c r="C137" s="13">
        <v>23</v>
      </c>
      <c r="D137">
        <v>2</v>
      </c>
      <c r="E137" s="13">
        <v>2</v>
      </c>
      <c r="F137">
        <v>16</v>
      </c>
      <c r="G137" s="9">
        <v>43964</v>
      </c>
      <c r="H137" s="23">
        <v>1495</v>
      </c>
      <c r="I137" s="23">
        <v>54</v>
      </c>
      <c r="J137">
        <v>8777</v>
      </c>
    </row>
    <row r="138" spans="1:10" x14ac:dyDescent="0.3">
      <c r="A138" s="8">
        <v>43965</v>
      </c>
      <c r="B138">
        <v>41</v>
      </c>
      <c r="C138" s="13">
        <v>21</v>
      </c>
      <c r="D138">
        <v>2</v>
      </c>
      <c r="E138" s="13">
        <v>3</v>
      </c>
      <c r="F138">
        <v>17</v>
      </c>
      <c r="G138" s="9">
        <v>43965</v>
      </c>
      <c r="H138" s="23">
        <v>1602</v>
      </c>
      <c r="I138" s="23">
        <v>44</v>
      </c>
      <c r="J138">
        <v>9421</v>
      </c>
    </row>
    <row r="139" spans="1:10" x14ac:dyDescent="0.3">
      <c r="A139" s="8">
        <v>43966</v>
      </c>
      <c r="B139">
        <v>40</v>
      </c>
      <c r="C139" s="13">
        <v>24</v>
      </c>
      <c r="D139">
        <v>3</v>
      </c>
      <c r="E139" s="13">
        <v>2</v>
      </c>
      <c r="F139">
        <v>14</v>
      </c>
      <c r="G139" s="9">
        <v>43966</v>
      </c>
      <c r="H139" s="23">
        <v>1576</v>
      </c>
      <c r="I139" s="23">
        <v>49</v>
      </c>
      <c r="J139">
        <v>10416</v>
      </c>
    </row>
    <row r="140" spans="1:10" x14ac:dyDescent="0.3">
      <c r="A140" s="8">
        <v>43967</v>
      </c>
      <c r="B140">
        <v>45</v>
      </c>
      <c r="C140" s="13">
        <v>24</v>
      </c>
      <c r="D140">
        <v>2</v>
      </c>
      <c r="E140" s="13">
        <v>2</v>
      </c>
      <c r="F140">
        <v>14</v>
      </c>
      <c r="G140" s="9">
        <v>43967</v>
      </c>
      <c r="H140" s="23">
        <v>1606</v>
      </c>
      <c r="I140" s="23">
        <v>67</v>
      </c>
      <c r="J140">
        <v>10917</v>
      </c>
    </row>
    <row r="141" spans="1:10" x14ac:dyDescent="0.3">
      <c r="A141" s="8">
        <v>43968</v>
      </c>
      <c r="B141">
        <v>46</v>
      </c>
      <c r="C141" s="13">
        <v>25</v>
      </c>
      <c r="D141">
        <v>2</v>
      </c>
      <c r="E141" s="13">
        <v>3</v>
      </c>
      <c r="F141">
        <v>12</v>
      </c>
      <c r="G141" s="9">
        <v>43968</v>
      </c>
      <c r="H141" s="23">
        <v>2347</v>
      </c>
      <c r="I141" s="23">
        <v>63</v>
      </c>
      <c r="J141">
        <v>12225</v>
      </c>
    </row>
    <row r="142" spans="1:10" x14ac:dyDescent="0.3">
      <c r="A142" s="8">
        <v>43969</v>
      </c>
      <c r="B142">
        <v>40</v>
      </c>
      <c r="C142" s="13">
        <v>23</v>
      </c>
      <c r="D142">
        <v>2</v>
      </c>
      <c r="E142" s="13">
        <v>3</v>
      </c>
      <c r="F142">
        <v>16</v>
      </c>
      <c r="G142" s="9">
        <v>43969</v>
      </c>
      <c r="H142" s="23">
        <v>2005</v>
      </c>
      <c r="I142" s="23">
        <v>51</v>
      </c>
      <c r="J142">
        <v>8397</v>
      </c>
    </row>
    <row r="143" spans="1:10" x14ac:dyDescent="0.3">
      <c r="A143" s="8">
        <v>43970</v>
      </c>
      <c r="B143">
        <v>38</v>
      </c>
      <c r="C143" s="13">
        <v>23</v>
      </c>
      <c r="D143">
        <v>2</v>
      </c>
      <c r="E143" s="13">
        <v>2</v>
      </c>
      <c r="F143">
        <v>14</v>
      </c>
      <c r="G143" s="9">
        <v>43970</v>
      </c>
      <c r="H143" s="23">
        <v>2078</v>
      </c>
      <c r="I143" s="23">
        <v>76</v>
      </c>
      <c r="J143">
        <v>11835</v>
      </c>
    </row>
    <row r="144" spans="1:10" x14ac:dyDescent="0.3">
      <c r="A144" s="8">
        <v>43971</v>
      </c>
      <c r="B144">
        <v>46</v>
      </c>
      <c r="C144" s="13">
        <v>23</v>
      </c>
      <c r="D144">
        <v>2</v>
      </c>
      <c r="E144" s="13">
        <v>4</v>
      </c>
      <c r="F144">
        <v>13</v>
      </c>
      <c r="G144" s="9">
        <v>43971</v>
      </c>
      <c r="H144" s="23">
        <v>2161</v>
      </c>
      <c r="I144" s="23">
        <v>65</v>
      </c>
      <c r="J144">
        <v>13263</v>
      </c>
    </row>
    <row r="145" spans="1:10" x14ac:dyDescent="0.3">
      <c r="A145" s="8">
        <v>43972</v>
      </c>
      <c r="B145">
        <v>40</v>
      </c>
      <c r="C145" s="13">
        <v>24</v>
      </c>
      <c r="D145">
        <v>2</v>
      </c>
      <c r="E145" s="13">
        <v>2</v>
      </c>
      <c r="F145">
        <v>11</v>
      </c>
      <c r="G145" s="9">
        <v>43972</v>
      </c>
      <c r="H145" s="23">
        <v>2345</v>
      </c>
      <c r="I145" s="23">
        <v>64</v>
      </c>
      <c r="J145">
        <v>12386</v>
      </c>
    </row>
    <row r="146" spans="1:10" x14ac:dyDescent="0.3">
      <c r="A146" s="8">
        <v>43973</v>
      </c>
      <c r="B146">
        <v>45</v>
      </c>
      <c r="C146" s="13">
        <v>26</v>
      </c>
      <c r="D146">
        <v>2</v>
      </c>
      <c r="E146" s="13">
        <v>3</v>
      </c>
      <c r="F146">
        <v>12</v>
      </c>
      <c r="G146" s="9">
        <v>43973</v>
      </c>
      <c r="H146" s="23">
        <v>2940</v>
      </c>
      <c r="I146" s="23">
        <v>63</v>
      </c>
      <c r="J146">
        <v>13166</v>
      </c>
    </row>
    <row r="147" spans="1:10" x14ac:dyDescent="0.3">
      <c r="A147" s="8">
        <v>43974</v>
      </c>
      <c r="B147">
        <v>48</v>
      </c>
      <c r="C147" s="13">
        <v>25</v>
      </c>
      <c r="D147">
        <v>3</v>
      </c>
      <c r="E147" s="13">
        <v>3</v>
      </c>
      <c r="F147">
        <v>14</v>
      </c>
      <c r="G147" s="9">
        <v>43974</v>
      </c>
      <c r="H147" s="23">
        <v>2608</v>
      </c>
      <c r="I147" s="23">
        <v>60</v>
      </c>
      <c r="J147">
        <v>15845</v>
      </c>
    </row>
    <row r="148" spans="1:10" x14ac:dyDescent="0.3">
      <c r="A148" s="8">
        <v>43975</v>
      </c>
      <c r="B148">
        <v>44</v>
      </c>
      <c r="C148" s="13">
        <v>21</v>
      </c>
      <c r="D148">
        <v>2</v>
      </c>
      <c r="E148" s="13">
        <v>4</v>
      </c>
      <c r="F148">
        <v>10</v>
      </c>
      <c r="G148" s="9">
        <v>43975</v>
      </c>
      <c r="H148" s="23">
        <v>3041</v>
      </c>
      <c r="I148" s="23">
        <v>58</v>
      </c>
      <c r="J148">
        <v>14538</v>
      </c>
    </row>
    <row r="149" spans="1:10" x14ac:dyDescent="0.3">
      <c r="A149" s="8">
        <v>43976</v>
      </c>
      <c r="B149">
        <v>41</v>
      </c>
      <c r="C149" s="13">
        <v>33</v>
      </c>
      <c r="D149">
        <v>2</v>
      </c>
      <c r="E149" s="13">
        <v>2</v>
      </c>
      <c r="F149">
        <v>12</v>
      </c>
      <c r="G149" s="9">
        <v>43976</v>
      </c>
      <c r="H149" s="23">
        <v>2436</v>
      </c>
      <c r="I149" s="23">
        <v>60</v>
      </c>
      <c r="J149">
        <v>15715</v>
      </c>
    </row>
    <row r="150" spans="1:10" x14ac:dyDescent="0.3">
      <c r="A150" s="8">
        <v>43977</v>
      </c>
      <c r="B150">
        <v>39</v>
      </c>
      <c r="C150" s="13">
        <v>28</v>
      </c>
      <c r="D150">
        <v>2</v>
      </c>
      <c r="E150" s="13">
        <v>2</v>
      </c>
      <c r="F150">
        <v>11</v>
      </c>
      <c r="G150" s="9">
        <v>43977</v>
      </c>
      <c r="H150" s="23">
        <v>2091</v>
      </c>
      <c r="I150" s="23">
        <v>97</v>
      </c>
      <c r="J150">
        <v>11572</v>
      </c>
    </row>
    <row r="151" spans="1:10" x14ac:dyDescent="0.3">
      <c r="A151" s="8">
        <v>43978</v>
      </c>
      <c r="B151">
        <v>43</v>
      </c>
      <c r="C151" s="13">
        <v>24</v>
      </c>
      <c r="D151">
        <v>2</v>
      </c>
      <c r="E151" s="13">
        <v>2</v>
      </c>
      <c r="F151">
        <v>12</v>
      </c>
      <c r="G151" s="9">
        <v>43978</v>
      </c>
      <c r="H151" s="23">
        <v>2190</v>
      </c>
      <c r="I151" s="23">
        <v>105</v>
      </c>
      <c r="J151">
        <v>14263</v>
      </c>
    </row>
    <row r="152" spans="1:10" x14ac:dyDescent="0.3">
      <c r="A152" s="8">
        <v>43979</v>
      </c>
      <c r="B152">
        <v>43</v>
      </c>
      <c r="C152" s="13">
        <v>29</v>
      </c>
      <c r="D152">
        <v>1</v>
      </c>
      <c r="E152" s="13">
        <v>1</v>
      </c>
      <c r="F152">
        <v>11</v>
      </c>
      <c r="G152" s="9">
        <v>43979</v>
      </c>
      <c r="H152" s="23">
        <v>2598</v>
      </c>
      <c r="I152" s="23">
        <v>85</v>
      </c>
      <c r="J152">
        <v>15453</v>
      </c>
    </row>
    <row r="153" spans="1:10" x14ac:dyDescent="0.3">
      <c r="A153" s="8">
        <v>43980</v>
      </c>
      <c r="B153">
        <v>48</v>
      </c>
      <c r="C153" s="13">
        <v>27</v>
      </c>
      <c r="D153">
        <v>2</v>
      </c>
      <c r="E153" s="13">
        <v>3</v>
      </c>
      <c r="F153">
        <v>13</v>
      </c>
      <c r="G153" s="9">
        <v>43980</v>
      </c>
      <c r="H153" s="23">
        <v>2682</v>
      </c>
      <c r="I153" s="23">
        <v>116</v>
      </c>
      <c r="J153">
        <v>14092</v>
      </c>
    </row>
    <row r="154" spans="1:10" x14ac:dyDescent="0.3">
      <c r="A154" s="8">
        <v>43981</v>
      </c>
      <c r="B154">
        <v>47</v>
      </c>
      <c r="C154" s="13">
        <v>21</v>
      </c>
      <c r="D154">
        <v>2</v>
      </c>
      <c r="E154" s="13">
        <v>2</v>
      </c>
      <c r="F154">
        <v>15</v>
      </c>
      <c r="G154" s="9">
        <v>43981</v>
      </c>
      <c r="H154" s="23">
        <v>2940</v>
      </c>
      <c r="I154" s="23">
        <v>99</v>
      </c>
      <c r="J154">
        <v>14096</v>
      </c>
    </row>
    <row r="155" spans="1:10" x14ac:dyDescent="0.3">
      <c r="A155" s="8">
        <v>43982</v>
      </c>
      <c r="B155">
        <v>58</v>
      </c>
      <c r="C155" s="13">
        <v>27</v>
      </c>
      <c r="D155">
        <v>2</v>
      </c>
      <c r="E155" s="13">
        <v>2</v>
      </c>
      <c r="F155">
        <v>11</v>
      </c>
      <c r="G155" s="9">
        <v>43982</v>
      </c>
      <c r="H155" s="23">
        <v>2487</v>
      </c>
      <c r="I155" s="23">
        <v>89</v>
      </c>
      <c r="J155">
        <v>14516</v>
      </c>
    </row>
  </sheetData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2BD697-4D3B-4AB1-8C59-236F23999675}">
  <dimension ref="A3:G155"/>
  <sheetViews>
    <sheetView topLeftCell="A2" workbookViewId="0">
      <selection activeCell="G2" sqref="G1:G1048576"/>
    </sheetView>
  </sheetViews>
  <sheetFormatPr defaultRowHeight="14.4" x14ac:dyDescent="0.3"/>
  <cols>
    <col min="3" max="3" width="8.88671875" style="13"/>
    <col min="5" max="5" width="8.88671875" style="13"/>
    <col min="7" max="7" width="8.88671875" style="29"/>
  </cols>
  <sheetData>
    <row r="3" spans="1:7" x14ac:dyDescent="0.3">
      <c r="A3" s="12" t="s">
        <v>56</v>
      </c>
      <c r="B3" t="s">
        <v>214</v>
      </c>
      <c r="C3" s="13" t="s">
        <v>213</v>
      </c>
      <c r="D3" t="s">
        <v>212</v>
      </c>
      <c r="E3" s="13" t="s">
        <v>211</v>
      </c>
      <c r="F3" t="s">
        <v>210</v>
      </c>
      <c r="G3" s="23" t="s">
        <v>59</v>
      </c>
    </row>
    <row r="4" spans="1:7" x14ac:dyDescent="0.3">
      <c r="A4" s="9">
        <v>43831</v>
      </c>
      <c r="B4">
        <v>8</v>
      </c>
      <c r="C4" s="13">
        <v>1</v>
      </c>
      <c r="D4">
        <v>0</v>
      </c>
      <c r="E4" s="13">
        <v>1</v>
      </c>
      <c r="F4">
        <v>7</v>
      </c>
      <c r="G4" s="23">
        <v>0</v>
      </c>
    </row>
    <row r="5" spans="1:7" x14ac:dyDescent="0.3">
      <c r="A5" s="9">
        <v>43832</v>
      </c>
      <c r="B5">
        <v>8</v>
      </c>
      <c r="C5" s="13">
        <v>1</v>
      </c>
      <c r="D5">
        <v>0</v>
      </c>
      <c r="E5" s="13">
        <v>1</v>
      </c>
      <c r="F5">
        <v>8</v>
      </c>
      <c r="G5" s="23">
        <v>0</v>
      </c>
    </row>
    <row r="6" spans="1:7" x14ac:dyDescent="0.3">
      <c r="A6" s="9">
        <v>43833</v>
      </c>
      <c r="B6">
        <v>7</v>
      </c>
      <c r="C6" s="13">
        <v>1</v>
      </c>
      <c r="D6">
        <v>0</v>
      </c>
      <c r="E6" s="13">
        <v>1</v>
      </c>
      <c r="F6">
        <v>8</v>
      </c>
      <c r="G6" s="23">
        <v>0</v>
      </c>
    </row>
    <row r="7" spans="1:7" x14ac:dyDescent="0.3">
      <c r="A7" s="9">
        <v>43834</v>
      </c>
      <c r="B7">
        <v>7</v>
      </c>
      <c r="C7" s="13">
        <v>1</v>
      </c>
      <c r="D7">
        <v>0</v>
      </c>
      <c r="E7" s="13">
        <v>1</v>
      </c>
      <c r="F7">
        <v>7</v>
      </c>
      <c r="G7" s="23">
        <v>0</v>
      </c>
    </row>
    <row r="8" spans="1:7" x14ac:dyDescent="0.3">
      <c r="A8" s="9">
        <v>43835</v>
      </c>
      <c r="B8">
        <v>7</v>
      </c>
      <c r="C8" s="13">
        <v>1</v>
      </c>
      <c r="D8">
        <v>0</v>
      </c>
      <c r="E8" s="13">
        <v>1</v>
      </c>
      <c r="F8">
        <v>7</v>
      </c>
      <c r="G8" s="23">
        <v>0</v>
      </c>
    </row>
    <row r="9" spans="1:7" x14ac:dyDescent="0.3">
      <c r="A9" s="9">
        <v>43836</v>
      </c>
      <c r="B9">
        <v>7</v>
      </c>
      <c r="C9" s="13">
        <v>1</v>
      </c>
      <c r="D9">
        <v>0</v>
      </c>
      <c r="E9" s="13">
        <v>1</v>
      </c>
      <c r="F9">
        <v>8</v>
      </c>
      <c r="G9" s="23">
        <v>0</v>
      </c>
    </row>
    <row r="10" spans="1:7" x14ac:dyDescent="0.3">
      <c r="A10" s="9">
        <v>43837</v>
      </c>
      <c r="B10">
        <v>8</v>
      </c>
      <c r="C10" s="13">
        <v>1</v>
      </c>
      <c r="D10">
        <v>0</v>
      </c>
      <c r="E10" s="13">
        <v>1</v>
      </c>
      <c r="F10">
        <v>7</v>
      </c>
      <c r="G10" s="23">
        <v>0</v>
      </c>
    </row>
    <row r="11" spans="1:7" x14ac:dyDescent="0.3">
      <c r="A11" s="9">
        <v>43838</v>
      </c>
      <c r="B11">
        <v>7</v>
      </c>
      <c r="C11" s="13">
        <v>1</v>
      </c>
      <c r="D11">
        <v>0</v>
      </c>
      <c r="E11" s="13">
        <v>1</v>
      </c>
      <c r="F11">
        <v>10</v>
      </c>
      <c r="G11" s="23">
        <v>0</v>
      </c>
    </row>
    <row r="12" spans="1:7" x14ac:dyDescent="0.3">
      <c r="A12" s="9">
        <v>43839</v>
      </c>
      <c r="B12">
        <v>7</v>
      </c>
      <c r="C12" s="13">
        <v>1</v>
      </c>
      <c r="D12">
        <v>0</v>
      </c>
      <c r="E12" s="13">
        <v>1</v>
      </c>
      <c r="F12">
        <v>8</v>
      </c>
      <c r="G12" s="23">
        <v>0</v>
      </c>
    </row>
    <row r="13" spans="1:7" x14ac:dyDescent="0.3">
      <c r="A13" s="9">
        <v>43840</v>
      </c>
      <c r="B13">
        <v>7</v>
      </c>
      <c r="C13" s="13">
        <v>1</v>
      </c>
      <c r="D13">
        <v>0</v>
      </c>
      <c r="E13" s="13">
        <v>0</v>
      </c>
      <c r="F13">
        <v>8</v>
      </c>
      <c r="G13" s="23">
        <v>0</v>
      </c>
    </row>
    <row r="14" spans="1:7" x14ac:dyDescent="0.3">
      <c r="A14" s="9">
        <v>43841</v>
      </c>
      <c r="B14">
        <v>9</v>
      </c>
      <c r="C14" s="13">
        <v>1</v>
      </c>
      <c r="D14">
        <v>0</v>
      </c>
      <c r="E14" s="13">
        <v>1</v>
      </c>
      <c r="F14">
        <v>6</v>
      </c>
      <c r="G14" s="23">
        <v>0</v>
      </c>
    </row>
    <row r="15" spans="1:7" x14ac:dyDescent="0.3">
      <c r="A15" s="9">
        <v>43842</v>
      </c>
      <c r="B15">
        <v>12</v>
      </c>
      <c r="C15" s="13">
        <v>1</v>
      </c>
      <c r="D15">
        <v>0</v>
      </c>
      <c r="E15" s="13">
        <v>1</v>
      </c>
      <c r="F15">
        <v>8</v>
      </c>
      <c r="G15" s="23">
        <v>0</v>
      </c>
    </row>
    <row r="16" spans="1:7" x14ac:dyDescent="0.3">
      <c r="A16" s="9">
        <v>43843</v>
      </c>
      <c r="B16">
        <v>8</v>
      </c>
      <c r="C16" s="13">
        <v>1</v>
      </c>
      <c r="D16">
        <v>0</v>
      </c>
      <c r="E16" s="13">
        <v>1</v>
      </c>
      <c r="F16">
        <v>7</v>
      </c>
      <c r="G16" s="23">
        <v>0</v>
      </c>
    </row>
    <row r="17" spans="1:7" x14ac:dyDescent="0.3">
      <c r="A17" s="9">
        <v>43844</v>
      </c>
      <c r="B17">
        <v>7</v>
      </c>
      <c r="C17" s="13">
        <v>1</v>
      </c>
      <c r="D17">
        <v>0</v>
      </c>
      <c r="E17" s="13">
        <v>1</v>
      </c>
      <c r="F17">
        <v>7</v>
      </c>
      <c r="G17" s="23">
        <v>0</v>
      </c>
    </row>
    <row r="18" spans="1:7" x14ac:dyDescent="0.3">
      <c r="A18" s="9">
        <v>43845</v>
      </c>
      <c r="B18">
        <v>7</v>
      </c>
      <c r="C18" s="13">
        <v>1</v>
      </c>
      <c r="D18">
        <v>0</v>
      </c>
      <c r="E18" s="13">
        <v>1</v>
      </c>
      <c r="F18">
        <v>8</v>
      </c>
      <c r="G18" s="23">
        <v>0</v>
      </c>
    </row>
    <row r="19" spans="1:7" x14ac:dyDescent="0.3">
      <c r="A19" s="9">
        <v>43846</v>
      </c>
      <c r="B19">
        <v>7</v>
      </c>
      <c r="C19" s="13">
        <v>1</v>
      </c>
      <c r="D19">
        <v>0</v>
      </c>
      <c r="E19" s="13">
        <v>1</v>
      </c>
      <c r="F19">
        <v>8</v>
      </c>
      <c r="G19" s="23">
        <v>0</v>
      </c>
    </row>
    <row r="20" spans="1:7" x14ac:dyDescent="0.3">
      <c r="A20" s="9">
        <v>43847</v>
      </c>
      <c r="B20">
        <v>5</v>
      </c>
      <c r="C20" s="13">
        <v>1</v>
      </c>
      <c r="D20">
        <v>0</v>
      </c>
      <c r="E20" s="13">
        <v>1</v>
      </c>
      <c r="F20">
        <v>8</v>
      </c>
      <c r="G20" s="23">
        <v>0</v>
      </c>
    </row>
    <row r="21" spans="1:7" x14ac:dyDescent="0.3">
      <c r="A21" s="9">
        <v>43848</v>
      </c>
      <c r="B21">
        <v>10</v>
      </c>
      <c r="C21" s="13">
        <v>1</v>
      </c>
      <c r="D21">
        <v>0</v>
      </c>
      <c r="E21" s="13">
        <v>1</v>
      </c>
      <c r="F21">
        <v>9</v>
      </c>
      <c r="G21" s="23">
        <v>0</v>
      </c>
    </row>
    <row r="22" spans="1:7" x14ac:dyDescent="0.3">
      <c r="A22" s="9">
        <v>43849</v>
      </c>
      <c r="B22">
        <v>8</v>
      </c>
      <c r="C22" s="13">
        <v>1</v>
      </c>
      <c r="D22">
        <v>0</v>
      </c>
      <c r="E22" s="13">
        <v>2</v>
      </c>
      <c r="F22">
        <v>6</v>
      </c>
      <c r="G22" s="23">
        <v>0</v>
      </c>
    </row>
    <row r="23" spans="1:7" x14ac:dyDescent="0.3">
      <c r="A23" s="9">
        <v>43850</v>
      </c>
      <c r="B23">
        <v>7</v>
      </c>
      <c r="C23" s="13">
        <v>1</v>
      </c>
      <c r="D23">
        <v>0</v>
      </c>
      <c r="E23" s="13">
        <v>1</v>
      </c>
      <c r="F23">
        <v>8</v>
      </c>
      <c r="G23" s="23">
        <v>0</v>
      </c>
    </row>
    <row r="24" spans="1:7" x14ac:dyDescent="0.3">
      <c r="A24" s="9">
        <v>43851</v>
      </c>
      <c r="B24">
        <v>10</v>
      </c>
      <c r="C24" s="13">
        <v>1</v>
      </c>
      <c r="D24">
        <v>0</v>
      </c>
      <c r="E24" s="13">
        <v>1</v>
      </c>
      <c r="F24">
        <v>9</v>
      </c>
      <c r="G24" s="23">
        <v>0</v>
      </c>
    </row>
    <row r="25" spans="1:7" x14ac:dyDescent="0.3">
      <c r="A25" s="9">
        <v>43852</v>
      </c>
      <c r="B25">
        <v>6</v>
      </c>
      <c r="C25" s="13">
        <v>1</v>
      </c>
      <c r="D25">
        <v>0</v>
      </c>
      <c r="E25" s="13">
        <v>1</v>
      </c>
      <c r="F25">
        <v>11</v>
      </c>
      <c r="G25" s="23">
        <v>0</v>
      </c>
    </row>
    <row r="26" spans="1:7" x14ac:dyDescent="0.3">
      <c r="A26" s="9">
        <v>43853</v>
      </c>
      <c r="B26">
        <v>8</v>
      </c>
      <c r="C26" s="13">
        <v>1</v>
      </c>
      <c r="D26">
        <v>0</v>
      </c>
      <c r="E26" s="13">
        <v>1</v>
      </c>
      <c r="F26">
        <v>9</v>
      </c>
      <c r="G26" s="23">
        <v>0</v>
      </c>
    </row>
    <row r="27" spans="1:7" x14ac:dyDescent="0.3">
      <c r="A27" s="9">
        <v>43854</v>
      </c>
      <c r="B27">
        <v>9</v>
      </c>
      <c r="C27" s="13">
        <v>1</v>
      </c>
      <c r="D27">
        <v>0</v>
      </c>
      <c r="E27" s="13">
        <v>2</v>
      </c>
      <c r="F27">
        <v>6</v>
      </c>
      <c r="G27" s="23">
        <v>0</v>
      </c>
    </row>
    <row r="28" spans="1:7" x14ac:dyDescent="0.3">
      <c r="A28" s="9">
        <v>43855</v>
      </c>
      <c r="B28">
        <v>10</v>
      </c>
      <c r="C28" s="13">
        <v>1</v>
      </c>
      <c r="D28">
        <v>0</v>
      </c>
      <c r="E28" s="13">
        <v>1</v>
      </c>
      <c r="F28">
        <v>7</v>
      </c>
      <c r="G28" s="23">
        <v>0</v>
      </c>
    </row>
    <row r="29" spans="1:7" x14ac:dyDescent="0.3">
      <c r="A29" s="9">
        <v>43856</v>
      </c>
      <c r="B29">
        <v>11</v>
      </c>
      <c r="C29" s="13">
        <v>1</v>
      </c>
      <c r="D29">
        <v>0</v>
      </c>
      <c r="E29" s="13">
        <v>1</v>
      </c>
      <c r="F29">
        <v>6</v>
      </c>
      <c r="G29" s="23">
        <v>0</v>
      </c>
    </row>
    <row r="30" spans="1:7" x14ac:dyDescent="0.3">
      <c r="A30" s="9">
        <v>43857</v>
      </c>
      <c r="B30">
        <v>12</v>
      </c>
      <c r="C30" s="13">
        <v>1</v>
      </c>
      <c r="D30">
        <v>0</v>
      </c>
      <c r="E30" s="13">
        <v>1</v>
      </c>
      <c r="F30">
        <v>9</v>
      </c>
      <c r="G30" s="23">
        <v>0</v>
      </c>
    </row>
    <row r="31" spans="1:7" x14ac:dyDescent="0.3">
      <c r="A31" s="9">
        <v>43858</v>
      </c>
      <c r="B31">
        <v>12</v>
      </c>
      <c r="C31" s="13">
        <v>1</v>
      </c>
      <c r="D31">
        <v>0</v>
      </c>
      <c r="E31" s="13">
        <v>1</v>
      </c>
      <c r="F31">
        <v>7</v>
      </c>
      <c r="G31" s="23">
        <v>0</v>
      </c>
    </row>
    <row r="32" spans="1:7" x14ac:dyDescent="0.3">
      <c r="A32" s="9">
        <v>43859</v>
      </c>
      <c r="B32">
        <v>13</v>
      </c>
      <c r="C32" s="13">
        <v>1</v>
      </c>
      <c r="D32">
        <v>0</v>
      </c>
      <c r="E32" s="13">
        <v>1</v>
      </c>
      <c r="F32">
        <v>8</v>
      </c>
      <c r="G32" s="23">
        <v>0</v>
      </c>
    </row>
    <row r="33" spans="1:7" x14ac:dyDescent="0.3">
      <c r="A33" s="9">
        <v>43860</v>
      </c>
      <c r="B33">
        <v>20</v>
      </c>
      <c r="C33" s="13">
        <v>2</v>
      </c>
      <c r="D33">
        <v>0</v>
      </c>
      <c r="E33" s="13">
        <v>1</v>
      </c>
      <c r="F33">
        <v>7</v>
      </c>
      <c r="G33" s="23">
        <f ca="1">IFERROR(__xludf.DUMMYFUNCTION("""COMPUTED_VALUE"""),1)</f>
        <v>1</v>
      </c>
    </row>
    <row r="34" spans="1:7" x14ac:dyDescent="0.3">
      <c r="A34" s="9">
        <v>43861</v>
      </c>
      <c r="B34">
        <v>24</v>
      </c>
      <c r="C34" s="13">
        <v>1</v>
      </c>
      <c r="D34">
        <v>0</v>
      </c>
      <c r="E34" s="13">
        <v>1</v>
      </c>
      <c r="F34">
        <v>7</v>
      </c>
      <c r="G34" s="23">
        <f ca="1">IFERROR(__xludf.DUMMYFUNCTION("""COMPUTED_VALUE"""),0)</f>
        <v>0</v>
      </c>
    </row>
    <row r="35" spans="1:7" x14ac:dyDescent="0.3">
      <c r="A35" s="9">
        <v>43862</v>
      </c>
      <c r="B35">
        <v>18</v>
      </c>
      <c r="C35" s="13">
        <v>2</v>
      </c>
      <c r="D35">
        <v>0</v>
      </c>
      <c r="E35" s="13">
        <v>0</v>
      </c>
      <c r="F35">
        <v>7</v>
      </c>
      <c r="G35" s="23">
        <f ca="1">IFERROR(__xludf.DUMMYFUNCTION("""COMPUTED_VALUE"""),0)</f>
        <v>0</v>
      </c>
    </row>
    <row r="36" spans="1:7" x14ac:dyDescent="0.3">
      <c r="A36" s="9">
        <v>43863</v>
      </c>
      <c r="B36">
        <v>19</v>
      </c>
      <c r="C36" s="13">
        <v>1</v>
      </c>
      <c r="D36">
        <v>0</v>
      </c>
      <c r="E36" s="13">
        <v>1</v>
      </c>
      <c r="F36">
        <v>7</v>
      </c>
      <c r="G36" s="23">
        <f ca="1">IFERROR(__xludf.DUMMYFUNCTION("""COMPUTED_VALUE"""),1)</f>
        <v>1</v>
      </c>
    </row>
    <row r="37" spans="1:7" x14ac:dyDescent="0.3">
      <c r="A37" s="9">
        <v>43864</v>
      </c>
      <c r="B37">
        <v>17</v>
      </c>
      <c r="C37" s="13">
        <v>2</v>
      </c>
      <c r="D37">
        <v>0</v>
      </c>
      <c r="E37" s="13">
        <v>1</v>
      </c>
      <c r="F37">
        <v>8</v>
      </c>
      <c r="G37" s="23">
        <f ca="1">IFERROR(__xludf.DUMMYFUNCTION("""COMPUTED_VALUE"""),1)</f>
        <v>1</v>
      </c>
    </row>
    <row r="38" spans="1:7" x14ac:dyDescent="0.3">
      <c r="A38" s="9">
        <v>43865</v>
      </c>
      <c r="B38">
        <v>19</v>
      </c>
      <c r="C38" s="13">
        <v>1</v>
      </c>
      <c r="D38">
        <v>0</v>
      </c>
      <c r="E38" s="13">
        <v>1</v>
      </c>
      <c r="F38">
        <v>9</v>
      </c>
      <c r="G38" s="23">
        <f ca="1">IFERROR(__xludf.DUMMYFUNCTION("""COMPUTED_VALUE"""),0)</f>
        <v>0</v>
      </c>
    </row>
    <row r="39" spans="1:7" x14ac:dyDescent="0.3">
      <c r="A39" s="9">
        <v>43866</v>
      </c>
      <c r="B39">
        <v>13</v>
      </c>
      <c r="C39" s="13">
        <v>1</v>
      </c>
      <c r="D39">
        <v>0</v>
      </c>
      <c r="E39" s="13">
        <v>1</v>
      </c>
      <c r="F39">
        <v>8</v>
      </c>
      <c r="G39" s="23">
        <f ca="1">IFERROR(__xludf.DUMMYFUNCTION("""COMPUTED_VALUE"""),0)</f>
        <v>0</v>
      </c>
    </row>
    <row r="40" spans="1:7" x14ac:dyDescent="0.3">
      <c r="A40" s="9">
        <v>43867</v>
      </c>
      <c r="B40">
        <v>12</v>
      </c>
      <c r="C40" s="13">
        <v>1</v>
      </c>
      <c r="D40">
        <v>0</v>
      </c>
      <c r="E40" s="13">
        <v>2</v>
      </c>
      <c r="F40">
        <v>9</v>
      </c>
      <c r="G40" s="23">
        <f ca="1">IFERROR(__xludf.DUMMYFUNCTION("""COMPUTED_VALUE"""),0)</f>
        <v>0</v>
      </c>
    </row>
    <row r="41" spans="1:7" x14ac:dyDescent="0.3">
      <c r="A41" s="9">
        <v>43868</v>
      </c>
      <c r="B41">
        <v>13</v>
      </c>
      <c r="C41" s="13">
        <v>1</v>
      </c>
      <c r="D41">
        <v>0</v>
      </c>
      <c r="E41" s="13">
        <v>1</v>
      </c>
      <c r="F41">
        <v>7</v>
      </c>
      <c r="G41" s="23">
        <f ca="1">IFERROR(__xludf.DUMMYFUNCTION("""COMPUTED_VALUE"""),0)</f>
        <v>0</v>
      </c>
    </row>
    <row r="42" spans="1:7" x14ac:dyDescent="0.3">
      <c r="A42" s="9">
        <v>43869</v>
      </c>
      <c r="B42">
        <v>16</v>
      </c>
      <c r="C42" s="13">
        <v>1</v>
      </c>
      <c r="D42">
        <v>0</v>
      </c>
      <c r="E42" s="13">
        <v>1</v>
      </c>
      <c r="F42">
        <v>8</v>
      </c>
      <c r="G42" s="23">
        <f ca="1">IFERROR(__xludf.DUMMYFUNCTION("""COMPUTED_VALUE"""),0)</f>
        <v>0</v>
      </c>
    </row>
    <row r="43" spans="1:7" x14ac:dyDescent="0.3">
      <c r="A43" s="9">
        <v>43870</v>
      </c>
      <c r="B43">
        <v>14</v>
      </c>
      <c r="C43" s="13">
        <v>1</v>
      </c>
      <c r="D43">
        <v>0</v>
      </c>
      <c r="E43" s="13">
        <v>1</v>
      </c>
      <c r="F43">
        <v>7</v>
      </c>
      <c r="G43" s="23">
        <f ca="1">IFERROR(__xludf.DUMMYFUNCTION("""COMPUTED_VALUE"""),0)</f>
        <v>0</v>
      </c>
    </row>
    <row r="44" spans="1:7" x14ac:dyDescent="0.3">
      <c r="A44" s="9">
        <v>43871</v>
      </c>
      <c r="B44">
        <v>14</v>
      </c>
      <c r="C44" s="13">
        <v>1</v>
      </c>
      <c r="D44">
        <v>0</v>
      </c>
      <c r="E44" s="13">
        <v>1</v>
      </c>
      <c r="F44">
        <v>7</v>
      </c>
      <c r="G44" s="23">
        <f ca="1">IFERROR(__xludf.DUMMYFUNCTION("""COMPUTED_VALUE"""),0)</f>
        <v>0</v>
      </c>
    </row>
    <row r="45" spans="1:7" x14ac:dyDescent="0.3">
      <c r="A45" s="9">
        <v>43872</v>
      </c>
      <c r="B45">
        <v>13</v>
      </c>
      <c r="C45" s="13">
        <v>1</v>
      </c>
      <c r="D45">
        <v>0</v>
      </c>
      <c r="E45" s="13">
        <v>1</v>
      </c>
      <c r="F45">
        <v>8</v>
      </c>
      <c r="G45" s="23">
        <f ca="1">IFERROR(__xludf.DUMMYFUNCTION("""COMPUTED_VALUE"""),0)</f>
        <v>0</v>
      </c>
    </row>
    <row r="46" spans="1:7" x14ac:dyDescent="0.3">
      <c r="A46" s="9">
        <v>43873</v>
      </c>
      <c r="B46">
        <v>17</v>
      </c>
      <c r="C46" s="13">
        <v>1</v>
      </c>
      <c r="D46">
        <v>0</v>
      </c>
      <c r="E46" s="13">
        <v>1</v>
      </c>
      <c r="F46">
        <v>7</v>
      </c>
      <c r="G46" s="23">
        <f ca="1">IFERROR(__xludf.DUMMYFUNCTION("""COMPUTED_VALUE"""),0)</f>
        <v>0</v>
      </c>
    </row>
    <row r="47" spans="1:7" x14ac:dyDescent="0.3">
      <c r="A47" s="9">
        <v>43874</v>
      </c>
      <c r="B47">
        <v>16</v>
      </c>
      <c r="C47" s="13">
        <v>1</v>
      </c>
      <c r="D47">
        <v>0</v>
      </c>
      <c r="E47" s="13">
        <v>1</v>
      </c>
      <c r="F47">
        <v>10</v>
      </c>
      <c r="G47" s="23">
        <f ca="1">IFERROR(__xludf.DUMMYFUNCTION("""COMPUTED_VALUE"""),0)</f>
        <v>0</v>
      </c>
    </row>
    <row r="48" spans="1:7" x14ac:dyDescent="0.3">
      <c r="A48" s="9">
        <v>43875</v>
      </c>
      <c r="B48">
        <v>16</v>
      </c>
      <c r="C48" s="13">
        <v>2</v>
      </c>
      <c r="D48">
        <v>0</v>
      </c>
      <c r="E48" s="13">
        <v>1</v>
      </c>
      <c r="F48">
        <v>7</v>
      </c>
      <c r="G48" s="23">
        <f ca="1">IFERROR(__xludf.DUMMYFUNCTION("""COMPUTED_VALUE"""),0)</f>
        <v>0</v>
      </c>
    </row>
    <row r="49" spans="1:7" x14ac:dyDescent="0.3">
      <c r="A49" s="9">
        <v>43876</v>
      </c>
      <c r="B49">
        <v>14</v>
      </c>
      <c r="C49" s="13">
        <v>1</v>
      </c>
      <c r="D49">
        <v>0</v>
      </c>
      <c r="E49" s="13">
        <v>1</v>
      </c>
      <c r="F49">
        <v>8</v>
      </c>
      <c r="G49" s="23">
        <f ca="1">IFERROR(__xludf.DUMMYFUNCTION("""COMPUTED_VALUE"""),0)</f>
        <v>0</v>
      </c>
    </row>
    <row r="50" spans="1:7" x14ac:dyDescent="0.3">
      <c r="A50" s="9">
        <v>43877</v>
      </c>
      <c r="B50">
        <v>13</v>
      </c>
      <c r="C50" s="13">
        <v>1</v>
      </c>
      <c r="D50">
        <v>0</v>
      </c>
      <c r="E50" s="13">
        <v>1</v>
      </c>
      <c r="F50">
        <v>7</v>
      </c>
      <c r="G50" s="23">
        <f ca="1">IFERROR(__xludf.DUMMYFUNCTION("""COMPUTED_VALUE"""),0)</f>
        <v>0</v>
      </c>
    </row>
    <row r="51" spans="1:7" x14ac:dyDescent="0.3">
      <c r="A51" s="9">
        <v>43878</v>
      </c>
      <c r="B51">
        <v>13</v>
      </c>
      <c r="C51" s="13">
        <v>1</v>
      </c>
      <c r="D51">
        <v>0</v>
      </c>
      <c r="E51" s="13">
        <v>1</v>
      </c>
      <c r="F51">
        <v>7</v>
      </c>
      <c r="G51" s="23">
        <f ca="1">IFERROR(__xludf.DUMMYFUNCTION("""COMPUTED_VALUE"""),0)</f>
        <v>0</v>
      </c>
    </row>
    <row r="52" spans="1:7" x14ac:dyDescent="0.3">
      <c r="A52" s="9">
        <v>43879</v>
      </c>
      <c r="B52">
        <v>16</v>
      </c>
      <c r="C52" s="13">
        <v>1</v>
      </c>
      <c r="D52">
        <v>0</v>
      </c>
      <c r="E52" s="13">
        <v>1</v>
      </c>
      <c r="F52">
        <v>7</v>
      </c>
      <c r="G52" s="23">
        <f ca="1">IFERROR(__xludf.DUMMYFUNCTION("""COMPUTED_VALUE"""),0)</f>
        <v>0</v>
      </c>
    </row>
    <row r="53" spans="1:7" x14ac:dyDescent="0.3">
      <c r="A53" s="9">
        <v>43880</v>
      </c>
      <c r="B53">
        <v>17</v>
      </c>
      <c r="C53" s="13">
        <v>1</v>
      </c>
      <c r="D53">
        <v>0</v>
      </c>
      <c r="E53" s="13">
        <v>1</v>
      </c>
      <c r="F53">
        <v>7</v>
      </c>
      <c r="G53" s="23">
        <f ca="1">IFERROR(__xludf.DUMMYFUNCTION("""COMPUTED_VALUE"""),0)</f>
        <v>0</v>
      </c>
    </row>
    <row r="54" spans="1:7" x14ac:dyDescent="0.3">
      <c r="A54" s="9">
        <v>43881</v>
      </c>
      <c r="B54">
        <v>13</v>
      </c>
      <c r="C54" s="13">
        <v>1</v>
      </c>
      <c r="D54">
        <v>0</v>
      </c>
      <c r="E54" s="13">
        <v>1</v>
      </c>
      <c r="F54">
        <v>8</v>
      </c>
      <c r="G54" s="23">
        <f ca="1">IFERROR(__xludf.DUMMYFUNCTION("""COMPUTED_VALUE"""),0)</f>
        <v>0</v>
      </c>
    </row>
    <row r="55" spans="1:7" x14ac:dyDescent="0.3">
      <c r="A55" s="9">
        <v>43882</v>
      </c>
      <c r="B55">
        <v>10</v>
      </c>
      <c r="C55" s="13">
        <v>1</v>
      </c>
      <c r="D55">
        <v>0</v>
      </c>
      <c r="E55" s="13">
        <v>1</v>
      </c>
      <c r="F55">
        <v>9</v>
      </c>
      <c r="G55" s="23">
        <f ca="1">IFERROR(__xludf.DUMMYFUNCTION("""COMPUTED_VALUE"""),0)</f>
        <v>0</v>
      </c>
    </row>
    <row r="56" spans="1:7" x14ac:dyDescent="0.3">
      <c r="A56" s="9">
        <v>43883</v>
      </c>
      <c r="B56">
        <v>13</v>
      </c>
      <c r="C56" s="13">
        <v>1</v>
      </c>
      <c r="D56">
        <v>0</v>
      </c>
      <c r="E56" s="13">
        <v>1</v>
      </c>
      <c r="F56">
        <v>8</v>
      </c>
      <c r="G56" s="23">
        <f ca="1">IFERROR(__xludf.DUMMYFUNCTION("""COMPUTED_VALUE"""),0)</f>
        <v>0</v>
      </c>
    </row>
    <row r="57" spans="1:7" x14ac:dyDescent="0.3">
      <c r="A57" s="9">
        <v>43884</v>
      </c>
      <c r="B57">
        <v>15</v>
      </c>
      <c r="C57" s="13">
        <v>1</v>
      </c>
      <c r="D57">
        <v>0</v>
      </c>
      <c r="E57" s="13">
        <v>1</v>
      </c>
      <c r="F57">
        <v>9</v>
      </c>
      <c r="G57" s="23">
        <f ca="1">IFERROR(__xludf.DUMMYFUNCTION("""COMPUTED_VALUE"""),0)</f>
        <v>0</v>
      </c>
    </row>
    <row r="58" spans="1:7" x14ac:dyDescent="0.3">
      <c r="A58" s="9">
        <v>43885</v>
      </c>
      <c r="B58">
        <v>13</v>
      </c>
      <c r="C58" s="13">
        <v>1</v>
      </c>
      <c r="D58">
        <v>0</v>
      </c>
      <c r="E58" s="13">
        <v>1</v>
      </c>
      <c r="F58">
        <v>10</v>
      </c>
      <c r="G58" s="23">
        <f ca="1">IFERROR(__xludf.DUMMYFUNCTION("""COMPUTED_VALUE"""),0)</f>
        <v>0</v>
      </c>
    </row>
    <row r="59" spans="1:7" x14ac:dyDescent="0.3">
      <c r="A59" s="9">
        <v>43886</v>
      </c>
      <c r="B59">
        <v>16</v>
      </c>
      <c r="C59" s="13">
        <v>1</v>
      </c>
      <c r="D59">
        <v>0</v>
      </c>
      <c r="E59" s="13">
        <v>1</v>
      </c>
      <c r="F59">
        <v>10</v>
      </c>
      <c r="G59" s="23">
        <f ca="1">IFERROR(__xludf.DUMMYFUNCTION("""COMPUTED_VALUE"""),0)</f>
        <v>0</v>
      </c>
    </row>
    <row r="60" spans="1:7" x14ac:dyDescent="0.3">
      <c r="A60" s="9">
        <v>43887</v>
      </c>
      <c r="B60">
        <v>16</v>
      </c>
      <c r="C60" s="13">
        <v>1</v>
      </c>
      <c r="D60">
        <v>0</v>
      </c>
      <c r="E60" s="13">
        <v>1</v>
      </c>
      <c r="F60">
        <v>8</v>
      </c>
      <c r="G60" s="23">
        <f ca="1">IFERROR(__xludf.DUMMYFUNCTION("""COMPUTED_VALUE"""),0)</f>
        <v>0</v>
      </c>
    </row>
    <row r="61" spans="1:7" x14ac:dyDescent="0.3">
      <c r="A61" s="9">
        <v>43888</v>
      </c>
      <c r="B61">
        <v>15</v>
      </c>
      <c r="C61" s="13">
        <v>1</v>
      </c>
      <c r="D61">
        <v>0</v>
      </c>
      <c r="E61" s="13">
        <v>1</v>
      </c>
      <c r="F61">
        <v>8</v>
      </c>
      <c r="G61" s="23">
        <f ca="1">IFERROR(__xludf.DUMMYFUNCTION("""COMPUTED_VALUE"""),0)</f>
        <v>0</v>
      </c>
    </row>
    <row r="62" spans="1:7" x14ac:dyDescent="0.3">
      <c r="A62" s="9">
        <v>43889</v>
      </c>
      <c r="B62">
        <v>20</v>
      </c>
      <c r="C62" s="13">
        <v>1</v>
      </c>
      <c r="D62">
        <v>0</v>
      </c>
      <c r="E62" s="13">
        <v>1</v>
      </c>
      <c r="F62">
        <v>7</v>
      </c>
      <c r="G62" s="23">
        <f ca="1">IFERROR(__xludf.DUMMYFUNCTION("""COMPUTED_VALUE"""),0)</f>
        <v>0</v>
      </c>
    </row>
    <row r="63" spans="1:7" x14ac:dyDescent="0.3">
      <c r="A63" s="9">
        <v>43890</v>
      </c>
      <c r="B63">
        <v>16</v>
      </c>
      <c r="C63" s="13">
        <v>2</v>
      </c>
      <c r="D63">
        <v>0</v>
      </c>
      <c r="E63" s="13">
        <v>1</v>
      </c>
      <c r="F63">
        <v>9</v>
      </c>
      <c r="G63" s="23">
        <f ca="1">IFERROR(__xludf.DUMMYFUNCTION("""COMPUTED_VALUE"""),0)</f>
        <v>0</v>
      </c>
    </row>
    <row r="64" spans="1:7" x14ac:dyDescent="0.3">
      <c r="A64" s="9">
        <v>43891</v>
      </c>
      <c r="B64">
        <v>15</v>
      </c>
      <c r="C64" s="13">
        <v>1</v>
      </c>
      <c r="D64">
        <v>0</v>
      </c>
      <c r="E64" s="13">
        <v>2</v>
      </c>
      <c r="F64">
        <v>7</v>
      </c>
      <c r="G64" s="23">
        <f ca="1">IFERROR(__xludf.DUMMYFUNCTION("""COMPUTED_VALUE"""),0)</f>
        <v>0</v>
      </c>
    </row>
    <row r="65" spans="1:7" x14ac:dyDescent="0.3">
      <c r="A65" s="9">
        <v>43892</v>
      </c>
      <c r="B65">
        <v>20</v>
      </c>
      <c r="C65" s="13">
        <v>2</v>
      </c>
      <c r="D65">
        <v>0</v>
      </c>
      <c r="E65" s="13">
        <v>1</v>
      </c>
      <c r="F65">
        <v>9</v>
      </c>
      <c r="G65" s="23">
        <f ca="1">IFERROR(__xludf.DUMMYFUNCTION("""COMPUTED_VALUE"""),0)</f>
        <v>0</v>
      </c>
    </row>
    <row r="66" spans="1:7" x14ac:dyDescent="0.3">
      <c r="A66" s="9">
        <v>43893</v>
      </c>
      <c r="B66">
        <v>46</v>
      </c>
      <c r="C66" s="13">
        <v>9</v>
      </c>
      <c r="D66">
        <v>0</v>
      </c>
      <c r="E66" s="13">
        <v>1</v>
      </c>
      <c r="F66">
        <v>8</v>
      </c>
      <c r="G66" s="23">
        <f ca="1">IFERROR(__xludf.DUMMYFUNCTION("""COMPUTED_VALUE"""),0)</f>
        <v>0</v>
      </c>
    </row>
    <row r="67" spans="1:7" x14ac:dyDescent="0.3">
      <c r="A67" s="9">
        <v>43894</v>
      </c>
      <c r="B67">
        <v>85</v>
      </c>
      <c r="C67" s="13">
        <v>27</v>
      </c>
      <c r="D67">
        <v>0</v>
      </c>
      <c r="E67" s="13">
        <v>2</v>
      </c>
      <c r="F67">
        <v>10</v>
      </c>
      <c r="G67" s="23">
        <f ca="1">IFERROR(__xludf.DUMMYFUNCTION("""COMPUTED_VALUE"""),0)</f>
        <v>0</v>
      </c>
    </row>
    <row r="68" spans="1:7" x14ac:dyDescent="0.3">
      <c r="A68" s="9">
        <v>43895</v>
      </c>
      <c r="B68">
        <v>74</v>
      </c>
      <c r="C68" s="13">
        <v>38</v>
      </c>
      <c r="D68">
        <v>0</v>
      </c>
      <c r="E68" s="13">
        <v>4</v>
      </c>
      <c r="F68">
        <v>10</v>
      </c>
      <c r="G68" s="23">
        <f ca="1">IFERROR(__xludf.DUMMYFUNCTION("""COMPUTED_VALUE"""),0)</f>
        <v>0</v>
      </c>
    </row>
    <row r="69" spans="1:7" x14ac:dyDescent="0.3">
      <c r="A69" s="9">
        <v>43896</v>
      </c>
      <c r="B69">
        <v>66</v>
      </c>
      <c r="C69" s="13">
        <v>34</v>
      </c>
      <c r="D69">
        <v>0</v>
      </c>
      <c r="E69" s="13">
        <v>2</v>
      </c>
      <c r="F69">
        <v>8</v>
      </c>
      <c r="G69" s="23">
        <f ca="1">IFERROR(__xludf.DUMMYFUNCTION("""COMPUTED_VALUE"""),0)</f>
        <v>0</v>
      </c>
    </row>
    <row r="70" spans="1:7" x14ac:dyDescent="0.3">
      <c r="A70" s="9">
        <v>43897</v>
      </c>
      <c r="B70">
        <v>46</v>
      </c>
      <c r="C70" s="13">
        <v>28</v>
      </c>
      <c r="D70">
        <v>0</v>
      </c>
      <c r="E70" s="13">
        <v>2</v>
      </c>
      <c r="F70">
        <v>7</v>
      </c>
      <c r="G70" s="23">
        <f ca="1">IFERROR(__xludf.DUMMYFUNCTION("""COMPUTED_VALUE"""),0)</f>
        <v>0</v>
      </c>
    </row>
    <row r="71" spans="1:7" x14ac:dyDescent="0.3">
      <c r="A71" s="9">
        <v>43898</v>
      </c>
      <c r="B71">
        <v>32</v>
      </c>
      <c r="C71" s="13">
        <v>24</v>
      </c>
      <c r="D71">
        <v>0</v>
      </c>
      <c r="E71" s="13">
        <v>2</v>
      </c>
      <c r="F71">
        <v>8</v>
      </c>
      <c r="G71" s="23">
        <f ca="1">IFERROR(__xludf.DUMMYFUNCTION("""COMPUTED_VALUE"""),0)</f>
        <v>0</v>
      </c>
    </row>
    <row r="72" spans="1:7" x14ac:dyDescent="0.3">
      <c r="A72" s="9">
        <v>43899</v>
      </c>
      <c r="B72">
        <v>31</v>
      </c>
      <c r="C72" s="13">
        <v>24</v>
      </c>
      <c r="D72">
        <v>0</v>
      </c>
      <c r="E72" s="13">
        <v>3</v>
      </c>
      <c r="F72">
        <v>10</v>
      </c>
      <c r="G72" s="23">
        <f ca="1">IFERROR(__xludf.DUMMYFUNCTION("""COMPUTED_VALUE"""),0)</f>
        <v>0</v>
      </c>
    </row>
    <row r="73" spans="1:7" x14ac:dyDescent="0.3">
      <c r="A73" s="9">
        <v>43900</v>
      </c>
      <c r="B73">
        <v>44</v>
      </c>
      <c r="C73" s="13">
        <v>33</v>
      </c>
      <c r="D73">
        <v>0</v>
      </c>
      <c r="E73" s="13">
        <v>3</v>
      </c>
      <c r="F73">
        <v>8</v>
      </c>
      <c r="G73" s="23">
        <f ca="1">IFERROR(__xludf.DUMMYFUNCTION("""COMPUTED_VALUE"""),0)</f>
        <v>0</v>
      </c>
    </row>
    <row r="74" spans="1:7" x14ac:dyDescent="0.3">
      <c r="A74" s="9">
        <v>43901</v>
      </c>
      <c r="B74">
        <v>74</v>
      </c>
      <c r="C74" s="13">
        <v>59</v>
      </c>
      <c r="D74">
        <v>0</v>
      </c>
      <c r="E74" s="13">
        <v>3</v>
      </c>
      <c r="F74">
        <v>7</v>
      </c>
      <c r="G74" s="23">
        <f ca="1">IFERROR(__xludf.DUMMYFUNCTION("""COMPUTED_VALUE"""),0)</f>
        <v>0</v>
      </c>
    </row>
    <row r="75" spans="1:7" x14ac:dyDescent="0.3">
      <c r="A75" s="9">
        <v>43902</v>
      </c>
      <c r="B75">
        <v>84</v>
      </c>
      <c r="C75" s="13">
        <v>86</v>
      </c>
      <c r="D75">
        <v>0</v>
      </c>
      <c r="E75" s="13">
        <v>5</v>
      </c>
      <c r="F75">
        <v>9</v>
      </c>
      <c r="G75" s="23">
        <f ca="1">IFERROR(__xludf.DUMMYFUNCTION("""COMPUTED_VALUE"""),0)</f>
        <v>0</v>
      </c>
    </row>
    <row r="76" spans="1:7" x14ac:dyDescent="0.3">
      <c r="A76" s="9">
        <v>43903</v>
      </c>
      <c r="B76">
        <v>89</v>
      </c>
      <c r="C76" s="13">
        <v>93</v>
      </c>
      <c r="D76">
        <v>1</v>
      </c>
      <c r="E76" s="13">
        <v>4</v>
      </c>
      <c r="F76">
        <v>11</v>
      </c>
      <c r="G76" s="23">
        <f ca="1">IFERROR(__xludf.DUMMYFUNCTION("""COMPUTED_VALUE"""),0)</f>
        <v>0</v>
      </c>
    </row>
    <row r="77" spans="1:7" x14ac:dyDescent="0.3">
      <c r="A77" s="9">
        <v>43904</v>
      </c>
      <c r="B77">
        <v>96</v>
      </c>
      <c r="C77" s="13">
        <v>100</v>
      </c>
      <c r="D77">
        <v>1</v>
      </c>
      <c r="E77" s="13">
        <v>6</v>
      </c>
      <c r="F77">
        <v>9</v>
      </c>
      <c r="G77" s="23">
        <v>14</v>
      </c>
    </row>
    <row r="78" spans="1:7" x14ac:dyDescent="0.3">
      <c r="A78" s="9">
        <v>43905</v>
      </c>
      <c r="B78">
        <v>81</v>
      </c>
      <c r="C78" s="13">
        <v>86</v>
      </c>
      <c r="D78">
        <v>1</v>
      </c>
      <c r="E78" s="13">
        <v>5</v>
      </c>
      <c r="F78">
        <v>7</v>
      </c>
      <c r="G78" s="23">
        <v>18</v>
      </c>
    </row>
    <row r="79" spans="1:7" x14ac:dyDescent="0.3">
      <c r="A79" s="9">
        <v>43906</v>
      </c>
      <c r="B79">
        <v>76</v>
      </c>
      <c r="C79" s="13">
        <v>79</v>
      </c>
      <c r="D79">
        <v>1</v>
      </c>
      <c r="E79" s="13">
        <v>6</v>
      </c>
      <c r="F79">
        <v>9</v>
      </c>
      <c r="G79" s="23">
        <v>6</v>
      </c>
    </row>
    <row r="80" spans="1:7" x14ac:dyDescent="0.3">
      <c r="A80" s="9">
        <v>43907</v>
      </c>
      <c r="B80">
        <v>68</v>
      </c>
      <c r="C80" s="13">
        <v>88</v>
      </c>
      <c r="D80">
        <v>2</v>
      </c>
      <c r="E80" s="13">
        <v>6</v>
      </c>
      <c r="F80">
        <v>10</v>
      </c>
      <c r="G80" s="23">
        <v>3</v>
      </c>
    </row>
    <row r="81" spans="1:7" x14ac:dyDescent="0.3">
      <c r="A81" s="9">
        <v>43908</v>
      </c>
      <c r="B81">
        <v>58</v>
      </c>
      <c r="C81" s="13">
        <v>78</v>
      </c>
      <c r="D81">
        <v>3</v>
      </c>
      <c r="E81" s="13">
        <v>7</v>
      </c>
      <c r="F81">
        <v>9</v>
      </c>
      <c r="G81" s="23">
        <v>3</v>
      </c>
    </row>
    <row r="82" spans="1:7" x14ac:dyDescent="0.3">
      <c r="A82" s="9">
        <v>43909</v>
      </c>
      <c r="B82">
        <v>50</v>
      </c>
      <c r="C82" s="13">
        <v>69</v>
      </c>
      <c r="D82">
        <v>3</v>
      </c>
      <c r="E82" s="13">
        <v>5</v>
      </c>
      <c r="F82">
        <v>8</v>
      </c>
      <c r="G82" s="23">
        <v>4</v>
      </c>
    </row>
    <row r="83" spans="1:7" x14ac:dyDescent="0.3">
      <c r="A83" s="9">
        <v>43910</v>
      </c>
      <c r="B83">
        <v>48</v>
      </c>
      <c r="C83" s="13">
        <v>64</v>
      </c>
      <c r="D83">
        <v>4</v>
      </c>
      <c r="E83" s="13">
        <v>5</v>
      </c>
      <c r="F83">
        <v>8</v>
      </c>
      <c r="G83" s="23">
        <v>4</v>
      </c>
    </row>
    <row r="84" spans="1:7" x14ac:dyDescent="0.3">
      <c r="A84" s="9">
        <v>43911</v>
      </c>
      <c r="B84">
        <v>50</v>
      </c>
      <c r="C84" s="13">
        <v>74</v>
      </c>
      <c r="D84">
        <v>4</v>
      </c>
      <c r="E84" s="13">
        <v>7</v>
      </c>
      <c r="F84">
        <v>10</v>
      </c>
      <c r="G84" s="23">
        <v>12</v>
      </c>
    </row>
    <row r="85" spans="1:7" x14ac:dyDescent="0.3">
      <c r="A85" s="9">
        <v>43912</v>
      </c>
      <c r="B85">
        <v>30</v>
      </c>
      <c r="C85" s="13">
        <v>34</v>
      </c>
      <c r="D85">
        <v>3</v>
      </c>
      <c r="E85" s="13">
        <v>3</v>
      </c>
      <c r="F85">
        <v>7</v>
      </c>
      <c r="G85" s="23">
        <v>10</v>
      </c>
    </row>
    <row r="86" spans="1:7" x14ac:dyDescent="0.3">
      <c r="A86" s="9">
        <v>43913</v>
      </c>
      <c r="B86">
        <v>34</v>
      </c>
      <c r="C86" s="13">
        <v>41</v>
      </c>
      <c r="D86">
        <v>2</v>
      </c>
      <c r="E86" s="13">
        <v>4</v>
      </c>
      <c r="F86">
        <v>8</v>
      </c>
      <c r="G86" s="23">
        <v>23</v>
      </c>
    </row>
    <row r="87" spans="1:7" x14ac:dyDescent="0.3">
      <c r="A87" s="9">
        <v>43914</v>
      </c>
      <c r="B87">
        <v>34</v>
      </c>
      <c r="C87" s="13">
        <v>31</v>
      </c>
      <c r="D87">
        <v>4</v>
      </c>
      <c r="E87" s="13">
        <v>2</v>
      </c>
      <c r="F87">
        <v>7</v>
      </c>
      <c r="G87" s="23">
        <v>10</v>
      </c>
    </row>
    <row r="88" spans="1:7" x14ac:dyDescent="0.3">
      <c r="A88" s="9">
        <v>43915</v>
      </c>
      <c r="B88">
        <v>28</v>
      </c>
      <c r="C88" s="13">
        <v>19</v>
      </c>
      <c r="D88">
        <v>3</v>
      </c>
      <c r="E88" s="13">
        <v>3</v>
      </c>
      <c r="F88">
        <v>7</v>
      </c>
      <c r="G88" s="23">
        <v>15</v>
      </c>
    </row>
    <row r="89" spans="1:7" x14ac:dyDescent="0.3">
      <c r="A89" s="9">
        <v>43916</v>
      </c>
      <c r="B89">
        <v>26</v>
      </c>
      <c r="C89" s="13">
        <v>21</v>
      </c>
      <c r="D89">
        <v>4</v>
      </c>
      <c r="E89" s="13">
        <v>2</v>
      </c>
      <c r="F89">
        <v>11</v>
      </c>
      <c r="G89" s="23">
        <v>3</v>
      </c>
    </row>
    <row r="90" spans="1:7" x14ac:dyDescent="0.3">
      <c r="A90" s="9">
        <v>43917</v>
      </c>
      <c r="B90">
        <v>27</v>
      </c>
      <c r="C90" s="13">
        <v>21</v>
      </c>
      <c r="D90">
        <v>3</v>
      </c>
      <c r="E90" s="13">
        <v>3</v>
      </c>
      <c r="F90">
        <v>10</v>
      </c>
      <c r="G90" s="23">
        <v>31</v>
      </c>
    </row>
    <row r="91" spans="1:7" x14ac:dyDescent="0.3">
      <c r="A91" s="9">
        <v>43918</v>
      </c>
      <c r="B91">
        <v>29</v>
      </c>
      <c r="C91" s="13">
        <v>21</v>
      </c>
      <c r="D91">
        <v>2</v>
      </c>
      <c r="E91" s="13">
        <v>2</v>
      </c>
      <c r="F91">
        <v>9</v>
      </c>
      <c r="G91" s="23">
        <v>30</v>
      </c>
    </row>
    <row r="92" spans="1:7" x14ac:dyDescent="0.3">
      <c r="A92" s="9">
        <v>43919</v>
      </c>
      <c r="B92">
        <v>26</v>
      </c>
      <c r="C92" s="13">
        <v>18</v>
      </c>
      <c r="D92">
        <v>4</v>
      </c>
      <c r="E92" s="13">
        <v>3</v>
      </c>
      <c r="F92">
        <v>11</v>
      </c>
      <c r="G92" s="23">
        <v>17</v>
      </c>
    </row>
    <row r="93" spans="1:7" x14ac:dyDescent="0.3">
      <c r="A93" s="9">
        <v>43920</v>
      </c>
      <c r="B93">
        <v>27</v>
      </c>
      <c r="C93" s="13">
        <v>14</v>
      </c>
      <c r="D93">
        <v>3</v>
      </c>
      <c r="E93" s="13">
        <v>1</v>
      </c>
      <c r="F93">
        <v>9</v>
      </c>
      <c r="G93" s="23">
        <v>17</v>
      </c>
    </row>
    <row r="94" spans="1:7" x14ac:dyDescent="0.3">
      <c r="A94" s="9">
        <v>43921</v>
      </c>
      <c r="B94">
        <v>23</v>
      </c>
      <c r="C94" s="13">
        <v>17</v>
      </c>
      <c r="D94">
        <v>2</v>
      </c>
      <c r="E94" s="13">
        <v>2</v>
      </c>
      <c r="F94">
        <v>10</v>
      </c>
      <c r="G94" s="23">
        <v>82</v>
      </c>
    </row>
    <row r="95" spans="1:7" x14ac:dyDescent="0.3">
      <c r="A95" s="9">
        <v>43922</v>
      </c>
      <c r="B95">
        <v>26</v>
      </c>
      <c r="C95" s="13">
        <v>13</v>
      </c>
      <c r="D95">
        <v>1</v>
      </c>
      <c r="E95" s="13">
        <v>2</v>
      </c>
      <c r="F95">
        <v>8</v>
      </c>
      <c r="G95" s="23">
        <v>33</v>
      </c>
    </row>
    <row r="96" spans="1:7" x14ac:dyDescent="0.3">
      <c r="A96" s="9">
        <v>43923</v>
      </c>
      <c r="B96">
        <v>27</v>
      </c>
      <c r="C96" s="13">
        <v>13</v>
      </c>
      <c r="D96">
        <v>2</v>
      </c>
      <c r="E96" s="13">
        <v>1</v>
      </c>
      <c r="F96">
        <v>9</v>
      </c>
      <c r="G96" s="23">
        <v>88</v>
      </c>
    </row>
    <row r="97" spans="1:7" x14ac:dyDescent="0.3">
      <c r="A97" s="9">
        <v>43924</v>
      </c>
      <c r="B97">
        <v>25</v>
      </c>
      <c r="C97" s="13">
        <v>14</v>
      </c>
      <c r="D97">
        <v>3</v>
      </c>
      <c r="E97" s="13">
        <v>1</v>
      </c>
      <c r="F97">
        <v>9</v>
      </c>
      <c r="G97" s="23">
        <v>64</v>
      </c>
    </row>
    <row r="98" spans="1:7" x14ac:dyDescent="0.3">
      <c r="A98" s="9">
        <v>43925</v>
      </c>
      <c r="B98">
        <v>35</v>
      </c>
      <c r="C98" s="13">
        <v>13</v>
      </c>
      <c r="D98">
        <v>2</v>
      </c>
      <c r="E98" s="13">
        <v>2</v>
      </c>
      <c r="F98">
        <v>9</v>
      </c>
      <c r="G98" s="23">
        <v>148</v>
      </c>
    </row>
    <row r="99" spans="1:7" x14ac:dyDescent="0.3">
      <c r="A99" s="9">
        <v>43926</v>
      </c>
      <c r="B99">
        <v>31</v>
      </c>
      <c r="C99" s="13">
        <v>14</v>
      </c>
      <c r="D99">
        <v>3</v>
      </c>
      <c r="E99" s="13">
        <v>2</v>
      </c>
      <c r="F99">
        <v>8</v>
      </c>
      <c r="G99" s="23">
        <v>112</v>
      </c>
    </row>
    <row r="100" spans="1:7" x14ac:dyDescent="0.3">
      <c r="A100" s="9">
        <v>43927</v>
      </c>
      <c r="B100">
        <v>36</v>
      </c>
      <c r="C100" s="13">
        <v>11</v>
      </c>
      <c r="D100">
        <v>3</v>
      </c>
      <c r="E100" s="13">
        <v>2</v>
      </c>
      <c r="F100">
        <v>9</v>
      </c>
      <c r="G100" s="23">
        <v>121</v>
      </c>
    </row>
    <row r="101" spans="1:7" x14ac:dyDescent="0.3">
      <c r="A101" s="9">
        <v>43928</v>
      </c>
      <c r="B101">
        <v>30</v>
      </c>
      <c r="C101" s="13">
        <v>14</v>
      </c>
      <c r="D101">
        <v>2</v>
      </c>
      <c r="E101" s="13">
        <v>2</v>
      </c>
      <c r="F101">
        <v>9</v>
      </c>
      <c r="G101" s="23">
        <v>150</v>
      </c>
    </row>
    <row r="102" spans="1:7" x14ac:dyDescent="0.3">
      <c r="A102" s="9">
        <v>43929</v>
      </c>
      <c r="B102">
        <v>44</v>
      </c>
      <c r="C102" s="13">
        <v>15</v>
      </c>
      <c r="D102">
        <v>2</v>
      </c>
      <c r="E102" s="13">
        <v>3</v>
      </c>
      <c r="F102">
        <v>11</v>
      </c>
      <c r="G102" s="23">
        <v>117</v>
      </c>
    </row>
    <row r="103" spans="1:7" x14ac:dyDescent="0.3">
      <c r="A103" s="9">
        <v>43930</v>
      </c>
      <c r="B103">
        <v>42</v>
      </c>
      <c r="C103" s="13">
        <v>16</v>
      </c>
      <c r="D103">
        <v>2</v>
      </c>
      <c r="E103" s="13">
        <v>2</v>
      </c>
      <c r="F103">
        <v>10</v>
      </c>
      <c r="G103" s="23">
        <v>229</v>
      </c>
    </row>
    <row r="104" spans="1:7" x14ac:dyDescent="0.3">
      <c r="A104" s="9">
        <v>43931</v>
      </c>
      <c r="B104">
        <v>33</v>
      </c>
      <c r="C104" s="13">
        <v>14</v>
      </c>
      <c r="D104">
        <v>2</v>
      </c>
      <c r="E104" s="13">
        <v>3</v>
      </c>
      <c r="F104">
        <v>9</v>
      </c>
      <c r="G104" s="23">
        <v>210</v>
      </c>
    </row>
    <row r="105" spans="1:7" x14ac:dyDescent="0.3">
      <c r="A105" s="9">
        <v>43932</v>
      </c>
      <c r="B105">
        <v>31</v>
      </c>
      <c r="C105" s="13">
        <v>11</v>
      </c>
      <c r="D105">
        <v>2</v>
      </c>
      <c r="E105" s="13">
        <v>3</v>
      </c>
      <c r="F105">
        <v>9</v>
      </c>
      <c r="G105" s="23">
        <v>187</v>
      </c>
    </row>
    <row r="106" spans="1:7" x14ac:dyDescent="0.3">
      <c r="A106" s="9">
        <v>43933</v>
      </c>
      <c r="B106">
        <v>30</v>
      </c>
      <c r="C106" s="13">
        <v>14</v>
      </c>
      <c r="D106">
        <v>2</v>
      </c>
      <c r="E106" s="13">
        <v>2</v>
      </c>
      <c r="F106">
        <v>9</v>
      </c>
      <c r="G106" s="23">
        <v>221</v>
      </c>
    </row>
    <row r="107" spans="1:7" x14ac:dyDescent="0.3">
      <c r="A107" s="9">
        <v>43934</v>
      </c>
      <c r="B107">
        <v>27</v>
      </c>
      <c r="C107" s="13">
        <v>14</v>
      </c>
      <c r="D107">
        <v>4</v>
      </c>
      <c r="E107" s="13">
        <v>2</v>
      </c>
      <c r="F107">
        <v>9</v>
      </c>
      <c r="G107" s="23">
        <v>352</v>
      </c>
    </row>
    <row r="108" spans="1:7" x14ac:dyDescent="0.3">
      <c r="A108" s="9">
        <v>43935</v>
      </c>
      <c r="B108">
        <v>23</v>
      </c>
      <c r="C108" s="13">
        <v>11</v>
      </c>
      <c r="D108">
        <v>3</v>
      </c>
      <c r="E108" s="13">
        <v>2</v>
      </c>
      <c r="F108">
        <v>9</v>
      </c>
      <c r="G108" s="23">
        <v>346</v>
      </c>
    </row>
    <row r="109" spans="1:7" x14ac:dyDescent="0.3">
      <c r="A109" s="9">
        <v>43936</v>
      </c>
      <c r="B109">
        <v>26</v>
      </c>
      <c r="C109" s="13">
        <v>10</v>
      </c>
      <c r="D109">
        <v>2</v>
      </c>
      <c r="E109" s="13">
        <v>2</v>
      </c>
      <c r="F109">
        <v>10</v>
      </c>
      <c r="G109" s="23">
        <v>236</v>
      </c>
    </row>
    <row r="110" spans="1:7" x14ac:dyDescent="0.3">
      <c r="A110" s="9">
        <v>43937</v>
      </c>
      <c r="B110">
        <v>29</v>
      </c>
      <c r="C110" s="13">
        <v>13</v>
      </c>
      <c r="D110">
        <v>2</v>
      </c>
      <c r="E110" s="13">
        <v>3</v>
      </c>
      <c r="F110">
        <v>8</v>
      </c>
      <c r="G110" s="23">
        <v>285</v>
      </c>
    </row>
    <row r="111" spans="1:7" x14ac:dyDescent="0.3">
      <c r="A111" s="9">
        <v>43938</v>
      </c>
      <c r="B111">
        <v>27</v>
      </c>
      <c r="C111" s="13">
        <v>11</v>
      </c>
      <c r="D111">
        <v>2</v>
      </c>
      <c r="E111" s="13">
        <v>3</v>
      </c>
      <c r="F111">
        <v>8</v>
      </c>
      <c r="G111" s="23">
        <v>120</v>
      </c>
    </row>
    <row r="112" spans="1:7" x14ac:dyDescent="0.3">
      <c r="A112" s="9">
        <v>43939</v>
      </c>
      <c r="B112">
        <v>24</v>
      </c>
      <c r="C112" s="13">
        <v>14</v>
      </c>
      <c r="D112">
        <v>2</v>
      </c>
      <c r="E112" s="13">
        <v>2</v>
      </c>
      <c r="F112">
        <v>9</v>
      </c>
      <c r="G112" s="23">
        <v>327</v>
      </c>
    </row>
    <row r="113" spans="1:7" x14ac:dyDescent="0.3">
      <c r="A113" s="9">
        <v>43940</v>
      </c>
      <c r="B113">
        <v>29</v>
      </c>
      <c r="C113" s="13">
        <v>10</v>
      </c>
      <c r="D113">
        <v>3</v>
      </c>
      <c r="E113" s="13">
        <v>3</v>
      </c>
      <c r="F113">
        <v>12</v>
      </c>
      <c r="G113" s="23">
        <v>552</v>
      </c>
    </row>
    <row r="114" spans="1:7" x14ac:dyDescent="0.3">
      <c r="A114" s="9">
        <v>43941</v>
      </c>
      <c r="B114">
        <v>22</v>
      </c>
      <c r="C114" s="13">
        <v>12</v>
      </c>
      <c r="D114">
        <v>2</v>
      </c>
      <c r="E114" s="13">
        <v>2</v>
      </c>
      <c r="F114">
        <v>11</v>
      </c>
      <c r="G114" s="23">
        <v>466</v>
      </c>
    </row>
    <row r="115" spans="1:7" x14ac:dyDescent="0.3">
      <c r="A115" s="9">
        <v>43942</v>
      </c>
      <c r="B115">
        <v>27</v>
      </c>
      <c r="C115" s="13">
        <v>15</v>
      </c>
      <c r="D115">
        <v>3</v>
      </c>
      <c r="E115" s="13">
        <v>2</v>
      </c>
      <c r="F115">
        <v>12</v>
      </c>
      <c r="G115" s="23">
        <v>552</v>
      </c>
    </row>
    <row r="116" spans="1:7" x14ac:dyDescent="0.3">
      <c r="A116" s="9">
        <v>43943</v>
      </c>
      <c r="B116">
        <v>25</v>
      </c>
      <c r="C116" s="13">
        <v>11</v>
      </c>
      <c r="D116">
        <v>2</v>
      </c>
      <c r="E116" s="13">
        <v>2</v>
      </c>
      <c r="F116">
        <v>10</v>
      </c>
      <c r="G116" s="23">
        <v>431</v>
      </c>
    </row>
    <row r="117" spans="1:7" x14ac:dyDescent="0.3">
      <c r="A117" s="9">
        <v>43944</v>
      </c>
      <c r="B117">
        <v>26</v>
      </c>
      <c r="C117" s="13">
        <v>14</v>
      </c>
      <c r="D117">
        <v>2</v>
      </c>
      <c r="E117" s="13">
        <v>2</v>
      </c>
      <c r="F117">
        <v>11</v>
      </c>
      <c r="G117" s="23">
        <v>778</v>
      </c>
    </row>
    <row r="118" spans="1:7" x14ac:dyDescent="0.3">
      <c r="A118" s="9">
        <v>43945</v>
      </c>
      <c r="B118">
        <v>24</v>
      </c>
      <c r="C118" s="13">
        <v>13</v>
      </c>
      <c r="D118">
        <v>3</v>
      </c>
      <c r="E118" s="13">
        <v>3</v>
      </c>
      <c r="F118">
        <v>10</v>
      </c>
      <c r="G118" s="23">
        <v>390</v>
      </c>
    </row>
    <row r="119" spans="1:7" x14ac:dyDescent="0.3">
      <c r="A119" s="9">
        <v>43946</v>
      </c>
      <c r="B119">
        <v>26</v>
      </c>
      <c r="C119" s="13">
        <v>12</v>
      </c>
      <c r="D119">
        <v>3</v>
      </c>
      <c r="E119" s="13">
        <v>2</v>
      </c>
      <c r="F119">
        <v>12</v>
      </c>
      <c r="G119" s="23">
        <v>811</v>
      </c>
    </row>
    <row r="120" spans="1:7" x14ac:dyDescent="0.3">
      <c r="A120" s="9">
        <v>43947</v>
      </c>
      <c r="B120">
        <v>24</v>
      </c>
      <c r="C120" s="13">
        <v>13</v>
      </c>
      <c r="D120">
        <v>2</v>
      </c>
      <c r="E120" s="13">
        <v>1</v>
      </c>
      <c r="F120">
        <v>10</v>
      </c>
      <c r="G120" s="23">
        <v>440</v>
      </c>
    </row>
    <row r="121" spans="1:7" x14ac:dyDescent="0.3">
      <c r="A121" s="9">
        <v>43948</v>
      </c>
      <c r="B121">
        <v>27</v>
      </c>
      <c r="C121" s="13">
        <v>15</v>
      </c>
      <c r="D121">
        <v>3</v>
      </c>
      <c r="E121" s="13">
        <v>2</v>
      </c>
      <c r="F121">
        <v>9</v>
      </c>
      <c r="G121" s="23">
        <v>522</v>
      </c>
    </row>
    <row r="122" spans="1:7" x14ac:dyDescent="0.3">
      <c r="A122" s="9">
        <v>43949</v>
      </c>
      <c r="B122">
        <v>30</v>
      </c>
      <c r="C122" s="13">
        <v>25</v>
      </c>
      <c r="D122">
        <v>5</v>
      </c>
      <c r="E122" s="13">
        <v>3</v>
      </c>
      <c r="F122">
        <v>11</v>
      </c>
      <c r="G122" s="23">
        <v>728</v>
      </c>
    </row>
    <row r="123" spans="1:7" x14ac:dyDescent="0.3">
      <c r="A123" s="9">
        <v>43950</v>
      </c>
      <c r="B123">
        <v>26</v>
      </c>
      <c r="C123" s="13">
        <v>24</v>
      </c>
      <c r="D123">
        <v>5</v>
      </c>
      <c r="E123" s="13">
        <v>1</v>
      </c>
      <c r="F123">
        <v>10</v>
      </c>
      <c r="G123" s="23">
        <v>597</v>
      </c>
    </row>
    <row r="124" spans="1:7" x14ac:dyDescent="0.3">
      <c r="A124" s="9">
        <v>43951</v>
      </c>
      <c r="B124">
        <v>24</v>
      </c>
      <c r="C124" s="13">
        <v>19</v>
      </c>
      <c r="D124">
        <v>3</v>
      </c>
      <c r="E124" s="13">
        <v>2</v>
      </c>
      <c r="F124">
        <v>12</v>
      </c>
      <c r="G124" s="23">
        <v>583</v>
      </c>
    </row>
    <row r="125" spans="1:7" x14ac:dyDescent="0.3">
      <c r="A125" s="9">
        <v>43952</v>
      </c>
      <c r="B125">
        <v>27</v>
      </c>
      <c r="C125" s="13">
        <v>11</v>
      </c>
      <c r="D125">
        <v>2</v>
      </c>
      <c r="E125" s="13">
        <v>2</v>
      </c>
      <c r="F125">
        <v>8</v>
      </c>
      <c r="G125" s="23">
        <v>1008</v>
      </c>
    </row>
    <row r="126" spans="1:7" x14ac:dyDescent="0.3">
      <c r="A126" s="9">
        <v>43953</v>
      </c>
      <c r="B126">
        <v>34</v>
      </c>
      <c r="C126" s="13">
        <v>12</v>
      </c>
      <c r="D126">
        <v>1</v>
      </c>
      <c r="E126" s="13">
        <v>2</v>
      </c>
      <c r="F126">
        <v>9</v>
      </c>
      <c r="G126" s="23">
        <v>790</v>
      </c>
    </row>
    <row r="127" spans="1:7" x14ac:dyDescent="0.3">
      <c r="A127" s="9">
        <v>43954</v>
      </c>
      <c r="B127">
        <v>28</v>
      </c>
      <c r="C127" s="13">
        <v>15</v>
      </c>
      <c r="D127">
        <v>2</v>
      </c>
      <c r="E127" s="13">
        <v>1</v>
      </c>
      <c r="F127">
        <v>11</v>
      </c>
      <c r="G127" s="23">
        <v>678</v>
      </c>
    </row>
    <row r="128" spans="1:7" x14ac:dyDescent="0.3">
      <c r="A128" s="9">
        <v>43955</v>
      </c>
      <c r="B128">
        <v>30</v>
      </c>
      <c r="C128" s="13">
        <v>17</v>
      </c>
      <c r="D128">
        <v>4</v>
      </c>
      <c r="E128" s="13">
        <v>3</v>
      </c>
      <c r="F128">
        <v>10</v>
      </c>
      <c r="G128" s="23">
        <v>1567</v>
      </c>
    </row>
    <row r="129" spans="1:7" x14ac:dyDescent="0.3">
      <c r="A129" s="9">
        <v>43956</v>
      </c>
      <c r="B129">
        <v>29</v>
      </c>
      <c r="C129" s="13">
        <v>17</v>
      </c>
      <c r="D129">
        <v>3</v>
      </c>
      <c r="E129" s="13">
        <v>2</v>
      </c>
      <c r="F129">
        <v>12</v>
      </c>
      <c r="G129" s="23">
        <v>984</v>
      </c>
    </row>
    <row r="130" spans="1:7" x14ac:dyDescent="0.3">
      <c r="A130" s="9">
        <v>43957</v>
      </c>
      <c r="B130">
        <v>30</v>
      </c>
      <c r="C130" s="13">
        <v>14</v>
      </c>
      <c r="D130">
        <v>2</v>
      </c>
      <c r="E130" s="13">
        <v>3</v>
      </c>
      <c r="F130">
        <v>12</v>
      </c>
      <c r="G130" s="23">
        <v>1233</v>
      </c>
    </row>
    <row r="131" spans="1:7" x14ac:dyDescent="0.3">
      <c r="A131" s="9">
        <v>43958</v>
      </c>
      <c r="B131">
        <v>30</v>
      </c>
      <c r="C131" s="13">
        <v>16</v>
      </c>
      <c r="D131">
        <v>2</v>
      </c>
      <c r="E131" s="13">
        <v>1</v>
      </c>
      <c r="F131">
        <v>10</v>
      </c>
      <c r="G131" s="23">
        <v>1216</v>
      </c>
    </row>
    <row r="132" spans="1:7" x14ac:dyDescent="0.3">
      <c r="A132" s="9">
        <v>43959</v>
      </c>
      <c r="B132">
        <v>33</v>
      </c>
      <c r="C132" s="13">
        <v>17</v>
      </c>
      <c r="D132">
        <v>2</v>
      </c>
      <c r="E132" s="13">
        <v>1</v>
      </c>
      <c r="F132">
        <v>13</v>
      </c>
      <c r="G132" s="23">
        <v>1089</v>
      </c>
    </row>
    <row r="133" spans="1:7" x14ac:dyDescent="0.3">
      <c r="A133" s="9">
        <v>43960</v>
      </c>
      <c r="B133">
        <v>31</v>
      </c>
      <c r="C133" s="13">
        <v>16</v>
      </c>
      <c r="D133">
        <v>3</v>
      </c>
      <c r="E133" s="13">
        <v>3</v>
      </c>
      <c r="F133">
        <v>10</v>
      </c>
      <c r="G133" s="23">
        <v>1165</v>
      </c>
    </row>
    <row r="134" spans="1:7" x14ac:dyDescent="0.3">
      <c r="A134" s="9">
        <v>43961</v>
      </c>
      <c r="B134">
        <v>28</v>
      </c>
      <c r="C134" s="13">
        <v>13</v>
      </c>
      <c r="D134">
        <v>1</v>
      </c>
      <c r="E134" s="13">
        <v>2</v>
      </c>
      <c r="F134">
        <v>12</v>
      </c>
      <c r="G134" s="23">
        <v>1943</v>
      </c>
    </row>
    <row r="135" spans="1:7" x14ac:dyDescent="0.3">
      <c r="A135" s="9">
        <v>43962</v>
      </c>
      <c r="B135">
        <v>34</v>
      </c>
      <c r="C135" s="13">
        <v>21</v>
      </c>
      <c r="D135">
        <v>2</v>
      </c>
      <c r="E135" s="13">
        <v>2</v>
      </c>
      <c r="F135">
        <v>11</v>
      </c>
      <c r="G135" s="23">
        <v>1230</v>
      </c>
    </row>
    <row r="136" spans="1:7" x14ac:dyDescent="0.3">
      <c r="A136" s="9">
        <v>43963</v>
      </c>
      <c r="B136">
        <v>44</v>
      </c>
      <c r="C136" s="13">
        <v>21</v>
      </c>
      <c r="D136">
        <v>3</v>
      </c>
      <c r="E136" s="13">
        <v>1</v>
      </c>
      <c r="F136">
        <v>12</v>
      </c>
      <c r="G136" s="23">
        <v>1026</v>
      </c>
    </row>
    <row r="137" spans="1:7" x14ac:dyDescent="0.3">
      <c r="A137" s="9">
        <v>43964</v>
      </c>
      <c r="B137">
        <v>38</v>
      </c>
      <c r="C137" s="13">
        <v>23</v>
      </c>
      <c r="D137">
        <v>2</v>
      </c>
      <c r="E137" s="13">
        <v>2</v>
      </c>
      <c r="F137">
        <v>16</v>
      </c>
      <c r="G137" s="23">
        <v>1495</v>
      </c>
    </row>
    <row r="138" spans="1:7" x14ac:dyDescent="0.3">
      <c r="A138" s="9">
        <v>43965</v>
      </c>
      <c r="B138">
        <v>41</v>
      </c>
      <c r="C138" s="13">
        <v>21</v>
      </c>
      <c r="D138">
        <v>2</v>
      </c>
      <c r="E138" s="13">
        <v>3</v>
      </c>
      <c r="F138">
        <v>17</v>
      </c>
      <c r="G138" s="23">
        <v>1602</v>
      </c>
    </row>
    <row r="139" spans="1:7" x14ac:dyDescent="0.3">
      <c r="A139" s="9">
        <v>43966</v>
      </c>
      <c r="B139">
        <v>40</v>
      </c>
      <c r="C139" s="13">
        <v>24</v>
      </c>
      <c r="D139">
        <v>3</v>
      </c>
      <c r="E139" s="13">
        <v>2</v>
      </c>
      <c r="F139">
        <v>14</v>
      </c>
      <c r="G139" s="23">
        <v>1576</v>
      </c>
    </row>
    <row r="140" spans="1:7" x14ac:dyDescent="0.3">
      <c r="A140" s="9">
        <v>43967</v>
      </c>
      <c r="B140">
        <v>45</v>
      </c>
      <c r="C140" s="13">
        <v>24</v>
      </c>
      <c r="D140">
        <v>2</v>
      </c>
      <c r="E140" s="13">
        <v>2</v>
      </c>
      <c r="F140">
        <v>14</v>
      </c>
      <c r="G140" s="23">
        <v>1606</v>
      </c>
    </row>
    <row r="141" spans="1:7" x14ac:dyDescent="0.3">
      <c r="A141" s="9">
        <v>43968</v>
      </c>
      <c r="B141">
        <v>46</v>
      </c>
      <c r="C141" s="13">
        <v>25</v>
      </c>
      <c r="D141">
        <v>2</v>
      </c>
      <c r="E141" s="13">
        <v>3</v>
      </c>
      <c r="F141">
        <v>12</v>
      </c>
      <c r="G141" s="23">
        <v>2347</v>
      </c>
    </row>
    <row r="142" spans="1:7" x14ac:dyDescent="0.3">
      <c r="A142" s="9">
        <v>43969</v>
      </c>
      <c r="B142">
        <v>40</v>
      </c>
      <c r="C142" s="13">
        <v>23</v>
      </c>
      <c r="D142">
        <v>2</v>
      </c>
      <c r="E142" s="13">
        <v>3</v>
      </c>
      <c r="F142">
        <v>16</v>
      </c>
      <c r="G142" s="23">
        <v>2005</v>
      </c>
    </row>
    <row r="143" spans="1:7" x14ac:dyDescent="0.3">
      <c r="A143" s="9">
        <v>43970</v>
      </c>
      <c r="B143">
        <v>38</v>
      </c>
      <c r="C143" s="13">
        <v>23</v>
      </c>
      <c r="D143">
        <v>2</v>
      </c>
      <c r="E143" s="13">
        <v>2</v>
      </c>
      <c r="F143">
        <v>14</v>
      </c>
      <c r="G143" s="23">
        <v>2078</v>
      </c>
    </row>
    <row r="144" spans="1:7" x14ac:dyDescent="0.3">
      <c r="A144" s="9">
        <v>43971</v>
      </c>
      <c r="B144">
        <v>46</v>
      </c>
      <c r="C144" s="13">
        <v>23</v>
      </c>
      <c r="D144">
        <v>2</v>
      </c>
      <c r="E144" s="13">
        <v>4</v>
      </c>
      <c r="F144">
        <v>13</v>
      </c>
      <c r="G144" s="23">
        <v>2161</v>
      </c>
    </row>
    <row r="145" spans="1:7" x14ac:dyDescent="0.3">
      <c r="A145" s="9">
        <v>43972</v>
      </c>
      <c r="B145">
        <v>40</v>
      </c>
      <c r="C145" s="13">
        <v>24</v>
      </c>
      <c r="D145">
        <v>2</v>
      </c>
      <c r="E145" s="13">
        <v>2</v>
      </c>
      <c r="F145">
        <v>11</v>
      </c>
      <c r="G145" s="23">
        <v>2345</v>
      </c>
    </row>
    <row r="146" spans="1:7" x14ac:dyDescent="0.3">
      <c r="A146" s="9">
        <v>43973</v>
      </c>
      <c r="B146">
        <v>45</v>
      </c>
      <c r="C146" s="13">
        <v>26</v>
      </c>
      <c r="D146">
        <v>2</v>
      </c>
      <c r="E146" s="13">
        <v>3</v>
      </c>
      <c r="F146">
        <v>12</v>
      </c>
      <c r="G146" s="23">
        <v>2940</v>
      </c>
    </row>
    <row r="147" spans="1:7" x14ac:dyDescent="0.3">
      <c r="A147" s="9">
        <v>43974</v>
      </c>
      <c r="B147">
        <v>48</v>
      </c>
      <c r="C147" s="13">
        <v>25</v>
      </c>
      <c r="D147">
        <v>3</v>
      </c>
      <c r="E147" s="13">
        <v>3</v>
      </c>
      <c r="F147">
        <v>14</v>
      </c>
      <c r="G147" s="23">
        <v>2608</v>
      </c>
    </row>
    <row r="148" spans="1:7" x14ac:dyDescent="0.3">
      <c r="A148" s="9">
        <v>43975</v>
      </c>
      <c r="B148">
        <v>44</v>
      </c>
      <c r="C148" s="13">
        <v>21</v>
      </c>
      <c r="D148">
        <v>2</v>
      </c>
      <c r="E148" s="13">
        <v>4</v>
      </c>
      <c r="F148">
        <v>10</v>
      </c>
      <c r="G148" s="23">
        <v>3041</v>
      </c>
    </row>
    <row r="149" spans="1:7" x14ac:dyDescent="0.3">
      <c r="A149" s="9">
        <v>43976</v>
      </c>
      <c r="B149">
        <v>41</v>
      </c>
      <c r="C149" s="13">
        <v>33</v>
      </c>
      <c r="D149">
        <v>2</v>
      </c>
      <c r="E149" s="13">
        <v>2</v>
      </c>
      <c r="F149">
        <v>12</v>
      </c>
      <c r="G149" s="23">
        <v>2436</v>
      </c>
    </row>
    <row r="150" spans="1:7" x14ac:dyDescent="0.3">
      <c r="A150" s="9">
        <v>43977</v>
      </c>
      <c r="B150">
        <v>39</v>
      </c>
      <c r="C150" s="13">
        <v>28</v>
      </c>
      <c r="D150">
        <v>2</v>
      </c>
      <c r="E150" s="13">
        <v>2</v>
      </c>
      <c r="F150">
        <v>11</v>
      </c>
      <c r="G150" s="23">
        <v>2091</v>
      </c>
    </row>
    <row r="151" spans="1:7" x14ac:dyDescent="0.3">
      <c r="A151" s="9">
        <v>43978</v>
      </c>
      <c r="B151">
        <v>43</v>
      </c>
      <c r="C151" s="13">
        <v>24</v>
      </c>
      <c r="D151">
        <v>2</v>
      </c>
      <c r="E151" s="13">
        <v>2</v>
      </c>
      <c r="F151">
        <v>12</v>
      </c>
      <c r="G151" s="23">
        <v>2190</v>
      </c>
    </row>
    <row r="152" spans="1:7" x14ac:dyDescent="0.3">
      <c r="A152" s="9">
        <v>43979</v>
      </c>
      <c r="B152">
        <v>43</v>
      </c>
      <c r="C152" s="13">
        <v>29</v>
      </c>
      <c r="D152">
        <v>1</v>
      </c>
      <c r="E152" s="13">
        <v>1</v>
      </c>
      <c r="F152">
        <v>11</v>
      </c>
      <c r="G152" s="23">
        <v>2598</v>
      </c>
    </row>
    <row r="153" spans="1:7" x14ac:dyDescent="0.3">
      <c r="A153" s="9">
        <v>43980</v>
      </c>
      <c r="B153">
        <v>48</v>
      </c>
      <c r="C153" s="13">
        <v>27</v>
      </c>
      <c r="D153">
        <v>2</v>
      </c>
      <c r="E153" s="13">
        <v>3</v>
      </c>
      <c r="F153">
        <v>13</v>
      </c>
      <c r="G153" s="23">
        <v>2682</v>
      </c>
    </row>
    <row r="154" spans="1:7" x14ac:dyDescent="0.3">
      <c r="A154" s="9">
        <v>43981</v>
      </c>
      <c r="B154">
        <v>47</v>
      </c>
      <c r="C154" s="13">
        <v>21</v>
      </c>
      <c r="D154">
        <v>2</v>
      </c>
      <c r="E154" s="13">
        <v>2</v>
      </c>
      <c r="F154">
        <v>15</v>
      </c>
      <c r="G154" s="23">
        <v>2940</v>
      </c>
    </row>
    <row r="155" spans="1:7" x14ac:dyDescent="0.3">
      <c r="A155" s="9">
        <v>43982</v>
      </c>
      <c r="B155">
        <v>58</v>
      </c>
      <c r="C155" s="13">
        <v>27</v>
      </c>
      <c r="D155">
        <v>2</v>
      </c>
      <c r="E155" s="13">
        <v>2</v>
      </c>
      <c r="F155">
        <v>11</v>
      </c>
      <c r="G155" s="23">
        <v>2487</v>
      </c>
    </row>
  </sheetData>
  <pageMargins left="0.7" right="0.7" top="0.75" bottom="0.75" header="0.3" footer="0.3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01F5F-E705-4273-B33D-2EFC89887843}">
  <dimension ref="A3:G155"/>
  <sheetViews>
    <sheetView workbookViewId="0">
      <selection activeCell="A3" sqref="A3:G155"/>
    </sheetView>
  </sheetViews>
  <sheetFormatPr defaultRowHeight="14.4" x14ac:dyDescent="0.3"/>
  <cols>
    <col min="3" max="3" width="8.88671875" style="13"/>
    <col min="5" max="5" width="8.88671875" style="13"/>
  </cols>
  <sheetData>
    <row r="3" spans="1:7" x14ac:dyDescent="0.3">
      <c r="A3" s="12" t="s">
        <v>56</v>
      </c>
      <c r="B3" t="s">
        <v>214</v>
      </c>
      <c r="C3" s="13" t="s">
        <v>213</v>
      </c>
      <c r="D3" t="s">
        <v>212</v>
      </c>
      <c r="E3" s="13" t="s">
        <v>211</v>
      </c>
      <c r="F3" t="s">
        <v>210</v>
      </c>
      <c r="G3" s="10" t="s">
        <v>57</v>
      </c>
    </row>
    <row r="4" spans="1:7" x14ac:dyDescent="0.3">
      <c r="A4" s="9">
        <v>43831</v>
      </c>
      <c r="B4">
        <v>8</v>
      </c>
      <c r="C4" s="13">
        <v>1</v>
      </c>
      <c r="D4">
        <v>0</v>
      </c>
      <c r="E4" s="13">
        <v>1</v>
      </c>
      <c r="F4">
        <v>7</v>
      </c>
      <c r="G4" s="10">
        <v>0</v>
      </c>
    </row>
    <row r="5" spans="1:7" x14ac:dyDescent="0.3">
      <c r="A5" s="9">
        <v>43832</v>
      </c>
      <c r="B5">
        <v>8</v>
      </c>
      <c r="C5" s="13">
        <v>1</v>
      </c>
      <c r="D5">
        <v>0</v>
      </c>
      <c r="E5" s="13">
        <v>1</v>
      </c>
      <c r="F5">
        <v>8</v>
      </c>
      <c r="G5" s="10">
        <v>0</v>
      </c>
    </row>
    <row r="6" spans="1:7" x14ac:dyDescent="0.3">
      <c r="A6" s="9">
        <v>43833</v>
      </c>
      <c r="B6">
        <v>7</v>
      </c>
      <c r="C6" s="13">
        <v>1</v>
      </c>
      <c r="D6">
        <v>0</v>
      </c>
      <c r="E6" s="13">
        <v>1</v>
      </c>
      <c r="F6">
        <v>8</v>
      </c>
      <c r="G6" s="10">
        <v>0</v>
      </c>
    </row>
    <row r="7" spans="1:7" x14ac:dyDescent="0.3">
      <c r="A7" s="9">
        <v>43834</v>
      </c>
      <c r="B7">
        <v>7</v>
      </c>
      <c r="C7" s="13">
        <v>1</v>
      </c>
      <c r="D7">
        <v>0</v>
      </c>
      <c r="E7" s="13">
        <v>1</v>
      </c>
      <c r="F7">
        <v>7</v>
      </c>
      <c r="G7" s="10">
        <v>0</v>
      </c>
    </row>
    <row r="8" spans="1:7" x14ac:dyDescent="0.3">
      <c r="A8" s="9">
        <v>43835</v>
      </c>
      <c r="B8">
        <v>7</v>
      </c>
      <c r="C8" s="13">
        <v>1</v>
      </c>
      <c r="D8">
        <v>0</v>
      </c>
      <c r="E8" s="13">
        <v>1</v>
      </c>
      <c r="F8">
        <v>7</v>
      </c>
      <c r="G8" s="10">
        <v>0</v>
      </c>
    </row>
    <row r="9" spans="1:7" x14ac:dyDescent="0.3">
      <c r="A9" s="9">
        <v>43836</v>
      </c>
      <c r="B9">
        <v>7</v>
      </c>
      <c r="C9" s="13">
        <v>1</v>
      </c>
      <c r="D9">
        <v>0</v>
      </c>
      <c r="E9" s="13">
        <v>1</v>
      </c>
      <c r="F9">
        <v>8</v>
      </c>
      <c r="G9" s="10">
        <v>0</v>
      </c>
    </row>
    <row r="10" spans="1:7" x14ac:dyDescent="0.3">
      <c r="A10" s="9">
        <v>43837</v>
      </c>
      <c r="B10">
        <v>8</v>
      </c>
      <c r="C10" s="13">
        <v>1</v>
      </c>
      <c r="D10">
        <v>0</v>
      </c>
      <c r="E10" s="13">
        <v>1</v>
      </c>
      <c r="F10">
        <v>7</v>
      </c>
      <c r="G10" s="10">
        <v>0</v>
      </c>
    </row>
    <row r="11" spans="1:7" x14ac:dyDescent="0.3">
      <c r="A11" s="9">
        <v>43838</v>
      </c>
      <c r="B11">
        <v>7</v>
      </c>
      <c r="C11" s="13">
        <v>1</v>
      </c>
      <c r="D11">
        <v>0</v>
      </c>
      <c r="E11" s="13">
        <v>1</v>
      </c>
      <c r="F11">
        <v>10</v>
      </c>
      <c r="G11" s="10">
        <v>0</v>
      </c>
    </row>
    <row r="12" spans="1:7" x14ac:dyDescent="0.3">
      <c r="A12" s="9">
        <v>43839</v>
      </c>
      <c r="B12">
        <v>7</v>
      </c>
      <c r="C12" s="13">
        <v>1</v>
      </c>
      <c r="D12">
        <v>0</v>
      </c>
      <c r="E12" s="13">
        <v>1</v>
      </c>
      <c r="F12">
        <v>8</v>
      </c>
      <c r="G12" s="10">
        <v>0</v>
      </c>
    </row>
    <row r="13" spans="1:7" x14ac:dyDescent="0.3">
      <c r="A13" s="9">
        <v>43840</v>
      </c>
      <c r="B13">
        <v>7</v>
      </c>
      <c r="C13" s="13">
        <v>1</v>
      </c>
      <c r="D13">
        <v>0</v>
      </c>
      <c r="E13" s="13">
        <v>0</v>
      </c>
      <c r="F13">
        <v>8</v>
      </c>
      <c r="G13" s="10">
        <v>0</v>
      </c>
    </row>
    <row r="14" spans="1:7" x14ac:dyDescent="0.3">
      <c r="A14" s="9">
        <v>43841</v>
      </c>
      <c r="B14">
        <v>9</v>
      </c>
      <c r="C14" s="13">
        <v>1</v>
      </c>
      <c r="D14">
        <v>0</v>
      </c>
      <c r="E14" s="13">
        <v>1</v>
      </c>
      <c r="F14">
        <v>6</v>
      </c>
      <c r="G14" s="10">
        <v>0</v>
      </c>
    </row>
    <row r="15" spans="1:7" x14ac:dyDescent="0.3">
      <c r="A15" s="9">
        <v>43842</v>
      </c>
      <c r="B15">
        <v>12</v>
      </c>
      <c r="C15" s="13">
        <v>1</v>
      </c>
      <c r="D15">
        <v>0</v>
      </c>
      <c r="E15" s="13">
        <v>1</v>
      </c>
      <c r="F15">
        <v>8</v>
      </c>
      <c r="G15" s="10">
        <v>0</v>
      </c>
    </row>
    <row r="16" spans="1:7" x14ac:dyDescent="0.3">
      <c r="A16" s="9">
        <v>43843</v>
      </c>
      <c r="B16">
        <v>8</v>
      </c>
      <c r="C16" s="13">
        <v>1</v>
      </c>
      <c r="D16">
        <v>0</v>
      </c>
      <c r="E16" s="13">
        <v>1</v>
      </c>
      <c r="F16">
        <v>7</v>
      </c>
      <c r="G16" s="10">
        <v>0</v>
      </c>
    </row>
    <row r="17" spans="1:7" x14ac:dyDescent="0.3">
      <c r="A17" s="9">
        <v>43844</v>
      </c>
      <c r="B17">
        <v>7</v>
      </c>
      <c r="C17" s="13">
        <v>1</v>
      </c>
      <c r="D17">
        <v>0</v>
      </c>
      <c r="E17" s="13">
        <v>1</v>
      </c>
      <c r="F17">
        <v>7</v>
      </c>
      <c r="G17" s="10">
        <v>0</v>
      </c>
    </row>
    <row r="18" spans="1:7" x14ac:dyDescent="0.3">
      <c r="A18" s="9">
        <v>43845</v>
      </c>
      <c r="B18">
        <v>7</v>
      </c>
      <c r="C18" s="13">
        <v>1</v>
      </c>
      <c r="D18">
        <v>0</v>
      </c>
      <c r="E18" s="13">
        <v>1</v>
      </c>
      <c r="F18">
        <v>8</v>
      </c>
      <c r="G18" s="10">
        <v>0</v>
      </c>
    </row>
    <row r="19" spans="1:7" x14ac:dyDescent="0.3">
      <c r="A19" s="9">
        <v>43846</v>
      </c>
      <c r="B19">
        <v>7</v>
      </c>
      <c r="C19" s="13">
        <v>1</v>
      </c>
      <c r="D19">
        <v>0</v>
      </c>
      <c r="E19" s="13">
        <v>1</v>
      </c>
      <c r="F19">
        <v>8</v>
      </c>
      <c r="G19" s="10">
        <v>0</v>
      </c>
    </row>
    <row r="20" spans="1:7" x14ac:dyDescent="0.3">
      <c r="A20" s="9">
        <v>43847</v>
      </c>
      <c r="B20">
        <v>5</v>
      </c>
      <c r="C20" s="13">
        <v>1</v>
      </c>
      <c r="D20">
        <v>0</v>
      </c>
      <c r="E20" s="13">
        <v>1</v>
      </c>
      <c r="F20">
        <v>8</v>
      </c>
      <c r="G20" s="10">
        <v>0</v>
      </c>
    </row>
    <row r="21" spans="1:7" x14ac:dyDescent="0.3">
      <c r="A21" s="9">
        <v>43848</v>
      </c>
      <c r="B21">
        <v>10</v>
      </c>
      <c r="C21" s="13">
        <v>1</v>
      </c>
      <c r="D21">
        <v>0</v>
      </c>
      <c r="E21" s="13">
        <v>1</v>
      </c>
      <c r="F21">
        <v>9</v>
      </c>
      <c r="G21" s="10">
        <v>0</v>
      </c>
    </row>
    <row r="22" spans="1:7" x14ac:dyDescent="0.3">
      <c r="A22" s="9">
        <v>43849</v>
      </c>
      <c r="B22">
        <v>8</v>
      </c>
      <c r="C22" s="13">
        <v>1</v>
      </c>
      <c r="D22">
        <v>0</v>
      </c>
      <c r="E22" s="13">
        <v>2</v>
      </c>
      <c r="F22">
        <v>6</v>
      </c>
      <c r="G22" s="10">
        <v>0</v>
      </c>
    </row>
    <row r="23" spans="1:7" x14ac:dyDescent="0.3">
      <c r="A23" s="9">
        <v>43850</v>
      </c>
      <c r="B23">
        <v>7</v>
      </c>
      <c r="C23" s="13">
        <v>1</v>
      </c>
      <c r="D23">
        <v>0</v>
      </c>
      <c r="E23" s="13">
        <v>1</v>
      </c>
      <c r="F23">
        <v>8</v>
      </c>
      <c r="G23" s="10">
        <v>0</v>
      </c>
    </row>
    <row r="24" spans="1:7" x14ac:dyDescent="0.3">
      <c r="A24" s="9">
        <v>43851</v>
      </c>
      <c r="B24">
        <v>10</v>
      </c>
      <c r="C24" s="13">
        <v>1</v>
      </c>
      <c r="D24">
        <v>0</v>
      </c>
      <c r="E24" s="13">
        <v>1</v>
      </c>
      <c r="F24">
        <v>9</v>
      </c>
      <c r="G24" s="10">
        <v>0</v>
      </c>
    </row>
    <row r="25" spans="1:7" x14ac:dyDescent="0.3">
      <c r="A25" s="9">
        <v>43852</v>
      </c>
      <c r="B25">
        <v>6</v>
      </c>
      <c r="C25" s="13">
        <v>1</v>
      </c>
      <c r="D25">
        <v>0</v>
      </c>
      <c r="E25" s="13">
        <v>1</v>
      </c>
      <c r="F25">
        <v>11</v>
      </c>
      <c r="G25" s="10">
        <v>0</v>
      </c>
    </row>
    <row r="26" spans="1:7" x14ac:dyDescent="0.3">
      <c r="A26" s="9">
        <v>43853</v>
      </c>
      <c r="B26">
        <v>8</v>
      </c>
      <c r="C26" s="13">
        <v>1</v>
      </c>
      <c r="D26">
        <v>0</v>
      </c>
      <c r="E26" s="13">
        <v>1</v>
      </c>
      <c r="F26">
        <v>9</v>
      </c>
      <c r="G26" s="10">
        <v>0</v>
      </c>
    </row>
    <row r="27" spans="1:7" x14ac:dyDescent="0.3">
      <c r="A27" s="9">
        <v>43854</v>
      </c>
      <c r="B27">
        <v>9</v>
      </c>
      <c r="C27" s="13">
        <v>1</v>
      </c>
      <c r="D27">
        <v>0</v>
      </c>
      <c r="E27" s="13">
        <v>2</v>
      </c>
      <c r="F27">
        <v>6</v>
      </c>
      <c r="G27" s="10">
        <v>0</v>
      </c>
    </row>
    <row r="28" spans="1:7" x14ac:dyDescent="0.3">
      <c r="A28" s="9">
        <v>43855</v>
      </c>
      <c r="B28">
        <v>10</v>
      </c>
      <c r="C28" s="13">
        <v>1</v>
      </c>
      <c r="D28">
        <v>0</v>
      </c>
      <c r="E28" s="13">
        <v>1</v>
      </c>
      <c r="F28">
        <v>7</v>
      </c>
      <c r="G28" s="10">
        <v>0</v>
      </c>
    </row>
    <row r="29" spans="1:7" x14ac:dyDescent="0.3">
      <c r="A29" s="9">
        <v>43856</v>
      </c>
      <c r="B29">
        <v>11</v>
      </c>
      <c r="C29" s="13">
        <v>1</v>
      </c>
      <c r="D29">
        <v>0</v>
      </c>
      <c r="E29" s="13">
        <v>1</v>
      </c>
      <c r="F29">
        <v>6</v>
      </c>
      <c r="G29" s="10">
        <v>0</v>
      </c>
    </row>
    <row r="30" spans="1:7" x14ac:dyDescent="0.3">
      <c r="A30" s="9">
        <v>43857</v>
      </c>
      <c r="B30">
        <v>12</v>
      </c>
      <c r="C30" s="13">
        <v>1</v>
      </c>
      <c r="D30">
        <v>0</v>
      </c>
      <c r="E30" s="13">
        <v>1</v>
      </c>
      <c r="F30">
        <v>9</v>
      </c>
      <c r="G30" s="10">
        <v>0</v>
      </c>
    </row>
    <row r="31" spans="1:7" x14ac:dyDescent="0.3">
      <c r="A31" s="9">
        <v>43858</v>
      </c>
      <c r="B31">
        <v>12</v>
      </c>
      <c r="C31" s="13">
        <v>1</v>
      </c>
      <c r="D31">
        <v>0</v>
      </c>
      <c r="E31" s="13">
        <v>1</v>
      </c>
      <c r="F31">
        <v>7</v>
      </c>
      <c r="G31" s="10">
        <v>0</v>
      </c>
    </row>
    <row r="32" spans="1:7" x14ac:dyDescent="0.3">
      <c r="A32" s="9">
        <v>43859</v>
      </c>
      <c r="B32">
        <v>13</v>
      </c>
      <c r="C32" s="13">
        <v>1</v>
      </c>
      <c r="D32">
        <v>0</v>
      </c>
      <c r="E32" s="13">
        <v>1</v>
      </c>
      <c r="F32">
        <v>8</v>
      </c>
      <c r="G32" s="10">
        <v>0</v>
      </c>
    </row>
    <row r="33" spans="1:7" x14ac:dyDescent="0.3">
      <c r="A33" s="9">
        <v>43860</v>
      </c>
      <c r="B33">
        <v>20</v>
      </c>
      <c r="C33" s="13">
        <v>2</v>
      </c>
      <c r="D33">
        <v>0</v>
      </c>
      <c r="E33" s="13">
        <v>1</v>
      </c>
      <c r="F33">
        <v>7</v>
      </c>
      <c r="G33" s="10">
        <v>0</v>
      </c>
    </row>
    <row r="34" spans="1:7" x14ac:dyDescent="0.3">
      <c r="A34" s="9">
        <v>43861</v>
      </c>
      <c r="B34">
        <v>24</v>
      </c>
      <c r="C34" s="13">
        <v>1</v>
      </c>
      <c r="D34">
        <v>0</v>
      </c>
      <c r="E34" s="13">
        <v>1</v>
      </c>
      <c r="F34">
        <v>7</v>
      </c>
      <c r="G34" s="10">
        <v>0</v>
      </c>
    </row>
    <row r="35" spans="1:7" x14ac:dyDescent="0.3">
      <c r="A35" s="9">
        <v>43862</v>
      </c>
      <c r="B35">
        <v>18</v>
      </c>
      <c r="C35" s="13">
        <v>2</v>
      </c>
      <c r="D35">
        <v>0</v>
      </c>
      <c r="E35" s="13">
        <v>0</v>
      </c>
      <c r="F35">
        <v>7</v>
      </c>
      <c r="G35" s="10">
        <v>0</v>
      </c>
    </row>
    <row r="36" spans="1:7" x14ac:dyDescent="0.3">
      <c r="A36" s="9">
        <v>43863</v>
      </c>
      <c r="B36">
        <v>19</v>
      </c>
      <c r="C36" s="13">
        <v>1</v>
      </c>
      <c r="D36">
        <v>0</v>
      </c>
      <c r="E36" s="13">
        <v>1</v>
      </c>
      <c r="F36">
        <v>7</v>
      </c>
      <c r="G36" s="10">
        <v>0</v>
      </c>
    </row>
    <row r="37" spans="1:7" x14ac:dyDescent="0.3">
      <c r="A37" s="9">
        <v>43864</v>
      </c>
      <c r="B37">
        <v>17</v>
      </c>
      <c r="C37" s="13">
        <v>2</v>
      </c>
      <c r="D37">
        <v>0</v>
      </c>
      <c r="E37" s="13">
        <v>1</v>
      </c>
      <c r="F37">
        <v>8</v>
      </c>
      <c r="G37" s="10">
        <v>0</v>
      </c>
    </row>
    <row r="38" spans="1:7" x14ac:dyDescent="0.3">
      <c r="A38" s="9">
        <v>43865</v>
      </c>
      <c r="B38">
        <v>19</v>
      </c>
      <c r="C38" s="13">
        <v>1</v>
      </c>
      <c r="D38">
        <v>0</v>
      </c>
      <c r="E38" s="13">
        <v>1</v>
      </c>
      <c r="F38">
        <v>9</v>
      </c>
      <c r="G38" s="10">
        <v>0</v>
      </c>
    </row>
    <row r="39" spans="1:7" x14ac:dyDescent="0.3">
      <c r="A39" s="9">
        <v>43866</v>
      </c>
      <c r="B39">
        <v>13</v>
      </c>
      <c r="C39" s="13">
        <v>1</v>
      </c>
      <c r="D39">
        <v>0</v>
      </c>
      <c r="E39" s="13">
        <v>1</v>
      </c>
      <c r="F39">
        <v>8</v>
      </c>
      <c r="G39" s="10">
        <v>0</v>
      </c>
    </row>
    <row r="40" spans="1:7" x14ac:dyDescent="0.3">
      <c r="A40" s="9">
        <v>43867</v>
      </c>
      <c r="B40">
        <v>12</v>
      </c>
      <c r="C40" s="13">
        <v>1</v>
      </c>
      <c r="D40">
        <v>0</v>
      </c>
      <c r="E40" s="13">
        <v>2</v>
      </c>
      <c r="F40">
        <v>9</v>
      </c>
      <c r="G40" s="10">
        <v>0</v>
      </c>
    </row>
    <row r="41" spans="1:7" x14ac:dyDescent="0.3">
      <c r="A41" s="9">
        <v>43868</v>
      </c>
      <c r="B41">
        <v>13</v>
      </c>
      <c r="C41" s="13">
        <v>1</v>
      </c>
      <c r="D41">
        <v>0</v>
      </c>
      <c r="E41" s="13">
        <v>1</v>
      </c>
      <c r="F41">
        <v>7</v>
      </c>
      <c r="G41" s="10">
        <v>0</v>
      </c>
    </row>
    <row r="42" spans="1:7" x14ac:dyDescent="0.3">
      <c r="A42" s="9">
        <v>43869</v>
      </c>
      <c r="B42">
        <v>16</v>
      </c>
      <c r="C42" s="13">
        <v>1</v>
      </c>
      <c r="D42">
        <v>0</v>
      </c>
      <c r="E42" s="13">
        <v>1</v>
      </c>
      <c r="F42">
        <v>8</v>
      </c>
      <c r="G42" s="10">
        <v>0</v>
      </c>
    </row>
    <row r="43" spans="1:7" x14ac:dyDescent="0.3">
      <c r="A43" s="9">
        <v>43870</v>
      </c>
      <c r="B43">
        <v>14</v>
      </c>
      <c r="C43" s="13">
        <v>1</v>
      </c>
      <c r="D43">
        <v>0</v>
      </c>
      <c r="E43" s="13">
        <v>1</v>
      </c>
      <c r="F43">
        <v>7</v>
      </c>
      <c r="G43" s="10">
        <v>0</v>
      </c>
    </row>
    <row r="44" spans="1:7" x14ac:dyDescent="0.3">
      <c r="A44" s="9">
        <v>43871</v>
      </c>
      <c r="B44">
        <v>14</v>
      </c>
      <c r="C44" s="13">
        <v>1</v>
      </c>
      <c r="D44">
        <v>0</v>
      </c>
      <c r="E44" s="13">
        <v>1</v>
      </c>
      <c r="F44">
        <v>7</v>
      </c>
      <c r="G44" s="10">
        <v>0</v>
      </c>
    </row>
    <row r="45" spans="1:7" x14ac:dyDescent="0.3">
      <c r="A45" s="9">
        <v>43872</v>
      </c>
      <c r="B45">
        <v>13</v>
      </c>
      <c r="C45" s="13">
        <v>1</v>
      </c>
      <c r="D45">
        <v>0</v>
      </c>
      <c r="E45" s="13">
        <v>1</v>
      </c>
      <c r="F45">
        <v>8</v>
      </c>
      <c r="G45" s="10">
        <v>0</v>
      </c>
    </row>
    <row r="46" spans="1:7" x14ac:dyDescent="0.3">
      <c r="A46" s="9">
        <v>43873</v>
      </c>
      <c r="B46">
        <v>17</v>
      </c>
      <c r="C46" s="13">
        <v>1</v>
      </c>
      <c r="D46">
        <v>0</v>
      </c>
      <c r="E46" s="13">
        <v>1</v>
      </c>
      <c r="F46">
        <v>7</v>
      </c>
      <c r="G46" s="10">
        <v>0</v>
      </c>
    </row>
    <row r="47" spans="1:7" x14ac:dyDescent="0.3">
      <c r="A47" s="9">
        <v>43874</v>
      </c>
      <c r="B47">
        <v>16</v>
      </c>
      <c r="C47" s="13">
        <v>1</v>
      </c>
      <c r="D47">
        <v>0</v>
      </c>
      <c r="E47" s="13">
        <v>1</v>
      </c>
      <c r="F47">
        <v>10</v>
      </c>
      <c r="G47" s="10">
        <v>0</v>
      </c>
    </row>
    <row r="48" spans="1:7" x14ac:dyDescent="0.3">
      <c r="A48" s="9">
        <v>43875</v>
      </c>
      <c r="B48">
        <v>16</v>
      </c>
      <c r="C48" s="13">
        <v>2</v>
      </c>
      <c r="D48">
        <v>0</v>
      </c>
      <c r="E48" s="13">
        <v>1</v>
      </c>
      <c r="F48">
        <v>7</v>
      </c>
      <c r="G48" s="10">
        <v>0</v>
      </c>
    </row>
    <row r="49" spans="1:7" x14ac:dyDescent="0.3">
      <c r="A49" s="9">
        <v>43876</v>
      </c>
      <c r="B49">
        <v>14</v>
      </c>
      <c r="C49" s="13">
        <v>1</v>
      </c>
      <c r="D49">
        <v>0</v>
      </c>
      <c r="E49" s="13">
        <v>1</v>
      </c>
      <c r="F49">
        <v>8</v>
      </c>
      <c r="G49" s="10">
        <v>0</v>
      </c>
    </row>
    <row r="50" spans="1:7" x14ac:dyDescent="0.3">
      <c r="A50" s="9">
        <v>43877</v>
      </c>
      <c r="B50">
        <v>13</v>
      </c>
      <c r="C50" s="13">
        <v>1</v>
      </c>
      <c r="D50">
        <v>0</v>
      </c>
      <c r="E50" s="13">
        <v>1</v>
      </c>
      <c r="F50">
        <v>7</v>
      </c>
      <c r="G50" s="10">
        <v>0</v>
      </c>
    </row>
    <row r="51" spans="1:7" x14ac:dyDescent="0.3">
      <c r="A51" s="9">
        <v>43878</v>
      </c>
      <c r="B51">
        <v>13</v>
      </c>
      <c r="C51" s="13">
        <v>1</v>
      </c>
      <c r="D51">
        <v>0</v>
      </c>
      <c r="E51" s="13">
        <v>1</v>
      </c>
      <c r="F51">
        <v>7</v>
      </c>
      <c r="G51" s="10">
        <v>0</v>
      </c>
    </row>
    <row r="52" spans="1:7" x14ac:dyDescent="0.3">
      <c r="A52" s="9">
        <v>43879</v>
      </c>
      <c r="B52">
        <v>16</v>
      </c>
      <c r="C52" s="13">
        <v>1</v>
      </c>
      <c r="D52">
        <v>0</v>
      </c>
      <c r="E52" s="13">
        <v>1</v>
      </c>
      <c r="F52">
        <v>7</v>
      </c>
      <c r="G52" s="10">
        <v>0</v>
      </c>
    </row>
    <row r="53" spans="1:7" x14ac:dyDescent="0.3">
      <c r="A53" s="9">
        <v>43880</v>
      </c>
      <c r="B53">
        <v>17</v>
      </c>
      <c r="C53" s="13">
        <v>1</v>
      </c>
      <c r="D53">
        <v>0</v>
      </c>
      <c r="E53" s="13">
        <v>1</v>
      </c>
      <c r="F53">
        <v>7</v>
      </c>
      <c r="G53" s="10">
        <v>0</v>
      </c>
    </row>
    <row r="54" spans="1:7" x14ac:dyDescent="0.3">
      <c r="A54" s="9">
        <v>43881</v>
      </c>
      <c r="B54">
        <v>13</v>
      </c>
      <c r="C54" s="13">
        <v>1</v>
      </c>
      <c r="D54">
        <v>0</v>
      </c>
      <c r="E54" s="13">
        <v>1</v>
      </c>
      <c r="F54">
        <v>8</v>
      </c>
      <c r="G54" s="10">
        <v>0</v>
      </c>
    </row>
    <row r="55" spans="1:7" x14ac:dyDescent="0.3">
      <c r="A55" s="9">
        <v>43882</v>
      </c>
      <c r="B55">
        <v>10</v>
      </c>
      <c r="C55" s="13">
        <v>1</v>
      </c>
      <c r="D55">
        <v>0</v>
      </c>
      <c r="E55" s="13">
        <v>1</v>
      </c>
      <c r="F55">
        <v>9</v>
      </c>
      <c r="G55" s="10">
        <v>0</v>
      </c>
    </row>
    <row r="56" spans="1:7" x14ac:dyDescent="0.3">
      <c r="A56" s="9">
        <v>43883</v>
      </c>
      <c r="B56">
        <v>13</v>
      </c>
      <c r="C56" s="13">
        <v>1</v>
      </c>
      <c r="D56">
        <v>0</v>
      </c>
      <c r="E56" s="13">
        <v>1</v>
      </c>
      <c r="F56">
        <v>8</v>
      </c>
      <c r="G56" s="10">
        <v>0</v>
      </c>
    </row>
    <row r="57" spans="1:7" x14ac:dyDescent="0.3">
      <c r="A57" s="9">
        <v>43884</v>
      </c>
      <c r="B57">
        <v>15</v>
      </c>
      <c r="C57" s="13">
        <v>1</v>
      </c>
      <c r="D57">
        <v>0</v>
      </c>
      <c r="E57" s="13">
        <v>1</v>
      </c>
      <c r="F57">
        <v>9</v>
      </c>
      <c r="G57" s="10">
        <v>0</v>
      </c>
    </row>
    <row r="58" spans="1:7" x14ac:dyDescent="0.3">
      <c r="A58" s="9">
        <v>43885</v>
      </c>
      <c r="B58">
        <v>13</v>
      </c>
      <c r="C58" s="13">
        <v>1</v>
      </c>
      <c r="D58">
        <v>0</v>
      </c>
      <c r="E58" s="13">
        <v>1</v>
      </c>
      <c r="F58">
        <v>10</v>
      </c>
      <c r="G58" s="10">
        <v>0</v>
      </c>
    </row>
    <row r="59" spans="1:7" x14ac:dyDescent="0.3">
      <c r="A59" s="9">
        <v>43886</v>
      </c>
      <c r="B59">
        <v>16</v>
      </c>
      <c r="C59" s="13">
        <v>1</v>
      </c>
      <c r="D59">
        <v>0</v>
      </c>
      <c r="E59" s="13">
        <v>1</v>
      </c>
      <c r="F59">
        <v>10</v>
      </c>
      <c r="G59" s="10">
        <v>0</v>
      </c>
    </row>
    <row r="60" spans="1:7" x14ac:dyDescent="0.3">
      <c r="A60" s="9">
        <v>43887</v>
      </c>
      <c r="B60">
        <v>16</v>
      </c>
      <c r="C60" s="13">
        <v>1</v>
      </c>
      <c r="D60">
        <v>0</v>
      </c>
      <c r="E60" s="13">
        <v>1</v>
      </c>
      <c r="F60">
        <v>8</v>
      </c>
      <c r="G60" s="10">
        <v>0</v>
      </c>
    </row>
    <row r="61" spans="1:7" x14ac:dyDescent="0.3">
      <c r="A61" s="9">
        <v>43888</v>
      </c>
      <c r="B61">
        <v>15</v>
      </c>
      <c r="C61" s="13">
        <v>1</v>
      </c>
      <c r="D61">
        <v>0</v>
      </c>
      <c r="E61" s="13">
        <v>1</v>
      </c>
      <c r="F61">
        <v>8</v>
      </c>
      <c r="G61" s="10">
        <v>0</v>
      </c>
    </row>
    <row r="62" spans="1:7" x14ac:dyDescent="0.3">
      <c r="A62" s="9">
        <v>43889</v>
      </c>
      <c r="B62">
        <v>20</v>
      </c>
      <c r="C62" s="13">
        <v>1</v>
      </c>
      <c r="D62">
        <v>0</v>
      </c>
      <c r="E62" s="13">
        <v>1</v>
      </c>
      <c r="F62">
        <v>7</v>
      </c>
      <c r="G62" s="10">
        <v>0</v>
      </c>
    </row>
    <row r="63" spans="1:7" x14ac:dyDescent="0.3">
      <c r="A63" s="9">
        <v>43890</v>
      </c>
      <c r="B63">
        <v>16</v>
      </c>
      <c r="C63" s="13">
        <v>2</v>
      </c>
      <c r="D63">
        <v>0</v>
      </c>
      <c r="E63" s="13">
        <v>1</v>
      </c>
      <c r="F63">
        <v>9</v>
      </c>
      <c r="G63" s="10">
        <v>0</v>
      </c>
    </row>
    <row r="64" spans="1:7" x14ac:dyDescent="0.3">
      <c r="A64" s="9">
        <v>43891</v>
      </c>
      <c r="B64">
        <v>15</v>
      </c>
      <c r="C64" s="13">
        <v>1</v>
      </c>
      <c r="D64">
        <v>0</v>
      </c>
      <c r="E64" s="13">
        <v>2</v>
      </c>
      <c r="F64">
        <v>7</v>
      </c>
      <c r="G64" s="10">
        <v>0</v>
      </c>
    </row>
    <row r="65" spans="1:7" x14ac:dyDescent="0.3">
      <c r="A65" s="9">
        <v>43892</v>
      </c>
      <c r="B65">
        <v>20</v>
      </c>
      <c r="C65" s="13">
        <v>2</v>
      </c>
      <c r="D65">
        <v>0</v>
      </c>
      <c r="E65" s="13">
        <v>1</v>
      </c>
      <c r="F65">
        <v>9</v>
      </c>
      <c r="G65" s="10">
        <v>0</v>
      </c>
    </row>
    <row r="66" spans="1:7" x14ac:dyDescent="0.3">
      <c r="A66" s="9">
        <v>43893</v>
      </c>
      <c r="B66">
        <v>46</v>
      </c>
      <c r="C66" s="13">
        <v>9</v>
      </c>
      <c r="D66">
        <v>0</v>
      </c>
      <c r="E66" s="13">
        <v>1</v>
      </c>
      <c r="F66">
        <v>8</v>
      </c>
      <c r="G66" s="10">
        <v>0</v>
      </c>
    </row>
    <row r="67" spans="1:7" x14ac:dyDescent="0.3">
      <c r="A67" s="9">
        <v>43894</v>
      </c>
      <c r="B67">
        <v>85</v>
      </c>
      <c r="C67" s="13">
        <v>27</v>
      </c>
      <c r="D67">
        <v>0</v>
      </c>
      <c r="E67" s="13">
        <v>2</v>
      </c>
      <c r="F67">
        <v>10</v>
      </c>
      <c r="G67" s="10">
        <v>0</v>
      </c>
    </row>
    <row r="68" spans="1:7" x14ac:dyDescent="0.3">
      <c r="A68" s="9">
        <v>43895</v>
      </c>
      <c r="B68">
        <v>74</v>
      </c>
      <c r="C68" s="13">
        <v>38</v>
      </c>
      <c r="D68">
        <v>0</v>
      </c>
      <c r="E68" s="13">
        <v>4</v>
      </c>
      <c r="F68">
        <v>10</v>
      </c>
      <c r="G68" s="10">
        <v>0</v>
      </c>
    </row>
    <row r="69" spans="1:7" x14ac:dyDescent="0.3">
      <c r="A69" s="9">
        <v>43896</v>
      </c>
      <c r="B69">
        <v>66</v>
      </c>
      <c r="C69" s="13">
        <v>34</v>
      </c>
      <c r="D69">
        <v>0</v>
      </c>
      <c r="E69" s="13">
        <v>2</v>
      </c>
      <c r="F69">
        <v>8</v>
      </c>
      <c r="G69" s="10">
        <v>0</v>
      </c>
    </row>
    <row r="70" spans="1:7" x14ac:dyDescent="0.3">
      <c r="A70" s="9">
        <v>43897</v>
      </c>
      <c r="B70">
        <v>46</v>
      </c>
      <c r="C70" s="13">
        <v>28</v>
      </c>
      <c r="D70">
        <v>0</v>
      </c>
      <c r="E70" s="13">
        <v>2</v>
      </c>
      <c r="F70">
        <v>7</v>
      </c>
      <c r="G70" s="10">
        <v>0</v>
      </c>
    </row>
    <row r="71" spans="1:7" x14ac:dyDescent="0.3">
      <c r="A71" s="9">
        <v>43898</v>
      </c>
      <c r="B71">
        <v>32</v>
      </c>
      <c r="C71" s="13">
        <v>24</v>
      </c>
      <c r="D71">
        <v>0</v>
      </c>
      <c r="E71" s="13">
        <v>2</v>
      </c>
      <c r="F71">
        <v>8</v>
      </c>
      <c r="G71" s="10">
        <v>0</v>
      </c>
    </row>
    <row r="72" spans="1:7" x14ac:dyDescent="0.3">
      <c r="A72" s="9">
        <v>43899</v>
      </c>
      <c r="B72">
        <v>31</v>
      </c>
      <c r="C72" s="13">
        <v>24</v>
      </c>
      <c r="D72">
        <v>0</v>
      </c>
      <c r="E72" s="13">
        <v>3</v>
      </c>
      <c r="F72">
        <v>10</v>
      </c>
      <c r="G72" s="10">
        <v>0</v>
      </c>
    </row>
    <row r="73" spans="1:7" x14ac:dyDescent="0.3">
      <c r="A73" s="9">
        <v>43900</v>
      </c>
      <c r="B73">
        <v>44</v>
      </c>
      <c r="C73" s="13">
        <v>33</v>
      </c>
      <c r="D73">
        <v>0</v>
      </c>
      <c r="E73" s="13">
        <v>3</v>
      </c>
      <c r="F73">
        <v>8</v>
      </c>
      <c r="G73" s="10">
        <v>0</v>
      </c>
    </row>
    <row r="74" spans="1:7" x14ac:dyDescent="0.3">
      <c r="A74" s="9">
        <v>43901</v>
      </c>
      <c r="B74">
        <v>74</v>
      </c>
      <c r="C74" s="13">
        <v>59</v>
      </c>
      <c r="D74">
        <v>0</v>
      </c>
      <c r="E74" s="13">
        <v>3</v>
      </c>
      <c r="F74">
        <v>7</v>
      </c>
      <c r="G74" s="10">
        <v>0</v>
      </c>
    </row>
    <row r="75" spans="1:7" x14ac:dyDescent="0.3">
      <c r="A75" s="9">
        <v>43902</v>
      </c>
      <c r="B75">
        <v>84</v>
      </c>
      <c r="C75" s="13">
        <v>86</v>
      </c>
      <c r="D75">
        <v>0</v>
      </c>
      <c r="E75" s="13">
        <v>5</v>
      </c>
      <c r="F75">
        <v>9</v>
      </c>
      <c r="G75" s="10">
        <v>0</v>
      </c>
    </row>
    <row r="76" spans="1:7" x14ac:dyDescent="0.3">
      <c r="A76" s="9">
        <v>43903</v>
      </c>
      <c r="B76">
        <v>89</v>
      </c>
      <c r="C76" s="13">
        <v>93</v>
      </c>
      <c r="D76">
        <v>1</v>
      </c>
      <c r="E76" s="13">
        <v>4</v>
      </c>
      <c r="F76">
        <v>11</v>
      </c>
      <c r="G76" s="10">
        <v>0</v>
      </c>
    </row>
    <row r="77" spans="1:7" x14ac:dyDescent="0.3">
      <c r="A77" s="9">
        <v>43904</v>
      </c>
      <c r="B77">
        <v>96</v>
      </c>
      <c r="C77" s="13">
        <v>100</v>
      </c>
      <c r="D77">
        <v>1</v>
      </c>
      <c r="E77" s="13">
        <v>6</v>
      </c>
      <c r="F77">
        <v>9</v>
      </c>
      <c r="G77" s="10">
        <v>0</v>
      </c>
    </row>
    <row r="78" spans="1:7" x14ac:dyDescent="0.3">
      <c r="A78" s="9">
        <v>43905</v>
      </c>
      <c r="B78">
        <v>81</v>
      </c>
      <c r="C78" s="13">
        <v>86</v>
      </c>
      <c r="D78">
        <v>1</v>
      </c>
      <c r="E78" s="13">
        <v>5</v>
      </c>
      <c r="F78">
        <v>7</v>
      </c>
      <c r="G78" s="10">
        <v>0</v>
      </c>
    </row>
    <row r="79" spans="1:7" x14ac:dyDescent="0.3">
      <c r="A79" s="9">
        <v>43906</v>
      </c>
      <c r="B79">
        <v>76</v>
      </c>
      <c r="C79" s="13">
        <v>79</v>
      </c>
      <c r="D79">
        <v>1</v>
      </c>
      <c r="E79" s="13">
        <v>6</v>
      </c>
      <c r="F79">
        <v>9</v>
      </c>
      <c r="G79" s="10">
        <v>0</v>
      </c>
    </row>
    <row r="80" spans="1:7" x14ac:dyDescent="0.3">
      <c r="A80" s="9">
        <v>43907</v>
      </c>
      <c r="B80">
        <v>68</v>
      </c>
      <c r="C80" s="13">
        <v>88</v>
      </c>
      <c r="D80">
        <v>2</v>
      </c>
      <c r="E80" s="13">
        <v>6</v>
      </c>
      <c r="F80">
        <v>10</v>
      </c>
      <c r="G80" s="10">
        <v>0</v>
      </c>
    </row>
    <row r="81" spans="1:7" x14ac:dyDescent="0.3">
      <c r="A81" s="9">
        <v>43908</v>
      </c>
      <c r="B81">
        <v>58</v>
      </c>
      <c r="C81" s="13">
        <v>78</v>
      </c>
      <c r="D81">
        <v>3</v>
      </c>
      <c r="E81" s="13">
        <v>7</v>
      </c>
      <c r="F81">
        <v>9</v>
      </c>
      <c r="G81" s="10">
        <v>0</v>
      </c>
    </row>
    <row r="82" spans="1:7" x14ac:dyDescent="0.3">
      <c r="A82" s="9">
        <v>43909</v>
      </c>
      <c r="B82">
        <v>50</v>
      </c>
      <c r="C82" s="13">
        <v>69</v>
      </c>
      <c r="D82">
        <v>3</v>
      </c>
      <c r="E82" s="13">
        <v>5</v>
      </c>
      <c r="F82">
        <v>8</v>
      </c>
      <c r="G82" s="10">
        <v>0</v>
      </c>
    </row>
    <row r="83" spans="1:7" x14ac:dyDescent="0.3">
      <c r="A83" s="9">
        <v>43910</v>
      </c>
      <c r="B83">
        <v>48</v>
      </c>
      <c r="C83" s="13">
        <v>64</v>
      </c>
      <c r="D83">
        <v>4</v>
      </c>
      <c r="E83" s="13">
        <v>5</v>
      </c>
      <c r="F83">
        <v>8</v>
      </c>
      <c r="G83" s="10">
        <v>0</v>
      </c>
    </row>
    <row r="84" spans="1:7" x14ac:dyDescent="0.3">
      <c r="A84" s="9">
        <v>43911</v>
      </c>
      <c r="B84">
        <v>50</v>
      </c>
      <c r="C84" s="13">
        <v>74</v>
      </c>
      <c r="D84">
        <v>4</v>
      </c>
      <c r="E84" s="13">
        <v>7</v>
      </c>
      <c r="F84">
        <v>10</v>
      </c>
      <c r="G84" s="10">
        <v>0</v>
      </c>
    </row>
    <row r="85" spans="1:7" x14ac:dyDescent="0.3">
      <c r="A85" s="9">
        <v>43912</v>
      </c>
      <c r="B85">
        <v>30</v>
      </c>
      <c r="C85" s="13">
        <v>34</v>
      </c>
      <c r="D85">
        <v>3</v>
      </c>
      <c r="E85" s="13">
        <v>3</v>
      </c>
      <c r="F85">
        <v>7</v>
      </c>
      <c r="G85" s="10">
        <v>0</v>
      </c>
    </row>
    <row r="86" spans="1:7" x14ac:dyDescent="0.3">
      <c r="A86" s="9">
        <v>43913</v>
      </c>
      <c r="B86">
        <v>34</v>
      </c>
      <c r="C86" s="13">
        <v>41</v>
      </c>
      <c r="D86">
        <v>2</v>
      </c>
      <c r="E86" s="13">
        <v>4</v>
      </c>
      <c r="F86">
        <v>8</v>
      </c>
      <c r="G86" s="10">
        <v>0</v>
      </c>
    </row>
    <row r="87" spans="1:7" x14ac:dyDescent="0.3">
      <c r="A87" s="9">
        <v>43914</v>
      </c>
      <c r="B87">
        <v>34</v>
      </c>
      <c r="C87" s="13">
        <v>31</v>
      </c>
      <c r="D87">
        <v>4</v>
      </c>
      <c r="E87" s="13">
        <v>2</v>
      </c>
      <c r="F87">
        <v>7</v>
      </c>
      <c r="G87" s="10">
        <v>0</v>
      </c>
    </row>
    <row r="88" spans="1:7" x14ac:dyDescent="0.3">
      <c r="A88" s="9">
        <v>43915</v>
      </c>
      <c r="B88">
        <v>28</v>
      </c>
      <c r="C88" s="13">
        <v>19</v>
      </c>
      <c r="D88">
        <v>3</v>
      </c>
      <c r="E88" s="13">
        <v>3</v>
      </c>
      <c r="F88">
        <v>7</v>
      </c>
      <c r="G88" s="10">
        <v>0</v>
      </c>
    </row>
    <row r="89" spans="1:7" x14ac:dyDescent="0.3">
      <c r="A89" s="9">
        <v>43916</v>
      </c>
      <c r="B89">
        <v>26</v>
      </c>
      <c r="C89" s="13">
        <v>21</v>
      </c>
      <c r="D89">
        <v>4</v>
      </c>
      <c r="E89" s="13">
        <v>2</v>
      </c>
      <c r="F89">
        <v>11</v>
      </c>
      <c r="G89" s="10">
        <v>0</v>
      </c>
    </row>
    <row r="90" spans="1:7" x14ac:dyDescent="0.3">
      <c r="A90" s="9">
        <v>43917</v>
      </c>
      <c r="B90">
        <v>27</v>
      </c>
      <c r="C90" s="13">
        <v>21</v>
      </c>
      <c r="D90">
        <v>3</v>
      </c>
      <c r="E90" s="13">
        <v>3</v>
      </c>
      <c r="F90">
        <v>10</v>
      </c>
      <c r="G90" s="10">
        <v>0</v>
      </c>
    </row>
    <row r="91" spans="1:7" x14ac:dyDescent="0.3">
      <c r="A91" s="9">
        <v>43918</v>
      </c>
      <c r="B91">
        <v>29</v>
      </c>
      <c r="C91" s="13">
        <v>21</v>
      </c>
      <c r="D91">
        <v>2</v>
      </c>
      <c r="E91" s="13">
        <v>2</v>
      </c>
      <c r="F91">
        <v>9</v>
      </c>
      <c r="G91" s="10">
        <v>0</v>
      </c>
    </row>
    <row r="92" spans="1:7" x14ac:dyDescent="0.3">
      <c r="A92" s="9">
        <v>43919</v>
      </c>
      <c r="B92">
        <v>26</v>
      </c>
      <c r="C92" s="13">
        <v>18</v>
      </c>
      <c r="D92">
        <v>4</v>
      </c>
      <c r="E92" s="13">
        <v>3</v>
      </c>
      <c r="F92">
        <v>11</v>
      </c>
      <c r="G92" s="10">
        <v>0</v>
      </c>
    </row>
    <row r="93" spans="1:7" x14ac:dyDescent="0.3">
      <c r="A93" s="9">
        <v>43920</v>
      </c>
      <c r="B93">
        <v>27</v>
      </c>
      <c r="C93" s="13">
        <v>14</v>
      </c>
      <c r="D93">
        <v>3</v>
      </c>
      <c r="E93" s="13">
        <v>1</v>
      </c>
      <c r="F93">
        <v>9</v>
      </c>
      <c r="G93" s="10">
        <v>0</v>
      </c>
    </row>
    <row r="94" spans="1:7" x14ac:dyDescent="0.3">
      <c r="A94" s="9">
        <v>43921</v>
      </c>
      <c r="B94">
        <v>23</v>
      </c>
      <c r="C94" s="13">
        <v>17</v>
      </c>
      <c r="D94">
        <v>2</v>
      </c>
      <c r="E94" s="13">
        <v>2</v>
      </c>
      <c r="F94">
        <v>10</v>
      </c>
      <c r="G94" s="10">
        <v>0</v>
      </c>
    </row>
    <row r="95" spans="1:7" x14ac:dyDescent="0.3">
      <c r="A95" s="9">
        <v>43922</v>
      </c>
      <c r="B95">
        <v>26</v>
      </c>
      <c r="C95" s="13">
        <v>13</v>
      </c>
      <c r="D95">
        <v>1</v>
      </c>
      <c r="E95" s="13">
        <v>2</v>
      </c>
      <c r="F95">
        <v>8</v>
      </c>
      <c r="G95" s="10">
        <v>0</v>
      </c>
    </row>
    <row r="96" spans="1:7" x14ac:dyDescent="0.3">
      <c r="A96" s="9">
        <v>43923</v>
      </c>
      <c r="B96">
        <v>27</v>
      </c>
      <c r="C96" s="13">
        <v>13</v>
      </c>
      <c r="D96">
        <v>2</v>
      </c>
      <c r="E96" s="13">
        <v>1</v>
      </c>
      <c r="F96">
        <v>9</v>
      </c>
      <c r="G96" s="10">
        <v>0</v>
      </c>
    </row>
    <row r="97" spans="1:7" x14ac:dyDescent="0.3">
      <c r="A97" s="9">
        <v>43924</v>
      </c>
      <c r="B97">
        <v>25</v>
      </c>
      <c r="C97" s="13">
        <v>14</v>
      </c>
      <c r="D97">
        <v>3</v>
      </c>
      <c r="E97" s="13">
        <v>1</v>
      </c>
      <c r="F97">
        <v>9</v>
      </c>
      <c r="G97" s="10">
        <v>0</v>
      </c>
    </row>
    <row r="98" spans="1:7" x14ac:dyDescent="0.3">
      <c r="A98" s="9">
        <v>43925</v>
      </c>
      <c r="B98">
        <v>35</v>
      </c>
      <c r="C98" s="13">
        <v>13</v>
      </c>
      <c r="D98">
        <v>2</v>
      </c>
      <c r="E98" s="13">
        <v>2</v>
      </c>
      <c r="F98">
        <v>9</v>
      </c>
      <c r="G98" s="10">
        <v>0</v>
      </c>
    </row>
    <row r="99" spans="1:7" x14ac:dyDescent="0.3">
      <c r="A99" s="9">
        <v>43926</v>
      </c>
      <c r="B99">
        <v>31</v>
      </c>
      <c r="C99" s="13">
        <v>14</v>
      </c>
      <c r="D99">
        <v>3</v>
      </c>
      <c r="E99" s="13">
        <v>2</v>
      </c>
      <c r="F99">
        <v>8</v>
      </c>
      <c r="G99" s="10">
        <v>16008</v>
      </c>
    </row>
    <row r="100" spans="1:7" x14ac:dyDescent="0.3">
      <c r="A100" s="9">
        <v>43927</v>
      </c>
      <c r="B100">
        <v>36</v>
      </c>
      <c r="C100" s="13">
        <v>11</v>
      </c>
      <c r="D100">
        <v>3</v>
      </c>
      <c r="E100" s="13">
        <v>2</v>
      </c>
      <c r="F100">
        <v>9</v>
      </c>
      <c r="G100" s="10">
        <v>1555</v>
      </c>
    </row>
    <row r="101" spans="1:7" x14ac:dyDescent="0.3">
      <c r="A101" s="9">
        <v>43928</v>
      </c>
      <c r="B101">
        <v>30</v>
      </c>
      <c r="C101" s="13">
        <v>14</v>
      </c>
      <c r="D101">
        <v>2</v>
      </c>
      <c r="E101" s="13">
        <v>2</v>
      </c>
      <c r="F101">
        <v>9</v>
      </c>
      <c r="G101" s="10">
        <v>3314</v>
      </c>
    </row>
    <row r="102" spans="1:7" x14ac:dyDescent="0.3">
      <c r="A102" s="9">
        <v>43929</v>
      </c>
      <c r="B102">
        <v>44</v>
      </c>
      <c r="C102" s="13">
        <v>15</v>
      </c>
      <c r="D102">
        <v>2</v>
      </c>
      <c r="E102" s="13">
        <v>3</v>
      </c>
      <c r="F102">
        <v>11</v>
      </c>
      <c r="G102" s="10">
        <v>0</v>
      </c>
    </row>
    <row r="103" spans="1:7" x14ac:dyDescent="0.3">
      <c r="A103" s="9">
        <v>43930</v>
      </c>
      <c r="B103">
        <v>42</v>
      </c>
      <c r="C103" s="13">
        <v>16</v>
      </c>
      <c r="D103">
        <v>2</v>
      </c>
      <c r="E103" s="13">
        <v>2</v>
      </c>
      <c r="F103">
        <v>10</v>
      </c>
      <c r="G103" s="10">
        <v>0</v>
      </c>
    </row>
    <row r="104" spans="1:7" x14ac:dyDescent="0.3">
      <c r="A104" s="9">
        <v>43931</v>
      </c>
      <c r="B104">
        <v>33</v>
      </c>
      <c r="C104" s="13">
        <v>14</v>
      </c>
      <c r="D104">
        <v>2</v>
      </c>
      <c r="E104" s="13">
        <v>3</v>
      </c>
      <c r="F104">
        <v>9</v>
      </c>
      <c r="G104" s="10">
        <v>9123</v>
      </c>
    </row>
    <row r="105" spans="1:7" x14ac:dyDescent="0.3">
      <c r="A105" s="9">
        <v>43932</v>
      </c>
      <c r="B105">
        <v>31</v>
      </c>
      <c r="C105" s="13">
        <v>11</v>
      </c>
      <c r="D105">
        <v>2</v>
      </c>
      <c r="E105" s="13">
        <v>3</v>
      </c>
      <c r="F105">
        <v>9</v>
      </c>
      <c r="G105" s="10">
        <v>1841</v>
      </c>
    </row>
    <row r="106" spans="1:7" x14ac:dyDescent="0.3">
      <c r="A106" s="9">
        <v>43933</v>
      </c>
      <c r="B106">
        <v>30</v>
      </c>
      <c r="C106" s="13">
        <v>14</v>
      </c>
      <c r="D106">
        <v>2</v>
      </c>
      <c r="E106" s="13">
        <v>2</v>
      </c>
      <c r="F106">
        <v>9</v>
      </c>
      <c r="G106" s="10">
        <v>3827</v>
      </c>
    </row>
    <row r="107" spans="1:7" x14ac:dyDescent="0.3">
      <c r="A107" s="9">
        <v>43934</v>
      </c>
      <c r="B107">
        <v>27</v>
      </c>
      <c r="C107" s="13">
        <v>14</v>
      </c>
      <c r="D107">
        <v>4</v>
      </c>
      <c r="E107" s="13">
        <v>2</v>
      </c>
      <c r="F107">
        <v>9</v>
      </c>
      <c r="G107" s="10">
        <v>4057</v>
      </c>
    </row>
    <row r="108" spans="1:7" x14ac:dyDescent="0.3">
      <c r="A108" s="9">
        <v>43935</v>
      </c>
      <c r="B108">
        <v>23</v>
      </c>
      <c r="C108" s="13">
        <v>11</v>
      </c>
      <c r="D108">
        <v>3</v>
      </c>
      <c r="E108" s="13">
        <v>2</v>
      </c>
      <c r="F108">
        <v>9</v>
      </c>
      <c r="G108" s="10">
        <v>1346</v>
      </c>
    </row>
    <row r="109" spans="1:7" x14ac:dyDescent="0.3">
      <c r="A109" s="9">
        <v>43936</v>
      </c>
      <c r="B109">
        <v>26</v>
      </c>
      <c r="C109" s="13">
        <v>10</v>
      </c>
      <c r="D109">
        <v>2</v>
      </c>
      <c r="E109" s="13">
        <v>2</v>
      </c>
      <c r="F109">
        <v>10</v>
      </c>
      <c r="G109" s="10">
        <v>4071</v>
      </c>
    </row>
    <row r="110" spans="1:7" x14ac:dyDescent="0.3">
      <c r="A110" s="9">
        <v>43937</v>
      </c>
      <c r="B110">
        <v>29</v>
      </c>
      <c r="C110" s="13">
        <v>13</v>
      </c>
      <c r="D110">
        <v>2</v>
      </c>
      <c r="E110" s="13">
        <v>3</v>
      </c>
      <c r="F110">
        <v>8</v>
      </c>
      <c r="G110" s="10">
        <v>5740</v>
      </c>
    </row>
    <row r="111" spans="1:7" x14ac:dyDescent="0.3">
      <c r="A111" s="9">
        <v>43938</v>
      </c>
      <c r="B111">
        <v>27</v>
      </c>
      <c r="C111" s="13">
        <v>11</v>
      </c>
      <c r="D111">
        <v>2</v>
      </c>
      <c r="E111" s="13">
        <v>3</v>
      </c>
      <c r="F111">
        <v>8</v>
      </c>
      <c r="G111" s="10">
        <v>4796</v>
      </c>
    </row>
    <row r="112" spans="1:7" x14ac:dyDescent="0.3">
      <c r="A112" s="9">
        <v>43939</v>
      </c>
      <c r="B112">
        <v>24</v>
      </c>
      <c r="C112" s="13">
        <v>14</v>
      </c>
      <c r="D112">
        <v>2</v>
      </c>
      <c r="E112" s="13">
        <v>2</v>
      </c>
      <c r="F112">
        <v>9</v>
      </c>
      <c r="G112" s="10">
        <v>4488</v>
      </c>
    </row>
    <row r="113" spans="1:7" x14ac:dyDescent="0.3">
      <c r="A113" s="9">
        <v>43940</v>
      </c>
      <c r="B113">
        <v>29</v>
      </c>
      <c r="C113" s="13">
        <v>10</v>
      </c>
      <c r="D113">
        <v>3</v>
      </c>
      <c r="E113" s="13">
        <v>3</v>
      </c>
      <c r="F113">
        <v>12</v>
      </c>
      <c r="G113" s="10">
        <v>6630</v>
      </c>
    </row>
    <row r="114" spans="1:7" x14ac:dyDescent="0.3">
      <c r="A114" s="9">
        <v>43941</v>
      </c>
      <c r="B114">
        <v>22</v>
      </c>
      <c r="C114" s="13">
        <v>12</v>
      </c>
      <c r="D114">
        <v>2</v>
      </c>
      <c r="E114" s="13">
        <v>2</v>
      </c>
      <c r="F114">
        <v>11</v>
      </c>
      <c r="G114" s="10">
        <v>4525</v>
      </c>
    </row>
    <row r="115" spans="1:7" x14ac:dyDescent="0.3">
      <c r="A115" s="9">
        <v>43942</v>
      </c>
      <c r="B115">
        <v>27</v>
      </c>
      <c r="C115" s="13">
        <v>15</v>
      </c>
      <c r="D115">
        <v>3</v>
      </c>
      <c r="E115" s="13">
        <v>2</v>
      </c>
      <c r="F115">
        <v>12</v>
      </c>
      <c r="G115" s="10">
        <v>4517</v>
      </c>
    </row>
    <row r="116" spans="1:7" x14ac:dyDescent="0.3">
      <c r="A116" s="9">
        <v>43943</v>
      </c>
      <c r="B116">
        <v>25</v>
      </c>
      <c r="C116" s="13">
        <v>11</v>
      </c>
      <c r="D116">
        <v>2</v>
      </c>
      <c r="E116" s="13">
        <v>2</v>
      </c>
      <c r="F116">
        <v>10</v>
      </c>
      <c r="G116" s="10">
        <v>6466</v>
      </c>
    </row>
    <row r="117" spans="1:7" x14ac:dyDescent="0.3">
      <c r="A117" s="9">
        <v>43944</v>
      </c>
      <c r="B117">
        <v>26</v>
      </c>
      <c r="C117" s="13">
        <v>14</v>
      </c>
      <c r="D117">
        <v>2</v>
      </c>
      <c r="E117" s="13">
        <v>2</v>
      </c>
      <c r="F117">
        <v>11</v>
      </c>
      <c r="G117" s="10">
        <v>6893</v>
      </c>
    </row>
    <row r="118" spans="1:7" x14ac:dyDescent="0.3">
      <c r="A118" s="9">
        <v>43945</v>
      </c>
      <c r="B118">
        <v>24</v>
      </c>
      <c r="C118" s="13">
        <v>13</v>
      </c>
      <c r="D118">
        <v>3</v>
      </c>
      <c r="E118" s="13">
        <v>3</v>
      </c>
      <c r="F118">
        <v>10</v>
      </c>
      <c r="G118" s="10">
        <v>6013</v>
      </c>
    </row>
    <row r="119" spans="1:7" x14ac:dyDescent="0.3">
      <c r="A119" s="9">
        <v>43946</v>
      </c>
      <c r="B119">
        <v>26</v>
      </c>
      <c r="C119" s="13">
        <v>12</v>
      </c>
      <c r="D119">
        <v>3</v>
      </c>
      <c r="E119" s="13">
        <v>2</v>
      </c>
      <c r="F119">
        <v>12</v>
      </c>
      <c r="G119" s="10">
        <v>5702</v>
      </c>
    </row>
    <row r="120" spans="1:7" x14ac:dyDescent="0.3">
      <c r="A120" s="9">
        <v>43947</v>
      </c>
      <c r="B120">
        <v>24</v>
      </c>
      <c r="C120" s="13">
        <v>13</v>
      </c>
      <c r="D120">
        <v>2</v>
      </c>
      <c r="E120" s="13">
        <v>1</v>
      </c>
      <c r="F120">
        <v>10</v>
      </c>
      <c r="G120" s="10">
        <v>7067</v>
      </c>
    </row>
    <row r="121" spans="1:7" x14ac:dyDescent="0.3">
      <c r="A121" s="9">
        <v>43948</v>
      </c>
      <c r="B121">
        <v>27</v>
      </c>
      <c r="C121" s="13">
        <v>15</v>
      </c>
      <c r="D121">
        <v>3</v>
      </c>
      <c r="E121" s="13">
        <v>2</v>
      </c>
      <c r="F121">
        <v>9</v>
      </c>
      <c r="G121" s="10">
        <v>7168</v>
      </c>
    </row>
    <row r="122" spans="1:7" x14ac:dyDescent="0.3">
      <c r="A122" s="9">
        <v>43949</v>
      </c>
      <c r="B122">
        <v>30</v>
      </c>
      <c r="C122" s="13">
        <v>25</v>
      </c>
      <c r="D122">
        <v>5</v>
      </c>
      <c r="E122" s="13">
        <v>3</v>
      </c>
      <c r="F122">
        <v>11</v>
      </c>
      <c r="G122" s="10">
        <v>4573</v>
      </c>
    </row>
    <row r="123" spans="1:7" x14ac:dyDescent="0.3">
      <c r="A123" s="9">
        <v>43950</v>
      </c>
      <c r="B123">
        <v>26</v>
      </c>
      <c r="C123" s="13">
        <v>24</v>
      </c>
      <c r="D123">
        <v>5</v>
      </c>
      <c r="E123" s="13">
        <v>1</v>
      </c>
      <c r="F123">
        <v>10</v>
      </c>
      <c r="G123" s="10">
        <v>8106</v>
      </c>
    </row>
    <row r="124" spans="1:7" x14ac:dyDescent="0.3">
      <c r="A124" s="9">
        <v>43951</v>
      </c>
      <c r="B124">
        <v>24</v>
      </c>
      <c r="C124" s="13">
        <v>19</v>
      </c>
      <c r="D124">
        <v>3</v>
      </c>
      <c r="E124" s="13">
        <v>2</v>
      </c>
      <c r="F124">
        <v>12</v>
      </c>
      <c r="G124" s="10">
        <v>6968</v>
      </c>
    </row>
    <row r="125" spans="1:7" x14ac:dyDescent="0.3">
      <c r="A125" s="9">
        <v>43952</v>
      </c>
      <c r="B125">
        <v>27</v>
      </c>
      <c r="C125" s="13">
        <v>11</v>
      </c>
      <c r="D125">
        <v>2</v>
      </c>
      <c r="E125" s="13">
        <v>2</v>
      </c>
      <c r="F125">
        <v>8</v>
      </c>
      <c r="G125" s="10">
        <v>8465</v>
      </c>
    </row>
    <row r="126" spans="1:7" x14ac:dyDescent="0.3">
      <c r="A126" s="9">
        <v>43953</v>
      </c>
      <c r="B126">
        <v>34</v>
      </c>
      <c r="C126" s="13">
        <v>12</v>
      </c>
      <c r="D126">
        <v>1</v>
      </c>
      <c r="E126" s="13">
        <v>2</v>
      </c>
      <c r="F126">
        <v>9</v>
      </c>
      <c r="G126" s="10">
        <v>6926</v>
      </c>
    </row>
    <row r="127" spans="1:7" x14ac:dyDescent="0.3">
      <c r="A127" s="9">
        <v>43954</v>
      </c>
      <c r="B127">
        <v>28</v>
      </c>
      <c r="C127" s="13">
        <v>15</v>
      </c>
      <c r="D127">
        <v>2</v>
      </c>
      <c r="E127" s="13">
        <v>1</v>
      </c>
      <c r="F127">
        <v>11</v>
      </c>
      <c r="G127" s="10">
        <v>8669</v>
      </c>
    </row>
    <row r="128" spans="1:7" x14ac:dyDescent="0.3">
      <c r="A128" s="9">
        <v>43955</v>
      </c>
      <c r="B128">
        <v>30</v>
      </c>
      <c r="C128" s="13">
        <v>17</v>
      </c>
      <c r="D128">
        <v>4</v>
      </c>
      <c r="E128" s="13">
        <v>3</v>
      </c>
      <c r="F128">
        <v>10</v>
      </c>
      <c r="G128" s="10">
        <v>8620</v>
      </c>
    </row>
    <row r="129" spans="1:7" x14ac:dyDescent="0.3">
      <c r="A129" s="9">
        <v>43956</v>
      </c>
      <c r="B129">
        <v>29</v>
      </c>
      <c r="C129" s="13">
        <v>17</v>
      </c>
      <c r="D129">
        <v>3</v>
      </c>
      <c r="E129" s="13">
        <v>2</v>
      </c>
      <c r="F129">
        <v>12</v>
      </c>
      <c r="G129" s="10">
        <v>6949</v>
      </c>
    </row>
    <row r="130" spans="1:7" x14ac:dyDescent="0.3">
      <c r="A130" s="9">
        <v>43957</v>
      </c>
      <c r="B130">
        <v>30</v>
      </c>
      <c r="C130" s="13">
        <v>14</v>
      </c>
      <c r="D130">
        <v>2</v>
      </c>
      <c r="E130" s="13">
        <v>3</v>
      </c>
      <c r="F130">
        <v>12</v>
      </c>
      <c r="G130" s="10">
        <v>6423</v>
      </c>
    </row>
    <row r="131" spans="1:7" x14ac:dyDescent="0.3">
      <c r="A131" s="9">
        <v>43958</v>
      </c>
      <c r="B131">
        <v>30</v>
      </c>
      <c r="C131" s="13">
        <v>16</v>
      </c>
      <c r="D131">
        <v>2</v>
      </c>
      <c r="E131" s="13">
        <v>1</v>
      </c>
      <c r="F131">
        <v>10</v>
      </c>
      <c r="G131" s="10">
        <v>7474</v>
      </c>
    </row>
    <row r="132" spans="1:7" x14ac:dyDescent="0.3">
      <c r="A132" s="9">
        <v>43959</v>
      </c>
      <c r="B132">
        <v>33</v>
      </c>
      <c r="C132" s="13">
        <v>17</v>
      </c>
      <c r="D132">
        <v>2</v>
      </c>
      <c r="E132" s="13">
        <v>1</v>
      </c>
      <c r="F132">
        <v>13</v>
      </c>
      <c r="G132" s="10">
        <v>11257</v>
      </c>
    </row>
    <row r="133" spans="1:7" x14ac:dyDescent="0.3">
      <c r="A133" s="9">
        <v>43960</v>
      </c>
      <c r="B133">
        <v>31</v>
      </c>
      <c r="C133" s="13">
        <v>16</v>
      </c>
      <c r="D133">
        <v>3</v>
      </c>
      <c r="E133" s="13">
        <v>3</v>
      </c>
      <c r="F133">
        <v>10</v>
      </c>
      <c r="G133" s="10">
        <v>9697</v>
      </c>
    </row>
    <row r="134" spans="1:7" x14ac:dyDescent="0.3">
      <c r="A134" s="9">
        <v>43961</v>
      </c>
      <c r="B134">
        <v>28</v>
      </c>
      <c r="C134" s="13">
        <v>13</v>
      </c>
      <c r="D134">
        <v>1</v>
      </c>
      <c r="E134" s="13">
        <v>2</v>
      </c>
      <c r="F134">
        <v>12</v>
      </c>
      <c r="G134" s="10">
        <v>5350</v>
      </c>
    </row>
    <row r="135" spans="1:7" x14ac:dyDescent="0.3">
      <c r="A135" s="9">
        <v>43962</v>
      </c>
      <c r="B135">
        <v>34</v>
      </c>
      <c r="C135" s="13">
        <v>21</v>
      </c>
      <c r="D135">
        <v>2</v>
      </c>
      <c r="E135" s="13">
        <v>2</v>
      </c>
      <c r="F135">
        <v>11</v>
      </c>
      <c r="G135" s="10">
        <v>3390</v>
      </c>
    </row>
    <row r="136" spans="1:7" x14ac:dyDescent="0.3">
      <c r="A136" s="9">
        <v>43963</v>
      </c>
      <c r="B136">
        <v>44</v>
      </c>
      <c r="C136" s="13">
        <v>21</v>
      </c>
      <c r="D136">
        <v>3</v>
      </c>
      <c r="E136" s="13">
        <v>1</v>
      </c>
      <c r="F136">
        <v>12</v>
      </c>
      <c r="G136">
        <v>3370</v>
      </c>
    </row>
    <row r="137" spans="1:7" x14ac:dyDescent="0.3">
      <c r="A137" s="9">
        <v>43964</v>
      </c>
      <c r="B137">
        <v>38</v>
      </c>
      <c r="C137" s="13">
        <v>23</v>
      </c>
      <c r="D137">
        <v>2</v>
      </c>
      <c r="E137" s="13">
        <v>2</v>
      </c>
      <c r="F137">
        <v>16</v>
      </c>
      <c r="G137">
        <v>8777</v>
      </c>
    </row>
    <row r="138" spans="1:7" x14ac:dyDescent="0.3">
      <c r="A138" s="9">
        <v>43965</v>
      </c>
      <c r="B138">
        <v>41</v>
      </c>
      <c r="C138" s="13">
        <v>21</v>
      </c>
      <c r="D138">
        <v>2</v>
      </c>
      <c r="E138" s="13">
        <v>3</v>
      </c>
      <c r="F138">
        <v>17</v>
      </c>
      <c r="G138">
        <v>9421</v>
      </c>
    </row>
    <row r="139" spans="1:7" x14ac:dyDescent="0.3">
      <c r="A139" s="9">
        <v>43966</v>
      </c>
      <c r="B139">
        <v>40</v>
      </c>
      <c r="C139" s="13">
        <v>24</v>
      </c>
      <c r="D139">
        <v>3</v>
      </c>
      <c r="E139" s="13">
        <v>2</v>
      </c>
      <c r="F139">
        <v>14</v>
      </c>
      <c r="G139">
        <v>10416</v>
      </c>
    </row>
    <row r="140" spans="1:7" x14ac:dyDescent="0.3">
      <c r="A140" s="9">
        <v>43967</v>
      </c>
      <c r="B140">
        <v>45</v>
      </c>
      <c r="C140" s="13">
        <v>24</v>
      </c>
      <c r="D140">
        <v>2</v>
      </c>
      <c r="E140" s="13">
        <v>2</v>
      </c>
      <c r="F140">
        <v>14</v>
      </c>
      <c r="G140">
        <v>10917</v>
      </c>
    </row>
    <row r="141" spans="1:7" x14ac:dyDescent="0.3">
      <c r="A141" s="9">
        <v>43968</v>
      </c>
      <c r="B141">
        <v>46</v>
      </c>
      <c r="C141" s="13">
        <v>25</v>
      </c>
      <c r="D141">
        <v>2</v>
      </c>
      <c r="E141" s="13">
        <v>3</v>
      </c>
      <c r="F141">
        <v>12</v>
      </c>
      <c r="G141">
        <v>12225</v>
      </c>
    </row>
    <row r="142" spans="1:7" x14ac:dyDescent="0.3">
      <c r="A142" s="9">
        <v>43969</v>
      </c>
      <c r="B142">
        <v>40</v>
      </c>
      <c r="C142" s="13">
        <v>23</v>
      </c>
      <c r="D142">
        <v>2</v>
      </c>
      <c r="E142" s="13">
        <v>3</v>
      </c>
      <c r="F142">
        <v>16</v>
      </c>
      <c r="G142">
        <v>8397</v>
      </c>
    </row>
    <row r="143" spans="1:7" x14ac:dyDescent="0.3">
      <c r="A143" s="9">
        <v>43970</v>
      </c>
      <c r="B143">
        <v>38</v>
      </c>
      <c r="C143" s="13">
        <v>23</v>
      </c>
      <c r="D143">
        <v>2</v>
      </c>
      <c r="E143" s="13">
        <v>2</v>
      </c>
      <c r="F143">
        <v>14</v>
      </c>
      <c r="G143">
        <v>11835</v>
      </c>
    </row>
    <row r="144" spans="1:7" x14ac:dyDescent="0.3">
      <c r="A144" s="9">
        <v>43971</v>
      </c>
      <c r="B144">
        <v>46</v>
      </c>
      <c r="C144" s="13">
        <v>23</v>
      </c>
      <c r="D144">
        <v>2</v>
      </c>
      <c r="E144" s="13">
        <v>4</v>
      </c>
      <c r="F144">
        <v>13</v>
      </c>
      <c r="G144">
        <v>13263</v>
      </c>
    </row>
    <row r="145" spans="1:7" x14ac:dyDescent="0.3">
      <c r="A145" s="9">
        <v>43972</v>
      </c>
      <c r="B145">
        <v>40</v>
      </c>
      <c r="C145" s="13">
        <v>24</v>
      </c>
      <c r="D145">
        <v>2</v>
      </c>
      <c r="E145" s="13">
        <v>2</v>
      </c>
      <c r="F145">
        <v>11</v>
      </c>
      <c r="G145">
        <v>12386</v>
      </c>
    </row>
    <row r="146" spans="1:7" x14ac:dyDescent="0.3">
      <c r="A146" s="9">
        <v>43973</v>
      </c>
      <c r="B146">
        <v>45</v>
      </c>
      <c r="C146" s="13">
        <v>26</v>
      </c>
      <c r="D146">
        <v>2</v>
      </c>
      <c r="E146" s="13">
        <v>3</v>
      </c>
      <c r="F146">
        <v>12</v>
      </c>
      <c r="G146">
        <v>13166</v>
      </c>
    </row>
    <row r="147" spans="1:7" x14ac:dyDescent="0.3">
      <c r="A147" s="9">
        <v>43974</v>
      </c>
      <c r="B147">
        <v>48</v>
      </c>
      <c r="C147" s="13">
        <v>25</v>
      </c>
      <c r="D147">
        <v>3</v>
      </c>
      <c r="E147" s="13">
        <v>3</v>
      </c>
      <c r="F147">
        <v>14</v>
      </c>
      <c r="G147">
        <v>15845</v>
      </c>
    </row>
    <row r="148" spans="1:7" x14ac:dyDescent="0.3">
      <c r="A148" s="9">
        <v>43975</v>
      </c>
      <c r="B148">
        <v>44</v>
      </c>
      <c r="C148" s="13">
        <v>21</v>
      </c>
      <c r="D148">
        <v>2</v>
      </c>
      <c r="E148" s="13">
        <v>4</v>
      </c>
      <c r="F148">
        <v>10</v>
      </c>
      <c r="G148">
        <v>14538</v>
      </c>
    </row>
    <row r="149" spans="1:7" x14ac:dyDescent="0.3">
      <c r="A149" s="9">
        <v>43976</v>
      </c>
      <c r="B149">
        <v>41</v>
      </c>
      <c r="C149" s="13">
        <v>33</v>
      </c>
      <c r="D149">
        <v>2</v>
      </c>
      <c r="E149" s="13">
        <v>2</v>
      </c>
      <c r="F149">
        <v>12</v>
      </c>
      <c r="G149">
        <v>15715</v>
      </c>
    </row>
    <row r="150" spans="1:7" x14ac:dyDescent="0.3">
      <c r="A150" s="9">
        <v>43977</v>
      </c>
      <c r="B150">
        <v>39</v>
      </c>
      <c r="C150" s="13">
        <v>28</v>
      </c>
      <c r="D150">
        <v>2</v>
      </c>
      <c r="E150" s="13">
        <v>2</v>
      </c>
      <c r="F150">
        <v>11</v>
      </c>
      <c r="G150">
        <v>11572</v>
      </c>
    </row>
    <row r="151" spans="1:7" x14ac:dyDescent="0.3">
      <c r="A151" s="9">
        <v>43978</v>
      </c>
      <c r="B151">
        <v>43</v>
      </c>
      <c r="C151" s="13">
        <v>24</v>
      </c>
      <c r="D151">
        <v>2</v>
      </c>
      <c r="E151" s="13">
        <v>2</v>
      </c>
      <c r="F151">
        <v>12</v>
      </c>
      <c r="G151">
        <v>14263</v>
      </c>
    </row>
    <row r="152" spans="1:7" x14ac:dyDescent="0.3">
      <c r="A152" s="9">
        <v>43979</v>
      </c>
      <c r="B152">
        <v>43</v>
      </c>
      <c r="C152" s="13">
        <v>29</v>
      </c>
      <c r="D152">
        <v>1</v>
      </c>
      <c r="E152" s="13">
        <v>1</v>
      </c>
      <c r="F152">
        <v>11</v>
      </c>
      <c r="G152">
        <v>15453</v>
      </c>
    </row>
    <row r="153" spans="1:7" x14ac:dyDescent="0.3">
      <c r="A153" s="9">
        <v>43980</v>
      </c>
      <c r="B153">
        <v>48</v>
      </c>
      <c r="C153" s="13">
        <v>27</v>
      </c>
      <c r="D153">
        <v>2</v>
      </c>
      <c r="E153" s="13">
        <v>3</v>
      </c>
      <c r="F153">
        <v>13</v>
      </c>
      <c r="G153">
        <v>14092</v>
      </c>
    </row>
    <row r="154" spans="1:7" x14ac:dyDescent="0.3">
      <c r="A154" s="9">
        <v>43981</v>
      </c>
      <c r="B154">
        <v>47</v>
      </c>
      <c r="C154" s="13">
        <v>21</v>
      </c>
      <c r="D154">
        <v>2</v>
      </c>
      <c r="E154" s="13">
        <v>2</v>
      </c>
      <c r="F154">
        <v>15</v>
      </c>
      <c r="G154">
        <v>14096</v>
      </c>
    </row>
    <row r="155" spans="1:7" x14ac:dyDescent="0.3">
      <c r="A155" s="9">
        <v>43982</v>
      </c>
      <c r="B155">
        <v>58</v>
      </c>
      <c r="C155" s="13">
        <v>27</v>
      </c>
      <c r="D155">
        <v>2</v>
      </c>
      <c r="E155" s="13">
        <v>2</v>
      </c>
      <c r="F155">
        <v>11</v>
      </c>
      <c r="G155">
        <v>14516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142</vt:i4>
      </vt:variant>
    </vt:vector>
  </HeadingPairs>
  <TitlesOfParts>
    <vt:vector size="142" baseType="lpstr">
      <vt:lpstr>Single term search</vt:lpstr>
      <vt:lpstr>Group term search</vt:lpstr>
      <vt:lpstr>multiTimeline (57)</vt:lpstr>
      <vt:lpstr>graph npi vs cases (5)</vt:lpstr>
      <vt:lpstr>graph npi vs testing (3)</vt:lpstr>
      <vt:lpstr>multiTimeline (51)</vt:lpstr>
      <vt:lpstr>npi vs cases (2)</vt:lpstr>
      <vt:lpstr>npi vs testing (2)</vt:lpstr>
      <vt:lpstr>multiTimeline (29)</vt:lpstr>
      <vt:lpstr>graph corona terms vs cases (2)</vt:lpstr>
      <vt:lpstr>graph corona terms vs testing</vt:lpstr>
      <vt:lpstr>multiTimeline (23)</vt:lpstr>
      <vt:lpstr>graph corona vs cases</vt:lpstr>
      <vt:lpstr>graph corona vs test</vt:lpstr>
      <vt:lpstr>multiTimeline (24)</vt:lpstr>
      <vt:lpstr>graph corona vs cases (2)</vt:lpstr>
      <vt:lpstr>graph corona vs tests</vt:lpstr>
      <vt:lpstr>multiTimeline (33)</vt:lpstr>
      <vt:lpstr>graph corona vs cases (3)</vt:lpstr>
      <vt:lpstr>multiTimeline (31)</vt:lpstr>
      <vt:lpstr>graph corona vs cases (4)</vt:lpstr>
      <vt:lpstr>graph corona vs testing</vt:lpstr>
      <vt:lpstr>multiTimeline (28)</vt:lpstr>
      <vt:lpstr>graph corona terms vs cases</vt:lpstr>
      <vt:lpstr>multiTimeline (30)</vt:lpstr>
      <vt:lpstr>graph corona vs cases (18)</vt:lpstr>
      <vt:lpstr>graph corona vs testing (2)</vt:lpstr>
      <vt:lpstr>multiTimeline (27)</vt:lpstr>
      <vt:lpstr>graph corona vs cases (5)</vt:lpstr>
      <vt:lpstr>graph corona vs testing (3)</vt:lpstr>
      <vt:lpstr>multiTimeline (25)</vt:lpstr>
      <vt:lpstr>graph corona vs cases (6)</vt:lpstr>
      <vt:lpstr>multiTimeline (32)</vt:lpstr>
      <vt:lpstr>graph corona vs cases (7)</vt:lpstr>
      <vt:lpstr> graph corona vs testing (7)</vt:lpstr>
      <vt:lpstr>multiTimeline (26)</vt:lpstr>
      <vt:lpstr>graph corona vs cases (8)</vt:lpstr>
      <vt:lpstr>graph corona vs testing (5)</vt:lpstr>
      <vt:lpstr>multiTimeline (34)</vt:lpstr>
      <vt:lpstr>graph corona vs cases (12)</vt:lpstr>
      <vt:lpstr>graph corona vs testing (12)</vt:lpstr>
      <vt:lpstr>multiTimeline - 2020-06-05T1010</vt:lpstr>
      <vt:lpstr>multiTimeline - 2020-06-05T1008</vt:lpstr>
      <vt:lpstr>multiTimeline - 2020-06-05T1004</vt:lpstr>
      <vt:lpstr>roman vs cases</vt:lpstr>
      <vt:lpstr>roman vs testing</vt:lpstr>
      <vt:lpstr>multiTimeline - 2020-06-05T1006</vt:lpstr>
      <vt:lpstr>multiTimeline - 2020-06-05T1007</vt:lpstr>
      <vt:lpstr>multiTimeline - 2020-06-05T1009</vt:lpstr>
      <vt:lpstr>multiTimeline (41)</vt:lpstr>
      <vt:lpstr>graph instruction vs cases</vt:lpstr>
      <vt:lpstr>graph instruction vs testing</vt:lpstr>
      <vt:lpstr>multiTimeline (42)</vt:lpstr>
      <vt:lpstr>Graph instruction vs cases (2)</vt:lpstr>
      <vt:lpstr>Graph instruction vs testin (2)</vt:lpstr>
      <vt:lpstr>multiTimeline (40)</vt:lpstr>
      <vt:lpstr>graph instruction vs cases  (3)</vt:lpstr>
      <vt:lpstr>graph instruction vs testin (3)</vt:lpstr>
      <vt:lpstr>multiTimeline (38)</vt:lpstr>
      <vt:lpstr>graph instructions vs cases</vt:lpstr>
      <vt:lpstr>graph instruction vs testin (4)</vt:lpstr>
      <vt:lpstr>multiTimeline (35)</vt:lpstr>
      <vt:lpstr>graph instructions vs cases (2)</vt:lpstr>
      <vt:lpstr> graph instructions vs testi(2)</vt:lpstr>
      <vt:lpstr>multiTimeline (36)</vt:lpstr>
      <vt:lpstr>graph instruction vs cases  (4)</vt:lpstr>
      <vt:lpstr>graph instruction vs testin (5)</vt:lpstr>
      <vt:lpstr>multiTimeline (45)</vt:lpstr>
      <vt:lpstr>graph instructions vs cases (3)</vt:lpstr>
      <vt:lpstr>graph instructions vs testing</vt:lpstr>
      <vt:lpstr>multiTimeline (43)</vt:lpstr>
      <vt:lpstr>Graph instructions vs cases (4)</vt:lpstr>
      <vt:lpstr>Graph instruction vs testin (6)</vt:lpstr>
      <vt:lpstr>multiTimeline (37)</vt:lpstr>
      <vt:lpstr>graph instruction vs cases  (5)</vt:lpstr>
      <vt:lpstr>graph inst vs tests</vt:lpstr>
      <vt:lpstr>multiTimeline (44)</vt:lpstr>
      <vt:lpstr>graph inst vs cases</vt:lpstr>
      <vt:lpstr>graph inst vs test</vt:lpstr>
      <vt:lpstr>multiTimeline (39)</vt:lpstr>
      <vt:lpstr>graph instructions vs cases (5)</vt:lpstr>
      <vt:lpstr>graph instr vs testing</vt:lpstr>
      <vt:lpstr>multiTimeline (52)</vt:lpstr>
      <vt:lpstr>graph npi vs cases</vt:lpstr>
      <vt:lpstr>graph npi vs testing</vt:lpstr>
      <vt:lpstr>multiTimeline (53)</vt:lpstr>
      <vt:lpstr>multiTimeline (54)</vt:lpstr>
      <vt:lpstr>npi vs cases</vt:lpstr>
      <vt:lpstr>npi vs testing</vt:lpstr>
      <vt:lpstr>multiTimeline (55)</vt:lpstr>
      <vt:lpstr>multiTimeline (49)</vt:lpstr>
      <vt:lpstr>npi vs cases (3)</vt:lpstr>
      <vt:lpstr>npi vs testing (3)</vt:lpstr>
      <vt:lpstr>multiTimeline (46)</vt:lpstr>
      <vt:lpstr>graph NPI vs cases (2)</vt:lpstr>
      <vt:lpstr>graph NPI vs testing (13)</vt:lpstr>
      <vt:lpstr>multiTimeline (47)</vt:lpstr>
      <vt:lpstr>graph npi vs cases (3)</vt:lpstr>
      <vt:lpstr>graph npi vs tests</vt:lpstr>
      <vt:lpstr>multiTimeline (56)</vt:lpstr>
      <vt:lpstr>graph npi vs cases (4)</vt:lpstr>
      <vt:lpstr>graph npi vs testing (2)</vt:lpstr>
      <vt:lpstr>multiTimeline (48)</vt:lpstr>
      <vt:lpstr>graph npi vs cases (6)</vt:lpstr>
      <vt:lpstr>graph npi vs testing (4)</vt:lpstr>
      <vt:lpstr>multiTimeline (58)</vt:lpstr>
      <vt:lpstr>graph npi vs cases (7)</vt:lpstr>
      <vt:lpstr>graph npi vs testing (5)</vt:lpstr>
      <vt:lpstr>multiTimeline (50)</vt:lpstr>
      <vt:lpstr>graph npi vs cases (8)</vt:lpstr>
      <vt:lpstr>multiTimeline (63)</vt:lpstr>
      <vt:lpstr>graph symptoms vs cases (15)</vt:lpstr>
      <vt:lpstr>graph symptoms vs tests (15)</vt:lpstr>
      <vt:lpstr>multiTimeline (64)</vt:lpstr>
      <vt:lpstr>graph symtoms vs cases (2)</vt:lpstr>
      <vt:lpstr>multiTimeline (62)</vt:lpstr>
      <vt:lpstr>graph symptoms vs cases</vt:lpstr>
      <vt:lpstr>graph symptoms vs tests</vt:lpstr>
      <vt:lpstr>multiTimeline (60)</vt:lpstr>
      <vt:lpstr>graph symptom vs cases</vt:lpstr>
      <vt:lpstr>graph symptom vs tests (16)</vt:lpstr>
      <vt:lpstr>multiTimeline (59)</vt:lpstr>
      <vt:lpstr>graph symtoms vs cases (3)</vt:lpstr>
      <vt:lpstr>graph symptoms vs testing (17)</vt:lpstr>
      <vt:lpstr>multiTimeline (61)</vt:lpstr>
      <vt:lpstr>graph symptoms vs cases (2)</vt:lpstr>
      <vt:lpstr>graph symptoms vs tests (2)</vt:lpstr>
      <vt:lpstr>multiTimeline (67)</vt:lpstr>
      <vt:lpstr>graph symptoms vs cases (3)</vt:lpstr>
      <vt:lpstr>graph symptoms vs tests (3)</vt:lpstr>
      <vt:lpstr>multiTimeline (66)</vt:lpstr>
      <vt:lpstr>graph symptoms vs cases (4)</vt:lpstr>
      <vt:lpstr>graph symptoms vs tests (4)</vt:lpstr>
      <vt:lpstr>multiTimeline (65)</vt:lpstr>
      <vt:lpstr>graph symptoms vs cases (5)</vt:lpstr>
      <vt:lpstr>graph symptoms vs tests (5)</vt:lpstr>
      <vt:lpstr>multiTimeline (68)</vt:lpstr>
      <vt:lpstr>graph symptoms vs cases (6)</vt:lpstr>
      <vt:lpstr>graph symptoms vs tests (6)</vt:lpstr>
      <vt:lpstr>multiTimeline (69)</vt:lpstr>
      <vt:lpstr>graph symptoms vs cases (7)</vt:lpstr>
      <vt:lpstr>graph symptoms vs tests (7)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PARAM</dc:creator>
  <cp:lastModifiedBy>PARAM</cp:lastModifiedBy>
  <dcterms:created xsi:type="dcterms:W3CDTF">2015-06-05T18:17:20Z</dcterms:created>
  <dcterms:modified xsi:type="dcterms:W3CDTF">2021-05-03T13:36:11Z</dcterms:modified>
</cp:coreProperties>
</file>